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I:\Inter Branch Information\Section 32 Report\2025-2026\3. June 2025\Summary\"/>
    </mc:Choice>
  </mc:AlternateContent>
  <xr:revisionPtr revIDLastSave="0" documentId="13_ncr:1_{A306C7B9-0CF5-480E-8170-D3BBB6BC0EC6}" xr6:coauthVersionLast="47" xr6:coauthVersionMax="47" xr10:uidLastSave="{00000000-0000-0000-0000-000000000000}"/>
  <bookViews>
    <workbookView xWindow="-110" yWindow="-110" windowWidth="19420" windowHeight="11620" xr2:uid="{B3B48E2B-2AC5-4B06-8AC8-80F011FDA0BA}"/>
  </bookViews>
  <sheets>
    <sheet name="Summary " sheetId="1" r:id="rId1"/>
    <sheet name="Table 1" sheetId="2" r:id="rId2"/>
    <sheet name="Table 2" sheetId="3" r:id="rId3"/>
    <sheet name="Table 3 Summary" sheetId="4" r:id="rId4"/>
    <sheet name="Table 3.1" sheetId="5" r:id="rId5"/>
    <sheet name="Table 3.2" sheetId="6" r:id="rId6"/>
    <sheet name="Table 3.3" sheetId="7" r:id="rId7"/>
    <sheet name="Table 3.4" sheetId="8" r:id="rId8"/>
    <sheet name="Table 4" sheetId="9" r:id="rId9"/>
    <sheet name="Table 5"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Print_Area" localSheetId="0">'Summary '!$A$1:$AI$57</definedName>
    <definedName name="_xlnm.Print_Area" localSheetId="4">'Table 3.1'!$A$5:$EQ$485</definedName>
    <definedName name="_xlnm.Print_Area" localSheetId="8">'Table 4'!$A$1:$AI$117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53" i="10" l="1"/>
  <c r="S53" i="10"/>
  <c r="AG51" i="10"/>
  <c r="S51" i="10"/>
  <c r="AG50" i="10"/>
  <c r="S50" i="10"/>
  <c r="AG49" i="10"/>
  <c r="S49" i="10"/>
  <c r="AG48" i="10"/>
  <c r="S48" i="10"/>
  <c r="AG47" i="10"/>
  <c r="S47" i="10"/>
  <c r="AG46" i="10"/>
  <c r="S46" i="10"/>
  <c r="AG45" i="10"/>
  <c r="S45" i="10"/>
  <c r="S42" i="10" s="1"/>
  <c r="AG44" i="10"/>
  <c r="S44" i="10"/>
  <c r="AG43" i="10"/>
  <c r="S43" i="10"/>
  <c r="AF42" i="10"/>
  <c r="AE42" i="10"/>
  <c r="AD42" i="10"/>
  <c r="AC42" i="10"/>
  <c r="AB42" i="10"/>
  <c r="AA42" i="10"/>
  <c r="Z42" i="10"/>
  <c r="Y42" i="10"/>
  <c r="X42" i="10"/>
  <c r="W42" i="10"/>
  <c r="V42" i="10"/>
  <c r="U42" i="10"/>
  <c r="T42" i="10"/>
  <c r="R42" i="10"/>
  <c r="Q42" i="10"/>
  <c r="P42" i="10"/>
  <c r="O42" i="10"/>
  <c r="N42" i="10"/>
  <c r="M42" i="10"/>
  <c r="L42" i="10"/>
  <c r="K42" i="10"/>
  <c r="J42" i="10"/>
  <c r="I42" i="10"/>
  <c r="H42" i="10"/>
  <c r="G42" i="10"/>
  <c r="F42" i="10"/>
  <c r="AG40" i="10"/>
  <c r="S40" i="10"/>
  <c r="F40" i="10"/>
  <c r="AG39" i="10"/>
  <c r="S39" i="10"/>
  <c r="AG38" i="10"/>
  <c r="S38" i="10"/>
  <c r="AG37" i="10"/>
  <c r="S37" i="10"/>
  <c r="AG36" i="10"/>
  <c r="S36" i="10"/>
  <c r="AG35" i="10"/>
  <c r="S35" i="10"/>
  <c r="AG34" i="10"/>
  <c r="S34" i="10"/>
  <c r="AG33" i="10"/>
  <c r="S33" i="10"/>
  <c r="AG32" i="10"/>
  <c r="S32" i="10"/>
  <c r="AG31" i="10"/>
  <c r="S31" i="10"/>
  <c r="AG30" i="10"/>
  <c r="S30" i="10"/>
  <c r="AG29" i="10"/>
  <c r="S29" i="10"/>
  <c r="AG28" i="10"/>
  <c r="S28" i="10"/>
  <c r="AG27" i="10"/>
  <c r="S27" i="10"/>
  <c r="AG26" i="10"/>
  <c r="S26" i="10"/>
  <c r="AG25" i="10"/>
  <c r="S25" i="10"/>
  <c r="AG24" i="10"/>
  <c r="S24" i="10"/>
  <c r="AG23" i="10"/>
  <c r="S23" i="10"/>
  <c r="AG22" i="10"/>
  <c r="S22" i="10"/>
  <c r="T73" i="10" s="1"/>
  <c r="AG21" i="10"/>
  <c r="S21" i="10"/>
  <c r="AG20" i="10"/>
  <c r="S20" i="10"/>
  <c r="AG19" i="10"/>
  <c r="S19" i="10"/>
  <c r="AG18" i="10"/>
  <c r="S18" i="10"/>
  <c r="AG17" i="10"/>
  <c r="S17" i="10"/>
  <c r="AG16" i="10"/>
  <c r="S16" i="10"/>
  <c r="AG15" i="10"/>
  <c r="S15" i="10"/>
  <c r="AG14" i="10"/>
  <c r="S14" i="10"/>
  <c r="AG13" i="10"/>
  <c r="S13" i="10"/>
  <c r="AG12" i="10"/>
  <c r="S12" i="10"/>
  <c r="AG11" i="10"/>
  <c r="S11" i="10"/>
  <c r="AG10" i="10"/>
  <c r="S10" i="10"/>
  <c r="AG9" i="10"/>
  <c r="S9" i="10"/>
  <c r="AG8" i="10"/>
  <c r="S8" i="10"/>
  <c r="AG7" i="10"/>
  <c r="S7" i="10"/>
  <c r="AF6" i="10"/>
  <c r="AE6" i="10"/>
  <c r="AD6" i="10"/>
  <c r="AC6" i="10"/>
  <c r="AB6" i="10"/>
  <c r="AA6" i="10"/>
  <c r="Z6" i="10"/>
  <c r="Y6" i="10"/>
  <c r="X6" i="10"/>
  <c r="W6" i="10"/>
  <c r="V6" i="10"/>
  <c r="U6" i="10"/>
  <c r="T6" i="10"/>
  <c r="R6" i="10"/>
  <c r="Q6" i="10"/>
  <c r="P6" i="10"/>
  <c r="O6" i="10"/>
  <c r="N6" i="10"/>
  <c r="M6" i="10"/>
  <c r="L6" i="10"/>
  <c r="K6" i="10"/>
  <c r="J6" i="10"/>
  <c r="I6" i="10"/>
  <c r="H6" i="10"/>
  <c r="G6" i="10"/>
  <c r="F6" i="10"/>
  <c r="AQ104" i="9"/>
  <c r="AP104" i="9"/>
  <c r="AO104" i="9"/>
  <c r="BB103" i="9"/>
  <c r="BJ103" i="9" s="1"/>
  <c r="BA103" i="9"/>
  <c r="BB98" i="9" s="1"/>
  <c r="AZ103" i="9"/>
  <c r="AY103" i="9"/>
  <c r="AX103" i="9"/>
  <c r="AW103" i="9"/>
  <c r="X103" i="9"/>
  <c r="Y98" i="9" s="1"/>
  <c r="W103" i="9"/>
  <c r="X98" i="9" s="1"/>
  <c r="V103" i="9"/>
  <c r="U103" i="9"/>
  <c r="J103" i="9"/>
  <c r="I103" i="9"/>
  <c r="H103" i="9"/>
  <c r="I98" i="9" s="1"/>
  <c r="G103" i="9"/>
  <c r="AO103" i="9" s="1"/>
  <c r="BB102" i="9"/>
  <c r="BJ102" i="9" s="1"/>
  <c r="BA102" i="9"/>
  <c r="AZ102" i="9"/>
  <c r="AY102" i="9"/>
  <c r="AX102" i="9"/>
  <c r="AW102" i="9"/>
  <c r="X102" i="9"/>
  <c r="Y97" i="9" s="1"/>
  <c r="W102" i="9"/>
  <c r="X97" i="9" s="1"/>
  <c r="V102" i="9"/>
  <c r="W97" i="9" s="1"/>
  <c r="U102" i="9"/>
  <c r="J102" i="9"/>
  <c r="T102" i="9" s="1"/>
  <c r="I102" i="9"/>
  <c r="J97" i="9" s="1"/>
  <c r="H102" i="9"/>
  <c r="I97" i="9" s="1"/>
  <c r="G102" i="9"/>
  <c r="BB101" i="9"/>
  <c r="BC96" i="9" s="1"/>
  <c r="BA101" i="9"/>
  <c r="BB96" i="9" s="1"/>
  <c r="AZ101" i="9"/>
  <c r="BA96" i="9" s="1"/>
  <c r="AY101" i="9"/>
  <c r="AX101" i="9"/>
  <c r="AW101" i="9"/>
  <c r="X101" i="9"/>
  <c r="W101" i="9"/>
  <c r="X96" i="9" s="1"/>
  <c r="V101" i="9"/>
  <c r="W96" i="9" s="1"/>
  <c r="U101" i="9"/>
  <c r="J101" i="9"/>
  <c r="T101" i="9" s="1"/>
  <c r="I101" i="9"/>
  <c r="H101" i="9"/>
  <c r="G101" i="9"/>
  <c r="BI100" i="9"/>
  <c r="BH100" i="9"/>
  <c r="BG100" i="9"/>
  <c r="BF100" i="9"/>
  <c r="BE100" i="9"/>
  <c r="BD100" i="9"/>
  <c r="BC100" i="9"/>
  <c r="AG100" i="9"/>
  <c r="AF100" i="9"/>
  <c r="AE100" i="9"/>
  <c r="AD100" i="9"/>
  <c r="AC100" i="9"/>
  <c r="AB100" i="9"/>
  <c r="AA100" i="9"/>
  <c r="Z100" i="9"/>
  <c r="Y100" i="9"/>
  <c r="S100" i="9"/>
  <c r="R100" i="9"/>
  <c r="Q100" i="9"/>
  <c r="P100" i="9"/>
  <c r="O100" i="9"/>
  <c r="N100" i="9"/>
  <c r="M100" i="9"/>
  <c r="L100" i="9"/>
  <c r="K100" i="9"/>
  <c r="AQ99" i="9"/>
  <c r="AP99" i="9"/>
  <c r="AO99" i="9"/>
  <c r="BI98" i="9"/>
  <c r="BH98" i="9"/>
  <c r="BG98" i="9"/>
  <c r="BF98" i="9"/>
  <c r="BE98" i="9"/>
  <c r="BD98" i="9"/>
  <c r="AX98" i="9"/>
  <c r="AW98" i="9"/>
  <c r="AG98" i="9"/>
  <c r="AF98" i="9"/>
  <c r="AE98" i="9"/>
  <c r="AD98" i="9"/>
  <c r="AC98" i="9"/>
  <c r="AB98" i="9"/>
  <c r="AA98" i="9"/>
  <c r="Z98" i="9"/>
  <c r="W98" i="9"/>
  <c r="V98" i="9"/>
  <c r="AH98" i="9" s="1"/>
  <c r="U98" i="9"/>
  <c r="S98" i="9"/>
  <c r="R98" i="9"/>
  <c r="Q98" i="9"/>
  <c r="P98" i="9"/>
  <c r="O98" i="9"/>
  <c r="N98" i="9"/>
  <c r="M98" i="9"/>
  <c r="L98" i="9"/>
  <c r="H98" i="9"/>
  <c r="T98" i="9" s="1"/>
  <c r="AM98" i="9" s="1"/>
  <c r="G98" i="9"/>
  <c r="BH97" i="9"/>
  <c r="BG97" i="9"/>
  <c r="BF97" i="9"/>
  <c r="BE97" i="9"/>
  <c r="BD97" i="9"/>
  <c r="BC97" i="9"/>
  <c r="BB97" i="9"/>
  <c r="BA97" i="9"/>
  <c r="AZ97" i="9"/>
  <c r="AX97" i="9"/>
  <c r="AW97" i="9"/>
  <c r="AG97" i="9"/>
  <c r="AF97" i="9"/>
  <c r="AE97" i="9"/>
  <c r="AD97" i="9"/>
  <c r="AC97" i="9"/>
  <c r="AB97" i="9"/>
  <c r="AA97" i="9"/>
  <c r="Z97" i="9"/>
  <c r="V97" i="9"/>
  <c r="AH97" i="9" s="1"/>
  <c r="U97" i="9"/>
  <c r="T97" i="9"/>
  <c r="R97" i="9"/>
  <c r="Q97" i="9"/>
  <c r="P97" i="9"/>
  <c r="O97" i="9"/>
  <c r="N97" i="9"/>
  <c r="M97" i="9"/>
  <c r="L97" i="9"/>
  <c r="H97" i="9"/>
  <c r="G97" i="9"/>
  <c r="BI96" i="9"/>
  <c r="BH96" i="9"/>
  <c r="BG96" i="9"/>
  <c r="BF96" i="9"/>
  <c r="BE96" i="9"/>
  <c r="BD96" i="9"/>
  <c r="AX96" i="9"/>
  <c r="AX95" i="9" s="1"/>
  <c r="AW96" i="9"/>
  <c r="AG96" i="9"/>
  <c r="AF96" i="9"/>
  <c r="AE96" i="9"/>
  <c r="AD96" i="9"/>
  <c r="AC96" i="9"/>
  <c r="AB96" i="9"/>
  <c r="AB95" i="9" s="1"/>
  <c r="AB93" i="9" s="1"/>
  <c r="AB89" i="9" s="1"/>
  <c r="AB85" i="9" s="1"/>
  <c r="AA96" i="9"/>
  <c r="Z96" i="9"/>
  <c r="V96" i="9"/>
  <c r="AH96" i="9" s="1"/>
  <c r="U96" i="9"/>
  <c r="S96" i="9"/>
  <c r="R96" i="9"/>
  <c r="Q96" i="9"/>
  <c r="P96" i="9"/>
  <c r="O96" i="9"/>
  <c r="N96" i="9"/>
  <c r="M96" i="9"/>
  <c r="L96" i="9"/>
  <c r="H96" i="9"/>
  <c r="G96" i="9"/>
  <c r="AQ94" i="9"/>
  <c r="AP94" i="9"/>
  <c r="AO94" i="9"/>
  <c r="AQ92" i="9"/>
  <c r="AP92" i="9"/>
  <c r="AO92" i="9"/>
  <c r="AQ91" i="9"/>
  <c r="AP91" i="9"/>
  <c r="AO91" i="9"/>
  <c r="AQ90" i="9"/>
  <c r="AP90" i="9"/>
  <c r="AO90" i="9"/>
  <c r="BB88" i="9"/>
  <c r="BA88" i="9"/>
  <c r="AZ88" i="9"/>
  <c r="AY88" i="9"/>
  <c r="AX88" i="9"/>
  <c r="AW88" i="9"/>
  <c r="X88" i="9"/>
  <c r="W88" i="9"/>
  <c r="V88" i="9"/>
  <c r="U88" i="9"/>
  <c r="S88" i="9"/>
  <c r="R88" i="9"/>
  <c r="Q88" i="9"/>
  <c r="P88" i="9"/>
  <c r="O88" i="9"/>
  <c r="N88" i="9"/>
  <c r="M88" i="9"/>
  <c r="L88" i="9"/>
  <c r="K88" i="9"/>
  <c r="J88" i="9"/>
  <c r="I88" i="9"/>
  <c r="H88" i="9"/>
  <c r="G88" i="9"/>
  <c r="BB87" i="9"/>
  <c r="BA87" i="9"/>
  <c r="AZ87" i="9"/>
  <c r="AY87" i="9"/>
  <c r="AX87" i="9"/>
  <c r="AW87" i="9"/>
  <c r="X87" i="9"/>
  <c r="W87" i="9"/>
  <c r="V87" i="9"/>
  <c r="U87" i="9"/>
  <c r="J87" i="9"/>
  <c r="I87" i="9"/>
  <c r="H87" i="9"/>
  <c r="G87" i="9"/>
  <c r="AO87" i="9" s="1"/>
  <c r="BB86" i="9"/>
  <c r="AP86" i="9" s="1"/>
  <c r="BA86" i="9"/>
  <c r="AZ86" i="9"/>
  <c r="AY86" i="9"/>
  <c r="AX86" i="9"/>
  <c r="AW86" i="9"/>
  <c r="X86" i="9"/>
  <c r="W86" i="9"/>
  <c r="V86" i="9"/>
  <c r="U86" i="9"/>
  <c r="J86" i="9"/>
  <c r="I86" i="9"/>
  <c r="H86" i="9"/>
  <c r="G86" i="9"/>
  <c r="AQ84" i="9"/>
  <c r="AP84" i="9"/>
  <c r="AO84" i="9"/>
  <c r="AM84" i="9"/>
  <c r="AQ83" i="9"/>
  <c r="AP83" i="9"/>
  <c r="AO83" i="9"/>
  <c r="AM83" i="9"/>
  <c r="BJ82" i="9"/>
  <c r="AP82" i="9"/>
  <c r="AO82" i="9"/>
  <c r="AH82" i="9"/>
  <c r="T82" i="9"/>
  <c r="AM82" i="9" s="1"/>
  <c r="BJ81" i="9"/>
  <c r="AP81" i="9"/>
  <c r="AO81" i="9"/>
  <c r="AH81" i="9"/>
  <c r="T81" i="9"/>
  <c r="AM81" i="9" s="1"/>
  <c r="AQ80" i="9"/>
  <c r="AP80" i="9"/>
  <c r="AO80" i="9"/>
  <c r="AM80" i="9"/>
  <c r="BJ79" i="9"/>
  <c r="AP79" i="9"/>
  <c r="AO79" i="9"/>
  <c r="AH79" i="9"/>
  <c r="T79" i="9"/>
  <c r="AM79" i="9" s="1"/>
  <c r="BJ78" i="9"/>
  <c r="AP78" i="9"/>
  <c r="AO78" i="9"/>
  <c r="AH78" i="9"/>
  <c r="T78" i="9"/>
  <c r="BI77" i="9"/>
  <c r="BH77" i="9"/>
  <c r="BG77" i="9"/>
  <c r="BF77" i="9"/>
  <c r="BE77" i="9"/>
  <c r="BD77" i="9"/>
  <c r="BC77" i="9"/>
  <c r="BB77" i="9"/>
  <c r="BA77" i="9"/>
  <c r="AZ77" i="9"/>
  <c r="AY77" i="9"/>
  <c r="AX77" i="9"/>
  <c r="AO77" i="9"/>
  <c r="AG77" i="9"/>
  <c r="AF77" i="9"/>
  <c r="AE77" i="9"/>
  <c r="AD77" i="9"/>
  <c r="AC77" i="9"/>
  <c r="AB77" i="9"/>
  <c r="AA77" i="9"/>
  <c r="Z77" i="9"/>
  <c r="Y77" i="9"/>
  <c r="X77" i="9"/>
  <c r="W77" i="9"/>
  <c r="V77" i="9"/>
  <c r="S77" i="9"/>
  <c r="R77" i="9"/>
  <c r="Q77" i="9"/>
  <c r="P77" i="9"/>
  <c r="O77" i="9"/>
  <c r="N77" i="9"/>
  <c r="M77" i="9"/>
  <c r="L77" i="9"/>
  <c r="K77" i="9"/>
  <c r="J77" i="9"/>
  <c r="I77" i="9"/>
  <c r="H77" i="9"/>
  <c r="AQ76" i="9"/>
  <c r="AP76" i="9"/>
  <c r="AO76" i="9"/>
  <c r="AM76" i="9"/>
  <c r="BI75" i="9"/>
  <c r="AY75" i="9"/>
  <c r="AX75" i="9"/>
  <c r="AW75" i="9"/>
  <c r="AP75" i="9"/>
  <c r="AG75" i="9"/>
  <c r="W75" i="9"/>
  <c r="V75" i="9"/>
  <c r="S75" i="9"/>
  <c r="I75" i="9"/>
  <c r="H75" i="9"/>
  <c r="G75" i="9"/>
  <c r="BI74" i="9"/>
  <c r="AY74" i="9"/>
  <c r="AX74" i="9"/>
  <c r="AW74" i="9"/>
  <c r="AP74" i="9"/>
  <c r="AG74" i="9"/>
  <c r="W74" i="9"/>
  <c r="V74" i="9"/>
  <c r="S74" i="9"/>
  <c r="I74" i="9"/>
  <c r="T74" i="9" s="1"/>
  <c r="H74" i="9"/>
  <c r="G74" i="9"/>
  <c r="AQ73" i="9"/>
  <c r="AP73" i="9"/>
  <c r="AO73" i="9"/>
  <c r="AM73" i="9"/>
  <c r="BI72" i="9"/>
  <c r="AY72" i="9"/>
  <c r="AX72" i="9"/>
  <c r="AW72" i="9"/>
  <c r="AP72" i="9"/>
  <c r="AG72" i="9"/>
  <c r="W72" i="9"/>
  <c r="V72" i="9"/>
  <c r="S72" i="9"/>
  <c r="I72" i="9"/>
  <c r="H72" i="9"/>
  <c r="G72" i="9"/>
  <c r="BI71" i="9"/>
  <c r="AY71" i="9"/>
  <c r="AX71" i="9"/>
  <c r="AW71" i="9"/>
  <c r="AP71" i="9"/>
  <c r="AG71" i="9"/>
  <c r="W71" i="9"/>
  <c r="V71" i="9"/>
  <c r="S71" i="9"/>
  <c r="I71" i="9"/>
  <c r="H71" i="9"/>
  <c r="G71" i="9"/>
  <c r="BH70" i="9"/>
  <c r="BG70" i="9"/>
  <c r="BF70" i="9"/>
  <c r="BE70" i="9"/>
  <c r="BD70" i="9"/>
  <c r="BC70" i="9"/>
  <c r="BB70" i="9"/>
  <c r="BA70" i="9"/>
  <c r="AZ70" i="9"/>
  <c r="AF70" i="9"/>
  <c r="AE70" i="9"/>
  <c r="AD70" i="9"/>
  <c r="AC70" i="9"/>
  <c r="AB70" i="9"/>
  <c r="AA70" i="9"/>
  <c r="Z70" i="9"/>
  <c r="Y70" i="9"/>
  <c r="X70" i="9"/>
  <c r="V70" i="9"/>
  <c r="R70" i="9"/>
  <c r="Q70" i="9"/>
  <c r="P70" i="9"/>
  <c r="O70" i="9"/>
  <c r="N70" i="9"/>
  <c r="M70" i="9"/>
  <c r="L70" i="9"/>
  <c r="K70" i="9"/>
  <c r="J70" i="9"/>
  <c r="AQ69" i="9"/>
  <c r="AP69" i="9"/>
  <c r="AO69" i="9"/>
  <c r="BJ68" i="9"/>
  <c r="AW68" i="9"/>
  <c r="AP68" i="9"/>
  <c r="AH68" i="9"/>
  <c r="U68" i="9"/>
  <c r="T68" i="9"/>
  <c r="G68" i="9"/>
  <c r="AO68" i="9" s="1"/>
  <c r="BB67" i="9"/>
  <c r="BB66" i="9" s="1"/>
  <c r="BB64" i="9" s="1"/>
  <c r="BA67" i="9"/>
  <c r="BA66" i="9" s="1"/>
  <c r="AZ67" i="9"/>
  <c r="AY67" i="9"/>
  <c r="AX67" i="9"/>
  <c r="AW67" i="9"/>
  <c r="X67" i="9"/>
  <c r="W67" i="9"/>
  <c r="W66" i="9" s="1"/>
  <c r="V67" i="9"/>
  <c r="V66" i="9" s="1"/>
  <c r="U67" i="9"/>
  <c r="J67" i="9"/>
  <c r="I67" i="9"/>
  <c r="H67" i="9"/>
  <c r="G67" i="9"/>
  <c r="BI66" i="9"/>
  <c r="BH66" i="9"/>
  <c r="BG66" i="9"/>
  <c r="BF66" i="9"/>
  <c r="BE66" i="9"/>
  <c r="BD66" i="9"/>
  <c r="BC66" i="9"/>
  <c r="AG66" i="9"/>
  <c r="AF66" i="9"/>
  <c r="AE66" i="9"/>
  <c r="AD66" i="9"/>
  <c r="AC66" i="9"/>
  <c r="AB66" i="9"/>
  <c r="AA66" i="9"/>
  <c r="Z66" i="9"/>
  <c r="Z64" i="9" s="1"/>
  <c r="Y66" i="9"/>
  <c r="X66" i="9"/>
  <c r="S66" i="9"/>
  <c r="R66" i="9"/>
  <c r="Q66" i="9"/>
  <c r="P66" i="9"/>
  <c r="O66" i="9"/>
  <c r="N66" i="9"/>
  <c r="M66" i="9"/>
  <c r="L66" i="9"/>
  <c r="AP66" i="9" s="1"/>
  <c r="K66" i="9"/>
  <c r="J66" i="9"/>
  <c r="J64" i="9" s="1"/>
  <c r="AQ65" i="9"/>
  <c r="AP65" i="9"/>
  <c r="AO65" i="9"/>
  <c r="AM65" i="9"/>
  <c r="AQ63" i="9"/>
  <c r="AP63" i="9"/>
  <c r="AO63" i="9"/>
  <c r="BB62" i="9"/>
  <c r="BA62" i="9"/>
  <c r="AZ62" i="9"/>
  <c r="AY62" i="9"/>
  <c r="AX62" i="9"/>
  <c r="AW62" i="9"/>
  <c r="X62" i="9"/>
  <c r="W62" i="9"/>
  <c r="V62" i="9"/>
  <c r="U62" i="9"/>
  <c r="J62" i="9"/>
  <c r="I62" i="9"/>
  <c r="H62" i="9"/>
  <c r="G62" i="9"/>
  <c r="AO62" i="9" s="1"/>
  <c r="BB61" i="9"/>
  <c r="AP61" i="9" s="1"/>
  <c r="BA61" i="9"/>
  <c r="AZ61" i="9"/>
  <c r="AY61" i="9"/>
  <c r="AX61" i="9"/>
  <c r="AW61" i="9"/>
  <c r="X61" i="9"/>
  <c r="W61" i="9"/>
  <c r="V61" i="9"/>
  <c r="V60" i="9" s="1"/>
  <c r="U61" i="9"/>
  <c r="J61" i="9"/>
  <c r="I61" i="9"/>
  <c r="H61" i="9"/>
  <c r="H60" i="9" s="1"/>
  <c r="G61" i="9"/>
  <c r="BI60" i="9"/>
  <c r="BH60" i="9"/>
  <c r="BG60" i="9"/>
  <c r="BF60" i="9"/>
  <c r="BE60" i="9"/>
  <c r="BD60" i="9"/>
  <c r="BC60" i="9"/>
  <c r="AY60" i="9"/>
  <c r="AG60" i="9"/>
  <c r="AF60" i="9"/>
  <c r="AE60" i="9"/>
  <c r="AD60" i="9"/>
  <c r="AC60" i="9"/>
  <c r="AB60" i="9"/>
  <c r="AA60" i="9"/>
  <c r="Z60" i="9"/>
  <c r="Y60" i="9"/>
  <c r="S60" i="9"/>
  <c r="R60" i="9"/>
  <c r="Q60" i="9"/>
  <c r="P60" i="9"/>
  <c r="O60" i="9"/>
  <c r="N60" i="9"/>
  <c r="M60" i="9"/>
  <c r="L60" i="9"/>
  <c r="K60" i="9"/>
  <c r="AQ59" i="9"/>
  <c r="AP59" i="9"/>
  <c r="AO59" i="9"/>
  <c r="BB58" i="9"/>
  <c r="BA58" i="9"/>
  <c r="AZ58" i="9"/>
  <c r="AY58" i="9"/>
  <c r="AX58" i="9"/>
  <c r="AW58" i="9"/>
  <c r="X58" i="9"/>
  <c r="W58" i="9"/>
  <c r="V58" i="9"/>
  <c r="U58" i="9"/>
  <c r="J58" i="9"/>
  <c r="I58" i="9"/>
  <c r="H58" i="9"/>
  <c r="G58" i="9"/>
  <c r="BB57" i="9"/>
  <c r="AP57" i="9" s="1"/>
  <c r="BA57" i="9"/>
  <c r="AZ57" i="9"/>
  <c r="AY57" i="9"/>
  <c r="AX57" i="9"/>
  <c r="AW57" i="9"/>
  <c r="X57" i="9"/>
  <c r="W57" i="9"/>
  <c r="V57" i="9"/>
  <c r="U57" i="9"/>
  <c r="J57" i="9"/>
  <c r="I57" i="9"/>
  <c r="H57" i="9"/>
  <c r="G57" i="9"/>
  <c r="BB56" i="9"/>
  <c r="BA56" i="9"/>
  <c r="AZ56" i="9"/>
  <c r="AZ55" i="9" s="1"/>
  <c r="AY56" i="9"/>
  <c r="AX56" i="9"/>
  <c r="AW56" i="9"/>
  <c r="X56" i="9"/>
  <c r="W56" i="9"/>
  <c r="V56" i="9"/>
  <c r="U56" i="9"/>
  <c r="U55" i="9" s="1"/>
  <c r="J56" i="9"/>
  <c r="I56" i="9"/>
  <c r="H56" i="9"/>
  <c r="G56" i="9"/>
  <c r="G55" i="9" s="1"/>
  <c r="BI55" i="9"/>
  <c r="BH55" i="9"/>
  <c r="BG55" i="9"/>
  <c r="BF55" i="9"/>
  <c r="BE55" i="9"/>
  <c r="BD55" i="9"/>
  <c r="BC55" i="9"/>
  <c r="AG55" i="9"/>
  <c r="AF55" i="9"/>
  <c r="AE55" i="9"/>
  <c r="AD55" i="9"/>
  <c r="AC55" i="9"/>
  <c r="AB55" i="9"/>
  <c r="AA55" i="9"/>
  <c r="Z55" i="9"/>
  <c r="Y55" i="9"/>
  <c r="S55" i="9"/>
  <c r="R55" i="9"/>
  <c r="Q55" i="9"/>
  <c r="P55" i="9"/>
  <c r="O55" i="9"/>
  <c r="N55" i="9"/>
  <c r="M55" i="9"/>
  <c r="L55" i="9"/>
  <c r="K55" i="9"/>
  <c r="AQ54" i="9"/>
  <c r="AP54" i="9"/>
  <c r="AO54" i="9"/>
  <c r="BB53" i="9"/>
  <c r="BA53" i="9"/>
  <c r="AZ53" i="9"/>
  <c r="AY53" i="9"/>
  <c r="AX53" i="9"/>
  <c r="AW53" i="9"/>
  <c r="X53" i="9"/>
  <c r="W53" i="9"/>
  <c r="V53" i="9"/>
  <c r="U53" i="9"/>
  <c r="J53" i="9"/>
  <c r="I53" i="9"/>
  <c r="H53" i="9"/>
  <c r="H51" i="9" s="1"/>
  <c r="G53" i="9"/>
  <c r="BB52" i="9"/>
  <c r="BA52" i="9"/>
  <c r="AZ52" i="9"/>
  <c r="AY52" i="9"/>
  <c r="AX52" i="9"/>
  <c r="AW52" i="9"/>
  <c r="X52" i="9"/>
  <c r="W52" i="9"/>
  <c r="W51" i="9" s="1"/>
  <c r="V52" i="9"/>
  <c r="U52" i="9"/>
  <c r="J52" i="9"/>
  <c r="J51" i="9" s="1"/>
  <c r="I52" i="9"/>
  <c r="H52" i="9"/>
  <c r="G52" i="9"/>
  <c r="AO52" i="9" s="1"/>
  <c r="BI51" i="9"/>
  <c r="BH51" i="9"/>
  <c r="BG51" i="9"/>
  <c r="BF51" i="9"/>
  <c r="BE51" i="9"/>
  <c r="BD51" i="9"/>
  <c r="BC51" i="9"/>
  <c r="AG51" i="9"/>
  <c r="AF51" i="9"/>
  <c r="AE51" i="9"/>
  <c r="AD51" i="9"/>
  <c r="AD49" i="9" s="1"/>
  <c r="AC51" i="9"/>
  <c r="AB51" i="9"/>
  <c r="AA51" i="9"/>
  <c r="Z51" i="9"/>
  <c r="Y51" i="9"/>
  <c r="Y49" i="9" s="1"/>
  <c r="S51" i="9"/>
  <c r="R51" i="9"/>
  <c r="Q51" i="9"/>
  <c r="P51" i="9"/>
  <c r="O51" i="9"/>
  <c r="O49" i="9" s="1"/>
  <c r="N51" i="9"/>
  <c r="M51" i="9"/>
  <c r="L51" i="9"/>
  <c r="K51" i="9"/>
  <c r="AQ50" i="9"/>
  <c r="AP50" i="9"/>
  <c r="AO50" i="9"/>
  <c r="AQ48" i="9"/>
  <c r="AP48" i="9"/>
  <c r="AO48" i="9"/>
  <c r="BB47" i="9"/>
  <c r="AP47" i="9" s="1"/>
  <c r="BA47" i="9"/>
  <c r="AZ47" i="9"/>
  <c r="AY47" i="9"/>
  <c r="AX47" i="9"/>
  <c r="AW47" i="9"/>
  <c r="X47" i="9"/>
  <c r="W47" i="9"/>
  <c r="AH47" i="9" s="1"/>
  <c r="V47" i="9"/>
  <c r="U47" i="9"/>
  <c r="J47" i="9"/>
  <c r="I47" i="9"/>
  <c r="H47" i="9"/>
  <c r="G47" i="9"/>
  <c r="AQ46" i="9"/>
  <c r="AP46" i="9"/>
  <c r="AO46" i="9"/>
  <c r="AQ45" i="9"/>
  <c r="AP45" i="9"/>
  <c r="AO45" i="9"/>
  <c r="AQ43" i="9"/>
  <c r="AP43" i="9"/>
  <c r="AO43" i="9"/>
  <c r="AQ41" i="9"/>
  <c r="AP41" i="9"/>
  <c r="AO41" i="9"/>
  <c r="BB40" i="9"/>
  <c r="AP40" i="9" s="1"/>
  <c r="BA40" i="9"/>
  <c r="AO40" i="9"/>
  <c r="AH40" i="9"/>
  <c r="H40" i="9"/>
  <c r="T40" i="9" s="1"/>
  <c r="AQ39" i="9"/>
  <c r="AP39" i="9"/>
  <c r="AO39" i="9"/>
  <c r="BB38" i="9"/>
  <c r="AP38" i="9" s="1"/>
  <c r="BA38" i="9"/>
  <c r="AO38" i="9"/>
  <c r="AH38" i="9"/>
  <c r="H38" i="9"/>
  <c r="T38" i="9" s="1"/>
  <c r="AQ37" i="9"/>
  <c r="AP37" i="9"/>
  <c r="AO37" i="9"/>
  <c r="BB36" i="9"/>
  <c r="AP36" i="9" s="1"/>
  <c r="BA36" i="9"/>
  <c r="AZ36" i="9"/>
  <c r="AY36" i="9"/>
  <c r="AX36" i="9"/>
  <c r="AX34" i="9" s="1"/>
  <c r="AW36" i="9"/>
  <c r="X36" i="9"/>
  <c r="W36" i="9"/>
  <c r="V36" i="9"/>
  <c r="AH36" i="9" s="1"/>
  <c r="U36" i="9"/>
  <c r="J36" i="9"/>
  <c r="I36" i="9"/>
  <c r="H36" i="9"/>
  <c r="G36" i="9"/>
  <c r="BB35" i="9"/>
  <c r="AP35" i="9" s="1"/>
  <c r="BA35" i="9"/>
  <c r="AZ35" i="9"/>
  <c r="AZ34" i="9" s="1"/>
  <c r="AY35" i="9"/>
  <c r="AX35" i="9"/>
  <c r="AW35" i="9"/>
  <c r="X35" i="9"/>
  <c r="X34" i="9" s="1"/>
  <c r="X42" i="9" s="1"/>
  <c r="W35" i="9"/>
  <c r="V35" i="9"/>
  <c r="U35" i="9"/>
  <c r="J35" i="9"/>
  <c r="J34" i="9" s="1"/>
  <c r="I35" i="9"/>
  <c r="H35" i="9"/>
  <c r="G35" i="9"/>
  <c r="BI34" i="9"/>
  <c r="BH34" i="9"/>
  <c r="BG34" i="9"/>
  <c r="BF34" i="9"/>
  <c r="BE34" i="9"/>
  <c r="BD34" i="9"/>
  <c r="BC34" i="9"/>
  <c r="AG34" i="9"/>
  <c r="AF34" i="9"/>
  <c r="AE34" i="9"/>
  <c r="AD34" i="9"/>
  <c r="AC34" i="9"/>
  <c r="AB34" i="9"/>
  <c r="AA34" i="9"/>
  <c r="Z34" i="9"/>
  <c r="Y34" i="9"/>
  <c r="W34" i="9"/>
  <c r="W42" i="9" s="1"/>
  <c r="S34" i="9"/>
  <c r="R34" i="9"/>
  <c r="Q34" i="9"/>
  <c r="P34" i="9"/>
  <c r="O34" i="9"/>
  <c r="N34" i="9"/>
  <c r="M34" i="9"/>
  <c r="L34" i="9"/>
  <c r="K34" i="9"/>
  <c r="AQ33" i="9"/>
  <c r="AP33" i="9"/>
  <c r="AO33" i="9"/>
  <c r="BI32" i="9"/>
  <c r="BH32" i="9"/>
  <c r="BG32" i="9"/>
  <c r="BF32" i="9"/>
  <c r="BE32" i="9"/>
  <c r="BD32" i="9"/>
  <c r="BD42" i="9" s="1"/>
  <c r="BC32" i="9"/>
  <c r="BC42" i="9" s="1"/>
  <c r="AG32" i="9"/>
  <c r="AF32" i="9"/>
  <c r="AE32" i="9"/>
  <c r="AD32" i="9"/>
  <c r="AC32" i="9"/>
  <c r="AB32" i="9"/>
  <c r="AA32" i="9"/>
  <c r="AA42" i="9" s="1"/>
  <c r="Z32" i="9"/>
  <c r="Z42" i="9" s="1"/>
  <c r="Y32" i="9"/>
  <c r="Y42" i="9" s="1"/>
  <c r="X32" i="9"/>
  <c r="W32" i="9"/>
  <c r="V32" i="9"/>
  <c r="S32" i="9"/>
  <c r="R32" i="9"/>
  <c r="Q32" i="9"/>
  <c r="P32" i="9"/>
  <c r="O32" i="9"/>
  <c r="N32" i="9"/>
  <c r="M32" i="9"/>
  <c r="L32" i="9"/>
  <c r="K32" i="9"/>
  <c r="AQ31" i="9"/>
  <c r="AP31" i="9"/>
  <c r="AO31" i="9"/>
  <c r="AQ30" i="9"/>
  <c r="AP30" i="9"/>
  <c r="AO30" i="9"/>
  <c r="BJ29" i="9"/>
  <c r="AW29" i="9"/>
  <c r="AO29" i="9" s="1"/>
  <c r="AP29" i="9"/>
  <c r="AH29" i="9"/>
  <c r="T29" i="9"/>
  <c r="G29" i="9"/>
  <c r="D29" i="9"/>
  <c r="BJ28" i="9"/>
  <c r="AW28" i="9"/>
  <c r="AP28" i="9"/>
  <c r="AH28" i="9"/>
  <c r="T28" i="9"/>
  <c r="AQ28" i="9" s="1"/>
  <c r="G28" i="9"/>
  <c r="AO28" i="9" s="1"/>
  <c r="D28" i="9"/>
  <c r="AH27" i="9"/>
  <c r="AH26" i="9"/>
  <c r="AH25" i="9"/>
  <c r="BJ24" i="9"/>
  <c r="AP24" i="9"/>
  <c r="AO24" i="9"/>
  <c r="AH24" i="9"/>
  <c r="T24" i="9"/>
  <c r="BB23" i="9"/>
  <c r="BA23" i="9"/>
  <c r="AZ23" i="9"/>
  <c r="AY23" i="9"/>
  <c r="BJ23" i="9" s="1"/>
  <c r="AX23" i="9"/>
  <c r="AW23" i="9"/>
  <c r="AO23" i="9" s="1"/>
  <c r="AP23" i="9"/>
  <c r="AH23" i="9"/>
  <c r="T23" i="9"/>
  <c r="G23" i="9"/>
  <c r="BB22" i="9"/>
  <c r="AP22" i="9" s="1"/>
  <c r="BA22" i="9"/>
  <c r="AZ22" i="9"/>
  <c r="AY22" i="9"/>
  <c r="AW22" i="9"/>
  <c r="AH22" i="9"/>
  <c r="T22" i="9"/>
  <c r="AM22" i="9" s="1"/>
  <c r="G22" i="9"/>
  <c r="AH21" i="9"/>
  <c r="T21" i="9"/>
  <c r="G21" i="9"/>
  <c r="BB20" i="9"/>
  <c r="AP20" i="9" s="1"/>
  <c r="AX20" i="9"/>
  <c r="AW20" i="9"/>
  <c r="AH20" i="9"/>
  <c r="T20" i="9"/>
  <c r="AM20" i="9" s="1"/>
  <c r="G20" i="9"/>
  <c r="BB19" i="9"/>
  <c r="BA19" i="9"/>
  <c r="AZ19" i="9"/>
  <c r="AY19" i="9"/>
  <c r="AW19" i="9"/>
  <c r="AH19" i="9"/>
  <c r="T19" i="9"/>
  <c r="G19" i="9"/>
  <c r="BB18" i="9"/>
  <c r="BA18" i="9"/>
  <c r="AZ18" i="9"/>
  <c r="AY18" i="9"/>
  <c r="AX18" i="9"/>
  <c r="AW18" i="9"/>
  <c r="AH18" i="9"/>
  <c r="T18" i="9"/>
  <c r="G18" i="9"/>
  <c r="AO18" i="9" s="1"/>
  <c r="BI17" i="9"/>
  <c r="BH17" i="9"/>
  <c r="BG17" i="9"/>
  <c r="BF17" i="9"/>
  <c r="BE17" i="9"/>
  <c r="BD17" i="9"/>
  <c r="BC17" i="9"/>
  <c r="BC15" i="9" s="1"/>
  <c r="AG17" i="9"/>
  <c r="AF17" i="9"/>
  <c r="AE17" i="9"/>
  <c r="AD17" i="9"/>
  <c r="AC17" i="9"/>
  <c r="AB17" i="9"/>
  <c r="AB15" i="9" s="1"/>
  <c r="AA17" i="9"/>
  <c r="AA15" i="9" s="1"/>
  <c r="Z17" i="9"/>
  <c r="Z15" i="9" s="1"/>
  <c r="Y17" i="9"/>
  <c r="Y15" i="9" s="1"/>
  <c r="X17" i="9"/>
  <c r="X15" i="9" s="1"/>
  <c r="W17" i="9"/>
  <c r="V17" i="9"/>
  <c r="V15" i="9" s="1"/>
  <c r="U17" i="9"/>
  <c r="U13" i="9" s="1"/>
  <c r="S17" i="9"/>
  <c r="S15" i="9" s="1"/>
  <c r="R17" i="9"/>
  <c r="Q17" i="9"/>
  <c r="Q15" i="9" s="1"/>
  <c r="P17" i="9"/>
  <c r="P15" i="9" s="1"/>
  <c r="O17" i="9"/>
  <c r="N17" i="9"/>
  <c r="N15" i="9" s="1"/>
  <c r="M17" i="9"/>
  <c r="L17" i="9"/>
  <c r="L15" i="9" s="1"/>
  <c r="K17" i="9"/>
  <c r="J17" i="9"/>
  <c r="I17" i="9"/>
  <c r="H17" i="9"/>
  <c r="AQ16" i="9"/>
  <c r="AP16" i="9"/>
  <c r="AO16" i="9"/>
  <c r="BF15" i="9"/>
  <c r="BE15" i="9"/>
  <c r="AW15" i="9"/>
  <c r="AG15" i="9"/>
  <c r="AF15" i="9"/>
  <c r="AE15" i="9"/>
  <c r="AD15" i="9"/>
  <c r="AC15" i="9"/>
  <c r="W15" i="9"/>
  <c r="G15" i="9"/>
  <c r="AQ14" i="9"/>
  <c r="AP14" i="9"/>
  <c r="AO14" i="9"/>
  <c r="BB13" i="9"/>
  <c r="BA13" i="9"/>
  <c r="AZ13" i="9"/>
  <c r="AY13" i="9"/>
  <c r="AX13" i="9"/>
  <c r="AH13" i="9"/>
  <c r="J13" i="9"/>
  <c r="I13" i="9"/>
  <c r="H13" i="9"/>
  <c r="AQ12" i="9"/>
  <c r="AP12" i="9"/>
  <c r="AO12" i="9"/>
  <c r="AQ11" i="9"/>
  <c r="AP11" i="9"/>
  <c r="AO11" i="9"/>
  <c r="BB10" i="9"/>
  <c r="BA10" i="9"/>
  <c r="AZ10" i="9"/>
  <c r="AZ32" i="9" s="1"/>
  <c r="AY10" i="9"/>
  <c r="AX10" i="9"/>
  <c r="BJ10" i="9" s="1"/>
  <c r="AW10" i="9"/>
  <c r="AH10" i="9"/>
  <c r="U10" i="9"/>
  <c r="J10" i="9"/>
  <c r="I10" i="9"/>
  <c r="H10" i="9"/>
  <c r="G10" i="9"/>
  <c r="CB824" i="5"/>
  <c r="CA824" i="5"/>
  <c r="BY824" i="5"/>
  <c r="BX824" i="5"/>
  <c r="BW824" i="5"/>
  <c r="BV824" i="5"/>
  <c r="BU824" i="5"/>
  <c r="BT824" i="5"/>
  <c r="BS824" i="5"/>
  <c r="BR824" i="5"/>
  <c r="BQ824" i="5"/>
  <c r="BP824" i="5"/>
  <c r="BO824" i="5"/>
  <c r="BN824" i="5"/>
  <c r="BM824" i="5"/>
  <c r="BL824" i="5"/>
  <c r="BK824" i="5"/>
  <c r="BJ824" i="5"/>
  <c r="BI824" i="5"/>
  <c r="BH824" i="5"/>
  <c r="BG824" i="5"/>
  <c r="BF824" i="5"/>
  <c r="BE824" i="5"/>
  <c r="BD824" i="5"/>
  <c r="BC824" i="5"/>
  <c r="BB824" i="5"/>
  <c r="BA824" i="5"/>
  <c r="AZ824" i="5"/>
  <c r="AY824" i="5"/>
  <c r="AX824" i="5"/>
  <c r="AW824" i="5"/>
  <c r="AV824" i="5"/>
  <c r="AU824" i="5"/>
  <c r="AT824" i="5"/>
  <c r="AS824" i="5"/>
  <c r="AR824" i="5"/>
  <c r="AQ824" i="5"/>
  <c r="AP824" i="5"/>
  <c r="AO824" i="5"/>
  <c r="AN824" i="5"/>
  <c r="AM824" i="5"/>
  <c r="AL824" i="5"/>
  <c r="AK824" i="5"/>
  <c r="AJ824" i="5"/>
  <c r="AI824" i="5"/>
  <c r="AH824" i="5"/>
  <c r="AG824" i="5"/>
  <c r="AF824" i="5"/>
  <c r="AE824" i="5"/>
  <c r="AD824" i="5"/>
  <c r="AC824" i="5"/>
  <c r="AB824" i="5"/>
  <c r="AA824" i="5"/>
  <c r="Z824" i="5"/>
  <c r="Y824" i="5"/>
  <c r="X824" i="5"/>
  <c r="W824" i="5"/>
  <c r="V824" i="5"/>
  <c r="U824" i="5"/>
  <c r="T824" i="5"/>
  <c r="S824" i="5"/>
  <c r="R824" i="5"/>
  <c r="Q824" i="5"/>
  <c r="P824" i="5"/>
  <c r="O824" i="5"/>
  <c r="N824" i="5"/>
  <c r="M824" i="5"/>
  <c r="L824" i="5"/>
  <c r="K824" i="5"/>
  <c r="J824" i="5"/>
  <c r="I824" i="5"/>
  <c r="H824" i="5"/>
  <c r="CB823" i="5"/>
  <c r="CA823" i="5"/>
  <c r="BY823" i="5"/>
  <c r="BX823" i="5"/>
  <c r="BW823" i="5"/>
  <c r="BV823" i="5"/>
  <c r="BU823" i="5"/>
  <c r="BT823" i="5"/>
  <c r="BS823" i="5"/>
  <c r="BR823" i="5"/>
  <c r="BQ823" i="5"/>
  <c r="BP823" i="5"/>
  <c r="BO823" i="5"/>
  <c r="BN823" i="5"/>
  <c r="BM823" i="5"/>
  <c r="BL823" i="5"/>
  <c r="BK823" i="5"/>
  <c r="BJ823" i="5"/>
  <c r="BI823" i="5"/>
  <c r="BH823" i="5"/>
  <c r="BG823" i="5"/>
  <c r="BF823" i="5"/>
  <c r="BE823" i="5"/>
  <c r="BD823" i="5"/>
  <c r="BC823" i="5"/>
  <c r="BB823" i="5"/>
  <c r="BA823" i="5"/>
  <c r="AZ823" i="5"/>
  <c r="AY823" i="5"/>
  <c r="AX823" i="5"/>
  <c r="AW823" i="5"/>
  <c r="AV823" i="5"/>
  <c r="AU823" i="5"/>
  <c r="AT823" i="5"/>
  <c r="AS823" i="5"/>
  <c r="AR823" i="5"/>
  <c r="AQ823" i="5"/>
  <c r="AP823" i="5"/>
  <c r="AO823" i="5"/>
  <c r="AN823" i="5"/>
  <c r="AM823" i="5"/>
  <c r="AL823" i="5"/>
  <c r="AK823" i="5"/>
  <c r="AJ823" i="5"/>
  <c r="AI823" i="5"/>
  <c r="AH823" i="5"/>
  <c r="AG823" i="5"/>
  <c r="AF823" i="5"/>
  <c r="AE823" i="5"/>
  <c r="AD823" i="5"/>
  <c r="AC823" i="5"/>
  <c r="AB823" i="5"/>
  <c r="AA823" i="5"/>
  <c r="Z823" i="5"/>
  <c r="Y823" i="5"/>
  <c r="X823" i="5"/>
  <c r="W823" i="5"/>
  <c r="V823" i="5"/>
  <c r="U823" i="5"/>
  <c r="T823" i="5"/>
  <c r="S823" i="5"/>
  <c r="R823" i="5"/>
  <c r="Q823" i="5"/>
  <c r="P823" i="5"/>
  <c r="O823" i="5"/>
  <c r="N823" i="5"/>
  <c r="M823" i="5"/>
  <c r="L823" i="5"/>
  <c r="K823" i="5"/>
  <c r="J823" i="5"/>
  <c r="I823" i="5"/>
  <c r="H823" i="5"/>
  <c r="CB822" i="5"/>
  <c r="BY822" i="5"/>
  <c r="BX822" i="5"/>
  <c r="BW822" i="5"/>
  <c r="BV822" i="5"/>
  <c r="BT822" i="5"/>
  <c r="BS822" i="5"/>
  <c r="BR822" i="5"/>
  <c r="BQ822" i="5"/>
  <c r="BP822" i="5"/>
  <c r="BO822" i="5"/>
  <c r="BN822" i="5"/>
  <c r="BM822" i="5"/>
  <c r="BL822" i="5"/>
  <c r="BK822" i="5"/>
  <c r="BJ822" i="5"/>
  <c r="BI822" i="5"/>
  <c r="BH822" i="5"/>
  <c r="BG822" i="5"/>
  <c r="BF822" i="5"/>
  <c r="BE822" i="5"/>
  <c r="BD822" i="5"/>
  <c r="BC822" i="5"/>
  <c r="BB822" i="5"/>
  <c r="BA822" i="5"/>
  <c r="AZ822" i="5"/>
  <c r="AY822" i="5"/>
  <c r="AX822" i="5"/>
  <c r="AW822" i="5"/>
  <c r="AV822" i="5"/>
  <c r="AU822" i="5"/>
  <c r="AT822" i="5"/>
  <c r="AS822" i="5"/>
  <c r="AR822" i="5"/>
  <c r="AQ822" i="5"/>
  <c r="AP822" i="5"/>
  <c r="AO822" i="5"/>
  <c r="AN822" i="5"/>
  <c r="AM822" i="5"/>
  <c r="AL822" i="5"/>
  <c r="AK822" i="5"/>
  <c r="AJ822" i="5"/>
  <c r="AI822" i="5"/>
  <c r="AH822" i="5"/>
  <c r="AG822" i="5"/>
  <c r="AF822" i="5"/>
  <c r="AE822" i="5"/>
  <c r="AD822" i="5"/>
  <c r="AC822" i="5"/>
  <c r="AB822" i="5"/>
  <c r="AA822" i="5"/>
  <c r="Z822" i="5"/>
  <c r="Y822" i="5"/>
  <c r="X822" i="5"/>
  <c r="W822" i="5"/>
  <c r="V822" i="5"/>
  <c r="U822" i="5"/>
  <c r="T822" i="5"/>
  <c r="S822" i="5"/>
  <c r="R822" i="5"/>
  <c r="Q822" i="5"/>
  <c r="P822" i="5"/>
  <c r="O822" i="5"/>
  <c r="N822" i="5"/>
  <c r="M822" i="5"/>
  <c r="L822" i="5"/>
  <c r="K822" i="5"/>
  <c r="J822" i="5"/>
  <c r="I822" i="5"/>
  <c r="H822" i="5"/>
  <c r="CB821" i="5"/>
  <c r="BY821" i="5"/>
  <c r="BX821" i="5"/>
  <c r="BW821" i="5"/>
  <c r="BV821" i="5"/>
  <c r="BT821" i="5"/>
  <c r="BS821" i="5"/>
  <c r="BR821" i="5"/>
  <c r="BQ821" i="5"/>
  <c r="BO821" i="5"/>
  <c r="BN821" i="5"/>
  <c r="BM821" i="5"/>
  <c r="BL821" i="5"/>
  <c r="BJ821" i="5"/>
  <c r="BI821" i="5"/>
  <c r="BH821" i="5"/>
  <c r="BG821" i="5"/>
  <c r="BE821" i="5"/>
  <c r="BD821" i="5"/>
  <c r="BC821" i="5"/>
  <c r="BB821" i="5"/>
  <c r="AZ821" i="5"/>
  <c r="AY821" i="5"/>
  <c r="AX821" i="5"/>
  <c r="AW821" i="5"/>
  <c r="AU821" i="5"/>
  <c r="AT821" i="5"/>
  <c r="AS821" i="5"/>
  <c r="AR821" i="5"/>
  <c r="AP821" i="5"/>
  <c r="AO821" i="5"/>
  <c r="AN821" i="5"/>
  <c r="AM821" i="5"/>
  <c r="AK821" i="5"/>
  <c r="AJ821" i="5"/>
  <c r="AI821" i="5"/>
  <c r="AH821" i="5"/>
  <c r="AF821" i="5"/>
  <c r="AE821" i="5"/>
  <c r="AD821" i="5"/>
  <c r="AC821" i="5"/>
  <c r="AA821" i="5"/>
  <c r="Z821" i="5"/>
  <c r="Y821" i="5"/>
  <c r="X821" i="5"/>
  <c r="V821" i="5"/>
  <c r="U821" i="5"/>
  <c r="T821" i="5"/>
  <c r="S821" i="5"/>
  <c r="Q821" i="5"/>
  <c r="P821" i="5"/>
  <c r="O821" i="5"/>
  <c r="N821" i="5"/>
  <c r="L821" i="5"/>
  <c r="K821" i="5"/>
  <c r="J821" i="5"/>
  <c r="I821" i="5"/>
  <c r="CB820" i="5"/>
  <c r="CA820" i="5"/>
  <c r="BY820" i="5"/>
  <c r="BX820" i="5"/>
  <c r="BW820" i="5"/>
  <c r="BV820" i="5"/>
  <c r="BU820" i="5"/>
  <c r="BT820" i="5"/>
  <c r="BS820" i="5"/>
  <c r="BR820" i="5"/>
  <c r="BQ820" i="5"/>
  <c r="BP820" i="5"/>
  <c r="BO820" i="5"/>
  <c r="BN820" i="5"/>
  <c r="BM820" i="5"/>
  <c r="BL820" i="5"/>
  <c r="BK820" i="5"/>
  <c r="BJ820" i="5"/>
  <c r="BI820" i="5"/>
  <c r="BH820" i="5"/>
  <c r="BG820" i="5"/>
  <c r="BF820" i="5"/>
  <c r="BE820" i="5"/>
  <c r="BD820" i="5"/>
  <c r="BC820" i="5"/>
  <c r="BB820" i="5"/>
  <c r="BA820" i="5"/>
  <c r="AZ820" i="5"/>
  <c r="AY820" i="5"/>
  <c r="AX820" i="5"/>
  <c r="AW820" i="5"/>
  <c r="AV820" i="5"/>
  <c r="AU820" i="5"/>
  <c r="AT820" i="5"/>
  <c r="AS820" i="5"/>
  <c r="AR820" i="5"/>
  <c r="AQ820" i="5"/>
  <c r="AP820" i="5"/>
  <c r="AO820" i="5"/>
  <c r="AN820" i="5"/>
  <c r="AM820" i="5"/>
  <c r="AL820" i="5"/>
  <c r="AK820" i="5"/>
  <c r="AJ820" i="5"/>
  <c r="AI820" i="5"/>
  <c r="AH820" i="5"/>
  <c r="AG820" i="5"/>
  <c r="AF820" i="5"/>
  <c r="AE820" i="5"/>
  <c r="AD820" i="5"/>
  <c r="AC820" i="5"/>
  <c r="AB820" i="5"/>
  <c r="AA820" i="5"/>
  <c r="Z820" i="5"/>
  <c r="Y820" i="5"/>
  <c r="X820" i="5"/>
  <c r="W820" i="5"/>
  <c r="V820" i="5"/>
  <c r="U820" i="5"/>
  <c r="T820" i="5"/>
  <c r="S820" i="5"/>
  <c r="R820" i="5"/>
  <c r="Q820" i="5"/>
  <c r="P820" i="5"/>
  <c r="O820" i="5"/>
  <c r="N820" i="5"/>
  <c r="M820" i="5"/>
  <c r="L820" i="5"/>
  <c r="K820" i="5"/>
  <c r="J820" i="5"/>
  <c r="I820" i="5"/>
  <c r="H820" i="5"/>
  <c r="CB819" i="5"/>
  <c r="BY819" i="5"/>
  <c r="BX819" i="5"/>
  <c r="BW819" i="5"/>
  <c r="BV819" i="5"/>
  <c r="BT819" i="5"/>
  <c r="BS819" i="5"/>
  <c r="BR819" i="5"/>
  <c r="BQ819" i="5"/>
  <c r="BP819" i="5"/>
  <c r="BO819" i="5"/>
  <c r="BN819" i="5"/>
  <c r="BM819" i="5"/>
  <c r="BL819" i="5"/>
  <c r="BK819" i="5"/>
  <c r="BJ819" i="5"/>
  <c r="BI819" i="5"/>
  <c r="BH819" i="5"/>
  <c r="BG819" i="5"/>
  <c r="BF819" i="5"/>
  <c r="BE819" i="5"/>
  <c r="BD819" i="5"/>
  <c r="BC819" i="5"/>
  <c r="BB819" i="5"/>
  <c r="BA819" i="5"/>
  <c r="AZ819" i="5"/>
  <c r="AY819" i="5"/>
  <c r="AX819" i="5"/>
  <c r="AW819" i="5"/>
  <c r="AV819" i="5"/>
  <c r="AU819" i="5"/>
  <c r="AT819" i="5"/>
  <c r="AS819" i="5"/>
  <c r="AR819" i="5"/>
  <c r="AQ819" i="5"/>
  <c r="AP819" i="5"/>
  <c r="AO819" i="5"/>
  <c r="AN819" i="5"/>
  <c r="AM819" i="5"/>
  <c r="AL819" i="5"/>
  <c r="AK819" i="5"/>
  <c r="AJ819" i="5"/>
  <c r="AI819" i="5"/>
  <c r="AH819" i="5"/>
  <c r="AG819" i="5"/>
  <c r="AF819" i="5"/>
  <c r="AE819" i="5"/>
  <c r="AD819" i="5"/>
  <c r="AC819" i="5"/>
  <c r="AB819" i="5"/>
  <c r="AA819" i="5"/>
  <c r="Z819" i="5"/>
  <c r="Y819" i="5"/>
  <c r="X819" i="5"/>
  <c r="W819" i="5"/>
  <c r="V819" i="5"/>
  <c r="U819" i="5"/>
  <c r="T819" i="5"/>
  <c r="S819" i="5"/>
  <c r="R819" i="5"/>
  <c r="Q819" i="5"/>
  <c r="P819" i="5"/>
  <c r="O819" i="5"/>
  <c r="N819" i="5"/>
  <c r="M819" i="5"/>
  <c r="L819" i="5"/>
  <c r="K819" i="5"/>
  <c r="J819" i="5"/>
  <c r="I819" i="5"/>
  <c r="H819" i="5"/>
  <c r="CB818" i="5"/>
  <c r="BY818" i="5"/>
  <c r="BX818" i="5"/>
  <c r="BW818" i="5"/>
  <c r="BV818" i="5"/>
  <c r="BT818" i="5"/>
  <c r="BS818" i="5"/>
  <c r="BR818" i="5"/>
  <c r="BQ818" i="5"/>
  <c r="BO818" i="5"/>
  <c r="BN818" i="5"/>
  <c r="BM818" i="5"/>
  <c r="BL818" i="5"/>
  <c r="BJ818" i="5"/>
  <c r="BI818" i="5"/>
  <c r="BH818" i="5"/>
  <c r="BG818" i="5"/>
  <c r="BE818" i="5"/>
  <c r="BD818" i="5"/>
  <c r="BC818" i="5"/>
  <c r="BB818" i="5"/>
  <c r="AZ818" i="5"/>
  <c r="AY818" i="5"/>
  <c r="AX818" i="5"/>
  <c r="AW818" i="5"/>
  <c r="AU818" i="5"/>
  <c r="AT818" i="5"/>
  <c r="AS818" i="5"/>
  <c r="AR818" i="5"/>
  <c r="AP818" i="5"/>
  <c r="AO818" i="5"/>
  <c r="AN818" i="5"/>
  <c r="AM818" i="5"/>
  <c r="AK818" i="5"/>
  <c r="AJ818" i="5"/>
  <c r="AI818" i="5"/>
  <c r="AH818" i="5"/>
  <c r="AF818" i="5"/>
  <c r="AE818" i="5"/>
  <c r="AD818" i="5"/>
  <c r="AC818" i="5"/>
  <c r="AA818" i="5"/>
  <c r="Z818" i="5"/>
  <c r="Y818" i="5"/>
  <c r="X818" i="5"/>
  <c r="V818" i="5"/>
  <c r="U818" i="5"/>
  <c r="T818" i="5"/>
  <c r="S818" i="5"/>
  <c r="Q818" i="5"/>
  <c r="P818" i="5"/>
  <c r="O818" i="5"/>
  <c r="N818" i="5"/>
  <c r="L818" i="5"/>
  <c r="K818" i="5"/>
  <c r="J818" i="5"/>
  <c r="I818" i="5"/>
  <c r="CB817" i="5"/>
  <c r="CA817" i="5"/>
  <c r="BY817" i="5"/>
  <c r="BX817" i="5"/>
  <c r="BW817" i="5"/>
  <c r="BV817" i="5"/>
  <c r="BU817" i="5"/>
  <c r="BT817" i="5"/>
  <c r="BS817" i="5"/>
  <c r="BR817" i="5"/>
  <c r="BQ817" i="5"/>
  <c r="BP817" i="5"/>
  <c r="BO817" i="5"/>
  <c r="BN817" i="5"/>
  <c r="BM817" i="5"/>
  <c r="BL817" i="5"/>
  <c r="BK817" i="5"/>
  <c r="BJ817" i="5"/>
  <c r="BI817" i="5"/>
  <c r="BH817" i="5"/>
  <c r="BG817" i="5"/>
  <c r="BF817" i="5"/>
  <c r="BE817" i="5"/>
  <c r="BD817" i="5"/>
  <c r="BC817" i="5"/>
  <c r="BB817" i="5"/>
  <c r="BA817" i="5"/>
  <c r="AZ817" i="5"/>
  <c r="AY817" i="5"/>
  <c r="AX817" i="5"/>
  <c r="AW817" i="5"/>
  <c r="AV817" i="5"/>
  <c r="AU817" i="5"/>
  <c r="AT817" i="5"/>
  <c r="AS817" i="5"/>
  <c r="AR817" i="5"/>
  <c r="AQ817" i="5"/>
  <c r="AP817" i="5"/>
  <c r="AO817"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O817" i="5"/>
  <c r="N817" i="5"/>
  <c r="M817" i="5"/>
  <c r="L817" i="5"/>
  <c r="K817" i="5"/>
  <c r="J817" i="5"/>
  <c r="I817" i="5"/>
  <c r="H817" i="5"/>
  <c r="CB816" i="5"/>
  <c r="BY816" i="5"/>
  <c r="BX816" i="5"/>
  <c r="BW816" i="5"/>
  <c r="BV816" i="5"/>
  <c r="BT816" i="5"/>
  <c r="BS816" i="5"/>
  <c r="BR816" i="5"/>
  <c r="BQ816" i="5"/>
  <c r="BP816" i="5"/>
  <c r="BO816" i="5"/>
  <c r="BN816" i="5"/>
  <c r="BM816" i="5"/>
  <c r="BL816" i="5"/>
  <c r="BK816" i="5"/>
  <c r="BJ816" i="5"/>
  <c r="BI816" i="5"/>
  <c r="BH816" i="5"/>
  <c r="BG816" i="5"/>
  <c r="BF816" i="5"/>
  <c r="BE816" i="5"/>
  <c r="BD816" i="5"/>
  <c r="BC816" i="5"/>
  <c r="BB816" i="5"/>
  <c r="BA816" i="5"/>
  <c r="AZ816" i="5"/>
  <c r="AY816" i="5"/>
  <c r="AX816" i="5"/>
  <c r="AW816" i="5"/>
  <c r="AV816" i="5"/>
  <c r="AU816" i="5"/>
  <c r="AT816" i="5"/>
  <c r="AS816" i="5"/>
  <c r="AR816" i="5"/>
  <c r="AQ816" i="5"/>
  <c r="AP816" i="5"/>
  <c r="AO816" i="5"/>
  <c r="AN816" i="5"/>
  <c r="AM816" i="5"/>
  <c r="AL816" i="5"/>
  <c r="AK816" i="5"/>
  <c r="AJ816" i="5"/>
  <c r="AI816" i="5"/>
  <c r="AH816" i="5"/>
  <c r="AG816" i="5"/>
  <c r="AF816" i="5"/>
  <c r="AE816" i="5"/>
  <c r="AD816" i="5"/>
  <c r="AC816" i="5"/>
  <c r="AB816" i="5"/>
  <c r="AA816" i="5"/>
  <c r="Z816" i="5"/>
  <c r="Y816" i="5"/>
  <c r="X816" i="5"/>
  <c r="W816" i="5"/>
  <c r="V816" i="5"/>
  <c r="U816" i="5"/>
  <c r="T816" i="5"/>
  <c r="S816" i="5"/>
  <c r="R816" i="5"/>
  <c r="Q816" i="5"/>
  <c r="P816" i="5"/>
  <c r="O816" i="5"/>
  <c r="N816" i="5"/>
  <c r="M816" i="5"/>
  <c r="L816" i="5"/>
  <c r="K816" i="5"/>
  <c r="J816" i="5"/>
  <c r="I816" i="5"/>
  <c r="H816" i="5"/>
  <c r="CB815" i="5"/>
  <c r="BY815" i="5"/>
  <c r="BX815" i="5"/>
  <c r="BW815" i="5"/>
  <c r="BV815" i="5"/>
  <c r="BT815" i="5"/>
  <c r="BS815" i="5"/>
  <c r="BR815" i="5"/>
  <c r="BQ815" i="5"/>
  <c r="BO815" i="5"/>
  <c r="BN815" i="5"/>
  <c r="BM815" i="5"/>
  <c r="BL815" i="5"/>
  <c r="BJ815" i="5"/>
  <c r="BI815" i="5"/>
  <c r="BH815" i="5"/>
  <c r="BG815" i="5"/>
  <c r="BE815" i="5"/>
  <c r="BD815" i="5"/>
  <c r="BC815" i="5"/>
  <c r="BB815" i="5"/>
  <c r="AZ815" i="5"/>
  <c r="AY815" i="5"/>
  <c r="AX815" i="5"/>
  <c r="AW815" i="5"/>
  <c r="AU815" i="5"/>
  <c r="AT815" i="5"/>
  <c r="AS815" i="5"/>
  <c r="AR815" i="5"/>
  <c r="AP815" i="5"/>
  <c r="AO815" i="5"/>
  <c r="AN815" i="5"/>
  <c r="AM815" i="5"/>
  <c r="AK815" i="5"/>
  <c r="AJ815" i="5"/>
  <c r="AI815" i="5"/>
  <c r="AH815" i="5"/>
  <c r="AF815" i="5"/>
  <c r="AE815" i="5"/>
  <c r="AD815" i="5"/>
  <c r="AC815" i="5"/>
  <c r="AA815" i="5"/>
  <c r="Z815" i="5"/>
  <c r="Y815" i="5"/>
  <c r="X815" i="5"/>
  <c r="V815" i="5"/>
  <c r="U815" i="5"/>
  <c r="T815" i="5"/>
  <c r="S815" i="5"/>
  <c r="Q815" i="5"/>
  <c r="P815" i="5"/>
  <c r="O815" i="5"/>
  <c r="N815" i="5"/>
  <c r="L815" i="5"/>
  <c r="K815" i="5"/>
  <c r="J815" i="5"/>
  <c r="I815" i="5"/>
  <c r="CB814" i="5"/>
  <c r="CA814" i="5"/>
  <c r="BY814" i="5"/>
  <c r="BX814" i="5"/>
  <c r="BW814" i="5"/>
  <c r="BV814" i="5"/>
  <c r="BU814" i="5"/>
  <c r="BT814" i="5"/>
  <c r="BS814" i="5"/>
  <c r="BR814" i="5"/>
  <c r="BQ814" i="5"/>
  <c r="BP814" i="5"/>
  <c r="BO814" i="5"/>
  <c r="BN814" i="5"/>
  <c r="BM814" i="5"/>
  <c r="BL814" i="5"/>
  <c r="BK814" i="5"/>
  <c r="BJ814" i="5"/>
  <c r="BI814" i="5"/>
  <c r="BH814" i="5"/>
  <c r="BG814" i="5"/>
  <c r="BF814" i="5"/>
  <c r="BE814" i="5"/>
  <c r="BD814" i="5"/>
  <c r="BC814" i="5"/>
  <c r="BB814" i="5"/>
  <c r="BA814" i="5"/>
  <c r="AZ814" i="5"/>
  <c r="AY814" i="5"/>
  <c r="AX814" i="5"/>
  <c r="AW814" i="5"/>
  <c r="AV814" i="5"/>
  <c r="AU814" i="5"/>
  <c r="AT814" i="5"/>
  <c r="AS814" i="5"/>
  <c r="AR814" i="5"/>
  <c r="AQ814" i="5"/>
  <c r="AP814" i="5"/>
  <c r="AO814" i="5"/>
  <c r="AN814" i="5"/>
  <c r="AM814" i="5"/>
  <c r="AL814" i="5"/>
  <c r="AK814" i="5"/>
  <c r="AJ814" i="5"/>
  <c r="AI814" i="5"/>
  <c r="AH814" i="5"/>
  <c r="AG814" i="5"/>
  <c r="AF814" i="5"/>
  <c r="AE814" i="5"/>
  <c r="AD814" i="5"/>
  <c r="AC814" i="5"/>
  <c r="AB814" i="5"/>
  <c r="AA814" i="5"/>
  <c r="Z814" i="5"/>
  <c r="Y814" i="5"/>
  <c r="X814" i="5"/>
  <c r="W814" i="5"/>
  <c r="V814" i="5"/>
  <c r="U814" i="5"/>
  <c r="T814" i="5"/>
  <c r="S814" i="5"/>
  <c r="R814" i="5"/>
  <c r="Q814" i="5"/>
  <c r="P814" i="5"/>
  <c r="O814" i="5"/>
  <c r="N814" i="5"/>
  <c r="M814" i="5"/>
  <c r="L814" i="5"/>
  <c r="K814" i="5"/>
  <c r="J814" i="5"/>
  <c r="I814" i="5"/>
  <c r="H814" i="5"/>
  <c r="CB813" i="5"/>
  <c r="BY813" i="5"/>
  <c r="BX813" i="5"/>
  <c r="BW813" i="5"/>
  <c r="BV813" i="5"/>
  <c r="BT813" i="5"/>
  <c r="BS813" i="5"/>
  <c r="BR813" i="5"/>
  <c r="BQ813" i="5"/>
  <c r="BP813" i="5"/>
  <c r="BO813" i="5"/>
  <c r="BN813" i="5"/>
  <c r="BM813" i="5"/>
  <c r="BL813" i="5"/>
  <c r="BK813" i="5"/>
  <c r="BJ813" i="5"/>
  <c r="BI813" i="5"/>
  <c r="BH813" i="5"/>
  <c r="BG813" i="5"/>
  <c r="BF813" i="5"/>
  <c r="BE813" i="5"/>
  <c r="BD813" i="5"/>
  <c r="BC813" i="5"/>
  <c r="BB813" i="5"/>
  <c r="BA813" i="5"/>
  <c r="AZ813" i="5"/>
  <c r="AY813" i="5"/>
  <c r="AX813" i="5"/>
  <c r="AW813" i="5"/>
  <c r="AV813" i="5"/>
  <c r="AU813" i="5"/>
  <c r="AT813" i="5"/>
  <c r="AS813" i="5"/>
  <c r="AR813" i="5"/>
  <c r="AQ813" i="5"/>
  <c r="AP813" i="5"/>
  <c r="AO813" i="5"/>
  <c r="AN813" i="5"/>
  <c r="AM813" i="5"/>
  <c r="AL813" i="5"/>
  <c r="AK813" i="5"/>
  <c r="AJ813" i="5"/>
  <c r="AI813" i="5"/>
  <c r="AH813" i="5"/>
  <c r="AG813" i="5"/>
  <c r="AF813" i="5"/>
  <c r="AE813" i="5"/>
  <c r="AD813" i="5"/>
  <c r="AC813" i="5"/>
  <c r="AB813" i="5"/>
  <c r="AA813" i="5"/>
  <c r="Z813" i="5"/>
  <c r="Y813" i="5"/>
  <c r="X813" i="5"/>
  <c r="W813" i="5"/>
  <c r="V813" i="5"/>
  <c r="U813" i="5"/>
  <c r="T813" i="5"/>
  <c r="S813" i="5"/>
  <c r="R813" i="5"/>
  <c r="Q813" i="5"/>
  <c r="P813" i="5"/>
  <c r="O813" i="5"/>
  <c r="N813" i="5"/>
  <c r="M813" i="5"/>
  <c r="L813" i="5"/>
  <c r="K813" i="5"/>
  <c r="J813" i="5"/>
  <c r="I813" i="5"/>
  <c r="H813" i="5"/>
  <c r="CB812" i="5"/>
  <c r="BY812" i="5"/>
  <c r="BX812" i="5"/>
  <c r="BW812" i="5"/>
  <c r="BV812" i="5"/>
  <c r="BT812" i="5"/>
  <c r="BS812" i="5"/>
  <c r="BR812" i="5"/>
  <c r="BQ812" i="5"/>
  <c r="BO812" i="5"/>
  <c r="BN812" i="5"/>
  <c r="BM812" i="5"/>
  <c r="BL812" i="5"/>
  <c r="BJ812" i="5"/>
  <c r="BI812" i="5"/>
  <c r="BH812" i="5"/>
  <c r="BG812" i="5"/>
  <c r="BE812" i="5"/>
  <c r="BD812" i="5"/>
  <c r="BC812" i="5"/>
  <c r="BB812" i="5"/>
  <c r="AZ812" i="5"/>
  <c r="AY812" i="5"/>
  <c r="AX812" i="5"/>
  <c r="AW812" i="5"/>
  <c r="AU812" i="5"/>
  <c r="AT812" i="5"/>
  <c r="AS812" i="5"/>
  <c r="AR812" i="5"/>
  <c r="AP812" i="5"/>
  <c r="AO812" i="5"/>
  <c r="AN812" i="5"/>
  <c r="AM812" i="5"/>
  <c r="AK812" i="5"/>
  <c r="AJ812" i="5"/>
  <c r="AI812" i="5"/>
  <c r="AH812" i="5"/>
  <c r="AF812" i="5"/>
  <c r="AE812" i="5"/>
  <c r="AD812" i="5"/>
  <c r="AC812" i="5"/>
  <c r="AA812" i="5"/>
  <c r="Z812" i="5"/>
  <c r="Y812" i="5"/>
  <c r="X812" i="5"/>
  <c r="V812" i="5"/>
  <c r="U812" i="5"/>
  <c r="T812" i="5"/>
  <c r="S812" i="5"/>
  <c r="Q812" i="5"/>
  <c r="P812" i="5"/>
  <c r="O812" i="5"/>
  <c r="N812" i="5"/>
  <c r="L812" i="5"/>
  <c r="K812" i="5"/>
  <c r="J812" i="5"/>
  <c r="I812" i="5"/>
  <c r="CB811" i="5"/>
  <c r="CA811" i="5"/>
  <c r="BY811" i="5"/>
  <c r="BX811" i="5"/>
  <c r="BW811" i="5"/>
  <c r="BV811" i="5"/>
  <c r="BU811" i="5"/>
  <c r="BT811" i="5"/>
  <c r="BS811" i="5"/>
  <c r="BR811" i="5"/>
  <c r="BQ811" i="5"/>
  <c r="BP811" i="5"/>
  <c r="BO811" i="5"/>
  <c r="BN811" i="5"/>
  <c r="BM811" i="5"/>
  <c r="BL811" i="5"/>
  <c r="BK811" i="5"/>
  <c r="BJ811" i="5"/>
  <c r="BI811" i="5"/>
  <c r="BH811" i="5"/>
  <c r="BG811" i="5"/>
  <c r="BF811" i="5"/>
  <c r="BE811" i="5"/>
  <c r="BD811" i="5"/>
  <c r="BC811" i="5"/>
  <c r="BB811" i="5"/>
  <c r="BA811" i="5"/>
  <c r="AZ811" i="5"/>
  <c r="AY811" i="5"/>
  <c r="AX811" i="5"/>
  <c r="AW811" i="5"/>
  <c r="AV811" i="5"/>
  <c r="AU811" i="5"/>
  <c r="AT811" i="5"/>
  <c r="AS811" i="5"/>
  <c r="AR811" i="5"/>
  <c r="AQ811" i="5"/>
  <c r="AP811" i="5"/>
  <c r="AO811" i="5"/>
  <c r="AN811" i="5"/>
  <c r="AM811" i="5"/>
  <c r="AL811" i="5"/>
  <c r="AK811" i="5"/>
  <c r="AJ811" i="5"/>
  <c r="AI811" i="5"/>
  <c r="AH811" i="5"/>
  <c r="AG811" i="5"/>
  <c r="AF811" i="5"/>
  <c r="AE811" i="5"/>
  <c r="AD811" i="5"/>
  <c r="AC811" i="5"/>
  <c r="AB811" i="5"/>
  <c r="AA811" i="5"/>
  <c r="Z811" i="5"/>
  <c r="Y811" i="5"/>
  <c r="X811" i="5"/>
  <c r="W811" i="5"/>
  <c r="V811" i="5"/>
  <c r="U811" i="5"/>
  <c r="T811" i="5"/>
  <c r="S811" i="5"/>
  <c r="R811" i="5"/>
  <c r="Q811" i="5"/>
  <c r="P811" i="5"/>
  <c r="O811" i="5"/>
  <c r="N811" i="5"/>
  <c r="M811" i="5"/>
  <c r="L811" i="5"/>
  <c r="K811" i="5"/>
  <c r="J811" i="5"/>
  <c r="I811" i="5"/>
  <c r="H811" i="5"/>
  <c r="CB810" i="5"/>
  <c r="BY810" i="5"/>
  <c r="BX810" i="5"/>
  <c r="BW810" i="5"/>
  <c r="BV810" i="5"/>
  <c r="BT810" i="5"/>
  <c r="BS810" i="5"/>
  <c r="BR810" i="5"/>
  <c r="BQ810" i="5"/>
  <c r="BP810" i="5"/>
  <c r="BO810" i="5"/>
  <c r="BN810" i="5"/>
  <c r="BM810" i="5"/>
  <c r="BL810" i="5"/>
  <c r="BK810" i="5"/>
  <c r="BJ810" i="5"/>
  <c r="BI810" i="5"/>
  <c r="BH810" i="5"/>
  <c r="BG810" i="5"/>
  <c r="BF810" i="5"/>
  <c r="BE810" i="5"/>
  <c r="BD810" i="5"/>
  <c r="BC810" i="5"/>
  <c r="BB810" i="5"/>
  <c r="BA810" i="5"/>
  <c r="AZ810" i="5"/>
  <c r="AY810" i="5"/>
  <c r="AX810" i="5"/>
  <c r="AW810" i="5"/>
  <c r="AV810" i="5"/>
  <c r="AU810" i="5"/>
  <c r="AT810" i="5"/>
  <c r="AS810" i="5"/>
  <c r="AR810" i="5"/>
  <c r="AQ810" i="5"/>
  <c r="AP810" i="5"/>
  <c r="AO810" i="5"/>
  <c r="AN810" i="5"/>
  <c r="AM810" i="5"/>
  <c r="AL810" i="5"/>
  <c r="AK810" i="5"/>
  <c r="AJ810" i="5"/>
  <c r="AI810" i="5"/>
  <c r="AH810" i="5"/>
  <c r="AG810" i="5"/>
  <c r="AF810" i="5"/>
  <c r="AE810" i="5"/>
  <c r="AD810" i="5"/>
  <c r="AC810" i="5"/>
  <c r="AB810" i="5"/>
  <c r="AA810" i="5"/>
  <c r="Z810" i="5"/>
  <c r="Y810" i="5"/>
  <c r="X810" i="5"/>
  <c r="W810" i="5"/>
  <c r="V810" i="5"/>
  <c r="U810" i="5"/>
  <c r="T810" i="5"/>
  <c r="S810" i="5"/>
  <c r="R810" i="5"/>
  <c r="Q810" i="5"/>
  <c r="P810" i="5"/>
  <c r="O810" i="5"/>
  <c r="N810" i="5"/>
  <c r="M810" i="5"/>
  <c r="L810" i="5"/>
  <c r="K810" i="5"/>
  <c r="J810" i="5"/>
  <c r="I810" i="5"/>
  <c r="H810" i="5"/>
  <c r="CB809" i="5"/>
  <c r="BY809" i="5"/>
  <c r="BX809" i="5"/>
  <c r="BW809" i="5"/>
  <c r="BV809" i="5"/>
  <c r="BT809" i="5"/>
  <c r="BS809" i="5"/>
  <c r="BR809" i="5"/>
  <c r="BQ809" i="5"/>
  <c r="BO809" i="5"/>
  <c r="BN809" i="5"/>
  <c r="BM809" i="5"/>
  <c r="BL809" i="5"/>
  <c r="BJ809" i="5"/>
  <c r="BI809" i="5"/>
  <c r="BH809" i="5"/>
  <c r="BG809" i="5"/>
  <c r="BE809" i="5"/>
  <c r="BD809" i="5"/>
  <c r="BC809" i="5"/>
  <c r="BB809" i="5"/>
  <c r="AZ809" i="5"/>
  <c r="AY809" i="5"/>
  <c r="AX809" i="5"/>
  <c r="AW809" i="5"/>
  <c r="AU809" i="5"/>
  <c r="AT809" i="5"/>
  <c r="AS809" i="5"/>
  <c r="AR809" i="5"/>
  <c r="AP809" i="5"/>
  <c r="AO809" i="5"/>
  <c r="AN809" i="5"/>
  <c r="AM809" i="5"/>
  <c r="AK809" i="5"/>
  <c r="AJ809" i="5"/>
  <c r="AI809" i="5"/>
  <c r="AH809" i="5"/>
  <c r="AF809" i="5"/>
  <c r="AE809" i="5"/>
  <c r="AD809" i="5"/>
  <c r="AC809" i="5"/>
  <c r="AA809" i="5"/>
  <c r="Z809" i="5"/>
  <c r="Y809" i="5"/>
  <c r="X809" i="5"/>
  <c r="V809" i="5"/>
  <c r="U809" i="5"/>
  <c r="T809" i="5"/>
  <c r="S809" i="5"/>
  <c r="Q809" i="5"/>
  <c r="P809" i="5"/>
  <c r="O809" i="5"/>
  <c r="N809" i="5"/>
  <c r="L809" i="5"/>
  <c r="K809" i="5"/>
  <c r="J809" i="5"/>
  <c r="I809" i="5"/>
  <c r="CB808" i="5"/>
  <c r="CA808" i="5"/>
  <c r="BY808" i="5"/>
  <c r="BX808" i="5"/>
  <c r="BW808" i="5"/>
  <c r="BV808" i="5"/>
  <c r="BU808" i="5"/>
  <c r="BT808" i="5"/>
  <c r="BS808" i="5"/>
  <c r="BR808" i="5"/>
  <c r="BQ808" i="5"/>
  <c r="BP808" i="5"/>
  <c r="BO808" i="5"/>
  <c r="BN808" i="5"/>
  <c r="BM808" i="5"/>
  <c r="BL808" i="5"/>
  <c r="BK808" i="5"/>
  <c r="BJ808" i="5"/>
  <c r="BI808" i="5"/>
  <c r="BH808" i="5"/>
  <c r="BG808" i="5"/>
  <c r="BF808" i="5"/>
  <c r="BE808" i="5"/>
  <c r="BD808" i="5"/>
  <c r="BC808" i="5"/>
  <c r="BB808" i="5"/>
  <c r="BA808" i="5"/>
  <c r="AZ808" i="5"/>
  <c r="AY808" i="5"/>
  <c r="AX808" i="5"/>
  <c r="AW808" i="5"/>
  <c r="AV808" i="5"/>
  <c r="AU808" i="5"/>
  <c r="AT808" i="5"/>
  <c r="AS808" i="5"/>
  <c r="AR808" i="5"/>
  <c r="AQ808" i="5"/>
  <c r="AP808" i="5"/>
  <c r="AO808" i="5"/>
  <c r="AN808" i="5"/>
  <c r="AM808" i="5"/>
  <c r="AL808" i="5"/>
  <c r="AK808" i="5"/>
  <c r="AJ808" i="5"/>
  <c r="AI808" i="5"/>
  <c r="AH808" i="5"/>
  <c r="AG808" i="5"/>
  <c r="AF808" i="5"/>
  <c r="AE808" i="5"/>
  <c r="AD808" i="5"/>
  <c r="AC808" i="5"/>
  <c r="AB808" i="5"/>
  <c r="AA808" i="5"/>
  <c r="Z808" i="5"/>
  <c r="Y808" i="5"/>
  <c r="X808" i="5"/>
  <c r="W808" i="5"/>
  <c r="V808" i="5"/>
  <c r="U808" i="5"/>
  <c r="T808" i="5"/>
  <c r="S808" i="5"/>
  <c r="R808" i="5"/>
  <c r="Q808" i="5"/>
  <c r="P808" i="5"/>
  <c r="O808" i="5"/>
  <c r="N808" i="5"/>
  <c r="M808" i="5"/>
  <c r="L808" i="5"/>
  <c r="K808" i="5"/>
  <c r="J808" i="5"/>
  <c r="I808" i="5"/>
  <c r="H808" i="5"/>
  <c r="CB807" i="5"/>
  <c r="BY807" i="5"/>
  <c r="BX807" i="5"/>
  <c r="BW807" i="5"/>
  <c r="BV807" i="5"/>
  <c r="BT807" i="5"/>
  <c r="BS807" i="5"/>
  <c r="BR807" i="5"/>
  <c r="BQ807" i="5"/>
  <c r="BP807" i="5"/>
  <c r="BO807" i="5"/>
  <c r="BN807" i="5"/>
  <c r="BM807" i="5"/>
  <c r="BL807" i="5"/>
  <c r="BK807" i="5"/>
  <c r="BJ807" i="5"/>
  <c r="BI807" i="5"/>
  <c r="BH807" i="5"/>
  <c r="BG807" i="5"/>
  <c r="BF807" i="5"/>
  <c r="BE807" i="5"/>
  <c r="BD807" i="5"/>
  <c r="BC807" i="5"/>
  <c r="BB807" i="5"/>
  <c r="BA807" i="5"/>
  <c r="AZ807" i="5"/>
  <c r="AY807" i="5"/>
  <c r="AX807" i="5"/>
  <c r="AW807" i="5"/>
  <c r="AV807" i="5"/>
  <c r="AU807" i="5"/>
  <c r="AT807" i="5"/>
  <c r="AS807" i="5"/>
  <c r="AR807" i="5"/>
  <c r="AQ807" i="5"/>
  <c r="AP807" i="5"/>
  <c r="AO807" i="5"/>
  <c r="AN807" i="5"/>
  <c r="AM807" i="5"/>
  <c r="AL807" i="5"/>
  <c r="AK807" i="5"/>
  <c r="AJ807" i="5"/>
  <c r="AI807" i="5"/>
  <c r="AH807" i="5"/>
  <c r="AG807" i="5"/>
  <c r="AF807" i="5"/>
  <c r="AE807" i="5"/>
  <c r="AD807" i="5"/>
  <c r="AC807" i="5"/>
  <c r="AB807" i="5"/>
  <c r="AA807" i="5"/>
  <c r="Z807" i="5"/>
  <c r="Y807" i="5"/>
  <c r="X807" i="5"/>
  <c r="W807" i="5"/>
  <c r="V807" i="5"/>
  <c r="U807" i="5"/>
  <c r="T807" i="5"/>
  <c r="S807" i="5"/>
  <c r="R807" i="5"/>
  <c r="Q807" i="5"/>
  <c r="P807" i="5"/>
  <c r="O807" i="5"/>
  <c r="N807" i="5"/>
  <c r="M807" i="5"/>
  <c r="L807" i="5"/>
  <c r="K807" i="5"/>
  <c r="J807" i="5"/>
  <c r="I807" i="5"/>
  <c r="H807" i="5"/>
  <c r="CB806" i="5"/>
  <c r="BY806" i="5"/>
  <c r="BX806" i="5"/>
  <c r="BW806" i="5"/>
  <c r="BV806" i="5"/>
  <c r="BT806" i="5"/>
  <c r="BS806" i="5"/>
  <c r="BR806" i="5"/>
  <c r="BQ806" i="5"/>
  <c r="BO806" i="5"/>
  <c r="BN806" i="5"/>
  <c r="BM806" i="5"/>
  <c r="BL806" i="5"/>
  <c r="BJ806" i="5"/>
  <c r="BI806" i="5"/>
  <c r="BH806" i="5"/>
  <c r="BG806" i="5"/>
  <c r="BE806" i="5"/>
  <c r="BD806" i="5"/>
  <c r="BC806" i="5"/>
  <c r="BB806" i="5"/>
  <c r="AZ806" i="5"/>
  <c r="AY806" i="5"/>
  <c r="AX806" i="5"/>
  <c r="AW806" i="5"/>
  <c r="AU806" i="5"/>
  <c r="AT806" i="5"/>
  <c r="AS806" i="5"/>
  <c r="AR806" i="5"/>
  <c r="AP806" i="5"/>
  <c r="AO806" i="5"/>
  <c r="AN806" i="5"/>
  <c r="AM806" i="5"/>
  <c r="AK806" i="5"/>
  <c r="AJ806" i="5"/>
  <c r="AI806" i="5"/>
  <c r="AH806" i="5"/>
  <c r="AF806" i="5"/>
  <c r="AE806" i="5"/>
  <c r="AD806" i="5"/>
  <c r="AC806" i="5"/>
  <c r="AA806" i="5"/>
  <c r="Z806" i="5"/>
  <c r="Y806" i="5"/>
  <c r="X806" i="5"/>
  <c r="V806" i="5"/>
  <c r="U806" i="5"/>
  <c r="T806" i="5"/>
  <c r="S806" i="5"/>
  <c r="Q806" i="5"/>
  <c r="P806" i="5"/>
  <c r="O806" i="5"/>
  <c r="N806" i="5"/>
  <c r="L806" i="5"/>
  <c r="K806" i="5"/>
  <c r="J806" i="5"/>
  <c r="I806" i="5"/>
  <c r="CB805" i="5"/>
  <c r="CA805" i="5"/>
  <c r="BY805" i="5"/>
  <c r="BX805" i="5"/>
  <c r="BW805" i="5"/>
  <c r="BV805" i="5"/>
  <c r="BU805" i="5"/>
  <c r="BT805" i="5"/>
  <c r="BS805" i="5"/>
  <c r="BR805" i="5"/>
  <c r="BQ805" i="5"/>
  <c r="BP805" i="5"/>
  <c r="BO805" i="5"/>
  <c r="BN805" i="5"/>
  <c r="BM805" i="5"/>
  <c r="BL805" i="5"/>
  <c r="BK805" i="5"/>
  <c r="BJ805" i="5"/>
  <c r="BI805" i="5"/>
  <c r="BH805" i="5"/>
  <c r="BG805" i="5"/>
  <c r="BF805" i="5"/>
  <c r="BE805" i="5"/>
  <c r="BD805" i="5"/>
  <c r="BC805" i="5"/>
  <c r="BB805" i="5"/>
  <c r="BA805" i="5"/>
  <c r="AZ805" i="5"/>
  <c r="AY805" i="5"/>
  <c r="AX805" i="5"/>
  <c r="AW805" i="5"/>
  <c r="AV805" i="5"/>
  <c r="AU805" i="5"/>
  <c r="AT805" i="5"/>
  <c r="AS805" i="5"/>
  <c r="AR805" i="5"/>
  <c r="AQ805" i="5"/>
  <c r="AP805" i="5"/>
  <c r="AO805" i="5"/>
  <c r="AN805" i="5"/>
  <c r="AM805" i="5"/>
  <c r="AL805" i="5"/>
  <c r="AK805" i="5"/>
  <c r="AJ805" i="5"/>
  <c r="AI805" i="5"/>
  <c r="AH805" i="5"/>
  <c r="AG805" i="5"/>
  <c r="AF805" i="5"/>
  <c r="AE805" i="5"/>
  <c r="AD805" i="5"/>
  <c r="AC805" i="5"/>
  <c r="AB805" i="5"/>
  <c r="AA805" i="5"/>
  <c r="Z805" i="5"/>
  <c r="Y805" i="5"/>
  <c r="X805" i="5"/>
  <c r="W805" i="5"/>
  <c r="V805" i="5"/>
  <c r="U805" i="5"/>
  <c r="T805" i="5"/>
  <c r="S805" i="5"/>
  <c r="R805" i="5"/>
  <c r="Q805" i="5"/>
  <c r="P805" i="5"/>
  <c r="O805" i="5"/>
  <c r="N805" i="5"/>
  <c r="M805" i="5"/>
  <c r="L805" i="5"/>
  <c r="K805" i="5"/>
  <c r="J805" i="5"/>
  <c r="I805" i="5"/>
  <c r="H805" i="5"/>
  <c r="CB804" i="5"/>
  <c r="BY804" i="5"/>
  <c r="BX804" i="5"/>
  <c r="BW804" i="5"/>
  <c r="BV804" i="5"/>
  <c r="BT804" i="5"/>
  <c r="BS804" i="5"/>
  <c r="BR804" i="5"/>
  <c r="BQ804" i="5"/>
  <c r="BP804" i="5"/>
  <c r="BO804" i="5"/>
  <c r="BN804" i="5"/>
  <c r="BM804" i="5"/>
  <c r="BL804" i="5"/>
  <c r="BK804" i="5"/>
  <c r="BJ804" i="5"/>
  <c r="BI804" i="5"/>
  <c r="BH804" i="5"/>
  <c r="BG804" i="5"/>
  <c r="BF804" i="5"/>
  <c r="BE804" i="5"/>
  <c r="BD804" i="5"/>
  <c r="BC804" i="5"/>
  <c r="BB804" i="5"/>
  <c r="BA804" i="5"/>
  <c r="AZ804" i="5"/>
  <c r="AY804" i="5"/>
  <c r="AX804" i="5"/>
  <c r="AW804" i="5"/>
  <c r="AV804" i="5"/>
  <c r="AU804" i="5"/>
  <c r="AT804" i="5"/>
  <c r="AS804" i="5"/>
  <c r="AR804" i="5"/>
  <c r="AQ804" i="5"/>
  <c r="AP804" i="5"/>
  <c r="AO804" i="5"/>
  <c r="AN804" i="5"/>
  <c r="AM804" i="5"/>
  <c r="AL804" i="5"/>
  <c r="AK804" i="5"/>
  <c r="AJ804" i="5"/>
  <c r="AI804" i="5"/>
  <c r="AH804" i="5"/>
  <c r="AG804" i="5"/>
  <c r="AF804" i="5"/>
  <c r="AE804" i="5"/>
  <c r="AD804" i="5"/>
  <c r="AC804" i="5"/>
  <c r="AB804" i="5"/>
  <c r="AA804" i="5"/>
  <c r="Z804" i="5"/>
  <c r="Y804" i="5"/>
  <c r="X804" i="5"/>
  <c r="W804" i="5"/>
  <c r="V804" i="5"/>
  <c r="U804" i="5"/>
  <c r="T804" i="5"/>
  <c r="S804" i="5"/>
  <c r="R804" i="5"/>
  <c r="Q804" i="5"/>
  <c r="P804" i="5"/>
  <c r="O804" i="5"/>
  <c r="N804" i="5"/>
  <c r="M804" i="5"/>
  <c r="L804" i="5"/>
  <c r="K804" i="5"/>
  <c r="J804" i="5"/>
  <c r="I804" i="5"/>
  <c r="H804" i="5"/>
  <c r="CB803" i="5"/>
  <c r="BY803" i="5"/>
  <c r="BX803" i="5"/>
  <c r="BW803" i="5"/>
  <c r="BV803" i="5"/>
  <c r="BT803" i="5"/>
  <c r="BS803" i="5"/>
  <c r="BR803" i="5"/>
  <c r="BQ803" i="5"/>
  <c r="BO803" i="5"/>
  <c r="BN803" i="5"/>
  <c r="BM803" i="5"/>
  <c r="BL803" i="5"/>
  <c r="BJ803" i="5"/>
  <c r="BI803" i="5"/>
  <c r="BH803" i="5"/>
  <c r="BG803" i="5"/>
  <c r="BE803" i="5"/>
  <c r="BD803" i="5"/>
  <c r="BC803" i="5"/>
  <c r="BB803" i="5"/>
  <c r="AZ803" i="5"/>
  <c r="AY803" i="5"/>
  <c r="AX803" i="5"/>
  <c r="AW803" i="5"/>
  <c r="AU803" i="5"/>
  <c r="AT803" i="5"/>
  <c r="AS803" i="5"/>
  <c r="AR803" i="5"/>
  <c r="AP803" i="5"/>
  <c r="AO803" i="5"/>
  <c r="AN803" i="5"/>
  <c r="AM803" i="5"/>
  <c r="AK803" i="5"/>
  <c r="AJ803" i="5"/>
  <c r="AI803" i="5"/>
  <c r="AH803" i="5"/>
  <c r="AF803" i="5"/>
  <c r="AE803" i="5"/>
  <c r="AD803" i="5"/>
  <c r="AC803" i="5"/>
  <c r="AA803" i="5"/>
  <c r="Z803" i="5"/>
  <c r="Y803" i="5"/>
  <c r="X803" i="5"/>
  <c r="V803" i="5"/>
  <c r="U803" i="5"/>
  <c r="T803" i="5"/>
  <c r="S803" i="5"/>
  <c r="Q803" i="5"/>
  <c r="P803" i="5"/>
  <c r="O803" i="5"/>
  <c r="N803" i="5"/>
  <c r="L803" i="5"/>
  <c r="K803" i="5"/>
  <c r="J803" i="5"/>
  <c r="I803" i="5"/>
  <c r="CB802" i="5"/>
  <c r="CA802" i="5"/>
  <c r="BY802" i="5"/>
  <c r="BX802" i="5"/>
  <c r="BW802" i="5"/>
  <c r="BV802" i="5"/>
  <c r="BU802" i="5"/>
  <c r="BT802" i="5"/>
  <c r="BS802" i="5"/>
  <c r="BR802" i="5"/>
  <c r="BQ802" i="5"/>
  <c r="BP802" i="5"/>
  <c r="BO802" i="5"/>
  <c r="BN802" i="5"/>
  <c r="BM802" i="5"/>
  <c r="BL802" i="5"/>
  <c r="BK802" i="5"/>
  <c r="BJ802" i="5"/>
  <c r="BI802" i="5"/>
  <c r="BH802" i="5"/>
  <c r="BG802" i="5"/>
  <c r="BF802" i="5"/>
  <c r="BE802" i="5"/>
  <c r="BD802" i="5"/>
  <c r="BC802" i="5"/>
  <c r="BB802" i="5"/>
  <c r="BA802" i="5"/>
  <c r="AZ802" i="5"/>
  <c r="AY802" i="5"/>
  <c r="AX802" i="5"/>
  <c r="AW802" i="5"/>
  <c r="AV802" i="5"/>
  <c r="AU802" i="5"/>
  <c r="AT802" i="5"/>
  <c r="AS802" i="5"/>
  <c r="AR802" i="5"/>
  <c r="AQ802" i="5"/>
  <c r="AP802" i="5"/>
  <c r="AO802" i="5"/>
  <c r="AN802" i="5"/>
  <c r="AM802" i="5"/>
  <c r="AL802" i="5"/>
  <c r="AK802" i="5"/>
  <c r="AJ802" i="5"/>
  <c r="AI802" i="5"/>
  <c r="AH802" i="5"/>
  <c r="AG802" i="5"/>
  <c r="AF802" i="5"/>
  <c r="AE802" i="5"/>
  <c r="AD802" i="5"/>
  <c r="AC802" i="5"/>
  <c r="AB802" i="5"/>
  <c r="AA802" i="5"/>
  <c r="Z802" i="5"/>
  <c r="Y802" i="5"/>
  <c r="X802" i="5"/>
  <c r="W802" i="5"/>
  <c r="V802" i="5"/>
  <c r="U802" i="5"/>
  <c r="T802" i="5"/>
  <c r="S802" i="5"/>
  <c r="R802" i="5"/>
  <c r="Q802" i="5"/>
  <c r="P802" i="5"/>
  <c r="O802" i="5"/>
  <c r="N802" i="5"/>
  <c r="M802" i="5"/>
  <c r="L802" i="5"/>
  <c r="K802" i="5"/>
  <c r="J802" i="5"/>
  <c r="I802" i="5"/>
  <c r="H802" i="5"/>
  <c r="CB801" i="5"/>
  <c r="BY801" i="5"/>
  <c r="BX801" i="5"/>
  <c r="BW801" i="5"/>
  <c r="BV801" i="5"/>
  <c r="BT801" i="5"/>
  <c r="BS801" i="5"/>
  <c r="BR801" i="5"/>
  <c r="BQ801" i="5"/>
  <c r="BP801" i="5"/>
  <c r="BO801" i="5"/>
  <c r="BN801" i="5"/>
  <c r="BM801" i="5"/>
  <c r="BL801" i="5"/>
  <c r="BK801" i="5"/>
  <c r="BJ801" i="5"/>
  <c r="BI801" i="5"/>
  <c r="BH801" i="5"/>
  <c r="BG801" i="5"/>
  <c r="BF801" i="5"/>
  <c r="BE801" i="5"/>
  <c r="BD801" i="5"/>
  <c r="BC801" i="5"/>
  <c r="BB801" i="5"/>
  <c r="BA801" i="5"/>
  <c r="AZ801" i="5"/>
  <c r="AY801" i="5"/>
  <c r="AX801" i="5"/>
  <c r="AW801" i="5"/>
  <c r="AV801" i="5"/>
  <c r="AU801" i="5"/>
  <c r="AT801" i="5"/>
  <c r="AS801" i="5"/>
  <c r="AR801" i="5"/>
  <c r="AQ801" i="5"/>
  <c r="AP801" i="5"/>
  <c r="AO801"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O801" i="5"/>
  <c r="N801" i="5"/>
  <c r="M801" i="5"/>
  <c r="L801" i="5"/>
  <c r="K801" i="5"/>
  <c r="J801" i="5"/>
  <c r="I801" i="5"/>
  <c r="H801" i="5"/>
  <c r="CB800" i="5"/>
  <c r="BY800" i="5"/>
  <c r="BX800" i="5"/>
  <c r="BW800" i="5"/>
  <c r="BV800" i="5"/>
  <c r="BT800" i="5"/>
  <c r="BS800" i="5"/>
  <c r="BR800" i="5"/>
  <c r="BQ800" i="5"/>
  <c r="BO800" i="5"/>
  <c r="BN800" i="5"/>
  <c r="BM800" i="5"/>
  <c r="BL800" i="5"/>
  <c r="BJ800" i="5"/>
  <c r="BI800" i="5"/>
  <c r="BH800" i="5"/>
  <c r="BG800" i="5"/>
  <c r="BE800" i="5"/>
  <c r="BD800" i="5"/>
  <c r="BC800" i="5"/>
  <c r="BB800" i="5"/>
  <c r="AZ800" i="5"/>
  <c r="AY800" i="5"/>
  <c r="AX800" i="5"/>
  <c r="AW800" i="5"/>
  <c r="AU800" i="5"/>
  <c r="AT800" i="5"/>
  <c r="AS800" i="5"/>
  <c r="AR800" i="5"/>
  <c r="AP800" i="5"/>
  <c r="AO800" i="5"/>
  <c r="AN800" i="5"/>
  <c r="AM800" i="5"/>
  <c r="AK800" i="5"/>
  <c r="AJ800" i="5"/>
  <c r="AI800" i="5"/>
  <c r="AH800" i="5"/>
  <c r="AF800" i="5"/>
  <c r="AE800" i="5"/>
  <c r="AD800" i="5"/>
  <c r="AC800" i="5"/>
  <c r="AA800" i="5"/>
  <c r="Z800" i="5"/>
  <c r="Y800" i="5"/>
  <c r="X800" i="5"/>
  <c r="V800" i="5"/>
  <c r="U800" i="5"/>
  <c r="T800" i="5"/>
  <c r="S800" i="5"/>
  <c r="Q800" i="5"/>
  <c r="P800" i="5"/>
  <c r="O800" i="5"/>
  <c r="N800" i="5"/>
  <c r="L800" i="5"/>
  <c r="K800" i="5"/>
  <c r="J800" i="5"/>
  <c r="I800" i="5"/>
  <c r="CB799" i="5"/>
  <c r="CA799" i="5"/>
  <c r="BY799" i="5"/>
  <c r="BX799" i="5"/>
  <c r="BW799" i="5"/>
  <c r="BV799" i="5"/>
  <c r="BU799" i="5"/>
  <c r="BT799" i="5"/>
  <c r="BS799" i="5"/>
  <c r="BR799" i="5"/>
  <c r="BQ799" i="5"/>
  <c r="BP799" i="5"/>
  <c r="BO799" i="5"/>
  <c r="BN799" i="5"/>
  <c r="BM799" i="5"/>
  <c r="BL799" i="5"/>
  <c r="BK799" i="5"/>
  <c r="BJ799" i="5"/>
  <c r="BI799" i="5"/>
  <c r="BH799" i="5"/>
  <c r="BG799" i="5"/>
  <c r="BF799" i="5"/>
  <c r="BE799" i="5"/>
  <c r="BD799" i="5"/>
  <c r="BC799" i="5"/>
  <c r="BB799" i="5"/>
  <c r="BA799" i="5"/>
  <c r="AZ799" i="5"/>
  <c r="AY799" i="5"/>
  <c r="AX799" i="5"/>
  <c r="AW799" i="5"/>
  <c r="AV799" i="5"/>
  <c r="AU799" i="5"/>
  <c r="AT799" i="5"/>
  <c r="AS799" i="5"/>
  <c r="AR799" i="5"/>
  <c r="AQ799" i="5"/>
  <c r="AP799" i="5"/>
  <c r="AO799" i="5"/>
  <c r="AN799" i="5"/>
  <c r="AM799" i="5"/>
  <c r="AL799" i="5"/>
  <c r="AK799" i="5"/>
  <c r="AJ799" i="5"/>
  <c r="AI799" i="5"/>
  <c r="AH799" i="5"/>
  <c r="AG799" i="5"/>
  <c r="AF799" i="5"/>
  <c r="AE799" i="5"/>
  <c r="AD799" i="5"/>
  <c r="AC799" i="5"/>
  <c r="AB799" i="5"/>
  <c r="AA799" i="5"/>
  <c r="Z799" i="5"/>
  <c r="Y799" i="5"/>
  <c r="X799" i="5"/>
  <c r="W799" i="5"/>
  <c r="V799" i="5"/>
  <c r="U799" i="5"/>
  <c r="T799" i="5"/>
  <c r="S799" i="5"/>
  <c r="R799" i="5"/>
  <c r="Q799" i="5"/>
  <c r="P799" i="5"/>
  <c r="O799" i="5"/>
  <c r="N799" i="5"/>
  <c r="M799" i="5"/>
  <c r="L799" i="5"/>
  <c r="K799" i="5"/>
  <c r="J799" i="5"/>
  <c r="I799" i="5"/>
  <c r="H799" i="5"/>
  <c r="CB798" i="5"/>
  <c r="BY798" i="5"/>
  <c r="BX798" i="5"/>
  <c r="BW798" i="5"/>
  <c r="BV798" i="5"/>
  <c r="BT798" i="5"/>
  <c r="BS798" i="5"/>
  <c r="BR798" i="5"/>
  <c r="BQ798" i="5"/>
  <c r="BP798" i="5"/>
  <c r="BO798" i="5"/>
  <c r="BN798" i="5"/>
  <c r="BM798" i="5"/>
  <c r="BL798" i="5"/>
  <c r="BK798" i="5"/>
  <c r="BJ798" i="5"/>
  <c r="BI798" i="5"/>
  <c r="BH798" i="5"/>
  <c r="BG798" i="5"/>
  <c r="BF798" i="5"/>
  <c r="BE798" i="5"/>
  <c r="BD798" i="5"/>
  <c r="BC798" i="5"/>
  <c r="BB798" i="5"/>
  <c r="BA798" i="5"/>
  <c r="AZ798" i="5"/>
  <c r="AY798" i="5"/>
  <c r="AX798" i="5"/>
  <c r="AW798" i="5"/>
  <c r="AV798" i="5"/>
  <c r="AU798" i="5"/>
  <c r="AT798" i="5"/>
  <c r="AS798" i="5"/>
  <c r="AR798" i="5"/>
  <c r="AQ798" i="5"/>
  <c r="AP798" i="5"/>
  <c r="AO798" i="5"/>
  <c r="AN798" i="5"/>
  <c r="AM798" i="5"/>
  <c r="AL798" i="5"/>
  <c r="AK798" i="5"/>
  <c r="AJ798" i="5"/>
  <c r="AI798" i="5"/>
  <c r="AH798" i="5"/>
  <c r="AG798" i="5"/>
  <c r="AF798" i="5"/>
  <c r="AE798" i="5"/>
  <c r="AD798" i="5"/>
  <c r="AC798" i="5"/>
  <c r="AB798" i="5"/>
  <c r="AA798" i="5"/>
  <c r="Z798" i="5"/>
  <c r="Y798" i="5"/>
  <c r="X798" i="5"/>
  <c r="W798" i="5"/>
  <c r="V798" i="5"/>
  <c r="U798" i="5"/>
  <c r="T798" i="5"/>
  <c r="S798" i="5"/>
  <c r="R798" i="5"/>
  <c r="Q798" i="5"/>
  <c r="P798" i="5"/>
  <c r="O798" i="5"/>
  <c r="N798" i="5"/>
  <c r="M798" i="5"/>
  <c r="L798" i="5"/>
  <c r="K798" i="5"/>
  <c r="J798" i="5"/>
  <c r="I798" i="5"/>
  <c r="H798" i="5"/>
  <c r="CB797" i="5"/>
  <c r="BY797" i="5"/>
  <c r="BX797" i="5"/>
  <c r="BW797" i="5"/>
  <c r="BV797" i="5"/>
  <c r="BT797" i="5"/>
  <c r="BS797" i="5"/>
  <c r="Z797" i="5"/>
  <c r="Y797" i="5"/>
  <c r="X797" i="5"/>
  <c r="V797" i="5"/>
  <c r="U797" i="5"/>
  <c r="T797" i="5"/>
  <c r="S797" i="5"/>
  <c r="Q797" i="5"/>
  <c r="P797" i="5"/>
  <c r="O797" i="5"/>
  <c r="L797" i="5"/>
  <c r="K797" i="5"/>
  <c r="J797" i="5"/>
  <c r="I797" i="5"/>
  <c r="CB796" i="5"/>
  <c r="CA796" i="5"/>
  <c r="BY796" i="5"/>
  <c r="BX796" i="5"/>
  <c r="BW796" i="5"/>
  <c r="BV796" i="5"/>
  <c r="BU796" i="5"/>
  <c r="BT796" i="5"/>
  <c r="BS796" i="5"/>
  <c r="BR796" i="5"/>
  <c r="BQ796" i="5"/>
  <c r="BP796" i="5"/>
  <c r="BO796" i="5"/>
  <c r="BN796" i="5"/>
  <c r="BM796" i="5"/>
  <c r="BL796" i="5"/>
  <c r="BK796" i="5"/>
  <c r="BJ796" i="5"/>
  <c r="BI796" i="5"/>
  <c r="BH796" i="5"/>
  <c r="BG796" i="5"/>
  <c r="BF796" i="5"/>
  <c r="BE796" i="5"/>
  <c r="BD796" i="5"/>
  <c r="BC796" i="5"/>
  <c r="BB796" i="5"/>
  <c r="BA796" i="5"/>
  <c r="AZ796" i="5"/>
  <c r="AY796" i="5"/>
  <c r="AX796" i="5"/>
  <c r="AW796" i="5"/>
  <c r="AV796" i="5"/>
  <c r="AU796" i="5"/>
  <c r="AT796" i="5"/>
  <c r="AS796" i="5"/>
  <c r="AR796" i="5"/>
  <c r="AQ796" i="5"/>
  <c r="AP796" i="5"/>
  <c r="AO796" i="5"/>
  <c r="AN796" i="5"/>
  <c r="AM796" i="5"/>
  <c r="AL796" i="5"/>
  <c r="AK796" i="5"/>
  <c r="AJ796" i="5"/>
  <c r="AI796" i="5"/>
  <c r="AH796" i="5"/>
  <c r="AG796" i="5"/>
  <c r="AF796" i="5"/>
  <c r="AE796" i="5"/>
  <c r="AD796" i="5"/>
  <c r="AC796" i="5"/>
  <c r="AB796" i="5"/>
  <c r="AA796" i="5"/>
  <c r="Z796" i="5"/>
  <c r="Y796" i="5"/>
  <c r="X796" i="5"/>
  <c r="W796" i="5"/>
  <c r="V796" i="5"/>
  <c r="U796" i="5"/>
  <c r="T796" i="5"/>
  <c r="S796" i="5"/>
  <c r="R796" i="5"/>
  <c r="Q796" i="5"/>
  <c r="P796" i="5"/>
  <c r="O796" i="5"/>
  <c r="N796" i="5"/>
  <c r="M796" i="5"/>
  <c r="L796" i="5"/>
  <c r="K796" i="5"/>
  <c r="J796" i="5"/>
  <c r="I796" i="5"/>
  <c r="H796" i="5"/>
  <c r="CB795" i="5"/>
  <c r="BY795" i="5"/>
  <c r="BX795" i="5"/>
  <c r="BW795" i="5"/>
  <c r="BV795" i="5"/>
  <c r="BU795" i="5"/>
  <c r="BT795" i="5"/>
  <c r="BS795" i="5"/>
  <c r="BR795" i="5"/>
  <c r="BQ795" i="5"/>
  <c r="BP795" i="5"/>
  <c r="BO795" i="5"/>
  <c r="BN795" i="5"/>
  <c r="BM795" i="5"/>
  <c r="BL795" i="5"/>
  <c r="BK795" i="5"/>
  <c r="BJ795" i="5"/>
  <c r="BI795" i="5"/>
  <c r="BH795" i="5"/>
  <c r="BG795" i="5"/>
  <c r="BF795" i="5"/>
  <c r="BE795" i="5"/>
  <c r="BD795" i="5"/>
  <c r="BC795" i="5"/>
  <c r="BB795" i="5"/>
  <c r="BA795" i="5"/>
  <c r="AZ795" i="5"/>
  <c r="AY795" i="5"/>
  <c r="AX795" i="5"/>
  <c r="AW795" i="5"/>
  <c r="AV795" i="5"/>
  <c r="AU795" i="5"/>
  <c r="AT795" i="5"/>
  <c r="AS795" i="5"/>
  <c r="AR795" i="5"/>
  <c r="AQ795" i="5"/>
  <c r="AP795" i="5"/>
  <c r="AO795" i="5"/>
  <c r="AN795" i="5"/>
  <c r="AM795" i="5"/>
  <c r="AL795" i="5"/>
  <c r="AK795" i="5"/>
  <c r="AJ795" i="5"/>
  <c r="AI795" i="5"/>
  <c r="AH795" i="5"/>
  <c r="AG795" i="5"/>
  <c r="AF795" i="5"/>
  <c r="AE795" i="5"/>
  <c r="AD795" i="5"/>
  <c r="AC795" i="5"/>
  <c r="AB795" i="5"/>
  <c r="AA795" i="5"/>
  <c r="Z795" i="5"/>
  <c r="Y795" i="5"/>
  <c r="X795" i="5"/>
  <c r="W795" i="5"/>
  <c r="V795" i="5"/>
  <c r="U795" i="5"/>
  <c r="T795" i="5"/>
  <c r="S795" i="5"/>
  <c r="R795" i="5"/>
  <c r="Q795" i="5"/>
  <c r="P795" i="5"/>
  <c r="O795" i="5"/>
  <c r="N795" i="5"/>
  <c r="M795" i="5"/>
  <c r="L795" i="5"/>
  <c r="K795" i="5"/>
  <c r="J795" i="5"/>
  <c r="I795" i="5"/>
  <c r="H795" i="5"/>
  <c r="CB794" i="5"/>
  <c r="BY794" i="5"/>
  <c r="BX794" i="5"/>
  <c r="BW794" i="5"/>
  <c r="BV794" i="5"/>
  <c r="BT794" i="5"/>
  <c r="BS794" i="5"/>
  <c r="BR794" i="5"/>
  <c r="BQ794" i="5"/>
  <c r="BP794" i="5"/>
  <c r="BO794" i="5"/>
  <c r="BN794" i="5"/>
  <c r="BM794" i="5"/>
  <c r="BL794" i="5"/>
  <c r="BK794" i="5"/>
  <c r="BJ794" i="5"/>
  <c r="BI794" i="5"/>
  <c r="BH794" i="5"/>
  <c r="BG794" i="5"/>
  <c r="BF794" i="5"/>
  <c r="BE794" i="5"/>
  <c r="BD794" i="5"/>
  <c r="BC794" i="5"/>
  <c r="BB794" i="5"/>
  <c r="BA794" i="5"/>
  <c r="AZ794" i="5"/>
  <c r="AY794" i="5"/>
  <c r="AX794" i="5"/>
  <c r="AW794" i="5"/>
  <c r="AV794" i="5"/>
  <c r="AU794" i="5"/>
  <c r="AT794" i="5"/>
  <c r="AS794" i="5"/>
  <c r="AR794" i="5"/>
  <c r="AQ794" i="5"/>
  <c r="AP794" i="5"/>
  <c r="AO794" i="5"/>
  <c r="AN794" i="5"/>
  <c r="AM794" i="5"/>
  <c r="AL794" i="5"/>
  <c r="AK794" i="5"/>
  <c r="AJ794" i="5"/>
  <c r="AI794" i="5"/>
  <c r="AH794" i="5"/>
  <c r="AG794" i="5"/>
  <c r="AF794" i="5"/>
  <c r="AE794" i="5"/>
  <c r="AD794" i="5"/>
  <c r="AC794" i="5"/>
  <c r="AB794" i="5"/>
  <c r="AA794" i="5"/>
  <c r="Z794" i="5"/>
  <c r="Y794" i="5"/>
  <c r="X794" i="5"/>
  <c r="W794" i="5"/>
  <c r="V794" i="5"/>
  <c r="U794" i="5"/>
  <c r="T794" i="5"/>
  <c r="S794" i="5"/>
  <c r="R794" i="5"/>
  <c r="Q794" i="5"/>
  <c r="P794" i="5"/>
  <c r="O794" i="5"/>
  <c r="N794" i="5"/>
  <c r="M794" i="5"/>
  <c r="L794" i="5"/>
  <c r="K794" i="5"/>
  <c r="J794" i="5"/>
  <c r="I794" i="5"/>
  <c r="H794" i="5"/>
  <c r="CB793" i="5"/>
  <c r="BY793" i="5"/>
  <c r="BX793" i="5"/>
  <c r="BW793" i="5"/>
  <c r="BV793" i="5"/>
  <c r="BT793" i="5"/>
  <c r="BS793" i="5"/>
  <c r="BR793" i="5"/>
  <c r="BQ793" i="5"/>
  <c r="BO793" i="5"/>
  <c r="BN793" i="5"/>
  <c r="BM793" i="5"/>
  <c r="BL793" i="5"/>
  <c r="BJ793" i="5"/>
  <c r="BI793" i="5"/>
  <c r="BH793" i="5"/>
  <c r="BG793" i="5"/>
  <c r="BE793" i="5"/>
  <c r="BD793" i="5"/>
  <c r="BC793" i="5"/>
  <c r="BB793" i="5"/>
  <c r="AZ793" i="5"/>
  <c r="AY793" i="5"/>
  <c r="AX793" i="5"/>
  <c r="AW793" i="5"/>
  <c r="AU793" i="5"/>
  <c r="AT793" i="5"/>
  <c r="AS793" i="5"/>
  <c r="AR793" i="5"/>
  <c r="AP793" i="5"/>
  <c r="AO793" i="5"/>
  <c r="AN793" i="5"/>
  <c r="AM793" i="5"/>
  <c r="AK793" i="5"/>
  <c r="AJ793" i="5"/>
  <c r="AI793" i="5"/>
  <c r="AH793" i="5"/>
  <c r="AF793" i="5"/>
  <c r="AE793" i="5"/>
  <c r="AD793" i="5"/>
  <c r="AC793" i="5"/>
  <c r="AA793" i="5"/>
  <c r="Z793" i="5"/>
  <c r="Y793" i="5"/>
  <c r="X793" i="5"/>
  <c r="V793" i="5"/>
  <c r="U793" i="5"/>
  <c r="T793" i="5"/>
  <c r="S793" i="5"/>
  <c r="Q793" i="5"/>
  <c r="P793" i="5"/>
  <c r="O793" i="5"/>
  <c r="N793" i="5"/>
  <c r="L793" i="5"/>
  <c r="K793" i="5"/>
  <c r="J793" i="5"/>
  <c r="I793" i="5"/>
  <c r="CB792" i="5"/>
  <c r="CA792" i="5"/>
  <c r="BY792" i="5"/>
  <c r="BX792" i="5"/>
  <c r="BW792" i="5"/>
  <c r="BV792" i="5"/>
  <c r="BU792" i="5"/>
  <c r="BT792" i="5"/>
  <c r="BS792" i="5"/>
  <c r="BR792" i="5"/>
  <c r="BQ792" i="5"/>
  <c r="BP792" i="5"/>
  <c r="BO792" i="5"/>
  <c r="BN792" i="5"/>
  <c r="BM792" i="5"/>
  <c r="BL792" i="5"/>
  <c r="BK792" i="5"/>
  <c r="BJ792" i="5"/>
  <c r="BI792" i="5"/>
  <c r="BH792" i="5"/>
  <c r="BG792" i="5"/>
  <c r="BF792" i="5"/>
  <c r="BE792" i="5"/>
  <c r="BD792" i="5"/>
  <c r="BC792" i="5"/>
  <c r="BB792" i="5"/>
  <c r="BA792" i="5"/>
  <c r="AZ792" i="5"/>
  <c r="AY792" i="5"/>
  <c r="AX792" i="5"/>
  <c r="AW792" i="5"/>
  <c r="AV792" i="5"/>
  <c r="AU792" i="5"/>
  <c r="AT792" i="5"/>
  <c r="AS792" i="5"/>
  <c r="AR792" i="5"/>
  <c r="AQ792" i="5"/>
  <c r="AP792" i="5"/>
  <c r="AO792" i="5"/>
  <c r="AN792" i="5"/>
  <c r="AM792" i="5"/>
  <c r="AL792" i="5"/>
  <c r="AK792" i="5"/>
  <c r="AJ792" i="5"/>
  <c r="AI792" i="5"/>
  <c r="AH792" i="5"/>
  <c r="AG792" i="5"/>
  <c r="AF792" i="5"/>
  <c r="AE792" i="5"/>
  <c r="AD792" i="5"/>
  <c r="AC792" i="5"/>
  <c r="AB792" i="5"/>
  <c r="AA792" i="5"/>
  <c r="Z792" i="5"/>
  <c r="Y792" i="5"/>
  <c r="X792" i="5"/>
  <c r="W792" i="5"/>
  <c r="V792" i="5"/>
  <c r="U792" i="5"/>
  <c r="T792" i="5"/>
  <c r="S792" i="5"/>
  <c r="R792" i="5"/>
  <c r="Q792" i="5"/>
  <c r="P792" i="5"/>
  <c r="O792" i="5"/>
  <c r="N792" i="5"/>
  <c r="M792" i="5"/>
  <c r="L792" i="5"/>
  <c r="K792" i="5"/>
  <c r="J792" i="5"/>
  <c r="I792" i="5"/>
  <c r="H792" i="5"/>
  <c r="CB791" i="5"/>
  <c r="BY791" i="5"/>
  <c r="BX791" i="5"/>
  <c r="BW791" i="5"/>
  <c r="BV791" i="5"/>
  <c r="BU791" i="5"/>
  <c r="BT791" i="5"/>
  <c r="BS791" i="5"/>
  <c r="BR791" i="5"/>
  <c r="BQ791" i="5"/>
  <c r="BP791" i="5"/>
  <c r="BO791" i="5"/>
  <c r="BN791" i="5"/>
  <c r="BM791" i="5"/>
  <c r="BL791" i="5"/>
  <c r="BK791" i="5"/>
  <c r="BJ791" i="5"/>
  <c r="BI791" i="5"/>
  <c r="BH791" i="5"/>
  <c r="BG791" i="5"/>
  <c r="BF791" i="5"/>
  <c r="BE791" i="5"/>
  <c r="BD791" i="5"/>
  <c r="BC791" i="5"/>
  <c r="BB791" i="5"/>
  <c r="BA791" i="5"/>
  <c r="AZ791" i="5"/>
  <c r="AY791" i="5"/>
  <c r="AX791" i="5"/>
  <c r="AW791" i="5"/>
  <c r="AV791" i="5"/>
  <c r="AU791" i="5"/>
  <c r="AT791" i="5"/>
  <c r="AS791" i="5"/>
  <c r="AR791" i="5"/>
  <c r="AQ791" i="5"/>
  <c r="AP791" i="5"/>
  <c r="AO791" i="5"/>
  <c r="AN791" i="5"/>
  <c r="AM791" i="5"/>
  <c r="AL791" i="5"/>
  <c r="AK791" i="5"/>
  <c r="AJ791" i="5"/>
  <c r="AI791" i="5"/>
  <c r="AH791" i="5"/>
  <c r="AG791" i="5"/>
  <c r="AF791" i="5"/>
  <c r="AE791" i="5"/>
  <c r="AD791" i="5"/>
  <c r="AC791" i="5"/>
  <c r="AB791" i="5"/>
  <c r="AA791" i="5"/>
  <c r="Z791" i="5"/>
  <c r="Y791" i="5"/>
  <c r="X791" i="5"/>
  <c r="W791" i="5"/>
  <c r="V791" i="5"/>
  <c r="U791" i="5"/>
  <c r="T791" i="5"/>
  <c r="S791" i="5"/>
  <c r="R791" i="5"/>
  <c r="Q791" i="5"/>
  <c r="P791" i="5"/>
  <c r="O791" i="5"/>
  <c r="N791" i="5"/>
  <c r="M791" i="5"/>
  <c r="L791" i="5"/>
  <c r="K791" i="5"/>
  <c r="J791" i="5"/>
  <c r="I791" i="5"/>
  <c r="H791" i="5"/>
  <c r="CB790" i="5"/>
  <c r="BY790" i="5"/>
  <c r="BX790" i="5"/>
  <c r="BW790" i="5"/>
  <c r="BV790" i="5"/>
  <c r="BT790" i="5"/>
  <c r="BS790" i="5"/>
  <c r="BR790" i="5"/>
  <c r="BQ790" i="5"/>
  <c r="BP790" i="5"/>
  <c r="BO790" i="5"/>
  <c r="BN790" i="5"/>
  <c r="BM790" i="5"/>
  <c r="BL790" i="5"/>
  <c r="BK790" i="5"/>
  <c r="BJ790" i="5"/>
  <c r="BI790" i="5"/>
  <c r="BH790" i="5"/>
  <c r="BG790" i="5"/>
  <c r="BF790" i="5"/>
  <c r="BE790" i="5"/>
  <c r="BD790" i="5"/>
  <c r="BC790" i="5"/>
  <c r="BB790" i="5"/>
  <c r="BA790" i="5"/>
  <c r="AZ790" i="5"/>
  <c r="AY790" i="5"/>
  <c r="AX790" i="5"/>
  <c r="AW790" i="5"/>
  <c r="AV790" i="5"/>
  <c r="AU790" i="5"/>
  <c r="AT790" i="5"/>
  <c r="AS790" i="5"/>
  <c r="AR790" i="5"/>
  <c r="AQ790" i="5"/>
  <c r="AP790" i="5"/>
  <c r="AO790" i="5"/>
  <c r="AN790" i="5"/>
  <c r="AM790" i="5"/>
  <c r="AL790" i="5"/>
  <c r="AK790" i="5"/>
  <c r="AJ790" i="5"/>
  <c r="AI790" i="5"/>
  <c r="AH790" i="5"/>
  <c r="AG790" i="5"/>
  <c r="AF790" i="5"/>
  <c r="AE790" i="5"/>
  <c r="AD790" i="5"/>
  <c r="AC790" i="5"/>
  <c r="AB790" i="5"/>
  <c r="AA790" i="5"/>
  <c r="Z790" i="5"/>
  <c r="Y790" i="5"/>
  <c r="X790" i="5"/>
  <c r="W790" i="5"/>
  <c r="V790" i="5"/>
  <c r="U790" i="5"/>
  <c r="T790" i="5"/>
  <c r="S790" i="5"/>
  <c r="R790" i="5"/>
  <c r="Q790" i="5"/>
  <c r="P790" i="5"/>
  <c r="O790" i="5"/>
  <c r="N790" i="5"/>
  <c r="M790" i="5"/>
  <c r="L790" i="5"/>
  <c r="K790" i="5"/>
  <c r="J790" i="5"/>
  <c r="I790" i="5"/>
  <c r="H790" i="5"/>
  <c r="CB789" i="5"/>
  <c r="BY789" i="5"/>
  <c r="BX789" i="5"/>
  <c r="BW789" i="5"/>
  <c r="BV789" i="5"/>
  <c r="BT789" i="5"/>
  <c r="BS789" i="5"/>
  <c r="BR789" i="5"/>
  <c r="BQ789" i="5"/>
  <c r="BO789" i="5"/>
  <c r="BN789" i="5"/>
  <c r="BM789" i="5"/>
  <c r="BL789" i="5"/>
  <c r="BJ789" i="5"/>
  <c r="BI789" i="5"/>
  <c r="BH789" i="5"/>
  <c r="BG789" i="5"/>
  <c r="BE789" i="5"/>
  <c r="BD789" i="5"/>
  <c r="BC789" i="5"/>
  <c r="BB789" i="5"/>
  <c r="AZ789" i="5"/>
  <c r="AY789" i="5"/>
  <c r="AX789" i="5"/>
  <c r="AW789" i="5"/>
  <c r="AU789" i="5"/>
  <c r="AT789" i="5"/>
  <c r="AS789" i="5"/>
  <c r="AR789" i="5"/>
  <c r="AP789" i="5"/>
  <c r="AO789" i="5"/>
  <c r="AN789" i="5"/>
  <c r="AM789" i="5"/>
  <c r="AK789" i="5"/>
  <c r="AJ789" i="5"/>
  <c r="AI789" i="5"/>
  <c r="AH789" i="5"/>
  <c r="AF789" i="5"/>
  <c r="AE789" i="5"/>
  <c r="AD789" i="5"/>
  <c r="AC789" i="5"/>
  <c r="AA789" i="5"/>
  <c r="Z789" i="5"/>
  <c r="Y789" i="5"/>
  <c r="X789" i="5"/>
  <c r="V789" i="5"/>
  <c r="U789" i="5"/>
  <c r="T789" i="5"/>
  <c r="S789" i="5"/>
  <c r="Q789" i="5"/>
  <c r="P789" i="5"/>
  <c r="O789" i="5"/>
  <c r="N789" i="5"/>
  <c r="L789" i="5"/>
  <c r="K789" i="5"/>
  <c r="J789" i="5"/>
  <c r="I789" i="5"/>
  <c r="CB788" i="5"/>
  <c r="CA788" i="5"/>
  <c r="BY788" i="5"/>
  <c r="BX788" i="5"/>
  <c r="BW788" i="5"/>
  <c r="BV788" i="5"/>
  <c r="BU788" i="5"/>
  <c r="BT788" i="5"/>
  <c r="BS788" i="5"/>
  <c r="BR788" i="5"/>
  <c r="BQ788" i="5"/>
  <c r="BP788" i="5"/>
  <c r="BO788" i="5"/>
  <c r="BN788" i="5"/>
  <c r="BM788" i="5"/>
  <c r="BL788" i="5"/>
  <c r="BK788" i="5"/>
  <c r="BJ788" i="5"/>
  <c r="BI788" i="5"/>
  <c r="BH788" i="5"/>
  <c r="BG788" i="5"/>
  <c r="BF788" i="5"/>
  <c r="BE788" i="5"/>
  <c r="BD788" i="5"/>
  <c r="BC788" i="5"/>
  <c r="BB788" i="5"/>
  <c r="BA788" i="5"/>
  <c r="AZ788" i="5"/>
  <c r="AY788" i="5"/>
  <c r="AX788" i="5"/>
  <c r="AW788" i="5"/>
  <c r="AV788" i="5"/>
  <c r="AU788" i="5"/>
  <c r="AT788" i="5"/>
  <c r="AS788" i="5"/>
  <c r="AR788" i="5"/>
  <c r="AQ788" i="5"/>
  <c r="AP788" i="5"/>
  <c r="AO788" i="5"/>
  <c r="AN788" i="5"/>
  <c r="AM788" i="5"/>
  <c r="AL788" i="5"/>
  <c r="AK788" i="5"/>
  <c r="AJ788" i="5"/>
  <c r="AI788" i="5"/>
  <c r="AH788" i="5"/>
  <c r="AG788" i="5"/>
  <c r="AF788" i="5"/>
  <c r="AE788" i="5"/>
  <c r="AD788" i="5"/>
  <c r="AC788" i="5"/>
  <c r="AB788" i="5"/>
  <c r="AA788" i="5"/>
  <c r="Z788" i="5"/>
  <c r="Y788" i="5"/>
  <c r="X788" i="5"/>
  <c r="W788" i="5"/>
  <c r="V788" i="5"/>
  <c r="U788" i="5"/>
  <c r="T788" i="5"/>
  <c r="S788" i="5"/>
  <c r="R788" i="5"/>
  <c r="Q788" i="5"/>
  <c r="P788" i="5"/>
  <c r="O788" i="5"/>
  <c r="N788" i="5"/>
  <c r="M788" i="5"/>
  <c r="L788" i="5"/>
  <c r="K788" i="5"/>
  <c r="J788" i="5"/>
  <c r="I788" i="5"/>
  <c r="H788" i="5"/>
  <c r="CB787" i="5"/>
  <c r="BY787" i="5"/>
  <c r="BX787" i="5"/>
  <c r="BW787" i="5"/>
  <c r="BV787" i="5"/>
  <c r="BT787" i="5"/>
  <c r="BS787" i="5"/>
  <c r="BR787" i="5"/>
  <c r="BQ787" i="5"/>
  <c r="BP787" i="5"/>
  <c r="BO787" i="5"/>
  <c r="BN787" i="5"/>
  <c r="BM787" i="5"/>
  <c r="BL787" i="5"/>
  <c r="BK787" i="5"/>
  <c r="BJ787" i="5"/>
  <c r="BI787" i="5"/>
  <c r="BH787" i="5"/>
  <c r="BG787" i="5"/>
  <c r="BF787" i="5"/>
  <c r="BE787" i="5"/>
  <c r="BD787" i="5"/>
  <c r="BC787" i="5"/>
  <c r="BB787" i="5"/>
  <c r="BA787" i="5"/>
  <c r="AZ787" i="5"/>
  <c r="AY787" i="5"/>
  <c r="AX787" i="5"/>
  <c r="AW787" i="5"/>
  <c r="AV787" i="5"/>
  <c r="AU787" i="5"/>
  <c r="AT787" i="5"/>
  <c r="AS787" i="5"/>
  <c r="AR787" i="5"/>
  <c r="AQ787" i="5"/>
  <c r="AP787" i="5"/>
  <c r="AO787" i="5"/>
  <c r="AN787" i="5"/>
  <c r="AM787" i="5"/>
  <c r="AL787" i="5"/>
  <c r="AK787" i="5"/>
  <c r="AJ787" i="5"/>
  <c r="AI787" i="5"/>
  <c r="AH787" i="5"/>
  <c r="AG787" i="5"/>
  <c r="AF787" i="5"/>
  <c r="AE787" i="5"/>
  <c r="AD787" i="5"/>
  <c r="AC787" i="5"/>
  <c r="AB787" i="5"/>
  <c r="AA787" i="5"/>
  <c r="Z787" i="5"/>
  <c r="Y787" i="5"/>
  <c r="X787" i="5"/>
  <c r="W787" i="5"/>
  <c r="V787" i="5"/>
  <c r="U787" i="5"/>
  <c r="T787" i="5"/>
  <c r="S787" i="5"/>
  <c r="R787" i="5"/>
  <c r="Q787" i="5"/>
  <c r="P787" i="5"/>
  <c r="O787" i="5"/>
  <c r="N787" i="5"/>
  <c r="M787" i="5"/>
  <c r="L787" i="5"/>
  <c r="K787" i="5"/>
  <c r="J787" i="5"/>
  <c r="I787" i="5"/>
  <c r="H787" i="5"/>
  <c r="CB786" i="5"/>
  <c r="BY786" i="5"/>
  <c r="BX786" i="5"/>
  <c r="BW786" i="5"/>
  <c r="BV786" i="5"/>
  <c r="BT786" i="5"/>
  <c r="BS786" i="5"/>
  <c r="BR786" i="5"/>
  <c r="BQ786" i="5"/>
  <c r="BO786" i="5"/>
  <c r="BN786" i="5"/>
  <c r="BM786" i="5"/>
  <c r="BL786" i="5"/>
  <c r="BJ786" i="5"/>
  <c r="BI786" i="5"/>
  <c r="BH786" i="5"/>
  <c r="BG786" i="5"/>
  <c r="BE786" i="5"/>
  <c r="BD786" i="5"/>
  <c r="BC786" i="5"/>
  <c r="BB786" i="5"/>
  <c r="AZ786" i="5"/>
  <c r="AY786" i="5"/>
  <c r="AX786" i="5"/>
  <c r="AW786" i="5"/>
  <c r="AU786" i="5"/>
  <c r="AT786" i="5"/>
  <c r="AS786" i="5"/>
  <c r="AR786" i="5"/>
  <c r="AP786" i="5"/>
  <c r="AO786" i="5"/>
  <c r="AN786" i="5"/>
  <c r="AM786" i="5"/>
  <c r="AK786" i="5"/>
  <c r="AJ786" i="5"/>
  <c r="AI786" i="5"/>
  <c r="AH786" i="5"/>
  <c r="AF786" i="5"/>
  <c r="AE786" i="5"/>
  <c r="AD786" i="5"/>
  <c r="AC786" i="5"/>
  <c r="AA786" i="5"/>
  <c r="Z786" i="5"/>
  <c r="Y786" i="5"/>
  <c r="X786" i="5"/>
  <c r="V786" i="5"/>
  <c r="U786" i="5"/>
  <c r="T786" i="5"/>
  <c r="S786" i="5"/>
  <c r="Q786" i="5"/>
  <c r="P786" i="5"/>
  <c r="O786" i="5"/>
  <c r="N786" i="5"/>
  <c r="L786" i="5"/>
  <c r="K786" i="5"/>
  <c r="J786" i="5"/>
  <c r="I786" i="5"/>
  <c r="CB785" i="5"/>
  <c r="CA785" i="5"/>
  <c r="BY785" i="5"/>
  <c r="BX785" i="5"/>
  <c r="BW785" i="5"/>
  <c r="BV785" i="5"/>
  <c r="BU785" i="5"/>
  <c r="BT785" i="5"/>
  <c r="BS785" i="5"/>
  <c r="BR785" i="5"/>
  <c r="BQ785" i="5"/>
  <c r="BP785" i="5"/>
  <c r="BO785" i="5"/>
  <c r="BN785" i="5"/>
  <c r="BM785" i="5"/>
  <c r="BL785" i="5"/>
  <c r="BK785" i="5"/>
  <c r="BJ785" i="5"/>
  <c r="BI785" i="5"/>
  <c r="BH785" i="5"/>
  <c r="BG785" i="5"/>
  <c r="BF785" i="5"/>
  <c r="BE785" i="5"/>
  <c r="BD785" i="5"/>
  <c r="BC785" i="5"/>
  <c r="BB785" i="5"/>
  <c r="BA785" i="5"/>
  <c r="AZ785" i="5"/>
  <c r="AY785" i="5"/>
  <c r="AX785" i="5"/>
  <c r="AW785" i="5"/>
  <c r="AV785" i="5"/>
  <c r="AU785" i="5"/>
  <c r="AT785" i="5"/>
  <c r="AS785" i="5"/>
  <c r="AR785" i="5"/>
  <c r="AQ785" i="5"/>
  <c r="AP785" i="5"/>
  <c r="AO785"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O785" i="5"/>
  <c r="N785" i="5"/>
  <c r="M785" i="5"/>
  <c r="L785" i="5"/>
  <c r="K785" i="5"/>
  <c r="J785" i="5"/>
  <c r="I785" i="5"/>
  <c r="H785" i="5"/>
  <c r="CB784" i="5"/>
  <c r="BY784" i="5"/>
  <c r="BX784" i="5"/>
  <c r="BW784" i="5"/>
  <c r="BV784" i="5"/>
  <c r="BT784" i="5"/>
  <c r="BS784" i="5"/>
  <c r="BR784" i="5"/>
  <c r="BQ784" i="5"/>
  <c r="BP784" i="5"/>
  <c r="BO784" i="5"/>
  <c r="BN784" i="5"/>
  <c r="BM784" i="5"/>
  <c r="BL784" i="5"/>
  <c r="BK784" i="5"/>
  <c r="BJ784" i="5"/>
  <c r="BI784" i="5"/>
  <c r="BH784" i="5"/>
  <c r="BG784" i="5"/>
  <c r="BF784" i="5"/>
  <c r="BE784" i="5"/>
  <c r="BD784" i="5"/>
  <c r="BC784" i="5"/>
  <c r="BB784" i="5"/>
  <c r="BA784" i="5"/>
  <c r="AZ784" i="5"/>
  <c r="AY784" i="5"/>
  <c r="AX784" i="5"/>
  <c r="AW784" i="5"/>
  <c r="AV784" i="5"/>
  <c r="AU784" i="5"/>
  <c r="AT784" i="5"/>
  <c r="AS784" i="5"/>
  <c r="AR784" i="5"/>
  <c r="AQ784" i="5"/>
  <c r="AP784" i="5"/>
  <c r="AO784" i="5"/>
  <c r="AN784" i="5"/>
  <c r="AM784" i="5"/>
  <c r="AL784" i="5"/>
  <c r="AK784" i="5"/>
  <c r="AJ784" i="5"/>
  <c r="AI784" i="5"/>
  <c r="AH784" i="5"/>
  <c r="AG784" i="5"/>
  <c r="AF784" i="5"/>
  <c r="AE784" i="5"/>
  <c r="AD784" i="5"/>
  <c r="AC784" i="5"/>
  <c r="AB784" i="5"/>
  <c r="AA784" i="5"/>
  <c r="Z784" i="5"/>
  <c r="Y784" i="5"/>
  <c r="X784" i="5"/>
  <c r="W784" i="5"/>
  <c r="V784" i="5"/>
  <c r="U784" i="5"/>
  <c r="T784" i="5"/>
  <c r="S784" i="5"/>
  <c r="R784" i="5"/>
  <c r="Q784" i="5"/>
  <c r="P784" i="5"/>
  <c r="O784" i="5"/>
  <c r="N784" i="5"/>
  <c r="M784" i="5"/>
  <c r="L784" i="5"/>
  <c r="K784" i="5"/>
  <c r="J784" i="5"/>
  <c r="I784" i="5"/>
  <c r="H784" i="5"/>
  <c r="CB783" i="5"/>
  <c r="BY783" i="5"/>
  <c r="BX783" i="5"/>
  <c r="BW783" i="5"/>
  <c r="BV783" i="5"/>
  <c r="BT783" i="5"/>
  <c r="BS783" i="5"/>
  <c r="BR783" i="5"/>
  <c r="BQ783" i="5"/>
  <c r="BO783" i="5"/>
  <c r="BN783" i="5"/>
  <c r="BM783" i="5"/>
  <c r="BL783" i="5"/>
  <c r="BJ783" i="5"/>
  <c r="BI783" i="5"/>
  <c r="BH783" i="5"/>
  <c r="BG783" i="5"/>
  <c r="BE783" i="5"/>
  <c r="BD783" i="5"/>
  <c r="BC783" i="5"/>
  <c r="BB783" i="5"/>
  <c r="AZ783" i="5"/>
  <c r="AY783" i="5"/>
  <c r="AX783" i="5"/>
  <c r="AW783" i="5"/>
  <c r="AU783" i="5"/>
  <c r="AT783" i="5"/>
  <c r="AS783" i="5"/>
  <c r="AR783" i="5"/>
  <c r="AP783" i="5"/>
  <c r="AO783" i="5"/>
  <c r="AN783" i="5"/>
  <c r="AM783" i="5"/>
  <c r="AK783" i="5"/>
  <c r="AJ783" i="5"/>
  <c r="AI783" i="5"/>
  <c r="AH783" i="5"/>
  <c r="AF783" i="5"/>
  <c r="AE783" i="5"/>
  <c r="AD783" i="5"/>
  <c r="AC783" i="5"/>
  <c r="AA783" i="5"/>
  <c r="Z783" i="5"/>
  <c r="Y783" i="5"/>
  <c r="X783" i="5"/>
  <c r="V783" i="5"/>
  <c r="U783" i="5"/>
  <c r="T783" i="5"/>
  <c r="S783" i="5"/>
  <c r="Q783" i="5"/>
  <c r="P783" i="5"/>
  <c r="O783" i="5"/>
  <c r="L783" i="5"/>
  <c r="K783" i="5"/>
  <c r="J783" i="5"/>
  <c r="I783" i="5"/>
  <c r="CB782" i="5"/>
  <c r="CA782" i="5"/>
  <c r="BY782" i="5"/>
  <c r="BX782" i="5"/>
  <c r="BW782" i="5"/>
  <c r="BV782" i="5"/>
  <c r="BU782" i="5"/>
  <c r="BT782" i="5"/>
  <c r="BS782" i="5"/>
  <c r="BR782" i="5"/>
  <c r="BQ782" i="5"/>
  <c r="BP782" i="5"/>
  <c r="BO782" i="5"/>
  <c r="BN782" i="5"/>
  <c r="BM782" i="5"/>
  <c r="BL782" i="5"/>
  <c r="BK782" i="5"/>
  <c r="BJ782" i="5"/>
  <c r="BI782" i="5"/>
  <c r="BH782" i="5"/>
  <c r="BG782" i="5"/>
  <c r="BF782" i="5"/>
  <c r="BE782" i="5"/>
  <c r="BD782" i="5"/>
  <c r="BC782" i="5"/>
  <c r="BB782" i="5"/>
  <c r="BA782" i="5"/>
  <c r="AZ782" i="5"/>
  <c r="AY782" i="5"/>
  <c r="AX782" i="5"/>
  <c r="AW782" i="5"/>
  <c r="AV782" i="5"/>
  <c r="AU782" i="5"/>
  <c r="AT782" i="5"/>
  <c r="AS782" i="5"/>
  <c r="AR782" i="5"/>
  <c r="AQ782" i="5"/>
  <c r="AP782" i="5"/>
  <c r="AO782" i="5"/>
  <c r="AN782" i="5"/>
  <c r="AM782" i="5"/>
  <c r="AL782" i="5"/>
  <c r="AK782" i="5"/>
  <c r="AJ782" i="5"/>
  <c r="AI782" i="5"/>
  <c r="AH782" i="5"/>
  <c r="AG782" i="5"/>
  <c r="AF782" i="5"/>
  <c r="AE782" i="5"/>
  <c r="AD782" i="5"/>
  <c r="AC782" i="5"/>
  <c r="AB782" i="5"/>
  <c r="AA782" i="5"/>
  <c r="Z782" i="5"/>
  <c r="Y782" i="5"/>
  <c r="X782" i="5"/>
  <c r="W782" i="5"/>
  <c r="V782" i="5"/>
  <c r="U782" i="5"/>
  <c r="T782" i="5"/>
  <c r="S782" i="5"/>
  <c r="R782" i="5"/>
  <c r="Q782" i="5"/>
  <c r="P782" i="5"/>
  <c r="O782" i="5"/>
  <c r="N782" i="5"/>
  <c r="M782" i="5"/>
  <c r="L782" i="5"/>
  <c r="K782" i="5"/>
  <c r="J782" i="5"/>
  <c r="I782" i="5"/>
  <c r="H782" i="5"/>
  <c r="CB781" i="5"/>
  <c r="BY781" i="5"/>
  <c r="BX781" i="5"/>
  <c r="BW781" i="5"/>
  <c r="BV781" i="5"/>
  <c r="BT781" i="5"/>
  <c r="BS781" i="5"/>
  <c r="BR781" i="5"/>
  <c r="BQ781" i="5"/>
  <c r="BP781" i="5"/>
  <c r="BO781" i="5"/>
  <c r="BN781" i="5"/>
  <c r="BM781" i="5"/>
  <c r="BL781" i="5"/>
  <c r="BK781" i="5"/>
  <c r="BJ781" i="5"/>
  <c r="BI781" i="5"/>
  <c r="BH781" i="5"/>
  <c r="BG781" i="5"/>
  <c r="BF781" i="5"/>
  <c r="BE781" i="5"/>
  <c r="BD781" i="5"/>
  <c r="BC781" i="5"/>
  <c r="BB781" i="5"/>
  <c r="BA781" i="5"/>
  <c r="AZ781" i="5"/>
  <c r="AY781" i="5"/>
  <c r="AX781" i="5"/>
  <c r="AW781" i="5"/>
  <c r="AV781" i="5"/>
  <c r="AU781" i="5"/>
  <c r="AT781" i="5"/>
  <c r="AS781" i="5"/>
  <c r="AR781" i="5"/>
  <c r="AQ781" i="5"/>
  <c r="AP781" i="5"/>
  <c r="AO781" i="5"/>
  <c r="AN781" i="5"/>
  <c r="AM781" i="5"/>
  <c r="AL781" i="5"/>
  <c r="AK781" i="5"/>
  <c r="AJ781" i="5"/>
  <c r="AI781" i="5"/>
  <c r="AH781" i="5"/>
  <c r="AG781" i="5"/>
  <c r="AF781" i="5"/>
  <c r="AE781" i="5"/>
  <c r="AD781" i="5"/>
  <c r="AC781" i="5"/>
  <c r="AB781" i="5"/>
  <c r="AA781" i="5"/>
  <c r="Z781" i="5"/>
  <c r="Y781" i="5"/>
  <c r="X781" i="5"/>
  <c r="W781" i="5"/>
  <c r="V781" i="5"/>
  <c r="U781" i="5"/>
  <c r="T781" i="5"/>
  <c r="S781" i="5"/>
  <c r="R781" i="5"/>
  <c r="Q781" i="5"/>
  <c r="P781" i="5"/>
  <c r="O781" i="5"/>
  <c r="N781" i="5"/>
  <c r="M781" i="5"/>
  <c r="L781" i="5"/>
  <c r="K781" i="5"/>
  <c r="J781" i="5"/>
  <c r="I781" i="5"/>
  <c r="H781" i="5"/>
  <c r="CB780" i="5"/>
  <c r="BY780" i="5"/>
  <c r="BX780" i="5"/>
  <c r="BW780" i="5"/>
  <c r="BV780" i="5"/>
  <c r="BT780" i="5"/>
  <c r="BS780" i="5"/>
  <c r="BR780" i="5"/>
  <c r="BQ780" i="5"/>
  <c r="BO780" i="5"/>
  <c r="BN780" i="5"/>
  <c r="BM780" i="5"/>
  <c r="BL780" i="5"/>
  <c r="BJ780" i="5"/>
  <c r="BI780" i="5"/>
  <c r="BH780" i="5"/>
  <c r="BG780" i="5"/>
  <c r="BE780" i="5"/>
  <c r="BD780" i="5"/>
  <c r="BC780" i="5"/>
  <c r="BB780" i="5"/>
  <c r="AZ780" i="5"/>
  <c r="AY780" i="5"/>
  <c r="AX780" i="5"/>
  <c r="AW780" i="5"/>
  <c r="AU780" i="5"/>
  <c r="AT780" i="5"/>
  <c r="AS780" i="5"/>
  <c r="AR780" i="5"/>
  <c r="AP780" i="5"/>
  <c r="AO780" i="5"/>
  <c r="AN780" i="5"/>
  <c r="AM780" i="5"/>
  <c r="AK780" i="5"/>
  <c r="AJ780" i="5"/>
  <c r="AI780" i="5"/>
  <c r="AH780" i="5"/>
  <c r="AF780" i="5"/>
  <c r="AE780" i="5"/>
  <c r="AD780" i="5"/>
  <c r="AC780" i="5"/>
  <c r="AA780" i="5"/>
  <c r="Z780" i="5"/>
  <c r="Y780" i="5"/>
  <c r="X780" i="5"/>
  <c r="V780" i="5"/>
  <c r="U780" i="5"/>
  <c r="T780" i="5"/>
  <c r="S780" i="5"/>
  <c r="Q780" i="5"/>
  <c r="P780" i="5"/>
  <c r="O780" i="5"/>
  <c r="L780" i="5"/>
  <c r="K780" i="5"/>
  <c r="J780" i="5"/>
  <c r="I780" i="5"/>
  <c r="CB779" i="5"/>
  <c r="CA779" i="5"/>
  <c r="BY779" i="5"/>
  <c r="BX779" i="5"/>
  <c r="BW779" i="5"/>
  <c r="BV779" i="5"/>
  <c r="BU779" i="5"/>
  <c r="BT779" i="5"/>
  <c r="BS779" i="5"/>
  <c r="BR779" i="5"/>
  <c r="BQ779" i="5"/>
  <c r="BP779" i="5"/>
  <c r="BO779" i="5"/>
  <c r="BN779" i="5"/>
  <c r="BM779" i="5"/>
  <c r="BL779" i="5"/>
  <c r="BK779" i="5"/>
  <c r="BJ779" i="5"/>
  <c r="BI779" i="5"/>
  <c r="BH779" i="5"/>
  <c r="BG779" i="5"/>
  <c r="BF779" i="5"/>
  <c r="BE779" i="5"/>
  <c r="BD779" i="5"/>
  <c r="BC779" i="5"/>
  <c r="BB779" i="5"/>
  <c r="BA779" i="5"/>
  <c r="AZ779" i="5"/>
  <c r="AY779" i="5"/>
  <c r="AX779" i="5"/>
  <c r="AW779" i="5"/>
  <c r="AV779" i="5"/>
  <c r="AU779" i="5"/>
  <c r="AT779" i="5"/>
  <c r="AS779" i="5"/>
  <c r="AR779" i="5"/>
  <c r="AQ779" i="5"/>
  <c r="AP779" i="5"/>
  <c r="AO779" i="5"/>
  <c r="AN779" i="5"/>
  <c r="AM779" i="5"/>
  <c r="AL779" i="5"/>
  <c r="AK779" i="5"/>
  <c r="AJ779" i="5"/>
  <c r="AI779" i="5"/>
  <c r="AH779" i="5"/>
  <c r="AG779" i="5"/>
  <c r="AF779" i="5"/>
  <c r="AE779" i="5"/>
  <c r="AD779" i="5"/>
  <c r="AC779" i="5"/>
  <c r="AB779" i="5"/>
  <c r="AA779" i="5"/>
  <c r="Z779" i="5"/>
  <c r="Y779" i="5"/>
  <c r="X779" i="5"/>
  <c r="W779" i="5"/>
  <c r="V779" i="5"/>
  <c r="U779" i="5"/>
  <c r="T779" i="5"/>
  <c r="S779" i="5"/>
  <c r="R779" i="5"/>
  <c r="Q779" i="5"/>
  <c r="P779" i="5"/>
  <c r="O779" i="5"/>
  <c r="N779" i="5"/>
  <c r="M779" i="5"/>
  <c r="L779" i="5"/>
  <c r="K779" i="5"/>
  <c r="J779" i="5"/>
  <c r="I779" i="5"/>
  <c r="H779" i="5"/>
  <c r="CB778" i="5"/>
  <c r="BY778" i="5"/>
  <c r="BX778" i="5"/>
  <c r="BW778" i="5"/>
  <c r="BV778" i="5"/>
  <c r="BT778" i="5"/>
  <c r="BS778" i="5"/>
  <c r="BR778" i="5"/>
  <c r="BQ778" i="5"/>
  <c r="BP778" i="5"/>
  <c r="BO778" i="5"/>
  <c r="BN778" i="5"/>
  <c r="BM778" i="5"/>
  <c r="BL778" i="5"/>
  <c r="BK778" i="5"/>
  <c r="BJ778" i="5"/>
  <c r="BI778" i="5"/>
  <c r="BH778" i="5"/>
  <c r="BG778" i="5"/>
  <c r="BF778" i="5"/>
  <c r="BE778" i="5"/>
  <c r="BD778" i="5"/>
  <c r="BC778" i="5"/>
  <c r="BB778" i="5"/>
  <c r="BA778" i="5"/>
  <c r="AZ778" i="5"/>
  <c r="AY778" i="5"/>
  <c r="AX778" i="5"/>
  <c r="AW778" i="5"/>
  <c r="AV778" i="5"/>
  <c r="AU778" i="5"/>
  <c r="AT778" i="5"/>
  <c r="AS778" i="5"/>
  <c r="AR778" i="5"/>
  <c r="AQ778" i="5"/>
  <c r="AP778" i="5"/>
  <c r="AO778" i="5"/>
  <c r="AN778" i="5"/>
  <c r="AM778" i="5"/>
  <c r="AL778" i="5"/>
  <c r="AK778" i="5"/>
  <c r="AJ778" i="5"/>
  <c r="AI778" i="5"/>
  <c r="AH778" i="5"/>
  <c r="AG778" i="5"/>
  <c r="AF778" i="5"/>
  <c r="AE778" i="5"/>
  <c r="AD778" i="5"/>
  <c r="AC778" i="5"/>
  <c r="AB778" i="5"/>
  <c r="AA778" i="5"/>
  <c r="Z778" i="5"/>
  <c r="Y778" i="5"/>
  <c r="X778" i="5"/>
  <c r="W778" i="5"/>
  <c r="V778" i="5"/>
  <c r="U778" i="5"/>
  <c r="T778" i="5"/>
  <c r="S778" i="5"/>
  <c r="R778" i="5"/>
  <c r="Q778" i="5"/>
  <c r="P778" i="5"/>
  <c r="O778" i="5"/>
  <c r="N778" i="5"/>
  <c r="M778" i="5"/>
  <c r="L778" i="5"/>
  <c r="K778" i="5"/>
  <c r="J778" i="5"/>
  <c r="I778" i="5"/>
  <c r="H778" i="5"/>
  <c r="CB777" i="5"/>
  <c r="BY777" i="5"/>
  <c r="BX777" i="5"/>
  <c r="BW777" i="5"/>
  <c r="BV777" i="5"/>
  <c r="BT777" i="5"/>
  <c r="BS777" i="5"/>
  <c r="BR777" i="5"/>
  <c r="BQ777" i="5"/>
  <c r="BO777" i="5"/>
  <c r="BN777" i="5"/>
  <c r="BM777" i="5"/>
  <c r="BL777" i="5"/>
  <c r="BJ777" i="5"/>
  <c r="BI777" i="5"/>
  <c r="BH777" i="5"/>
  <c r="BG777" i="5"/>
  <c r="BE777" i="5"/>
  <c r="BD777" i="5"/>
  <c r="BC777" i="5"/>
  <c r="BB777" i="5"/>
  <c r="AZ777" i="5"/>
  <c r="AY777" i="5"/>
  <c r="AX777" i="5"/>
  <c r="AW777" i="5"/>
  <c r="AU777" i="5"/>
  <c r="AT777" i="5"/>
  <c r="AS777" i="5"/>
  <c r="AR777" i="5"/>
  <c r="AP777" i="5"/>
  <c r="AO777" i="5"/>
  <c r="AN777" i="5"/>
  <c r="AM777" i="5"/>
  <c r="AK777" i="5"/>
  <c r="AJ777" i="5"/>
  <c r="AI777" i="5"/>
  <c r="AH777" i="5"/>
  <c r="AF777" i="5"/>
  <c r="AE777" i="5"/>
  <c r="AD777" i="5"/>
  <c r="AC777" i="5"/>
  <c r="AA777" i="5"/>
  <c r="Z777" i="5"/>
  <c r="Y777" i="5"/>
  <c r="X777" i="5"/>
  <c r="V777" i="5"/>
  <c r="U777" i="5"/>
  <c r="T777" i="5"/>
  <c r="S777" i="5"/>
  <c r="Q777" i="5"/>
  <c r="P777" i="5"/>
  <c r="O777" i="5"/>
  <c r="N777" i="5"/>
  <c r="L777" i="5"/>
  <c r="K777" i="5"/>
  <c r="J777" i="5"/>
  <c r="I777" i="5"/>
  <c r="CB776" i="5"/>
  <c r="CA776" i="5"/>
  <c r="BY776" i="5"/>
  <c r="BX776" i="5"/>
  <c r="BW776" i="5"/>
  <c r="BV776" i="5"/>
  <c r="BU776" i="5"/>
  <c r="BT776" i="5"/>
  <c r="BS776" i="5"/>
  <c r="BR776" i="5"/>
  <c r="BQ776" i="5"/>
  <c r="BP776" i="5"/>
  <c r="BO776" i="5"/>
  <c r="BN776" i="5"/>
  <c r="BM776" i="5"/>
  <c r="BL776" i="5"/>
  <c r="BK776" i="5"/>
  <c r="BJ776" i="5"/>
  <c r="BI776" i="5"/>
  <c r="BH776" i="5"/>
  <c r="BG776" i="5"/>
  <c r="BF776" i="5"/>
  <c r="BE776" i="5"/>
  <c r="BD776" i="5"/>
  <c r="BC776" i="5"/>
  <c r="BB776" i="5"/>
  <c r="BA776" i="5"/>
  <c r="AZ776" i="5"/>
  <c r="AY776" i="5"/>
  <c r="AX776" i="5"/>
  <c r="AW776" i="5"/>
  <c r="AV776" i="5"/>
  <c r="AU776" i="5"/>
  <c r="AT776" i="5"/>
  <c r="AS776" i="5"/>
  <c r="AR776" i="5"/>
  <c r="AQ776" i="5"/>
  <c r="AP776" i="5"/>
  <c r="AO776" i="5"/>
  <c r="AN776" i="5"/>
  <c r="AM776" i="5"/>
  <c r="AL776" i="5"/>
  <c r="AK776" i="5"/>
  <c r="AJ776" i="5"/>
  <c r="AI776" i="5"/>
  <c r="AH776" i="5"/>
  <c r="AG776" i="5"/>
  <c r="AF776" i="5"/>
  <c r="AE776" i="5"/>
  <c r="AD776" i="5"/>
  <c r="AC776" i="5"/>
  <c r="AB776" i="5"/>
  <c r="AA776" i="5"/>
  <c r="Z776" i="5"/>
  <c r="Y776" i="5"/>
  <c r="X776" i="5"/>
  <c r="W776" i="5"/>
  <c r="V776" i="5"/>
  <c r="U776" i="5"/>
  <c r="T776" i="5"/>
  <c r="S776" i="5"/>
  <c r="R776" i="5"/>
  <c r="Q776" i="5"/>
  <c r="P776" i="5"/>
  <c r="O776" i="5"/>
  <c r="N776" i="5"/>
  <c r="M776" i="5"/>
  <c r="L776" i="5"/>
  <c r="K776" i="5"/>
  <c r="J776" i="5"/>
  <c r="I776" i="5"/>
  <c r="H776" i="5"/>
  <c r="CB775" i="5"/>
  <c r="BY775" i="5"/>
  <c r="BX775" i="5"/>
  <c r="BW775" i="5"/>
  <c r="BV775" i="5"/>
  <c r="BT775" i="5"/>
  <c r="BS775" i="5"/>
  <c r="BR775" i="5"/>
  <c r="BQ775" i="5"/>
  <c r="BP775" i="5"/>
  <c r="BO775" i="5"/>
  <c r="BN775" i="5"/>
  <c r="BM775" i="5"/>
  <c r="BL775" i="5"/>
  <c r="BK775" i="5"/>
  <c r="BJ775" i="5"/>
  <c r="BI775" i="5"/>
  <c r="BH775" i="5"/>
  <c r="BG775" i="5"/>
  <c r="BF775" i="5"/>
  <c r="BE775" i="5"/>
  <c r="BD775" i="5"/>
  <c r="BC775" i="5"/>
  <c r="BB775" i="5"/>
  <c r="BA775" i="5"/>
  <c r="AZ775" i="5"/>
  <c r="AY775" i="5"/>
  <c r="AX775" i="5"/>
  <c r="AW775" i="5"/>
  <c r="AV775" i="5"/>
  <c r="AU775" i="5"/>
  <c r="AT775" i="5"/>
  <c r="AS775" i="5"/>
  <c r="AR775" i="5"/>
  <c r="AQ775" i="5"/>
  <c r="AP775" i="5"/>
  <c r="AO775" i="5"/>
  <c r="AN775" i="5"/>
  <c r="AM775" i="5"/>
  <c r="AL775" i="5"/>
  <c r="AK775" i="5"/>
  <c r="AJ775" i="5"/>
  <c r="AI775" i="5"/>
  <c r="AH775" i="5"/>
  <c r="AG775" i="5"/>
  <c r="AF775" i="5"/>
  <c r="AE775" i="5"/>
  <c r="AD775" i="5"/>
  <c r="AC775" i="5"/>
  <c r="AB775" i="5"/>
  <c r="AA775" i="5"/>
  <c r="Z775" i="5"/>
  <c r="Y775" i="5"/>
  <c r="X775" i="5"/>
  <c r="W775" i="5"/>
  <c r="V775" i="5"/>
  <c r="U775" i="5"/>
  <c r="T775" i="5"/>
  <c r="S775" i="5"/>
  <c r="R775" i="5"/>
  <c r="Q775" i="5"/>
  <c r="P775" i="5"/>
  <c r="O775" i="5"/>
  <c r="N775" i="5"/>
  <c r="M775" i="5"/>
  <c r="L775" i="5"/>
  <c r="K775" i="5"/>
  <c r="J775" i="5"/>
  <c r="I775" i="5"/>
  <c r="H775" i="5"/>
  <c r="CB774" i="5"/>
  <c r="BY774" i="5"/>
  <c r="BX774" i="5"/>
  <c r="BW774" i="5"/>
  <c r="BV774" i="5"/>
  <c r="BT774" i="5"/>
  <c r="BS774" i="5"/>
  <c r="BR774" i="5"/>
  <c r="BQ774" i="5"/>
  <c r="BO774" i="5"/>
  <c r="BN774" i="5"/>
  <c r="BM774" i="5"/>
  <c r="BL774" i="5"/>
  <c r="BJ774" i="5"/>
  <c r="BI774" i="5"/>
  <c r="BH774" i="5"/>
  <c r="BG774" i="5"/>
  <c r="BE774" i="5"/>
  <c r="BD774" i="5"/>
  <c r="BC774" i="5"/>
  <c r="BB774" i="5"/>
  <c r="AZ774" i="5"/>
  <c r="AY774" i="5"/>
  <c r="AX774" i="5"/>
  <c r="AW774" i="5"/>
  <c r="AU774" i="5"/>
  <c r="AT774" i="5"/>
  <c r="AS774" i="5"/>
  <c r="AR774" i="5"/>
  <c r="AP774" i="5"/>
  <c r="AO774" i="5"/>
  <c r="AN774" i="5"/>
  <c r="AM774" i="5"/>
  <c r="AK774" i="5"/>
  <c r="AJ774" i="5"/>
  <c r="AI774" i="5"/>
  <c r="AH774" i="5"/>
  <c r="AF774" i="5"/>
  <c r="AE774" i="5"/>
  <c r="AD774" i="5"/>
  <c r="AC774" i="5"/>
  <c r="AA774" i="5"/>
  <c r="Z774" i="5"/>
  <c r="Y774" i="5"/>
  <c r="X774" i="5"/>
  <c r="V774" i="5"/>
  <c r="U774" i="5"/>
  <c r="T774" i="5"/>
  <c r="S774" i="5"/>
  <c r="Q774" i="5"/>
  <c r="P774" i="5"/>
  <c r="O774" i="5"/>
  <c r="N774" i="5"/>
  <c r="L774" i="5"/>
  <c r="K774" i="5"/>
  <c r="J774" i="5"/>
  <c r="I774" i="5"/>
  <c r="CB773" i="5"/>
  <c r="CA773" i="5"/>
  <c r="BY773" i="5"/>
  <c r="BX773" i="5"/>
  <c r="BW773" i="5"/>
  <c r="BV773" i="5"/>
  <c r="BU773" i="5"/>
  <c r="BT773" i="5"/>
  <c r="BS773" i="5"/>
  <c r="BR773" i="5"/>
  <c r="BQ773" i="5"/>
  <c r="BP773" i="5"/>
  <c r="BO773" i="5"/>
  <c r="BN773" i="5"/>
  <c r="BM773" i="5"/>
  <c r="BL773" i="5"/>
  <c r="BK773" i="5"/>
  <c r="BJ773" i="5"/>
  <c r="BI773" i="5"/>
  <c r="BH773" i="5"/>
  <c r="BG773" i="5"/>
  <c r="BF773" i="5"/>
  <c r="BE773" i="5"/>
  <c r="BD773" i="5"/>
  <c r="BC773" i="5"/>
  <c r="BB773" i="5"/>
  <c r="BA773" i="5"/>
  <c r="AZ773" i="5"/>
  <c r="AY773" i="5"/>
  <c r="AX773" i="5"/>
  <c r="AW773" i="5"/>
  <c r="AV773" i="5"/>
  <c r="AU773" i="5"/>
  <c r="AT773" i="5"/>
  <c r="AS773" i="5"/>
  <c r="AR773" i="5"/>
  <c r="AQ773" i="5"/>
  <c r="AP773" i="5"/>
  <c r="AO773" i="5"/>
  <c r="AN773" i="5"/>
  <c r="AM773" i="5"/>
  <c r="AL773" i="5"/>
  <c r="AK773" i="5"/>
  <c r="AJ773" i="5"/>
  <c r="AI773" i="5"/>
  <c r="AH773" i="5"/>
  <c r="AG773" i="5"/>
  <c r="AF773" i="5"/>
  <c r="AE773" i="5"/>
  <c r="AD773" i="5"/>
  <c r="AC773" i="5"/>
  <c r="AB773" i="5"/>
  <c r="AA773" i="5"/>
  <c r="Z773" i="5"/>
  <c r="Y773" i="5"/>
  <c r="X773" i="5"/>
  <c r="W773" i="5"/>
  <c r="V773" i="5"/>
  <c r="U773" i="5"/>
  <c r="T773" i="5"/>
  <c r="S773" i="5"/>
  <c r="R773" i="5"/>
  <c r="Q773" i="5"/>
  <c r="P773" i="5"/>
  <c r="O773" i="5"/>
  <c r="N773" i="5"/>
  <c r="M773" i="5"/>
  <c r="L773" i="5"/>
  <c r="K773" i="5"/>
  <c r="J773" i="5"/>
  <c r="I773" i="5"/>
  <c r="H773" i="5"/>
  <c r="CB772" i="5"/>
  <c r="BY772" i="5"/>
  <c r="BX772" i="5"/>
  <c r="BW772" i="5"/>
  <c r="BV772" i="5"/>
  <c r="BT772" i="5"/>
  <c r="BS772" i="5"/>
  <c r="BR772" i="5"/>
  <c r="BQ772" i="5"/>
  <c r="BP772" i="5"/>
  <c r="BO772" i="5"/>
  <c r="BN772" i="5"/>
  <c r="BM772" i="5"/>
  <c r="BL772" i="5"/>
  <c r="BK772" i="5"/>
  <c r="BJ772" i="5"/>
  <c r="BI772" i="5"/>
  <c r="BH772" i="5"/>
  <c r="BG772" i="5"/>
  <c r="BF772" i="5"/>
  <c r="BE772" i="5"/>
  <c r="BD772" i="5"/>
  <c r="BC772" i="5"/>
  <c r="BB772" i="5"/>
  <c r="BA772" i="5"/>
  <c r="AZ772" i="5"/>
  <c r="AY772" i="5"/>
  <c r="AX772" i="5"/>
  <c r="AW772" i="5"/>
  <c r="AV772" i="5"/>
  <c r="AU772" i="5"/>
  <c r="AT772" i="5"/>
  <c r="AS772" i="5"/>
  <c r="AR772" i="5"/>
  <c r="AQ772" i="5"/>
  <c r="AP772" i="5"/>
  <c r="AO772" i="5"/>
  <c r="AN772" i="5"/>
  <c r="AM772" i="5"/>
  <c r="AL772" i="5"/>
  <c r="AK772" i="5"/>
  <c r="AJ772" i="5"/>
  <c r="AI772" i="5"/>
  <c r="AH772" i="5"/>
  <c r="AG772" i="5"/>
  <c r="AF772" i="5"/>
  <c r="AE772" i="5"/>
  <c r="AD772" i="5"/>
  <c r="AC772" i="5"/>
  <c r="AB772" i="5"/>
  <c r="AA772" i="5"/>
  <c r="Z772" i="5"/>
  <c r="Y772" i="5"/>
  <c r="X772" i="5"/>
  <c r="W772" i="5"/>
  <c r="V772" i="5"/>
  <c r="U772" i="5"/>
  <c r="T772" i="5"/>
  <c r="S772" i="5"/>
  <c r="R772" i="5"/>
  <c r="Q772" i="5"/>
  <c r="P772" i="5"/>
  <c r="O772" i="5"/>
  <c r="N772" i="5"/>
  <c r="M772" i="5"/>
  <c r="L772" i="5"/>
  <c r="K772" i="5"/>
  <c r="J772" i="5"/>
  <c r="I772" i="5"/>
  <c r="H772" i="5"/>
  <c r="CB771" i="5"/>
  <c r="BY771" i="5"/>
  <c r="BX771" i="5"/>
  <c r="BW771" i="5"/>
  <c r="BV771" i="5"/>
  <c r="BT771" i="5"/>
  <c r="BS771" i="5"/>
  <c r="BR771" i="5"/>
  <c r="BQ771" i="5"/>
  <c r="BO771" i="5"/>
  <c r="BN771" i="5"/>
  <c r="BM771" i="5"/>
  <c r="BL771" i="5"/>
  <c r="BJ771" i="5"/>
  <c r="BI771" i="5"/>
  <c r="BH771" i="5"/>
  <c r="BG771" i="5"/>
  <c r="BE771" i="5"/>
  <c r="BD771" i="5"/>
  <c r="BC771" i="5"/>
  <c r="BB771" i="5"/>
  <c r="AZ771" i="5"/>
  <c r="AY771" i="5"/>
  <c r="AX771" i="5"/>
  <c r="AW771" i="5"/>
  <c r="AU771" i="5"/>
  <c r="AT771" i="5"/>
  <c r="AS771" i="5"/>
  <c r="AR771" i="5"/>
  <c r="AP771" i="5"/>
  <c r="AO771" i="5"/>
  <c r="AN771" i="5"/>
  <c r="AM771" i="5"/>
  <c r="AK771" i="5"/>
  <c r="AJ771" i="5"/>
  <c r="AI771" i="5"/>
  <c r="AH771" i="5"/>
  <c r="AF771" i="5"/>
  <c r="AE771" i="5"/>
  <c r="AD771" i="5"/>
  <c r="AC771" i="5"/>
  <c r="AA771" i="5"/>
  <c r="Z771" i="5"/>
  <c r="Y771" i="5"/>
  <c r="X771" i="5"/>
  <c r="V771" i="5"/>
  <c r="U771" i="5"/>
  <c r="T771" i="5"/>
  <c r="S771" i="5"/>
  <c r="Q771" i="5"/>
  <c r="P771" i="5"/>
  <c r="O771" i="5"/>
  <c r="N771" i="5"/>
  <c r="L771" i="5"/>
  <c r="K771" i="5"/>
  <c r="J771" i="5"/>
  <c r="I771" i="5"/>
  <c r="CB770" i="5"/>
  <c r="CA770" i="5"/>
  <c r="BY770" i="5"/>
  <c r="BX770" i="5"/>
  <c r="BW770" i="5"/>
  <c r="BV770" i="5"/>
  <c r="BU770" i="5"/>
  <c r="BT770" i="5"/>
  <c r="BS770" i="5"/>
  <c r="BR770" i="5"/>
  <c r="BQ770" i="5"/>
  <c r="BP770" i="5"/>
  <c r="BO770" i="5"/>
  <c r="BN770" i="5"/>
  <c r="BM770" i="5"/>
  <c r="BL770" i="5"/>
  <c r="BK770" i="5"/>
  <c r="BJ770" i="5"/>
  <c r="BI770" i="5"/>
  <c r="BH770" i="5"/>
  <c r="BG770" i="5"/>
  <c r="BF770" i="5"/>
  <c r="BE770" i="5"/>
  <c r="BD770" i="5"/>
  <c r="BC770" i="5"/>
  <c r="BB770" i="5"/>
  <c r="BA770" i="5"/>
  <c r="AZ770" i="5"/>
  <c r="AY770" i="5"/>
  <c r="AX770" i="5"/>
  <c r="AW770" i="5"/>
  <c r="AV770" i="5"/>
  <c r="AU770" i="5"/>
  <c r="AT770" i="5"/>
  <c r="AS770" i="5"/>
  <c r="AR770" i="5"/>
  <c r="AQ770" i="5"/>
  <c r="AP770" i="5"/>
  <c r="AO770" i="5"/>
  <c r="AN770" i="5"/>
  <c r="AM770" i="5"/>
  <c r="AL770" i="5"/>
  <c r="AK770" i="5"/>
  <c r="AJ770" i="5"/>
  <c r="AI770" i="5"/>
  <c r="AH770" i="5"/>
  <c r="AG770" i="5"/>
  <c r="AF770" i="5"/>
  <c r="AE770" i="5"/>
  <c r="AD770" i="5"/>
  <c r="AC770" i="5"/>
  <c r="AB770" i="5"/>
  <c r="AA770" i="5"/>
  <c r="Z770" i="5"/>
  <c r="Y770" i="5"/>
  <c r="X770" i="5"/>
  <c r="W770" i="5"/>
  <c r="V770" i="5"/>
  <c r="U770" i="5"/>
  <c r="T770" i="5"/>
  <c r="S770" i="5"/>
  <c r="R770" i="5"/>
  <c r="Q770" i="5"/>
  <c r="P770" i="5"/>
  <c r="O770" i="5"/>
  <c r="N770" i="5"/>
  <c r="M770" i="5"/>
  <c r="L770" i="5"/>
  <c r="K770" i="5"/>
  <c r="J770" i="5"/>
  <c r="I770" i="5"/>
  <c r="H770" i="5"/>
  <c r="CB769" i="5"/>
  <c r="BY769" i="5"/>
  <c r="BX769" i="5"/>
  <c r="BW769" i="5"/>
  <c r="BV769" i="5"/>
  <c r="BT769" i="5"/>
  <c r="BS769" i="5"/>
  <c r="BR769" i="5"/>
  <c r="BQ769" i="5"/>
  <c r="BP769" i="5"/>
  <c r="BO769" i="5"/>
  <c r="BN769" i="5"/>
  <c r="BM769" i="5"/>
  <c r="BL769" i="5"/>
  <c r="BK769" i="5"/>
  <c r="BJ769" i="5"/>
  <c r="BI769" i="5"/>
  <c r="BH769" i="5"/>
  <c r="BG769" i="5"/>
  <c r="BF769" i="5"/>
  <c r="BE769" i="5"/>
  <c r="BD769" i="5"/>
  <c r="BC769" i="5"/>
  <c r="BB769" i="5"/>
  <c r="BA769" i="5"/>
  <c r="AZ769" i="5"/>
  <c r="AY769" i="5"/>
  <c r="AX769" i="5"/>
  <c r="AW769" i="5"/>
  <c r="AV769" i="5"/>
  <c r="AU769" i="5"/>
  <c r="AT769" i="5"/>
  <c r="AS769" i="5"/>
  <c r="AR769" i="5"/>
  <c r="AQ769" i="5"/>
  <c r="AP769" i="5"/>
  <c r="AO769" i="5"/>
  <c r="AN769" i="5"/>
  <c r="AM769" i="5"/>
  <c r="AL769" i="5"/>
  <c r="AK769" i="5"/>
  <c r="AJ769" i="5"/>
  <c r="AI769" i="5"/>
  <c r="AH769" i="5"/>
  <c r="AG769" i="5"/>
  <c r="AF769" i="5"/>
  <c r="AE769" i="5"/>
  <c r="AD769" i="5"/>
  <c r="AC769" i="5"/>
  <c r="AB769" i="5"/>
  <c r="AA769" i="5"/>
  <c r="Z769" i="5"/>
  <c r="Y769" i="5"/>
  <c r="X769" i="5"/>
  <c r="W769" i="5"/>
  <c r="V769" i="5"/>
  <c r="U769" i="5"/>
  <c r="T769" i="5"/>
  <c r="S769" i="5"/>
  <c r="R769" i="5"/>
  <c r="Q769" i="5"/>
  <c r="P769" i="5"/>
  <c r="O769" i="5"/>
  <c r="N769" i="5"/>
  <c r="M769" i="5"/>
  <c r="L769" i="5"/>
  <c r="K769" i="5"/>
  <c r="J769" i="5"/>
  <c r="I769" i="5"/>
  <c r="H769" i="5"/>
  <c r="CB768" i="5"/>
  <c r="BY768" i="5"/>
  <c r="BX768" i="5"/>
  <c r="BW768" i="5"/>
  <c r="BV768" i="5"/>
  <c r="BT768" i="5"/>
  <c r="BS768" i="5"/>
  <c r="BR768" i="5"/>
  <c r="BQ768" i="5"/>
  <c r="BO768" i="5"/>
  <c r="BN768" i="5"/>
  <c r="BM768" i="5"/>
  <c r="BL768" i="5"/>
  <c r="BJ768" i="5"/>
  <c r="BI768" i="5"/>
  <c r="BH768" i="5"/>
  <c r="BG768" i="5"/>
  <c r="BE768" i="5"/>
  <c r="BD768" i="5"/>
  <c r="BC768" i="5"/>
  <c r="BB768" i="5"/>
  <c r="AZ768" i="5"/>
  <c r="AY768" i="5"/>
  <c r="AX768" i="5"/>
  <c r="AW768" i="5"/>
  <c r="AU768" i="5"/>
  <c r="AT768" i="5"/>
  <c r="AS768" i="5"/>
  <c r="AR768" i="5"/>
  <c r="AP768" i="5"/>
  <c r="AO768" i="5"/>
  <c r="AN768" i="5"/>
  <c r="AM768" i="5"/>
  <c r="AK768" i="5"/>
  <c r="AJ768" i="5"/>
  <c r="AI768" i="5"/>
  <c r="AH768" i="5"/>
  <c r="AF768" i="5"/>
  <c r="AE768" i="5"/>
  <c r="AD768" i="5"/>
  <c r="AC768" i="5"/>
  <c r="AA768" i="5"/>
  <c r="Z768" i="5"/>
  <c r="Y768" i="5"/>
  <c r="X768" i="5"/>
  <c r="V768" i="5"/>
  <c r="U768" i="5"/>
  <c r="T768" i="5"/>
  <c r="S768" i="5"/>
  <c r="Q768" i="5"/>
  <c r="P768" i="5"/>
  <c r="O768" i="5"/>
  <c r="N768" i="5"/>
  <c r="L768" i="5"/>
  <c r="K768" i="5"/>
  <c r="J768" i="5"/>
  <c r="I768" i="5"/>
  <c r="CB767" i="5"/>
  <c r="CA767" i="5"/>
  <c r="BY767" i="5"/>
  <c r="BX767" i="5"/>
  <c r="BW767" i="5"/>
  <c r="BV767" i="5"/>
  <c r="BT767" i="5"/>
  <c r="BS767" i="5"/>
  <c r="BR767" i="5"/>
  <c r="BQ767" i="5"/>
  <c r="BP767" i="5"/>
  <c r="BO767" i="5"/>
  <c r="BN767" i="5"/>
  <c r="BM767" i="5"/>
  <c r="BL767" i="5"/>
  <c r="BK767" i="5"/>
  <c r="BJ767" i="5"/>
  <c r="BI767" i="5"/>
  <c r="BH767" i="5"/>
  <c r="BG767" i="5"/>
  <c r="BF767" i="5"/>
  <c r="BE767" i="5"/>
  <c r="BD767" i="5"/>
  <c r="BC767" i="5"/>
  <c r="BB767" i="5"/>
  <c r="BA767" i="5"/>
  <c r="AZ767" i="5"/>
  <c r="AY767" i="5"/>
  <c r="AX767" i="5"/>
  <c r="AW767" i="5"/>
  <c r="AV767" i="5"/>
  <c r="AU767" i="5"/>
  <c r="AT767" i="5"/>
  <c r="AS767" i="5"/>
  <c r="AR767" i="5"/>
  <c r="AQ767" i="5"/>
  <c r="AP767" i="5"/>
  <c r="AO767" i="5"/>
  <c r="AN767" i="5"/>
  <c r="AM767" i="5"/>
  <c r="AL767" i="5"/>
  <c r="AK767" i="5"/>
  <c r="AJ767" i="5"/>
  <c r="AI767" i="5"/>
  <c r="AH767" i="5"/>
  <c r="AG767" i="5"/>
  <c r="AF767" i="5"/>
  <c r="AE767" i="5"/>
  <c r="AD767" i="5"/>
  <c r="AC767" i="5"/>
  <c r="AB767" i="5"/>
  <c r="AA767" i="5"/>
  <c r="Z767" i="5"/>
  <c r="Y767" i="5"/>
  <c r="X767" i="5"/>
  <c r="W767" i="5"/>
  <c r="V767" i="5"/>
  <c r="U767" i="5"/>
  <c r="T767" i="5"/>
  <c r="S767" i="5"/>
  <c r="R767" i="5"/>
  <c r="Q767" i="5"/>
  <c r="P767" i="5"/>
  <c r="O767" i="5"/>
  <c r="N767" i="5"/>
  <c r="M767" i="5"/>
  <c r="L767" i="5"/>
  <c r="K767" i="5"/>
  <c r="J767" i="5"/>
  <c r="I767" i="5"/>
  <c r="H767" i="5"/>
  <c r="CB766" i="5"/>
  <c r="BY766" i="5"/>
  <c r="BX766" i="5"/>
  <c r="BW766" i="5"/>
  <c r="BV766" i="5"/>
  <c r="BT766" i="5"/>
  <c r="BS766" i="5"/>
  <c r="BR766" i="5"/>
  <c r="BQ766" i="5"/>
  <c r="BP766" i="5"/>
  <c r="BO766" i="5"/>
  <c r="BN766" i="5"/>
  <c r="BM766" i="5"/>
  <c r="BL766" i="5"/>
  <c r="BK766" i="5"/>
  <c r="BJ766" i="5"/>
  <c r="BI766" i="5"/>
  <c r="BH766" i="5"/>
  <c r="BG766" i="5"/>
  <c r="BF766" i="5"/>
  <c r="BE766" i="5"/>
  <c r="BD766" i="5"/>
  <c r="BC766" i="5"/>
  <c r="BB766" i="5"/>
  <c r="BA766" i="5"/>
  <c r="AZ766" i="5"/>
  <c r="AY766" i="5"/>
  <c r="AX766" i="5"/>
  <c r="AW766" i="5"/>
  <c r="AV766" i="5"/>
  <c r="AU766" i="5"/>
  <c r="AT766" i="5"/>
  <c r="AS766" i="5"/>
  <c r="AR766" i="5"/>
  <c r="AQ766" i="5"/>
  <c r="AP766" i="5"/>
  <c r="AO766" i="5"/>
  <c r="AN766" i="5"/>
  <c r="AM766" i="5"/>
  <c r="AL766" i="5"/>
  <c r="AK766" i="5"/>
  <c r="AJ766" i="5"/>
  <c r="AI766" i="5"/>
  <c r="AH766" i="5"/>
  <c r="AG766" i="5"/>
  <c r="AF766" i="5"/>
  <c r="AE766" i="5"/>
  <c r="AD766" i="5"/>
  <c r="AC766" i="5"/>
  <c r="AB766" i="5"/>
  <c r="AA766" i="5"/>
  <c r="Z766" i="5"/>
  <c r="Y766" i="5"/>
  <c r="X766" i="5"/>
  <c r="W766" i="5"/>
  <c r="V766" i="5"/>
  <c r="U766" i="5"/>
  <c r="T766" i="5"/>
  <c r="S766" i="5"/>
  <c r="R766" i="5"/>
  <c r="Q766" i="5"/>
  <c r="P766" i="5"/>
  <c r="O766" i="5"/>
  <c r="N766" i="5"/>
  <c r="M766" i="5"/>
  <c r="L766" i="5"/>
  <c r="K766" i="5"/>
  <c r="J766" i="5"/>
  <c r="I766" i="5"/>
  <c r="H766" i="5"/>
  <c r="CB765" i="5"/>
  <c r="BY765" i="5"/>
  <c r="BX765" i="5"/>
  <c r="BW765" i="5"/>
  <c r="BV765" i="5"/>
  <c r="BT765" i="5"/>
  <c r="BS765" i="5"/>
  <c r="BR765" i="5"/>
  <c r="BQ765" i="5"/>
  <c r="BO765" i="5"/>
  <c r="BN765" i="5"/>
  <c r="BM765" i="5"/>
  <c r="BL765" i="5"/>
  <c r="BJ765" i="5"/>
  <c r="BI765" i="5"/>
  <c r="BH765" i="5"/>
  <c r="BG765" i="5"/>
  <c r="BE765" i="5"/>
  <c r="BD765" i="5"/>
  <c r="BC765" i="5"/>
  <c r="BB765" i="5"/>
  <c r="AZ765" i="5"/>
  <c r="AY765" i="5"/>
  <c r="AX765" i="5"/>
  <c r="AW765" i="5"/>
  <c r="AU765" i="5"/>
  <c r="AT765" i="5"/>
  <c r="AS765" i="5"/>
  <c r="AR765" i="5"/>
  <c r="AP765" i="5"/>
  <c r="AO765" i="5"/>
  <c r="AN765" i="5"/>
  <c r="AM765" i="5"/>
  <c r="AK765" i="5"/>
  <c r="AJ765" i="5"/>
  <c r="AI765" i="5"/>
  <c r="AH765" i="5"/>
  <c r="AF765" i="5"/>
  <c r="AE765" i="5"/>
  <c r="AD765" i="5"/>
  <c r="AC765" i="5"/>
  <c r="AA765" i="5"/>
  <c r="Z765" i="5"/>
  <c r="Y765" i="5"/>
  <c r="X765" i="5"/>
  <c r="V765" i="5"/>
  <c r="U765" i="5"/>
  <c r="T765" i="5"/>
  <c r="S765" i="5"/>
  <c r="Q765" i="5"/>
  <c r="P765" i="5"/>
  <c r="O765" i="5"/>
  <c r="N765" i="5"/>
  <c r="L765" i="5"/>
  <c r="K765" i="5"/>
  <c r="J765" i="5"/>
  <c r="I765" i="5"/>
  <c r="CB764" i="5"/>
  <c r="BY764" i="5"/>
  <c r="BX764" i="5"/>
  <c r="BW764" i="5"/>
  <c r="BV764" i="5"/>
  <c r="BU764" i="5"/>
  <c r="BT764" i="5"/>
  <c r="BS764" i="5"/>
  <c r="BR764" i="5"/>
  <c r="BQ764" i="5"/>
  <c r="BP764" i="5"/>
  <c r="BO764" i="5"/>
  <c r="BN764" i="5"/>
  <c r="BM764" i="5"/>
  <c r="BL764" i="5"/>
  <c r="BK764" i="5"/>
  <c r="BJ764" i="5"/>
  <c r="BI764" i="5"/>
  <c r="BH764" i="5"/>
  <c r="BG764" i="5"/>
  <c r="BF764" i="5"/>
  <c r="BE764" i="5"/>
  <c r="BD764" i="5"/>
  <c r="BC764" i="5"/>
  <c r="BB764" i="5"/>
  <c r="BA764" i="5"/>
  <c r="AZ764" i="5"/>
  <c r="AY764" i="5"/>
  <c r="AX764" i="5"/>
  <c r="AW764" i="5"/>
  <c r="AV764" i="5"/>
  <c r="AU764" i="5"/>
  <c r="AT764" i="5"/>
  <c r="AS764" i="5"/>
  <c r="AR764" i="5"/>
  <c r="AQ764" i="5"/>
  <c r="AP764" i="5"/>
  <c r="AO764" i="5"/>
  <c r="AN764" i="5"/>
  <c r="AM764" i="5"/>
  <c r="AL764" i="5"/>
  <c r="AK764" i="5"/>
  <c r="AJ764" i="5"/>
  <c r="AI764" i="5"/>
  <c r="AH764" i="5"/>
  <c r="AG764" i="5"/>
  <c r="AF764" i="5"/>
  <c r="AE764" i="5"/>
  <c r="AD764" i="5"/>
  <c r="AC764" i="5"/>
  <c r="AB764" i="5"/>
  <c r="AA764" i="5"/>
  <c r="Z764" i="5"/>
  <c r="Y764" i="5"/>
  <c r="X764" i="5"/>
  <c r="W764" i="5"/>
  <c r="V764" i="5"/>
  <c r="U764" i="5"/>
  <c r="T764" i="5"/>
  <c r="S764" i="5"/>
  <c r="R764" i="5"/>
  <c r="Q764" i="5"/>
  <c r="P764" i="5"/>
  <c r="O764" i="5"/>
  <c r="N764" i="5"/>
  <c r="M764" i="5"/>
  <c r="L764" i="5"/>
  <c r="K764" i="5"/>
  <c r="J764" i="5"/>
  <c r="I764" i="5"/>
  <c r="H764" i="5"/>
  <c r="CB763" i="5"/>
  <c r="BY763" i="5"/>
  <c r="BX763" i="5"/>
  <c r="BW763" i="5"/>
  <c r="BV763" i="5"/>
  <c r="BT763" i="5"/>
  <c r="BS763" i="5"/>
  <c r="BR763" i="5"/>
  <c r="BQ763" i="5"/>
  <c r="BP763" i="5"/>
  <c r="BO763" i="5"/>
  <c r="BN763" i="5"/>
  <c r="BM763" i="5"/>
  <c r="BL763" i="5"/>
  <c r="BK763" i="5"/>
  <c r="BJ763" i="5"/>
  <c r="BI763" i="5"/>
  <c r="BH763" i="5"/>
  <c r="BG763" i="5"/>
  <c r="BF763" i="5"/>
  <c r="BE763" i="5"/>
  <c r="BD763" i="5"/>
  <c r="BC763" i="5"/>
  <c r="BB763" i="5"/>
  <c r="BA763" i="5"/>
  <c r="AZ763" i="5"/>
  <c r="AY763" i="5"/>
  <c r="AX763" i="5"/>
  <c r="AW763" i="5"/>
  <c r="AV763" i="5"/>
  <c r="AU763" i="5"/>
  <c r="AT763" i="5"/>
  <c r="AS763" i="5"/>
  <c r="AR763" i="5"/>
  <c r="AQ763" i="5"/>
  <c r="AP763" i="5"/>
  <c r="AO763" i="5"/>
  <c r="AN763" i="5"/>
  <c r="AM763" i="5"/>
  <c r="AL763" i="5"/>
  <c r="AK763" i="5"/>
  <c r="AJ763" i="5"/>
  <c r="AI763" i="5"/>
  <c r="AH763" i="5"/>
  <c r="AG763" i="5"/>
  <c r="AF763" i="5"/>
  <c r="AE763" i="5"/>
  <c r="AD763" i="5"/>
  <c r="AC763" i="5"/>
  <c r="AB763" i="5"/>
  <c r="AA763" i="5"/>
  <c r="Z763" i="5"/>
  <c r="Y763" i="5"/>
  <c r="X763" i="5"/>
  <c r="W763" i="5"/>
  <c r="V763" i="5"/>
  <c r="U763" i="5"/>
  <c r="T763" i="5"/>
  <c r="S763" i="5"/>
  <c r="R763" i="5"/>
  <c r="Q763" i="5"/>
  <c r="P763" i="5"/>
  <c r="O763" i="5"/>
  <c r="N763" i="5"/>
  <c r="M763" i="5"/>
  <c r="L763" i="5"/>
  <c r="K763" i="5"/>
  <c r="J763" i="5"/>
  <c r="I763" i="5"/>
  <c r="H763" i="5"/>
  <c r="CB762" i="5"/>
  <c r="BY762" i="5"/>
  <c r="BX762" i="5"/>
  <c r="BW762" i="5"/>
  <c r="BV762" i="5"/>
  <c r="BT762" i="5"/>
  <c r="BS762" i="5"/>
  <c r="BR762" i="5"/>
  <c r="BQ762" i="5"/>
  <c r="BO762" i="5"/>
  <c r="BN762" i="5"/>
  <c r="BM762" i="5"/>
  <c r="BL762" i="5"/>
  <c r="BJ762" i="5"/>
  <c r="BI762" i="5"/>
  <c r="BH762" i="5"/>
  <c r="BG762" i="5"/>
  <c r="BE762" i="5"/>
  <c r="BD762" i="5"/>
  <c r="BC762" i="5"/>
  <c r="BB762" i="5"/>
  <c r="AZ762" i="5"/>
  <c r="AY762" i="5"/>
  <c r="AX762" i="5"/>
  <c r="AW762" i="5"/>
  <c r="AU762" i="5"/>
  <c r="AT762" i="5"/>
  <c r="AS762" i="5"/>
  <c r="AR762" i="5"/>
  <c r="AP762" i="5"/>
  <c r="AO762" i="5"/>
  <c r="AN762" i="5"/>
  <c r="AM762" i="5"/>
  <c r="AK762" i="5"/>
  <c r="AJ762" i="5"/>
  <c r="AI762" i="5"/>
  <c r="AH762" i="5"/>
  <c r="AF762" i="5"/>
  <c r="AE762" i="5"/>
  <c r="AD762" i="5"/>
  <c r="AC762" i="5"/>
  <c r="AA762" i="5"/>
  <c r="Z762" i="5"/>
  <c r="Y762" i="5"/>
  <c r="X762" i="5"/>
  <c r="V762" i="5"/>
  <c r="U762" i="5"/>
  <c r="T762" i="5"/>
  <c r="S762" i="5"/>
  <c r="Q762" i="5"/>
  <c r="P762" i="5"/>
  <c r="O762" i="5"/>
  <c r="N762" i="5"/>
  <c r="L762" i="5"/>
  <c r="K762" i="5"/>
  <c r="J762" i="5"/>
  <c r="I762" i="5"/>
  <c r="CB761" i="5"/>
  <c r="CA761" i="5"/>
  <c r="BY761" i="5"/>
  <c r="BX761" i="5"/>
  <c r="BW761" i="5"/>
  <c r="BV761" i="5"/>
  <c r="BU761" i="5"/>
  <c r="BT761" i="5"/>
  <c r="BS761" i="5"/>
  <c r="BR761" i="5"/>
  <c r="BQ761" i="5"/>
  <c r="BP761" i="5"/>
  <c r="BO761" i="5"/>
  <c r="BN761" i="5"/>
  <c r="BM761" i="5"/>
  <c r="BL761" i="5"/>
  <c r="BK761" i="5"/>
  <c r="BJ761" i="5"/>
  <c r="BI761" i="5"/>
  <c r="BH761" i="5"/>
  <c r="BG761" i="5"/>
  <c r="BF761" i="5"/>
  <c r="BE761" i="5"/>
  <c r="BD761" i="5"/>
  <c r="BC761" i="5"/>
  <c r="BB761" i="5"/>
  <c r="BA761" i="5"/>
  <c r="AZ761" i="5"/>
  <c r="AY761" i="5"/>
  <c r="AX761" i="5"/>
  <c r="AW761" i="5"/>
  <c r="AV761" i="5"/>
  <c r="AU761" i="5"/>
  <c r="AT761" i="5"/>
  <c r="AS761" i="5"/>
  <c r="AR761" i="5"/>
  <c r="AQ761" i="5"/>
  <c r="AP761" i="5"/>
  <c r="AO761" i="5"/>
  <c r="AN761" i="5"/>
  <c r="AM761" i="5"/>
  <c r="AL761" i="5"/>
  <c r="AK761" i="5"/>
  <c r="AJ761" i="5"/>
  <c r="AI761" i="5"/>
  <c r="AH761" i="5"/>
  <c r="AG761" i="5"/>
  <c r="AF761" i="5"/>
  <c r="AE761" i="5"/>
  <c r="AD761" i="5"/>
  <c r="AC761" i="5"/>
  <c r="AB761" i="5"/>
  <c r="AA761" i="5"/>
  <c r="Z761" i="5"/>
  <c r="Y761" i="5"/>
  <c r="X761" i="5"/>
  <c r="W761" i="5"/>
  <c r="V761" i="5"/>
  <c r="U761" i="5"/>
  <c r="T761" i="5"/>
  <c r="S761" i="5"/>
  <c r="R761" i="5"/>
  <c r="Q761" i="5"/>
  <c r="P761" i="5"/>
  <c r="O761" i="5"/>
  <c r="N761" i="5"/>
  <c r="M761" i="5"/>
  <c r="L761" i="5"/>
  <c r="K761" i="5"/>
  <c r="J761" i="5"/>
  <c r="I761" i="5"/>
  <c r="H761" i="5"/>
  <c r="CB760" i="5"/>
  <c r="BY760" i="5"/>
  <c r="BX760" i="5"/>
  <c r="BW760" i="5"/>
  <c r="BV760" i="5"/>
  <c r="BT760" i="5"/>
  <c r="BS760" i="5"/>
  <c r="BR760" i="5"/>
  <c r="BQ760" i="5"/>
  <c r="BO760" i="5"/>
  <c r="BN760" i="5"/>
  <c r="BM760" i="5"/>
  <c r="BL760" i="5"/>
  <c r="BJ760" i="5"/>
  <c r="BI760" i="5"/>
  <c r="BH760" i="5"/>
  <c r="BG760" i="5"/>
  <c r="BE760" i="5"/>
  <c r="BD760" i="5"/>
  <c r="BC760" i="5"/>
  <c r="BB760" i="5"/>
  <c r="AZ760" i="5"/>
  <c r="AY760" i="5"/>
  <c r="AX760" i="5"/>
  <c r="AW760" i="5"/>
  <c r="AU760" i="5"/>
  <c r="AT760" i="5"/>
  <c r="AS760" i="5"/>
  <c r="AR760" i="5"/>
  <c r="AP760" i="5"/>
  <c r="AO760" i="5"/>
  <c r="AN760" i="5"/>
  <c r="AM760" i="5"/>
  <c r="AK760" i="5"/>
  <c r="AJ760" i="5"/>
  <c r="AI760" i="5"/>
  <c r="AH760" i="5"/>
  <c r="AF760" i="5"/>
  <c r="AE760" i="5"/>
  <c r="AD760" i="5"/>
  <c r="AC760" i="5"/>
  <c r="AA760" i="5"/>
  <c r="Z760" i="5"/>
  <c r="Y760" i="5"/>
  <c r="X760" i="5"/>
  <c r="V760" i="5"/>
  <c r="U760" i="5"/>
  <c r="T760" i="5"/>
  <c r="S760" i="5"/>
  <c r="Q760" i="5"/>
  <c r="P760" i="5"/>
  <c r="O760" i="5"/>
  <c r="N760" i="5"/>
  <c r="L760" i="5"/>
  <c r="K760" i="5"/>
  <c r="J760" i="5"/>
  <c r="I760" i="5"/>
  <c r="CB759" i="5"/>
  <c r="BY759" i="5"/>
  <c r="BX759" i="5"/>
  <c r="BW759" i="5"/>
  <c r="BV759" i="5"/>
  <c r="BT759" i="5"/>
  <c r="BS759" i="5"/>
  <c r="BR759" i="5"/>
  <c r="BQ759" i="5"/>
  <c r="BO759" i="5"/>
  <c r="BN759" i="5"/>
  <c r="BM759" i="5"/>
  <c r="BL759" i="5"/>
  <c r="BJ759" i="5"/>
  <c r="BI759" i="5"/>
  <c r="BH759" i="5"/>
  <c r="BG759" i="5"/>
  <c r="BE759" i="5"/>
  <c r="BD759" i="5"/>
  <c r="BC759" i="5"/>
  <c r="BB759" i="5"/>
  <c r="AZ759" i="5"/>
  <c r="AY759" i="5"/>
  <c r="AX759" i="5"/>
  <c r="AW759" i="5"/>
  <c r="AU759" i="5"/>
  <c r="AT759" i="5"/>
  <c r="AS759" i="5"/>
  <c r="AR759" i="5"/>
  <c r="AP759" i="5"/>
  <c r="AO759" i="5"/>
  <c r="AN759" i="5"/>
  <c r="AM759" i="5"/>
  <c r="AK759" i="5"/>
  <c r="AJ759" i="5"/>
  <c r="AI759" i="5"/>
  <c r="AH759" i="5"/>
  <c r="AF759" i="5"/>
  <c r="AE759" i="5"/>
  <c r="AD759" i="5"/>
  <c r="AC759" i="5"/>
  <c r="AA759" i="5"/>
  <c r="Z759" i="5"/>
  <c r="Y759" i="5"/>
  <c r="X759" i="5"/>
  <c r="V759" i="5"/>
  <c r="U759" i="5"/>
  <c r="T759" i="5"/>
  <c r="S759" i="5"/>
  <c r="Q759" i="5"/>
  <c r="P759" i="5"/>
  <c r="O759" i="5"/>
  <c r="N759" i="5"/>
  <c r="L759" i="5"/>
  <c r="K759" i="5"/>
  <c r="J759" i="5"/>
  <c r="I759" i="5"/>
  <c r="CB758" i="5"/>
  <c r="CA758" i="5"/>
  <c r="BY758" i="5"/>
  <c r="BX758" i="5"/>
  <c r="BW758" i="5"/>
  <c r="BV758" i="5"/>
  <c r="BU758" i="5"/>
  <c r="BT758" i="5"/>
  <c r="BS758" i="5"/>
  <c r="BR758" i="5"/>
  <c r="BQ758" i="5"/>
  <c r="BP758" i="5"/>
  <c r="BO758" i="5"/>
  <c r="BN758" i="5"/>
  <c r="BM758" i="5"/>
  <c r="BL758" i="5"/>
  <c r="BK758" i="5"/>
  <c r="BJ758" i="5"/>
  <c r="BI758" i="5"/>
  <c r="BH758" i="5"/>
  <c r="BG758" i="5"/>
  <c r="BF758" i="5"/>
  <c r="BE758" i="5"/>
  <c r="BD758" i="5"/>
  <c r="BC758" i="5"/>
  <c r="BB758" i="5"/>
  <c r="BA758" i="5"/>
  <c r="AZ758" i="5"/>
  <c r="AY758" i="5"/>
  <c r="AX758" i="5"/>
  <c r="AW758" i="5"/>
  <c r="AV758" i="5"/>
  <c r="AU758" i="5"/>
  <c r="AT758" i="5"/>
  <c r="AS758" i="5"/>
  <c r="AR758" i="5"/>
  <c r="AQ758" i="5"/>
  <c r="AP758" i="5"/>
  <c r="AO758" i="5"/>
  <c r="AN758" i="5"/>
  <c r="AM758" i="5"/>
  <c r="AL758" i="5"/>
  <c r="AK758" i="5"/>
  <c r="AJ758" i="5"/>
  <c r="AI758" i="5"/>
  <c r="AH758" i="5"/>
  <c r="AG758" i="5"/>
  <c r="AF758" i="5"/>
  <c r="AE758" i="5"/>
  <c r="AD758" i="5"/>
  <c r="AC758" i="5"/>
  <c r="AB758" i="5"/>
  <c r="AA758" i="5"/>
  <c r="Z758" i="5"/>
  <c r="Y758" i="5"/>
  <c r="X758" i="5"/>
  <c r="W758" i="5"/>
  <c r="V758" i="5"/>
  <c r="U758" i="5"/>
  <c r="T758" i="5"/>
  <c r="S758" i="5"/>
  <c r="R758" i="5"/>
  <c r="Q758" i="5"/>
  <c r="P758" i="5"/>
  <c r="O758" i="5"/>
  <c r="N758" i="5"/>
  <c r="M758" i="5"/>
  <c r="L758" i="5"/>
  <c r="K758" i="5"/>
  <c r="J758" i="5"/>
  <c r="I758" i="5"/>
  <c r="H758" i="5"/>
  <c r="CB757" i="5"/>
  <c r="BY757" i="5"/>
  <c r="BX757" i="5"/>
  <c r="BW757" i="5"/>
  <c r="BV757" i="5"/>
  <c r="BT757" i="5"/>
  <c r="BS757" i="5"/>
  <c r="BR757" i="5"/>
  <c r="BQ757" i="5"/>
  <c r="BP757" i="5"/>
  <c r="BO757" i="5"/>
  <c r="BN757" i="5"/>
  <c r="BM757" i="5"/>
  <c r="BL757" i="5"/>
  <c r="BK757" i="5"/>
  <c r="BJ757" i="5"/>
  <c r="BI757" i="5"/>
  <c r="BH757" i="5"/>
  <c r="BG757" i="5"/>
  <c r="BF757" i="5"/>
  <c r="BE757" i="5"/>
  <c r="BD757" i="5"/>
  <c r="BC757" i="5"/>
  <c r="BB757" i="5"/>
  <c r="BA757" i="5"/>
  <c r="AZ757" i="5"/>
  <c r="AY757" i="5"/>
  <c r="AX757" i="5"/>
  <c r="AW757" i="5"/>
  <c r="AV757" i="5"/>
  <c r="AU757" i="5"/>
  <c r="AT757" i="5"/>
  <c r="AS757" i="5"/>
  <c r="AR757" i="5"/>
  <c r="AQ757" i="5"/>
  <c r="AP757" i="5"/>
  <c r="AO757" i="5"/>
  <c r="AN757" i="5"/>
  <c r="AM757" i="5"/>
  <c r="AL757" i="5"/>
  <c r="AK757" i="5"/>
  <c r="AJ757" i="5"/>
  <c r="AI757" i="5"/>
  <c r="AH757" i="5"/>
  <c r="AG757" i="5"/>
  <c r="AF757" i="5"/>
  <c r="AE757" i="5"/>
  <c r="AD757" i="5"/>
  <c r="AC757" i="5"/>
  <c r="AB757" i="5"/>
  <c r="AA757" i="5"/>
  <c r="Z757" i="5"/>
  <c r="Y757" i="5"/>
  <c r="X757" i="5"/>
  <c r="W757" i="5"/>
  <c r="V757" i="5"/>
  <c r="U757" i="5"/>
  <c r="T757" i="5"/>
  <c r="S757" i="5"/>
  <c r="R757" i="5"/>
  <c r="Q757" i="5"/>
  <c r="P757" i="5"/>
  <c r="O757" i="5"/>
  <c r="N757" i="5"/>
  <c r="M757" i="5"/>
  <c r="L757" i="5"/>
  <c r="K757" i="5"/>
  <c r="J757" i="5"/>
  <c r="I757" i="5"/>
  <c r="H757" i="5"/>
  <c r="CB756" i="5"/>
  <c r="BY756" i="5"/>
  <c r="BX756" i="5"/>
  <c r="BW756" i="5"/>
  <c r="BV756" i="5"/>
  <c r="BT756" i="5"/>
  <c r="BS756" i="5"/>
  <c r="BR756" i="5"/>
  <c r="BQ756" i="5"/>
  <c r="BP756" i="5"/>
  <c r="BO756" i="5"/>
  <c r="BN756" i="5"/>
  <c r="BM756" i="5"/>
  <c r="BL756" i="5"/>
  <c r="BK756" i="5"/>
  <c r="BJ756" i="5"/>
  <c r="BI756" i="5"/>
  <c r="BH756" i="5"/>
  <c r="BG756" i="5"/>
  <c r="BF756" i="5"/>
  <c r="BE756" i="5"/>
  <c r="BD756" i="5"/>
  <c r="BC756" i="5"/>
  <c r="BB756" i="5"/>
  <c r="BA756" i="5"/>
  <c r="AZ756" i="5"/>
  <c r="AY756" i="5"/>
  <c r="AX756" i="5"/>
  <c r="AW756" i="5"/>
  <c r="AV756" i="5"/>
  <c r="AU756" i="5"/>
  <c r="AT756" i="5"/>
  <c r="AS756" i="5"/>
  <c r="AR756" i="5"/>
  <c r="AQ756" i="5"/>
  <c r="AP756" i="5"/>
  <c r="AO756" i="5"/>
  <c r="AN756" i="5"/>
  <c r="AM756" i="5"/>
  <c r="AL756" i="5"/>
  <c r="AK756" i="5"/>
  <c r="AJ756" i="5"/>
  <c r="AI756" i="5"/>
  <c r="AH756" i="5"/>
  <c r="AG756" i="5"/>
  <c r="AF756" i="5"/>
  <c r="AE756" i="5"/>
  <c r="AD756" i="5"/>
  <c r="AC756" i="5"/>
  <c r="AB756" i="5"/>
  <c r="AA756" i="5"/>
  <c r="Z756" i="5"/>
  <c r="Y756" i="5"/>
  <c r="X756" i="5"/>
  <c r="W756" i="5"/>
  <c r="V756" i="5"/>
  <c r="U756" i="5"/>
  <c r="T756" i="5"/>
  <c r="S756" i="5"/>
  <c r="R756" i="5"/>
  <c r="Q756" i="5"/>
  <c r="P756" i="5"/>
  <c r="O756" i="5"/>
  <c r="N756" i="5"/>
  <c r="M756" i="5"/>
  <c r="L756" i="5"/>
  <c r="K756" i="5"/>
  <c r="J756" i="5"/>
  <c r="I756" i="5"/>
  <c r="H756" i="5"/>
  <c r="CB755" i="5"/>
  <c r="BY755" i="5"/>
  <c r="BX755" i="5"/>
  <c r="BW755" i="5"/>
  <c r="BV755" i="5"/>
  <c r="BT755" i="5"/>
  <c r="BS755" i="5"/>
  <c r="BR755" i="5"/>
  <c r="BQ755" i="5"/>
  <c r="BP755" i="5"/>
  <c r="BO755" i="5"/>
  <c r="BN755" i="5"/>
  <c r="BM755" i="5"/>
  <c r="BL755" i="5"/>
  <c r="BK755" i="5"/>
  <c r="BJ755" i="5"/>
  <c r="BI755" i="5"/>
  <c r="BH755" i="5"/>
  <c r="BG755" i="5"/>
  <c r="BF755" i="5"/>
  <c r="BE755" i="5"/>
  <c r="BD755" i="5"/>
  <c r="BC755" i="5"/>
  <c r="BB755" i="5"/>
  <c r="BA755" i="5"/>
  <c r="AZ755" i="5"/>
  <c r="AY755" i="5"/>
  <c r="AX755" i="5"/>
  <c r="AW755" i="5"/>
  <c r="AV755" i="5"/>
  <c r="AU755" i="5"/>
  <c r="AT755" i="5"/>
  <c r="AS755" i="5"/>
  <c r="AR755" i="5"/>
  <c r="AQ755" i="5"/>
  <c r="AP755" i="5"/>
  <c r="AO755" i="5"/>
  <c r="AN755" i="5"/>
  <c r="AM755" i="5"/>
  <c r="AL755" i="5"/>
  <c r="AK755" i="5"/>
  <c r="AJ755" i="5"/>
  <c r="AI755" i="5"/>
  <c r="AH755" i="5"/>
  <c r="AG755" i="5"/>
  <c r="AF755" i="5"/>
  <c r="AE755" i="5"/>
  <c r="AD755" i="5"/>
  <c r="AC755" i="5"/>
  <c r="AB755" i="5"/>
  <c r="AA755" i="5"/>
  <c r="Z755" i="5"/>
  <c r="Y755" i="5"/>
  <c r="X755" i="5"/>
  <c r="W755" i="5"/>
  <c r="V755" i="5"/>
  <c r="U755" i="5"/>
  <c r="T755" i="5"/>
  <c r="S755" i="5"/>
  <c r="R755" i="5"/>
  <c r="Q755" i="5"/>
  <c r="P755" i="5"/>
  <c r="O755" i="5"/>
  <c r="N755" i="5"/>
  <c r="M755" i="5"/>
  <c r="L755" i="5"/>
  <c r="K755" i="5"/>
  <c r="J755" i="5"/>
  <c r="I755" i="5"/>
  <c r="H755" i="5"/>
  <c r="CB754" i="5"/>
  <c r="BY754" i="5"/>
  <c r="BX754" i="5"/>
  <c r="BW754" i="5"/>
  <c r="BV754" i="5"/>
  <c r="BT754" i="5"/>
  <c r="BS754" i="5"/>
  <c r="BR754" i="5"/>
  <c r="BQ754" i="5"/>
  <c r="BO754" i="5"/>
  <c r="BN754" i="5"/>
  <c r="BM754" i="5"/>
  <c r="BL754" i="5"/>
  <c r="BJ754" i="5"/>
  <c r="BI754" i="5"/>
  <c r="BH754" i="5"/>
  <c r="BG754" i="5"/>
  <c r="BE754" i="5"/>
  <c r="BD754" i="5"/>
  <c r="BC754" i="5"/>
  <c r="BB754" i="5"/>
  <c r="AZ754" i="5"/>
  <c r="AY754" i="5"/>
  <c r="AX754" i="5"/>
  <c r="AW754" i="5"/>
  <c r="AU754" i="5"/>
  <c r="AT754" i="5"/>
  <c r="AS754" i="5"/>
  <c r="AR754" i="5"/>
  <c r="AP754" i="5"/>
  <c r="AO754" i="5"/>
  <c r="AN754" i="5"/>
  <c r="AM754" i="5"/>
  <c r="AK754" i="5"/>
  <c r="AJ754" i="5"/>
  <c r="AI754" i="5"/>
  <c r="AH754" i="5"/>
  <c r="AF754" i="5"/>
  <c r="AE754" i="5"/>
  <c r="AD754" i="5"/>
  <c r="AC754" i="5"/>
  <c r="AA754" i="5"/>
  <c r="Z754" i="5"/>
  <c r="Y754" i="5"/>
  <c r="X754" i="5"/>
  <c r="V754" i="5"/>
  <c r="U754" i="5"/>
  <c r="T754" i="5"/>
  <c r="S754" i="5"/>
  <c r="Q754" i="5"/>
  <c r="P754" i="5"/>
  <c r="O754" i="5"/>
  <c r="N754" i="5"/>
  <c r="L754" i="5"/>
  <c r="K754" i="5"/>
  <c r="J754" i="5"/>
  <c r="I754" i="5"/>
  <c r="CB753" i="5"/>
  <c r="CA753" i="5"/>
  <c r="BY753" i="5"/>
  <c r="BX753" i="5"/>
  <c r="BW753" i="5"/>
  <c r="BV753" i="5"/>
  <c r="BU753" i="5"/>
  <c r="BT753" i="5"/>
  <c r="BS753" i="5"/>
  <c r="BR753" i="5"/>
  <c r="BQ753" i="5"/>
  <c r="BP753" i="5"/>
  <c r="BO753" i="5"/>
  <c r="BN753" i="5"/>
  <c r="BM753" i="5"/>
  <c r="BL753" i="5"/>
  <c r="BK753" i="5"/>
  <c r="BJ753" i="5"/>
  <c r="BI753" i="5"/>
  <c r="BH753" i="5"/>
  <c r="BG753" i="5"/>
  <c r="BF753" i="5"/>
  <c r="BE753" i="5"/>
  <c r="BD753" i="5"/>
  <c r="BC753" i="5"/>
  <c r="BB753" i="5"/>
  <c r="BA753" i="5"/>
  <c r="AZ753" i="5"/>
  <c r="AY753" i="5"/>
  <c r="AX753" i="5"/>
  <c r="AW753" i="5"/>
  <c r="AV753" i="5"/>
  <c r="AU753" i="5"/>
  <c r="AT753" i="5"/>
  <c r="AS753" i="5"/>
  <c r="AR753" i="5"/>
  <c r="AQ753" i="5"/>
  <c r="AP753" i="5"/>
  <c r="AO753" i="5"/>
  <c r="AN753" i="5"/>
  <c r="AM753" i="5"/>
  <c r="AL753" i="5"/>
  <c r="AK753" i="5"/>
  <c r="AJ753" i="5"/>
  <c r="AI753" i="5"/>
  <c r="AH753" i="5"/>
  <c r="AG753" i="5"/>
  <c r="AF753" i="5"/>
  <c r="AE753" i="5"/>
  <c r="AD753" i="5"/>
  <c r="AC753" i="5"/>
  <c r="AB753" i="5"/>
  <c r="AA753" i="5"/>
  <c r="Z753" i="5"/>
  <c r="Y753" i="5"/>
  <c r="X753" i="5"/>
  <c r="W753" i="5"/>
  <c r="V753" i="5"/>
  <c r="U753" i="5"/>
  <c r="T753" i="5"/>
  <c r="S753" i="5"/>
  <c r="R753" i="5"/>
  <c r="Q753" i="5"/>
  <c r="P753" i="5"/>
  <c r="O753" i="5"/>
  <c r="N753" i="5"/>
  <c r="M753" i="5"/>
  <c r="L753" i="5"/>
  <c r="K753" i="5"/>
  <c r="J753" i="5"/>
  <c r="I753" i="5"/>
  <c r="H753" i="5"/>
  <c r="CB752" i="5"/>
  <c r="BY752" i="5"/>
  <c r="BX752" i="5"/>
  <c r="BW752" i="5"/>
  <c r="BV752" i="5"/>
  <c r="BT752" i="5"/>
  <c r="BS752" i="5"/>
  <c r="BR752" i="5"/>
  <c r="BQ752" i="5"/>
  <c r="BP752" i="5"/>
  <c r="BO752" i="5"/>
  <c r="BN752" i="5"/>
  <c r="BM752" i="5"/>
  <c r="BL752" i="5"/>
  <c r="BK752" i="5"/>
  <c r="BJ752" i="5"/>
  <c r="BI752" i="5"/>
  <c r="BH752" i="5"/>
  <c r="BG752" i="5"/>
  <c r="BF752" i="5"/>
  <c r="BE752" i="5"/>
  <c r="BD752" i="5"/>
  <c r="BC752" i="5"/>
  <c r="BB752" i="5"/>
  <c r="BA752" i="5"/>
  <c r="AZ752" i="5"/>
  <c r="AY752" i="5"/>
  <c r="AX752" i="5"/>
  <c r="AW752" i="5"/>
  <c r="AV752" i="5"/>
  <c r="AU752" i="5"/>
  <c r="AT752" i="5"/>
  <c r="AS752" i="5"/>
  <c r="AR752" i="5"/>
  <c r="AQ752" i="5"/>
  <c r="AP752" i="5"/>
  <c r="AO752" i="5"/>
  <c r="AN752" i="5"/>
  <c r="AM752" i="5"/>
  <c r="AL752" i="5"/>
  <c r="AK752" i="5"/>
  <c r="AJ752" i="5"/>
  <c r="AI752" i="5"/>
  <c r="AH752" i="5"/>
  <c r="AG752" i="5"/>
  <c r="AF752" i="5"/>
  <c r="AE752" i="5"/>
  <c r="AD752" i="5"/>
  <c r="AC752" i="5"/>
  <c r="AB752" i="5"/>
  <c r="AA752" i="5"/>
  <c r="Z752" i="5"/>
  <c r="Y752" i="5"/>
  <c r="X752" i="5"/>
  <c r="W752" i="5"/>
  <c r="V752" i="5"/>
  <c r="U752" i="5"/>
  <c r="T752" i="5"/>
  <c r="S752" i="5"/>
  <c r="R752" i="5"/>
  <c r="Q752" i="5"/>
  <c r="P752" i="5"/>
  <c r="O752" i="5"/>
  <c r="N752" i="5"/>
  <c r="M752" i="5"/>
  <c r="L752" i="5"/>
  <c r="K752" i="5"/>
  <c r="J752" i="5"/>
  <c r="I752" i="5"/>
  <c r="H752" i="5"/>
  <c r="CB751" i="5"/>
  <c r="BY751" i="5"/>
  <c r="BX751" i="5"/>
  <c r="BW751" i="5"/>
  <c r="BV751" i="5"/>
  <c r="BT751" i="5"/>
  <c r="BS751" i="5"/>
  <c r="BR751" i="5"/>
  <c r="BQ751" i="5"/>
  <c r="BP751" i="5"/>
  <c r="BO751" i="5"/>
  <c r="BN751" i="5"/>
  <c r="BM751" i="5"/>
  <c r="BL751" i="5"/>
  <c r="BK751" i="5"/>
  <c r="BJ751" i="5"/>
  <c r="BI751" i="5"/>
  <c r="BH751" i="5"/>
  <c r="BG751" i="5"/>
  <c r="BF751" i="5"/>
  <c r="BE751" i="5"/>
  <c r="BD751" i="5"/>
  <c r="BC751" i="5"/>
  <c r="BB751" i="5"/>
  <c r="BA751" i="5"/>
  <c r="AZ751" i="5"/>
  <c r="AY751" i="5"/>
  <c r="AX751" i="5"/>
  <c r="AW751" i="5"/>
  <c r="AV751" i="5"/>
  <c r="AU751" i="5"/>
  <c r="AT751" i="5"/>
  <c r="AS751" i="5"/>
  <c r="AR751" i="5"/>
  <c r="AQ751" i="5"/>
  <c r="AP751" i="5"/>
  <c r="AO751" i="5"/>
  <c r="AN751" i="5"/>
  <c r="AM751" i="5"/>
  <c r="AL751" i="5"/>
  <c r="AK751" i="5"/>
  <c r="AJ751" i="5"/>
  <c r="AI751" i="5"/>
  <c r="AH751" i="5"/>
  <c r="AG751" i="5"/>
  <c r="AF751" i="5"/>
  <c r="AE751" i="5"/>
  <c r="AD751" i="5"/>
  <c r="AC751" i="5"/>
  <c r="AB751" i="5"/>
  <c r="AA751" i="5"/>
  <c r="Z751" i="5"/>
  <c r="Y751" i="5"/>
  <c r="X751" i="5"/>
  <c r="W751" i="5"/>
  <c r="V751" i="5"/>
  <c r="U751" i="5"/>
  <c r="T751" i="5"/>
  <c r="S751" i="5"/>
  <c r="R751" i="5"/>
  <c r="Q751" i="5"/>
  <c r="P751" i="5"/>
  <c r="O751" i="5"/>
  <c r="N751" i="5"/>
  <c r="M751" i="5"/>
  <c r="L751" i="5"/>
  <c r="K751" i="5"/>
  <c r="J751" i="5"/>
  <c r="I751" i="5"/>
  <c r="H751" i="5"/>
  <c r="CB750" i="5"/>
  <c r="BY750" i="5"/>
  <c r="BX750" i="5"/>
  <c r="BW750" i="5"/>
  <c r="BV750" i="5"/>
  <c r="BT750" i="5"/>
  <c r="BS750" i="5"/>
  <c r="BR750" i="5"/>
  <c r="BQ750" i="5"/>
  <c r="BP750" i="5"/>
  <c r="BO750" i="5"/>
  <c r="BN750" i="5"/>
  <c r="BM750" i="5"/>
  <c r="BL750" i="5"/>
  <c r="BK750" i="5"/>
  <c r="BJ750" i="5"/>
  <c r="BI750" i="5"/>
  <c r="BH750" i="5"/>
  <c r="BG750" i="5"/>
  <c r="BF750" i="5"/>
  <c r="BE750" i="5"/>
  <c r="BD750" i="5"/>
  <c r="BC750" i="5"/>
  <c r="BB750" i="5"/>
  <c r="BA750" i="5"/>
  <c r="AZ750" i="5"/>
  <c r="AY750" i="5"/>
  <c r="AX750" i="5"/>
  <c r="AW750" i="5"/>
  <c r="AV750" i="5"/>
  <c r="AU750" i="5"/>
  <c r="AT750" i="5"/>
  <c r="AS750" i="5"/>
  <c r="AR750" i="5"/>
  <c r="AQ750" i="5"/>
  <c r="AP750" i="5"/>
  <c r="AO750" i="5"/>
  <c r="AN750" i="5"/>
  <c r="AM750" i="5"/>
  <c r="AL750" i="5"/>
  <c r="AK750" i="5"/>
  <c r="AJ750" i="5"/>
  <c r="AI750" i="5"/>
  <c r="AH750" i="5"/>
  <c r="AG750" i="5"/>
  <c r="AF750" i="5"/>
  <c r="AE750" i="5"/>
  <c r="AD750" i="5"/>
  <c r="AC750" i="5"/>
  <c r="AB750" i="5"/>
  <c r="AA750" i="5"/>
  <c r="Z750" i="5"/>
  <c r="Y750" i="5"/>
  <c r="X750" i="5"/>
  <c r="W750" i="5"/>
  <c r="V750" i="5"/>
  <c r="U750" i="5"/>
  <c r="T750" i="5"/>
  <c r="S750" i="5"/>
  <c r="R750" i="5"/>
  <c r="Q750" i="5"/>
  <c r="P750" i="5"/>
  <c r="O750" i="5"/>
  <c r="N750" i="5"/>
  <c r="M750" i="5"/>
  <c r="L750" i="5"/>
  <c r="K750" i="5"/>
  <c r="J750" i="5"/>
  <c r="I750" i="5"/>
  <c r="H750" i="5"/>
  <c r="CB749" i="5"/>
  <c r="BY749" i="5"/>
  <c r="BX749" i="5"/>
  <c r="BW749" i="5"/>
  <c r="BV749" i="5"/>
  <c r="BT749" i="5"/>
  <c r="BS749" i="5"/>
  <c r="BR749" i="5"/>
  <c r="BQ749" i="5"/>
  <c r="BO749" i="5"/>
  <c r="BN749" i="5"/>
  <c r="BM749" i="5"/>
  <c r="BL749" i="5"/>
  <c r="BJ749" i="5"/>
  <c r="BI749" i="5"/>
  <c r="BH749" i="5"/>
  <c r="BG749" i="5"/>
  <c r="BE749" i="5"/>
  <c r="BD749" i="5"/>
  <c r="BC749" i="5"/>
  <c r="BB749" i="5"/>
  <c r="AZ749" i="5"/>
  <c r="AY749" i="5"/>
  <c r="AX749" i="5"/>
  <c r="AW749" i="5"/>
  <c r="AU749" i="5"/>
  <c r="AT749" i="5"/>
  <c r="AS749" i="5"/>
  <c r="AR749" i="5"/>
  <c r="AP749" i="5"/>
  <c r="AO749" i="5"/>
  <c r="AN749" i="5"/>
  <c r="AM749" i="5"/>
  <c r="AK749" i="5"/>
  <c r="AJ749" i="5"/>
  <c r="AI749" i="5"/>
  <c r="AH749" i="5"/>
  <c r="AF749" i="5"/>
  <c r="AE749" i="5"/>
  <c r="AD749" i="5"/>
  <c r="AC749" i="5"/>
  <c r="AA749" i="5"/>
  <c r="Z749" i="5"/>
  <c r="Y749" i="5"/>
  <c r="X749" i="5"/>
  <c r="V749" i="5"/>
  <c r="U749" i="5"/>
  <c r="T749" i="5"/>
  <c r="S749" i="5"/>
  <c r="Q749" i="5"/>
  <c r="P749" i="5"/>
  <c r="O749" i="5"/>
  <c r="N749" i="5"/>
  <c r="L749" i="5"/>
  <c r="K749" i="5"/>
  <c r="J749" i="5"/>
  <c r="I749" i="5"/>
  <c r="CB748" i="5"/>
  <c r="CA748" i="5"/>
  <c r="BY748" i="5"/>
  <c r="BX748" i="5"/>
  <c r="BW748" i="5"/>
  <c r="BV748" i="5"/>
  <c r="BU748" i="5"/>
  <c r="BT748" i="5"/>
  <c r="BS748" i="5"/>
  <c r="BR748" i="5"/>
  <c r="BQ748" i="5"/>
  <c r="BP748" i="5"/>
  <c r="BO748" i="5"/>
  <c r="BN748" i="5"/>
  <c r="BM748" i="5"/>
  <c r="BL748" i="5"/>
  <c r="BK748" i="5"/>
  <c r="BJ748" i="5"/>
  <c r="BI748" i="5"/>
  <c r="BH748" i="5"/>
  <c r="BG748" i="5"/>
  <c r="BF748" i="5"/>
  <c r="BE748" i="5"/>
  <c r="BD748" i="5"/>
  <c r="BC748" i="5"/>
  <c r="BB748" i="5"/>
  <c r="BA748" i="5"/>
  <c r="AZ748" i="5"/>
  <c r="AY748" i="5"/>
  <c r="AX748" i="5"/>
  <c r="AW748" i="5"/>
  <c r="AV748" i="5"/>
  <c r="AU748" i="5"/>
  <c r="AT748" i="5"/>
  <c r="AS748" i="5"/>
  <c r="AR748" i="5"/>
  <c r="AQ748" i="5"/>
  <c r="AP748" i="5"/>
  <c r="AO748" i="5"/>
  <c r="AN748" i="5"/>
  <c r="AM748" i="5"/>
  <c r="AL748" i="5"/>
  <c r="AK748" i="5"/>
  <c r="AJ748" i="5"/>
  <c r="AI748" i="5"/>
  <c r="AH748" i="5"/>
  <c r="AG748" i="5"/>
  <c r="AF748" i="5"/>
  <c r="AE748" i="5"/>
  <c r="AD748" i="5"/>
  <c r="AC748" i="5"/>
  <c r="AB748" i="5"/>
  <c r="AA748" i="5"/>
  <c r="Z748" i="5"/>
  <c r="Y748" i="5"/>
  <c r="X748" i="5"/>
  <c r="W748" i="5"/>
  <c r="V748" i="5"/>
  <c r="U748" i="5"/>
  <c r="T748" i="5"/>
  <c r="S748" i="5"/>
  <c r="R748" i="5"/>
  <c r="Q748" i="5"/>
  <c r="P748" i="5"/>
  <c r="O748" i="5"/>
  <c r="N748" i="5"/>
  <c r="M748" i="5"/>
  <c r="L748" i="5"/>
  <c r="K748" i="5"/>
  <c r="J748" i="5"/>
  <c r="I748" i="5"/>
  <c r="H748" i="5"/>
  <c r="CB747" i="5"/>
  <c r="BY747" i="5"/>
  <c r="BX747" i="5"/>
  <c r="BW747" i="5"/>
  <c r="BV747" i="5"/>
  <c r="BT747" i="5"/>
  <c r="BS747" i="5"/>
  <c r="BR747" i="5"/>
  <c r="BQ747" i="5"/>
  <c r="BP747" i="5"/>
  <c r="BO747" i="5"/>
  <c r="BN747" i="5"/>
  <c r="BM747" i="5"/>
  <c r="BL747" i="5"/>
  <c r="BK747" i="5"/>
  <c r="BJ747" i="5"/>
  <c r="BI747" i="5"/>
  <c r="BH747" i="5"/>
  <c r="BG747" i="5"/>
  <c r="BF747" i="5"/>
  <c r="BE747" i="5"/>
  <c r="BD747" i="5"/>
  <c r="BC747" i="5"/>
  <c r="BB747" i="5"/>
  <c r="BA747" i="5"/>
  <c r="AZ747" i="5"/>
  <c r="AY747" i="5"/>
  <c r="AX747" i="5"/>
  <c r="AW747" i="5"/>
  <c r="AV747" i="5"/>
  <c r="AU747" i="5"/>
  <c r="AT747" i="5"/>
  <c r="AS747" i="5"/>
  <c r="AR747" i="5"/>
  <c r="AQ747" i="5"/>
  <c r="AP747" i="5"/>
  <c r="AO747" i="5"/>
  <c r="AN747" i="5"/>
  <c r="AM747" i="5"/>
  <c r="AL747" i="5"/>
  <c r="AK747" i="5"/>
  <c r="AJ747" i="5"/>
  <c r="AI747" i="5"/>
  <c r="AH747" i="5"/>
  <c r="AG747" i="5"/>
  <c r="AF747" i="5"/>
  <c r="AE747" i="5"/>
  <c r="AD747" i="5"/>
  <c r="AC747" i="5"/>
  <c r="AB747" i="5"/>
  <c r="AA747" i="5"/>
  <c r="Z747" i="5"/>
  <c r="Y747" i="5"/>
  <c r="X747" i="5"/>
  <c r="W747" i="5"/>
  <c r="V747" i="5"/>
  <c r="U747" i="5"/>
  <c r="T747" i="5"/>
  <c r="S747" i="5"/>
  <c r="R747" i="5"/>
  <c r="Q747" i="5"/>
  <c r="P747" i="5"/>
  <c r="O747" i="5"/>
  <c r="N747" i="5"/>
  <c r="M747" i="5"/>
  <c r="L747" i="5"/>
  <c r="K747" i="5"/>
  <c r="J747" i="5"/>
  <c r="I747" i="5"/>
  <c r="H747" i="5"/>
  <c r="CB746" i="5"/>
  <c r="BY746" i="5"/>
  <c r="BX746" i="5"/>
  <c r="BW746" i="5"/>
  <c r="BV746" i="5"/>
  <c r="BT746" i="5"/>
  <c r="BS746" i="5"/>
  <c r="BR746" i="5"/>
  <c r="BQ746" i="5"/>
  <c r="BP746" i="5"/>
  <c r="BO746" i="5"/>
  <c r="BN746" i="5"/>
  <c r="BM746" i="5"/>
  <c r="BL746" i="5"/>
  <c r="BK746" i="5"/>
  <c r="BJ746" i="5"/>
  <c r="BI746" i="5"/>
  <c r="BH746" i="5"/>
  <c r="BG746" i="5"/>
  <c r="BF746" i="5"/>
  <c r="BE746" i="5"/>
  <c r="BD746" i="5"/>
  <c r="BC746" i="5"/>
  <c r="BB746" i="5"/>
  <c r="BA746" i="5"/>
  <c r="AZ746" i="5"/>
  <c r="AY746" i="5"/>
  <c r="AX746" i="5"/>
  <c r="AW746" i="5"/>
  <c r="AV746" i="5"/>
  <c r="AU746" i="5"/>
  <c r="AT746" i="5"/>
  <c r="AS746" i="5"/>
  <c r="AR746" i="5"/>
  <c r="AQ746" i="5"/>
  <c r="AP746" i="5"/>
  <c r="AO746" i="5"/>
  <c r="AN746" i="5"/>
  <c r="AM746" i="5"/>
  <c r="AL746" i="5"/>
  <c r="AK746" i="5"/>
  <c r="AJ746" i="5"/>
  <c r="AI746" i="5"/>
  <c r="AH746" i="5"/>
  <c r="AG746" i="5"/>
  <c r="AF746" i="5"/>
  <c r="AE746" i="5"/>
  <c r="AD746" i="5"/>
  <c r="AC746" i="5"/>
  <c r="AB746" i="5"/>
  <c r="AA746" i="5"/>
  <c r="Z746" i="5"/>
  <c r="Y746" i="5"/>
  <c r="X746" i="5"/>
  <c r="W746" i="5"/>
  <c r="V746" i="5"/>
  <c r="U746" i="5"/>
  <c r="T746" i="5"/>
  <c r="S746" i="5"/>
  <c r="R746" i="5"/>
  <c r="Q746" i="5"/>
  <c r="P746" i="5"/>
  <c r="O746" i="5"/>
  <c r="N746" i="5"/>
  <c r="M746" i="5"/>
  <c r="L746" i="5"/>
  <c r="K746" i="5"/>
  <c r="J746" i="5"/>
  <c r="I746" i="5"/>
  <c r="H746" i="5"/>
  <c r="CB745" i="5"/>
  <c r="BY745" i="5"/>
  <c r="BX745" i="5"/>
  <c r="BW745" i="5"/>
  <c r="BV745" i="5"/>
  <c r="BT745" i="5"/>
  <c r="BS745" i="5"/>
  <c r="BR745" i="5"/>
  <c r="BQ745" i="5"/>
  <c r="BP745" i="5"/>
  <c r="BO745" i="5"/>
  <c r="BN745" i="5"/>
  <c r="BM745" i="5"/>
  <c r="BL745" i="5"/>
  <c r="BK745" i="5"/>
  <c r="BJ745" i="5"/>
  <c r="BI745" i="5"/>
  <c r="BH745" i="5"/>
  <c r="BG745" i="5"/>
  <c r="BF745" i="5"/>
  <c r="BE745" i="5"/>
  <c r="BD745" i="5"/>
  <c r="BC745" i="5"/>
  <c r="BB745" i="5"/>
  <c r="BA745" i="5"/>
  <c r="AZ745" i="5"/>
  <c r="AY745" i="5"/>
  <c r="AX745" i="5"/>
  <c r="AW745" i="5"/>
  <c r="AV745" i="5"/>
  <c r="AU745" i="5"/>
  <c r="AT745" i="5"/>
  <c r="AS745" i="5"/>
  <c r="AR745" i="5"/>
  <c r="AQ745" i="5"/>
  <c r="AP745" i="5"/>
  <c r="AO745" i="5"/>
  <c r="AN745" i="5"/>
  <c r="AM745" i="5"/>
  <c r="AL745" i="5"/>
  <c r="AK745" i="5"/>
  <c r="AJ745" i="5"/>
  <c r="AI745" i="5"/>
  <c r="AH745" i="5"/>
  <c r="AG745" i="5"/>
  <c r="AF745" i="5"/>
  <c r="AE745" i="5"/>
  <c r="AD745" i="5"/>
  <c r="AC745" i="5"/>
  <c r="AB745" i="5"/>
  <c r="AA745" i="5"/>
  <c r="Z745" i="5"/>
  <c r="Y745" i="5"/>
  <c r="X745" i="5"/>
  <c r="W745" i="5"/>
  <c r="V745" i="5"/>
  <c r="U745" i="5"/>
  <c r="T745" i="5"/>
  <c r="S745" i="5"/>
  <c r="R745" i="5"/>
  <c r="Q745" i="5"/>
  <c r="P745" i="5"/>
  <c r="O745" i="5"/>
  <c r="N745" i="5"/>
  <c r="M745" i="5"/>
  <c r="L745" i="5"/>
  <c r="K745" i="5"/>
  <c r="J745" i="5"/>
  <c r="I745" i="5"/>
  <c r="H745" i="5"/>
  <c r="CB744" i="5"/>
  <c r="BY744" i="5"/>
  <c r="BX744" i="5"/>
  <c r="BW744" i="5"/>
  <c r="BV744" i="5"/>
  <c r="BT744" i="5"/>
  <c r="BS744" i="5"/>
  <c r="BR744" i="5"/>
  <c r="BQ744" i="5"/>
  <c r="BO744" i="5"/>
  <c r="BN744" i="5"/>
  <c r="BM744" i="5"/>
  <c r="BL744" i="5"/>
  <c r="BJ744" i="5"/>
  <c r="BI744" i="5"/>
  <c r="BH744" i="5"/>
  <c r="BG744" i="5"/>
  <c r="BE744" i="5"/>
  <c r="BD744" i="5"/>
  <c r="BC744" i="5"/>
  <c r="BB744" i="5"/>
  <c r="AZ744" i="5"/>
  <c r="AY744" i="5"/>
  <c r="AX744" i="5"/>
  <c r="AW744" i="5"/>
  <c r="AU744" i="5"/>
  <c r="AT744" i="5"/>
  <c r="AS744" i="5"/>
  <c r="AR744" i="5"/>
  <c r="AP744" i="5"/>
  <c r="AO744" i="5"/>
  <c r="AN744" i="5"/>
  <c r="AM744" i="5"/>
  <c r="AK744" i="5"/>
  <c r="AJ744" i="5"/>
  <c r="AI744" i="5"/>
  <c r="AH744" i="5"/>
  <c r="AF744" i="5"/>
  <c r="AE744" i="5"/>
  <c r="AD744" i="5"/>
  <c r="AC744" i="5"/>
  <c r="AA744" i="5"/>
  <c r="Z744" i="5"/>
  <c r="Y744" i="5"/>
  <c r="X744" i="5"/>
  <c r="V744" i="5"/>
  <c r="U744" i="5"/>
  <c r="T744" i="5"/>
  <c r="S744" i="5"/>
  <c r="Q744" i="5"/>
  <c r="P744" i="5"/>
  <c r="O744" i="5"/>
  <c r="N744" i="5"/>
  <c r="L744" i="5"/>
  <c r="K744" i="5"/>
  <c r="J744" i="5"/>
  <c r="I744" i="5"/>
  <c r="CB743" i="5"/>
  <c r="CA743" i="5"/>
  <c r="BY743" i="5"/>
  <c r="BX743" i="5"/>
  <c r="BW743" i="5"/>
  <c r="BV743" i="5"/>
  <c r="BU743" i="5"/>
  <c r="BT743" i="5"/>
  <c r="BS743" i="5"/>
  <c r="BR743" i="5"/>
  <c r="BQ743" i="5"/>
  <c r="BP743" i="5"/>
  <c r="BO743" i="5"/>
  <c r="BN743" i="5"/>
  <c r="BM743" i="5"/>
  <c r="BL743" i="5"/>
  <c r="BK743" i="5"/>
  <c r="BJ743" i="5"/>
  <c r="BI743" i="5"/>
  <c r="BH743" i="5"/>
  <c r="BG743" i="5"/>
  <c r="BF743" i="5"/>
  <c r="BE743" i="5"/>
  <c r="BD743" i="5"/>
  <c r="BC743" i="5"/>
  <c r="BB743" i="5"/>
  <c r="BA743" i="5"/>
  <c r="AZ743" i="5"/>
  <c r="AY743" i="5"/>
  <c r="AX743" i="5"/>
  <c r="AW743" i="5"/>
  <c r="AV743" i="5"/>
  <c r="AU743" i="5"/>
  <c r="AT743" i="5"/>
  <c r="AS743" i="5"/>
  <c r="AR743" i="5"/>
  <c r="AQ743" i="5"/>
  <c r="AP743" i="5"/>
  <c r="AO743" i="5"/>
  <c r="AN743" i="5"/>
  <c r="AM743" i="5"/>
  <c r="AL743" i="5"/>
  <c r="AK743" i="5"/>
  <c r="AJ743" i="5"/>
  <c r="AI743" i="5"/>
  <c r="AH743" i="5"/>
  <c r="AG743" i="5"/>
  <c r="AF743" i="5"/>
  <c r="AE743" i="5"/>
  <c r="AD743" i="5"/>
  <c r="AC743" i="5"/>
  <c r="AB743" i="5"/>
  <c r="AA743" i="5"/>
  <c r="Z743" i="5"/>
  <c r="Y743" i="5"/>
  <c r="X743" i="5"/>
  <c r="W743" i="5"/>
  <c r="V743" i="5"/>
  <c r="U743" i="5"/>
  <c r="T743" i="5"/>
  <c r="S743" i="5"/>
  <c r="R743" i="5"/>
  <c r="Q743" i="5"/>
  <c r="P743" i="5"/>
  <c r="O743" i="5"/>
  <c r="N743" i="5"/>
  <c r="M743" i="5"/>
  <c r="L743" i="5"/>
  <c r="K743" i="5"/>
  <c r="J743" i="5"/>
  <c r="I743" i="5"/>
  <c r="H743" i="5"/>
  <c r="CB742" i="5"/>
  <c r="CA742" i="5"/>
  <c r="BY742" i="5"/>
  <c r="BX742" i="5"/>
  <c r="BW742" i="5"/>
  <c r="BV742" i="5"/>
  <c r="BU742" i="5"/>
  <c r="BT742" i="5"/>
  <c r="BS742" i="5"/>
  <c r="BR742" i="5"/>
  <c r="BQ742" i="5"/>
  <c r="BP742" i="5"/>
  <c r="BO742" i="5"/>
  <c r="BN742" i="5"/>
  <c r="BM742" i="5"/>
  <c r="BL742" i="5"/>
  <c r="BK742" i="5"/>
  <c r="BJ742" i="5"/>
  <c r="BI742" i="5"/>
  <c r="BH742" i="5"/>
  <c r="BG742" i="5"/>
  <c r="BF742" i="5"/>
  <c r="BE742" i="5"/>
  <c r="BD742" i="5"/>
  <c r="BC742" i="5"/>
  <c r="BB742" i="5"/>
  <c r="BA742" i="5"/>
  <c r="AZ742" i="5"/>
  <c r="AY742" i="5"/>
  <c r="AX742" i="5"/>
  <c r="AW742" i="5"/>
  <c r="AV742" i="5"/>
  <c r="AU742" i="5"/>
  <c r="AT742" i="5"/>
  <c r="AS742" i="5"/>
  <c r="AR742" i="5"/>
  <c r="AQ742" i="5"/>
  <c r="AP742" i="5"/>
  <c r="AO742" i="5"/>
  <c r="AN742" i="5"/>
  <c r="AM742" i="5"/>
  <c r="AL742" i="5"/>
  <c r="AK742" i="5"/>
  <c r="AJ742" i="5"/>
  <c r="AI742" i="5"/>
  <c r="AH742" i="5"/>
  <c r="AG742" i="5"/>
  <c r="AF742" i="5"/>
  <c r="AE742" i="5"/>
  <c r="AD742" i="5"/>
  <c r="AC742" i="5"/>
  <c r="AB742" i="5"/>
  <c r="AA742" i="5"/>
  <c r="Z742" i="5"/>
  <c r="Y742" i="5"/>
  <c r="X742" i="5"/>
  <c r="W742" i="5"/>
  <c r="V742" i="5"/>
  <c r="U742" i="5"/>
  <c r="T742" i="5"/>
  <c r="S742" i="5"/>
  <c r="R742" i="5"/>
  <c r="Q742" i="5"/>
  <c r="P742" i="5"/>
  <c r="O742" i="5"/>
  <c r="N742" i="5"/>
  <c r="M742" i="5"/>
  <c r="L742" i="5"/>
  <c r="K742" i="5"/>
  <c r="J742" i="5"/>
  <c r="I742" i="5"/>
  <c r="H742" i="5"/>
  <c r="CB741" i="5"/>
  <c r="BY741" i="5"/>
  <c r="BX741" i="5"/>
  <c r="BW741" i="5"/>
  <c r="BV741" i="5"/>
  <c r="BT741" i="5"/>
  <c r="BS741" i="5"/>
  <c r="BR741" i="5"/>
  <c r="BQ741" i="5"/>
  <c r="BP741" i="5"/>
  <c r="BO741" i="5"/>
  <c r="BN741" i="5"/>
  <c r="BM741" i="5"/>
  <c r="BL741" i="5"/>
  <c r="BK741" i="5"/>
  <c r="BJ741" i="5"/>
  <c r="BI741" i="5"/>
  <c r="BH741" i="5"/>
  <c r="BG741" i="5"/>
  <c r="BF741" i="5"/>
  <c r="BE741" i="5"/>
  <c r="BD741" i="5"/>
  <c r="BC741" i="5"/>
  <c r="BB741" i="5"/>
  <c r="BA741" i="5"/>
  <c r="AZ741" i="5"/>
  <c r="AY741" i="5"/>
  <c r="AX741" i="5"/>
  <c r="AW741" i="5"/>
  <c r="AV741" i="5"/>
  <c r="AU741" i="5"/>
  <c r="AT741" i="5"/>
  <c r="AS741" i="5"/>
  <c r="AR741" i="5"/>
  <c r="AQ741" i="5"/>
  <c r="AP741" i="5"/>
  <c r="AO741" i="5"/>
  <c r="AN741" i="5"/>
  <c r="AM741" i="5"/>
  <c r="AL741" i="5"/>
  <c r="AK741" i="5"/>
  <c r="AJ741" i="5"/>
  <c r="AI741" i="5"/>
  <c r="AH741" i="5"/>
  <c r="AG741" i="5"/>
  <c r="AF741" i="5"/>
  <c r="AE741" i="5"/>
  <c r="AD741" i="5"/>
  <c r="AC741" i="5"/>
  <c r="AB741" i="5"/>
  <c r="AA741" i="5"/>
  <c r="Z741" i="5"/>
  <c r="Y741" i="5"/>
  <c r="X741" i="5"/>
  <c r="W741" i="5"/>
  <c r="V741" i="5"/>
  <c r="U741" i="5"/>
  <c r="T741" i="5"/>
  <c r="S741" i="5"/>
  <c r="R741" i="5"/>
  <c r="Q741" i="5"/>
  <c r="P741" i="5"/>
  <c r="O741" i="5"/>
  <c r="N741" i="5"/>
  <c r="M741" i="5"/>
  <c r="L741" i="5"/>
  <c r="K741" i="5"/>
  <c r="J741" i="5"/>
  <c r="I741" i="5"/>
  <c r="H741" i="5"/>
  <c r="CB740" i="5"/>
  <c r="BY740" i="5"/>
  <c r="BX740" i="5"/>
  <c r="BW740" i="5"/>
  <c r="BV740" i="5"/>
  <c r="BT740" i="5"/>
  <c r="BS740" i="5"/>
  <c r="BR740" i="5"/>
  <c r="BQ740" i="5"/>
  <c r="BP740" i="5"/>
  <c r="BO740" i="5"/>
  <c r="BN740" i="5"/>
  <c r="BM740" i="5"/>
  <c r="BL740" i="5"/>
  <c r="BK740" i="5"/>
  <c r="BJ740" i="5"/>
  <c r="BI740" i="5"/>
  <c r="BH740" i="5"/>
  <c r="BG740" i="5"/>
  <c r="BF740" i="5"/>
  <c r="BE740" i="5"/>
  <c r="BD740" i="5"/>
  <c r="BC740" i="5"/>
  <c r="BB740" i="5"/>
  <c r="BA740" i="5"/>
  <c r="AZ740" i="5"/>
  <c r="AY740" i="5"/>
  <c r="AX740" i="5"/>
  <c r="AW740" i="5"/>
  <c r="AV740" i="5"/>
  <c r="AU740" i="5"/>
  <c r="AT740" i="5"/>
  <c r="AS740" i="5"/>
  <c r="AR740" i="5"/>
  <c r="AQ740" i="5"/>
  <c r="AP740" i="5"/>
  <c r="AO740" i="5"/>
  <c r="AN740" i="5"/>
  <c r="AM740" i="5"/>
  <c r="AL740" i="5"/>
  <c r="AK740" i="5"/>
  <c r="AJ740" i="5"/>
  <c r="AI740" i="5"/>
  <c r="AH740" i="5"/>
  <c r="AG740" i="5"/>
  <c r="AF740" i="5"/>
  <c r="AE740" i="5"/>
  <c r="AD740" i="5"/>
  <c r="AC740" i="5"/>
  <c r="AB740" i="5"/>
  <c r="AA740" i="5"/>
  <c r="Z740" i="5"/>
  <c r="Y740" i="5"/>
  <c r="X740" i="5"/>
  <c r="W740" i="5"/>
  <c r="V740" i="5"/>
  <c r="U740" i="5"/>
  <c r="T740" i="5"/>
  <c r="S740" i="5"/>
  <c r="R740" i="5"/>
  <c r="Q740" i="5"/>
  <c r="P740" i="5"/>
  <c r="O740" i="5"/>
  <c r="N740" i="5"/>
  <c r="M740" i="5"/>
  <c r="L740" i="5"/>
  <c r="K740" i="5"/>
  <c r="J740" i="5"/>
  <c r="I740" i="5"/>
  <c r="H740" i="5"/>
  <c r="CB739" i="5"/>
  <c r="BY739" i="5"/>
  <c r="BX739" i="5"/>
  <c r="BW739" i="5"/>
  <c r="BV739" i="5"/>
  <c r="BT739" i="5"/>
  <c r="BS739" i="5"/>
  <c r="BR739" i="5"/>
  <c r="BQ739" i="5"/>
  <c r="BP739" i="5"/>
  <c r="BO739" i="5"/>
  <c r="BN739" i="5"/>
  <c r="BM739" i="5"/>
  <c r="BL739" i="5"/>
  <c r="BK739" i="5"/>
  <c r="BJ739" i="5"/>
  <c r="BI739" i="5"/>
  <c r="BH739" i="5"/>
  <c r="BG739" i="5"/>
  <c r="BF739" i="5"/>
  <c r="BE739" i="5"/>
  <c r="BD739" i="5"/>
  <c r="BC739" i="5"/>
  <c r="BB739" i="5"/>
  <c r="BA739" i="5"/>
  <c r="AZ739" i="5"/>
  <c r="AY739" i="5"/>
  <c r="AX739" i="5"/>
  <c r="AW739" i="5"/>
  <c r="AV739" i="5"/>
  <c r="AU739" i="5"/>
  <c r="AT739" i="5"/>
  <c r="AS739" i="5"/>
  <c r="AR739" i="5"/>
  <c r="AQ739" i="5"/>
  <c r="AP739" i="5"/>
  <c r="AO739" i="5"/>
  <c r="AN739" i="5"/>
  <c r="AM739" i="5"/>
  <c r="AL739" i="5"/>
  <c r="AK739" i="5"/>
  <c r="AJ739" i="5"/>
  <c r="AI739" i="5"/>
  <c r="AH739" i="5"/>
  <c r="AG739" i="5"/>
  <c r="AF739" i="5"/>
  <c r="AE739" i="5"/>
  <c r="AD739" i="5"/>
  <c r="AC739" i="5"/>
  <c r="AB739" i="5"/>
  <c r="AA739" i="5"/>
  <c r="Z739" i="5"/>
  <c r="Y739" i="5"/>
  <c r="X739" i="5"/>
  <c r="W739" i="5"/>
  <c r="V739" i="5"/>
  <c r="U739" i="5"/>
  <c r="T739" i="5"/>
  <c r="S739" i="5"/>
  <c r="R739" i="5"/>
  <c r="Q739" i="5"/>
  <c r="P739" i="5"/>
  <c r="O739" i="5"/>
  <c r="N739" i="5"/>
  <c r="M739" i="5"/>
  <c r="L739" i="5"/>
  <c r="K739" i="5"/>
  <c r="J739" i="5"/>
  <c r="I739" i="5"/>
  <c r="H739" i="5"/>
  <c r="CB738" i="5"/>
  <c r="BY738" i="5"/>
  <c r="BX738" i="5"/>
  <c r="BW738" i="5"/>
  <c r="BV738" i="5"/>
  <c r="BT738" i="5"/>
  <c r="BS738" i="5"/>
  <c r="BR738" i="5"/>
  <c r="BQ738" i="5"/>
  <c r="BO738" i="5"/>
  <c r="BN738" i="5"/>
  <c r="BM738" i="5"/>
  <c r="BL738" i="5"/>
  <c r="BJ738" i="5"/>
  <c r="BI738" i="5"/>
  <c r="BH738" i="5"/>
  <c r="BG738" i="5"/>
  <c r="BE738" i="5"/>
  <c r="BD738" i="5"/>
  <c r="BC738" i="5"/>
  <c r="BB738" i="5"/>
  <c r="AZ738" i="5"/>
  <c r="AY738" i="5"/>
  <c r="AX738" i="5"/>
  <c r="AW738" i="5"/>
  <c r="AU738" i="5"/>
  <c r="AT738" i="5"/>
  <c r="AS738" i="5"/>
  <c r="AR738" i="5"/>
  <c r="AP738" i="5"/>
  <c r="AO738" i="5"/>
  <c r="AN738" i="5"/>
  <c r="AM738" i="5"/>
  <c r="AK738" i="5"/>
  <c r="AJ738" i="5"/>
  <c r="AI738" i="5"/>
  <c r="AH738" i="5"/>
  <c r="AF738" i="5"/>
  <c r="AE738" i="5"/>
  <c r="AD738" i="5"/>
  <c r="AC738" i="5"/>
  <c r="AA738" i="5"/>
  <c r="Z738" i="5"/>
  <c r="Y738" i="5"/>
  <c r="X738" i="5"/>
  <c r="V738" i="5"/>
  <c r="U738" i="5"/>
  <c r="T738" i="5"/>
  <c r="S738" i="5"/>
  <c r="Q738" i="5"/>
  <c r="P738" i="5"/>
  <c r="O738" i="5"/>
  <c r="N738" i="5"/>
  <c r="L738" i="5"/>
  <c r="K738" i="5"/>
  <c r="J738" i="5"/>
  <c r="I738" i="5"/>
  <c r="CB737" i="5"/>
  <c r="CA737" i="5"/>
  <c r="BY737" i="5"/>
  <c r="BX737" i="5"/>
  <c r="BW737" i="5"/>
  <c r="BV737" i="5"/>
  <c r="BU737" i="5"/>
  <c r="BT737" i="5"/>
  <c r="BS737" i="5"/>
  <c r="BR737" i="5"/>
  <c r="BQ737" i="5"/>
  <c r="BP737" i="5"/>
  <c r="BO737" i="5"/>
  <c r="BN737" i="5"/>
  <c r="BM737" i="5"/>
  <c r="BL737" i="5"/>
  <c r="BK737" i="5"/>
  <c r="BJ737" i="5"/>
  <c r="BI737" i="5"/>
  <c r="BH737" i="5"/>
  <c r="BG737" i="5"/>
  <c r="BF737" i="5"/>
  <c r="BE737" i="5"/>
  <c r="BD737" i="5"/>
  <c r="BC737" i="5"/>
  <c r="BB737" i="5"/>
  <c r="BA737" i="5"/>
  <c r="AZ737" i="5"/>
  <c r="AY737" i="5"/>
  <c r="AX737" i="5"/>
  <c r="AW737" i="5"/>
  <c r="AV737" i="5"/>
  <c r="AU737" i="5"/>
  <c r="AT737" i="5"/>
  <c r="AS737" i="5"/>
  <c r="AR737" i="5"/>
  <c r="AQ737" i="5"/>
  <c r="AP737" i="5"/>
  <c r="AO737" i="5"/>
  <c r="AN737" i="5"/>
  <c r="AM737" i="5"/>
  <c r="AL737" i="5"/>
  <c r="AK737" i="5"/>
  <c r="AJ737" i="5"/>
  <c r="AI737" i="5"/>
  <c r="AH737" i="5"/>
  <c r="AG737" i="5"/>
  <c r="AF737" i="5"/>
  <c r="AE737" i="5"/>
  <c r="AD737" i="5"/>
  <c r="AC737" i="5"/>
  <c r="AB737" i="5"/>
  <c r="AA737" i="5"/>
  <c r="Z737" i="5"/>
  <c r="Y737" i="5"/>
  <c r="X737" i="5"/>
  <c r="W737" i="5"/>
  <c r="V737" i="5"/>
  <c r="U737" i="5"/>
  <c r="T737" i="5"/>
  <c r="S737" i="5"/>
  <c r="R737" i="5"/>
  <c r="Q737" i="5"/>
  <c r="P737" i="5"/>
  <c r="O737" i="5"/>
  <c r="N737" i="5"/>
  <c r="M737" i="5"/>
  <c r="L737" i="5"/>
  <c r="K737" i="5"/>
  <c r="J737" i="5"/>
  <c r="I737" i="5"/>
  <c r="H737" i="5"/>
  <c r="CB736" i="5"/>
  <c r="BY736" i="5"/>
  <c r="BX736" i="5"/>
  <c r="BW736" i="5"/>
  <c r="BV736" i="5"/>
  <c r="BT736" i="5"/>
  <c r="BS736" i="5"/>
  <c r="BR736" i="5"/>
  <c r="BQ736" i="5"/>
  <c r="BP736" i="5"/>
  <c r="BO736" i="5"/>
  <c r="BN736" i="5"/>
  <c r="BM736" i="5"/>
  <c r="BL736" i="5"/>
  <c r="BK736" i="5"/>
  <c r="BJ736" i="5"/>
  <c r="BI736" i="5"/>
  <c r="BH736" i="5"/>
  <c r="BG736" i="5"/>
  <c r="BF736" i="5"/>
  <c r="BE736" i="5"/>
  <c r="BD736" i="5"/>
  <c r="BC736" i="5"/>
  <c r="BB736" i="5"/>
  <c r="BA736" i="5"/>
  <c r="AZ736" i="5"/>
  <c r="AY736" i="5"/>
  <c r="AX736" i="5"/>
  <c r="AW736" i="5"/>
  <c r="AV736" i="5"/>
  <c r="AU736" i="5"/>
  <c r="AT736" i="5"/>
  <c r="AS736" i="5"/>
  <c r="AR736" i="5"/>
  <c r="AQ736" i="5"/>
  <c r="AP736" i="5"/>
  <c r="AO736" i="5"/>
  <c r="AN736" i="5"/>
  <c r="AM736" i="5"/>
  <c r="AL736" i="5"/>
  <c r="AK736" i="5"/>
  <c r="AJ736" i="5"/>
  <c r="AI736" i="5"/>
  <c r="AH736" i="5"/>
  <c r="AG736" i="5"/>
  <c r="AF736" i="5"/>
  <c r="AE736" i="5"/>
  <c r="AD736" i="5"/>
  <c r="AC736" i="5"/>
  <c r="AB736" i="5"/>
  <c r="AA736" i="5"/>
  <c r="Z736" i="5"/>
  <c r="Y736" i="5"/>
  <c r="X736" i="5"/>
  <c r="W736" i="5"/>
  <c r="V736" i="5"/>
  <c r="U736" i="5"/>
  <c r="T736" i="5"/>
  <c r="S736" i="5"/>
  <c r="R736" i="5"/>
  <c r="Q736" i="5"/>
  <c r="P736" i="5"/>
  <c r="O736" i="5"/>
  <c r="N736" i="5"/>
  <c r="M736" i="5"/>
  <c r="L736" i="5"/>
  <c r="K736" i="5"/>
  <c r="J736" i="5"/>
  <c r="I736" i="5"/>
  <c r="H736" i="5"/>
  <c r="CB735" i="5"/>
  <c r="BY735" i="5"/>
  <c r="BX735" i="5"/>
  <c r="BW735" i="5"/>
  <c r="BV735" i="5"/>
  <c r="BT735" i="5"/>
  <c r="BS735" i="5"/>
  <c r="BR735" i="5"/>
  <c r="BQ735" i="5"/>
  <c r="BP735" i="5"/>
  <c r="BO735" i="5"/>
  <c r="BN735" i="5"/>
  <c r="BM735" i="5"/>
  <c r="BL735" i="5"/>
  <c r="BK735" i="5"/>
  <c r="BJ735" i="5"/>
  <c r="BI735" i="5"/>
  <c r="BH735" i="5"/>
  <c r="BG735" i="5"/>
  <c r="BF735" i="5"/>
  <c r="BE735" i="5"/>
  <c r="BD735" i="5"/>
  <c r="BC735" i="5"/>
  <c r="BB735" i="5"/>
  <c r="BA735" i="5"/>
  <c r="AZ735" i="5"/>
  <c r="AY735" i="5"/>
  <c r="AX735" i="5"/>
  <c r="AW735" i="5"/>
  <c r="AV735" i="5"/>
  <c r="AU735" i="5"/>
  <c r="AT735" i="5"/>
  <c r="AS735" i="5"/>
  <c r="AR735" i="5"/>
  <c r="AQ735" i="5"/>
  <c r="AP735" i="5"/>
  <c r="AO735" i="5"/>
  <c r="AN735" i="5"/>
  <c r="AM735" i="5"/>
  <c r="AL735" i="5"/>
  <c r="AK735" i="5"/>
  <c r="AJ735" i="5"/>
  <c r="AI735" i="5"/>
  <c r="AH735" i="5"/>
  <c r="AG735" i="5"/>
  <c r="AF735" i="5"/>
  <c r="AE735" i="5"/>
  <c r="AD735" i="5"/>
  <c r="AC735" i="5"/>
  <c r="AB735" i="5"/>
  <c r="AA735" i="5"/>
  <c r="Z735" i="5"/>
  <c r="Y735" i="5"/>
  <c r="X735" i="5"/>
  <c r="W735" i="5"/>
  <c r="V735" i="5"/>
  <c r="U735" i="5"/>
  <c r="T735" i="5"/>
  <c r="S735" i="5"/>
  <c r="R735" i="5"/>
  <c r="Q735" i="5"/>
  <c r="P735" i="5"/>
  <c r="O735" i="5"/>
  <c r="N735" i="5"/>
  <c r="M735" i="5"/>
  <c r="L735" i="5"/>
  <c r="K735" i="5"/>
  <c r="J735" i="5"/>
  <c r="I735" i="5"/>
  <c r="H735" i="5"/>
  <c r="CB734" i="5"/>
  <c r="BY734" i="5"/>
  <c r="BX734" i="5"/>
  <c r="BW734" i="5"/>
  <c r="BV734" i="5"/>
  <c r="BT734" i="5"/>
  <c r="BS734" i="5"/>
  <c r="BR734" i="5"/>
  <c r="BQ734" i="5"/>
  <c r="BP734" i="5"/>
  <c r="BO734" i="5"/>
  <c r="BN734" i="5"/>
  <c r="BM734" i="5"/>
  <c r="BL734" i="5"/>
  <c r="BK734" i="5"/>
  <c r="BJ734" i="5"/>
  <c r="BI734" i="5"/>
  <c r="BH734" i="5"/>
  <c r="BG734" i="5"/>
  <c r="BF734" i="5"/>
  <c r="BE734" i="5"/>
  <c r="BD734" i="5"/>
  <c r="BC734" i="5"/>
  <c r="BB734" i="5"/>
  <c r="BA734" i="5"/>
  <c r="AZ734" i="5"/>
  <c r="AY734" i="5"/>
  <c r="AX734" i="5"/>
  <c r="AW734" i="5"/>
  <c r="AV734" i="5"/>
  <c r="AU734" i="5"/>
  <c r="AT734" i="5"/>
  <c r="AS734" i="5"/>
  <c r="AR734" i="5"/>
  <c r="AQ734" i="5"/>
  <c r="AP734" i="5"/>
  <c r="AO734" i="5"/>
  <c r="AN734" i="5"/>
  <c r="AM734" i="5"/>
  <c r="AL734" i="5"/>
  <c r="AK734" i="5"/>
  <c r="AJ734" i="5"/>
  <c r="AI734" i="5"/>
  <c r="AH734" i="5"/>
  <c r="AG734" i="5"/>
  <c r="AF734" i="5"/>
  <c r="AE734" i="5"/>
  <c r="AD734" i="5"/>
  <c r="AC734" i="5"/>
  <c r="AB734" i="5"/>
  <c r="AA734" i="5"/>
  <c r="Z734" i="5"/>
  <c r="Y734" i="5"/>
  <c r="X734" i="5"/>
  <c r="W734" i="5"/>
  <c r="V734" i="5"/>
  <c r="U734" i="5"/>
  <c r="T734" i="5"/>
  <c r="S734" i="5"/>
  <c r="R734" i="5"/>
  <c r="Q734" i="5"/>
  <c r="P734" i="5"/>
  <c r="O734" i="5"/>
  <c r="N734" i="5"/>
  <c r="M734" i="5"/>
  <c r="L734" i="5"/>
  <c r="K734" i="5"/>
  <c r="J734" i="5"/>
  <c r="I734" i="5"/>
  <c r="H734" i="5"/>
  <c r="CB733" i="5"/>
  <c r="BY733" i="5"/>
  <c r="BX733" i="5"/>
  <c r="BW733" i="5"/>
  <c r="BV733" i="5"/>
  <c r="BT733" i="5"/>
  <c r="BS733" i="5"/>
  <c r="BR733" i="5"/>
  <c r="BQ733" i="5"/>
  <c r="BP733" i="5"/>
  <c r="BO733" i="5"/>
  <c r="BN733" i="5"/>
  <c r="BM733" i="5"/>
  <c r="BL733" i="5"/>
  <c r="BK733" i="5"/>
  <c r="BJ733" i="5"/>
  <c r="BI733" i="5"/>
  <c r="BH733" i="5"/>
  <c r="BG733" i="5"/>
  <c r="BF733" i="5"/>
  <c r="BE733" i="5"/>
  <c r="BD733" i="5"/>
  <c r="BC733" i="5"/>
  <c r="BB733" i="5"/>
  <c r="BA733" i="5"/>
  <c r="AZ733" i="5"/>
  <c r="AY733" i="5"/>
  <c r="AX733" i="5"/>
  <c r="AW733" i="5"/>
  <c r="AV733" i="5"/>
  <c r="AU733" i="5"/>
  <c r="AT733" i="5"/>
  <c r="AS733" i="5"/>
  <c r="AR733" i="5"/>
  <c r="AQ733" i="5"/>
  <c r="AP733" i="5"/>
  <c r="AO733" i="5"/>
  <c r="AN733" i="5"/>
  <c r="AM733" i="5"/>
  <c r="AL733" i="5"/>
  <c r="AK733" i="5"/>
  <c r="AJ733" i="5"/>
  <c r="AI733" i="5"/>
  <c r="AH733" i="5"/>
  <c r="AG733" i="5"/>
  <c r="AF733" i="5"/>
  <c r="AE733" i="5"/>
  <c r="AD733" i="5"/>
  <c r="AC733" i="5"/>
  <c r="AB733" i="5"/>
  <c r="AA733" i="5"/>
  <c r="Z733" i="5"/>
  <c r="Y733" i="5"/>
  <c r="X733" i="5"/>
  <c r="W733" i="5"/>
  <c r="V733" i="5"/>
  <c r="U733" i="5"/>
  <c r="T733" i="5"/>
  <c r="S733" i="5"/>
  <c r="R733" i="5"/>
  <c r="Q733" i="5"/>
  <c r="P733" i="5"/>
  <c r="O733" i="5"/>
  <c r="N733" i="5"/>
  <c r="M733" i="5"/>
  <c r="L733" i="5"/>
  <c r="K733" i="5"/>
  <c r="J733" i="5"/>
  <c r="I733" i="5"/>
  <c r="H733" i="5"/>
  <c r="CB732" i="5"/>
  <c r="BY732" i="5"/>
  <c r="BX732" i="5"/>
  <c r="BW732" i="5"/>
  <c r="BV732" i="5"/>
  <c r="BT732" i="5"/>
  <c r="BS732" i="5"/>
  <c r="BR732" i="5"/>
  <c r="BQ732" i="5"/>
  <c r="BO732" i="5"/>
  <c r="BN732" i="5"/>
  <c r="BM732" i="5"/>
  <c r="BL732" i="5"/>
  <c r="BJ732" i="5"/>
  <c r="BI732" i="5"/>
  <c r="BH732" i="5"/>
  <c r="BG732" i="5"/>
  <c r="BE732" i="5"/>
  <c r="BD732" i="5"/>
  <c r="BC732" i="5"/>
  <c r="BB732" i="5"/>
  <c r="AZ732" i="5"/>
  <c r="AY732" i="5"/>
  <c r="AX732" i="5"/>
  <c r="AW732" i="5"/>
  <c r="AU732" i="5"/>
  <c r="AT732" i="5"/>
  <c r="AS732" i="5"/>
  <c r="AR732" i="5"/>
  <c r="AP732" i="5"/>
  <c r="AO732" i="5"/>
  <c r="AN732" i="5"/>
  <c r="AM732" i="5"/>
  <c r="AK732" i="5"/>
  <c r="AJ732" i="5"/>
  <c r="AI732" i="5"/>
  <c r="AH732" i="5"/>
  <c r="AF732" i="5"/>
  <c r="AE732" i="5"/>
  <c r="AD732" i="5"/>
  <c r="AC732" i="5"/>
  <c r="AA732" i="5"/>
  <c r="Z732" i="5"/>
  <c r="Y732" i="5"/>
  <c r="X732" i="5"/>
  <c r="V732" i="5"/>
  <c r="U732" i="5"/>
  <c r="T732" i="5"/>
  <c r="S732" i="5"/>
  <c r="Q732" i="5"/>
  <c r="P732" i="5"/>
  <c r="O732" i="5"/>
  <c r="N732" i="5"/>
  <c r="L732" i="5"/>
  <c r="K732" i="5"/>
  <c r="J732" i="5"/>
  <c r="I732" i="5"/>
  <c r="CB731" i="5"/>
  <c r="CA731" i="5"/>
  <c r="BY731" i="5"/>
  <c r="BX731" i="5"/>
  <c r="BW731" i="5"/>
  <c r="BV731" i="5"/>
  <c r="BU731" i="5"/>
  <c r="BT731" i="5"/>
  <c r="BS731" i="5"/>
  <c r="BR731" i="5"/>
  <c r="BQ731" i="5"/>
  <c r="BP731" i="5"/>
  <c r="BO731" i="5"/>
  <c r="BN731" i="5"/>
  <c r="BM731" i="5"/>
  <c r="BL731" i="5"/>
  <c r="BK731" i="5"/>
  <c r="BJ731" i="5"/>
  <c r="BI731" i="5"/>
  <c r="BH731" i="5"/>
  <c r="BG731" i="5"/>
  <c r="BF731" i="5"/>
  <c r="BE731" i="5"/>
  <c r="BD731" i="5"/>
  <c r="BC731" i="5"/>
  <c r="BB731" i="5"/>
  <c r="BA731" i="5"/>
  <c r="AZ731" i="5"/>
  <c r="AY731" i="5"/>
  <c r="AX731" i="5"/>
  <c r="AW731" i="5"/>
  <c r="AV731" i="5"/>
  <c r="AU731" i="5"/>
  <c r="AT731" i="5"/>
  <c r="AS731" i="5"/>
  <c r="AR731" i="5"/>
  <c r="AQ731" i="5"/>
  <c r="AP731" i="5"/>
  <c r="AO731" i="5"/>
  <c r="AN731" i="5"/>
  <c r="AM731" i="5"/>
  <c r="AL731" i="5"/>
  <c r="AK731" i="5"/>
  <c r="AJ731" i="5"/>
  <c r="AI731" i="5"/>
  <c r="AH731" i="5"/>
  <c r="AG731" i="5"/>
  <c r="AF731" i="5"/>
  <c r="AE731" i="5"/>
  <c r="AD731" i="5"/>
  <c r="AC731" i="5"/>
  <c r="AB731" i="5"/>
  <c r="AA731" i="5"/>
  <c r="Z731" i="5"/>
  <c r="Y731" i="5"/>
  <c r="X731" i="5"/>
  <c r="W731" i="5"/>
  <c r="V731" i="5"/>
  <c r="U731" i="5"/>
  <c r="T731" i="5"/>
  <c r="S731" i="5"/>
  <c r="R731" i="5"/>
  <c r="Q731" i="5"/>
  <c r="P731" i="5"/>
  <c r="O731" i="5"/>
  <c r="N731" i="5"/>
  <c r="M731" i="5"/>
  <c r="L731" i="5"/>
  <c r="K731" i="5"/>
  <c r="J731" i="5"/>
  <c r="I731" i="5"/>
  <c r="H731" i="5"/>
  <c r="CB730" i="5"/>
  <c r="CA730" i="5"/>
  <c r="BY730" i="5"/>
  <c r="BX730" i="5"/>
  <c r="BW730" i="5"/>
  <c r="BV730" i="5"/>
  <c r="BU730" i="5"/>
  <c r="BT730" i="5"/>
  <c r="BS730" i="5"/>
  <c r="BR730" i="5"/>
  <c r="BQ730" i="5"/>
  <c r="BP730" i="5"/>
  <c r="BO730" i="5"/>
  <c r="BN730" i="5"/>
  <c r="BM730" i="5"/>
  <c r="BL730" i="5"/>
  <c r="BK730" i="5"/>
  <c r="BJ730" i="5"/>
  <c r="BI730" i="5"/>
  <c r="BH730" i="5"/>
  <c r="BG730" i="5"/>
  <c r="BF730" i="5"/>
  <c r="BE730" i="5"/>
  <c r="BD730" i="5"/>
  <c r="BC730" i="5"/>
  <c r="BB730" i="5"/>
  <c r="BA730" i="5"/>
  <c r="AZ730" i="5"/>
  <c r="AY730" i="5"/>
  <c r="AX730" i="5"/>
  <c r="AW730" i="5"/>
  <c r="AV730" i="5"/>
  <c r="AU730" i="5"/>
  <c r="AT730" i="5"/>
  <c r="AS730" i="5"/>
  <c r="AR730" i="5"/>
  <c r="AQ730" i="5"/>
  <c r="AP730" i="5"/>
  <c r="AO730" i="5"/>
  <c r="AN730" i="5"/>
  <c r="AM730" i="5"/>
  <c r="AL730" i="5"/>
  <c r="AK730" i="5"/>
  <c r="AJ730" i="5"/>
  <c r="AI730" i="5"/>
  <c r="AH730" i="5"/>
  <c r="AG730" i="5"/>
  <c r="AF730" i="5"/>
  <c r="AE730" i="5"/>
  <c r="AD730" i="5"/>
  <c r="AC730" i="5"/>
  <c r="AB730" i="5"/>
  <c r="AA730" i="5"/>
  <c r="Z730" i="5"/>
  <c r="Y730" i="5"/>
  <c r="X730" i="5"/>
  <c r="W730" i="5"/>
  <c r="V730" i="5"/>
  <c r="U730" i="5"/>
  <c r="T730" i="5"/>
  <c r="S730" i="5"/>
  <c r="R730" i="5"/>
  <c r="Q730" i="5"/>
  <c r="P730" i="5"/>
  <c r="O730" i="5"/>
  <c r="N730" i="5"/>
  <c r="M730" i="5"/>
  <c r="L730" i="5"/>
  <c r="K730" i="5"/>
  <c r="J730" i="5"/>
  <c r="I730" i="5"/>
  <c r="H730" i="5"/>
  <c r="CB729" i="5"/>
  <c r="BY729" i="5"/>
  <c r="BX729" i="5"/>
  <c r="BW729" i="5"/>
  <c r="BV729" i="5"/>
  <c r="BT729" i="5"/>
  <c r="BS729" i="5"/>
  <c r="BR729" i="5"/>
  <c r="BQ729" i="5"/>
  <c r="BP729" i="5"/>
  <c r="BO729" i="5"/>
  <c r="BN729" i="5"/>
  <c r="BM729" i="5"/>
  <c r="BL729" i="5"/>
  <c r="BK729" i="5"/>
  <c r="BJ729" i="5"/>
  <c r="BI729" i="5"/>
  <c r="BH729" i="5"/>
  <c r="BG729" i="5"/>
  <c r="BF729" i="5"/>
  <c r="BE729" i="5"/>
  <c r="BD729" i="5"/>
  <c r="BC729" i="5"/>
  <c r="BB729" i="5"/>
  <c r="BA729" i="5"/>
  <c r="AZ729" i="5"/>
  <c r="AY729" i="5"/>
  <c r="AX729" i="5"/>
  <c r="AW729" i="5"/>
  <c r="AV729" i="5"/>
  <c r="AU729" i="5"/>
  <c r="AT729" i="5"/>
  <c r="AS729" i="5"/>
  <c r="AR729" i="5"/>
  <c r="AQ729"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O729" i="5"/>
  <c r="N729" i="5"/>
  <c r="M729" i="5"/>
  <c r="L729" i="5"/>
  <c r="K729" i="5"/>
  <c r="J729" i="5"/>
  <c r="I729" i="5"/>
  <c r="H729" i="5"/>
  <c r="CB728" i="5"/>
  <c r="BY728" i="5"/>
  <c r="BX728" i="5"/>
  <c r="BW728" i="5"/>
  <c r="BV728" i="5"/>
  <c r="BT728" i="5"/>
  <c r="BS728" i="5"/>
  <c r="BR728" i="5"/>
  <c r="BQ728" i="5"/>
  <c r="BP728" i="5"/>
  <c r="BO728" i="5"/>
  <c r="BN728" i="5"/>
  <c r="BM728" i="5"/>
  <c r="BL728" i="5"/>
  <c r="BK728" i="5"/>
  <c r="BJ728" i="5"/>
  <c r="BI728" i="5"/>
  <c r="BH728" i="5"/>
  <c r="BG728" i="5"/>
  <c r="BF728" i="5"/>
  <c r="BE728" i="5"/>
  <c r="BD728" i="5"/>
  <c r="BC728" i="5"/>
  <c r="BB728" i="5"/>
  <c r="BA728" i="5"/>
  <c r="AZ728" i="5"/>
  <c r="AY728" i="5"/>
  <c r="AX728" i="5"/>
  <c r="AW728" i="5"/>
  <c r="AV728" i="5"/>
  <c r="AU728" i="5"/>
  <c r="AT728" i="5"/>
  <c r="AS728" i="5"/>
  <c r="AR728" i="5"/>
  <c r="AQ728" i="5"/>
  <c r="AP728" i="5"/>
  <c r="AO728" i="5"/>
  <c r="AN728" i="5"/>
  <c r="AM728" i="5"/>
  <c r="AL728" i="5"/>
  <c r="AK728" i="5"/>
  <c r="AJ728" i="5"/>
  <c r="AI728" i="5"/>
  <c r="AH728" i="5"/>
  <c r="AG728" i="5"/>
  <c r="AF728" i="5"/>
  <c r="AE728" i="5"/>
  <c r="AD728" i="5"/>
  <c r="AC728" i="5"/>
  <c r="AB728" i="5"/>
  <c r="AA728" i="5"/>
  <c r="Z728" i="5"/>
  <c r="Y728" i="5"/>
  <c r="X728" i="5"/>
  <c r="W728" i="5"/>
  <c r="V728" i="5"/>
  <c r="U728" i="5"/>
  <c r="T728" i="5"/>
  <c r="S728" i="5"/>
  <c r="R728" i="5"/>
  <c r="Q728" i="5"/>
  <c r="P728" i="5"/>
  <c r="O728" i="5"/>
  <c r="N728" i="5"/>
  <c r="M728" i="5"/>
  <c r="L728" i="5"/>
  <c r="K728" i="5"/>
  <c r="J728" i="5"/>
  <c r="I728" i="5"/>
  <c r="H728" i="5"/>
  <c r="CB727" i="5"/>
  <c r="BY727" i="5"/>
  <c r="BX727" i="5"/>
  <c r="BW727" i="5"/>
  <c r="BV727" i="5"/>
  <c r="BT727" i="5"/>
  <c r="BS727" i="5"/>
  <c r="BR727" i="5"/>
  <c r="BQ727" i="5"/>
  <c r="BP727" i="5"/>
  <c r="BO727" i="5"/>
  <c r="BN727" i="5"/>
  <c r="BM727" i="5"/>
  <c r="BL727" i="5"/>
  <c r="BK727" i="5"/>
  <c r="BJ727" i="5"/>
  <c r="BI727" i="5"/>
  <c r="BH727" i="5"/>
  <c r="BG727" i="5"/>
  <c r="BF727" i="5"/>
  <c r="BE727" i="5"/>
  <c r="BD727" i="5"/>
  <c r="BC727" i="5"/>
  <c r="BB727" i="5"/>
  <c r="BA727" i="5"/>
  <c r="AZ727" i="5"/>
  <c r="AY727" i="5"/>
  <c r="AX727" i="5"/>
  <c r="AW727" i="5"/>
  <c r="AV727" i="5"/>
  <c r="AU727" i="5"/>
  <c r="AT727" i="5"/>
  <c r="AS727" i="5"/>
  <c r="AR727" i="5"/>
  <c r="AQ727" i="5"/>
  <c r="AP727" i="5"/>
  <c r="AO727" i="5"/>
  <c r="AN727" i="5"/>
  <c r="AM727" i="5"/>
  <c r="AL727" i="5"/>
  <c r="AK727" i="5"/>
  <c r="AJ727" i="5"/>
  <c r="AI727" i="5"/>
  <c r="AH727" i="5"/>
  <c r="AG727" i="5"/>
  <c r="AF727" i="5"/>
  <c r="AE727" i="5"/>
  <c r="AD727" i="5"/>
  <c r="AC727" i="5"/>
  <c r="AB727" i="5"/>
  <c r="AA727" i="5"/>
  <c r="Z727" i="5"/>
  <c r="Y727" i="5"/>
  <c r="X727" i="5"/>
  <c r="W727" i="5"/>
  <c r="V727" i="5"/>
  <c r="U727" i="5"/>
  <c r="T727" i="5"/>
  <c r="S727" i="5"/>
  <c r="R727" i="5"/>
  <c r="Q727" i="5"/>
  <c r="P727" i="5"/>
  <c r="O727" i="5"/>
  <c r="N727" i="5"/>
  <c r="M727" i="5"/>
  <c r="L727" i="5"/>
  <c r="K727" i="5"/>
  <c r="J727" i="5"/>
  <c r="I727" i="5"/>
  <c r="H727" i="5"/>
  <c r="CB726" i="5"/>
  <c r="BY726" i="5"/>
  <c r="BX726" i="5"/>
  <c r="BW726" i="5"/>
  <c r="BV726" i="5"/>
  <c r="BT726" i="5"/>
  <c r="BS726" i="5"/>
  <c r="BR726" i="5"/>
  <c r="BQ726" i="5"/>
  <c r="BP726" i="5"/>
  <c r="BO726" i="5"/>
  <c r="BN726" i="5"/>
  <c r="BM726" i="5"/>
  <c r="BL726" i="5"/>
  <c r="BK726" i="5"/>
  <c r="BJ726" i="5"/>
  <c r="BI726" i="5"/>
  <c r="BH726" i="5"/>
  <c r="BG726" i="5"/>
  <c r="BF726" i="5"/>
  <c r="BE726" i="5"/>
  <c r="BD726" i="5"/>
  <c r="BC726" i="5"/>
  <c r="BB726" i="5"/>
  <c r="BA726" i="5"/>
  <c r="AZ726" i="5"/>
  <c r="AY726" i="5"/>
  <c r="AX726" i="5"/>
  <c r="AW726" i="5"/>
  <c r="AV726" i="5"/>
  <c r="AU726" i="5"/>
  <c r="AT726" i="5"/>
  <c r="AS726" i="5"/>
  <c r="AR726" i="5"/>
  <c r="AP726" i="5"/>
  <c r="AO726" i="5"/>
  <c r="AN726" i="5"/>
  <c r="AM726" i="5"/>
  <c r="AK726" i="5"/>
  <c r="AJ726" i="5"/>
  <c r="AI726" i="5"/>
  <c r="AH726" i="5"/>
  <c r="AG726" i="5"/>
  <c r="AF726" i="5"/>
  <c r="AE726" i="5"/>
  <c r="AD726" i="5"/>
  <c r="AC726" i="5"/>
  <c r="AB726" i="5"/>
  <c r="AA726" i="5"/>
  <c r="Z726" i="5"/>
  <c r="Y726" i="5"/>
  <c r="X726" i="5"/>
  <c r="W726" i="5"/>
  <c r="V726" i="5"/>
  <c r="U726" i="5"/>
  <c r="T726" i="5"/>
  <c r="S726" i="5"/>
  <c r="Q726" i="5"/>
  <c r="P726" i="5"/>
  <c r="O726" i="5"/>
  <c r="N726" i="5"/>
  <c r="L726" i="5"/>
  <c r="K726" i="5"/>
  <c r="J726" i="5"/>
  <c r="I726" i="5"/>
  <c r="CB725" i="5"/>
  <c r="CA725" i="5"/>
  <c r="BY725" i="5"/>
  <c r="BX725" i="5"/>
  <c r="BW725" i="5"/>
  <c r="BV725" i="5"/>
  <c r="BU725" i="5"/>
  <c r="BT725" i="5"/>
  <c r="BS725" i="5"/>
  <c r="BR725" i="5"/>
  <c r="BQ725" i="5"/>
  <c r="BP725" i="5"/>
  <c r="BO725" i="5"/>
  <c r="BN725" i="5"/>
  <c r="BM725" i="5"/>
  <c r="BL725" i="5"/>
  <c r="BK725" i="5"/>
  <c r="BJ725" i="5"/>
  <c r="BI725" i="5"/>
  <c r="BH725" i="5"/>
  <c r="BG725" i="5"/>
  <c r="BF725" i="5"/>
  <c r="BE725" i="5"/>
  <c r="BD725" i="5"/>
  <c r="BC725" i="5"/>
  <c r="BB725" i="5"/>
  <c r="BA725" i="5"/>
  <c r="AZ725" i="5"/>
  <c r="AY725" i="5"/>
  <c r="AX725" i="5"/>
  <c r="AW725" i="5"/>
  <c r="AV725" i="5"/>
  <c r="AU725" i="5"/>
  <c r="AT725" i="5"/>
  <c r="AS725" i="5"/>
  <c r="AR725" i="5"/>
  <c r="AQ725" i="5"/>
  <c r="AP725" i="5"/>
  <c r="AO725" i="5"/>
  <c r="AN725" i="5"/>
  <c r="AM725" i="5"/>
  <c r="AL725" i="5"/>
  <c r="AK725" i="5"/>
  <c r="AJ725" i="5"/>
  <c r="AI725" i="5"/>
  <c r="AH725" i="5"/>
  <c r="AG725" i="5"/>
  <c r="AF725" i="5"/>
  <c r="AE725" i="5"/>
  <c r="AD725" i="5"/>
  <c r="AC725" i="5"/>
  <c r="AB725" i="5"/>
  <c r="AA725" i="5"/>
  <c r="Z725" i="5"/>
  <c r="Y725" i="5"/>
  <c r="X725" i="5"/>
  <c r="W725" i="5"/>
  <c r="V725" i="5"/>
  <c r="U725" i="5"/>
  <c r="T725" i="5"/>
  <c r="S725" i="5"/>
  <c r="R725" i="5"/>
  <c r="Q725" i="5"/>
  <c r="P725" i="5"/>
  <c r="O725" i="5"/>
  <c r="N725" i="5"/>
  <c r="M725" i="5"/>
  <c r="L725" i="5"/>
  <c r="K725" i="5"/>
  <c r="J725" i="5"/>
  <c r="I725" i="5"/>
  <c r="H725" i="5"/>
  <c r="CB724" i="5"/>
  <c r="BY724" i="5"/>
  <c r="BX724" i="5"/>
  <c r="BW724" i="5"/>
  <c r="BV724" i="5"/>
  <c r="BT724" i="5"/>
  <c r="BS724" i="5"/>
  <c r="BR724" i="5"/>
  <c r="BQ724" i="5"/>
  <c r="BP724" i="5"/>
  <c r="BO724" i="5"/>
  <c r="BN724" i="5"/>
  <c r="BM724" i="5"/>
  <c r="BL724" i="5"/>
  <c r="BK724" i="5"/>
  <c r="BJ724" i="5"/>
  <c r="BI724" i="5"/>
  <c r="BH724" i="5"/>
  <c r="BG724" i="5"/>
  <c r="BF724" i="5"/>
  <c r="BE724" i="5"/>
  <c r="BD724" i="5"/>
  <c r="BC724" i="5"/>
  <c r="BB724" i="5"/>
  <c r="BA724" i="5"/>
  <c r="AZ724" i="5"/>
  <c r="AY724" i="5"/>
  <c r="AX724" i="5"/>
  <c r="AW724" i="5"/>
  <c r="AV724" i="5"/>
  <c r="AU724" i="5"/>
  <c r="AT724" i="5"/>
  <c r="AS724" i="5"/>
  <c r="AR724" i="5"/>
  <c r="AQ724" i="5"/>
  <c r="AP724" i="5"/>
  <c r="AO724" i="5"/>
  <c r="AN724" i="5"/>
  <c r="AM724" i="5"/>
  <c r="AL724" i="5"/>
  <c r="AK724" i="5"/>
  <c r="AJ724" i="5"/>
  <c r="AI724" i="5"/>
  <c r="AH724" i="5"/>
  <c r="AG724" i="5"/>
  <c r="AF724" i="5"/>
  <c r="AE724" i="5"/>
  <c r="AD724" i="5"/>
  <c r="AC724" i="5"/>
  <c r="AB724" i="5"/>
  <c r="AA724" i="5"/>
  <c r="Z724" i="5"/>
  <c r="Y724" i="5"/>
  <c r="X724" i="5"/>
  <c r="W724" i="5"/>
  <c r="V724" i="5"/>
  <c r="U724" i="5"/>
  <c r="T724" i="5"/>
  <c r="S724" i="5"/>
  <c r="R724" i="5"/>
  <c r="Q724" i="5"/>
  <c r="P724" i="5"/>
  <c r="O724" i="5"/>
  <c r="N724" i="5"/>
  <c r="M724" i="5"/>
  <c r="L724" i="5"/>
  <c r="K724" i="5"/>
  <c r="J724" i="5"/>
  <c r="I724" i="5"/>
  <c r="H724" i="5"/>
  <c r="CB723" i="5"/>
  <c r="BY723" i="5"/>
  <c r="BX723" i="5"/>
  <c r="BW723" i="5"/>
  <c r="BV723" i="5"/>
  <c r="BT723" i="5"/>
  <c r="BS723" i="5"/>
  <c r="BR723" i="5"/>
  <c r="BQ723" i="5"/>
  <c r="BP723" i="5"/>
  <c r="BO723" i="5"/>
  <c r="BN723" i="5"/>
  <c r="BM723" i="5"/>
  <c r="BL723" i="5"/>
  <c r="BK723" i="5"/>
  <c r="BJ723" i="5"/>
  <c r="BI723" i="5"/>
  <c r="BH723" i="5"/>
  <c r="BG723" i="5"/>
  <c r="BF723" i="5"/>
  <c r="BE723" i="5"/>
  <c r="BD723" i="5"/>
  <c r="BC723" i="5"/>
  <c r="BB723" i="5"/>
  <c r="BA723" i="5"/>
  <c r="AZ723" i="5"/>
  <c r="AY723" i="5"/>
  <c r="AX723" i="5"/>
  <c r="AW723" i="5"/>
  <c r="AV723" i="5"/>
  <c r="AU723" i="5"/>
  <c r="AT723" i="5"/>
  <c r="AS723" i="5"/>
  <c r="AR723" i="5"/>
  <c r="AQ723" i="5"/>
  <c r="AP723" i="5"/>
  <c r="AO723" i="5"/>
  <c r="AN723" i="5"/>
  <c r="AM723" i="5"/>
  <c r="AL723" i="5"/>
  <c r="AK723" i="5"/>
  <c r="AJ723" i="5"/>
  <c r="AI723" i="5"/>
  <c r="AH723" i="5"/>
  <c r="AG723" i="5"/>
  <c r="AF723" i="5"/>
  <c r="AE723" i="5"/>
  <c r="AD723" i="5"/>
  <c r="AC723" i="5"/>
  <c r="AB723" i="5"/>
  <c r="AA723" i="5"/>
  <c r="Z723" i="5"/>
  <c r="Y723" i="5"/>
  <c r="X723" i="5"/>
  <c r="W723" i="5"/>
  <c r="V723" i="5"/>
  <c r="U723" i="5"/>
  <c r="T723" i="5"/>
  <c r="S723" i="5"/>
  <c r="R723" i="5"/>
  <c r="Q723" i="5"/>
  <c r="P723" i="5"/>
  <c r="O723" i="5"/>
  <c r="N723" i="5"/>
  <c r="M723" i="5"/>
  <c r="L723" i="5"/>
  <c r="K723" i="5"/>
  <c r="J723" i="5"/>
  <c r="I723" i="5"/>
  <c r="H723" i="5"/>
  <c r="CB722" i="5"/>
  <c r="BY722" i="5"/>
  <c r="BX722" i="5"/>
  <c r="BW722" i="5"/>
  <c r="BV722" i="5"/>
  <c r="BT722" i="5"/>
  <c r="BS722" i="5"/>
  <c r="BR722" i="5"/>
  <c r="BQ722" i="5"/>
  <c r="BP722" i="5"/>
  <c r="BO722" i="5"/>
  <c r="BN722" i="5"/>
  <c r="BM722" i="5"/>
  <c r="BL722" i="5"/>
  <c r="BK722" i="5"/>
  <c r="BJ722" i="5"/>
  <c r="BI722" i="5"/>
  <c r="BH722" i="5"/>
  <c r="BG722" i="5"/>
  <c r="BF722" i="5"/>
  <c r="BE722" i="5"/>
  <c r="BD722" i="5"/>
  <c r="BC722" i="5"/>
  <c r="BB722" i="5"/>
  <c r="BA722" i="5"/>
  <c r="AZ722" i="5"/>
  <c r="AY722" i="5"/>
  <c r="AX722" i="5"/>
  <c r="AW722" i="5"/>
  <c r="AV722" i="5"/>
  <c r="AU722" i="5"/>
  <c r="AT722" i="5"/>
  <c r="AS722" i="5"/>
  <c r="AR722" i="5"/>
  <c r="AQ722" i="5"/>
  <c r="AP722" i="5"/>
  <c r="AO722" i="5"/>
  <c r="AN722" i="5"/>
  <c r="AM722" i="5"/>
  <c r="AL722" i="5"/>
  <c r="AK722" i="5"/>
  <c r="AJ722" i="5"/>
  <c r="AI722" i="5"/>
  <c r="AH722" i="5"/>
  <c r="AG722" i="5"/>
  <c r="AF722" i="5"/>
  <c r="AE722" i="5"/>
  <c r="AD722" i="5"/>
  <c r="AC722" i="5"/>
  <c r="AB722" i="5"/>
  <c r="AA722" i="5"/>
  <c r="Z722" i="5"/>
  <c r="Y722" i="5"/>
  <c r="X722" i="5"/>
  <c r="W722" i="5"/>
  <c r="V722" i="5"/>
  <c r="U722" i="5"/>
  <c r="T722" i="5"/>
  <c r="S722" i="5"/>
  <c r="R722" i="5"/>
  <c r="Q722" i="5"/>
  <c r="P722" i="5"/>
  <c r="O722" i="5"/>
  <c r="N722" i="5"/>
  <c r="M722" i="5"/>
  <c r="L722" i="5"/>
  <c r="K722" i="5"/>
  <c r="J722" i="5"/>
  <c r="I722" i="5"/>
  <c r="H722" i="5"/>
  <c r="CB721" i="5"/>
  <c r="BY721" i="5"/>
  <c r="BX721" i="5"/>
  <c r="BW721" i="5"/>
  <c r="BV721" i="5"/>
  <c r="BT721" i="5"/>
  <c r="BS721" i="5"/>
  <c r="BR721" i="5"/>
  <c r="BQ721" i="5"/>
  <c r="BO721" i="5"/>
  <c r="BN721" i="5"/>
  <c r="BM721" i="5"/>
  <c r="BL721" i="5"/>
  <c r="BJ721" i="5"/>
  <c r="BI721" i="5"/>
  <c r="BH721" i="5"/>
  <c r="BG721" i="5"/>
  <c r="BE721" i="5"/>
  <c r="BD721" i="5"/>
  <c r="BC721" i="5"/>
  <c r="BB721" i="5"/>
  <c r="AZ721" i="5"/>
  <c r="AY721" i="5"/>
  <c r="AX721" i="5"/>
  <c r="AW721" i="5"/>
  <c r="AU721" i="5"/>
  <c r="AT721" i="5"/>
  <c r="AS721" i="5"/>
  <c r="AR721" i="5"/>
  <c r="AP721" i="5"/>
  <c r="AO721" i="5"/>
  <c r="AN721" i="5"/>
  <c r="AM721" i="5"/>
  <c r="AK721" i="5"/>
  <c r="AJ721" i="5"/>
  <c r="AI721" i="5"/>
  <c r="AH721" i="5"/>
  <c r="AF721" i="5"/>
  <c r="AE721" i="5"/>
  <c r="AD721" i="5"/>
  <c r="AC721" i="5"/>
  <c r="AA721" i="5"/>
  <c r="Z721" i="5"/>
  <c r="Y721" i="5"/>
  <c r="X721" i="5"/>
  <c r="V721" i="5"/>
  <c r="U721" i="5"/>
  <c r="T721" i="5"/>
  <c r="S721" i="5"/>
  <c r="Q721" i="5"/>
  <c r="P721" i="5"/>
  <c r="O721" i="5"/>
  <c r="N721" i="5"/>
  <c r="L721" i="5"/>
  <c r="K721" i="5"/>
  <c r="J721" i="5"/>
  <c r="I721" i="5"/>
  <c r="CB720" i="5"/>
  <c r="CA720" i="5"/>
  <c r="BY720" i="5"/>
  <c r="BX720" i="5"/>
  <c r="BW720" i="5"/>
  <c r="BV720" i="5"/>
  <c r="BU720" i="5"/>
  <c r="BT720" i="5"/>
  <c r="BS720" i="5"/>
  <c r="BR720" i="5"/>
  <c r="BQ720" i="5"/>
  <c r="BP720" i="5"/>
  <c r="BO720" i="5"/>
  <c r="BN720" i="5"/>
  <c r="BM720" i="5"/>
  <c r="BL720" i="5"/>
  <c r="BK720" i="5"/>
  <c r="BJ720" i="5"/>
  <c r="BI720" i="5"/>
  <c r="BH720" i="5"/>
  <c r="BG720" i="5"/>
  <c r="BF720" i="5"/>
  <c r="BE720" i="5"/>
  <c r="BD720" i="5"/>
  <c r="BC720" i="5"/>
  <c r="BB720" i="5"/>
  <c r="BA720" i="5"/>
  <c r="AZ720" i="5"/>
  <c r="AY720" i="5"/>
  <c r="AX720" i="5"/>
  <c r="AW720" i="5"/>
  <c r="AV720" i="5"/>
  <c r="AU720" i="5"/>
  <c r="AT720" i="5"/>
  <c r="AS720" i="5"/>
  <c r="AR720" i="5"/>
  <c r="AQ720" i="5"/>
  <c r="AP720" i="5"/>
  <c r="AO720" i="5"/>
  <c r="AN720" i="5"/>
  <c r="AM720" i="5"/>
  <c r="AL720" i="5"/>
  <c r="AK720" i="5"/>
  <c r="AJ720" i="5"/>
  <c r="AI720" i="5"/>
  <c r="AH720" i="5"/>
  <c r="AG720" i="5"/>
  <c r="AF720" i="5"/>
  <c r="AE720" i="5"/>
  <c r="AD720" i="5"/>
  <c r="AC720" i="5"/>
  <c r="AB720" i="5"/>
  <c r="AA720" i="5"/>
  <c r="Z720" i="5"/>
  <c r="Y720" i="5"/>
  <c r="X720" i="5"/>
  <c r="W720" i="5"/>
  <c r="V720" i="5"/>
  <c r="U720" i="5"/>
  <c r="T720" i="5"/>
  <c r="S720" i="5"/>
  <c r="R720" i="5"/>
  <c r="Q720" i="5"/>
  <c r="P720" i="5"/>
  <c r="O720" i="5"/>
  <c r="N720" i="5"/>
  <c r="M720" i="5"/>
  <c r="L720" i="5"/>
  <c r="K720" i="5"/>
  <c r="J720" i="5"/>
  <c r="I720" i="5"/>
  <c r="H720" i="5"/>
  <c r="CB719" i="5"/>
  <c r="BY719" i="5"/>
  <c r="BX719" i="5"/>
  <c r="BW719" i="5"/>
  <c r="BV719" i="5"/>
  <c r="BT719" i="5"/>
  <c r="BS719" i="5"/>
  <c r="BR719" i="5"/>
  <c r="BQ719" i="5"/>
  <c r="BP719" i="5"/>
  <c r="BO719" i="5"/>
  <c r="BN719" i="5"/>
  <c r="BM719" i="5"/>
  <c r="BL719" i="5"/>
  <c r="BK719" i="5"/>
  <c r="BJ719" i="5"/>
  <c r="BI719" i="5"/>
  <c r="BH719" i="5"/>
  <c r="BG719" i="5"/>
  <c r="BF719" i="5"/>
  <c r="BE719" i="5"/>
  <c r="BD719" i="5"/>
  <c r="BC719" i="5"/>
  <c r="BB719" i="5"/>
  <c r="BA719" i="5"/>
  <c r="AZ719" i="5"/>
  <c r="AY719" i="5"/>
  <c r="AX719" i="5"/>
  <c r="AW719" i="5"/>
  <c r="AV719" i="5"/>
  <c r="AU719" i="5"/>
  <c r="AT719" i="5"/>
  <c r="AS719" i="5"/>
  <c r="AR719" i="5"/>
  <c r="AQ719" i="5"/>
  <c r="AP719" i="5"/>
  <c r="AO719" i="5"/>
  <c r="AN719" i="5"/>
  <c r="AM719" i="5"/>
  <c r="AL719" i="5"/>
  <c r="AK719" i="5"/>
  <c r="AJ719" i="5"/>
  <c r="AI719" i="5"/>
  <c r="AH719" i="5"/>
  <c r="AG719" i="5"/>
  <c r="AF719" i="5"/>
  <c r="AE719" i="5"/>
  <c r="AD719" i="5"/>
  <c r="AC719" i="5"/>
  <c r="AB719" i="5"/>
  <c r="AA719" i="5"/>
  <c r="Z719" i="5"/>
  <c r="Y719" i="5"/>
  <c r="X719" i="5"/>
  <c r="W719" i="5"/>
  <c r="V719" i="5"/>
  <c r="U719" i="5"/>
  <c r="T719" i="5"/>
  <c r="S719" i="5"/>
  <c r="R719" i="5"/>
  <c r="Q719" i="5"/>
  <c r="P719" i="5"/>
  <c r="O719" i="5"/>
  <c r="N719" i="5"/>
  <c r="M719" i="5"/>
  <c r="L719" i="5"/>
  <c r="K719" i="5"/>
  <c r="J719" i="5"/>
  <c r="I719" i="5"/>
  <c r="H719" i="5"/>
  <c r="CB718" i="5"/>
  <c r="BY718" i="5"/>
  <c r="BX718" i="5"/>
  <c r="BW718" i="5"/>
  <c r="BV718" i="5"/>
  <c r="BT718" i="5"/>
  <c r="BS718" i="5"/>
  <c r="BR718" i="5"/>
  <c r="BQ718" i="5"/>
  <c r="BP718" i="5"/>
  <c r="BO718" i="5"/>
  <c r="BN718" i="5"/>
  <c r="BM718" i="5"/>
  <c r="BL718" i="5"/>
  <c r="BK718" i="5"/>
  <c r="BJ718" i="5"/>
  <c r="BI718" i="5"/>
  <c r="BH718" i="5"/>
  <c r="BG718" i="5"/>
  <c r="BF718" i="5"/>
  <c r="BE718" i="5"/>
  <c r="BD718" i="5"/>
  <c r="BC718" i="5"/>
  <c r="BB718" i="5"/>
  <c r="BA718" i="5"/>
  <c r="AZ718" i="5"/>
  <c r="AY718" i="5"/>
  <c r="AX718" i="5"/>
  <c r="AW718" i="5"/>
  <c r="AV718" i="5"/>
  <c r="AU718" i="5"/>
  <c r="AT718" i="5"/>
  <c r="AS718"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O718" i="5"/>
  <c r="N718" i="5"/>
  <c r="M718" i="5"/>
  <c r="L718" i="5"/>
  <c r="K718" i="5"/>
  <c r="J718" i="5"/>
  <c r="I718" i="5"/>
  <c r="H718" i="5"/>
  <c r="CB717" i="5"/>
  <c r="BY717" i="5"/>
  <c r="BX717" i="5"/>
  <c r="BW717" i="5"/>
  <c r="BV717" i="5"/>
  <c r="BT717" i="5"/>
  <c r="BS717" i="5"/>
  <c r="BR717" i="5"/>
  <c r="BQ717" i="5"/>
  <c r="BP717" i="5"/>
  <c r="BO717" i="5"/>
  <c r="BN717" i="5"/>
  <c r="BM717" i="5"/>
  <c r="BL717" i="5"/>
  <c r="BK717" i="5"/>
  <c r="BJ717" i="5"/>
  <c r="BI717" i="5"/>
  <c r="BH717" i="5"/>
  <c r="BG717" i="5"/>
  <c r="BF717" i="5"/>
  <c r="BE717" i="5"/>
  <c r="BD717" i="5"/>
  <c r="BC717" i="5"/>
  <c r="BB717" i="5"/>
  <c r="BA717" i="5"/>
  <c r="AZ717" i="5"/>
  <c r="AY717" i="5"/>
  <c r="AX717" i="5"/>
  <c r="AW717" i="5"/>
  <c r="AV717" i="5"/>
  <c r="AU717" i="5"/>
  <c r="AT717" i="5"/>
  <c r="AS717"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O717" i="5"/>
  <c r="N717" i="5"/>
  <c r="M717" i="5"/>
  <c r="L717" i="5"/>
  <c r="K717" i="5"/>
  <c r="J717" i="5"/>
  <c r="I717" i="5"/>
  <c r="H717" i="5"/>
  <c r="CB716" i="5"/>
  <c r="BY716" i="5"/>
  <c r="BX716" i="5"/>
  <c r="BW716" i="5"/>
  <c r="BV716" i="5"/>
  <c r="BT716" i="5"/>
  <c r="BS716" i="5"/>
  <c r="BR716" i="5"/>
  <c r="BQ716" i="5"/>
  <c r="BO716" i="5"/>
  <c r="BN716" i="5"/>
  <c r="BM716" i="5"/>
  <c r="BL716" i="5"/>
  <c r="BJ716" i="5"/>
  <c r="BI716" i="5"/>
  <c r="BH716" i="5"/>
  <c r="BG716" i="5"/>
  <c r="BE716" i="5"/>
  <c r="BD716" i="5"/>
  <c r="BC716" i="5"/>
  <c r="BB716" i="5"/>
  <c r="AZ716" i="5"/>
  <c r="AY716" i="5"/>
  <c r="AX716" i="5"/>
  <c r="AW716" i="5"/>
  <c r="AU716" i="5"/>
  <c r="AT716" i="5"/>
  <c r="AS716" i="5"/>
  <c r="AR716" i="5"/>
  <c r="AP716" i="5"/>
  <c r="AO716" i="5"/>
  <c r="AN716" i="5"/>
  <c r="AM716" i="5"/>
  <c r="AK716" i="5"/>
  <c r="AJ716" i="5"/>
  <c r="AI716" i="5"/>
  <c r="AH716" i="5"/>
  <c r="AF716" i="5"/>
  <c r="AE716" i="5"/>
  <c r="AD716" i="5"/>
  <c r="AC716" i="5"/>
  <c r="AA716" i="5"/>
  <c r="Z716" i="5"/>
  <c r="Y716" i="5"/>
  <c r="X716" i="5"/>
  <c r="V716" i="5"/>
  <c r="U716" i="5"/>
  <c r="T716" i="5"/>
  <c r="S716" i="5"/>
  <c r="Q716" i="5"/>
  <c r="P716" i="5"/>
  <c r="O716" i="5"/>
  <c r="N716" i="5"/>
  <c r="L716" i="5"/>
  <c r="K716" i="5"/>
  <c r="J716" i="5"/>
  <c r="I716" i="5"/>
  <c r="CB715" i="5"/>
  <c r="CA715" i="5"/>
  <c r="BY715" i="5"/>
  <c r="BX715" i="5"/>
  <c r="BW715" i="5"/>
  <c r="BV715" i="5"/>
  <c r="BU715" i="5"/>
  <c r="BT715" i="5"/>
  <c r="BS715" i="5"/>
  <c r="BR715" i="5"/>
  <c r="BQ715" i="5"/>
  <c r="BP715" i="5"/>
  <c r="BO715" i="5"/>
  <c r="BN715" i="5"/>
  <c r="BM715" i="5"/>
  <c r="BL715" i="5"/>
  <c r="BK715" i="5"/>
  <c r="BJ715" i="5"/>
  <c r="BI715" i="5"/>
  <c r="BH715" i="5"/>
  <c r="BG715" i="5"/>
  <c r="BF715" i="5"/>
  <c r="BE715" i="5"/>
  <c r="BD715" i="5"/>
  <c r="BC715" i="5"/>
  <c r="BB715" i="5"/>
  <c r="BA715" i="5"/>
  <c r="AZ715" i="5"/>
  <c r="AY715" i="5"/>
  <c r="AX715" i="5"/>
  <c r="AW715" i="5"/>
  <c r="AV715" i="5"/>
  <c r="AU715" i="5"/>
  <c r="AT715" i="5"/>
  <c r="AS715" i="5"/>
  <c r="AR715" i="5"/>
  <c r="AQ715" i="5"/>
  <c r="AP715" i="5"/>
  <c r="AO715" i="5"/>
  <c r="AN715" i="5"/>
  <c r="AM715" i="5"/>
  <c r="AL715" i="5"/>
  <c r="AK715" i="5"/>
  <c r="AJ715" i="5"/>
  <c r="AI715" i="5"/>
  <c r="AH715" i="5"/>
  <c r="AG715" i="5"/>
  <c r="AF715" i="5"/>
  <c r="AE715" i="5"/>
  <c r="AD715" i="5"/>
  <c r="AC715" i="5"/>
  <c r="AB715" i="5"/>
  <c r="AA715" i="5"/>
  <c r="Z715" i="5"/>
  <c r="Y715" i="5"/>
  <c r="X715" i="5"/>
  <c r="W715" i="5"/>
  <c r="V715" i="5"/>
  <c r="U715" i="5"/>
  <c r="T715" i="5"/>
  <c r="S715" i="5"/>
  <c r="R715" i="5"/>
  <c r="Q715" i="5"/>
  <c r="P715" i="5"/>
  <c r="O715" i="5"/>
  <c r="N715" i="5"/>
  <c r="M715" i="5"/>
  <c r="L715" i="5"/>
  <c r="K715" i="5"/>
  <c r="J715" i="5"/>
  <c r="I715" i="5"/>
  <c r="H715" i="5"/>
  <c r="CB714" i="5"/>
  <c r="BY714" i="5"/>
  <c r="BX714" i="5"/>
  <c r="BW714" i="5"/>
  <c r="BV714" i="5"/>
  <c r="BT714" i="5"/>
  <c r="BS714" i="5"/>
  <c r="BR714" i="5"/>
  <c r="BQ714" i="5"/>
  <c r="BP714" i="5"/>
  <c r="BO714" i="5"/>
  <c r="BN714" i="5"/>
  <c r="BM714" i="5"/>
  <c r="BL714" i="5"/>
  <c r="BK714" i="5"/>
  <c r="BJ714" i="5"/>
  <c r="BI714" i="5"/>
  <c r="BH714" i="5"/>
  <c r="BG714" i="5"/>
  <c r="BF714" i="5"/>
  <c r="BE714" i="5"/>
  <c r="BD714" i="5"/>
  <c r="BC714" i="5"/>
  <c r="BB714" i="5"/>
  <c r="BA714" i="5"/>
  <c r="AZ714" i="5"/>
  <c r="AY714" i="5"/>
  <c r="AX714" i="5"/>
  <c r="AW714" i="5"/>
  <c r="AV714" i="5"/>
  <c r="AU714" i="5"/>
  <c r="AT714" i="5"/>
  <c r="AS714" i="5"/>
  <c r="AR714" i="5"/>
  <c r="AQ714" i="5"/>
  <c r="AP714" i="5"/>
  <c r="AO714" i="5"/>
  <c r="AN714" i="5"/>
  <c r="AM714" i="5"/>
  <c r="AL714" i="5"/>
  <c r="AK714" i="5"/>
  <c r="AJ714" i="5"/>
  <c r="AI714" i="5"/>
  <c r="AH714" i="5"/>
  <c r="AG714" i="5"/>
  <c r="AF714" i="5"/>
  <c r="AE714" i="5"/>
  <c r="AD714" i="5"/>
  <c r="AC714" i="5"/>
  <c r="AB714" i="5"/>
  <c r="AA714" i="5"/>
  <c r="Z714" i="5"/>
  <c r="Y714" i="5"/>
  <c r="X714" i="5"/>
  <c r="W714" i="5"/>
  <c r="V714" i="5"/>
  <c r="U714" i="5"/>
  <c r="T714" i="5"/>
  <c r="S714" i="5"/>
  <c r="R714" i="5"/>
  <c r="Q714" i="5"/>
  <c r="P714" i="5"/>
  <c r="O714" i="5"/>
  <c r="N714" i="5"/>
  <c r="M714" i="5"/>
  <c r="L714" i="5"/>
  <c r="K714" i="5"/>
  <c r="J714" i="5"/>
  <c r="I714" i="5"/>
  <c r="H714" i="5"/>
  <c r="CB713" i="5"/>
  <c r="BY713" i="5"/>
  <c r="BX713" i="5"/>
  <c r="BW713" i="5"/>
  <c r="BV713" i="5"/>
  <c r="BT713" i="5"/>
  <c r="BS713" i="5"/>
  <c r="BR713" i="5"/>
  <c r="BQ713" i="5"/>
  <c r="BP713" i="5"/>
  <c r="BO713" i="5"/>
  <c r="BN713" i="5"/>
  <c r="BM713" i="5"/>
  <c r="BL713" i="5"/>
  <c r="BK713" i="5"/>
  <c r="BJ713" i="5"/>
  <c r="BI713" i="5"/>
  <c r="BH713" i="5"/>
  <c r="BG713" i="5"/>
  <c r="BF713" i="5"/>
  <c r="BE713" i="5"/>
  <c r="BD713" i="5"/>
  <c r="BC713" i="5"/>
  <c r="BB713" i="5"/>
  <c r="BA713" i="5"/>
  <c r="AZ713" i="5"/>
  <c r="AY713" i="5"/>
  <c r="AX713" i="5"/>
  <c r="AW713" i="5"/>
  <c r="AV713" i="5"/>
  <c r="AU713" i="5"/>
  <c r="AT713" i="5"/>
  <c r="AS713" i="5"/>
  <c r="AR713" i="5"/>
  <c r="AQ713" i="5"/>
  <c r="AP713" i="5"/>
  <c r="AO713" i="5"/>
  <c r="AN713" i="5"/>
  <c r="AM713" i="5"/>
  <c r="AL713" i="5"/>
  <c r="AK713" i="5"/>
  <c r="AJ713" i="5"/>
  <c r="AI713" i="5"/>
  <c r="AH713" i="5"/>
  <c r="AG713" i="5"/>
  <c r="AF713" i="5"/>
  <c r="AE713" i="5"/>
  <c r="AD713" i="5"/>
  <c r="AC713" i="5"/>
  <c r="AB713" i="5"/>
  <c r="AA713" i="5"/>
  <c r="Z713" i="5"/>
  <c r="Y713" i="5"/>
  <c r="X713" i="5"/>
  <c r="W713" i="5"/>
  <c r="V713" i="5"/>
  <c r="U713" i="5"/>
  <c r="T713" i="5"/>
  <c r="S713" i="5"/>
  <c r="R713" i="5"/>
  <c r="Q713" i="5"/>
  <c r="P713" i="5"/>
  <c r="O713" i="5"/>
  <c r="N713" i="5"/>
  <c r="M713" i="5"/>
  <c r="L713" i="5"/>
  <c r="K713" i="5"/>
  <c r="J713" i="5"/>
  <c r="I713" i="5"/>
  <c r="H713" i="5"/>
  <c r="CB712" i="5"/>
  <c r="BY712" i="5"/>
  <c r="BX712" i="5"/>
  <c r="BW712" i="5"/>
  <c r="BV712" i="5"/>
  <c r="BT712" i="5"/>
  <c r="BS712" i="5"/>
  <c r="BR712" i="5"/>
  <c r="BQ712" i="5"/>
  <c r="BP712" i="5"/>
  <c r="BO712" i="5"/>
  <c r="BN712" i="5"/>
  <c r="BM712" i="5"/>
  <c r="BL712" i="5"/>
  <c r="BK712" i="5"/>
  <c r="BJ712" i="5"/>
  <c r="BI712" i="5"/>
  <c r="BH712" i="5"/>
  <c r="BG712" i="5"/>
  <c r="BF712" i="5"/>
  <c r="BE712" i="5"/>
  <c r="BD712" i="5"/>
  <c r="BC712" i="5"/>
  <c r="BB712" i="5"/>
  <c r="BA712" i="5"/>
  <c r="AZ712" i="5"/>
  <c r="AY712" i="5"/>
  <c r="AX712" i="5"/>
  <c r="AW712" i="5"/>
  <c r="AV712" i="5"/>
  <c r="AU712" i="5"/>
  <c r="AT712" i="5"/>
  <c r="AS712" i="5"/>
  <c r="AR712" i="5"/>
  <c r="AQ712" i="5"/>
  <c r="AP712" i="5"/>
  <c r="AO712" i="5"/>
  <c r="AN712" i="5"/>
  <c r="AM712" i="5"/>
  <c r="AL712" i="5"/>
  <c r="AK712" i="5"/>
  <c r="AJ712" i="5"/>
  <c r="AI712" i="5"/>
  <c r="AH712" i="5"/>
  <c r="AG712" i="5"/>
  <c r="AF712" i="5"/>
  <c r="AE712" i="5"/>
  <c r="AD712" i="5"/>
  <c r="AC712" i="5"/>
  <c r="AB712" i="5"/>
  <c r="AA712" i="5"/>
  <c r="Z712" i="5"/>
  <c r="Y712" i="5"/>
  <c r="X712" i="5"/>
  <c r="W712" i="5"/>
  <c r="V712" i="5"/>
  <c r="U712" i="5"/>
  <c r="T712" i="5"/>
  <c r="S712" i="5"/>
  <c r="R712" i="5"/>
  <c r="Q712" i="5"/>
  <c r="P712" i="5"/>
  <c r="O712" i="5"/>
  <c r="N712" i="5"/>
  <c r="M712" i="5"/>
  <c r="L712" i="5"/>
  <c r="K712" i="5"/>
  <c r="J712" i="5"/>
  <c r="I712" i="5"/>
  <c r="H712" i="5"/>
  <c r="CB711" i="5"/>
  <c r="BY711" i="5"/>
  <c r="BX711" i="5"/>
  <c r="BW711" i="5"/>
  <c r="BV711" i="5"/>
  <c r="BT711" i="5"/>
  <c r="BS711" i="5"/>
  <c r="BR711" i="5"/>
  <c r="BQ711" i="5"/>
  <c r="BO711" i="5"/>
  <c r="BN711" i="5"/>
  <c r="BM711" i="5"/>
  <c r="BL711" i="5"/>
  <c r="BJ711" i="5"/>
  <c r="BI711" i="5"/>
  <c r="BH711" i="5"/>
  <c r="BG711" i="5"/>
  <c r="BE711" i="5"/>
  <c r="BD711" i="5"/>
  <c r="BC711" i="5"/>
  <c r="BB711" i="5"/>
  <c r="AZ711" i="5"/>
  <c r="AY711" i="5"/>
  <c r="AX711" i="5"/>
  <c r="AW711" i="5"/>
  <c r="AU711" i="5"/>
  <c r="AT711" i="5"/>
  <c r="AS711" i="5"/>
  <c r="AR711" i="5"/>
  <c r="AP711" i="5"/>
  <c r="AO711" i="5"/>
  <c r="AN711" i="5"/>
  <c r="AM711" i="5"/>
  <c r="AK711" i="5"/>
  <c r="AJ711" i="5"/>
  <c r="AI711" i="5"/>
  <c r="AH711" i="5"/>
  <c r="AF711" i="5"/>
  <c r="AE711" i="5"/>
  <c r="AD711" i="5"/>
  <c r="AC711" i="5"/>
  <c r="AA711" i="5"/>
  <c r="Z711" i="5"/>
  <c r="Y711" i="5"/>
  <c r="X711" i="5"/>
  <c r="V711" i="5"/>
  <c r="U711" i="5"/>
  <c r="T711" i="5"/>
  <c r="S711" i="5"/>
  <c r="Q711" i="5"/>
  <c r="P711" i="5"/>
  <c r="O711" i="5"/>
  <c r="N711" i="5"/>
  <c r="L711" i="5"/>
  <c r="K711" i="5"/>
  <c r="J711" i="5"/>
  <c r="I711" i="5"/>
  <c r="CB710" i="5"/>
  <c r="CA710" i="5"/>
  <c r="BY710" i="5"/>
  <c r="BX710" i="5"/>
  <c r="BW710" i="5"/>
  <c r="BV710" i="5"/>
  <c r="BU710" i="5"/>
  <c r="BT710" i="5"/>
  <c r="BS710" i="5"/>
  <c r="BR710" i="5"/>
  <c r="BQ710" i="5"/>
  <c r="BP710" i="5"/>
  <c r="BO710" i="5"/>
  <c r="BN710" i="5"/>
  <c r="BM710" i="5"/>
  <c r="BL710" i="5"/>
  <c r="BK710" i="5"/>
  <c r="BJ710" i="5"/>
  <c r="BI710" i="5"/>
  <c r="BH710" i="5"/>
  <c r="BG710" i="5"/>
  <c r="BF710" i="5"/>
  <c r="BE710" i="5"/>
  <c r="BD710" i="5"/>
  <c r="BC710" i="5"/>
  <c r="BB710" i="5"/>
  <c r="BA710" i="5"/>
  <c r="AZ710" i="5"/>
  <c r="AY710" i="5"/>
  <c r="AX710" i="5"/>
  <c r="AW710" i="5"/>
  <c r="AV710" i="5"/>
  <c r="AU710" i="5"/>
  <c r="AT710" i="5"/>
  <c r="AS710" i="5"/>
  <c r="AR710" i="5"/>
  <c r="AQ710" i="5"/>
  <c r="AP710" i="5"/>
  <c r="AO710" i="5"/>
  <c r="AN710" i="5"/>
  <c r="AM710" i="5"/>
  <c r="AL710" i="5"/>
  <c r="AK710" i="5"/>
  <c r="AJ710" i="5"/>
  <c r="AI710" i="5"/>
  <c r="AH710" i="5"/>
  <c r="AG710" i="5"/>
  <c r="AF710" i="5"/>
  <c r="AE710" i="5"/>
  <c r="AD710" i="5"/>
  <c r="AC710" i="5"/>
  <c r="AB710" i="5"/>
  <c r="AA710" i="5"/>
  <c r="Z710" i="5"/>
  <c r="Y710" i="5"/>
  <c r="X710" i="5"/>
  <c r="W710" i="5"/>
  <c r="V710" i="5"/>
  <c r="U710" i="5"/>
  <c r="T710" i="5"/>
  <c r="S710" i="5"/>
  <c r="R710" i="5"/>
  <c r="Q710" i="5"/>
  <c r="P710" i="5"/>
  <c r="O710" i="5"/>
  <c r="N710" i="5"/>
  <c r="M710" i="5"/>
  <c r="L710" i="5"/>
  <c r="K710" i="5"/>
  <c r="J710" i="5"/>
  <c r="I710" i="5"/>
  <c r="H710" i="5"/>
  <c r="CB709" i="5"/>
  <c r="BY709" i="5"/>
  <c r="BX709" i="5"/>
  <c r="BW709" i="5"/>
  <c r="BV709" i="5"/>
  <c r="BT709" i="5"/>
  <c r="BS709" i="5"/>
  <c r="BR709" i="5"/>
  <c r="BQ709" i="5"/>
  <c r="BP709" i="5"/>
  <c r="BO709" i="5"/>
  <c r="BN709" i="5"/>
  <c r="BM709" i="5"/>
  <c r="BL709" i="5"/>
  <c r="BK709" i="5"/>
  <c r="BJ709" i="5"/>
  <c r="BI709" i="5"/>
  <c r="BH709" i="5"/>
  <c r="BG709" i="5"/>
  <c r="BF709" i="5"/>
  <c r="BE709" i="5"/>
  <c r="BD709" i="5"/>
  <c r="BC709" i="5"/>
  <c r="BB709" i="5"/>
  <c r="BA709" i="5"/>
  <c r="AZ709" i="5"/>
  <c r="AY709" i="5"/>
  <c r="AX709" i="5"/>
  <c r="AW709" i="5"/>
  <c r="AV709" i="5"/>
  <c r="AU709" i="5"/>
  <c r="AT709" i="5"/>
  <c r="AS709" i="5"/>
  <c r="AR709" i="5"/>
  <c r="AQ709" i="5"/>
  <c r="AP709" i="5"/>
  <c r="AO709" i="5"/>
  <c r="AN709" i="5"/>
  <c r="AM709" i="5"/>
  <c r="AL709" i="5"/>
  <c r="AK709" i="5"/>
  <c r="AJ709" i="5"/>
  <c r="AI709" i="5"/>
  <c r="AH709" i="5"/>
  <c r="AG709" i="5"/>
  <c r="AF709" i="5"/>
  <c r="AE709" i="5"/>
  <c r="AD709" i="5"/>
  <c r="AC709" i="5"/>
  <c r="AB709" i="5"/>
  <c r="AA709" i="5"/>
  <c r="Z709" i="5"/>
  <c r="Y709" i="5"/>
  <c r="X709" i="5"/>
  <c r="W709" i="5"/>
  <c r="V709" i="5"/>
  <c r="U709" i="5"/>
  <c r="T709" i="5"/>
  <c r="S709" i="5"/>
  <c r="R709" i="5"/>
  <c r="Q709" i="5"/>
  <c r="P709" i="5"/>
  <c r="O709" i="5"/>
  <c r="N709" i="5"/>
  <c r="M709" i="5"/>
  <c r="L709" i="5"/>
  <c r="K709" i="5"/>
  <c r="J709" i="5"/>
  <c r="I709" i="5"/>
  <c r="H709" i="5"/>
  <c r="CB708" i="5"/>
  <c r="BY708" i="5"/>
  <c r="BX708" i="5"/>
  <c r="BW708" i="5"/>
  <c r="BV708" i="5"/>
  <c r="BT708" i="5"/>
  <c r="BS708" i="5"/>
  <c r="BR708" i="5"/>
  <c r="BQ708" i="5"/>
  <c r="BP708" i="5"/>
  <c r="BO708" i="5"/>
  <c r="BN708" i="5"/>
  <c r="BM708" i="5"/>
  <c r="BL708" i="5"/>
  <c r="BK708" i="5"/>
  <c r="BJ708" i="5"/>
  <c r="BI708" i="5"/>
  <c r="BH708" i="5"/>
  <c r="BG708" i="5"/>
  <c r="BF708" i="5"/>
  <c r="BE708" i="5"/>
  <c r="BD708" i="5"/>
  <c r="BC708" i="5"/>
  <c r="BB708" i="5"/>
  <c r="BA708" i="5"/>
  <c r="AZ708" i="5"/>
  <c r="AY708" i="5"/>
  <c r="AX708" i="5"/>
  <c r="AW708" i="5"/>
  <c r="AV708" i="5"/>
  <c r="AU708" i="5"/>
  <c r="AT708" i="5"/>
  <c r="AS708" i="5"/>
  <c r="AR708" i="5"/>
  <c r="AQ708" i="5"/>
  <c r="AP708" i="5"/>
  <c r="AO708" i="5"/>
  <c r="AN708" i="5"/>
  <c r="AM708" i="5"/>
  <c r="AL708" i="5"/>
  <c r="AK708" i="5"/>
  <c r="AJ708" i="5"/>
  <c r="AI708" i="5"/>
  <c r="AH708" i="5"/>
  <c r="AG708" i="5"/>
  <c r="AF708" i="5"/>
  <c r="AE708" i="5"/>
  <c r="AD708" i="5"/>
  <c r="AC708" i="5"/>
  <c r="AB708" i="5"/>
  <c r="AA708" i="5"/>
  <c r="Z708" i="5"/>
  <c r="Y708" i="5"/>
  <c r="X708" i="5"/>
  <c r="W708" i="5"/>
  <c r="V708" i="5"/>
  <c r="U708" i="5"/>
  <c r="T708" i="5"/>
  <c r="S708" i="5"/>
  <c r="R708" i="5"/>
  <c r="Q708" i="5"/>
  <c r="P708" i="5"/>
  <c r="O708" i="5"/>
  <c r="N708" i="5"/>
  <c r="M708" i="5"/>
  <c r="L708" i="5"/>
  <c r="K708" i="5"/>
  <c r="J708" i="5"/>
  <c r="I708" i="5"/>
  <c r="H708" i="5"/>
  <c r="CB707" i="5"/>
  <c r="BY707" i="5"/>
  <c r="BX707" i="5"/>
  <c r="BW707" i="5"/>
  <c r="BV707" i="5"/>
  <c r="BT707" i="5"/>
  <c r="BS707" i="5"/>
  <c r="BR707" i="5"/>
  <c r="BQ707" i="5"/>
  <c r="BP707" i="5"/>
  <c r="BO707" i="5"/>
  <c r="BN707" i="5"/>
  <c r="BM707" i="5"/>
  <c r="BL707" i="5"/>
  <c r="BK707" i="5"/>
  <c r="BJ707" i="5"/>
  <c r="BI707" i="5"/>
  <c r="BH707" i="5"/>
  <c r="BG707" i="5"/>
  <c r="BF707" i="5"/>
  <c r="BE707" i="5"/>
  <c r="BD707" i="5"/>
  <c r="BC707" i="5"/>
  <c r="BB707" i="5"/>
  <c r="BA707" i="5"/>
  <c r="AZ707" i="5"/>
  <c r="AY707" i="5"/>
  <c r="AX707" i="5"/>
  <c r="AW707" i="5"/>
  <c r="AV707" i="5"/>
  <c r="AU707" i="5"/>
  <c r="AT707" i="5"/>
  <c r="AS707" i="5"/>
  <c r="AR707" i="5"/>
  <c r="AQ707" i="5"/>
  <c r="AP707" i="5"/>
  <c r="AO707" i="5"/>
  <c r="AN707" i="5"/>
  <c r="AM707" i="5"/>
  <c r="AL707" i="5"/>
  <c r="AK707" i="5"/>
  <c r="AJ707" i="5"/>
  <c r="AI707" i="5"/>
  <c r="AH707" i="5"/>
  <c r="AG707" i="5"/>
  <c r="AF707" i="5"/>
  <c r="AE707" i="5"/>
  <c r="AD707" i="5"/>
  <c r="AC707" i="5"/>
  <c r="AB707" i="5"/>
  <c r="AA707" i="5"/>
  <c r="Z707" i="5"/>
  <c r="Y707" i="5"/>
  <c r="X707" i="5"/>
  <c r="W707" i="5"/>
  <c r="V707" i="5"/>
  <c r="U707" i="5"/>
  <c r="T707" i="5"/>
  <c r="S707" i="5"/>
  <c r="R707" i="5"/>
  <c r="Q707" i="5"/>
  <c r="P707" i="5"/>
  <c r="O707" i="5"/>
  <c r="N707" i="5"/>
  <c r="M707" i="5"/>
  <c r="L707" i="5"/>
  <c r="K707" i="5"/>
  <c r="J707" i="5"/>
  <c r="I707" i="5"/>
  <c r="H707" i="5"/>
  <c r="CB706" i="5"/>
  <c r="BY706" i="5"/>
  <c r="BX706" i="5"/>
  <c r="BW706" i="5"/>
  <c r="BV706" i="5"/>
  <c r="BT706" i="5"/>
  <c r="BS706" i="5"/>
  <c r="BR706" i="5"/>
  <c r="BQ706" i="5"/>
  <c r="BP706" i="5"/>
  <c r="BO706" i="5"/>
  <c r="BN706" i="5"/>
  <c r="BM706" i="5"/>
  <c r="BL706" i="5"/>
  <c r="BK706" i="5"/>
  <c r="BJ706" i="5"/>
  <c r="BI706" i="5"/>
  <c r="BH706" i="5"/>
  <c r="BG706" i="5"/>
  <c r="BF706" i="5"/>
  <c r="BE706" i="5"/>
  <c r="BD706" i="5"/>
  <c r="BC706" i="5"/>
  <c r="BB706" i="5"/>
  <c r="BA706" i="5"/>
  <c r="AZ706" i="5"/>
  <c r="AY706" i="5"/>
  <c r="AX706" i="5"/>
  <c r="AW706" i="5"/>
  <c r="AV706" i="5"/>
  <c r="AU706" i="5"/>
  <c r="AT706" i="5"/>
  <c r="AS706" i="5"/>
  <c r="AR706" i="5"/>
  <c r="AQ706" i="5"/>
  <c r="AP706" i="5"/>
  <c r="AO706" i="5"/>
  <c r="AN706" i="5"/>
  <c r="AM706" i="5"/>
  <c r="AL706" i="5"/>
  <c r="AK706" i="5"/>
  <c r="AJ706" i="5"/>
  <c r="AI706" i="5"/>
  <c r="AH706" i="5"/>
  <c r="AG706" i="5"/>
  <c r="AF706" i="5"/>
  <c r="AE706" i="5"/>
  <c r="AD706" i="5"/>
  <c r="AC706" i="5"/>
  <c r="AB706" i="5"/>
  <c r="AA706" i="5"/>
  <c r="Z706" i="5"/>
  <c r="Y706" i="5"/>
  <c r="X706" i="5"/>
  <c r="W706" i="5"/>
  <c r="V706" i="5"/>
  <c r="U706" i="5"/>
  <c r="T706" i="5"/>
  <c r="S706" i="5"/>
  <c r="R706" i="5"/>
  <c r="Q706" i="5"/>
  <c r="P706" i="5"/>
  <c r="O706" i="5"/>
  <c r="N706" i="5"/>
  <c r="M706" i="5"/>
  <c r="L706" i="5"/>
  <c r="K706" i="5"/>
  <c r="J706" i="5"/>
  <c r="I706" i="5"/>
  <c r="H706" i="5"/>
  <c r="CB705" i="5"/>
  <c r="BY705" i="5"/>
  <c r="BX705" i="5"/>
  <c r="BW705" i="5"/>
  <c r="BV705" i="5"/>
  <c r="BT705" i="5"/>
  <c r="BS705" i="5"/>
  <c r="BR705" i="5"/>
  <c r="BQ705" i="5"/>
  <c r="BO705" i="5"/>
  <c r="BN705" i="5"/>
  <c r="BM705" i="5"/>
  <c r="BL705" i="5"/>
  <c r="BJ705" i="5"/>
  <c r="BI705" i="5"/>
  <c r="BH705" i="5"/>
  <c r="BG705" i="5"/>
  <c r="BE705" i="5"/>
  <c r="BD705" i="5"/>
  <c r="BC705" i="5"/>
  <c r="BB705" i="5"/>
  <c r="AZ705" i="5"/>
  <c r="AY705" i="5"/>
  <c r="AX705" i="5"/>
  <c r="AW705" i="5"/>
  <c r="AU705" i="5"/>
  <c r="AT705" i="5"/>
  <c r="AS705" i="5"/>
  <c r="AR705" i="5"/>
  <c r="AP705" i="5"/>
  <c r="AO705" i="5"/>
  <c r="AN705" i="5"/>
  <c r="AM705" i="5"/>
  <c r="AK705" i="5"/>
  <c r="AJ705" i="5"/>
  <c r="AI705" i="5"/>
  <c r="AH705" i="5"/>
  <c r="AF705" i="5"/>
  <c r="AE705" i="5"/>
  <c r="AD705" i="5"/>
  <c r="AC705" i="5"/>
  <c r="AA705" i="5"/>
  <c r="Z705" i="5"/>
  <c r="Y705" i="5"/>
  <c r="X705" i="5"/>
  <c r="V705" i="5"/>
  <c r="U705" i="5"/>
  <c r="T705" i="5"/>
  <c r="S705" i="5"/>
  <c r="Q705" i="5"/>
  <c r="P705" i="5"/>
  <c r="O705" i="5"/>
  <c r="N705" i="5"/>
  <c r="L705" i="5"/>
  <c r="K705" i="5"/>
  <c r="J705" i="5"/>
  <c r="I705" i="5"/>
  <c r="CB704" i="5"/>
  <c r="CA704" i="5"/>
  <c r="BY704" i="5"/>
  <c r="BX704" i="5"/>
  <c r="BW704" i="5"/>
  <c r="BV704" i="5"/>
  <c r="BU704" i="5"/>
  <c r="BT704" i="5"/>
  <c r="BS704" i="5"/>
  <c r="BR704" i="5"/>
  <c r="BQ704" i="5"/>
  <c r="BP704" i="5"/>
  <c r="BO704" i="5"/>
  <c r="BN704" i="5"/>
  <c r="BM704" i="5"/>
  <c r="BL704" i="5"/>
  <c r="BK704" i="5"/>
  <c r="BJ704" i="5"/>
  <c r="BI704" i="5"/>
  <c r="BH704" i="5"/>
  <c r="BG704" i="5"/>
  <c r="BF704" i="5"/>
  <c r="BE704" i="5"/>
  <c r="BD704" i="5"/>
  <c r="BC704" i="5"/>
  <c r="BB704" i="5"/>
  <c r="BA704" i="5"/>
  <c r="AZ704" i="5"/>
  <c r="AY704" i="5"/>
  <c r="AX704" i="5"/>
  <c r="AW704" i="5"/>
  <c r="AV704" i="5"/>
  <c r="AU704" i="5"/>
  <c r="AT704" i="5"/>
  <c r="AS704" i="5"/>
  <c r="AR704" i="5"/>
  <c r="AQ704" i="5"/>
  <c r="AP704" i="5"/>
  <c r="AO704" i="5"/>
  <c r="AN704" i="5"/>
  <c r="AM704" i="5"/>
  <c r="AL704" i="5"/>
  <c r="AK704" i="5"/>
  <c r="AJ704" i="5"/>
  <c r="AI704" i="5"/>
  <c r="AH704" i="5"/>
  <c r="AG704" i="5"/>
  <c r="AF704" i="5"/>
  <c r="AE704" i="5"/>
  <c r="AD704" i="5"/>
  <c r="AC704" i="5"/>
  <c r="AB704" i="5"/>
  <c r="AA704" i="5"/>
  <c r="Z704" i="5"/>
  <c r="Y704" i="5"/>
  <c r="X704" i="5"/>
  <c r="W704" i="5"/>
  <c r="V704" i="5"/>
  <c r="U704" i="5"/>
  <c r="T704" i="5"/>
  <c r="S704" i="5"/>
  <c r="R704" i="5"/>
  <c r="Q704" i="5"/>
  <c r="P704" i="5"/>
  <c r="O704" i="5"/>
  <c r="N704" i="5"/>
  <c r="M704" i="5"/>
  <c r="L704" i="5"/>
  <c r="K704" i="5"/>
  <c r="J704" i="5"/>
  <c r="I704" i="5"/>
  <c r="H704" i="5"/>
  <c r="CB703" i="5"/>
  <c r="BY703" i="5"/>
  <c r="BX703" i="5"/>
  <c r="BW703" i="5"/>
  <c r="BV703" i="5"/>
  <c r="BT703" i="5"/>
  <c r="BS703" i="5"/>
  <c r="BR703" i="5"/>
  <c r="BQ703" i="5"/>
  <c r="BP703" i="5"/>
  <c r="BO703" i="5"/>
  <c r="BN703" i="5"/>
  <c r="BM703" i="5"/>
  <c r="BL703" i="5"/>
  <c r="BK703" i="5"/>
  <c r="BJ703" i="5"/>
  <c r="BI703" i="5"/>
  <c r="BH703" i="5"/>
  <c r="BG703" i="5"/>
  <c r="BF703" i="5"/>
  <c r="BE703" i="5"/>
  <c r="BD703" i="5"/>
  <c r="BC703" i="5"/>
  <c r="BB703" i="5"/>
  <c r="BA703" i="5"/>
  <c r="AZ703" i="5"/>
  <c r="AY703" i="5"/>
  <c r="AX703" i="5"/>
  <c r="AW703" i="5"/>
  <c r="AV703" i="5"/>
  <c r="AU703" i="5"/>
  <c r="AT703" i="5"/>
  <c r="AS703" i="5"/>
  <c r="AR703" i="5"/>
  <c r="AQ703" i="5"/>
  <c r="AP703" i="5"/>
  <c r="AO703" i="5"/>
  <c r="AN703" i="5"/>
  <c r="AM703" i="5"/>
  <c r="AL703" i="5"/>
  <c r="AK703" i="5"/>
  <c r="AJ703" i="5"/>
  <c r="AI703" i="5"/>
  <c r="AH703" i="5"/>
  <c r="AG703" i="5"/>
  <c r="AF703" i="5"/>
  <c r="AE703" i="5"/>
  <c r="AD703" i="5"/>
  <c r="AC703" i="5"/>
  <c r="AB703" i="5"/>
  <c r="AA703" i="5"/>
  <c r="Z703" i="5"/>
  <c r="Y703" i="5"/>
  <c r="X703" i="5"/>
  <c r="W703" i="5"/>
  <c r="V703" i="5"/>
  <c r="U703" i="5"/>
  <c r="T703" i="5"/>
  <c r="S703" i="5"/>
  <c r="R703" i="5"/>
  <c r="Q703" i="5"/>
  <c r="P703" i="5"/>
  <c r="O703" i="5"/>
  <c r="N703" i="5"/>
  <c r="M703" i="5"/>
  <c r="L703" i="5"/>
  <c r="K703" i="5"/>
  <c r="J703" i="5"/>
  <c r="I703" i="5"/>
  <c r="H703" i="5"/>
  <c r="CB702" i="5"/>
  <c r="BY702" i="5"/>
  <c r="BX702" i="5"/>
  <c r="BW702" i="5"/>
  <c r="BV702" i="5"/>
  <c r="BT702" i="5"/>
  <c r="BS702" i="5"/>
  <c r="BR702" i="5"/>
  <c r="BQ702" i="5"/>
  <c r="BP702" i="5"/>
  <c r="BO702" i="5"/>
  <c r="BN702" i="5"/>
  <c r="BM702" i="5"/>
  <c r="BL702" i="5"/>
  <c r="BK702" i="5"/>
  <c r="BJ702" i="5"/>
  <c r="BI702" i="5"/>
  <c r="BH702" i="5"/>
  <c r="BG702" i="5"/>
  <c r="BF702" i="5"/>
  <c r="BE702" i="5"/>
  <c r="BD702" i="5"/>
  <c r="BC702" i="5"/>
  <c r="BB702" i="5"/>
  <c r="BA702" i="5"/>
  <c r="AZ702" i="5"/>
  <c r="AY702" i="5"/>
  <c r="AX702" i="5"/>
  <c r="AW702" i="5"/>
  <c r="AV702" i="5"/>
  <c r="AU702" i="5"/>
  <c r="AT702" i="5"/>
  <c r="AS702" i="5"/>
  <c r="AR702" i="5"/>
  <c r="AQ702" i="5"/>
  <c r="AP702" i="5"/>
  <c r="AO702" i="5"/>
  <c r="AN702" i="5"/>
  <c r="AM702" i="5"/>
  <c r="AL702" i="5"/>
  <c r="AK702" i="5"/>
  <c r="AJ702" i="5"/>
  <c r="AI702" i="5"/>
  <c r="AH702" i="5"/>
  <c r="AG702" i="5"/>
  <c r="AF702" i="5"/>
  <c r="AE702" i="5"/>
  <c r="AD702" i="5"/>
  <c r="AC702" i="5"/>
  <c r="AB702" i="5"/>
  <c r="AA702" i="5"/>
  <c r="Z702" i="5"/>
  <c r="Y702" i="5"/>
  <c r="X702" i="5"/>
  <c r="W702" i="5"/>
  <c r="V702" i="5"/>
  <c r="U702" i="5"/>
  <c r="T702" i="5"/>
  <c r="S702" i="5"/>
  <c r="R702" i="5"/>
  <c r="Q702" i="5"/>
  <c r="P702" i="5"/>
  <c r="O702" i="5"/>
  <c r="N702" i="5"/>
  <c r="M702" i="5"/>
  <c r="L702" i="5"/>
  <c r="K702" i="5"/>
  <c r="J702" i="5"/>
  <c r="I702" i="5"/>
  <c r="H702" i="5"/>
  <c r="CB701" i="5"/>
  <c r="BY701" i="5"/>
  <c r="BX701" i="5"/>
  <c r="BW701" i="5"/>
  <c r="BV701" i="5"/>
  <c r="BT701" i="5"/>
  <c r="BS701" i="5"/>
  <c r="BR701" i="5"/>
  <c r="BQ701" i="5"/>
  <c r="BP701" i="5"/>
  <c r="BO701" i="5"/>
  <c r="BN701" i="5"/>
  <c r="BM701" i="5"/>
  <c r="BL701" i="5"/>
  <c r="BK701" i="5"/>
  <c r="BJ701" i="5"/>
  <c r="BI701" i="5"/>
  <c r="BH701" i="5"/>
  <c r="BG701" i="5"/>
  <c r="BF701" i="5"/>
  <c r="BE701" i="5"/>
  <c r="BD701" i="5"/>
  <c r="BC701" i="5"/>
  <c r="BB701" i="5"/>
  <c r="BA701" i="5"/>
  <c r="AZ701" i="5"/>
  <c r="AY701" i="5"/>
  <c r="AX701" i="5"/>
  <c r="AW701" i="5"/>
  <c r="AV701" i="5"/>
  <c r="AU701" i="5"/>
  <c r="AT701" i="5"/>
  <c r="AS701" i="5"/>
  <c r="AR701" i="5"/>
  <c r="AQ701" i="5"/>
  <c r="AP701" i="5"/>
  <c r="AO701" i="5"/>
  <c r="AN701" i="5"/>
  <c r="AM701" i="5"/>
  <c r="AL701" i="5"/>
  <c r="AK701" i="5"/>
  <c r="AJ701" i="5"/>
  <c r="AI701" i="5"/>
  <c r="AH701" i="5"/>
  <c r="AG701" i="5"/>
  <c r="AF701" i="5"/>
  <c r="AE701" i="5"/>
  <c r="AD701" i="5"/>
  <c r="AC701" i="5"/>
  <c r="AB701" i="5"/>
  <c r="AA701" i="5"/>
  <c r="Z701" i="5"/>
  <c r="Y701" i="5"/>
  <c r="X701" i="5"/>
  <c r="W701" i="5"/>
  <c r="V701" i="5"/>
  <c r="U701" i="5"/>
  <c r="T701" i="5"/>
  <c r="S701" i="5"/>
  <c r="R701" i="5"/>
  <c r="Q701" i="5"/>
  <c r="P701" i="5"/>
  <c r="O701" i="5"/>
  <c r="N701" i="5"/>
  <c r="M701" i="5"/>
  <c r="L701" i="5"/>
  <c r="K701" i="5"/>
  <c r="J701" i="5"/>
  <c r="I701" i="5"/>
  <c r="H701" i="5"/>
  <c r="CB700" i="5"/>
  <c r="BY700" i="5"/>
  <c r="BX700" i="5"/>
  <c r="BW700" i="5"/>
  <c r="BV700" i="5"/>
  <c r="BT700" i="5"/>
  <c r="BS700" i="5"/>
  <c r="BR700" i="5"/>
  <c r="BQ700" i="5"/>
  <c r="BO700" i="5"/>
  <c r="BN700" i="5"/>
  <c r="BM700" i="5"/>
  <c r="BL700" i="5"/>
  <c r="BJ700" i="5"/>
  <c r="BI700" i="5"/>
  <c r="BH700" i="5"/>
  <c r="BG700" i="5"/>
  <c r="BE700" i="5"/>
  <c r="BD700" i="5"/>
  <c r="BC700" i="5"/>
  <c r="BB700" i="5"/>
  <c r="AZ700" i="5"/>
  <c r="AY700" i="5"/>
  <c r="AX700" i="5"/>
  <c r="AW700" i="5"/>
  <c r="AU700" i="5"/>
  <c r="AT700" i="5"/>
  <c r="AS700" i="5"/>
  <c r="AR700" i="5"/>
  <c r="AP700" i="5"/>
  <c r="AO700" i="5"/>
  <c r="AN700" i="5"/>
  <c r="AM700" i="5"/>
  <c r="AK700" i="5"/>
  <c r="AJ700" i="5"/>
  <c r="AI700" i="5"/>
  <c r="AH700" i="5"/>
  <c r="AF700" i="5"/>
  <c r="AE700" i="5"/>
  <c r="AD700" i="5"/>
  <c r="AC700" i="5"/>
  <c r="AA700" i="5"/>
  <c r="Z700" i="5"/>
  <c r="Y700" i="5"/>
  <c r="X700" i="5"/>
  <c r="V700" i="5"/>
  <c r="U700" i="5"/>
  <c r="T700" i="5"/>
  <c r="S700" i="5"/>
  <c r="Q700" i="5"/>
  <c r="P700" i="5"/>
  <c r="O700" i="5"/>
  <c r="N700" i="5"/>
  <c r="L700" i="5"/>
  <c r="K700" i="5"/>
  <c r="J700" i="5"/>
  <c r="I700" i="5"/>
  <c r="CB699" i="5"/>
  <c r="CA699" i="5"/>
  <c r="BY699" i="5"/>
  <c r="BX699" i="5"/>
  <c r="BW699" i="5"/>
  <c r="BV699" i="5"/>
  <c r="BU699" i="5"/>
  <c r="BT699" i="5"/>
  <c r="BS699" i="5"/>
  <c r="BR699" i="5"/>
  <c r="BQ699" i="5"/>
  <c r="BP699" i="5"/>
  <c r="BO699" i="5"/>
  <c r="BN699" i="5"/>
  <c r="BM699" i="5"/>
  <c r="BL699" i="5"/>
  <c r="BK699" i="5"/>
  <c r="BJ699" i="5"/>
  <c r="BI699" i="5"/>
  <c r="BH699" i="5"/>
  <c r="BG699" i="5"/>
  <c r="BF699" i="5"/>
  <c r="BE699" i="5"/>
  <c r="BD699" i="5"/>
  <c r="BC699" i="5"/>
  <c r="BB699" i="5"/>
  <c r="BA699" i="5"/>
  <c r="AZ699" i="5"/>
  <c r="AY699" i="5"/>
  <c r="AX699" i="5"/>
  <c r="AW699" i="5"/>
  <c r="AV699" i="5"/>
  <c r="AU699" i="5"/>
  <c r="AT699" i="5"/>
  <c r="AS699" i="5"/>
  <c r="AR699" i="5"/>
  <c r="AQ699" i="5"/>
  <c r="AP699" i="5"/>
  <c r="AO699" i="5"/>
  <c r="AN699" i="5"/>
  <c r="AM699" i="5"/>
  <c r="AL699" i="5"/>
  <c r="AK699" i="5"/>
  <c r="AJ699" i="5"/>
  <c r="AI699" i="5"/>
  <c r="AH699" i="5"/>
  <c r="AG699" i="5"/>
  <c r="AF699" i="5"/>
  <c r="AE699" i="5"/>
  <c r="AD699" i="5"/>
  <c r="AC699" i="5"/>
  <c r="AB699" i="5"/>
  <c r="AA699" i="5"/>
  <c r="Z699" i="5"/>
  <c r="Y699" i="5"/>
  <c r="X699" i="5"/>
  <c r="W699" i="5"/>
  <c r="V699" i="5"/>
  <c r="U699" i="5"/>
  <c r="T699" i="5"/>
  <c r="S699" i="5"/>
  <c r="R699" i="5"/>
  <c r="Q699" i="5"/>
  <c r="P699" i="5"/>
  <c r="O699" i="5"/>
  <c r="N699" i="5"/>
  <c r="M699" i="5"/>
  <c r="L699" i="5"/>
  <c r="K699" i="5"/>
  <c r="J699" i="5"/>
  <c r="I699" i="5"/>
  <c r="H699" i="5"/>
  <c r="CB698" i="5"/>
  <c r="BY698" i="5"/>
  <c r="BX698" i="5"/>
  <c r="BW698" i="5"/>
  <c r="BV698" i="5"/>
  <c r="BT698" i="5"/>
  <c r="BS698" i="5"/>
  <c r="BR698" i="5"/>
  <c r="BQ698" i="5"/>
  <c r="BP698" i="5"/>
  <c r="BO698" i="5"/>
  <c r="BN698" i="5"/>
  <c r="BM698" i="5"/>
  <c r="BL698" i="5"/>
  <c r="BK698" i="5"/>
  <c r="BJ698" i="5"/>
  <c r="BI698" i="5"/>
  <c r="BH698" i="5"/>
  <c r="BG698" i="5"/>
  <c r="BF698" i="5"/>
  <c r="BE698" i="5"/>
  <c r="BD698" i="5"/>
  <c r="BC698" i="5"/>
  <c r="BB698" i="5"/>
  <c r="BA698" i="5"/>
  <c r="AZ698" i="5"/>
  <c r="AY698" i="5"/>
  <c r="AX698" i="5"/>
  <c r="AW698" i="5"/>
  <c r="AV698" i="5"/>
  <c r="AU698" i="5"/>
  <c r="AT698" i="5"/>
  <c r="AS698" i="5"/>
  <c r="AR698" i="5"/>
  <c r="AQ698" i="5"/>
  <c r="AP698" i="5"/>
  <c r="AO698" i="5"/>
  <c r="AN698" i="5"/>
  <c r="AM698" i="5"/>
  <c r="AL698" i="5"/>
  <c r="AK698" i="5"/>
  <c r="AJ698" i="5"/>
  <c r="AI698" i="5"/>
  <c r="AH698" i="5"/>
  <c r="AG698" i="5"/>
  <c r="AF698" i="5"/>
  <c r="AE698" i="5"/>
  <c r="AD698" i="5"/>
  <c r="AC698" i="5"/>
  <c r="AB698" i="5"/>
  <c r="AA698" i="5"/>
  <c r="Z698" i="5"/>
  <c r="Y698" i="5"/>
  <c r="X698" i="5"/>
  <c r="W698" i="5"/>
  <c r="V698" i="5"/>
  <c r="U698" i="5"/>
  <c r="T698" i="5"/>
  <c r="S698" i="5"/>
  <c r="R698" i="5"/>
  <c r="Q698" i="5"/>
  <c r="P698" i="5"/>
  <c r="O698" i="5"/>
  <c r="N698" i="5"/>
  <c r="M698" i="5"/>
  <c r="L698" i="5"/>
  <c r="K698" i="5"/>
  <c r="J698" i="5"/>
  <c r="I698" i="5"/>
  <c r="H698" i="5"/>
  <c r="CB697" i="5"/>
  <c r="BY697" i="5"/>
  <c r="BX697" i="5"/>
  <c r="BW697" i="5"/>
  <c r="BV697" i="5"/>
  <c r="BT697" i="5"/>
  <c r="BS697" i="5"/>
  <c r="BR697" i="5"/>
  <c r="BQ697" i="5"/>
  <c r="BP697" i="5"/>
  <c r="BO697" i="5"/>
  <c r="BN697" i="5"/>
  <c r="BM697" i="5"/>
  <c r="BL697" i="5"/>
  <c r="BK697" i="5"/>
  <c r="BJ697" i="5"/>
  <c r="BI697" i="5"/>
  <c r="BH697" i="5"/>
  <c r="BG697" i="5"/>
  <c r="BF697" i="5"/>
  <c r="BE697" i="5"/>
  <c r="BD697" i="5"/>
  <c r="BC697" i="5"/>
  <c r="BB697" i="5"/>
  <c r="BA697" i="5"/>
  <c r="AZ697" i="5"/>
  <c r="AY697" i="5"/>
  <c r="AX697" i="5"/>
  <c r="AW697" i="5"/>
  <c r="AV697" i="5"/>
  <c r="AU697" i="5"/>
  <c r="AT697" i="5"/>
  <c r="AS697" i="5"/>
  <c r="AR697" i="5"/>
  <c r="AQ697" i="5"/>
  <c r="AP697" i="5"/>
  <c r="AO697" i="5"/>
  <c r="AN697" i="5"/>
  <c r="AM697" i="5"/>
  <c r="AL697" i="5"/>
  <c r="AK697" i="5"/>
  <c r="AJ697" i="5"/>
  <c r="AI697" i="5"/>
  <c r="AH697" i="5"/>
  <c r="AG697" i="5"/>
  <c r="AF697" i="5"/>
  <c r="AE697" i="5"/>
  <c r="AD697" i="5"/>
  <c r="AC697" i="5"/>
  <c r="AB697" i="5"/>
  <c r="AA697" i="5"/>
  <c r="Z697" i="5"/>
  <c r="Y697" i="5"/>
  <c r="X697" i="5"/>
  <c r="W697" i="5"/>
  <c r="V697" i="5"/>
  <c r="U697" i="5"/>
  <c r="T697" i="5"/>
  <c r="S697" i="5"/>
  <c r="R697" i="5"/>
  <c r="Q697" i="5"/>
  <c r="P697" i="5"/>
  <c r="O697" i="5"/>
  <c r="N697" i="5"/>
  <c r="M697" i="5"/>
  <c r="L697" i="5"/>
  <c r="K697" i="5"/>
  <c r="J697" i="5"/>
  <c r="I697" i="5"/>
  <c r="H697" i="5"/>
  <c r="CB696" i="5"/>
  <c r="BY696" i="5"/>
  <c r="BX696" i="5"/>
  <c r="BW696" i="5"/>
  <c r="BV696" i="5"/>
  <c r="BT696" i="5"/>
  <c r="BS696" i="5"/>
  <c r="BR696" i="5"/>
  <c r="BQ696" i="5"/>
  <c r="BP696" i="5"/>
  <c r="BO696" i="5"/>
  <c r="BN696" i="5"/>
  <c r="BM696" i="5"/>
  <c r="BL696" i="5"/>
  <c r="BK696" i="5"/>
  <c r="BJ696" i="5"/>
  <c r="BI696" i="5"/>
  <c r="BH696" i="5"/>
  <c r="BG696" i="5"/>
  <c r="BF696" i="5"/>
  <c r="BE696" i="5"/>
  <c r="BD696" i="5"/>
  <c r="BC696" i="5"/>
  <c r="BB696" i="5"/>
  <c r="BA696" i="5"/>
  <c r="AZ696" i="5"/>
  <c r="AY696" i="5"/>
  <c r="AX696" i="5"/>
  <c r="AW696" i="5"/>
  <c r="AV696" i="5"/>
  <c r="AU696" i="5"/>
  <c r="AT696" i="5"/>
  <c r="AS696" i="5"/>
  <c r="AR696" i="5"/>
  <c r="AQ696" i="5"/>
  <c r="AP696" i="5"/>
  <c r="AO696" i="5"/>
  <c r="AN696" i="5"/>
  <c r="AM696" i="5"/>
  <c r="AL696" i="5"/>
  <c r="AK696" i="5"/>
  <c r="AJ696" i="5"/>
  <c r="AI696" i="5"/>
  <c r="AH696" i="5"/>
  <c r="AG696" i="5"/>
  <c r="AF696" i="5"/>
  <c r="AE696" i="5"/>
  <c r="AD696" i="5"/>
  <c r="AC696" i="5"/>
  <c r="AB696" i="5"/>
  <c r="AA696" i="5"/>
  <c r="Z696" i="5"/>
  <c r="Y696" i="5"/>
  <c r="X696" i="5"/>
  <c r="W696" i="5"/>
  <c r="V696" i="5"/>
  <c r="U696" i="5"/>
  <c r="T696" i="5"/>
  <c r="S696" i="5"/>
  <c r="R696" i="5"/>
  <c r="Q696" i="5"/>
  <c r="P696" i="5"/>
  <c r="O696" i="5"/>
  <c r="N696" i="5"/>
  <c r="M696" i="5"/>
  <c r="L696" i="5"/>
  <c r="K696" i="5"/>
  <c r="J696" i="5"/>
  <c r="I696" i="5"/>
  <c r="H696" i="5"/>
  <c r="CB695" i="5"/>
  <c r="BY695" i="5"/>
  <c r="BX695" i="5"/>
  <c r="BW695" i="5"/>
  <c r="BV695" i="5"/>
  <c r="BT695" i="5"/>
  <c r="BS695" i="5"/>
  <c r="BR695" i="5"/>
  <c r="BQ695" i="5"/>
  <c r="BO695" i="5"/>
  <c r="BN695" i="5"/>
  <c r="BM695" i="5"/>
  <c r="BL695" i="5"/>
  <c r="BJ695" i="5"/>
  <c r="BI695" i="5"/>
  <c r="BH695" i="5"/>
  <c r="BG695" i="5"/>
  <c r="BE695" i="5"/>
  <c r="BD695" i="5"/>
  <c r="BC695" i="5"/>
  <c r="BB695" i="5"/>
  <c r="AZ695" i="5"/>
  <c r="AY695" i="5"/>
  <c r="AX695" i="5"/>
  <c r="AW695" i="5"/>
  <c r="AU695" i="5"/>
  <c r="AT695" i="5"/>
  <c r="AS695" i="5"/>
  <c r="AR695" i="5"/>
  <c r="AP695" i="5"/>
  <c r="AO695" i="5"/>
  <c r="AN695" i="5"/>
  <c r="AM695" i="5"/>
  <c r="AK695" i="5"/>
  <c r="AJ695" i="5"/>
  <c r="AI695" i="5"/>
  <c r="AH695" i="5"/>
  <c r="AF695" i="5"/>
  <c r="AE695" i="5"/>
  <c r="AD695" i="5"/>
  <c r="AC695" i="5"/>
  <c r="AA695" i="5"/>
  <c r="Z695" i="5"/>
  <c r="Y695" i="5"/>
  <c r="X695" i="5"/>
  <c r="V695" i="5"/>
  <c r="U695" i="5"/>
  <c r="T695" i="5"/>
  <c r="S695" i="5"/>
  <c r="Q695" i="5"/>
  <c r="P695" i="5"/>
  <c r="O695" i="5"/>
  <c r="N695" i="5"/>
  <c r="L695" i="5"/>
  <c r="K695" i="5"/>
  <c r="J695" i="5"/>
  <c r="I695" i="5"/>
  <c r="CB694" i="5"/>
  <c r="CA694" i="5"/>
  <c r="BY694" i="5"/>
  <c r="BX694" i="5"/>
  <c r="BW694" i="5"/>
  <c r="BV694" i="5"/>
  <c r="BU694" i="5"/>
  <c r="BT694" i="5"/>
  <c r="BS694" i="5"/>
  <c r="BR694" i="5"/>
  <c r="BQ694" i="5"/>
  <c r="BP694" i="5"/>
  <c r="BO694" i="5"/>
  <c r="BN694" i="5"/>
  <c r="BM694" i="5"/>
  <c r="BL694" i="5"/>
  <c r="BK694" i="5"/>
  <c r="BJ694" i="5"/>
  <c r="BI694" i="5"/>
  <c r="BH694" i="5"/>
  <c r="BG694" i="5"/>
  <c r="BF694" i="5"/>
  <c r="BE694" i="5"/>
  <c r="BD694" i="5"/>
  <c r="BC694" i="5"/>
  <c r="BB694" i="5"/>
  <c r="BA694" i="5"/>
  <c r="AZ694" i="5"/>
  <c r="AY694" i="5"/>
  <c r="AX694" i="5"/>
  <c r="AW694" i="5"/>
  <c r="AV694" i="5"/>
  <c r="AU694" i="5"/>
  <c r="AT694" i="5"/>
  <c r="AS694" i="5"/>
  <c r="AR694" i="5"/>
  <c r="AQ694" i="5"/>
  <c r="AP694" i="5"/>
  <c r="AO694" i="5"/>
  <c r="AN694" i="5"/>
  <c r="AM694" i="5"/>
  <c r="AL694" i="5"/>
  <c r="AK694" i="5"/>
  <c r="AJ694" i="5"/>
  <c r="AI694" i="5"/>
  <c r="AH694" i="5"/>
  <c r="AG694" i="5"/>
  <c r="AF694" i="5"/>
  <c r="AE694" i="5"/>
  <c r="AD694" i="5"/>
  <c r="AC694" i="5"/>
  <c r="AB694" i="5"/>
  <c r="AA694" i="5"/>
  <c r="Z694" i="5"/>
  <c r="Y694" i="5"/>
  <c r="X694" i="5"/>
  <c r="W694" i="5"/>
  <c r="V694" i="5"/>
  <c r="U694" i="5"/>
  <c r="T694" i="5"/>
  <c r="S694" i="5"/>
  <c r="R694" i="5"/>
  <c r="Q694" i="5"/>
  <c r="P694" i="5"/>
  <c r="O694" i="5"/>
  <c r="N694" i="5"/>
  <c r="M694" i="5"/>
  <c r="L694" i="5"/>
  <c r="K694" i="5"/>
  <c r="J694" i="5"/>
  <c r="I694" i="5"/>
  <c r="H694" i="5"/>
  <c r="CB693" i="5"/>
  <c r="BY693" i="5"/>
  <c r="BX693" i="5"/>
  <c r="BW693" i="5"/>
  <c r="BV693" i="5"/>
  <c r="BT693" i="5"/>
  <c r="BS693" i="5"/>
  <c r="BR693" i="5"/>
  <c r="BQ693" i="5"/>
  <c r="BO693" i="5"/>
  <c r="BN693" i="5"/>
  <c r="BM693" i="5"/>
  <c r="BL693" i="5"/>
  <c r="BJ693" i="5"/>
  <c r="BI693" i="5"/>
  <c r="BH693" i="5"/>
  <c r="BG693" i="5"/>
  <c r="BE693" i="5"/>
  <c r="BD693" i="5"/>
  <c r="BC693" i="5"/>
  <c r="BB693" i="5"/>
  <c r="AZ693" i="5"/>
  <c r="AY693" i="5"/>
  <c r="AX693" i="5"/>
  <c r="AW693" i="5"/>
  <c r="AU693" i="5"/>
  <c r="AT693" i="5"/>
  <c r="AS693" i="5"/>
  <c r="AR693" i="5"/>
  <c r="AP693" i="5"/>
  <c r="AO693" i="5"/>
  <c r="AN693" i="5"/>
  <c r="AM693" i="5"/>
  <c r="AK693" i="5"/>
  <c r="AJ693" i="5"/>
  <c r="AI693" i="5"/>
  <c r="AH693" i="5"/>
  <c r="AF693" i="5"/>
  <c r="AE693" i="5"/>
  <c r="AD693" i="5"/>
  <c r="AC693" i="5"/>
  <c r="AA693" i="5"/>
  <c r="Z693" i="5"/>
  <c r="Y693" i="5"/>
  <c r="X693" i="5"/>
  <c r="V693" i="5"/>
  <c r="U693" i="5"/>
  <c r="T693" i="5"/>
  <c r="S693" i="5"/>
  <c r="Q693" i="5"/>
  <c r="P693" i="5"/>
  <c r="O693" i="5"/>
  <c r="N693" i="5"/>
  <c r="L693" i="5"/>
  <c r="K693" i="5"/>
  <c r="J693" i="5"/>
  <c r="I693" i="5"/>
  <c r="CB692" i="5"/>
  <c r="BY692" i="5"/>
  <c r="BX692" i="5"/>
  <c r="BW692" i="5"/>
  <c r="BV692" i="5"/>
  <c r="BT692" i="5"/>
  <c r="BS692" i="5"/>
  <c r="BR692" i="5"/>
  <c r="BQ692" i="5"/>
  <c r="BO692" i="5"/>
  <c r="BN692" i="5"/>
  <c r="BM692" i="5"/>
  <c r="BL692" i="5"/>
  <c r="BJ692" i="5"/>
  <c r="BI692" i="5"/>
  <c r="BH692" i="5"/>
  <c r="BG692" i="5"/>
  <c r="BE692" i="5"/>
  <c r="BD692" i="5"/>
  <c r="BC692" i="5"/>
  <c r="BB692" i="5"/>
  <c r="AZ692" i="5"/>
  <c r="AY692" i="5"/>
  <c r="AX692" i="5"/>
  <c r="AW692" i="5"/>
  <c r="AU692" i="5"/>
  <c r="AT692" i="5"/>
  <c r="AS692" i="5"/>
  <c r="AR692" i="5"/>
  <c r="AP692" i="5"/>
  <c r="AO692" i="5"/>
  <c r="AN692" i="5"/>
  <c r="AM692" i="5"/>
  <c r="AK692" i="5"/>
  <c r="AJ692" i="5"/>
  <c r="AI692" i="5"/>
  <c r="AH692" i="5"/>
  <c r="AF692" i="5"/>
  <c r="AE692" i="5"/>
  <c r="AD692" i="5"/>
  <c r="AC692" i="5"/>
  <c r="AA692" i="5"/>
  <c r="Z692" i="5"/>
  <c r="Y692" i="5"/>
  <c r="X692" i="5"/>
  <c r="V692" i="5"/>
  <c r="U692" i="5"/>
  <c r="T692" i="5"/>
  <c r="S692" i="5"/>
  <c r="Q692" i="5"/>
  <c r="P692" i="5"/>
  <c r="O692" i="5"/>
  <c r="N692" i="5"/>
  <c r="L692" i="5"/>
  <c r="K692" i="5"/>
  <c r="J692" i="5"/>
  <c r="I692" i="5"/>
  <c r="CB691" i="5"/>
  <c r="BY691" i="5"/>
  <c r="BX691" i="5"/>
  <c r="BW691" i="5"/>
  <c r="BV691" i="5"/>
  <c r="BT691" i="5"/>
  <c r="BS691" i="5"/>
  <c r="BR691" i="5"/>
  <c r="BQ691" i="5"/>
  <c r="BO691" i="5"/>
  <c r="BN691" i="5"/>
  <c r="BM691" i="5"/>
  <c r="BL691" i="5"/>
  <c r="BJ691" i="5"/>
  <c r="BI691" i="5"/>
  <c r="BH691" i="5"/>
  <c r="BG691" i="5"/>
  <c r="BE691" i="5"/>
  <c r="BD691" i="5"/>
  <c r="BC691" i="5"/>
  <c r="BB691" i="5"/>
  <c r="AZ691" i="5"/>
  <c r="AY691" i="5"/>
  <c r="AX691" i="5"/>
  <c r="AW691" i="5"/>
  <c r="AU691" i="5"/>
  <c r="AT691" i="5"/>
  <c r="AS691" i="5"/>
  <c r="AR691" i="5"/>
  <c r="AP691" i="5"/>
  <c r="AO691" i="5"/>
  <c r="AN691" i="5"/>
  <c r="AM691" i="5"/>
  <c r="AK691" i="5"/>
  <c r="AJ691" i="5"/>
  <c r="AI691" i="5"/>
  <c r="AH691" i="5"/>
  <c r="AF691" i="5"/>
  <c r="AE691" i="5"/>
  <c r="AD691" i="5"/>
  <c r="AC691" i="5"/>
  <c r="AA691" i="5"/>
  <c r="Z691" i="5"/>
  <c r="Y691" i="5"/>
  <c r="X691" i="5"/>
  <c r="V691" i="5"/>
  <c r="U691" i="5"/>
  <c r="T691" i="5"/>
  <c r="S691" i="5"/>
  <c r="Q691" i="5"/>
  <c r="P691" i="5"/>
  <c r="O691" i="5"/>
  <c r="N691" i="5"/>
  <c r="L691" i="5"/>
  <c r="K691" i="5"/>
  <c r="J691" i="5"/>
  <c r="I691" i="5"/>
  <c r="CB690" i="5"/>
  <c r="BY690" i="5"/>
  <c r="BX690" i="5"/>
  <c r="BW690" i="5"/>
  <c r="BV690" i="5"/>
  <c r="BT690" i="5"/>
  <c r="BS690" i="5"/>
  <c r="BR690" i="5"/>
  <c r="BQ690" i="5"/>
  <c r="BO690" i="5"/>
  <c r="BN690" i="5"/>
  <c r="BM690" i="5"/>
  <c r="BL690" i="5"/>
  <c r="BJ690" i="5"/>
  <c r="BI690" i="5"/>
  <c r="BH690" i="5"/>
  <c r="BG690" i="5"/>
  <c r="BE690" i="5"/>
  <c r="BD690" i="5"/>
  <c r="BC690" i="5"/>
  <c r="BB690" i="5"/>
  <c r="AZ690" i="5"/>
  <c r="AY690" i="5"/>
  <c r="AX690" i="5"/>
  <c r="AW690" i="5"/>
  <c r="AU690" i="5"/>
  <c r="AT690" i="5"/>
  <c r="AS690" i="5"/>
  <c r="AR690" i="5"/>
  <c r="AP690" i="5"/>
  <c r="AO690" i="5"/>
  <c r="AN690" i="5"/>
  <c r="AM690" i="5"/>
  <c r="AK690" i="5"/>
  <c r="AJ690" i="5"/>
  <c r="AI690" i="5"/>
  <c r="AH690" i="5"/>
  <c r="AF690" i="5"/>
  <c r="AE690" i="5"/>
  <c r="AD690" i="5"/>
  <c r="AC690" i="5"/>
  <c r="AA690" i="5"/>
  <c r="Z690" i="5"/>
  <c r="Y690" i="5"/>
  <c r="X690" i="5"/>
  <c r="V690" i="5"/>
  <c r="U690" i="5"/>
  <c r="T690" i="5"/>
  <c r="S690" i="5"/>
  <c r="Q690" i="5"/>
  <c r="P690" i="5"/>
  <c r="O690" i="5"/>
  <c r="N690" i="5"/>
  <c r="L690" i="5"/>
  <c r="K690" i="5"/>
  <c r="J690" i="5"/>
  <c r="I690" i="5"/>
  <c r="CB689" i="5"/>
  <c r="BY689" i="5"/>
  <c r="BX689" i="5"/>
  <c r="BW689" i="5"/>
  <c r="BV689" i="5"/>
  <c r="BT689" i="5"/>
  <c r="BS689" i="5"/>
  <c r="BR689" i="5"/>
  <c r="BQ689" i="5"/>
  <c r="BO689" i="5"/>
  <c r="BN689" i="5"/>
  <c r="BM689" i="5"/>
  <c r="BL689" i="5"/>
  <c r="BJ689" i="5"/>
  <c r="BI689" i="5"/>
  <c r="BH689" i="5"/>
  <c r="BG689" i="5"/>
  <c r="BE689" i="5"/>
  <c r="BD689" i="5"/>
  <c r="BC689" i="5"/>
  <c r="BB689" i="5"/>
  <c r="AZ689" i="5"/>
  <c r="AY689" i="5"/>
  <c r="AX689" i="5"/>
  <c r="AW689" i="5"/>
  <c r="AU689" i="5"/>
  <c r="AT689" i="5"/>
  <c r="AS689" i="5"/>
  <c r="AR689" i="5"/>
  <c r="AP689" i="5"/>
  <c r="AO689" i="5"/>
  <c r="AN689" i="5"/>
  <c r="AM689" i="5"/>
  <c r="AK689" i="5"/>
  <c r="AJ689" i="5"/>
  <c r="AI689" i="5"/>
  <c r="AH689" i="5"/>
  <c r="AF689" i="5"/>
  <c r="AE689" i="5"/>
  <c r="AD689" i="5"/>
  <c r="AC689" i="5"/>
  <c r="AA689" i="5"/>
  <c r="Z689" i="5"/>
  <c r="Y689" i="5"/>
  <c r="X689" i="5"/>
  <c r="V689" i="5"/>
  <c r="U689" i="5"/>
  <c r="T689" i="5"/>
  <c r="S689" i="5"/>
  <c r="Q689" i="5"/>
  <c r="P689" i="5"/>
  <c r="O689" i="5"/>
  <c r="N689" i="5"/>
  <c r="L689" i="5"/>
  <c r="K689" i="5"/>
  <c r="J689" i="5"/>
  <c r="I689" i="5"/>
  <c r="CB688" i="5"/>
  <c r="CA688" i="5"/>
  <c r="BY688" i="5"/>
  <c r="BX688" i="5"/>
  <c r="BW688" i="5"/>
  <c r="BV688" i="5"/>
  <c r="BU688" i="5"/>
  <c r="BT688" i="5"/>
  <c r="BS688" i="5"/>
  <c r="BR688" i="5"/>
  <c r="BQ688" i="5"/>
  <c r="BP688" i="5"/>
  <c r="BO688" i="5"/>
  <c r="BN688" i="5"/>
  <c r="BM688" i="5"/>
  <c r="BL688" i="5"/>
  <c r="BK688" i="5"/>
  <c r="BJ688" i="5"/>
  <c r="BI688" i="5"/>
  <c r="BH688" i="5"/>
  <c r="BG688" i="5"/>
  <c r="BF688" i="5"/>
  <c r="BE688" i="5"/>
  <c r="BD688" i="5"/>
  <c r="BC688" i="5"/>
  <c r="BB688" i="5"/>
  <c r="BA688" i="5"/>
  <c r="AZ688" i="5"/>
  <c r="AY688" i="5"/>
  <c r="AX688" i="5"/>
  <c r="AW688" i="5"/>
  <c r="AV688" i="5"/>
  <c r="AU688" i="5"/>
  <c r="AT688" i="5"/>
  <c r="AS688" i="5"/>
  <c r="AR688" i="5"/>
  <c r="AQ688" i="5"/>
  <c r="AP688" i="5"/>
  <c r="AO688" i="5"/>
  <c r="AN688" i="5"/>
  <c r="AM688" i="5"/>
  <c r="AL688" i="5"/>
  <c r="AK688" i="5"/>
  <c r="AJ688" i="5"/>
  <c r="AI688" i="5"/>
  <c r="AH688" i="5"/>
  <c r="AG688" i="5"/>
  <c r="AF688" i="5"/>
  <c r="AE688" i="5"/>
  <c r="AD688" i="5"/>
  <c r="AC688" i="5"/>
  <c r="AB688" i="5"/>
  <c r="AA688" i="5"/>
  <c r="Z688" i="5"/>
  <c r="Y688" i="5"/>
  <c r="X688" i="5"/>
  <c r="W688" i="5"/>
  <c r="V688" i="5"/>
  <c r="U688" i="5"/>
  <c r="T688" i="5"/>
  <c r="S688" i="5"/>
  <c r="R688" i="5"/>
  <c r="Q688" i="5"/>
  <c r="P688" i="5"/>
  <c r="O688" i="5"/>
  <c r="N688" i="5"/>
  <c r="M688" i="5"/>
  <c r="L688" i="5"/>
  <c r="K688" i="5"/>
  <c r="J688" i="5"/>
  <c r="I688" i="5"/>
  <c r="H688" i="5"/>
  <c r="CB687" i="5"/>
  <c r="BY687" i="5"/>
  <c r="BX687" i="5"/>
  <c r="BW687" i="5"/>
  <c r="BV687" i="5"/>
  <c r="BT687" i="5"/>
  <c r="BS687" i="5"/>
  <c r="BR687" i="5"/>
  <c r="BQ687" i="5"/>
  <c r="BP687" i="5"/>
  <c r="BO687" i="5"/>
  <c r="BN687" i="5"/>
  <c r="BM687" i="5"/>
  <c r="BL687" i="5"/>
  <c r="BK687" i="5"/>
  <c r="BJ687" i="5"/>
  <c r="BI687" i="5"/>
  <c r="BH687" i="5"/>
  <c r="BG687" i="5"/>
  <c r="BF687" i="5"/>
  <c r="BE687" i="5"/>
  <c r="BD687" i="5"/>
  <c r="BC687" i="5"/>
  <c r="BB687" i="5"/>
  <c r="BA687" i="5"/>
  <c r="AZ687" i="5"/>
  <c r="AY687" i="5"/>
  <c r="AX687" i="5"/>
  <c r="AW687" i="5"/>
  <c r="AV687" i="5"/>
  <c r="AU687" i="5"/>
  <c r="AT687" i="5"/>
  <c r="AS687" i="5"/>
  <c r="AR687" i="5"/>
  <c r="AQ687"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O687" i="5"/>
  <c r="N687" i="5"/>
  <c r="M687" i="5"/>
  <c r="L687" i="5"/>
  <c r="K687" i="5"/>
  <c r="J687" i="5"/>
  <c r="I687" i="5"/>
  <c r="H687" i="5"/>
  <c r="CB686" i="5"/>
  <c r="BY686" i="5"/>
  <c r="BX686" i="5"/>
  <c r="BW686" i="5"/>
  <c r="BV686" i="5"/>
  <c r="BT686" i="5"/>
  <c r="BS686" i="5"/>
  <c r="BR686" i="5"/>
  <c r="BQ686" i="5"/>
  <c r="BP686" i="5"/>
  <c r="BO686" i="5"/>
  <c r="BN686" i="5"/>
  <c r="BM686" i="5"/>
  <c r="BL686" i="5"/>
  <c r="BK686" i="5"/>
  <c r="BJ686" i="5"/>
  <c r="BI686" i="5"/>
  <c r="BH686" i="5"/>
  <c r="BG686" i="5"/>
  <c r="BF686" i="5"/>
  <c r="BE686" i="5"/>
  <c r="BD686" i="5"/>
  <c r="BC686" i="5"/>
  <c r="BB686" i="5"/>
  <c r="BA686" i="5"/>
  <c r="AZ686" i="5"/>
  <c r="AY686" i="5"/>
  <c r="AX686" i="5"/>
  <c r="AW686" i="5"/>
  <c r="AV686" i="5"/>
  <c r="AU686" i="5"/>
  <c r="AT686" i="5"/>
  <c r="AS686" i="5"/>
  <c r="AR686" i="5"/>
  <c r="AQ686" i="5"/>
  <c r="AP686" i="5"/>
  <c r="AO686" i="5"/>
  <c r="AN686" i="5"/>
  <c r="AM686" i="5"/>
  <c r="AL686" i="5"/>
  <c r="AK686" i="5"/>
  <c r="AJ686" i="5"/>
  <c r="AI686" i="5"/>
  <c r="AH686" i="5"/>
  <c r="AG686" i="5"/>
  <c r="AF686" i="5"/>
  <c r="AE686" i="5"/>
  <c r="AD686" i="5"/>
  <c r="AC686" i="5"/>
  <c r="AB686" i="5"/>
  <c r="AA686" i="5"/>
  <c r="Z686" i="5"/>
  <c r="Y686" i="5"/>
  <c r="X686" i="5"/>
  <c r="W686" i="5"/>
  <c r="V686" i="5"/>
  <c r="U686" i="5"/>
  <c r="T686" i="5"/>
  <c r="S686" i="5"/>
  <c r="R686" i="5"/>
  <c r="Q686" i="5"/>
  <c r="P686" i="5"/>
  <c r="O686" i="5"/>
  <c r="N686" i="5"/>
  <c r="M686" i="5"/>
  <c r="L686" i="5"/>
  <c r="K686" i="5"/>
  <c r="J686" i="5"/>
  <c r="I686" i="5"/>
  <c r="H686" i="5"/>
  <c r="CB685" i="5"/>
  <c r="BY685" i="5"/>
  <c r="BX685" i="5"/>
  <c r="BW685" i="5"/>
  <c r="BV685" i="5"/>
  <c r="BT685" i="5"/>
  <c r="BS685" i="5"/>
  <c r="BR685" i="5"/>
  <c r="BQ685" i="5"/>
  <c r="BP685" i="5"/>
  <c r="BO685" i="5"/>
  <c r="BN685" i="5"/>
  <c r="BM685" i="5"/>
  <c r="BL685" i="5"/>
  <c r="BK685" i="5"/>
  <c r="BJ685" i="5"/>
  <c r="BI685" i="5"/>
  <c r="BH685" i="5"/>
  <c r="BG685" i="5"/>
  <c r="BF685" i="5"/>
  <c r="BE685" i="5"/>
  <c r="BD685" i="5"/>
  <c r="BC685" i="5"/>
  <c r="BB685" i="5"/>
  <c r="BA685" i="5"/>
  <c r="AZ685" i="5"/>
  <c r="AY685" i="5"/>
  <c r="AX685" i="5"/>
  <c r="AW685" i="5"/>
  <c r="AV685" i="5"/>
  <c r="AU685" i="5"/>
  <c r="AT685" i="5"/>
  <c r="AS685" i="5"/>
  <c r="AR685" i="5"/>
  <c r="AQ685" i="5"/>
  <c r="AP685" i="5"/>
  <c r="AO685" i="5"/>
  <c r="AN685" i="5"/>
  <c r="AM685" i="5"/>
  <c r="AL685" i="5"/>
  <c r="AK685" i="5"/>
  <c r="AJ685" i="5"/>
  <c r="AI685" i="5"/>
  <c r="AH685" i="5"/>
  <c r="AG685" i="5"/>
  <c r="AF685" i="5"/>
  <c r="AE685" i="5"/>
  <c r="AD685" i="5"/>
  <c r="AC685" i="5"/>
  <c r="AB685" i="5"/>
  <c r="AA685" i="5"/>
  <c r="Z685" i="5"/>
  <c r="Y685" i="5"/>
  <c r="X685" i="5"/>
  <c r="W685" i="5"/>
  <c r="V685" i="5"/>
  <c r="U685" i="5"/>
  <c r="T685" i="5"/>
  <c r="S685" i="5"/>
  <c r="R685" i="5"/>
  <c r="Q685" i="5"/>
  <c r="P685" i="5"/>
  <c r="O685" i="5"/>
  <c r="N685" i="5"/>
  <c r="M685" i="5"/>
  <c r="L685" i="5"/>
  <c r="K685" i="5"/>
  <c r="J685" i="5"/>
  <c r="I685" i="5"/>
  <c r="H685" i="5"/>
  <c r="CB684" i="5"/>
  <c r="BY684" i="5"/>
  <c r="BX684" i="5"/>
  <c r="BW684" i="5"/>
  <c r="BV684" i="5"/>
  <c r="BT684" i="5"/>
  <c r="BS684" i="5"/>
  <c r="BR684" i="5"/>
  <c r="BQ684" i="5"/>
  <c r="BP684" i="5"/>
  <c r="BO684" i="5"/>
  <c r="BN684" i="5"/>
  <c r="BM684" i="5"/>
  <c r="BL684" i="5"/>
  <c r="BK684" i="5"/>
  <c r="BJ684" i="5"/>
  <c r="BI684" i="5"/>
  <c r="BH684" i="5"/>
  <c r="BG684" i="5"/>
  <c r="BF684" i="5"/>
  <c r="BE684" i="5"/>
  <c r="BD684" i="5"/>
  <c r="BC684" i="5"/>
  <c r="BB684" i="5"/>
  <c r="BA684" i="5"/>
  <c r="AZ684" i="5"/>
  <c r="AY684" i="5"/>
  <c r="AX684" i="5"/>
  <c r="AW684" i="5"/>
  <c r="AV684" i="5"/>
  <c r="AU684" i="5"/>
  <c r="AT684" i="5"/>
  <c r="AS684" i="5"/>
  <c r="AR684" i="5"/>
  <c r="AQ684" i="5"/>
  <c r="AP684" i="5"/>
  <c r="AO684" i="5"/>
  <c r="AN684" i="5"/>
  <c r="AM684" i="5"/>
  <c r="AL684" i="5"/>
  <c r="AK684" i="5"/>
  <c r="AJ684" i="5"/>
  <c r="AI684" i="5"/>
  <c r="AH684" i="5"/>
  <c r="AG684" i="5"/>
  <c r="AF684" i="5"/>
  <c r="AE684" i="5"/>
  <c r="AD684" i="5"/>
  <c r="AC684" i="5"/>
  <c r="AB684" i="5"/>
  <c r="AA684" i="5"/>
  <c r="Z684" i="5"/>
  <c r="Y684" i="5"/>
  <c r="X684" i="5"/>
  <c r="W684" i="5"/>
  <c r="V684" i="5"/>
  <c r="U684" i="5"/>
  <c r="T684" i="5"/>
  <c r="S684" i="5"/>
  <c r="R684" i="5"/>
  <c r="Q684" i="5"/>
  <c r="P684" i="5"/>
  <c r="O684" i="5"/>
  <c r="N684" i="5"/>
  <c r="M684" i="5"/>
  <c r="L684" i="5"/>
  <c r="K684" i="5"/>
  <c r="J684" i="5"/>
  <c r="I684" i="5"/>
  <c r="H684" i="5"/>
  <c r="CB683" i="5"/>
  <c r="BY683" i="5"/>
  <c r="BX683" i="5"/>
  <c r="BW683" i="5"/>
  <c r="BV683" i="5"/>
  <c r="BT683" i="5"/>
  <c r="BS683" i="5"/>
  <c r="BR683" i="5"/>
  <c r="BQ683" i="5"/>
  <c r="BO683" i="5"/>
  <c r="BN683" i="5"/>
  <c r="BM683" i="5"/>
  <c r="BL683" i="5"/>
  <c r="BJ683" i="5"/>
  <c r="BI683" i="5"/>
  <c r="BH683" i="5"/>
  <c r="BG683" i="5"/>
  <c r="BE683" i="5"/>
  <c r="BD683" i="5"/>
  <c r="BC683" i="5"/>
  <c r="BB683" i="5"/>
  <c r="AZ683" i="5"/>
  <c r="AY683" i="5"/>
  <c r="AX683" i="5"/>
  <c r="AW683" i="5"/>
  <c r="AU683" i="5"/>
  <c r="AT683" i="5"/>
  <c r="AS683" i="5"/>
  <c r="AR683" i="5"/>
  <c r="AP683" i="5"/>
  <c r="AO683" i="5"/>
  <c r="AN683" i="5"/>
  <c r="AM683" i="5"/>
  <c r="AK683" i="5"/>
  <c r="AJ683" i="5"/>
  <c r="AI683" i="5"/>
  <c r="AH683" i="5"/>
  <c r="AF683" i="5"/>
  <c r="AE683" i="5"/>
  <c r="AD683" i="5"/>
  <c r="AC683" i="5"/>
  <c r="AA683" i="5"/>
  <c r="Z683" i="5"/>
  <c r="Y683" i="5"/>
  <c r="X683" i="5"/>
  <c r="V683" i="5"/>
  <c r="U683" i="5"/>
  <c r="T683" i="5"/>
  <c r="S683" i="5"/>
  <c r="Q683" i="5"/>
  <c r="P683" i="5"/>
  <c r="O683" i="5"/>
  <c r="N683" i="5"/>
  <c r="L683" i="5"/>
  <c r="K683" i="5"/>
  <c r="J683" i="5"/>
  <c r="I683" i="5"/>
  <c r="CB682" i="5"/>
  <c r="CA682" i="5"/>
  <c r="BY682" i="5"/>
  <c r="BX682" i="5"/>
  <c r="BW682" i="5"/>
  <c r="BV682" i="5"/>
  <c r="BU682" i="5"/>
  <c r="BT682" i="5"/>
  <c r="BS682" i="5"/>
  <c r="BR682" i="5"/>
  <c r="BQ682" i="5"/>
  <c r="BP682" i="5"/>
  <c r="BO682" i="5"/>
  <c r="BN682" i="5"/>
  <c r="BM682" i="5"/>
  <c r="BL682" i="5"/>
  <c r="BK682" i="5"/>
  <c r="BJ682" i="5"/>
  <c r="BI682" i="5"/>
  <c r="BH682" i="5"/>
  <c r="BG682" i="5"/>
  <c r="BF682" i="5"/>
  <c r="BE682" i="5"/>
  <c r="BD682" i="5"/>
  <c r="BC682" i="5"/>
  <c r="BB682" i="5"/>
  <c r="BA682" i="5"/>
  <c r="AZ682" i="5"/>
  <c r="AY682" i="5"/>
  <c r="AX682" i="5"/>
  <c r="AW682" i="5"/>
  <c r="AV682" i="5"/>
  <c r="AU682" i="5"/>
  <c r="AT682" i="5"/>
  <c r="AS682" i="5"/>
  <c r="AR682" i="5"/>
  <c r="AQ682" i="5"/>
  <c r="AP682" i="5"/>
  <c r="AO682" i="5"/>
  <c r="AN682" i="5"/>
  <c r="AM682" i="5"/>
  <c r="AL682" i="5"/>
  <c r="AK682" i="5"/>
  <c r="AJ682" i="5"/>
  <c r="AI682" i="5"/>
  <c r="AH682" i="5"/>
  <c r="AG682" i="5"/>
  <c r="AF682" i="5"/>
  <c r="AE682" i="5"/>
  <c r="AD682" i="5"/>
  <c r="AC682" i="5"/>
  <c r="AB682" i="5"/>
  <c r="AA682" i="5"/>
  <c r="Z682" i="5"/>
  <c r="Y682" i="5"/>
  <c r="X682" i="5"/>
  <c r="W682" i="5"/>
  <c r="V682" i="5"/>
  <c r="U682" i="5"/>
  <c r="T682" i="5"/>
  <c r="S682" i="5"/>
  <c r="R682" i="5"/>
  <c r="Q682" i="5"/>
  <c r="P682" i="5"/>
  <c r="O682" i="5"/>
  <c r="N682" i="5"/>
  <c r="M682" i="5"/>
  <c r="L682" i="5"/>
  <c r="K682" i="5"/>
  <c r="J682" i="5"/>
  <c r="I682" i="5"/>
  <c r="H682" i="5"/>
  <c r="CB681" i="5"/>
  <c r="CA681" i="5"/>
  <c r="BY681" i="5"/>
  <c r="BX681" i="5"/>
  <c r="BW681" i="5"/>
  <c r="BV681" i="5"/>
  <c r="BU681" i="5"/>
  <c r="BT681" i="5"/>
  <c r="BS681" i="5"/>
  <c r="BR681" i="5"/>
  <c r="BQ681" i="5"/>
  <c r="BP681" i="5"/>
  <c r="BO681" i="5"/>
  <c r="BN681" i="5"/>
  <c r="BM681" i="5"/>
  <c r="BL681" i="5"/>
  <c r="BK681" i="5"/>
  <c r="BJ681" i="5"/>
  <c r="BI681" i="5"/>
  <c r="BH681" i="5"/>
  <c r="BG681" i="5"/>
  <c r="BF681" i="5"/>
  <c r="BE681" i="5"/>
  <c r="BD681" i="5"/>
  <c r="BC681" i="5"/>
  <c r="BB681" i="5"/>
  <c r="BA681" i="5"/>
  <c r="AZ681" i="5"/>
  <c r="AY681" i="5"/>
  <c r="AX681" i="5"/>
  <c r="AW681" i="5"/>
  <c r="AV681" i="5"/>
  <c r="AU681"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O681" i="5"/>
  <c r="N681" i="5"/>
  <c r="M681" i="5"/>
  <c r="L681" i="5"/>
  <c r="K681" i="5"/>
  <c r="J681" i="5"/>
  <c r="I681" i="5"/>
  <c r="H681" i="5"/>
  <c r="CB680" i="5"/>
  <c r="CA680" i="5"/>
  <c r="BY680" i="5"/>
  <c r="BX680" i="5"/>
  <c r="BW680" i="5"/>
  <c r="BV680" i="5"/>
  <c r="BU680" i="5"/>
  <c r="BT680" i="5"/>
  <c r="BS680" i="5"/>
  <c r="BR680" i="5"/>
  <c r="BQ680" i="5"/>
  <c r="BP680" i="5"/>
  <c r="BO680" i="5"/>
  <c r="BN680" i="5"/>
  <c r="BM680" i="5"/>
  <c r="BL680" i="5"/>
  <c r="BK680" i="5"/>
  <c r="BJ680" i="5"/>
  <c r="BI680" i="5"/>
  <c r="BH680" i="5"/>
  <c r="BG680" i="5"/>
  <c r="BF680" i="5"/>
  <c r="BE680" i="5"/>
  <c r="BD680" i="5"/>
  <c r="BC680" i="5"/>
  <c r="BB680" i="5"/>
  <c r="BA680" i="5"/>
  <c r="AZ680" i="5"/>
  <c r="AY680" i="5"/>
  <c r="AX680" i="5"/>
  <c r="AW680" i="5"/>
  <c r="AV680" i="5"/>
  <c r="AU680" i="5"/>
  <c r="AT680" i="5"/>
  <c r="AS680" i="5"/>
  <c r="AR680" i="5"/>
  <c r="AQ680" i="5"/>
  <c r="AP680" i="5"/>
  <c r="AO680" i="5"/>
  <c r="AN680" i="5"/>
  <c r="AM680" i="5"/>
  <c r="AL680" i="5"/>
  <c r="AK680" i="5"/>
  <c r="AJ680" i="5"/>
  <c r="AI680" i="5"/>
  <c r="AH680" i="5"/>
  <c r="AG680" i="5"/>
  <c r="AF680" i="5"/>
  <c r="AE680" i="5"/>
  <c r="AD680" i="5"/>
  <c r="AC680" i="5"/>
  <c r="AB680" i="5"/>
  <c r="AA680" i="5"/>
  <c r="Z680" i="5"/>
  <c r="Y680" i="5"/>
  <c r="X680" i="5"/>
  <c r="W680" i="5"/>
  <c r="V680" i="5"/>
  <c r="U680" i="5"/>
  <c r="T680" i="5"/>
  <c r="S680" i="5"/>
  <c r="R680" i="5"/>
  <c r="Q680" i="5"/>
  <c r="P680" i="5"/>
  <c r="O680" i="5"/>
  <c r="N680" i="5"/>
  <c r="M680" i="5"/>
  <c r="L680" i="5"/>
  <c r="K680" i="5"/>
  <c r="J680" i="5"/>
  <c r="I680" i="5"/>
  <c r="H680" i="5"/>
  <c r="CB679" i="5"/>
  <c r="BY679" i="5"/>
  <c r="BX679" i="5"/>
  <c r="BW679" i="5"/>
  <c r="BV679" i="5"/>
  <c r="BT679" i="5"/>
  <c r="BS679" i="5"/>
  <c r="BR679" i="5"/>
  <c r="BQ679" i="5"/>
  <c r="BP679" i="5"/>
  <c r="BO679" i="5"/>
  <c r="BN679" i="5"/>
  <c r="BM679" i="5"/>
  <c r="BL679" i="5"/>
  <c r="BK679" i="5"/>
  <c r="BJ679" i="5"/>
  <c r="BI679" i="5"/>
  <c r="BH679" i="5"/>
  <c r="BG679" i="5"/>
  <c r="BF679" i="5"/>
  <c r="BE679" i="5"/>
  <c r="BD679" i="5"/>
  <c r="BC679" i="5"/>
  <c r="BB679" i="5"/>
  <c r="BA679" i="5"/>
  <c r="AZ679" i="5"/>
  <c r="AY679" i="5"/>
  <c r="AX679" i="5"/>
  <c r="AW679" i="5"/>
  <c r="AV679" i="5"/>
  <c r="AU679" i="5"/>
  <c r="AT679" i="5"/>
  <c r="AS679" i="5"/>
  <c r="AR679" i="5"/>
  <c r="AQ679" i="5"/>
  <c r="AP679" i="5"/>
  <c r="AO679" i="5"/>
  <c r="AN679" i="5"/>
  <c r="AM679" i="5"/>
  <c r="AL679" i="5"/>
  <c r="AK679" i="5"/>
  <c r="AJ679" i="5"/>
  <c r="AI679" i="5"/>
  <c r="AH679" i="5"/>
  <c r="AG679" i="5"/>
  <c r="AF679" i="5"/>
  <c r="AE679" i="5"/>
  <c r="AD679" i="5"/>
  <c r="AC679" i="5"/>
  <c r="AB679" i="5"/>
  <c r="AA679" i="5"/>
  <c r="Z679" i="5"/>
  <c r="Y679" i="5"/>
  <c r="X679" i="5"/>
  <c r="W679" i="5"/>
  <c r="V679" i="5"/>
  <c r="U679" i="5"/>
  <c r="T679" i="5"/>
  <c r="S679" i="5"/>
  <c r="R679" i="5"/>
  <c r="Q679" i="5"/>
  <c r="P679" i="5"/>
  <c r="O679" i="5"/>
  <c r="N679" i="5"/>
  <c r="M679" i="5"/>
  <c r="L679" i="5"/>
  <c r="K679" i="5"/>
  <c r="J679" i="5"/>
  <c r="I679" i="5"/>
  <c r="H679" i="5"/>
  <c r="CB678" i="5"/>
  <c r="CA678" i="5"/>
  <c r="BY678" i="5"/>
  <c r="BX678" i="5"/>
  <c r="BW678" i="5"/>
  <c r="BV678" i="5"/>
  <c r="BU678" i="5"/>
  <c r="BT678" i="5"/>
  <c r="BS678" i="5"/>
  <c r="BR678" i="5"/>
  <c r="BQ678" i="5"/>
  <c r="BP678" i="5"/>
  <c r="BO678" i="5"/>
  <c r="BN678" i="5"/>
  <c r="BM678" i="5"/>
  <c r="BL678" i="5"/>
  <c r="BK678" i="5"/>
  <c r="BJ678" i="5"/>
  <c r="BI678" i="5"/>
  <c r="BH678" i="5"/>
  <c r="BG678" i="5"/>
  <c r="BF678" i="5"/>
  <c r="BE678" i="5"/>
  <c r="BD678" i="5"/>
  <c r="BC678" i="5"/>
  <c r="BB678" i="5"/>
  <c r="BA678" i="5"/>
  <c r="AZ678" i="5"/>
  <c r="AY678" i="5"/>
  <c r="AX678" i="5"/>
  <c r="AW678" i="5"/>
  <c r="AV678" i="5"/>
  <c r="AU678" i="5"/>
  <c r="AT678" i="5"/>
  <c r="AS678" i="5"/>
  <c r="AR678" i="5"/>
  <c r="AQ678" i="5"/>
  <c r="AP678" i="5"/>
  <c r="AO678" i="5"/>
  <c r="AN678" i="5"/>
  <c r="AM678" i="5"/>
  <c r="AL678" i="5"/>
  <c r="AK678" i="5"/>
  <c r="AJ678" i="5"/>
  <c r="AI678" i="5"/>
  <c r="AH678" i="5"/>
  <c r="AG678" i="5"/>
  <c r="AF678" i="5"/>
  <c r="AE678" i="5"/>
  <c r="AD678" i="5"/>
  <c r="AC678" i="5"/>
  <c r="AB678" i="5"/>
  <c r="AA678" i="5"/>
  <c r="Z678" i="5"/>
  <c r="Y678" i="5"/>
  <c r="X678" i="5"/>
  <c r="W678" i="5"/>
  <c r="V678" i="5"/>
  <c r="U678" i="5"/>
  <c r="T678" i="5"/>
  <c r="S678" i="5"/>
  <c r="R678" i="5"/>
  <c r="Q678" i="5"/>
  <c r="P678" i="5"/>
  <c r="O678" i="5"/>
  <c r="N678" i="5"/>
  <c r="M678" i="5"/>
  <c r="L678" i="5"/>
  <c r="K678" i="5"/>
  <c r="J678" i="5"/>
  <c r="I678" i="5"/>
  <c r="H678" i="5"/>
  <c r="CB677" i="5"/>
  <c r="CA677" i="5"/>
  <c r="BY677" i="5"/>
  <c r="BX677" i="5"/>
  <c r="BW677" i="5"/>
  <c r="BV677" i="5"/>
  <c r="BU677" i="5"/>
  <c r="BT677" i="5"/>
  <c r="BS677" i="5"/>
  <c r="BR677" i="5"/>
  <c r="BQ677" i="5"/>
  <c r="BP677" i="5"/>
  <c r="BO677" i="5"/>
  <c r="BN677" i="5"/>
  <c r="BM677" i="5"/>
  <c r="BL677" i="5"/>
  <c r="BK677" i="5"/>
  <c r="BJ677" i="5"/>
  <c r="BI677" i="5"/>
  <c r="BH677" i="5"/>
  <c r="BG677" i="5"/>
  <c r="BF677" i="5"/>
  <c r="BE677" i="5"/>
  <c r="BD677" i="5"/>
  <c r="BC677" i="5"/>
  <c r="BB677" i="5"/>
  <c r="BA677" i="5"/>
  <c r="AZ677" i="5"/>
  <c r="AY677" i="5"/>
  <c r="AX677" i="5"/>
  <c r="AW677" i="5"/>
  <c r="AV677" i="5"/>
  <c r="AU677" i="5"/>
  <c r="AT677" i="5"/>
  <c r="AS677" i="5"/>
  <c r="AR677" i="5"/>
  <c r="AQ677" i="5"/>
  <c r="AP677" i="5"/>
  <c r="AO677" i="5"/>
  <c r="AN677" i="5"/>
  <c r="AM677" i="5"/>
  <c r="AL677" i="5"/>
  <c r="AK677" i="5"/>
  <c r="AJ677" i="5"/>
  <c r="AI677" i="5"/>
  <c r="AH677" i="5"/>
  <c r="AG677" i="5"/>
  <c r="AF677" i="5"/>
  <c r="AE677" i="5"/>
  <c r="AD677" i="5"/>
  <c r="AC677" i="5"/>
  <c r="AB677" i="5"/>
  <c r="AA677" i="5"/>
  <c r="Z677" i="5"/>
  <c r="Y677" i="5"/>
  <c r="X677" i="5"/>
  <c r="W677" i="5"/>
  <c r="V677" i="5"/>
  <c r="U677" i="5"/>
  <c r="T677" i="5"/>
  <c r="S677" i="5"/>
  <c r="R677" i="5"/>
  <c r="Q677" i="5"/>
  <c r="P677" i="5"/>
  <c r="O677" i="5"/>
  <c r="N677" i="5"/>
  <c r="M677" i="5"/>
  <c r="L677" i="5"/>
  <c r="K677" i="5"/>
  <c r="J677" i="5"/>
  <c r="I677" i="5"/>
  <c r="H677" i="5"/>
  <c r="CB676" i="5"/>
  <c r="CA676" i="5"/>
  <c r="BY676" i="5"/>
  <c r="BX676" i="5"/>
  <c r="BW676" i="5"/>
  <c r="BV676" i="5"/>
  <c r="BU676" i="5"/>
  <c r="BT676" i="5"/>
  <c r="BS676" i="5"/>
  <c r="BR676" i="5"/>
  <c r="BQ676" i="5"/>
  <c r="BP676" i="5"/>
  <c r="BO676" i="5"/>
  <c r="BN676" i="5"/>
  <c r="BM676" i="5"/>
  <c r="BL676" i="5"/>
  <c r="BK676" i="5"/>
  <c r="BJ676" i="5"/>
  <c r="BI676" i="5"/>
  <c r="BH676" i="5"/>
  <c r="BG676" i="5"/>
  <c r="BF676" i="5"/>
  <c r="BE676" i="5"/>
  <c r="BD676" i="5"/>
  <c r="BC676" i="5"/>
  <c r="BB676" i="5"/>
  <c r="BA676" i="5"/>
  <c r="AZ676" i="5"/>
  <c r="AY676" i="5"/>
  <c r="AX676" i="5"/>
  <c r="AW676" i="5"/>
  <c r="AV676" i="5"/>
  <c r="AU676" i="5"/>
  <c r="AT676" i="5"/>
  <c r="AS676" i="5"/>
  <c r="AR676" i="5"/>
  <c r="AQ676" i="5"/>
  <c r="AP676" i="5"/>
  <c r="AO676" i="5"/>
  <c r="AN676" i="5"/>
  <c r="AM676" i="5"/>
  <c r="AL676" i="5"/>
  <c r="AK676" i="5"/>
  <c r="AJ676" i="5"/>
  <c r="AI676" i="5"/>
  <c r="AH676" i="5"/>
  <c r="AG676" i="5"/>
  <c r="AF676" i="5"/>
  <c r="AE676" i="5"/>
  <c r="AD676" i="5"/>
  <c r="AC676" i="5"/>
  <c r="AB676" i="5"/>
  <c r="AA676" i="5"/>
  <c r="Z676" i="5"/>
  <c r="Y676" i="5"/>
  <c r="X676" i="5"/>
  <c r="W676" i="5"/>
  <c r="V676" i="5"/>
  <c r="U676" i="5"/>
  <c r="T676" i="5"/>
  <c r="S676" i="5"/>
  <c r="R676" i="5"/>
  <c r="Q676" i="5"/>
  <c r="P676" i="5"/>
  <c r="O676" i="5"/>
  <c r="N676" i="5"/>
  <c r="M676" i="5"/>
  <c r="L676" i="5"/>
  <c r="K676" i="5"/>
  <c r="J676" i="5"/>
  <c r="I676" i="5"/>
  <c r="H676" i="5"/>
  <c r="CB675" i="5"/>
  <c r="CA675" i="5"/>
  <c r="BY675" i="5"/>
  <c r="BX675" i="5"/>
  <c r="BW675" i="5"/>
  <c r="BV675" i="5"/>
  <c r="BU675" i="5"/>
  <c r="BT675" i="5"/>
  <c r="BS675" i="5"/>
  <c r="BR675" i="5"/>
  <c r="BQ675" i="5"/>
  <c r="BP675" i="5"/>
  <c r="BO675" i="5"/>
  <c r="BN675" i="5"/>
  <c r="BM675" i="5"/>
  <c r="BL675" i="5"/>
  <c r="BK675" i="5"/>
  <c r="BJ675" i="5"/>
  <c r="BI675" i="5"/>
  <c r="BH675" i="5"/>
  <c r="BG675" i="5"/>
  <c r="BF675" i="5"/>
  <c r="BE675" i="5"/>
  <c r="BD675" i="5"/>
  <c r="BC675" i="5"/>
  <c r="BB675" i="5"/>
  <c r="BA675" i="5"/>
  <c r="AZ675" i="5"/>
  <c r="AY675" i="5"/>
  <c r="AX675" i="5"/>
  <c r="AW675" i="5"/>
  <c r="AV675" i="5"/>
  <c r="AU675" i="5"/>
  <c r="AT675" i="5"/>
  <c r="AS675" i="5"/>
  <c r="AR675" i="5"/>
  <c r="AQ675" i="5"/>
  <c r="AP675" i="5"/>
  <c r="AO675" i="5"/>
  <c r="AN675" i="5"/>
  <c r="AM675" i="5"/>
  <c r="AL675" i="5"/>
  <c r="AK675" i="5"/>
  <c r="AJ675" i="5"/>
  <c r="AI675" i="5"/>
  <c r="AH675" i="5"/>
  <c r="AG675" i="5"/>
  <c r="AF675" i="5"/>
  <c r="AE675" i="5"/>
  <c r="AD675" i="5"/>
  <c r="AC675" i="5"/>
  <c r="AB675" i="5"/>
  <c r="AA675" i="5"/>
  <c r="Z675" i="5"/>
  <c r="Y675" i="5"/>
  <c r="X675" i="5"/>
  <c r="W675" i="5"/>
  <c r="V675" i="5"/>
  <c r="U675" i="5"/>
  <c r="T675" i="5"/>
  <c r="S675" i="5"/>
  <c r="R675" i="5"/>
  <c r="Q675" i="5"/>
  <c r="P675" i="5"/>
  <c r="O675" i="5"/>
  <c r="N675" i="5"/>
  <c r="M675" i="5"/>
  <c r="L675" i="5"/>
  <c r="K675" i="5"/>
  <c r="J675" i="5"/>
  <c r="I675" i="5"/>
  <c r="H675" i="5"/>
  <c r="CB674" i="5"/>
  <c r="CA674" i="5"/>
  <c r="BY674" i="5"/>
  <c r="BX674" i="5"/>
  <c r="BW674" i="5"/>
  <c r="BV674" i="5"/>
  <c r="BU674" i="5"/>
  <c r="BT674" i="5"/>
  <c r="BS674" i="5"/>
  <c r="BR674" i="5"/>
  <c r="BQ674" i="5"/>
  <c r="BP674" i="5"/>
  <c r="BO674" i="5"/>
  <c r="BN674" i="5"/>
  <c r="BM674" i="5"/>
  <c r="BL674" i="5"/>
  <c r="BK674" i="5"/>
  <c r="BJ674" i="5"/>
  <c r="BI674" i="5"/>
  <c r="BH674" i="5"/>
  <c r="BG674" i="5"/>
  <c r="BF674" i="5"/>
  <c r="BE674" i="5"/>
  <c r="BD674" i="5"/>
  <c r="BC674" i="5"/>
  <c r="BB674" i="5"/>
  <c r="BA674" i="5"/>
  <c r="AZ674" i="5"/>
  <c r="AY674" i="5"/>
  <c r="AX674" i="5"/>
  <c r="AW674" i="5"/>
  <c r="AV674" i="5"/>
  <c r="AU674" i="5"/>
  <c r="AT674" i="5"/>
  <c r="AS674" i="5"/>
  <c r="AR674" i="5"/>
  <c r="AQ674" i="5"/>
  <c r="AP674" i="5"/>
  <c r="AO674" i="5"/>
  <c r="AN674" i="5"/>
  <c r="AM674" i="5"/>
  <c r="AL674" i="5"/>
  <c r="AK674" i="5"/>
  <c r="AJ674" i="5"/>
  <c r="AI674" i="5"/>
  <c r="AH674" i="5"/>
  <c r="AG674" i="5"/>
  <c r="AF674" i="5"/>
  <c r="AE674" i="5"/>
  <c r="AD674" i="5"/>
  <c r="AC674" i="5"/>
  <c r="AB674" i="5"/>
  <c r="AA674" i="5"/>
  <c r="Z674" i="5"/>
  <c r="Y674" i="5"/>
  <c r="X674" i="5"/>
  <c r="W674" i="5"/>
  <c r="V674" i="5"/>
  <c r="U674" i="5"/>
  <c r="T674" i="5"/>
  <c r="S674" i="5"/>
  <c r="R674" i="5"/>
  <c r="Q674" i="5"/>
  <c r="P674" i="5"/>
  <c r="O674" i="5"/>
  <c r="N674" i="5"/>
  <c r="M674" i="5"/>
  <c r="L674" i="5"/>
  <c r="K674" i="5"/>
  <c r="J674" i="5"/>
  <c r="I674" i="5"/>
  <c r="H674" i="5"/>
  <c r="CB673" i="5"/>
  <c r="CA673" i="5"/>
  <c r="BY673" i="5"/>
  <c r="BX673" i="5"/>
  <c r="BW673" i="5"/>
  <c r="BV673" i="5"/>
  <c r="BU673" i="5"/>
  <c r="BT673" i="5"/>
  <c r="BS673" i="5"/>
  <c r="BR673" i="5"/>
  <c r="BQ673" i="5"/>
  <c r="BP673" i="5"/>
  <c r="BO673" i="5"/>
  <c r="BN673" i="5"/>
  <c r="BM673" i="5"/>
  <c r="BL673" i="5"/>
  <c r="BK673" i="5"/>
  <c r="BJ673" i="5"/>
  <c r="BI673" i="5"/>
  <c r="BH673" i="5"/>
  <c r="BG673" i="5"/>
  <c r="BF673" i="5"/>
  <c r="BE673" i="5"/>
  <c r="BD673" i="5"/>
  <c r="BC673" i="5"/>
  <c r="BB673" i="5"/>
  <c r="BA673" i="5"/>
  <c r="AZ673" i="5"/>
  <c r="AY673" i="5"/>
  <c r="AX673" i="5"/>
  <c r="AW673" i="5"/>
  <c r="AV673" i="5"/>
  <c r="AU673" i="5"/>
  <c r="AT673" i="5"/>
  <c r="AS673" i="5"/>
  <c r="AR673" i="5"/>
  <c r="AQ673" i="5"/>
  <c r="AP673" i="5"/>
  <c r="AO673" i="5"/>
  <c r="AN673" i="5"/>
  <c r="AM673" i="5"/>
  <c r="AL673" i="5"/>
  <c r="AK673" i="5"/>
  <c r="AJ673" i="5"/>
  <c r="AI673" i="5"/>
  <c r="AH673" i="5"/>
  <c r="AG673" i="5"/>
  <c r="AF673" i="5"/>
  <c r="AE673" i="5"/>
  <c r="AD673" i="5"/>
  <c r="AC673" i="5"/>
  <c r="AB673" i="5"/>
  <c r="AA673" i="5"/>
  <c r="Z673" i="5"/>
  <c r="Y673" i="5"/>
  <c r="X673" i="5"/>
  <c r="W673" i="5"/>
  <c r="V673" i="5"/>
  <c r="U673" i="5"/>
  <c r="T673" i="5"/>
  <c r="S673" i="5"/>
  <c r="R673" i="5"/>
  <c r="Q673" i="5"/>
  <c r="P673" i="5"/>
  <c r="O673" i="5"/>
  <c r="N673" i="5"/>
  <c r="M673" i="5"/>
  <c r="L673" i="5"/>
  <c r="K673" i="5"/>
  <c r="J673" i="5"/>
  <c r="I673" i="5"/>
  <c r="H673" i="5"/>
  <c r="CB672" i="5"/>
  <c r="CA672" i="5"/>
  <c r="BY672" i="5"/>
  <c r="BX672" i="5"/>
  <c r="BW672" i="5"/>
  <c r="BV672" i="5"/>
  <c r="BU672" i="5"/>
  <c r="BT672" i="5"/>
  <c r="BS672" i="5"/>
  <c r="BR672" i="5"/>
  <c r="BQ672" i="5"/>
  <c r="BP672" i="5"/>
  <c r="BO672" i="5"/>
  <c r="BN672" i="5"/>
  <c r="BM672" i="5"/>
  <c r="BL672" i="5"/>
  <c r="BK672" i="5"/>
  <c r="BJ672" i="5"/>
  <c r="BI672" i="5"/>
  <c r="BH672" i="5"/>
  <c r="BG672" i="5"/>
  <c r="BF672" i="5"/>
  <c r="BE672" i="5"/>
  <c r="BD672" i="5"/>
  <c r="BC672" i="5"/>
  <c r="BB672" i="5"/>
  <c r="BA672" i="5"/>
  <c r="AZ672" i="5"/>
  <c r="AY672" i="5"/>
  <c r="AX672" i="5"/>
  <c r="AW672" i="5"/>
  <c r="AV672" i="5"/>
  <c r="AU672" i="5"/>
  <c r="AT672" i="5"/>
  <c r="AS672" i="5"/>
  <c r="AR672" i="5"/>
  <c r="AQ672" i="5"/>
  <c r="AP672" i="5"/>
  <c r="AO672" i="5"/>
  <c r="AN672" i="5"/>
  <c r="AM672" i="5"/>
  <c r="AL672" i="5"/>
  <c r="AK672" i="5"/>
  <c r="AJ672" i="5"/>
  <c r="AI672" i="5"/>
  <c r="AH672" i="5"/>
  <c r="AG672" i="5"/>
  <c r="AF672" i="5"/>
  <c r="AE672" i="5"/>
  <c r="AD672" i="5"/>
  <c r="AC672" i="5"/>
  <c r="AB672" i="5"/>
  <c r="AA672" i="5"/>
  <c r="Z672" i="5"/>
  <c r="Y672" i="5"/>
  <c r="X672" i="5"/>
  <c r="W672" i="5"/>
  <c r="V672" i="5"/>
  <c r="U672" i="5"/>
  <c r="T672" i="5"/>
  <c r="S672" i="5"/>
  <c r="R672" i="5"/>
  <c r="Q672" i="5"/>
  <c r="P672" i="5"/>
  <c r="O672" i="5"/>
  <c r="N672" i="5"/>
  <c r="M672" i="5"/>
  <c r="L672" i="5"/>
  <c r="K672" i="5"/>
  <c r="J672" i="5"/>
  <c r="I672" i="5"/>
  <c r="H672" i="5"/>
  <c r="CB671" i="5"/>
  <c r="CA671" i="5"/>
  <c r="BY671" i="5"/>
  <c r="BX671" i="5"/>
  <c r="BW671" i="5"/>
  <c r="BV671" i="5"/>
  <c r="BU671" i="5"/>
  <c r="BT671" i="5"/>
  <c r="BS671" i="5"/>
  <c r="BR671" i="5"/>
  <c r="BQ671" i="5"/>
  <c r="BP671" i="5"/>
  <c r="BO671" i="5"/>
  <c r="BN671" i="5"/>
  <c r="BM671" i="5"/>
  <c r="BL671" i="5"/>
  <c r="BK671" i="5"/>
  <c r="BJ671" i="5"/>
  <c r="BI671" i="5"/>
  <c r="BH671" i="5"/>
  <c r="BG671" i="5"/>
  <c r="BF671" i="5"/>
  <c r="BE671" i="5"/>
  <c r="BD671" i="5"/>
  <c r="BC671" i="5"/>
  <c r="BB671" i="5"/>
  <c r="BA671" i="5"/>
  <c r="AZ671" i="5"/>
  <c r="AY671" i="5"/>
  <c r="AX671" i="5"/>
  <c r="AW671" i="5"/>
  <c r="AV671" i="5"/>
  <c r="AU671" i="5"/>
  <c r="AT671" i="5"/>
  <c r="AS671" i="5"/>
  <c r="AR671" i="5"/>
  <c r="AQ671" i="5"/>
  <c r="AP671" i="5"/>
  <c r="AO671" i="5"/>
  <c r="AN671" i="5"/>
  <c r="AM671" i="5"/>
  <c r="AL671" i="5"/>
  <c r="AK671" i="5"/>
  <c r="AJ671" i="5"/>
  <c r="AI671" i="5"/>
  <c r="AH671" i="5"/>
  <c r="AG671" i="5"/>
  <c r="AF671" i="5"/>
  <c r="AE671" i="5"/>
  <c r="AD671" i="5"/>
  <c r="AC671" i="5"/>
  <c r="AB671" i="5"/>
  <c r="AA671" i="5"/>
  <c r="Z671" i="5"/>
  <c r="Y671" i="5"/>
  <c r="X671" i="5"/>
  <c r="W671" i="5"/>
  <c r="V671" i="5"/>
  <c r="U671" i="5"/>
  <c r="T671" i="5"/>
  <c r="S671" i="5"/>
  <c r="R671" i="5"/>
  <c r="Q671" i="5"/>
  <c r="P671" i="5"/>
  <c r="O671" i="5"/>
  <c r="N671" i="5"/>
  <c r="M671" i="5"/>
  <c r="L671" i="5"/>
  <c r="K671" i="5"/>
  <c r="J671" i="5"/>
  <c r="I671" i="5"/>
  <c r="H671" i="5"/>
  <c r="CB670" i="5"/>
  <c r="BY670" i="5"/>
  <c r="BX670" i="5"/>
  <c r="BW670" i="5"/>
  <c r="BV670" i="5"/>
  <c r="BT670" i="5"/>
  <c r="BS670" i="5"/>
  <c r="BR670" i="5"/>
  <c r="BQ670" i="5"/>
  <c r="BP670" i="5"/>
  <c r="BO670" i="5"/>
  <c r="BN670" i="5"/>
  <c r="BM670" i="5"/>
  <c r="BL670" i="5"/>
  <c r="BK670" i="5"/>
  <c r="BJ670" i="5"/>
  <c r="BI670" i="5"/>
  <c r="BH670" i="5"/>
  <c r="BG670" i="5"/>
  <c r="BF670" i="5"/>
  <c r="BE670" i="5"/>
  <c r="BD670" i="5"/>
  <c r="BC670" i="5"/>
  <c r="BB670" i="5"/>
  <c r="BA670" i="5"/>
  <c r="AZ670" i="5"/>
  <c r="AY670" i="5"/>
  <c r="AX670" i="5"/>
  <c r="AW670" i="5"/>
  <c r="AV670" i="5"/>
  <c r="AU670" i="5"/>
  <c r="AT670" i="5"/>
  <c r="AS670" i="5"/>
  <c r="AR670" i="5"/>
  <c r="AQ670" i="5"/>
  <c r="AP670" i="5"/>
  <c r="AO670" i="5"/>
  <c r="AN670" i="5"/>
  <c r="AM670" i="5"/>
  <c r="AL670" i="5"/>
  <c r="AK670" i="5"/>
  <c r="AJ670" i="5"/>
  <c r="AI670" i="5"/>
  <c r="AH670" i="5"/>
  <c r="AG670" i="5"/>
  <c r="AF670" i="5"/>
  <c r="AE670" i="5"/>
  <c r="AD670" i="5"/>
  <c r="AC670" i="5"/>
  <c r="AB670" i="5"/>
  <c r="AA670" i="5"/>
  <c r="Z670" i="5"/>
  <c r="Y670" i="5"/>
  <c r="X670" i="5"/>
  <c r="W670" i="5"/>
  <c r="V670" i="5"/>
  <c r="U670" i="5"/>
  <c r="T670" i="5"/>
  <c r="S670" i="5"/>
  <c r="R670" i="5"/>
  <c r="Q670" i="5"/>
  <c r="P670" i="5"/>
  <c r="O670" i="5"/>
  <c r="N670" i="5"/>
  <c r="M670" i="5"/>
  <c r="L670" i="5"/>
  <c r="K670" i="5"/>
  <c r="J670" i="5"/>
  <c r="I670" i="5"/>
  <c r="CB669" i="5"/>
  <c r="BY669" i="5"/>
  <c r="BX669" i="5"/>
  <c r="BW669" i="5"/>
  <c r="BV669" i="5"/>
  <c r="BT669" i="5"/>
  <c r="BS669" i="5"/>
  <c r="BR669" i="5"/>
  <c r="BQ669" i="5"/>
  <c r="BO669" i="5"/>
  <c r="BN669" i="5"/>
  <c r="BM669" i="5"/>
  <c r="BL669" i="5"/>
  <c r="BJ669" i="5"/>
  <c r="BI669" i="5"/>
  <c r="BH669" i="5"/>
  <c r="BG669" i="5"/>
  <c r="BE669" i="5"/>
  <c r="BD669" i="5"/>
  <c r="BC669" i="5"/>
  <c r="BB669" i="5"/>
  <c r="AZ669" i="5"/>
  <c r="AY669" i="5"/>
  <c r="AX669" i="5"/>
  <c r="AW669" i="5"/>
  <c r="AU669" i="5"/>
  <c r="AT669" i="5"/>
  <c r="AS669" i="5"/>
  <c r="AR669" i="5"/>
  <c r="AP669" i="5"/>
  <c r="AO669" i="5"/>
  <c r="AN669" i="5"/>
  <c r="AM669" i="5"/>
  <c r="AK669" i="5"/>
  <c r="AJ669" i="5"/>
  <c r="AI669" i="5"/>
  <c r="AH669" i="5"/>
  <c r="AF669" i="5"/>
  <c r="AE669" i="5"/>
  <c r="AD669" i="5"/>
  <c r="AC669" i="5"/>
  <c r="AA669" i="5"/>
  <c r="Z669" i="5"/>
  <c r="Y669" i="5"/>
  <c r="X669" i="5"/>
  <c r="V669" i="5"/>
  <c r="U669" i="5"/>
  <c r="T669" i="5"/>
  <c r="S669" i="5"/>
  <c r="Q669" i="5"/>
  <c r="P669" i="5"/>
  <c r="O669" i="5"/>
  <c r="N669" i="5"/>
  <c r="L669" i="5"/>
  <c r="K669" i="5"/>
  <c r="J669" i="5"/>
  <c r="I669" i="5"/>
  <c r="CB668" i="5"/>
  <c r="CA668" i="5"/>
  <c r="BY668" i="5"/>
  <c r="BX668" i="5"/>
  <c r="BW668" i="5"/>
  <c r="BV668" i="5"/>
  <c r="BU668" i="5"/>
  <c r="BT668" i="5"/>
  <c r="BS668" i="5"/>
  <c r="BR668" i="5"/>
  <c r="BQ668" i="5"/>
  <c r="BP668" i="5"/>
  <c r="BO668" i="5"/>
  <c r="BN668" i="5"/>
  <c r="BM668" i="5"/>
  <c r="BL668" i="5"/>
  <c r="BK668" i="5"/>
  <c r="BJ668" i="5"/>
  <c r="BI668" i="5"/>
  <c r="BH668" i="5"/>
  <c r="BG668" i="5"/>
  <c r="BF668" i="5"/>
  <c r="BE668" i="5"/>
  <c r="BD668" i="5"/>
  <c r="BC668" i="5"/>
  <c r="BB668" i="5"/>
  <c r="BA668" i="5"/>
  <c r="AZ668" i="5"/>
  <c r="AY668" i="5"/>
  <c r="AX668" i="5"/>
  <c r="AW668" i="5"/>
  <c r="AV668" i="5"/>
  <c r="AU668" i="5"/>
  <c r="AT668" i="5"/>
  <c r="AS668" i="5"/>
  <c r="AR668" i="5"/>
  <c r="AQ668" i="5"/>
  <c r="AP668" i="5"/>
  <c r="AO668" i="5"/>
  <c r="AN668" i="5"/>
  <c r="AM668" i="5"/>
  <c r="AL668" i="5"/>
  <c r="AK668" i="5"/>
  <c r="AJ668" i="5"/>
  <c r="AI668" i="5"/>
  <c r="AH668" i="5"/>
  <c r="AG668" i="5"/>
  <c r="AF668" i="5"/>
  <c r="AE668" i="5"/>
  <c r="AD668" i="5"/>
  <c r="AC668" i="5"/>
  <c r="AB668" i="5"/>
  <c r="AA668" i="5"/>
  <c r="Z668" i="5"/>
  <c r="Y668" i="5"/>
  <c r="X668" i="5"/>
  <c r="W668" i="5"/>
  <c r="V668" i="5"/>
  <c r="U668" i="5"/>
  <c r="T668" i="5"/>
  <c r="S668" i="5"/>
  <c r="R668" i="5"/>
  <c r="Q668" i="5"/>
  <c r="P668" i="5"/>
  <c r="O668" i="5"/>
  <c r="N668" i="5"/>
  <c r="M668" i="5"/>
  <c r="L668" i="5"/>
  <c r="K668" i="5"/>
  <c r="J668" i="5"/>
  <c r="I668" i="5"/>
  <c r="H668" i="5"/>
  <c r="CB664" i="5"/>
  <c r="CA664" i="5"/>
  <c r="BY664" i="5"/>
  <c r="BX664" i="5"/>
  <c r="BW664" i="5"/>
  <c r="BV664" i="5"/>
  <c r="BU664" i="5"/>
  <c r="BT664" i="5"/>
  <c r="BS664" i="5"/>
  <c r="BR664" i="5"/>
  <c r="BQ664" i="5"/>
  <c r="BP664" i="5"/>
  <c r="BO664" i="5"/>
  <c r="BN664" i="5"/>
  <c r="BM664" i="5"/>
  <c r="BL664" i="5"/>
  <c r="BK664" i="5"/>
  <c r="BJ664" i="5"/>
  <c r="BI664" i="5"/>
  <c r="BH664" i="5"/>
  <c r="BG664" i="5"/>
  <c r="BF664" i="5"/>
  <c r="BE664" i="5"/>
  <c r="BD664" i="5"/>
  <c r="BC664" i="5"/>
  <c r="BB664" i="5"/>
  <c r="BA664" i="5"/>
  <c r="AZ664" i="5"/>
  <c r="AY664" i="5"/>
  <c r="AX664" i="5"/>
  <c r="AW664" i="5"/>
  <c r="AV664" i="5"/>
  <c r="AU664" i="5"/>
  <c r="AT664" i="5"/>
  <c r="AS664" i="5"/>
  <c r="AR664" i="5"/>
  <c r="AQ664" i="5"/>
  <c r="AP664" i="5"/>
  <c r="AO664" i="5"/>
  <c r="AN664" i="5"/>
  <c r="AM664" i="5"/>
  <c r="AL664" i="5"/>
  <c r="AK664" i="5"/>
  <c r="AJ664" i="5"/>
  <c r="AI664" i="5"/>
  <c r="AH664" i="5"/>
  <c r="AG664" i="5"/>
  <c r="AF664" i="5"/>
  <c r="AE664" i="5"/>
  <c r="AD664" i="5"/>
  <c r="AC664" i="5"/>
  <c r="AB664" i="5"/>
  <c r="AA664" i="5"/>
  <c r="Z664" i="5"/>
  <c r="Y664" i="5"/>
  <c r="X664" i="5"/>
  <c r="W664" i="5"/>
  <c r="V664" i="5"/>
  <c r="U664" i="5"/>
  <c r="T664" i="5"/>
  <c r="S664" i="5"/>
  <c r="R664" i="5"/>
  <c r="Q664" i="5"/>
  <c r="P664" i="5"/>
  <c r="O664" i="5"/>
  <c r="N664" i="5"/>
  <c r="M664" i="5"/>
  <c r="L664" i="5"/>
  <c r="K664" i="5"/>
  <c r="J664" i="5"/>
  <c r="I664" i="5"/>
  <c r="H664" i="5"/>
  <c r="CB663" i="5"/>
  <c r="CA663" i="5"/>
  <c r="BY663" i="5"/>
  <c r="BX663" i="5"/>
  <c r="BW663" i="5"/>
  <c r="BV663" i="5"/>
  <c r="BU663" i="5"/>
  <c r="BT663" i="5"/>
  <c r="BS663" i="5"/>
  <c r="BR663" i="5"/>
  <c r="BQ663" i="5"/>
  <c r="BP663" i="5"/>
  <c r="BO663" i="5"/>
  <c r="BN663" i="5"/>
  <c r="BM663" i="5"/>
  <c r="BL663" i="5"/>
  <c r="BK663" i="5"/>
  <c r="BJ663" i="5"/>
  <c r="BI663" i="5"/>
  <c r="BH663" i="5"/>
  <c r="BG663" i="5"/>
  <c r="BF663" i="5"/>
  <c r="BE663" i="5"/>
  <c r="BD663" i="5"/>
  <c r="BC663" i="5"/>
  <c r="BB663" i="5"/>
  <c r="BA663" i="5"/>
  <c r="AZ663" i="5"/>
  <c r="AY663" i="5"/>
  <c r="AX663" i="5"/>
  <c r="AW663" i="5"/>
  <c r="AV663" i="5"/>
  <c r="AU663" i="5"/>
  <c r="AT663" i="5"/>
  <c r="AS663" i="5"/>
  <c r="AR663" i="5"/>
  <c r="AQ663"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O663" i="5"/>
  <c r="N663" i="5"/>
  <c r="M663" i="5"/>
  <c r="L663" i="5"/>
  <c r="K663" i="5"/>
  <c r="J663" i="5"/>
  <c r="I663" i="5"/>
  <c r="H663" i="5"/>
  <c r="CB662" i="5"/>
  <c r="CA662" i="5"/>
  <c r="BY662" i="5"/>
  <c r="BX662" i="5"/>
  <c r="BW662" i="5"/>
  <c r="BV662" i="5"/>
  <c r="BU662" i="5"/>
  <c r="BT662" i="5"/>
  <c r="BS662" i="5"/>
  <c r="BR662" i="5"/>
  <c r="BQ662" i="5"/>
  <c r="BP662" i="5"/>
  <c r="BO662" i="5"/>
  <c r="BN662" i="5"/>
  <c r="BM662" i="5"/>
  <c r="BL662" i="5"/>
  <c r="BK662" i="5"/>
  <c r="BJ662" i="5"/>
  <c r="BI662" i="5"/>
  <c r="BH662" i="5"/>
  <c r="BG662" i="5"/>
  <c r="BF662" i="5"/>
  <c r="BE662" i="5"/>
  <c r="BD662" i="5"/>
  <c r="BC662" i="5"/>
  <c r="BB662" i="5"/>
  <c r="BA662" i="5"/>
  <c r="AZ662" i="5"/>
  <c r="AY662" i="5"/>
  <c r="AX662" i="5"/>
  <c r="AW662" i="5"/>
  <c r="AV662" i="5"/>
  <c r="AU662" i="5"/>
  <c r="AT662" i="5"/>
  <c r="AS662" i="5"/>
  <c r="AR662" i="5"/>
  <c r="AQ662" i="5"/>
  <c r="AP662" i="5"/>
  <c r="AO662" i="5"/>
  <c r="AN662" i="5"/>
  <c r="AM662" i="5"/>
  <c r="AL662" i="5"/>
  <c r="AK662" i="5"/>
  <c r="AJ662" i="5"/>
  <c r="AI662" i="5"/>
  <c r="AH662" i="5"/>
  <c r="AG662" i="5"/>
  <c r="AF662" i="5"/>
  <c r="AE662" i="5"/>
  <c r="AD662" i="5"/>
  <c r="AC662" i="5"/>
  <c r="AB662" i="5"/>
  <c r="AA662" i="5"/>
  <c r="Z662" i="5"/>
  <c r="Y662" i="5"/>
  <c r="X662" i="5"/>
  <c r="W662" i="5"/>
  <c r="V662" i="5"/>
  <c r="U662" i="5"/>
  <c r="T662" i="5"/>
  <c r="S662" i="5"/>
  <c r="R662" i="5"/>
  <c r="Q662" i="5"/>
  <c r="P662" i="5"/>
  <c r="O662" i="5"/>
  <c r="N662" i="5"/>
  <c r="M662" i="5"/>
  <c r="L662" i="5"/>
  <c r="K662" i="5"/>
  <c r="J662" i="5"/>
  <c r="I662" i="5"/>
  <c r="H662" i="5"/>
  <c r="CB661" i="5"/>
  <c r="CA661" i="5"/>
  <c r="BY661" i="5"/>
  <c r="BX661" i="5"/>
  <c r="BW661" i="5"/>
  <c r="BV661" i="5"/>
  <c r="BU661" i="5"/>
  <c r="BT661" i="5"/>
  <c r="BS661" i="5"/>
  <c r="BR661" i="5"/>
  <c r="BQ661" i="5"/>
  <c r="BP661" i="5"/>
  <c r="BO661" i="5"/>
  <c r="BN661" i="5"/>
  <c r="BM661" i="5"/>
  <c r="BL661" i="5"/>
  <c r="BK661" i="5"/>
  <c r="BJ661" i="5"/>
  <c r="BI661" i="5"/>
  <c r="BH661" i="5"/>
  <c r="BG661" i="5"/>
  <c r="BF661" i="5"/>
  <c r="BE661" i="5"/>
  <c r="BD661" i="5"/>
  <c r="BC661" i="5"/>
  <c r="BB661" i="5"/>
  <c r="BA661" i="5"/>
  <c r="AZ661" i="5"/>
  <c r="AY661" i="5"/>
  <c r="AX661" i="5"/>
  <c r="AW661" i="5"/>
  <c r="AV661" i="5"/>
  <c r="AU661" i="5"/>
  <c r="AT661" i="5"/>
  <c r="AS661"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O661" i="5"/>
  <c r="N661" i="5"/>
  <c r="M661" i="5"/>
  <c r="L661" i="5"/>
  <c r="K661" i="5"/>
  <c r="J661" i="5"/>
  <c r="I661" i="5"/>
  <c r="H661" i="5"/>
  <c r="CB660" i="5"/>
  <c r="CA660" i="5"/>
  <c r="BY660" i="5"/>
  <c r="BX660" i="5"/>
  <c r="BW660" i="5"/>
  <c r="BV660" i="5"/>
  <c r="BU660" i="5"/>
  <c r="BT660" i="5"/>
  <c r="BS660" i="5"/>
  <c r="BR660" i="5"/>
  <c r="BQ660" i="5"/>
  <c r="BP660" i="5"/>
  <c r="BO660" i="5"/>
  <c r="BN660" i="5"/>
  <c r="BM660" i="5"/>
  <c r="BL660" i="5"/>
  <c r="BK660" i="5"/>
  <c r="BJ660" i="5"/>
  <c r="BI660" i="5"/>
  <c r="BH660" i="5"/>
  <c r="BG660" i="5"/>
  <c r="BF660" i="5"/>
  <c r="BE660" i="5"/>
  <c r="BD660" i="5"/>
  <c r="BC660" i="5"/>
  <c r="BB660" i="5"/>
  <c r="BA660" i="5"/>
  <c r="AZ660" i="5"/>
  <c r="AY660" i="5"/>
  <c r="AX660" i="5"/>
  <c r="AW660" i="5"/>
  <c r="AV660" i="5"/>
  <c r="AU660" i="5"/>
  <c r="AT660" i="5"/>
  <c r="AS660" i="5"/>
  <c r="AR660" i="5"/>
  <c r="AQ660" i="5"/>
  <c r="AP660" i="5"/>
  <c r="AO660" i="5"/>
  <c r="AN660" i="5"/>
  <c r="AM660" i="5"/>
  <c r="AL660" i="5"/>
  <c r="AK660" i="5"/>
  <c r="AJ660" i="5"/>
  <c r="AI660" i="5"/>
  <c r="AH660" i="5"/>
  <c r="AG660" i="5"/>
  <c r="AF660" i="5"/>
  <c r="AE660" i="5"/>
  <c r="AD660" i="5"/>
  <c r="AC660" i="5"/>
  <c r="AB660" i="5"/>
  <c r="AA660" i="5"/>
  <c r="Z660" i="5"/>
  <c r="Y660" i="5"/>
  <c r="X660" i="5"/>
  <c r="W660" i="5"/>
  <c r="V660" i="5"/>
  <c r="U660" i="5"/>
  <c r="T660" i="5"/>
  <c r="S660" i="5"/>
  <c r="R660" i="5"/>
  <c r="Q660" i="5"/>
  <c r="P660" i="5"/>
  <c r="O660" i="5"/>
  <c r="N660" i="5"/>
  <c r="M660" i="5"/>
  <c r="L660" i="5"/>
  <c r="K660" i="5"/>
  <c r="J660" i="5"/>
  <c r="I660" i="5"/>
  <c r="H660" i="5"/>
  <c r="CB659" i="5"/>
  <c r="CA659" i="5"/>
  <c r="BY659" i="5"/>
  <c r="BX659" i="5"/>
  <c r="BW659" i="5"/>
  <c r="BV659" i="5"/>
  <c r="BU659" i="5"/>
  <c r="BT659" i="5"/>
  <c r="BS659" i="5"/>
  <c r="BR659" i="5"/>
  <c r="BQ659" i="5"/>
  <c r="BP659" i="5"/>
  <c r="BO659" i="5"/>
  <c r="BN659" i="5"/>
  <c r="BM659" i="5"/>
  <c r="BL659" i="5"/>
  <c r="BK659" i="5"/>
  <c r="BJ659" i="5"/>
  <c r="BI659" i="5"/>
  <c r="BH659" i="5"/>
  <c r="BG659" i="5"/>
  <c r="BF659" i="5"/>
  <c r="BE659" i="5"/>
  <c r="BD659" i="5"/>
  <c r="BC659" i="5"/>
  <c r="BB659" i="5"/>
  <c r="BA659" i="5"/>
  <c r="AZ659" i="5"/>
  <c r="AY659" i="5"/>
  <c r="AX659" i="5"/>
  <c r="AW659" i="5"/>
  <c r="AV659" i="5"/>
  <c r="AU659" i="5"/>
  <c r="AT659" i="5"/>
  <c r="AS659" i="5"/>
  <c r="AR659" i="5"/>
  <c r="AQ659" i="5"/>
  <c r="AP659" i="5"/>
  <c r="AO659" i="5"/>
  <c r="AN659" i="5"/>
  <c r="AM659" i="5"/>
  <c r="AL659" i="5"/>
  <c r="AK659" i="5"/>
  <c r="AJ659" i="5"/>
  <c r="AI659" i="5"/>
  <c r="AH659" i="5"/>
  <c r="AG659" i="5"/>
  <c r="AF659" i="5"/>
  <c r="AE659" i="5"/>
  <c r="AD659" i="5"/>
  <c r="AC659" i="5"/>
  <c r="AB659" i="5"/>
  <c r="AA659" i="5"/>
  <c r="Z659" i="5"/>
  <c r="Y659" i="5"/>
  <c r="X659" i="5"/>
  <c r="W659" i="5"/>
  <c r="V659" i="5"/>
  <c r="U659" i="5"/>
  <c r="T659" i="5"/>
  <c r="S659" i="5"/>
  <c r="R659" i="5"/>
  <c r="Q659" i="5"/>
  <c r="P659" i="5"/>
  <c r="O659" i="5"/>
  <c r="N659" i="5"/>
  <c r="M659" i="5"/>
  <c r="L659" i="5"/>
  <c r="K659" i="5"/>
  <c r="J659" i="5"/>
  <c r="I659" i="5"/>
  <c r="H659" i="5"/>
  <c r="CB658" i="5"/>
  <c r="CA658" i="5"/>
  <c r="BY658" i="5"/>
  <c r="BX658" i="5"/>
  <c r="BW658" i="5"/>
  <c r="BV658" i="5"/>
  <c r="BU658" i="5"/>
  <c r="BT658" i="5"/>
  <c r="BS658" i="5"/>
  <c r="BR658" i="5"/>
  <c r="BQ658" i="5"/>
  <c r="BP658" i="5"/>
  <c r="BO658" i="5"/>
  <c r="BN658" i="5"/>
  <c r="BM658" i="5"/>
  <c r="BL658" i="5"/>
  <c r="BK658" i="5"/>
  <c r="BJ658" i="5"/>
  <c r="BI658" i="5"/>
  <c r="BH658" i="5"/>
  <c r="BG658" i="5"/>
  <c r="BF658" i="5"/>
  <c r="BE658" i="5"/>
  <c r="BD658" i="5"/>
  <c r="BC658" i="5"/>
  <c r="BB658" i="5"/>
  <c r="BA658" i="5"/>
  <c r="AZ658" i="5"/>
  <c r="AY658" i="5"/>
  <c r="AX658" i="5"/>
  <c r="AW658" i="5"/>
  <c r="AV658" i="5"/>
  <c r="AU658" i="5"/>
  <c r="AT658" i="5"/>
  <c r="AS658" i="5"/>
  <c r="AR658" i="5"/>
  <c r="AQ658" i="5"/>
  <c r="AP658" i="5"/>
  <c r="AO658" i="5"/>
  <c r="AN658" i="5"/>
  <c r="AM658" i="5"/>
  <c r="AL658" i="5"/>
  <c r="AK658" i="5"/>
  <c r="AJ658" i="5"/>
  <c r="AI658" i="5"/>
  <c r="AH658" i="5"/>
  <c r="AG658" i="5"/>
  <c r="AF658" i="5"/>
  <c r="AE658" i="5"/>
  <c r="AD658" i="5"/>
  <c r="AC658" i="5"/>
  <c r="AB658" i="5"/>
  <c r="AA658" i="5"/>
  <c r="Z658" i="5"/>
  <c r="Y658" i="5"/>
  <c r="X658" i="5"/>
  <c r="W658" i="5"/>
  <c r="V658" i="5"/>
  <c r="U658" i="5"/>
  <c r="T658" i="5"/>
  <c r="S658" i="5"/>
  <c r="R658" i="5"/>
  <c r="Q658" i="5"/>
  <c r="P658" i="5"/>
  <c r="O658" i="5"/>
  <c r="N658" i="5"/>
  <c r="M658" i="5"/>
  <c r="L658" i="5"/>
  <c r="K658" i="5"/>
  <c r="J658" i="5"/>
  <c r="I658" i="5"/>
  <c r="H658" i="5"/>
  <c r="CB657" i="5"/>
  <c r="CA657" i="5"/>
  <c r="BY657" i="5"/>
  <c r="BX657" i="5"/>
  <c r="BW657" i="5"/>
  <c r="BV657" i="5"/>
  <c r="BU657" i="5"/>
  <c r="BT657" i="5"/>
  <c r="BS657" i="5"/>
  <c r="BR657" i="5"/>
  <c r="BQ657" i="5"/>
  <c r="BP657" i="5"/>
  <c r="BO657" i="5"/>
  <c r="BN657" i="5"/>
  <c r="BM657" i="5"/>
  <c r="BL657" i="5"/>
  <c r="BK657" i="5"/>
  <c r="BJ657" i="5"/>
  <c r="BI657" i="5"/>
  <c r="BH657" i="5"/>
  <c r="BG657" i="5"/>
  <c r="BF657" i="5"/>
  <c r="BE657" i="5"/>
  <c r="BD657" i="5"/>
  <c r="BC657" i="5"/>
  <c r="BB657" i="5"/>
  <c r="BA657" i="5"/>
  <c r="AZ657" i="5"/>
  <c r="AY657" i="5"/>
  <c r="AX657" i="5"/>
  <c r="AW657" i="5"/>
  <c r="AV657" i="5"/>
  <c r="AU657" i="5"/>
  <c r="AT657" i="5"/>
  <c r="AS657" i="5"/>
  <c r="AR657" i="5"/>
  <c r="AQ657" i="5"/>
  <c r="AP657" i="5"/>
  <c r="AO657" i="5"/>
  <c r="AN657" i="5"/>
  <c r="AM657" i="5"/>
  <c r="AL657" i="5"/>
  <c r="AK657" i="5"/>
  <c r="AJ657" i="5"/>
  <c r="AI657" i="5"/>
  <c r="AH657" i="5"/>
  <c r="AG657" i="5"/>
  <c r="AF657" i="5"/>
  <c r="AE657" i="5"/>
  <c r="AD657" i="5"/>
  <c r="AC657" i="5"/>
  <c r="AB657" i="5"/>
  <c r="AA657" i="5"/>
  <c r="Z657" i="5"/>
  <c r="Y657" i="5"/>
  <c r="X657" i="5"/>
  <c r="W657" i="5"/>
  <c r="V657" i="5"/>
  <c r="U657" i="5"/>
  <c r="T657" i="5"/>
  <c r="S657" i="5"/>
  <c r="R657" i="5"/>
  <c r="Q657" i="5"/>
  <c r="P657" i="5"/>
  <c r="O657" i="5"/>
  <c r="N657" i="5"/>
  <c r="M657" i="5"/>
  <c r="L657" i="5"/>
  <c r="K657" i="5"/>
  <c r="J657" i="5"/>
  <c r="I657" i="5"/>
  <c r="H657" i="5"/>
  <c r="CB656" i="5"/>
  <c r="CA656" i="5"/>
  <c r="BY656" i="5"/>
  <c r="BX656" i="5"/>
  <c r="BW656" i="5"/>
  <c r="BV656" i="5"/>
  <c r="BU656" i="5"/>
  <c r="BT656" i="5"/>
  <c r="BS656" i="5"/>
  <c r="BR656" i="5"/>
  <c r="BQ656" i="5"/>
  <c r="BP656" i="5"/>
  <c r="BO656" i="5"/>
  <c r="BN656" i="5"/>
  <c r="BM656" i="5"/>
  <c r="BL656" i="5"/>
  <c r="BK656" i="5"/>
  <c r="BJ656" i="5"/>
  <c r="BI656" i="5"/>
  <c r="BH656" i="5"/>
  <c r="BG656" i="5"/>
  <c r="BF656" i="5"/>
  <c r="BE656" i="5"/>
  <c r="BD656" i="5"/>
  <c r="BC656" i="5"/>
  <c r="BB656" i="5"/>
  <c r="BA656" i="5"/>
  <c r="AZ656" i="5"/>
  <c r="AY656" i="5"/>
  <c r="AX656" i="5"/>
  <c r="AW656" i="5"/>
  <c r="AV656" i="5"/>
  <c r="AU656" i="5"/>
  <c r="AT656" i="5"/>
  <c r="AS656" i="5"/>
  <c r="AR656" i="5"/>
  <c r="AQ656" i="5"/>
  <c r="AP656" i="5"/>
  <c r="AO656" i="5"/>
  <c r="AN656" i="5"/>
  <c r="AM656" i="5"/>
  <c r="AL656" i="5"/>
  <c r="AK656" i="5"/>
  <c r="AJ656" i="5"/>
  <c r="AI656" i="5"/>
  <c r="AH656" i="5"/>
  <c r="AG656" i="5"/>
  <c r="AF656" i="5"/>
  <c r="AE656" i="5"/>
  <c r="AD656" i="5"/>
  <c r="AC656" i="5"/>
  <c r="AB656" i="5"/>
  <c r="AA656" i="5"/>
  <c r="Z656" i="5"/>
  <c r="Y656" i="5"/>
  <c r="X656" i="5"/>
  <c r="W656" i="5"/>
  <c r="V656" i="5"/>
  <c r="U656" i="5"/>
  <c r="T656" i="5"/>
  <c r="S656" i="5"/>
  <c r="R656" i="5"/>
  <c r="Q656" i="5"/>
  <c r="P656" i="5"/>
  <c r="O656" i="5"/>
  <c r="N656" i="5"/>
  <c r="M656" i="5"/>
  <c r="L656" i="5"/>
  <c r="K656" i="5"/>
  <c r="J656" i="5"/>
  <c r="I656" i="5"/>
  <c r="H656" i="5"/>
  <c r="CB655" i="5"/>
  <c r="CA655" i="5"/>
  <c r="BY655" i="5"/>
  <c r="BX655" i="5"/>
  <c r="BW655" i="5"/>
  <c r="BV655" i="5"/>
  <c r="BU655" i="5"/>
  <c r="BT655" i="5"/>
  <c r="BS655" i="5"/>
  <c r="BR655" i="5"/>
  <c r="BQ655" i="5"/>
  <c r="BP655" i="5"/>
  <c r="BO655" i="5"/>
  <c r="BN655" i="5"/>
  <c r="BM655" i="5"/>
  <c r="BL655" i="5"/>
  <c r="BK655" i="5"/>
  <c r="BJ655" i="5"/>
  <c r="BI655" i="5"/>
  <c r="BH655" i="5"/>
  <c r="BG655" i="5"/>
  <c r="BF655" i="5"/>
  <c r="BE655" i="5"/>
  <c r="BD655" i="5"/>
  <c r="BC655" i="5"/>
  <c r="BB655" i="5"/>
  <c r="BA655" i="5"/>
  <c r="AZ655" i="5"/>
  <c r="AY655" i="5"/>
  <c r="AX655" i="5"/>
  <c r="AW655" i="5"/>
  <c r="AV655" i="5"/>
  <c r="AU655" i="5"/>
  <c r="AT655" i="5"/>
  <c r="AS655" i="5"/>
  <c r="AR655" i="5"/>
  <c r="AQ655" i="5"/>
  <c r="AP655" i="5"/>
  <c r="AO655" i="5"/>
  <c r="AN655" i="5"/>
  <c r="AM655" i="5"/>
  <c r="AL655" i="5"/>
  <c r="AK655" i="5"/>
  <c r="AJ655" i="5"/>
  <c r="AI655" i="5"/>
  <c r="AH655" i="5"/>
  <c r="AG655" i="5"/>
  <c r="AF655" i="5"/>
  <c r="AE655" i="5"/>
  <c r="AD655" i="5"/>
  <c r="AC655" i="5"/>
  <c r="AB655" i="5"/>
  <c r="AA655" i="5"/>
  <c r="Z655" i="5"/>
  <c r="Y655" i="5"/>
  <c r="X655" i="5"/>
  <c r="W655" i="5"/>
  <c r="V655" i="5"/>
  <c r="U655" i="5"/>
  <c r="T655" i="5"/>
  <c r="S655" i="5"/>
  <c r="R655" i="5"/>
  <c r="Q655" i="5"/>
  <c r="P655" i="5"/>
  <c r="O655" i="5"/>
  <c r="N655" i="5"/>
  <c r="M655" i="5"/>
  <c r="L655" i="5"/>
  <c r="K655" i="5"/>
  <c r="J655" i="5"/>
  <c r="I655" i="5"/>
  <c r="H655" i="5"/>
  <c r="CB654" i="5"/>
  <c r="CA654" i="5"/>
  <c r="BY654" i="5"/>
  <c r="BX654" i="5"/>
  <c r="BW654" i="5"/>
  <c r="BV654" i="5"/>
  <c r="BU654" i="5"/>
  <c r="BT654" i="5"/>
  <c r="BS654" i="5"/>
  <c r="BR654" i="5"/>
  <c r="BQ654" i="5"/>
  <c r="BP654" i="5"/>
  <c r="BO654" i="5"/>
  <c r="BN654" i="5"/>
  <c r="BM654" i="5"/>
  <c r="BL654" i="5"/>
  <c r="BK654" i="5"/>
  <c r="BJ654" i="5"/>
  <c r="BI654" i="5"/>
  <c r="BH654" i="5"/>
  <c r="BG654" i="5"/>
  <c r="BF654" i="5"/>
  <c r="BE654" i="5"/>
  <c r="BD654" i="5"/>
  <c r="BC654" i="5"/>
  <c r="BB654" i="5"/>
  <c r="BA654" i="5"/>
  <c r="AZ654" i="5"/>
  <c r="AY654" i="5"/>
  <c r="AX654" i="5"/>
  <c r="AW654" i="5"/>
  <c r="AV654" i="5"/>
  <c r="AU654" i="5"/>
  <c r="AT654" i="5"/>
  <c r="AS654" i="5"/>
  <c r="AR654" i="5"/>
  <c r="AQ654" i="5"/>
  <c r="AP654" i="5"/>
  <c r="AO654" i="5"/>
  <c r="AN654" i="5"/>
  <c r="AM654" i="5"/>
  <c r="AL654" i="5"/>
  <c r="AK654" i="5"/>
  <c r="AJ654" i="5"/>
  <c r="AI654" i="5"/>
  <c r="AH654" i="5"/>
  <c r="AG654" i="5"/>
  <c r="AF654" i="5"/>
  <c r="AE654" i="5"/>
  <c r="AD654" i="5"/>
  <c r="AC654" i="5"/>
  <c r="AB654" i="5"/>
  <c r="AA654" i="5"/>
  <c r="Z654" i="5"/>
  <c r="Y654" i="5"/>
  <c r="X654" i="5"/>
  <c r="W654" i="5"/>
  <c r="V654" i="5"/>
  <c r="U654" i="5"/>
  <c r="T654" i="5"/>
  <c r="S654" i="5"/>
  <c r="R654" i="5"/>
  <c r="Q654" i="5"/>
  <c r="P654" i="5"/>
  <c r="O654" i="5"/>
  <c r="N654" i="5"/>
  <c r="M654" i="5"/>
  <c r="L654" i="5"/>
  <c r="K654" i="5"/>
  <c r="J654" i="5"/>
  <c r="I654" i="5"/>
  <c r="H654" i="5"/>
  <c r="CB653" i="5"/>
  <c r="CA653" i="5"/>
  <c r="BY653" i="5"/>
  <c r="BX653" i="5"/>
  <c r="BW653" i="5"/>
  <c r="BV653" i="5"/>
  <c r="BU653" i="5"/>
  <c r="BT653" i="5"/>
  <c r="BS653" i="5"/>
  <c r="BR653" i="5"/>
  <c r="BQ653" i="5"/>
  <c r="BP653" i="5"/>
  <c r="BO653" i="5"/>
  <c r="BN653" i="5"/>
  <c r="BM653" i="5"/>
  <c r="BL653" i="5"/>
  <c r="BK653" i="5"/>
  <c r="BJ653" i="5"/>
  <c r="BI653" i="5"/>
  <c r="BH653" i="5"/>
  <c r="BG653" i="5"/>
  <c r="BF653" i="5"/>
  <c r="BE653" i="5"/>
  <c r="BD653" i="5"/>
  <c r="BC653" i="5"/>
  <c r="BB653" i="5"/>
  <c r="BA653" i="5"/>
  <c r="AZ653" i="5"/>
  <c r="AY653" i="5"/>
  <c r="AX653" i="5"/>
  <c r="AW653" i="5"/>
  <c r="AV653" i="5"/>
  <c r="AU653" i="5"/>
  <c r="AT653" i="5"/>
  <c r="AS653" i="5"/>
  <c r="AR653" i="5"/>
  <c r="AQ653" i="5"/>
  <c r="AP653" i="5"/>
  <c r="AO653" i="5"/>
  <c r="AN653" i="5"/>
  <c r="AM653" i="5"/>
  <c r="AL653" i="5"/>
  <c r="AK653" i="5"/>
  <c r="AJ653" i="5"/>
  <c r="AI653" i="5"/>
  <c r="AH653" i="5"/>
  <c r="AG653" i="5"/>
  <c r="AF653" i="5"/>
  <c r="AE653" i="5"/>
  <c r="AD653" i="5"/>
  <c r="AC653" i="5"/>
  <c r="AB653" i="5"/>
  <c r="AA653" i="5"/>
  <c r="Z653" i="5"/>
  <c r="Y653" i="5"/>
  <c r="X653" i="5"/>
  <c r="W653" i="5"/>
  <c r="V653" i="5"/>
  <c r="U653" i="5"/>
  <c r="T653" i="5"/>
  <c r="S653" i="5"/>
  <c r="R653" i="5"/>
  <c r="Q653" i="5"/>
  <c r="P653" i="5"/>
  <c r="O653" i="5"/>
  <c r="N653" i="5"/>
  <c r="M653" i="5"/>
  <c r="L653" i="5"/>
  <c r="K653" i="5"/>
  <c r="J653" i="5"/>
  <c r="I653" i="5"/>
  <c r="H653" i="5"/>
  <c r="CB652" i="5"/>
  <c r="CA652" i="5"/>
  <c r="BY652" i="5"/>
  <c r="BX652" i="5"/>
  <c r="BW652" i="5"/>
  <c r="BV652" i="5"/>
  <c r="BU652" i="5"/>
  <c r="BT652" i="5"/>
  <c r="BS652" i="5"/>
  <c r="BR652" i="5"/>
  <c r="BQ652" i="5"/>
  <c r="BP652" i="5"/>
  <c r="BO652" i="5"/>
  <c r="BN652" i="5"/>
  <c r="BM652" i="5"/>
  <c r="BL652" i="5"/>
  <c r="BK652" i="5"/>
  <c r="BJ652" i="5"/>
  <c r="BI652" i="5"/>
  <c r="BH652" i="5"/>
  <c r="BG652" i="5"/>
  <c r="BF652" i="5"/>
  <c r="BE652" i="5"/>
  <c r="BD652" i="5"/>
  <c r="BC652" i="5"/>
  <c r="BB652" i="5"/>
  <c r="BA652" i="5"/>
  <c r="AZ652" i="5"/>
  <c r="AY652" i="5"/>
  <c r="AX652" i="5"/>
  <c r="AW652" i="5"/>
  <c r="AV652" i="5"/>
  <c r="AU652" i="5"/>
  <c r="AT652" i="5"/>
  <c r="AS652" i="5"/>
  <c r="AR652" i="5"/>
  <c r="AQ652" i="5"/>
  <c r="AP652" i="5"/>
  <c r="AO652" i="5"/>
  <c r="AN652" i="5"/>
  <c r="AM652" i="5"/>
  <c r="AL652" i="5"/>
  <c r="AK652" i="5"/>
  <c r="AJ652" i="5"/>
  <c r="AI652" i="5"/>
  <c r="AH652" i="5"/>
  <c r="AG652" i="5"/>
  <c r="AF652" i="5"/>
  <c r="AE652" i="5"/>
  <c r="AD652" i="5"/>
  <c r="AC652" i="5"/>
  <c r="AB652" i="5"/>
  <c r="AA652" i="5"/>
  <c r="Z652" i="5"/>
  <c r="Y652" i="5"/>
  <c r="X652" i="5"/>
  <c r="W652" i="5"/>
  <c r="V652" i="5"/>
  <c r="U652" i="5"/>
  <c r="T652" i="5"/>
  <c r="S652" i="5"/>
  <c r="R652" i="5"/>
  <c r="Q652" i="5"/>
  <c r="P652" i="5"/>
  <c r="O652" i="5"/>
  <c r="N652" i="5"/>
  <c r="M652" i="5"/>
  <c r="L652" i="5"/>
  <c r="K652" i="5"/>
  <c r="J652" i="5"/>
  <c r="I652" i="5"/>
  <c r="H652" i="5"/>
  <c r="CB651" i="5"/>
  <c r="CA651" i="5"/>
  <c r="BY651" i="5"/>
  <c r="BX651" i="5"/>
  <c r="BW651" i="5"/>
  <c r="BV651" i="5"/>
  <c r="BU651" i="5"/>
  <c r="BT651" i="5"/>
  <c r="BS651" i="5"/>
  <c r="BR651" i="5"/>
  <c r="BQ651" i="5"/>
  <c r="BP651" i="5"/>
  <c r="BO651" i="5"/>
  <c r="BN651" i="5"/>
  <c r="BM651" i="5"/>
  <c r="BL651" i="5"/>
  <c r="BK651" i="5"/>
  <c r="BJ651" i="5"/>
  <c r="BI651" i="5"/>
  <c r="BH651" i="5"/>
  <c r="BG651" i="5"/>
  <c r="BF651" i="5"/>
  <c r="BE651" i="5"/>
  <c r="BD651" i="5"/>
  <c r="BC651" i="5"/>
  <c r="BB651" i="5"/>
  <c r="BA651" i="5"/>
  <c r="AZ651" i="5"/>
  <c r="AY651" i="5"/>
  <c r="AX651" i="5"/>
  <c r="AW651" i="5"/>
  <c r="AV651" i="5"/>
  <c r="AU651" i="5"/>
  <c r="AT651" i="5"/>
  <c r="AS651" i="5"/>
  <c r="AR651" i="5"/>
  <c r="AQ651" i="5"/>
  <c r="AP651" i="5"/>
  <c r="AO651" i="5"/>
  <c r="AN651" i="5"/>
  <c r="AM651" i="5"/>
  <c r="AL651" i="5"/>
  <c r="AK651" i="5"/>
  <c r="AJ651" i="5"/>
  <c r="AI651" i="5"/>
  <c r="AH651" i="5"/>
  <c r="AG651" i="5"/>
  <c r="AF651" i="5"/>
  <c r="AE651" i="5"/>
  <c r="AD651" i="5"/>
  <c r="AC651" i="5"/>
  <c r="AB651" i="5"/>
  <c r="AA651" i="5"/>
  <c r="Z651" i="5"/>
  <c r="Y651" i="5"/>
  <c r="X651" i="5"/>
  <c r="W651" i="5"/>
  <c r="V651" i="5"/>
  <c r="U651" i="5"/>
  <c r="T651" i="5"/>
  <c r="S651" i="5"/>
  <c r="R651" i="5"/>
  <c r="Q651" i="5"/>
  <c r="P651" i="5"/>
  <c r="O651" i="5"/>
  <c r="N651" i="5"/>
  <c r="M651" i="5"/>
  <c r="L651" i="5"/>
  <c r="K651" i="5"/>
  <c r="J651" i="5"/>
  <c r="I651" i="5"/>
  <c r="H651" i="5"/>
  <c r="CB650" i="5"/>
  <c r="CA650" i="5"/>
  <c r="BY650" i="5"/>
  <c r="BX650" i="5"/>
  <c r="BW650" i="5"/>
  <c r="BV650" i="5"/>
  <c r="BU650" i="5"/>
  <c r="BT650" i="5"/>
  <c r="BS650" i="5"/>
  <c r="BR650" i="5"/>
  <c r="BQ650" i="5"/>
  <c r="BP650" i="5"/>
  <c r="BO650" i="5"/>
  <c r="BN650" i="5"/>
  <c r="BM650" i="5"/>
  <c r="BL650" i="5"/>
  <c r="BK650" i="5"/>
  <c r="BJ650" i="5"/>
  <c r="BI650" i="5"/>
  <c r="BH650" i="5"/>
  <c r="BG650" i="5"/>
  <c r="BF650" i="5"/>
  <c r="BE650" i="5"/>
  <c r="BD650" i="5"/>
  <c r="BC650" i="5"/>
  <c r="BB650" i="5"/>
  <c r="BA650" i="5"/>
  <c r="AZ650" i="5"/>
  <c r="AY650" i="5"/>
  <c r="AX650" i="5"/>
  <c r="AW650" i="5"/>
  <c r="AV650" i="5"/>
  <c r="AU650" i="5"/>
  <c r="AT650" i="5"/>
  <c r="AS650" i="5"/>
  <c r="AR650" i="5"/>
  <c r="AQ650" i="5"/>
  <c r="AP650" i="5"/>
  <c r="AO650" i="5"/>
  <c r="AN650" i="5"/>
  <c r="AM650" i="5"/>
  <c r="AL650" i="5"/>
  <c r="AK650" i="5"/>
  <c r="AJ650" i="5"/>
  <c r="AI650" i="5"/>
  <c r="AH650" i="5"/>
  <c r="AG650" i="5"/>
  <c r="AF650" i="5"/>
  <c r="AE650" i="5"/>
  <c r="AD650" i="5"/>
  <c r="AC650" i="5"/>
  <c r="AB650" i="5"/>
  <c r="AA650" i="5"/>
  <c r="Z650" i="5"/>
  <c r="Y650" i="5"/>
  <c r="X650" i="5"/>
  <c r="W650" i="5"/>
  <c r="V650" i="5"/>
  <c r="U650" i="5"/>
  <c r="T650" i="5"/>
  <c r="S650" i="5"/>
  <c r="R650" i="5"/>
  <c r="Q650" i="5"/>
  <c r="P650" i="5"/>
  <c r="O650" i="5"/>
  <c r="N650" i="5"/>
  <c r="M650" i="5"/>
  <c r="L650" i="5"/>
  <c r="K650" i="5"/>
  <c r="J650" i="5"/>
  <c r="I650" i="5"/>
  <c r="H650" i="5"/>
  <c r="CB649" i="5"/>
  <c r="CA649" i="5"/>
  <c r="BY649" i="5"/>
  <c r="BX649" i="5"/>
  <c r="BW649" i="5"/>
  <c r="BV649" i="5"/>
  <c r="BU649" i="5"/>
  <c r="BT649" i="5"/>
  <c r="BS649" i="5"/>
  <c r="BR649" i="5"/>
  <c r="BQ649" i="5"/>
  <c r="BP649" i="5"/>
  <c r="BO649" i="5"/>
  <c r="BN649" i="5"/>
  <c r="BM649" i="5"/>
  <c r="BL649" i="5"/>
  <c r="BK649" i="5"/>
  <c r="BJ649" i="5"/>
  <c r="BI649" i="5"/>
  <c r="BH649" i="5"/>
  <c r="BG649" i="5"/>
  <c r="BF649" i="5"/>
  <c r="BE649" i="5"/>
  <c r="BD649" i="5"/>
  <c r="BC649" i="5"/>
  <c r="BB649" i="5"/>
  <c r="BA649" i="5"/>
  <c r="AZ649" i="5"/>
  <c r="AY649" i="5"/>
  <c r="AX649" i="5"/>
  <c r="AW649" i="5"/>
  <c r="AV649" i="5"/>
  <c r="AU649" i="5"/>
  <c r="AT649" i="5"/>
  <c r="AS649" i="5"/>
  <c r="AR649" i="5"/>
  <c r="AQ649" i="5"/>
  <c r="AP649" i="5"/>
  <c r="AO649" i="5"/>
  <c r="AN649" i="5"/>
  <c r="AM649" i="5"/>
  <c r="AL649" i="5"/>
  <c r="AK649" i="5"/>
  <c r="AJ649" i="5"/>
  <c r="AI649" i="5"/>
  <c r="AH649" i="5"/>
  <c r="AG649" i="5"/>
  <c r="AF649" i="5"/>
  <c r="AE649" i="5"/>
  <c r="AD649" i="5"/>
  <c r="AC649" i="5"/>
  <c r="AB649" i="5"/>
  <c r="AA649" i="5"/>
  <c r="Z649" i="5"/>
  <c r="Y649" i="5"/>
  <c r="X649" i="5"/>
  <c r="W649" i="5"/>
  <c r="V649" i="5"/>
  <c r="U649" i="5"/>
  <c r="T649" i="5"/>
  <c r="S649" i="5"/>
  <c r="R649" i="5"/>
  <c r="Q649" i="5"/>
  <c r="P649" i="5"/>
  <c r="O649" i="5"/>
  <c r="N649" i="5"/>
  <c r="M649" i="5"/>
  <c r="L649" i="5"/>
  <c r="K649" i="5"/>
  <c r="J649" i="5"/>
  <c r="I649" i="5"/>
  <c r="H649" i="5"/>
  <c r="CB648" i="5"/>
  <c r="CA648" i="5"/>
  <c r="BY648" i="5"/>
  <c r="BX648" i="5"/>
  <c r="BW648" i="5"/>
  <c r="BV648" i="5"/>
  <c r="BU648" i="5"/>
  <c r="BT648" i="5"/>
  <c r="BS648" i="5"/>
  <c r="BR648" i="5"/>
  <c r="BQ648" i="5"/>
  <c r="BP648" i="5"/>
  <c r="BO648" i="5"/>
  <c r="BN648" i="5"/>
  <c r="BM648" i="5"/>
  <c r="BL648" i="5"/>
  <c r="BK648" i="5"/>
  <c r="BJ648" i="5"/>
  <c r="BI648" i="5"/>
  <c r="BH648" i="5"/>
  <c r="BG648" i="5"/>
  <c r="BF648" i="5"/>
  <c r="BE648" i="5"/>
  <c r="BD648" i="5"/>
  <c r="BC648" i="5"/>
  <c r="BB648" i="5"/>
  <c r="BA648" i="5"/>
  <c r="AZ648" i="5"/>
  <c r="AY648" i="5"/>
  <c r="AX648" i="5"/>
  <c r="AW648" i="5"/>
  <c r="AV648" i="5"/>
  <c r="AU648" i="5"/>
  <c r="AT648" i="5"/>
  <c r="AS648" i="5"/>
  <c r="AR648" i="5"/>
  <c r="AQ648" i="5"/>
  <c r="AP648" i="5"/>
  <c r="AO648" i="5"/>
  <c r="AN648" i="5"/>
  <c r="AM648" i="5"/>
  <c r="AL648" i="5"/>
  <c r="AK648" i="5"/>
  <c r="AJ648" i="5"/>
  <c r="AI648" i="5"/>
  <c r="AH648" i="5"/>
  <c r="AG648" i="5"/>
  <c r="AF648" i="5"/>
  <c r="AE648" i="5"/>
  <c r="AD648" i="5"/>
  <c r="AC648" i="5"/>
  <c r="AB648" i="5"/>
  <c r="AA648" i="5"/>
  <c r="Z648" i="5"/>
  <c r="Y648" i="5"/>
  <c r="X648" i="5"/>
  <c r="W648" i="5"/>
  <c r="V648" i="5"/>
  <c r="U648" i="5"/>
  <c r="T648" i="5"/>
  <c r="S648" i="5"/>
  <c r="R648" i="5"/>
  <c r="Q648" i="5"/>
  <c r="P648" i="5"/>
  <c r="O648" i="5"/>
  <c r="N648" i="5"/>
  <c r="M648" i="5"/>
  <c r="L648" i="5"/>
  <c r="K648" i="5"/>
  <c r="J648" i="5"/>
  <c r="I648" i="5"/>
  <c r="H648" i="5"/>
  <c r="CB647" i="5"/>
  <c r="CA647" i="5"/>
  <c r="BY647" i="5"/>
  <c r="BX647" i="5"/>
  <c r="BW647" i="5"/>
  <c r="BV647" i="5"/>
  <c r="BU647" i="5"/>
  <c r="BT647" i="5"/>
  <c r="BS647" i="5"/>
  <c r="BR647" i="5"/>
  <c r="BQ647" i="5"/>
  <c r="BP647" i="5"/>
  <c r="BO647" i="5"/>
  <c r="BN647" i="5"/>
  <c r="BM647" i="5"/>
  <c r="BL647" i="5"/>
  <c r="BK647" i="5"/>
  <c r="BJ647" i="5"/>
  <c r="BI647" i="5"/>
  <c r="BH647" i="5"/>
  <c r="BG647" i="5"/>
  <c r="BF647" i="5"/>
  <c r="BE647" i="5"/>
  <c r="BD647" i="5"/>
  <c r="BC647" i="5"/>
  <c r="BB647" i="5"/>
  <c r="BA647" i="5"/>
  <c r="AZ647" i="5"/>
  <c r="AY647" i="5"/>
  <c r="AX647" i="5"/>
  <c r="AW647" i="5"/>
  <c r="AV647" i="5"/>
  <c r="AU647" i="5"/>
  <c r="AT647" i="5"/>
  <c r="AS647" i="5"/>
  <c r="AR647" i="5"/>
  <c r="AQ647" i="5"/>
  <c r="AP647" i="5"/>
  <c r="AO647" i="5"/>
  <c r="AN647" i="5"/>
  <c r="AM647" i="5"/>
  <c r="AL647" i="5"/>
  <c r="AK647" i="5"/>
  <c r="AJ647" i="5"/>
  <c r="AI647" i="5"/>
  <c r="AH647" i="5"/>
  <c r="AG647" i="5"/>
  <c r="AF647" i="5"/>
  <c r="AE647" i="5"/>
  <c r="AD647" i="5"/>
  <c r="AC647" i="5"/>
  <c r="AB647" i="5"/>
  <c r="AA647" i="5"/>
  <c r="Z647" i="5"/>
  <c r="Y647" i="5"/>
  <c r="X647" i="5"/>
  <c r="W647" i="5"/>
  <c r="V647" i="5"/>
  <c r="U647" i="5"/>
  <c r="T647" i="5"/>
  <c r="S647" i="5"/>
  <c r="R647" i="5"/>
  <c r="Q647" i="5"/>
  <c r="P647" i="5"/>
  <c r="O647" i="5"/>
  <c r="N647" i="5"/>
  <c r="M647" i="5"/>
  <c r="L647" i="5"/>
  <c r="K647" i="5"/>
  <c r="J647" i="5"/>
  <c r="I647" i="5"/>
  <c r="H647" i="5"/>
  <c r="CB646" i="5"/>
  <c r="CA646" i="5"/>
  <c r="BY646" i="5"/>
  <c r="BX646" i="5"/>
  <c r="BW646" i="5"/>
  <c r="BV646" i="5"/>
  <c r="BU646" i="5"/>
  <c r="BT646" i="5"/>
  <c r="BS646" i="5"/>
  <c r="BR646" i="5"/>
  <c r="BQ646" i="5"/>
  <c r="BP646" i="5"/>
  <c r="BO646" i="5"/>
  <c r="BN646" i="5"/>
  <c r="BM646" i="5"/>
  <c r="BL646" i="5"/>
  <c r="BK646" i="5"/>
  <c r="BJ646" i="5"/>
  <c r="BI646" i="5"/>
  <c r="BH646" i="5"/>
  <c r="BG646" i="5"/>
  <c r="BF646" i="5"/>
  <c r="BE646" i="5"/>
  <c r="BD646" i="5"/>
  <c r="BC646" i="5"/>
  <c r="BB646" i="5"/>
  <c r="BA646" i="5"/>
  <c r="AZ646" i="5"/>
  <c r="AY646" i="5"/>
  <c r="AX646" i="5"/>
  <c r="AW646" i="5"/>
  <c r="AV646" i="5"/>
  <c r="AU646" i="5"/>
  <c r="AT646" i="5"/>
  <c r="AS646" i="5"/>
  <c r="AR646" i="5"/>
  <c r="AQ646" i="5"/>
  <c r="AP646" i="5"/>
  <c r="AO646" i="5"/>
  <c r="AN646" i="5"/>
  <c r="AM646" i="5"/>
  <c r="AL646" i="5"/>
  <c r="AK646" i="5"/>
  <c r="AJ646" i="5"/>
  <c r="AI646" i="5"/>
  <c r="AH646" i="5"/>
  <c r="AG646" i="5"/>
  <c r="AF646" i="5"/>
  <c r="AE646" i="5"/>
  <c r="AD646" i="5"/>
  <c r="AC646" i="5"/>
  <c r="AB646" i="5"/>
  <c r="AA646" i="5"/>
  <c r="Z646" i="5"/>
  <c r="Y646" i="5"/>
  <c r="X646" i="5"/>
  <c r="W646" i="5"/>
  <c r="V646" i="5"/>
  <c r="U646" i="5"/>
  <c r="T646" i="5"/>
  <c r="S646" i="5"/>
  <c r="R646" i="5"/>
  <c r="Q646" i="5"/>
  <c r="P646" i="5"/>
  <c r="O646" i="5"/>
  <c r="N646" i="5"/>
  <c r="M646" i="5"/>
  <c r="L646" i="5"/>
  <c r="K646" i="5"/>
  <c r="J646" i="5"/>
  <c r="I646" i="5"/>
  <c r="H646" i="5"/>
  <c r="CB645" i="5"/>
  <c r="CA645" i="5"/>
  <c r="BY645" i="5"/>
  <c r="BX645" i="5"/>
  <c r="BW645" i="5"/>
  <c r="BV645" i="5"/>
  <c r="BU645" i="5"/>
  <c r="BT645" i="5"/>
  <c r="BS645" i="5"/>
  <c r="BR645" i="5"/>
  <c r="BQ645" i="5"/>
  <c r="BP645" i="5"/>
  <c r="BO645" i="5"/>
  <c r="BN645" i="5"/>
  <c r="BM645" i="5"/>
  <c r="BL645" i="5"/>
  <c r="BK645" i="5"/>
  <c r="BJ645" i="5"/>
  <c r="BI645" i="5"/>
  <c r="BH645" i="5"/>
  <c r="BG645" i="5"/>
  <c r="BF645" i="5"/>
  <c r="BE645" i="5"/>
  <c r="BD645" i="5"/>
  <c r="BC645" i="5"/>
  <c r="BB645" i="5"/>
  <c r="BA645" i="5"/>
  <c r="AZ645" i="5"/>
  <c r="AY645" i="5"/>
  <c r="AX645" i="5"/>
  <c r="AW645" i="5"/>
  <c r="AV645" i="5"/>
  <c r="AU645" i="5"/>
  <c r="AT645" i="5"/>
  <c r="AS645"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O645" i="5"/>
  <c r="N645" i="5"/>
  <c r="M645" i="5"/>
  <c r="L645" i="5"/>
  <c r="K645" i="5"/>
  <c r="J645" i="5"/>
  <c r="I645" i="5"/>
  <c r="H645" i="5"/>
  <c r="CB644" i="5"/>
  <c r="CA644" i="5"/>
  <c r="BY644" i="5"/>
  <c r="BX644" i="5"/>
  <c r="BW644" i="5"/>
  <c r="BV644" i="5"/>
  <c r="BU644" i="5"/>
  <c r="BT644" i="5"/>
  <c r="BS644" i="5"/>
  <c r="BR644" i="5"/>
  <c r="BQ644" i="5"/>
  <c r="BP644" i="5"/>
  <c r="BO644" i="5"/>
  <c r="BN644" i="5"/>
  <c r="BM644" i="5"/>
  <c r="BL644" i="5"/>
  <c r="BK644" i="5"/>
  <c r="BJ644" i="5"/>
  <c r="BI644" i="5"/>
  <c r="BH644" i="5"/>
  <c r="BG644" i="5"/>
  <c r="BF644" i="5"/>
  <c r="BE644" i="5"/>
  <c r="BD644" i="5"/>
  <c r="BC644" i="5"/>
  <c r="BB644" i="5"/>
  <c r="BA644" i="5"/>
  <c r="AZ644" i="5"/>
  <c r="AY644" i="5"/>
  <c r="AX644" i="5"/>
  <c r="AW644" i="5"/>
  <c r="AV644" i="5"/>
  <c r="AU644" i="5"/>
  <c r="AT644" i="5"/>
  <c r="AS644" i="5"/>
  <c r="AR644" i="5"/>
  <c r="AQ644" i="5"/>
  <c r="AP644" i="5"/>
  <c r="AO644" i="5"/>
  <c r="AN644" i="5"/>
  <c r="AM644" i="5"/>
  <c r="AL644" i="5"/>
  <c r="AK644" i="5"/>
  <c r="AJ644" i="5"/>
  <c r="AI644" i="5"/>
  <c r="AH644" i="5"/>
  <c r="AG644" i="5"/>
  <c r="AF644" i="5"/>
  <c r="AE644" i="5"/>
  <c r="AD644" i="5"/>
  <c r="AC644" i="5"/>
  <c r="AB644" i="5"/>
  <c r="AA644" i="5"/>
  <c r="Z644" i="5"/>
  <c r="Y644" i="5"/>
  <c r="X644" i="5"/>
  <c r="W644" i="5"/>
  <c r="V644" i="5"/>
  <c r="U644" i="5"/>
  <c r="T644" i="5"/>
  <c r="S644" i="5"/>
  <c r="R644" i="5"/>
  <c r="Q644" i="5"/>
  <c r="P644" i="5"/>
  <c r="O644" i="5"/>
  <c r="N644" i="5"/>
  <c r="M644" i="5"/>
  <c r="L644" i="5"/>
  <c r="K644" i="5"/>
  <c r="J644" i="5"/>
  <c r="I644" i="5"/>
  <c r="H644" i="5"/>
  <c r="CB643" i="5"/>
  <c r="BY643" i="5"/>
  <c r="BX643" i="5"/>
  <c r="BW643" i="5"/>
  <c r="BV643" i="5"/>
  <c r="BT643" i="5"/>
  <c r="BS643" i="5"/>
  <c r="BR643" i="5"/>
  <c r="BQ643" i="5"/>
  <c r="BP643" i="5"/>
  <c r="BO643" i="5"/>
  <c r="BN643" i="5"/>
  <c r="BM643" i="5"/>
  <c r="BL643" i="5"/>
  <c r="BK643" i="5"/>
  <c r="BJ643" i="5"/>
  <c r="BI643" i="5"/>
  <c r="BH643" i="5"/>
  <c r="BG643" i="5"/>
  <c r="BF643" i="5"/>
  <c r="BE643" i="5"/>
  <c r="BD643" i="5"/>
  <c r="BC643" i="5"/>
  <c r="BB643" i="5"/>
  <c r="BA643" i="5"/>
  <c r="AZ643" i="5"/>
  <c r="AY643" i="5"/>
  <c r="AX643" i="5"/>
  <c r="AW643" i="5"/>
  <c r="AV643" i="5"/>
  <c r="AU643" i="5"/>
  <c r="AT643" i="5"/>
  <c r="AS643" i="5"/>
  <c r="AR643" i="5"/>
  <c r="AQ643" i="5"/>
  <c r="AP643" i="5"/>
  <c r="AO643" i="5"/>
  <c r="AN643" i="5"/>
  <c r="AM643" i="5"/>
  <c r="AL643" i="5"/>
  <c r="AK643" i="5"/>
  <c r="AJ643" i="5"/>
  <c r="AI643" i="5"/>
  <c r="AH643" i="5"/>
  <c r="AG643" i="5"/>
  <c r="AF643" i="5"/>
  <c r="AE643" i="5"/>
  <c r="AD643" i="5"/>
  <c r="AC643" i="5"/>
  <c r="AB643" i="5"/>
  <c r="AA643" i="5"/>
  <c r="Z643" i="5"/>
  <c r="Y643" i="5"/>
  <c r="X643" i="5"/>
  <c r="W643" i="5"/>
  <c r="V643" i="5"/>
  <c r="U643" i="5"/>
  <c r="T643" i="5"/>
  <c r="S643" i="5"/>
  <c r="R643" i="5"/>
  <c r="Q643" i="5"/>
  <c r="P643" i="5"/>
  <c r="O643" i="5"/>
  <c r="N643" i="5"/>
  <c r="M643" i="5"/>
  <c r="L643" i="5"/>
  <c r="K643" i="5"/>
  <c r="J643" i="5"/>
  <c r="I643" i="5"/>
  <c r="H643" i="5"/>
  <c r="CB642" i="5"/>
  <c r="BY642" i="5"/>
  <c r="BX642" i="5"/>
  <c r="BW642" i="5"/>
  <c r="BV642" i="5"/>
  <c r="BT642" i="5"/>
  <c r="BS642" i="5"/>
  <c r="BR642" i="5"/>
  <c r="BQ642" i="5"/>
  <c r="BP642" i="5"/>
  <c r="BO642" i="5"/>
  <c r="BN642" i="5"/>
  <c r="BM642" i="5"/>
  <c r="BL642" i="5"/>
  <c r="BK642" i="5"/>
  <c r="BJ642" i="5"/>
  <c r="BI642" i="5"/>
  <c r="BH642" i="5"/>
  <c r="BG642" i="5"/>
  <c r="BF642" i="5"/>
  <c r="BE642" i="5"/>
  <c r="BD642" i="5"/>
  <c r="BC642" i="5"/>
  <c r="BB642" i="5"/>
  <c r="BA642" i="5"/>
  <c r="AZ642" i="5"/>
  <c r="AY642" i="5"/>
  <c r="AX642" i="5"/>
  <c r="AW642" i="5"/>
  <c r="AV642" i="5"/>
  <c r="AU642" i="5"/>
  <c r="AT642" i="5"/>
  <c r="AS642" i="5"/>
  <c r="AR642" i="5"/>
  <c r="AQ642" i="5"/>
  <c r="AP642" i="5"/>
  <c r="AO642" i="5"/>
  <c r="AN642" i="5"/>
  <c r="AM642" i="5"/>
  <c r="AL642" i="5"/>
  <c r="AK642" i="5"/>
  <c r="AJ642" i="5"/>
  <c r="AI642" i="5"/>
  <c r="AH642" i="5"/>
  <c r="AG642" i="5"/>
  <c r="AF642" i="5"/>
  <c r="AE642" i="5"/>
  <c r="AD642" i="5"/>
  <c r="AC642" i="5"/>
  <c r="AB642" i="5"/>
  <c r="AA642" i="5"/>
  <c r="Z642" i="5"/>
  <c r="Y642" i="5"/>
  <c r="X642" i="5"/>
  <c r="W642" i="5"/>
  <c r="V642" i="5"/>
  <c r="U642" i="5"/>
  <c r="T642" i="5"/>
  <c r="S642" i="5"/>
  <c r="R642" i="5"/>
  <c r="Q642" i="5"/>
  <c r="P642" i="5"/>
  <c r="O642" i="5"/>
  <c r="N642" i="5"/>
  <c r="M642" i="5"/>
  <c r="L642" i="5"/>
  <c r="K642" i="5"/>
  <c r="J642" i="5"/>
  <c r="I642" i="5"/>
  <c r="H642" i="5"/>
  <c r="CB641" i="5"/>
  <c r="BY641" i="5"/>
  <c r="BX641" i="5"/>
  <c r="BW641" i="5"/>
  <c r="BV641" i="5"/>
  <c r="BT641" i="5"/>
  <c r="BS641" i="5"/>
  <c r="BR641" i="5"/>
  <c r="BQ641" i="5"/>
  <c r="BP641" i="5"/>
  <c r="BO641" i="5"/>
  <c r="BN641" i="5"/>
  <c r="BM641" i="5"/>
  <c r="BL641" i="5"/>
  <c r="BK641" i="5"/>
  <c r="BJ641" i="5"/>
  <c r="BI641" i="5"/>
  <c r="BH641" i="5"/>
  <c r="BG641" i="5"/>
  <c r="BF641" i="5"/>
  <c r="BE641" i="5"/>
  <c r="BD641" i="5"/>
  <c r="BC641" i="5"/>
  <c r="BB641" i="5"/>
  <c r="BA641" i="5"/>
  <c r="AZ641" i="5"/>
  <c r="AY641" i="5"/>
  <c r="AX641" i="5"/>
  <c r="AW641" i="5"/>
  <c r="AV641" i="5"/>
  <c r="AU641" i="5"/>
  <c r="AT641" i="5"/>
  <c r="AS641" i="5"/>
  <c r="AR641" i="5"/>
  <c r="AQ641" i="5"/>
  <c r="AP641" i="5"/>
  <c r="AO641" i="5"/>
  <c r="AN641" i="5"/>
  <c r="AM641" i="5"/>
  <c r="AL641" i="5"/>
  <c r="AK641" i="5"/>
  <c r="AJ641" i="5"/>
  <c r="AI641" i="5"/>
  <c r="AH641" i="5"/>
  <c r="AG641" i="5"/>
  <c r="AF641" i="5"/>
  <c r="AE641" i="5"/>
  <c r="AD641" i="5"/>
  <c r="AC641" i="5"/>
  <c r="AB641" i="5"/>
  <c r="AA641" i="5"/>
  <c r="Z641" i="5"/>
  <c r="Y641" i="5"/>
  <c r="X641" i="5"/>
  <c r="W641" i="5"/>
  <c r="V641" i="5"/>
  <c r="U641" i="5"/>
  <c r="T641" i="5"/>
  <c r="S641" i="5"/>
  <c r="R641" i="5"/>
  <c r="Q641" i="5"/>
  <c r="P641" i="5"/>
  <c r="O641" i="5"/>
  <c r="N641" i="5"/>
  <c r="M641" i="5"/>
  <c r="L641" i="5"/>
  <c r="K641" i="5"/>
  <c r="J641" i="5"/>
  <c r="I641" i="5"/>
  <c r="H641" i="5"/>
  <c r="CB640" i="5"/>
  <c r="BY640" i="5"/>
  <c r="BX640" i="5"/>
  <c r="BW640" i="5"/>
  <c r="BV640" i="5"/>
  <c r="BT640" i="5"/>
  <c r="BS640" i="5"/>
  <c r="BR640" i="5"/>
  <c r="BQ640" i="5"/>
  <c r="BO640" i="5"/>
  <c r="BN640" i="5"/>
  <c r="BM640" i="5"/>
  <c r="BL640" i="5"/>
  <c r="BJ640" i="5"/>
  <c r="BI640" i="5"/>
  <c r="BH640" i="5"/>
  <c r="BG640" i="5"/>
  <c r="BE640" i="5"/>
  <c r="BD640" i="5"/>
  <c r="BC640" i="5"/>
  <c r="BB640" i="5"/>
  <c r="AZ640" i="5"/>
  <c r="AY640" i="5"/>
  <c r="AX640" i="5"/>
  <c r="AW640" i="5"/>
  <c r="AU640" i="5"/>
  <c r="AT640" i="5"/>
  <c r="AS640" i="5"/>
  <c r="AR640" i="5"/>
  <c r="AP640" i="5"/>
  <c r="AO640" i="5"/>
  <c r="AN640" i="5"/>
  <c r="AM640" i="5"/>
  <c r="AK640" i="5"/>
  <c r="AJ640" i="5"/>
  <c r="AI640" i="5"/>
  <c r="AH640" i="5"/>
  <c r="AF640" i="5"/>
  <c r="AE640" i="5"/>
  <c r="AD640" i="5"/>
  <c r="AC640" i="5"/>
  <c r="AA640" i="5"/>
  <c r="Z640" i="5"/>
  <c r="Y640" i="5"/>
  <c r="X640" i="5"/>
  <c r="V640" i="5"/>
  <c r="U640" i="5"/>
  <c r="T640" i="5"/>
  <c r="S640" i="5"/>
  <c r="Q640" i="5"/>
  <c r="P640" i="5"/>
  <c r="O640" i="5"/>
  <c r="N640" i="5"/>
  <c r="L640" i="5"/>
  <c r="K640" i="5"/>
  <c r="J640" i="5"/>
  <c r="I640" i="5"/>
  <c r="CB639" i="5"/>
  <c r="CA639" i="5"/>
  <c r="BY639" i="5"/>
  <c r="BX639" i="5"/>
  <c r="BW639" i="5"/>
  <c r="BV639" i="5"/>
  <c r="BU639" i="5"/>
  <c r="BT639" i="5"/>
  <c r="BS639" i="5"/>
  <c r="BR639" i="5"/>
  <c r="BQ639" i="5"/>
  <c r="BP639" i="5"/>
  <c r="BO639" i="5"/>
  <c r="BN639" i="5"/>
  <c r="BM639" i="5"/>
  <c r="BL639" i="5"/>
  <c r="BK639" i="5"/>
  <c r="BJ639" i="5"/>
  <c r="BI639" i="5"/>
  <c r="BH639" i="5"/>
  <c r="BG639" i="5"/>
  <c r="BF639" i="5"/>
  <c r="BE639" i="5"/>
  <c r="BD639" i="5"/>
  <c r="BC639" i="5"/>
  <c r="BB639" i="5"/>
  <c r="BA639" i="5"/>
  <c r="AZ639" i="5"/>
  <c r="AY639" i="5"/>
  <c r="AX639" i="5"/>
  <c r="AW639" i="5"/>
  <c r="AV639" i="5"/>
  <c r="AU639" i="5"/>
  <c r="AT639" i="5"/>
  <c r="AS639" i="5"/>
  <c r="AR639" i="5"/>
  <c r="AQ639" i="5"/>
  <c r="AP639" i="5"/>
  <c r="AO639" i="5"/>
  <c r="AN639" i="5"/>
  <c r="AM639" i="5"/>
  <c r="AL639" i="5"/>
  <c r="AK639" i="5"/>
  <c r="AJ639" i="5"/>
  <c r="AI639" i="5"/>
  <c r="AH639" i="5"/>
  <c r="AG639" i="5"/>
  <c r="AF639" i="5"/>
  <c r="AE639" i="5"/>
  <c r="AD639" i="5"/>
  <c r="AC639" i="5"/>
  <c r="AB639" i="5"/>
  <c r="AA639" i="5"/>
  <c r="Z639" i="5"/>
  <c r="Y639" i="5"/>
  <c r="X639" i="5"/>
  <c r="W639" i="5"/>
  <c r="V639" i="5"/>
  <c r="U639" i="5"/>
  <c r="T639" i="5"/>
  <c r="S639" i="5"/>
  <c r="R639" i="5"/>
  <c r="Q639" i="5"/>
  <c r="P639" i="5"/>
  <c r="O639" i="5"/>
  <c r="N639" i="5"/>
  <c r="M639" i="5"/>
  <c r="L639" i="5"/>
  <c r="K639" i="5"/>
  <c r="J639" i="5"/>
  <c r="I639" i="5"/>
  <c r="H639" i="5"/>
  <c r="CB638" i="5"/>
  <c r="BY638" i="5"/>
  <c r="BX638" i="5"/>
  <c r="BW638" i="5"/>
  <c r="BV638" i="5"/>
  <c r="BT638" i="5"/>
  <c r="BS638" i="5"/>
  <c r="BR638" i="5"/>
  <c r="BQ638" i="5"/>
  <c r="BP638" i="5"/>
  <c r="BO638" i="5"/>
  <c r="BN638" i="5"/>
  <c r="BM638" i="5"/>
  <c r="BL638" i="5"/>
  <c r="BK638" i="5"/>
  <c r="BJ638" i="5"/>
  <c r="BI638" i="5"/>
  <c r="BH638" i="5"/>
  <c r="BG638" i="5"/>
  <c r="BF638" i="5"/>
  <c r="BE638" i="5"/>
  <c r="BD638" i="5"/>
  <c r="BC638" i="5"/>
  <c r="BB638" i="5"/>
  <c r="BA638" i="5"/>
  <c r="AZ638" i="5"/>
  <c r="AY638" i="5"/>
  <c r="AX638" i="5"/>
  <c r="AW638" i="5"/>
  <c r="AV638" i="5"/>
  <c r="AU638" i="5"/>
  <c r="AT638" i="5"/>
  <c r="AS638" i="5"/>
  <c r="AR638" i="5"/>
  <c r="AQ638" i="5"/>
  <c r="AP638" i="5"/>
  <c r="AO638" i="5"/>
  <c r="AN638" i="5"/>
  <c r="AM638" i="5"/>
  <c r="AL638" i="5"/>
  <c r="AK638" i="5"/>
  <c r="AJ638" i="5"/>
  <c r="AI638" i="5"/>
  <c r="AH638" i="5"/>
  <c r="AG638" i="5"/>
  <c r="AF638" i="5"/>
  <c r="AE638" i="5"/>
  <c r="AD638" i="5"/>
  <c r="AC638" i="5"/>
  <c r="AB638" i="5"/>
  <c r="AA638" i="5"/>
  <c r="Z638" i="5"/>
  <c r="Y638" i="5"/>
  <c r="X638" i="5"/>
  <c r="W638" i="5"/>
  <c r="V638" i="5"/>
  <c r="U638" i="5"/>
  <c r="T638" i="5"/>
  <c r="S638" i="5"/>
  <c r="R638" i="5"/>
  <c r="Q638" i="5"/>
  <c r="P638" i="5"/>
  <c r="O638" i="5"/>
  <c r="N638" i="5"/>
  <c r="M638" i="5"/>
  <c r="L638" i="5"/>
  <c r="K638" i="5"/>
  <c r="J638" i="5"/>
  <c r="I638" i="5"/>
  <c r="H638" i="5"/>
  <c r="CB637" i="5"/>
  <c r="BY637" i="5"/>
  <c r="BX637" i="5"/>
  <c r="BW637" i="5"/>
  <c r="BV637" i="5"/>
  <c r="BT637" i="5"/>
  <c r="BS637" i="5"/>
  <c r="BR637" i="5"/>
  <c r="BQ637" i="5"/>
  <c r="BP637" i="5"/>
  <c r="BO637" i="5"/>
  <c r="BN637" i="5"/>
  <c r="BM637" i="5"/>
  <c r="BL637" i="5"/>
  <c r="BK637" i="5"/>
  <c r="BJ637" i="5"/>
  <c r="BI637" i="5"/>
  <c r="BH637" i="5"/>
  <c r="BG637" i="5"/>
  <c r="BF637" i="5"/>
  <c r="BE637" i="5"/>
  <c r="BD637" i="5"/>
  <c r="BC637" i="5"/>
  <c r="BB637" i="5"/>
  <c r="BA637" i="5"/>
  <c r="AZ637" i="5"/>
  <c r="AY637" i="5"/>
  <c r="AX637" i="5"/>
  <c r="AW637" i="5"/>
  <c r="AV637" i="5"/>
  <c r="AU637" i="5"/>
  <c r="AT637" i="5"/>
  <c r="AS637" i="5"/>
  <c r="AR637" i="5"/>
  <c r="AQ637" i="5"/>
  <c r="AP637" i="5"/>
  <c r="AO637" i="5"/>
  <c r="AN637" i="5"/>
  <c r="AM637" i="5"/>
  <c r="AL637" i="5"/>
  <c r="AK637" i="5"/>
  <c r="AJ637" i="5"/>
  <c r="AI637" i="5"/>
  <c r="AH637" i="5"/>
  <c r="AG637" i="5"/>
  <c r="AF637" i="5"/>
  <c r="AE637" i="5"/>
  <c r="AD637" i="5"/>
  <c r="AC637" i="5"/>
  <c r="AB637" i="5"/>
  <c r="AA637" i="5"/>
  <c r="Z637" i="5"/>
  <c r="Y637" i="5"/>
  <c r="X637" i="5"/>
  <c r="W637" i="5"/>
  <c r="V637" i="5"/>
  <c r="U637" i="5"/>
  <c r="T637" i="5"/>
  <c r="S637" i="5"/>
  <c r="R637" i="5"/>
  <c r="Q637" i="5"/>
  <c r="P637" i="5"/>
  <c r="O637" i="5"/>
  <c r="N637" i="5"/>
  <c r="M637" i="5"/>
  <c r="L637" i="5"/>
  <c r="K637" i="5"/>
  <c r="J637" i="5"/>
  <c r="I637" i="5"/>
  <c r="H637" i="5"/>
  <c r="CB636" i="5"/>
  <c r="BY636" i="5"/>
  <c r="BX636" i="5"/>
  <c r="BW636" i="5"/>
  <c r="BV636" i="5"/>
  <c r="BT636" i="5"/>
  <c r="BS636" i="5"/>
  <c r="BR636" i="5"/>
  <c r="BQ636" i="5"/>
  <c r="BP636" i="5"/>
  <c r="BO636" i="5"/>
  <c r="BN636" i="5"/>
  <c r="BM636" i="5"/>
  <c r="BL636" i="5"/>
  <c r="BK636" i="5"/>
  <c r="BJ636" i="5"/>
  <c r="BI636" i="5"/>
  <c r="BH636" i="5"/>
  <c r="BG636" i="5"/>
  <c r="BF636" i="5"/>
  <c r="BE636" i="5"/>
  <c r="BD636" i="5"/>
  <c r="BC636" i="5"/>
  <c r="BB636" i="5"/>
  <c r="BA636" i="5"/>
  <c r="AZ636" i="5"/>
  <c r="AY636" i="5"/>
  <c r="AX636" i="5"/>
  <c r="AW636" i="5"/>
  <c r="AV636" i="5"/>
  <c r="AU636" i="5"/>
  <c r="AT636" i="5"/>
  <c r="AS636" i="5"/>
  <c r="AR636" i="5"/>
  <c r="AQ636" i="5"/>
  <c r="AP636" i="5"/>
  <c r="AO636" i="5"/>
  <c r="AN636" i="5"/>
  <c r="AM636" i="5"/>
  <c r="AL636" i="5"/>
  <c r="AK636" i="5"/>
  <c r="AJ636" i="5"/>
  <c r="AI636" i="5"/>
  <c r="AH636" i="5"/>
  <c r="AG636" i="5"/>
  <c r="AF636" i="5"/>
  <c r="AE636" i="5"/>
  <c r="AD636" i="5"/>
  <c r="AC636" i="5"/>
  <c r="AB636" i="5"/>
  <c r="AA636" i="5"/>
  <c r="Z636" i="5"/>
  <c r="Y636" i="5"/>
  <c r="X636" i="5"/>
  <c r="W636" i="5"/>
  <c r="V636" i="5"/>
  <c r="U636" i="5"/>
  <c r="T636" i="5"/>
  <c r="S636" i="5"/>
  <c r="R636" i="5"/>
  <c r="Q636" i="5"/>
  <c r="P636" i="5"/>
  <c r="O636" i="5"/>
  <c r="N636" i="5"/>
  <c r="M636" i="5"/>
  <c r="L636" i="5"/>
  <c r="K636" i="5"/>
  <c r="J636" i="5"/>
  <c r="I636" i="5"/>
  <c r="H636" i="5"/>
  <c r="CB635" i="5"/>
  <c r="BY635" i="5"/>
  <c r="BX635" i="5"/>
  <c r="BW635" i="5"/>
  <c r="BV635" i="5"/>
  <c r="BT635" i="5"/>
  <c r="BS635" i="5"/>
  <c r="BR635" i="5"/>
  <c r="BQ635" i="5"/>
  <c r="BO635" i="5"/>
  <c r="BN635" i="5"/>
  <c r="BM635" i="5"/>
  <c r="BL635" i="5"/>
  <c r="BJ635" i="5"/>
  <c r="BI635" i="5"/>
  <c r="BH635" i="5"/>
  <c r="BG635" i="5"/>
  <c r="BE635" i="5"/>
  <c r="BD635" i="5"/>
  <c r="BC635" i="5"/>
  <c r="BB635" i="5"/>
  <c r="AZ635" i="5"/>
  <c r="AY635" i="5"/>
  <c r="AX635" i="5"/>
  <c r="AW635" i="5"/>
  <c r="AU635" i="5"/>
  <c r="AT635" i="5"/>
  <c r="AS635" i="5"/>
  <c r="AR635" i="5"/>
  <c r="AP635" i="5"/>
  <c r="AO635" i="5"/>
  <c r="AN635" i="5"/>
  <c r="AM635" i="5"/>
  <c r="AK635" i="5"/>
  <c r="AJ635" i="5"/>
  <c r="AI635" i="5"/>
  <c r="AH635" i="5"/>
  <c r="AF635" i="5"/>
  <c r="AE635" i="5"/>
  <c r="AD635" i="5"/>
  <c r="AC635" i="5"/>
  <c r="AA635" i="5"/>
  <c r="Z635" i="5"/>
  <c r="Y635" i="5"/>
  <c r="X635" i="5"/>
  <c r="V635" i="5"/>
  <c r="U635" i="5"/>
  <c r="T635" i="5"/>
  <c r="S635" i="5"/>
  <c r="Q635" i="5"/>
  <c r="P635" i="5"/>
  <c r="O635" i="5"/>
  <c r="N635" i="5"/>
  <c r="L635" i="5"/>
  <c r="K635" i="5"/>
  <c r="J635" i="5"/>
  <c r="I635" i="5"/>
  <c r="CB634" i="5"/>
  <c r="CA634" i="5"/>
  <c r="BY634" i="5"/>
  <c r="BX634" i="5"/>
  <c r="BW634" i="5"/>
  <c r="BV634" i="5"/>
  <c r="BU634" i="5"/>
  <c r="BT634" i="5"/>
  <c r="BS634" i="5"/>
  <c r="BR634" i="5"/>
  <c r="BQ634" i="5"/>
  <c r="BP634" i="5"/>
  <c r="BO634" i="5"/>
  <c r="BN634" i="5"/>
  <c r="BM634" i="5"/>
  <c r="BL634" i="5"/>
  <c r="BK634" i="5"/>
  <c r="BJ634" i="5"/>
  <c r="BI634" i="5"/>
  <c r="BH634" i="5"/>
  <c r="BG634" i="5"/>
  <c r="BF634" i="5"/>
  <c r="BE634" i="5"/>
  <c r="BD634" i="5"/>
  <c r="BC634" i="5"/>
  <c r="BB634" i="5"/>
  <c r="BA634" i="5"/>
  <c r="AZ634" i="5"/>
  <c r="AY634" i="5"/>
  <c r="AX634" i="5"/>
  <c r="AW634" i="5"/>
  <c r="AV634" i="5"/>
  <c r="AU634" i="5"/>
  <c r="AT634" i="5"/>
  <c r="AS634" i="5"/>
  <c r="AR634" i="5"/>
  <c r="AQ634" i="5"/>
  <c r="AP634" i="5"/>
  <c r="AO634" i="5"/>
  <c r="AN634" i="5"/>
  <c r="AM634" i="5"/>
  <c r="AL634" i="5"/>
  <c r="AK634" i="5"/>
  <c r="AJ634" i="5"/>
  <c r="AI634" i="5"/>
  <c r="AH634" i="5"/>
  <c r="AG634" i="5"/>
  <c r="AF634" i="5"/>
  <c r="AE634" i="5"/>
  <c r="AD634" i="5"/>
  <c r="AC634" i="5"/>
  <c r="AB634" i="5"/>
  <c r="AA634" i="5"/>
  <c r="Z634" i="5"/>
  <c r="Y634" i="5"/>
  <c r="X634" i="5"/>
  <c r="W634" i="5"/>
  <c r="V634" i="5"/>
  <c r="U634" i="5"/>
  <c r="T634" i="5"/>
  <c r="S634" i="5"/>
  <c r="R634" i="5"/>
  <c r="Q634" i="5"/>
  <c r="P634" i="5"/>
  <c r="O634" i="5"/>
  <c r="N634" i="5"/>
  <c r="M634" i="5"/>
  <c r="L634" i="5"/>
  <c r="K634" i="5"/>
  <c r="J634" i="5"/>
  <c r="I634" i="5"/>
  <c r="H634" i="5"/>
  <c r="CB633" i="5"/>
  <c r="BY633" i="5"/>
  <c r="BX633" i="5"/>
  <c r="BW633" i="5"/>
  <c r="BV633" i="5"/>
  <c r="BT633" i="5"/>
  <c r="BS633" i="5"/>
  <c r="BR633" i="5"/>
  <c r="BQ633" i="5"/>
  <c r="BP633" i="5"/>
  <c r="BO633" i="5"/>
  <c r="BN633" i="5"/>
  <c r="BM633" i="5"/>
  <c r="BL633" i="5"/>
  <c r="BK633" i="5"/>
  <c r="BJ633" i="5"/>
  <c r="BI633" i="5"/>
  <c r="BH633" i="5"/>
  <c r="BG633" i="5"/>
  <c r="BF633" i="5"/>
  <c r="BE633" i="5"/>
  <c r="BD633" i="5"/>
  <c r="BC633" i="5"/>
  <c r="BB633" i="5"/>
  <c r="BA633" i="5"/>
  <c r="AZ633" i="5"/>
  <c r="AY633" i="5"/>
  <c r="AX633" i="5"/>
  <c r="AW633" i="5"/>
  <c r="AV633" i="5"/>
  <c r="AU633" i="5"/>
  <c r="AT633" i="5"/>
  <c r="AS633" i="5"/>
  <c r="AR633" i="5"/>
  <c r="AQ633"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O633" i="5"/>
  <c r="N633" i="5"/>
  <c r="M633" i="5"/>
  <c r="L633" i="5"/>
  <c r="K633" i="5"/>
  <c r="J633" i="5"/>
  <c r="I633" i="5"/>
  <c r="H633" i="5"/>
  <c r="CB632" i="5"/>
  <c r="BY632" i="5"/>
  <c r="BX632" i="5"/>
  <c r="BW632" i="5"/>
  <c r="BV632" i="5"/>
  <c r="BT632" i="5"/>
  <c r="BS632" i="5"/>
  <c r="BR632" i="5"/>
  <c r="BQ632" i="5"/>
  <c r="BP632" i="5"/>
  <c r="BO632" i="5"/>
  <c r="BN632" i="5"/>
  <c r="BM632" i="5"/>
  <c r="BL632" i="5"/>
  <c r="BK632" i="5"/>
  <c r="BJ632" i="5"/>
  <c r="BI632" i="5"/>
  <c r="BH632" i="5"/>
  <c r="BG632" i="5"/>
  <c r="BF632" i="5"/>
  <c r="BE632" i="5"/>
  <c r="BD632" i="5"/>
  <c r="BC632" i="5"/>
  <c r="BB632" i="5"/>
  <c r="BA632" i="5"/>
  <c r="AZ632" i="5"/>
  <c r="AY632" i="5"/>
  <c r="AX632" i="5"/>
  <c r="AW632" i="5"/>
  <c r="AV632" i="5"/>
  <c r="AU632" i="5"/>
  <c r="AT632" i="5"/>
  <c r="AS632" i="5"/>
  <c r="AR632" i="5"/>
  <c r="AQ632" i="5"/>
  <c r="AP632" i="5"/>
  <c r="AO632" i="5"/>
  <c r="AN632" i="5"/>
  <c r="AM632" i="5"/>
  <c r="AL632" i="5"/>
  <c r="AK632" i="5"/>
  <c r="AJ632" i="5"/>
  <c r="AI632" i="5"/>
  <c r="AH632" i="5"/>
  <c r="AG632" i="5"/>
  <c r="AF632" i="5"/>
  <c r="AE632" i="5"/>
  <c r="AD632" i="5"/>
  <c r="AC632" i="5"/>
  <c r="AB632" i="5"/>
  <c r="AA632" i="5"/>
  <c r="Z632" i="5"/>
  <c r="Y632" i="5"/>
  <c r="X632" i="5"/>
  <c r="W632" i="5"/>
  <c r="V632" i="5"/>
  <c r="U632" i="5"/>
  <c r="T632" i="5"/>
  <c r="S632" i="5"/>
  <c r="R632" i="5"/>
  <c r="Q632" i="5"/>
  <c r="P632" i="5"/>
  <c r="O632" i="5"/>
  <c r="N632" i="5"/>
  <c r="M632" i="5"/>
  <c r="L632" i="5"/>
  <c r="K632" i="5"/>
  <c r="J632" i="5"/>
  <c r="I632" i="5"/>
  <c r="H632" i="5"/>
  <c r="CB631" i="5"/>
  <c r="BY631" i="5"/>
  <c r="BX631" i="5"/>
  <c r="BW631" i="5"/>
  <c r="BV631" i="5"/>
  <c r="BT631" i="5"/>
  <c r="BS631" i="5"/>
  <c r="BR631" i="5"/>
  <c r="BQ631" i="5"/>
  <c r="BP631" i="5"/>
  <c r="BO631" i="5"/>
  <c r="BN631" i="5"/>
  <c r="BM631" i="5"/>
  <c r="BL631" i="5"/>
  <c r="BK631" i="5"/>
  <c r="BJ631" i="5"/>
  <c r="BI631" i="5"/>
  <c r="BH631" i="5"/>
  <c r="BG631" i="5"/>
  <c r="BF631" i="5"/>
  <c r="BE631" i="5"/>
  <c r="BD631" i="5"/>
  <c r="BC631" i="5"/>
  <c r="BB631" i="5"/>
  <c r="BA631" i="5"/>
  <c r="AZ631" i="5"/>
  <c r="AY631" i="5"/>
  <c r="AX631" i="5"/>
  <c r="AW631" i="5"/>
  <c r="AV631" i="5"/>
  <c r="AU631" i="5"/>
  <c r="AT631" i="5"/>
  <c r="AS631" i="5"/>
  <c r="AR631" i="5"/>
  <c r="AQ631" i="5"/>
  <c r="AP631" i="5"/>
  <c r="AO631" i="5"/>
  <c r="AN631" i="5"/>
  <c r="AM631" i="5"/>
  <c r="AL631" i="5"/>
  <c r="AK631" i="5"/>
  <c r="AJ631" i="5"/>
  <c r="AI631" i="5"/>
  <c r="AH631" i="5"/>
  <c r="AG631" i="5"/>
  <c r="AF631" i="5"/>
  <c r="AE631" i="5"/>
  <c r="AD631" i="5"/>
  <c r="AC631" i="5"/>
  <c r="AB631" i="5"/>
  <c r="AA631" i="5"/>
  <c r="Z631" i="5"/>
  <c r="Y631" i="5"/>
  <c r="X631" i="5"/>
  <c r="V631" i="5"/>
  <c r="U631" i="5"/>
  <c r="T631" i="5"/>
  <c r="S631" i="5"/>
  <c r="Q631" i="5"/>
  <c r="P631" i="5"/>
  <c r="O631" i="5"/>
  <c r="N631" i="5"/>
  <c r="L631" i="5"/>
  <c r="K631" i="5"/>
  <c r="J631" i="5"/>
  <c r="I631" i="5"/>
  <c r="H631" i="5"/>
  <c r="CB630" i="5"/>
  <c r="BY630" i="5"/>
  <c r="BX630" i="5"/>
  <c r="BW630" i="5"/>
  <c r="BV630" i="5"/>
  <c r="BT630" i="5"/>
  <c r="BS630" i="5"/>
  <c r="BR630" i="5"/>
  <c r="BQ630" i="5"/>
  <c r="BO630" i="5"/>
  <c r="BN630" i="5"/>
  <c r="BM630" i="5"/>
  <c r="BL630" i="5"/>
  <c r="BJ630" i="5"/>
  <c r="BI630" i="5"/>
  <c r="BH630" i="5"/>
  <c r="BG630" i="5"/>
  <c r="BE630" i="5"/>
  <c r="BD630" i="5"/>
  <c r="BC630" i="5"/>
  <c r="BB630" i="5"/>
  <c r="AZ630" i="5"/>
  <c r="AY630" i="5"/>
  <c r="AX630" i="5"/>
  <c r="AW630" i="5"/>
  <c r="AU630" i="5"/>
  <c r="AT630" i="5"/>
  <c r="AS630" i="5"/>
  <c r="AR630" i="5"/>
  <c r="AP630" i="5"/>
  <c r="AO630" i="5"/>
  <c r="AN630" i="5"/>
  <c r="AM630" i="5"/>
  <c r="AK630" i="5"/>
  <c r="AJ630" i="5"/>
  <c r="AI630" i="5"/>
  <c r="AH630" i="5"/>
  <c r="AF630" i="5"/>
  <c r="AE630" i="5"/>
  <c r="AD630" i="5"/>
  <c r="AC630" i="5"/>
  <c r="AA630" i="5"/>
  <c r="Z630" i="5"/>
  <c r="Y630" i="5"/>
  <c r="X630" i="5"/>
  <c r="V630" i="5"/>
  <c r="U630" i="5"/>
  <c r="T630" i="5"/>
  <c r="S630" i="5"/>
  <c r="Q630" i="5"/>
  <c r="P630" i="5"/>
  <c r="O630" i="5"/>
  <c r="N630" i="5"/>
  <c r="L630" i="5"/>
  <c r="K630" i="5"/>
  <c r="J630" i="5"/>
  <c r="I630" i="5"/>
  <c r="CB629" i="5"/>
  <c r="CA629" i="5"/>
  <c r="BY629" i="5"/>
  <c r="BX629" i="5"/>
  <c r="BW629" i="5"/>
  <c r="BV629" i="5"/>
  <c r="BU629" i="5"/>
  <c r="BT629" i="5"/>
  <c r="BS629" i="5"/>
  <c r="BR629" i="5"/>
  <c r="BQ629" i="5"/>
  <c r="BP629" i="5"/>
  <c r="BO629" i="5"/>
  <c r="BN629" i="5"/>
  <c r="BM629" i="5"/>
  <c r="BL629" i="5"/>
  <c r="BK629" i="5"/>
  <c r="BJ629" i="5"/>
  <c r="BI629" i="5"/>
  <c r="BH629" i="5"/>
  <c r="BG629" i="5"/>
  <c r="BF629" i="5"/>
  <c r="BE629" i="5"/>
  <c r="BD629" i="5"/>
  <c r="BC629" i="5"/>
  <c r="BB629" i="5"/>
  <c r="BA629" i="5"/>
  <c r="AZ629" i="5"/>
  <c r="AY629" i="5"/>
  <c r="AX629" i="5"/>
  <c r="AW629" i="5"/>
  <c r="AV629" i="5"/>
  <c r="AU629" i="5"/>
  <c r="AT629" i="5"/>
  <c r="AS629" i="5"/>
  <c r="AR629" i="5"/>
  <c r="AQ629" i="5"/>
  <c r="AP629" i="5"/>
  <c r="AO629" i="5"/>
  <c r="AN629" i="5"/>
  <c r="AM629" i="5"/>
  <c r="AL629" i="5"/>
  <c r="AK629" i="5"/>
  <c r="AJ629" i="5"/>
  <c r="AI629" i="5"/>
  <c r="AH629" i="5"/>
  <c r="AG629" i="5"/>
  <c r="AF629" i="5"/>
  <c r="AE629" i="5"/>
  <c r="AD629" i="5"/>
  <c r="AC629" i="5"/>
  <c r="AB629" i="5"/>
  <c r="AA629" i="5"/>
  <c r="Z629" i="5"/>
  <c r="Y629" i="5"/>
  <c r="X629" i="5"/>
  <c r="W629" i="5"/>
  <c r="V629" i="5"/>
  <c r="U629" i="5"/>
  <c r="T629" i="5"/>
  <c r="S629" i="5"/>
  <c r="R629" i="5"/>
  <c r="Q629" i="5"/>
  <c r="P629" i="5"/>
  <c r="O629" i="5"/>
  <c r="N629" i="5"/>
  <c r="M629" i="5"/>
  <c r="L629" i="5"/>
  <c r="K629" i="5"/>
  <c r="J629" i="5"/>
  <c r="I629" i="5"/>
  <c r="H629" i="5"/>
  <c r="CB628" i="5"/>
  <c r="BY628" i="5"/>
  <c r="BX628" i="5"/>
  <c r="BW628" i="5"/>
  <c r="BV628" i="5"/>
  <c r="BT628" i="5"/>
  <c r="BS628" i="5"/>
  <c r="BR628" i="5"/>
  <c r="BQ628" i="5"/>
  <c r="BP628" i="5"/>
  <c r="BO628" i="5"/>
  <c r="BN628" i="5"/>
  <c r="BM628" i="5"/>
  <c r="BL628" i="5"/>
  <c r="BK628" i="5"/>
  <c r="BJ628" i="5"/>
  <c r="BI628" i="5"/>
  <c r="BH628" i="5"/>
  <c r="BG628" i="5"/>
  <c r="BF628" i="5"/>
  <c r="BE628" i="5"/>
  <c r="BD628" i="5"/>
  <c r="BC628" i="5"/>
  <c r="BB628" i="5"/>
  <c r="BA628" i="5"/>
  <c r="AZ628" i="5"/>
  <c r="AY628" i="5"/>
  <c r="AX628" i="5"/>
  <c r="AW628" i="5"/>
  <c r="AV628" i="5"/>
  <c r="AU628" i="5"/>
  <c r="AT628" i="5"/>
  <c r="AS628" i="5"/>
  <c r="AR628" i="5"/>
  <c r="AQ628" i="5"/>
  <c r="AP628" i="5"/>
  <c r="AO628" i="5"/>
  <c r="AN628" i="5"/>
  <c r="AM628" i="5"/>
  <c r="AL628" i="5"/>
  <c r="AK628" i="5"/>
  <c r="AJ628" i="5"/>
  <c r="AI628" i="5"/>
  <c r="AH628" i="5"/>
  <c r="AG628" i="5"/>
  <c r="AF628" i="5"/>
  <c r="AE628" i="5"/>
  <c r="AD628" i="5"/>
  <c r="AC628" i="5"/>
  <c r="AB628" i="5"/>
  <c r="AA628" i="5"/>
  <c r="Z628" i="5"/>
  <c r="Y628" i="5"/>
  <c r="X628" i="5"/>
  <c r="W628" i="5"/>
  <c r="V628" i="5"/>
  <c r="U628" i="5"/>
  <c r="T628" i="5"/>
  <c r="S628" i="5"/>
  <c r="R628" i="5"/>
  <c r="Q628" i="5"/>
  <c r="P628" i="5"/>
  <c r="O628" i="5"/>
  <c r="N628" i="5"/>
  <c r="M628" i="5"/>
  <c r="L628" i="5"/>
  <c r="K628" i="5"/>
  <c r="J628" i="5"/>
  <c r="I628" i="5"/>
  <c r="H628" i="5"/>
  <c r="CB627" i="5"/>
  <c r="BY627" i="5"/>
  <c r="BX627" i="5"/>
  <c r="BW627" i="5"/>
  <c r="BV627" i="5"/>
  <c r="BT627" i="5"/>
  <c r="BS627" i="5"/>
  <c r="BR627" i="5"/>
  <c r="BQ627" i="5"/>
  <c r="BP627" i="5"/>
  <c r="BO627" i="5"/>
  <c r="BN627" i="5"/>
  <c r="BM627" i="5"/>
  <c r="BL627" i="5"/>
  <c r="BK627" i="5"/>
  <c r="BJ627" i="5"/>
  <c r="BI627" i="5"/>
  <c r="BH627" i="5"/>
  <c r="BG627" i="5"/>
  <c r="BF627" i="5"/>
  <c r="BE627" i="5"/>
  <c r="BD627" i="5"/>
  <c r="BC627" i="5"/>
  <c r="BB627" i="5"/>
  <c r="BA627" i="5"/>
  <c r="AZ627" i="5"/>
  <c r="AY627" i="5"/>
  <c r="AX627" i="5"/>
  <c r="AW627" i="5"/>
  <c r="AV627" i="5"/>
  <c r="AU627" i="5"/>
  <c r="AT627" i="5"/>
  <c r="AS627" i="5"/>
  <c r="AR627" i="5"/>
  <c r="AQ627" i="5"/>
  <c r="AP627" i="5"/>
  <c r="AO627" i="5"/>
  <c r="AN627" i="5"/>
  <c r="AM627" i="5"/>
  <c r="AL627" i="5"/>
  <c r="AK627" i="5"/>
  <c r="AJ627" i="5"/>
  <c r="AI627" i="5"/>
  <c r="AH627" i="5"/>
  <c r="AG627" i="5"/>
  <c r="AF627" i="5"/>
  <c r="AE627" i="5"/>
  <c r="AD627" i="5"/>
  <c r="AC627" i="5"/>
  <c r="AB627" i="5"/>
  <c r="AA627" i="5"/>
  <c r="Z627" i="5"/>
  <c r="Y627" i="5"/>
  <c r="X627" i="5"/>
  <c r="W627" i="5"/>
  <c r="V627" i="5"/>
  <c r="U627" i="5"/>
  <c r="T627" i="5"/>
  <c r="S627" i="5"/>
  <c r="R627" i="5"/>
  <c r="Q627" i="5"/>
  <c r="P627" i="5"/>
  <c r="O627" i="5"/>
  <c r="N627" i="5"/>
  <c r="M627" i="5"/>
  <c r="L627" i="5"/>
  <c r="K627" i="5"/>
  <c r="J627" i="5"/>
  <c r="I627" i="5"/>
  <c r="H627" i="5"/>
  <c r="CB626" i="5"/>
  <c r="BY626" i="5"/>
  <c r="BX626" i="5"/>
  <c r="BW626" i="5"/>
  <c r="BV626" i="5"/>
  <c r="BT626" i="5"/>
  <c r="BS626" i="5"/>
  <c r="BR626" i="5"/>
  <c r="BQ626" i="5"/>
  <c r="BP626" i="5"/>
  <c r="BO626" i="5"/>
  <c r="BN626" i="5"/>
  <c r="BM626" i="5"/>
  <c r="BL626" i="5"/>
  <c r="BK626" i="5"/>
  <c r="BJ626" i="5"/>
  <c r="BI626" i="5"/>
  <c r="BH626" i="5"/>
  <c r="BG626" i="5"/>
  <c r="BF626" i="5"/>
  <c r="BE626" i="5"/>
  <c r="BD626" i="5"/>
  <c r="BC626" i="5"/>
  <c r="BB626" i="5"/>
  <c r="BA626" i="5"/>
  <c r="AZ626" i="5"/>
  <c r="AY626" i="5"/>
  <c r="AX626" i="5"/>
  <c r="AW626" i="5"/>
  <c r="AV626" i="5"/>
  <c r="AU626" i="5"/>
  <c r="AT626" i="5"/>
  <c r="AS626" i="5"/>
  <c r="AR626" i="5"/>
  <c r="AQ626" i="5"/>
  <c r="AP626" i="5"/>
  <c r="AO626" i="5"/>
  <c r="AN626" i="5"/>
  <c r="AM626" i="5"/>
  <c r="AL626" i="5"/>
  <c r="AK626" i="5"/>
  <c r="AJ626" i="5"/>
  <c r="AI626" i="5"/>
  <c r="AH626" i="5"/>
  <c r="AG626" i="5"/>
  <c r="AF626" i="5"/>
  <c r="AE626" i="5"/>
  <c r="AD626" i="5"/>
  <c r="AC626" i="5"/>
  <c r="AB626" i="5"/>
  <c r="AA626" i="5"/>
  <c r="Z626" i="5"/>
  <c r="Y626" i="5"/>
  <c r="X626" i="5"/>
  <c r="V626" i="5"/>
  <c r="U626" i="5"/>
  <c r="T626" i="5"/>
  <c r="S626" i="5"/>
  <c r="Q626" i="5"/>
  <c r="P626" i="5"/>
  <c r="O626" i="5"/>
  <c r="N626" i="5"/>
  <c r="L626" i="5"/>
  <c r="K626" i="5"/>
  <c r="J626" i="5"/>
  <c r="I626" i="5"/>
  <c r="H626" i="5"/>
  <c r="CB625" i="5"/>
  <c r="BY625" i="5"/>
  <c r="BX625" i="5"/>
  <c r="BW625" i="5"/>
  <c r="BV625" i="5"/>
  <c r="BT625" i="5"/>
  <c r="BS625" i="5"/>
  <c r="BR625" i="5"/>
  <c r="BQ625" i="5"/>
  <c r="BO625" i="5"/>
  <c r="BN625" i="5"/>
  <c r="BM625" i="5"/>
  <c r="BL625" i="5"/>
  <c r="BJ625" i="5"/>
  <c r="BI625" i="5"/>
  <c r="BH625" i="5"/>
  <c r="BG625" i="5"/>
  <c r="BE625" i="5"/>
  <c r="BD625" i="5"/>
  <c r="BC625" i="5"/>
  <c r="BB625" i="5"/>
  <c r="AZ625" i="5"/>
  <c r="AY625" i="5"/>
  <c r="AX625" i="5"/>
  <c r="AW625" i="5"/>
  <c r="AU625" i="5"/>
  <c r="AT625" i="5"/>
  <c r="AS625" i="5"/>
  <c r="AR625" i="5"/>
  <c r="AP625" i="5"/>
  <c r="AO625" i="5"/>
  <c r="AN625" i="5"/>
  <c r="AM625" i="5"/>
  <c r="AK625" i="5"/>
  <c r="AJ625" i="5"/>
  <c r="AI625" i="5"/>
  <c r="AH625" i="5"/>
  <c r="AF625" i="5"/>
  <c r="AE625" i="5"/>
  <c r="AD625" i="5"/>
  <c r="AC625" i="5"/>
  <c r="AA625" i="5"/>
  <c r="Z625" i="5"/>
  <c r="Y625" i="5"/>
  <c r="X625" i="5"/>
  <c r="V625" i="5"/>
  <c r="U625" i="5"/>
  <c r="T625" i="5"/>
  <c r="S625" i="5"/>
  <c r="Q625" i="5"/>
  <c r="P625" i="5"/>
  <c r="O625" i="5"/>
  <c r="N625" i="5"/>
  <c r="L625" i="5"/>
  <c r="K625" i="5"/>
  <c r="J625" i="5"/>
  <c r="I625" i="5"/>
  <c r="CB624" i="5"/>
  <c r="CA624" i="5"/>
  <c r="BY624" i="5"/>
  <c r="BX624" i="5"/>
  <c r="BW624" i="5"/>
  <c r="BV624" i="5"/>
  <c r="BU624" i="5"/>
  <c r="BT624" i="5"/>
  <c r="BS624" i="5"/>
  <c r="BR624" i="5"/>
  <c r="BQ624" i="5"/>
  <c r="BP624" i="5"/>
  <c r="BO624" i="5"/>
  <c r="BN624" i="5"/>
  <c r="BM624" i="5"/>
  <c r="BL624" i="5"/>
  <c r="BK624" i="5"/>
  <c r="BJ624" i="5"/>
  <c r="BI624" i="5"/>
  <c r="BH624" i="5"/>
  <c r="BG624" i="5"/>
  <c r="BF624" i="5"/>
  <c r="BE624" i="5"/>
  <c r="BD624" i="5"/>
  <c r="BC624" i="5"/>
  <c r="BB624" i="5"/>
  <c r="BA624" i="5"/>
  <c r="AZ624" i="5"/>
  <c r="AY624" i="5"/>
  <c r="AX624" i="5"/>
  <c r="AW624" i="5"/>
  <c r="AV624" i="5"/>
  <c r="AU624" i="5"/>
  <c r="AT624" i="5"/>
  <c r="AS624" i="5"/>
  <c r="AR624" i="5"/>
  <c r="AQ624" i="5"/>
  <c r="AP624" i="5"/>
  <c r="AO624" i="5"/>
  <c r="AN624" i="5"/>
  <c r="AM624" i="5"/>
  <c r="AL624" i="5"/>
  <c r="AK624" i="5"/>
  <c r="AJ624" i="5"/>
  <c r="AI624" i="5"/>
  <c r="AH624" i="5"/>
  <c r="AG624" i="5"/>
  <c r="AF624" i="5"/>
  <c r="AE624" i="5"/>
  <c r="AD624" i="5"/>
  <c r="AC624" i="5"/>
  <c r="AB624" i="5"/>
  <c r="AA624" i="5"/>
  <c r="Z624" i="5"/>
  <c r="Y624" i="5"/>
  <c r="X624" i="5"/>
  <c r="W624" i="5"/>
  <c r="V624" i="5"/>
  <c r="U624" i="5"/>
  <c r="T624" i="5"/>
  <c r="S624" i="5"/>
  <c r="R624" i="5"/>
  <c r="Q624" i="5"/>
  <c r="P624" i="5"/>
  <c r="O624" i="5"/>
  <c r="N624" i="5"/>
  <c r="M624" i="5"/>
  <c r="L624" i="5"/>
  <c r="K624" i="5"/>
  <c r="J624" i="5"/>
  <c r="I624" i="5"/>
  <c r="H624" i="5"/>
  <c r="CB623" i="5"/>
  <c r="BY623" i="5"/>
  <c r="BX623" i="5"/>
  <c r="BW623" i="5"/>
  <c r="BV623" i="5"/>
  <c r="BT623" i="5"/>
  <c r="BS623" i="5"/>
  <c r="BR623" i="5"/>
  <c r="BQ623" i="5"/>
  <c r="BP623" i="5"/>
  <c r="BO623" i="5"/>
  <c r="BN623" i="5"/>
  <c r="BM623" i="5"/>
  <c r="BL623" i="5"/>
  <c r="BK623" i="5"/>
  <c r="BJ623" i="5"/>
  <c r="BI623" i="5"/>
  <c r="BH623" i="5"/>
  <c r="BG623" i="5"/>
  <c r="BF623" i="5"/>
  <c r="BE623" i="5"/>
  <c r="BD623" i="5"/>
  <c r="BC623" i="5"/>
  <c r="BB623" i="5"/>
  <c r="BA623" i="5"/>
  <c r="AZ623" i="5"/>
  <c r="AY623" i="5"/>
  <c r="AX623" i="5"/>
  <c r="AW623" i="5"/>
  <c r="AV623" i="5"/>
  <c r="AU623" i="5"/>
  <c r="AT623" i="5"/>
  <c r="AS623" i="5"/>
  <c r="AR623" i="5"/>
  <c r="AQ623"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O623" i="5"/>
  <c r="N623" i="5"/>
  <c r="M623" i="5"/>
  <c r="L623" i="5"/>
  <c r="K623" i="5"/>
  <c r="J623" i="5"/>
  <c r="I623" i="5"/>
  <c r="H623" i="5"/>
  <c r="CB622" i="5"/>
  <c r="BY622" i="5"/>
  <c r="BX622" i="5"/>
  <c r="BW622" i="5"/>
  <c r="BV622" i="5"/>
  <c r="BT622" i="5"/>
  <c r="BS622" i="5"/>
  <c r="BR622" i="5"/>
  <c r="BQ622" i="5"/>
  <c r="BP622" i="5"/>
  <c r="BO622" i="5"/>
  <c r="BN622" i="5"/>
  <c r="BM622" i="5"/>
  <c r="BL622" i="5"/>
  <c r="BK622" i="5"/>
  <c r="BJ622" i="5"/>
  <c r="BI622" i="5"/>
  <c r="BH622" i="5"/>
  <c r="BG622" i="5"/>
  <c r="BF622" i="5"/>
  <c r="BE622" i="5"/>
  <c r="BD622" i="5"/>
  <c r="BC622" i="5"/>
  <c r="BB622" i="5"/>
  <c r="BA622" i="5"/>
  <c r="AZ622" i="5"/>
  <c r="AY622" i="5"/>
  <c r="AX622" i="5"/>
  <c r="AW622" i="5"/>
  <c r="AV622" i="5"/>
  <c r="AU622" i="5"/>
  <c r="AT622" i="5"/>
  <c r="AS622" i="5"/>
  <c r="AR622" i="5"/>
  <c r="AQ622" i="5"/>
  <c r="AP622" i="5"/>
  <c r="AO622" i="5"/>
  <c r="AN622" i="5"/>
  <c r="AM622" i="5"/>
  <c r="AL622" i="5"/>
  <c r="AK622" i="5"/>
  <c r="AJ622" i="5"/>
  <c r="AI622" i="5"/>
  <c r="AH622" i="5"/>
  <c r="AG622" i="5"/>
  <c r="AF622" i="5"/>
  <c r="AE622" i="5"/>
  <c r="AD622" i="5"/>
  <c r="AC622" i="5"/>
  <c r="AB622" i="5"/>
  <c r="AA622" i="5"/>
  <c r="Z622" i="5"/>
  <c r="Y622" i="5"/>
  <c r="X622" i="5"/>
  <c r="W622" i="5"/>
  <c r="V622" i="5"/>
  <c r="U622" i="5"/>
  <c r="T622" i="5"/>
  <c r="S622" i="5"/>
  <c r="R622" i="5"/>
  <c r="Q622" i="5"/>
  <c r="P622" i="5"/>
  <c r="O622" i="5"/>
  <c r="N622" i="5"/>
  <c r="M622" i="5"/>
  <c r="L622" i="5"/>
  <c r="K622" i="5"/>
  <c r="J622" i="5"/>
  <c r="I622" i="5"/>
  <c r="H622" i="5"/>
  <c r="CB621" i="5"/>
  <c r="BY621" i="5"/>
  <c r="BX621" i="5"/>
  <c r="BW621" i="5"/>
  <c r="BV621" i="5"/>
  <c r="BT621" i="5"/>
  <c r="BS621" i="5"/>
  <c r="BR621" i="5"/>
  <c r="BQ621" i="5"/>
  <c r="BP621" i="5"/>
  <c r="BO621" i="5"/>
  <c r="BN621" i="5"/>
  <c r="BM621" i="5"/>
  <c r="BL621" i="5"/>
  <c r="BK621" i="5"/>
  <c r="BJ621" i="5"/>
  <c r="BI621" i="5"/>
  <c r="BH621" i="5"/>
  <c r="BG621" i="5"/>
  <c r="BF621" i="5"/>
  <c r="BE621" i="5"/>
  <c r="BD621" i="5"/>
  <c r="BC621" i="5"/>
  <c r="BB621" i="5"/>
  <c r="BA621" i="5"/>
  <c r="AZ621" i="5"/>
  <c r="AY621" i="5"/>
  <c r="AX621" i="5"/>
  <c r="AW621" i="5"/>
  <c r="AV621" i="5"/>
  <c r="AU621" i="5"/>
  <c r="AT621" i="5"/>
  <c r="AS621" i="5"/>
  <c r="AR621" i="5"/>
  <c r="AQ621" i="5"/>
  <c r="AP621" i="5"/>
  <c r="AO621" i="5"/>
  <c r="AN621" i="5"/>
  <c r="AM621" i="5"/>
  <c r="AL621" i="5"/>
  <c r="AK621" i="5"/>
  <c r="AJ621" i="5"/>
  <c r="AI621" i="5"/>
  <c r="AH621" i="5"/>
  <c r="AG621" i="5"/>
  <c r="AF621" i="5"/>
  <c r="AE621" i="5"/>
  <c r="AD621" i="5"/>
  <c r="AC621" i="5"/>
  <c r="AB621" i="5"/>
  <c r="AA621" i="5"/>
  <c r="Z621" i="5"/>
  <c r="Y621" i="5"/>
  <c r="X621" i="5"/>
  <c r="W621" i="5"/>
  <c r="V621" i="5"/>
  <c r="U621" i="5"/>
  <c r="T621" i="5"/>
  <c r="S621" i="5"/>
  <c r="R621" i="5"/>
  <c r="Q621" i="5"/>
  <c r="P621" i="5"/>
  <c r="O621" i="5"/>
  <c r="N621" i="5"/>
  <c r="M621" i="5"/>
  <c r="L621" i="5"/>
  <c r="K621" i="5"/>
  <c r="J621" i="5"/>
  <c r="I621" i="5"/>
  <c r="H621" i="5"/>
  <c r="CB620" i="5"/>
  <c r="BY620" i="5"/>
  <c r="BX620" i="5"/>
  <c r="BW620" i="5"/>
  <c r="BV620" i="5"/>
  <c r="BT620" i="5"/>
  <c r="BS620" i="5"/>
  <c r="BR620" i="5"/>
  <c r="BQ620" i="5"/>
  <c r="BO620" i="5"/>
  <c r="BN620" i="5"/>
  <c r="BM620" i="5"/>
  <c r="BL620" i="5"/>
  <c r="BJ620" i="5"/>
  <c r="BI620" i="5"/>
  <c r="BH620" i="5"/>
  <c r="BG620" i="5"/>
  <c r="BE620" i="5"/>
  <c r="BD620" i="5"/>
  <c r="BC620" i="5"/>
  <c r="BB620" i="5"/>
  <c r="AZ620" i="5"/>
  <c r="AY620" i="5"/>
  <c r="AX620" i="5"/>
  <c r="AW620" i="5"/>
  <c r="AU620" i="5"/>
  <c r="AT620" i="5"/>
  <c r="AS620" i="5"/>
  <c r="AR620" i="5"/>
  <c r="AP620" i="5"/>
  <c r="AO620" i="5"/>
  <c r="AN620" i="5"/>
  <c r="AM620" i="5"/>
  <c r="AK620" i="5"/>
  <c r="AJ620" i="5"/>
  <c r="AI620" i="5"/>
  <c r="AH620" i="5"/>
  <c r="AF620" i="5"/>
  <c r="AE620" i="5"/>
  <c r="AD620" i="5"/>
  <c r="AC620" i="5"/>
  <c r="AA620" i="5"/>
  <c r="Z620" i="5"/>
  <c r="Y620" i="5"/>
  <c r="X620" i="5"/>
  <c r="V620" i="5"/>
  <c r="U620" i="5"/>
  <c r="T620" i="5"/>
  <c r="S620" i="5"/>
  <c r="Q620" i="5"/>
  <c r="P620" i="5"/>
  <c r="O620" i="5"/>
  <c r="N620" i="5"/>
  <c r="L620" i="5"/>
  <c r="K620" i="5"/>
  <c r="J620" i="5"/>
  <c r="I620" i="5"/>
  <c r="CB619" i="5"/>
  <c r="CA619" i="5"/>
  <c r="BY619" i="5"/>
  <c r="BX619" i="5"/>
  <c r="BW619" i="5"/>
  <c r="BV619" i="5"/>
  <c r="BU619" i="5"/>
  <c r="BT619" i="5"/>
  <c r="BS619" i="5"/>
  <c r="BR619" i="5"/>
  <c r="BQ619" i="5"/>
  <c r="BP619" i="5"/>
  <c r="BO619" i="5"/>
  <c r="BN619" i="5"/>
  <c r="BM619" i="5"/>
  <c r="BL619" i="5"/>
  <c r="BK619" i="5"/>
  <c r="BJ619" i="5"/>
  <c r="BI619" i="5"/>
  <c r="BH619" i="5"/>
  <c r="BG619" i="5"/>
  <c r="BF619" i="5"/>
  <c r="BE619" i="5"/>
  <c r="BD619" i="5"/>
  <c r="BC619" i="5"/>
  <c r="BB619" i="5"/>
  <c r="BA619" i="5"/>
  <c r="AZ619" i="5"/>
  <c r="AY619" i="5"/>
  <c r="AX619" i="5"/>
  <c r="AW619" i="5"/>
  <c r="AV619" i="5"/>
  <c r="AU619" i="5"/>
  <c r="AT619" i="5"/>
  <c r="AS619" i="5"/>
  <c r="AR619" i="5"/>
  <c r="AQ619" i="5"/>
  <c r="AP619" i="5"/>
  <c r="AO619" i="5"/>
  <c r="AN619" i="5"/>
  <c r="AM619" i="5"/>
  <c r="AL619" i="5"/>
  <c r="AK619" i="5"/>
  <c r="AJ619" i="5"/>
  <c r="AI619" i="5"/>
  <c r="AH619" i="5"/>
  <c r="AG619" i="5"/>
  <c r="AF619" i="5"/>
  <c r="AE619" i="5"/>
  <c r="AD619" i="5"/>
  <c r="AC619" i="5"/>
  <c r="AB619" i="5"/>
  <c r="AA619" i="5"/>
  <c r="Z619" i="5"/>
  <c r="Y619" i="5"/>
  <c r="X619" i="5"/>
  <c r="W619" i="5"/>
  <c r="V619" i="5"/>
  <c r="U619" i="5"/>
  <c r="T619" i="5"/>
  <c r="S619" i="5"/>
  <c r="R619" i="5"/>
  <c r="Q619" i="5"/>
  <c r="P619" i="5"/>
  <c r="O619" i="5"/>
  <c r="N619" i="5"/>
  <c r="M619" i="5"/>
  <c r="L619" i="5"/>
  <c r="K619" i="5"/>
  <c r="J619" i="5"/>
  <c r="I619" i="5"/>
  <c r="H619" i="5"/>
  <c r="CB618" i="5"/>
  <c r="BY618" i="5"/>
  <c r="BX618" i="5"/>
  <c r="BW618" i="5"/>
  <c r="BV618" i="5"/>
  <c r="BT618" i="5"/>
  <c r="BS618" i="5"/>
  <c r="BR618" i="5"/>
  <c r="BQ618" i="5"/>
  <c r="BP618" i="5"/>
  <c r="BO618" i="5"/>
  <c r="BN618" i="5"/>
  <c r="BM618" i="5"/>
  <c r="BL618" i="5"/>
  <c r="BK618" i="5"/>
  <c r="BJ618" i="5"/>
  <c r="BI618" i="5"/>
  <c r="BH618" i="5"/>
  <c r="BG618" i="5"/>
  <c r="BF618" i="5"/>
  <c r="BE618" i="5"/>
  <c r="BD618" i="5"/>
  <c r="BC618" i="5"/>
  <c r="BB618" i="5"/>
  <c r="BA618" i="5"/>
  <c r="AZ618" i="5"/>
  <c r="AY618" i="5"/>
  <c r="AX618" i="5"/>
  <c r="AW618" i="5"/>
  <c r="AV618" i="5"/>
  <c r="AU618" i="5"/>
  <c r="AT618" i="5"/>
  <c r="AS618" i="5"/>
  <c r="AR618" i="5"/>
  <c r="AQ618" i="5"/>
  <c r="AP618" i="5"/>
  <c r="AO618" i="5"/>
  <c r="AN618" i="5"/>
  <c r="AM618" i="5"/>
  <c r="AL618" i="5"/>
  <c r="AK618" i="5"/>
  <c r="AJ618" i="5"/>
  <c r="AI618" i="5"/>
  <c r="AH618" i="5"/>
  <c r="AG618" i="5"/>
  <c r="AF618" i="5"/>
  <c r="AE618" i="5"/>
  <c r="AD618" i="5"/>
  <c r="AC618" i="5"/>
  <c r="AB618" i="5"/>
  <c r="AA618" i="5"/>
  <c r="Z618" i="5"/>
  <c r="Y618" i="5"/>
  <c r="X618" i="5"/>
  <c r="W618" i="5"/>
  <c r="V618" i="5"/>
  <c r="U618" i="5"/>
  <c r="T618" i="5"/>
  <c r="S618" i="5"/>
  <c r="R618" i="5"/>
  <c r="Q618" i="5"/>
  <c r="P618" i="5"/>
  <c r="O618" i="5"/>
  <c r="N618" i="5"/>
  <c r="M618" i="5"/>
  <c r="L618" i="5"/>
  <c r="K618" i="5"/>
  <c r="J618" i="5"/>
  <c r="I618" i="5"/>
  <c r="H618" i="5"/>
  <c r="CB617" i="5"/>
  <c r="CA617" i="5"/>
  <c r="BY617" i="5"/>
  <c r="BX617" i="5"/>
  <c r="BW617" i="5"/>
  <c r="BV617" i="5"/>
  <c r="BU617" i="5"/>
  <c r="BT617" i="5"/>
  <c r="BS617" i="5"/>
  <c r="BR617" i="5"/>
  <c r="BQ617" i="5"/>
  <c r="BP617" i="5"/>
  <c r="BO617" i="5"/>
  <c r="BN617" i="5"/>
  <c r="BM617" i="5"/>
  <c r="BL617" i="5"/>
  <c r="BK617" i="5"/>
  <c r="BJ617" i="5"/>
  <c r="BI617" i="5"/>
  <c r="BH617" i="5"/>
  <c r="BG617" i="5"/>
  <c r="BF617" i="5"/>
  <c r="BE617" i="5"/>
  <c r="BD617" i="5"/>
  <c r="BC617" i="5"/>
  <c r="BB617" i="5"/>
  <c r="BA617" i="5"/>
  <c r="AZ617" i="5"/>
  <c r="AY617" i="5"/>
  <c r="AX617" i="5"/>
  <c r="AW617" i="5"/>
  <c r="AV617" i="5"/>
  <c r="AU617" i="5"/>
  <c r="AT617" i="5"/>
  <c r="AS617" i="5"/>
  <c r="AR617" i="5"/>
  <c r="AQ617"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O617" i="5"/>
  <c r="N617" i="5"/>
  <c r="M617" i="5"/>
  <c r="L617" i="5"/>
  <c r="K617" i="5"/>
  <c r="J617" i="5"/>
  <c r="I617" i="5"/>
  <c r="H617" i="5"/>
  <c r="CB616" i="5"/>
  <c r="BY616" i="5"/>
  <c r="BX616" i="5"/>
  <c r="BW616" i="5"/>
  <c r="BV616" i="5"/>
  <c r="BT616" i="5"/>
  <c r="BS616" i="5"/>
  <c r="BR616" i="5"/>
  <c r="BQ616" i="5"/>
  <c r="BP616" i="5"/>
  <c r="BO616" i="5"/>
  <c r="BN616" i="5"/>
  <c r="BM616" i="5"/>
  <c r="BL616" i="5"/>
  <c r="BK616" i="5"/>
  <c r="BJ616" i="5"/>
  <c r="BI616" i="5"/>
  <c r="BH616" i="5"/>
  <c r="BG616" i="5"/>
  <c r="BF616" i="5"/>
  <c r="BE616" i="5"/>
  <c r="BD616" i="5"/>
  <c r="BC616" i="5"/>
  <c r="BB616" i="5"/>
  <c r="BA616" i="5"/>
  <c r="AZ616" i="5"/>
  <c r="AY616" i="5"/>
  <c r="AX616" i="5"/>
  <c r="AW616" i="5"/>
  <c r="AV616" i="5"/>
  <c r="AU616" i="5"/>
  <c r="AT616" i="5"/>
  <c r="AS616" i="5"/>
  <c r="AR616" i="5"/>
  <c r="AQ616" i="5"/>
  <c r="AP616" i="5"/>
  <c r="AO616" i="5"/>
  <c r="AN616" i="5"/>
  <c r="AM616" i="5"/>
  <c r="AL616" i="5"/>
  <c r="AK616" i="5"/>
  <c r="AJ616" i="5"/>
  <c r="AI616" i="5"/>
  <c r="AH616" i="5"/>
  <c r="AG616" i="5"/>
  <c r="AF616" i="5"/>
  <c r="AE616" i="5"/>
  <c r="AD616" i="5"/>
  <c r="AC616" i="5"/>
  <c r="AB616" i="5"/>
  <c r="AA616" i="5"/>
  <c r="Z616" i="5"/>
  <c r="Y616" i="5"/>
  <c r="X616" i="5"/>
  <c r="W616" i="5"/>
  <c r="V616" i="5"/>
  <c r="U616" i="5"/>
  <c r="T616" i="5"/>
  <c r="S616" i="5"/>
  <c r="R616" i="5"/>
  <c r="Q616" i="5"/>
  <c r="P616" i="5"/>
  <c r="O616" i="5"/>
  <c r="N616" i="5"/>
  <c r="M616" i="5"/>
  <c r="L616" i="5"/>
  <c r="K616" i="5"/>
  <c r="J616" i="5"/>
  <c r="I616" i="5"/>
  <c r="H616" i="5"/>
  <c r="CB615" i="5"/>
  <c r="BY615" i="5"/>
  <c r="BX615" i="5"/>
  <c r="BW615" i="5"/>
  <c r="BV615" i="5"/>
  <c r="BT615" i="5"/>
  <c r="BS615" i="5"/>
  <c r="BR615" i="5"/>
  <c r="BQ615" i="5"/>
  <c r="BP615" i="5"/>
  <c r="BO615" i="5"/>
  <c r="BN615" i="5"/>
  <c r="BM615" i="5"/>
  <c r="BL615" i="5"/>
  <c r="BK615" i="5"/>
  <c r="BJ615" i="5"/>
  <c r="BI615" i="5"/>
  <c r="BH615" i="5"/>
  <c r="BG615" i="5"/>
  <c r="BF615" i="5"/>
  <c r="BE615" i="5"/>
  <c r="BD615" i="5"/>
  <c r="BC615" i="5"/>
  <c r="BB615" i="5"/>
  <c r="BA615" i="5"/>
  <c r="AZ615" i="5"/>
  <c r="AY615" i="5"/>
  <c r="AX615" i="5"/>
  <c r="AW615" i="5"/>
  <c r="AV615" i="5"/>
  <c r="AU615" i="5"/>
  <c r="AT615" i="5"/>
  <c r="AS615" i="5"/>
  <c r="AR615" i="5"/>
  <c r="AQ615" i="5"/>
  <c r="AP615" i="5"/>
  <c r="AO615" i="5"/>
  <c r="AN615" i="5"/>
  <c r="AM615" i="5"/>
  <c r="AL615" i="5"/>
  <c r="AK615" i="5"/>
  <c r="AJ615" i="5"/>
  <c r="AI615" i="5"/>
  <c r="AH615" i="5"/>
  <c r="AG615" i="5"/>
  <c r="AF615" i="5"/>
  <c r="AE615" i="5"/>
  <c r="AD615" i="5"/>
  <c r="AC615" i="5"/>
  <c r="AB615" i="5"/>
  <c r="AA615" i="5"/>
  <c r="Z615" i="5"/>
  <c r="Y615" i="5"/>
  <c r="X615" i="5"/>
  <c r="V615" i="5"/>
  <c r="U615" i="5"/>
  <c r="T615" i="5"/>
  <c r="S615" i="5"/>
  <c r="Q615" i="5"/>
  <c r="P615" i="5"/>
  <c r="O615" i="5"/>
  <c r="N615" i="5"/>
  <c r="L615" i="5"/>
  <c r="K615" i="5"/>
  <c r="J615" i="5"/>
  <c r="I615" i="5"/>
  <c r="H615" i="5"/>
  <c r="CB614" i="5"/>
  <c r="BY614" i="5"/>
  <c r="BX614" i="5"/>
  <c r="BW614" i="5"/>
  <c r="BV614" i="5"/>
  <c r="BT614" i="5"/>
  <c r="BS614" i="5"/>
  <c r="BR614" i="5"/>
  <c r="BQ614" i="5"/>
  <c r="BO614" i="5"/>
  <c r="BN614" i="5"/>
  <c r="BM614" i="5"/>
  <c r="BL614" i="5"/>
  <c r="BJ614" i="5"/>
  <c r="BI614" i="5"/>
  <c r="BH614" i="5"/>
  <c r="BG614" i="5"/>
  <c r="BE614" i="5"/>
  <c r="BD614" i="5"/>
  <c r="BC614" i="5"/>
  <c r="BB614" i="5"/>
  <c r="AZ614" i="5"/>
  <c r="AY614" i="5"/>
  <c r="AX614" i="5"/>
  <c r="AW614" i="5"/>
  <c r="AU614" i="5"/>
  <c r="AT614" i="5"/>
  <c r="AS614" i="5"/>
  <c r="AR614" i="5"/>
  <c r="AP614" i="5"/>
  <c r="AO614" i="5"/>
  <c r="AN614" i="5"/>
  <c r="AM614" i="5"/>
  <c r="AK614" i="5"/>
  <c r="AJ614" i="5"/>
  <c r="AI614" i="5"/>
  <c r="AH614" i="5"/>
  <c r="AF614" i="5"/>
  <c r="AE614" i="5"/>
  <c r="AD614" i="5"/>
  <c r="AC614" i="5"/>
  <c r="AA614" i="5"/>
  <c r="Z614" i="5"/>
  <c r="Y614" i="5"/>
  <c r="X614" i="5"/>
  <c r="V614" i="5"/>
  <c r="U614" i="5"/>
  <c r="T614" i="5"/>
  <c r="S614" i="5"/>
  <c r="Q614" i="5"/>
  <c r="P614" i="5"/>
  <c r="O614" i="5"/>
  <c r="N614" i="5"/>
  <c r="L614" i="5"/>
  <c r="K614" i="5"/>
  <c r="J614" i="5"/>
  <c r="I614" i="5"/>
  <c r="CB613" i="5"/>
  <c r="CA613" i="5"/>
  <c r="BY613" i="5"/>
  <c r="BX613" i="5"/>
  <c r="BW613" i="5"/>
  <c r="BV613" i="5"/>
  <c r="BU613" i="5"/>
  <c r="BT613" i="5"/>
  <c r="BS613" i="5"/>
  <c r="BR613" i="5"/>
  <c r="BQ613" i="5"/>
  <c r="BP613" i="5"/>
  <c r="BO613" i="5"/>
  <c r="BN613" i="5"/>
  <c r="BM613" i="5"/>
  <c r="BL613" i="5"/>
  <c r="BK613" i="5"/>
  <c r="BJ613" i="5"/>
  <c r="BI613" i="5"/>
  <c r="BH613" i="5"/>
  <c r="BG613" i="5"/>
  <c r="BF613" i="5"/>
  <c r="BE613" i="5"/>
  <c r="BD613" i="5"/>
  <c r="BC613" i="5"/>
  <c r="BB613" i="5"/>
  <c r="BA613" i="5"/>
  <c r="AZ613" i="5"/>
  <c r="AY613" i="5"/>
  <c r="AX613" i="5"/>
  <c r="AW613" i="5"/>
  <c r="AV613" i="5"/>
  <c r="AU613" i="5"/>
  <c r="AT613" i="5"/>
  <c r="AS613" i="5"/>
  <c r="AR613" i="5"/>
  <c r="AQ613" i="5"/>
  <c r="AP613" i="5"/>
  <c r="AO613" i="5"/>
  <c r="AN613" i="5"/>
  <c r="AM613" i="5"/>
  <c r="AL613" i="5"/>
  <c r="AK613" i="5"/>
  <c r="AJ613" i="5"/>
  <c r="AI613" i="5"/>
  <c r="AH613" i="5"/>
  <c r="AG613" i="5"/>
  <c r="AF613" i="5"/>
  <c r="AE613" i="5"/>
  <c r="AD613" i="5"/>
  <c r="AC613" i="5"/>
  <c r="AB613" i="5"/>
  <c r="AA613" i="5"/>
  <c r="Z613" i="5"/>
  <c r="Y613" i="5"/>
  <c r="X613" i="5"/>
  <c r="W613" i="5"/>
  <c r="V613" i="5"/>
  <c r="U613" i="5"/>
  <c r="T613" i="5"/>
  <c r="S613" i="5"/>
  <c r="R613" i="5"/>
  <c r="Q613" i="5"/>
  <c r="P613" i="5"/>
  <c r="O613" i="5"/>
  <c r="N613" i="5"/>
  <c r="M613" i="5"/>
  <c r="L613" i="5"/>
  <c r="K613" i="5"/>
  <c r="J613" i="5"/>
  <c r="I613" i="5"/>
  <c r="H613" i="5"/>
  <c r="CB612" i="5"/>
  <c r="CA612" i="5"/>
  <c r="BY612" i="5"/>
  <c r="BX612" i="5"/>
  <c r="BW612" i="5"/>
  <c r="BV612" i="5"/>
  <c r="BU612" i="5"/>
  <c r="BT612" i="5"/>
  <c r="BS612" i="5"/>
  <c r="BR612" i="5"/>
  <c r="BQ612" i="5"/>
  <c r="BP612" i="5"/>
  <c r="BO612" i="5"/>
  <c r="BN612" i="5"/>
  <c r="BM612" i="5"/>
  <c r="BL612" i="5"/>
  <c r="BK612" i="5"/>
  <c r="BJ612" i="5"/>
  <c r="BI612" i="5"/>
  <c r="BH612" i="5"/>
  <c r="BG612" i="5"/>
  <c r="BF612" i="5"/>
  <c r="BE612" i="5"/>
  <c r="BD612" i="5"/>
  <c r="BC612" i="5"/>
  <c r="BB612" i="5"/>
  <c r="BA612" i="5"/>
  <c r="AZ612" i="5"/>
  <c r="AY612" i="5"/>
  <c r="AX612" i="5"/>
  <c r="AW612" i="5"/>
  <c r="AV612" i="5"/>
  <c r="AU612" i="5"/>
  <c r="AT612" i="5"/>
  <c r="AS612" i="5"/>
  <c r="AR612" i="5"/>
  <c r="AQ612" i="5"/>
  <c r="AP612" i="5"/>
  <c r="AO612" i="5"/>
  <c r="AN612" i="5"/>
  <c r="AM612" i="5"/>
  <c r="AL612" i="5"/>
  <c r="AK612" i="5"/>
  <c r="AJ612" i="5"/>
  <c r="AI612" i="5"/>
  <c r="AH612" i="5"/>
  <c r="AG612" i="5"/>
  <c r="AF612" i="5"/>
  <c r="AE612" i="5"/>
  <c r="AD612" i="5"/>
  <c r="AC612" i="5"/>
  <c r="AB612" i="5"/>
  <c r="AA612" i="5"/>
  <c r="Z612" i="5"/>
  <c r="Y612" i="5"/>
  <c r="X612" i="5"/>
  <c r="W612" i="5"/>
  <c r="V612" i="5"/>
  <c r="U612" i="5"/>
  <c r="T612" i="5"/>
  <c r="S612" i="5"/>
  <c r="R612" i="5"/>
  <c r="Q612" i="5"/>
  <c r="P612" i="5"/>
  <c r="O612" i="5"/>
  <c r="N612" i="5"/>
  <c r="M612" i="5"/>
  <c r="L612" i="5"/>
  <c r="K612" i="5"/>
  <c r="J612" i="5"/>
  <c r="I612" i="5"/>
  <c r="H612" i="5"/>
  <c r="CB611" i="5"/>
  <c r="CA611" i="5"/>
  <c r="BY611" i="5"/>
  <c r="BX611" i="5"/>
  <c r="BW611" i="5"/>
  <c r="BV611" i="5"/>
  <c r="BU611" i="5"/>
  <c r="BT611" i="5"/>
  <c r="BS611" i="5"/>
  <c r="BR611" i="5"/>
  <c r="BQ611" i="5"/>
  <c r="BP611" i="5"/>
  <c r="BO611" i="5"/>
  <c r="BN611" i="5"/>
  <c r="BM611" i="5"/>
  <c r="BL611" i="5"/>
  <c r="BK611" i="5"/>
  <c r="BJ611" i="5"/>
  <c r="BI611" i="5"/>
  <c r="BH611" i="5"/>
  <c r="BG611" i="5"/>
  <c r="BF611" i="5"/>
  <c r="BE611" i="5"/>
  <c r="BD611" i="5"/>
  <c r="BC611" i="5"/>
  <c r="BB611" i="5"/>
  <c r="BA611" i="5"/>
  <c r="AZ611" i="5"/>
  <c r="AY611" i="5"/>
  <c r="AX611" i="5"/>
  <c r="AW611" i="5"/>
  <c r="AV611" i="5"/>
  <c r="AU611" i="5"/>
  <c r="AT611" i="5"/>
  <c r="AS611" i="5"/>
  <c r="AR611" i="5"/>
  <c r="AQ611" i="5"/>
  <c r="AP611" i="5"/>
  <c r="AO611" i="5"/>
  <c r="AN611" i="5"/>
  <c r="AM611" i="5"/>
  <c r="AL611" i="5"/>
  <c r="AK611" i="5"/>
  <c r="AJ611" i="5"/>
  <c r="AI611" i="5"/>
  <c r="AH611" i="5"/>
  <c r="AG611" i="5"/>
  <c r="AF611" i="5"/>
  <c r="AE611" i="5"/>
  <c r="AD611" i="5"/>
  <c r="AC611" i="5"/>
  <c r="AB611" i="5"/>
  <c r="AA611" i="5"/>
  <c r="Z611" i="5"/>
  <c r="Y611" i="5"/>
  <c r="X611" i="5"/>
  <c r="W611" i="5"/>
  <c r="V611" i="5"/>
  <c r="U611" i="5"/>
  <c r="T611" i="5"/>
  <c r="S611" i="5"/>
  <c r="R611" i="5"/>
  <c r="Q611" i="5"/>
  <c r="P611" i="5"/>
  <c r="O611" i="5"/>
  <c r="N611" i="5"/>
  <c r="M611" i="5"/>
  <c r="L611" i="5"/>
  <c r="K611" i="5"/>
  <c r="J611" i="5"/>
  <c r="I611" i="5"/>
  <c r="H611" i="5"/>
  <c r="CB610" i="5"/>
  <c r="CA610" i="5"/>
  <c r="BY610" i="5"/>
  <c r="BX610" i="5"/>
  <c r="BW610" i="5"/>
  <c r="BV610" i="5"/>
  <c r="BU610" i="5"/>
  <c r="BT610" i="5"/>
  <c r="BS610" i="5"/>
  <c r="BR610" i="5"/>
  <c r="BQ610" i="5"/>
  <c r="BP610" i="5"/>
  <c r="BO610" i="5"/>
  <c r="BN610" i="5"/>
  <c r="BM610" i="5"/>
  <c r="BL610" i="5"/>
  <c r="BK610" i="5"/>
  <c r="BJ610" i="5"/>
  <c r="BI610" i="5"/>
  <c r="BH610" i="5"/>
  <c r="BG610" i="5"/>
  <c r="BF610" i="5"/>
  <c r="BE610" i="5"/>
  <c r="BD610" i="5"/>
  <c r="BC610" i="5"/>
  <c r="BB610" i="5"/>
  <c r="BA610" i="5"/>
  <c r="AZ610" i="5"/>
  <c r="AY610" i="5"/>
  <c r="AX610" i="5"/>
  <c r="AW610" i="5"/>
  <c r="AV610" i="5"/>
  <c r="AU610" i="5"/>
  <c r="AT610" i="5"/>
  <c r="AS610" i="5"/>
  <c r="AR610" i="5"/>
  <c r="AQ610" i="5"/>
  <c r="AP610" i="5"/>
  <c r="AO610" i="5"/>
  <c r="AN610" i="5"/>
  <c r="AM610" i="5"/>
  <c r="AL610" i="5"/>
  <c r="AK610" i="5"/>
  <c r="AJ610" i="5"/>
  <c r="AI610" i="5"/>
  <c r="AH610" i="5"/>
  <c r="AG610" i="5"/>
  <c r="AF610" i="5"/>
  <c r="AE610" i="5"/>
  <c r="AD610" i="5"/>
  <c r="AC610" i="5"/>
  <c r="AB610" i="5"/>
  <c r="AA610" i="5"/>
  <c r="Z610" i="5"/>
  <c r="Y610" i="5"/>
  <c r="X610" i="5"/>
  <c r="W610" i="5"/>
  <c r="V610" i="5"/>
  <c r="U610" i="5"/>
  <c r="T610" i="5"/>
  <c r="S610" i="5"/>
  <c r="R610" i="5"/>
  <c r="Q610" i="5"/>
  <c r="P610" i="5"/>
  <c r="O610" i="5"/>
  <c r="N610" i="5"/>
  <c r="M610" i="5"/>
  <c r="L610" i="5"/>
  <c r="K610" i="5"/>
  <c r="J610" i="5"/>
  <c r="I610" i="5"/>
  <c r="H610" i="5"/>
  <c r="CB609" i="5"/>
  <c r="CA609" i="5"/>
  <c r="BY609" i="5"/>
  <c r="BX609" i="5"/>
  <c r="BW609" i="5"/>
  <c r="BV609" i="5"/>
  <c r="BU609" i="5"/>
  <c r="BT609" i="5"/>
  <c r="BS609" i="5"/>
  <c r="BR609" i="5"/>
  <c r="BQ609" i="5"/>
  <c r="BP609" i="5"/>
  <c r="BO609" i="5"/>
  <c r="BN609" i="5"/>
  <c r="BM609" i="5"/>
  <c r="BL609" i="5"/>
  <c r="BK609" i="5"/>
  <c r="BJ609" i="5"/>
  <c r="BI609" i="5"/>
  <c r="BH609" i="5"/>
  <c r="BG609" i="5"/>
  <c r="BF609" i="5"/>
  <c r="BE609" i="5"/>
  <c r="BD609" i="5"/>
  <c r="BC609" i="5"/>
  <c r="BB609" i="5"/>
  <c r="BA609" i="5"/>
  <c r="AZ609" i="5"/>
  <c r="AY609" i="5"/>
  <c r="AX609" i="5"/>
  <c r="AW609" i="5"/>
  <c r="AV609" i="5"/>
  <c r="AU609" i="5"/>
  <c r="AT609" i="5"/>
  <c r="AS609"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O609" i="5"/>
  <c r="N609" i="5"/>
  <c r="M609" i="5"/>
  <c r="L609" i="5"/>
  <c r="K609" i="5"/>
  <c r="J609" i="5"/>
  <c r="I609" i="5"/>
  <c r="H609" i="5"/>
  <c r="CB608" i="5"/>
  <c r="CA608" i="5"/>
  <c r="BY608" i="5"/>
  <c r="BX608" i="5"/>
  <c r="BW608" i="5"/>
  <c r="BV608" i="5"/>
  <c r="BU608" i="5"/>
  <c r="BT608" i="5"/>
  <c r="BS608" i="5"/>
  <c r="BR608" i="5"/>
  <c r="BQ608" i="5"/>
  <c r="BP608" i="5"/>
  <c r="BO608" i="5"/>
  <c r="BN608" i="5"/>
  <c r="BM608" i="5"/>
  <c r="BL608" i="5"/>
  <c r="BK608" i="5"/>
  <c r="BJ608" i="5"/>
  <c r="BI608" i="5"/>
  <c r="BH608" i="5"/>
  <c r="BG608" i="5"/>
  <c r="BF608" i="5"/>
  <c r="BE608" i="5"/>
  <c r="BD608" i="5"/>
  <c r="BC608" i="5"/>
  <c r="BB608" i="5"/>
  <c r="BA608" i="5"/>
  <c r="AZ608" i="5"/>
  <c r="AY608" i="5"/>
  <c r="AX608" i="5"/>
  <c r="AW608" i="5"/>
  <c r="AV608" i="5"/>
  <c r="AU608" i="5"/>
  <c r="AT608" i="5"/>
  <c r="AS608" i="5"/>
  <c r="AR608" i="5"/>
  <c r="AQ608" i="5"/>
  <c r="AP608" i="5"/>
  <c r="AO608" i="5"/>
  <c r="AN608" i="5"/>
  <c r="AM608" i="5"/>
  <c r="AL608" i="5"/>
  <c r="AK608" i="5"/>
  <c r="AJ608" i="5"/>
  <c r="AI608" i="5"/>
  <c r="AH608" i="5"/>
  <c r="AG608" i="5"/>
  <c r="AF608" i="5"/>
  <c r="AE608" i="5"/>
  <c r="AD608" i="5"/>
  <c r="AC608" i="5"/>
  <c r="AB608" i="5"/>
  <c r="AA608" i="5"/>
  <c r="Z608" i="5"/>
  <c r="Y608" i="5"/>
  <c r="X608" i="5"/>
  <c r="W608" i="5"/>
  <c r="V608" i="5"/>
  <c r="U608" i="5"/>
  <c r="T608" i="5"/>
  <c r="S608" i="5"/>
  <c r="R608" i="5"/>
  <c r="Q608" i="5"/>
  <c r="P608" i="5"/>
  <c r="O608" i="5"/>
  <c r="N608" i="5"/>
  <c r="M608" i="5"/>
  <c r="L608" i="5"/>
  <c r="K608" i="5"/>
  <c r="J608" i="5"/>
  <c r="I608" i="5"/>
  <c r="H608" i="5"/>
  <c r="CB607" i="5"/>
  <c r="CA607" i="5"/>
  <c r="BY607" i="5"/>
  <c r="BX607" i="5"/>
  <c r="BW607" i="5"/>
  <c r="BV607" i="5"/>
  <c r="BU607" i="5"/>
  <c r="BT607" i="5"/>
  <c r="BS607" i="5"/>
  <c r="BR607" i="5"/>
  <c r="BQ607" i="5"/>
  <c r="BP607" i="5"/>
  <c r="BO607" i="5"/>
  <c r="BN607" i="5"/>
  <c r="BM607" i="5"/>
  <c r="BL607" i="5"/>
  <c r="BK607" i="5"/>
  <c r="BJ607" i="5"/>
  <c r="BI607" i="5"/>
  <c r="BH607" i="5"/>
  <c r="BG607" i="5"/>
  <c r="BF607" i="5"/>
  <c r="BE607" i="5"/>
  <c r="BD607" i="5"/>
  <c r="BC607" i="5"/>
  <c r="BB607" i="5"/>
  <c r="BA607" i="5"/>
  <c r="AZ607" i="5"/>
  <c r="AY607" i="5"/>
  <c r="AX607" i="5"/>
  <c r="AW607" i="5"/>
  <c r="AV607" i="5"/>
  <c r="AU607" i="5"/>
  <c r="AT607" i="5"/>
  <c r="AS607"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O607" i="5"/>
  <c r="N607" i="5"/>
  <c r="M607" i="5"/>
  <c r="L607" i="5"/>
  <c r="K607" i="5"/>
  <c r="J607" i="5"/>
  <c r="I607" i="5"/>
  <c r="H607" i="5"/>
  <c r="CB606" i="5"/>
  <c r="CA606" i="5"/>
  <c r="BY606" i="5"/>
  <c r="BX606" i="5"/>
  <c r="BW606" i="5"/>
  <c r="BV606" i="5"/>
  <c r="BU606" i="5"/>
  <c r="BT606" i="5"/>
  <c r="BS606" i="5"/>
  <c r="BR606" i="5"/>
  <c r="BQ606" i="5"/>
  <c r="BP606" i="5"/>
  <c r="BO606" i="5"/>
  <c r="BN606" i="5"/>
  <c r="BM606" i="5"/>
  <c r="BL606" i="5"/>
  <c r="BK606" i="5"/>
  <c r="BJ606" i="5"/>
  <c r="BI606" i="5"/>
  <c r="BH606" i="5"/>
  <c r="BG606" i="5"/>
  <c r="BF606" i="5"/>
  <c r="BE606" i="5"/>
  <c r="BD606" i="5"/>
  <c r="BC606" i="5"/>
  <c r="BB606" i="5"/>
  <c r="BA606" i="5"/>
  <c r="AZ606" i="5"/>
  <c r="AY606" i="5"/>
  <c r="AX606" i="5"/>
  <c r="AW606" i="5"/>
  <c r="AV606" i="5"/>
  <c r="AU606" i="5"/>
  <c r="AT606" i="5"/>
  <c r="AS606" i="5"/>
  <c r="AR606" i="5"/>
  <c r="AQ606" i="5"/>
  <c r="AP606" i="5"/>
  <c r="AO606" i="5"/>
  <c r="AN606" i="5"/>
  <c r="AM606" i="5"/>
  <c r="AL606" i="5"/>
  <c r="AK606" i="5"/>
  <c r="AJ606" i="5"/>
  <c r="AI606" i="5"/>
  <c r="AH606" i="5"/>
  <c r="AG606" i="5"/>
  <c r="AF606" i="5"/>
  <c r="AE606" i="5"/>
  <c r="AD606" i="5"/>
  <c r="AC606" i="5"/>
  <c r="AB606" i="5"/>
  <c r="AA606" i="5"/>
  <c r="Z606" i="5"/>
  <c r="Y606" i="5"/>
  <c r="X606" i="5"/>
  <c r="W606" i="5"/>
  <c r="V606" i="5"/>
  <c r="U606" i="5"/>
  <c r="T606" i="5"/>
  <c r="S606" i="5"/>
  <c r="R606" i="5"/>
  <c r="Q606" i="5"/>
  <c r="P606" i="5"/>
  <c r="O606" i="5"/>
  <c r="N606" i="5"/>
  <c r="M606" i="5"/>
  <c r="L606" i="5"/>
  <c r="K606" i="5"/>
  <c r="J606" i="5"/>
  <c r="I606" i="5"/>
  <c r="H606" i="5"/>
  <c r="CB605" i="5"/>
  <c r="CA605" i="5"/>
  <c r="BY605" i="5"/>
  <c r="BX605" i="5"/>
  <c r="BW605" i="5"/>
  <c r="BV605" i="5"/>
  <c r="BU605" i="5"/>
  <c r="BT605" i="5"/>
  <c r="BS605" i="5"/>
  <c r="BR605" i="5"/>
  <c r="BQ605" i="5"/>
  <c r="BP605" i="5"/>
  <c r="BO605" i="5"/>
  <c r="BN605" i="5"/>
  <c r="BM605" i="5"/>
  <c r="BL605" i="5"/>
  <c r="BK605" i="5"/>
  <c r="BJ605" i="5"/>
  <c r="BI605" i="5"/>
  <c r="BH605" i="5"/>
  <c r="BG605" i="5"/>
  <c r="BF605" i="5"/>
  <c r="BE605" i="5"/>
  <c r="BD605" i="5"/>
  <c r="BC605" i="5"/>
  <c r="BB605" i="5"/>
  <c r="BA605" i="5"/>
  <c r="AZ605" i="5"/>
  <c r="AY605" i="5"/>
  <c r="AX605" i="5"/>
  <c r="AW605" i="5"/>
  <c r="AV605" i="5"/>
  <c r="AU605" i="5"/>
  <c r="AT605" i="5"/>
  <c r="AS605" i="5"/>
  <c r="AR605" i="5"/>
  <c r="AQ605" i="5"/>
  <c r="AP605" i="5"/>
  <c r="AO605" i="5"/>
  <c r="AN605" i="5"/>
  <c r="AM605" i="5"/>
  <c r="AL605" i="5"/>
  <c r="AK605" i="5"/>
  <c r="AJ605" i="5"/>
  <c r="AI605" i="5"/>
  <c r="AH605" i="5"/>
  <c r="AG605" i="5"/>
  <c r="AF605" i="5"/>
  <c r="AE605" i="5"/>
  <c r="AD605" i="5"/>
  <c r="AC605" i="5"/>
  <c r="AB605" i="5"/>
  <c r="AA605" i="5"/>
  <c r="Z605" i="5"/>
  <c r="Y605" i="5"/>
  <c r="X605" i="5"/>
  <c r="W605" i="5"/>
  <c r="V605" i="5"/>
  <c r="U605" i="5"/>
  <c r="T605" i="5"/>
  <c r="S605" i="5"/>
  <c r="R605" i="5"/>
  <c r="Q605" i="5"/>
  <c r="P605" i="5"/>
  <c r="O605" i="5"/>
  <c r="N605" i="5"/>
  <c r="M605" i="5"/>
  <c r="L605" i="5"/>
  <c r="K605" i="5"/>
  <c r="J605" i="5"/>
  <c r="I605" i="5"/>
  <c r="H605" i="5"/>
  <c r="CB604" i="5"/>
  <c r="CA604" i="5"/>
  <c r="BY604" i="5"/>
  <c r="BX604" i="5"/>
  <c r="BW604" i="5"/>
  <c r="BV604" i="5"/>
  <c r="BU604" i="5"/>
  <c r="BT604" i="5"/>
  <c r="BS604" i="5"/>
  <c r="BR604" i="5"/>
  <c r="BQ604" i="5"/>
  <c r="BP604" i="5"/>
  <c r="BO604" i="5"/>
  <c r="BN604" i="5"/>
  <c r="BM604" i="5"/>
  <c r="BL604" i="5"/>
  <c r="BK604" i="5"/>
  <c r="BJ604" i="5"/>
  <c r="BI604" i="5"/>
  <c r="BH604" i="5"/>
  <c r="BG604" i="5"/>
  <c r="BF604" i="5"/>
  <c r="BE604" i="5"/>
  <c r="BD604" i="5"/>
  <c r="BC604" i="5"/>
  <c r="BB604" i="5"/>
  <c r="BA604" i="5"/>
  <c r="AZ604" i="5"/>
  <c r="AY604" i="5"/>
  <c r="AX604" i="5"/>
  <c r="AW604" i="5"/>
  <c r="AV604" i="5"/>
  <c r="AU604" i="5"/>
  <c r="AT604" i="5"/>
  <c r="AS604" i="5"/>
  <c r="AR604" i="5"/>
  <c r="AQ604" i="5"/>
  <c r="AP604" i="5"/>
  <c r="AO604" i="5"/>
  <c r="AN604" i="5"/>
  <c r="AM604" i="5"/>
  <c r="AL604" i="5"/>
  <c r="AK604" i="5"/>
  <c r="AJ604" i="5"/>
  <c r="AI604" i="5"/>
  <c r="AH604" i="5"/>
  <c r="AG604" i="5"/>
  <c r="AF604" i="5"/>
  <c r="AE604" i="5"/>
  <c r="AD604" i="5"/>
  <c r="AC604" i="5"/>
  <c r="AB604" i="5"/>
  <c r="AA604" i="5"/>
  <c r="Z604" i="5"/>
  <c r="Y604" i="5"/>
  <c r="X604" i="5"/>
  <c r="W604" i="5"/>
  <c r="V604" i="5"/>
  <c r="U604" i="5"/>
  <c r="T604" i="5"/>
  <c r="S604" i="5"/>
  <c r="R604" i="5"/>
  <c r="Q604" i="5"/>
  <c r="P604" i="5"/>
  <c r="O604" i="5"/>
  <c r="N604" i="5"/>
  <c r="M604" i="5"/>
  <c r="L604" i="5"/>
  <c r="K604" i="5"/>
  <c r="J604" i="5"/>
  <c r="I604" i="5"/>
  <c r="H604" i="5"/>
  <c r="CB603" i="5"/>
  <c r="CA603" i="5"/>
  <c r="BY603" i="5"/>
  <c r="BX603" i="5"/>
  <c r="BW603" i="5"/>
  <c r="BV603" i="5"/>
  <c r="BU603" i="5"/>
  <c r="BT603" i="5"/>
  <c r="BS603" i="5"/>
  <c r="BR603" i="5"/>
  <c r="BQ603" i="5"/>
  <c r="BP603" i="5"/>
  <c r="BO603" i="5"/>
  <c r="BN603" i="5"/>
  <c r="BM603" i="5"/>
  <c r="BL603" i="5"/>
  <c r="BK603" i="5"/>
  <c r="BJ603" i="5"/>
  <c r="BI603" i="5"/>
  <c r="BH603" i="5"/>
  <c r="BG603" i="5"/>
  <c r="BF603" i="5"/>
  <c r="BE603" i="5"/>
  <c r="BD603" i="5"/>
  <c r="BC603" i="5"/>
  <c r="BB603" i="5"/>
  <c r="BA603" i="5"/>
  <c r="AZ603" i="5"/>
  <c r="AY603" i="5"/>
  <c r="AX603" i="5"/>
  <c r="AW603" i="5"/>
  <c r="AV603" i="5"/>
  <c r="AU603" i="5"/>
  <c r="AT603" i="5"/>
  <c r="AS603" i="5"/>
  <c r="AR603" i="5"/>
  <c r="AQ603" i="5"/>
  <c r="AP603" i="5"/>
  <c r="AO603" i="5"/>
  <c r="AN603" i="5"/>
  <c r="AM603" i="5"/>
  <c r="AL603" i="5"/>
  <c r="AK603" i="5"/>
  <c r="AJ603" i="5"/>
  <c r="AI603" i="5"/>
  <c r="AH603" i="5"/>
  <c r="AG603" i="5"/>
  <c r="AF603" i="5"/>
  <c r="AE603" i="5"/>
  <c r="AD603" i="5"/>
  <c r="AC603" i="5"/>
  <c r="AB603" i="5"/>
  <c r="AA603" i="5"/>
  <c r="Z603" i="5"/>
  <c r="Y603" i="5"/>
  <c r="X603" i="5"/>
  <c r="W603" i="5"/>
  <c r="V603" i="5"/>
  <c r="U603" i="5"/>
  <c r="T603" i="5"/>
  <c r="S603" i="5"/>
  <c r="R603" i="5"/>
  <c r="Q603" i="5"/>
  <c r="P603" i="5"/>
  <c r="O603" i="5"/>
  <c r="N603" i="5"/>
  <c r="M603" i="5"/>
  <c r="L603" i="5"/>
  <c r="K603" i="5"/>
  <c r="J603" i="5"/>
  <c r="I603" i="5"/>
  <c r="H603" i="5"/>
  <c r="CB602" i="5"/>
  <c r="CA602" i="5"/>
  <c r="BY602" i="5"/>
  <c r="BX602" i="5"/>
  <c r="BW602" i="5"/>
  <c r="BV602" i="5"/>
  <c r="BU602" i="5"/>
  <c r="BT602" i="5"/>
  <c r="BS602" i="5"/>
  <c r="BR602" i="5"/>
  <c r="BQ602" i="5"/>
  <c r="BP602" i="5"/>
  <c r="BO602" i="5"/>
  <c r="BN602" i="5"/>
  <c r="BM602" i="5"/>
  <c r="BL602" i="5"/>
  <c r="BK602" i="5"/>
  <c r="BJ602" i="5"/>
  <c r="BI602" i="5"/>
  <c r="BH602" i="5"/>
  <c r="BG602" i="5"/>
  <c r="BF602" i="5"/>
  <c r="BE602" i="5"/>
  <c r="BD602" i="5"/>
  <c r="BC602" i="5"/>
  <c r="BB602" i="5"/>
  <c r="BA602" i="5"/>
  <c r="AZ602" i="5"/>
  <c r="AY602" i="5"/>
  <c r="AX602" i="5"/>
  <c r="AW602" i="5"/>
  <c r="AV602" i="5"/>
  <c r="AU602" i="5"/>
  <c r="AT602" i="5"/>
  <c r="AS602" i="5"/>
  <c r="AR602" i="5"/>
  <c r="AQ602" i="5"/>
  <c r="AP602" i="5"/>
  <c r="AO602" i="5"/>
  <c r="AN602" i="5"/>
  <c r="AM602" i="5"/>
  <c r="AL602" i="5"/>
  <c r="AK602" i="5"/>
  <c r="AJ602" i="5"/>
  <c r="AI602" i="5"/>
  <c r="AH602" i="5"/>
  <c r="AG602" i="5"/>
  <c r="AF602" i="5"/>
  <c r="AE602" i="5"/>
  <c r="AD602" i="5"/>
  <c r="AC602" i="5"/>
  <c r="AB602" i="5"/>
  <c r="AA602" i="5"/>
  <c r="Z602" i="5"/>
  <c r="Y602" i="5"/>
  <c r="X602" i="5"/>
  <c r="W602" i="5"/>
  <c r="V602" i="5"/>
  <c r="U602" i="5"/>
  <c r="T602" i="5"/>
  <c r="S602" i="5"/>
  <c r="R602" i="5"/>
  <c r="Q602" i="5"/>
  <c r="P602" i="5"/>
  <c r="O602" i="5"/>
  <c r="N602" i="5"/>
  <c r="M602" i="5"/>
  <c r="L602" i="5"/>
  <c r="K602" i="5"/>
  <c r="J602" i="5"/>
  <c r="I602" i="5"/>
  <c r="H602" i="5"/>
  <c r="CB601" i="5"/>
  <c r="CA601" i="5"/>
  <c r="BY601" i="5"/>
  <c r="BX601" i="5"/>
  <c r="BW601" i="5"/>
  <c r="BV601" i="5"/>
  <c r="BU601" i="5"/>
  <c r="BT601" i="5"/>
  <c r="BS601" i="5"/>
  <c r="BR601" i="5"/>
  <c r="BQ601" i="5"/>
  <c r="BP601" i="5"/>
  <c r="BO601" i="5"/>
  <c r="BN601" i="5"/>
  <c r="BM601" i="5"/>
  <c r="BL601" i="5"/>
  <c r="BK601" i="5"/>
  <c r="BJ601" i="5"/>
  <c r="BI601" i="5"/>
  <c r="BH601" i="5"/>
  <c r="BG601" i="5"/>
  <c r="BF601" i="5"/>
  <c r="BE601" i="5"/>
  <c r="BD601" i="5"/>
  <c r="BC601" i="5"/>
  <c r="BB601" i="5"/>
  <c r="BA601" i="5"/>
  <c r="AZ601" i="5"/>
  <c r="AY601" i="5"/>
  <c r="AX601" i="5"/>
  <c r="AW601" i="5"/>
  <c r="AV601" i="5"/>
  <c r="AU601" i="5"/>
  <c r="AT601" i="5"/>
  <c r="AS601"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O601" i="5"/>
  <c r="N601" i="5"/>
  <c r="M601" i="5"/>
  <c r="L601" i="5"/>
  <c r="K601" i="5"/>
  <c r="J601" i="5"/>
  <c r="I601" i="5"/>
  <c r="H601" i="5"/>
  <c r="CB600" i="5"/>
  <c r="BY600" i="5"/>
  <c r="BX600" i="5"/>
  <c r="BW600" i="5"/>
  <c r="BV600" i="5"/>
  <c r="BT600" i="5"/>
  <c r="BS600" i="5"/>
  <c r="BR600" i="5"/>
  <c r="BQ600" i="5"/>
  <c r="BP600" i="5"/>
  <c r="BO600" i="5"/>
  <c r="BN600" i="5"/>
  <c r="BM600" i="5"/>
  <c r="BL600" i="5"/>
  <c r="BK600" i="5"/>
  <c r="BJ600" i="5"/>
  <c r="BI600" i="5"/>
  <c r="BH600" i="5"/>
  <c r="BG600" i="5"/>
  <c r="BF600" i="5"/>
  <c r="BE600" i="5"/>
  <c r="BD600" i="5"/>
  <c r="BC600" i="5"/>
  <c r="BB600" i="5"/>
  <c r="BA600" i="5"/>
  <c r="AZ600" i="5"/>
  <c r="AY600" i="5"/>
  <c r="AX600" i="5"/>
  <c r="AW600" i="5"/>
  <c r="AV600" i="5"/>
  <c r="AU600" i="5"/>
  <c r="AT600" i="5"/>
  <c r="AS600" i="5"/>
  <c r="AR600" i="5"/>
  <c r="AQ600" i="5"/>
  <c r="AP600" i="5"/>
  <c r="AO600" i="5"/>
  <c r="AN600" i="5"/>
  <c r="AM600" i="5"/>
  <c r="AL600" i="5"/>
  <c r="AK600" i="5"/>
  <c r="AJ600" i="5"/>
  <c r="AI600" i="5"/>
  <c r="AH600" i="5"/>
  <c r="AG600" i="5"/>
  <c r="AF600" i="5"/>
  <c r="AE600" i="5"/>
  <c r="AD600" i="5"/>
  <c r="AC600" i="5"/>
  <c r="AB600" i="5"/>
  <c r="AA600" i="5"/>
  <c r="Z600" i="5"/>
  <c r="Y600" i="5"/>
  <c r="X600" i="5"/>
  <c r="W600" i="5"/>
  <c r="V600" i="5"/>
  <c r="U600" i="5"/>
  <c r="T600" i="5"/>
  <c r="S600" i="5"/>
  <c r="R600" i="5"/>
  <c r="Q600" i="5"/>
  <c r="P600" i="5"/>
  <c r="O600" i="5"/>
  <c r="N600" i="5"/>
  <c r="M600" i="5"/>
  <c r="L600" i="5"/>
  <c r="K600" i="5"/>
  <c r="J600" i="5"/>
  <c r="I600" i="5"/>
  <c r="H600" i="5"/>
  <c r="CB599" i="5"/>
  <c r="BY599" i="5"/>
  <c r="BX599" i="5"/>
  <c r="BW599" i="5"/>
  <c r="BV599" i="5"/>
  <c r="BT599" i="5"/>
  <c r="BS599" i="5"/>
  <c r="BR599" i="5"/>
  <c r="BQ599" i="5"/>
  <c r="BP599" i="5"/>
  <c r="BO599" i="5"/>
  <c r="BN599" i="5"/>
  <c r="BM599" i="5"/>
  <c r="BL599" i="5"/>
  <c r="BK599" i="5"/>
  <c r="BJ599" i="5"/>
  <c r="BI599" i="5"/>
  <c r="BH599" i="5"/>
  <c r="BG599" i="5"/>
  <c r="BF599" i="5"/>
  <c r="BE599" i="5"/>
  <c r="BD599" i="5"/>
  <c r="BC599" i="5"/>
  <c r="BB599" i="5"/>
  <c r="BA599" i="5"/>
  <c r="AZ599" i="5"/>
  <c r="AY599" i="5"/>
  <c r="AX599" i="5"/>
  <c r="AW599" i="5"/>
  <c r="AV599" i="5"/>
  <c r="AU599" i="5"/>
  <c r="AT599" i="5"/>
  <c r="AS599" i="5"/>
  <c r="AR599" i="5"/>
  <c r="AQ599" i="5"/>
  <c r="AP599" i="5"/>
  <c r="AO599" i="5"/>
  <c r="AN599" i="5"/>
  <c r="AM599" i="5"/>
  <c r="AL599" i="5"/>
  <c r="AK599" i="5"/>
  <c r="AJ599" i="5"/>
  <c r="AI599" i="5"/>
  <c r="AH599" i="5"/>
  <c r="AG599" i="5"/>
  <c r="AF599" i="5"/>
  <c r="AE599" i="5"/>
  <c r="AD599" i="5"/>
  <c r="AC599" i="5"/>
  <c r="AB599" i="5"/>
  <c r="AA599" i="5"/>
  <c r="Z599" i="5"/>
  <c r="Y599" i="5"/>
  <c r="X599" i="5"/>
  <c r="W599" i="5"/>
  <c r="V599" i="5"/>
  <c r="U599" i="5"/>
  <c r="T599" i="5"/>
  <c r="S599" i="5"/>
  <c r="R599" i="5"/>
  <c r="Q599" i="5"/>
  <c r="P599" i="5"/>
  <c r="O599" i="5"/>
  <c r="N599" i="5"/>
  <c r="M599" i="5"/>
  <c r="L599" i="5"/>
  <c r="K599" i="5"/>
  <c r="J599" i="5"/>
  <c r="I599" i="5"/>
  <c r="H599" i="5"/>
  <c r="CB598" i="5"/>
  <c r="BY598" i="5"/>
  <c r="BX598" i="5"/>
  <c r="BW598" i="5"/>
  <c r="BV598" i="5"/>
  <c r="BT598" i="5"/>
  <c r="BS598" i="5"/>
  <c r="BR598" i="5"/>
  <c r="BQ598" i="5"/>
  <c r="BP598" i="5"/>
  <c r="BO598" i="5"/>
  <c r="BN598" i="5"/>
  <c r="BM598" i="5"/>
  <c r="BL598" i="5"/>
  <c r="BK598" i="5"/>
  <c r="BJ598" i="5"/>
  <c r="BI598" i="5"/>
  <c r="BH598" i="5"/>
  <c r="BG598" i="5"/>
  <c r="BF598" i="5"/>
  <c r="BE598" i="5"/>
  <c r="BD598" i="5"/>
  <c r="BC598" i="5"/>
  <c r="BB598" i="5"/>
  <c r="BA598" i="5"/>
  <c r="AZ598" i="5"/>
  <c r="AY598" i="5"/>
  <c r="AX598" i="5"/>
  <c r="AW598" i="5"/>
  <c r="AV598" i="5"/>
  <c r="AU598" i="5"/>
  <c r="AT598" i="5"/>
  <c r="AS598" i="5"/>
  <c r="AR598" i="5"/>
  <c r="AQ598" i="5"/>
  <c r="AP598" i="5"/>
  <c r="AO598" i="5"/>
  <c r="AN598" i="5"/>
  <c r="AM598" i="5"/>
  <c r="AL598" i="5"/>
  <c r="AK598" i="5"/>
  <c r="AJ598" i="5"/>
  <c r="AI598" i="5"/>
  <c r="AH598" i="5"/>
  <c r="AG598" i="5"/>
  <c r="AF598" i="5"/>
  <c r="AE598" i="5"/>
  <c r="AD598" i="5"/>
  <c r="AC598" i="5"/>
  <c r="AB598" i="5"/>
  <c r="AA598" i="5"/>
  <c r="Z598" i="5"/>
  <c r="Y598" i="5"/>
  <c r="X598" i="5"/>
  <c r="V598" i="5"/>
  <c r="U598" i="5"/>
  <c r="T598" i="5"/>
  <c r="S598" i="5"/>
  <c r="Q598" i="5"/>
  <c r="P598" i="5"/>
  <c r="O598" i="5"/>
  <c r="N598" i="5"/>
  <c r="L598" i="5"/>
  <c r="K598" i="5"/>
  <c r="J598" i="5"/>
  <c r="I598" i="5"/>
  <c r="H598" i="5"/>
  <c r="CB597" i="5"/>
  <c r="BY597" i="5"/>
  <c r="BX597" i="5"/>
  <c r="BW597" i="5"/>
  <c r="BV597" i="5"/>
  <c r="BT597" i="5"/>
  <c r="BS597" i="5"/>
  <c r="BR597" i="5"/>
  <c r="BQ597" i="5"/>
  <c r="BO597" i="5"/>
  <c r="BN597" i="5"/>
  <c r="BM597" i="5"/>
  <c r="BL597" i="5"/>
  <c r="BJ597" i="5"/>
  <c r="BI597" i="5"/>
  <c r="BH597" i="5"/>
  <c r="BG597" i="5"/>
  <c r="BE597" i="5"/>
  <c r="BD597" i="5"/>
  <c r="BC597" i="5"/>
  <c r="BB597" i="5"/>
  <c r="AZ597" i="5"/>
  <c r="AY597" i="5"/>
  <c r="AX597" i="5"/>
  <c r="AW597" i="5"/>
  <c r="AU597" i="5"/>
  <c r="AT597" i="5"/>
  <c r="AS597" i="5"/>
  <c r="AR597" i="5"/>
  <c r="AP597" i="5"/>
  <c r="AO597" i="5"/>
  <c r="AN597" i="5"/>
  <c r="AM597" i="5"/>
  <c r="AK597" i="5"/>
  <c r="AJ597" i="5"/>
  <c r="AI597" i="5"/>
  <c r="AH597" i="5"/>
  <c r="AF597" i="5"/>
  <c r="AE597" i="5"/>
  <c r="AD597" i="5"/>
  <c r="AC597" i="5"/>
  <c r="AA597" i="5"/>
  <c r="Z597" i="5"/>
  <c r="Y597" i="5"/>
  <c r="X597" i="5"/>
  <c r="V597" i="5"/>
  <c r="U597" i="5"/>
  <c r="T597" i="5"/>
  <c r="S597" i="5"/>
  <c r="Q597" i="5"/>
  <c r="P597" i="5"/>
  <c r="O597" i="5"/>
  <c r="N597" i="5"/>
  <c r="L597" i="5"/>
  <c r="K597" i="5"/>
  <c r="J597" i="5"/>
  <c r="I597" i="5"/>
  <c r="CB596" i="5"/>
  <c r="BY596" i="5"/>
  <c r="BX596" i="5"/>
  <c r="BW596" i="5"/>
  <c r="BV596" i="5"/>
  <c r="BU596" i="5"/>
  <c r="BT596" i="5"/>
  <c r="BS596" i="5"/>
  <c r="BR596" i="5"/>
  <c r="BQ596" i="5"/>
  <c r="BP596" i="5"/>
  <c r="BO596" i="5"/>
  <c r="BN596" i="5"/>
  <c r="BM596" i="5"/>
  <c r="BL596" i="5"/>
  <c r="BK596" i="5"/>
  <c r="BJ596" i="5"/>
  <c r="BI596" i="5"/>
  <c r="BH596" i="5"/>
  <c r="BG596" i="5"/>
  <c r="BF596" i="5"/>
  <c r="BE596" i="5"/>
  <c r="BD596" i="5"/>
  <c r="BC596" i="5"/>
  <c r="BB596" i="5"/>
  <c r="BA596" i="5"/>
  <c r="AZ596" i="5"/>
  <c r="AY596" i="5"/>
  <c r="AX596" i="5"/>
  <c r="AW596" i="5"/>
  <c r="AV596" i="5"/>
  <c r="AU596" i="5"/>
  <c r="AT596" i="5"/>
  <c r="AS596" i="5"/>
  <c r="AR596" i="5"/>
  <c r="AQ596" i="5"/>
  <c r="AP596" i="5"/>
  <c r="AO596" i="5"/>
  <c r="AN596" i="5"/>
  <c r="AM596" i="5"/>
  <c r="AL596" i="5"/>
  <c r="AK596" i="5"/>
  <c r="AJ596" i="5"/>
  <c r="AI596" i="5"/>
  <c r="AH596" i="5"/>
  <c r="AG596" i="5"/>
  <c r="AF596" i="5"/>
  <c r="AE596" i="5"/>
  <c r="AD596" i="5"/>
  <c r="AC596" i="5"/>
  <c r="AB596" i="5"/>
  <c r="AA596" i="5"/>
  <c r="Z596" i="5"/>
  <c r="Y596" i="5"/>
  <c r="X596" i="5"/>
  <c r="W596" i="5"/>
  <c r="V596" i="5"/>
  <c r="U596" i="5"/>
  <c r="T596" i="5"/>
  <c r="S596" i="5"/>
  <c r="R596" i="5"/>
  <c r="Q596" i="5"/>
  <c r="P596" i="5"/>
  <c r="O596" i="5"/>
  <c r="N596" i="5"/>
  <c r="M596" i="5"/>
  <c r="L596" i="5"/>
  <c r="K596" i="5"/>
  <c r="J596" i="5"/>
  <c r="I596" i="5"/>
  <c r="H596" i="5"/>
  <c r="CB595" i="5"/>
  <c r="BY595" i="5"/>
  <c r="BX595" i="5"/>
  <c r="BW595" i="5"/>
  <c r="BV595" i="5"/>
  <c r="BT595" i="5"/>
  <c r="BS595" i="5"/>
  <c r="BR595" i="5"/>
  <c r="BQ595" i="5"/>
  <c r="BP595" i="5"/>
  <c r="BO595" i="5"/>
  <c r="BN595" i="5"/>
  <c r="BM595" i="5"/>
  <c r="BL595" i="5"/>
  <c r="BK595" i="5"/>
  <c r="BJ595" i="5"/>
  <c r="BI595" i="5"/>
  <c r="BH595" i="5"/>
  <c r="BG595" i="5"/>
  <c r="BF595" i="5"/>
  <c r="BE595" i="5"/>
  <c r="BD595" i="5"/>
  <c r="BC595" i="5"/>
  <c r="BB595" i="5"/>
  <c r="BA595" i="5"/>
  <c r="AZ595" i="5"/>
  <c r="AY595" i="5"/>
  <c r="AX595" i="5"/>
  <c r="AW595" i="5"/>
  <c r="AV595" i="5"/>
  <c r="AU595" i="5"/>
  <c r="AT595" i="5"/>
  <c r="AS595"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O595" i="5"/>
  <c r="N595" i="5"/>
  <c r="M595" i="5"/>
  <c r="L595" i="5"/>
  <c r="K595" i="5"/>
  <c r="J595" i="5"/>
  <c r="I595" i="5"/>
  <c r="H595" i="5"/>
  <c r="CB594" i="5"/>
  <c r="BY594" i="5"/>
  <c r="BX594" i="5"/>
  <c r="BW594" i="5"/>
  <c r="BV594" i="5"/>
  <c r="BT594" i="5"/>
  <c r="BS594" i="5"/>
  <c r="BR594" i="5"/>
  <c r="BQ594" i="5"/>
  <c r="BP594" i="5"/>
  <c r="BO594" i="5"/>
  <c r="BN594" i="5"/>
  <c r="BM594" i="5"/>
  <c r="BL594" i="5"/>
  <c r="BK594" i="5"/>
  <c r="BJ594" i="5"/>
  <c r="BI594" i="5"/>
  <c r="BH594" i="5"/>
  <c r="BG594" i="5"/>
  <c r="BF594" i="5"/>
  <c r="BE594" i="5"/>
  <c r="BD594" i="5"/>
  <c r="BC594" i="5"/>
  <c r="BB594" i="5"/>
  <c r="BA594" i="5"/>
  <c r="AZ594" i="5"/>
  <c r="AY594" i="5"/>
  <c r="AX594" i="5"/>
  <c r="AW594" i="5"/>
  <c r="AV594" i="5"/>
  <c r="AU594" i="5"/>
  <c r="AT594" i="5"/>
  <c r="AS594" i="5"/>
  <c r="AR594" i="5"/>
  <c r="AQ594" i="5"/>
  <c r="AP594" i="5"/>
  <c r="AO594" i="5"/>
  <c r="AN594" i="5"/>
  <c r="AM594" i="5"/>
  <c r="AL594" i="5"/>
  <c r="AK594" i="5"/>
  <c r="AJ594" i="5"/>
  <c r="AI594" i="5"/>
  <c r="AH594" i="5"/>
  <c r="AG594" i="5"/>
  <c r="AF594" i="5"/>
  <c r="AE594" i="5"/>
  <c r="AD594" i="5"/>
  <c r="AC594" i="5"/>
  <c r="AB594" i="5"/>
  <c r="AA594" i="5"/>
  <c r="Z594" i="5"/>
  <c r="Y594" i="5"/>
  <c r="X594" i="5"/>
  <c r="W594" i="5"/>
  <c r="V594" i="5"/>
  <c r="U594" i="5"/>
  <c r="T594" i="5"/>
  <c r="S594" i="5"/>
  <c r="R594" i="5"/>
  <c r="Q594" i="5"/>
  <c r="P594" i="5"/>
  <c r="O594" i="5"/>
  <c r="N594" i="5"/>
  <c r="M594" i="5"/>
  <c r="L594" i="5"/>
  <c r="K594" i="5"/>
  <c r="J594" i="5"/>
  <c r="I594" i="5"/>
  <c r="H594" i="5"/>
  <c r="CB593" i="5"/>
  <c r="BY593" i="5"/>
  <c r="BX593" i="5"/>
  <c r="BW593" i="5"/>
  <c r="BV593" i="5"/>
  <c r="BT593" i="5"/>
  <c r="BS593" i="5"/>
  <c r="BR593" i="5"/>
  <c r="BQ593" i="5"/>
  <c r="BP593" i="5"/>
  <c r="BO593" i="5"/>
  <c r="BN593" i="5"/>
  <c r="BM593" i="5"/>
  <c r="BL593" i="5"/>
  <c r="BK593" i="5"/>
  <c r="BJ593" i="5"/>
  <c r="BI593" i="5"/>
  <c r="BH593" i="5"/>
  <c r="BG593" i="5"/>
  <c r="BF593" i="5"/>
  <c r="BE593" i="5"/>
  <c r="BD593" i="5"/>
  <c r="BC593" i="5"/>
  <c r="BB593" i="5"/>
  <c r="BA593" i="5"/>
  <c r="AZ593" i="5"/>
  <c r="AY593" i="5"/>
  <c r="AX593" i="5"/>
  <c r="AW593" i="5"/>
  <c r="AV593" i="5"/>
  <c r="AU593" i="5"/>
  <c r="AT593" i="5"/>
  <c r="AS593" i="5"/>
  <c r="AR593" i="5"/>
  <c r="AQ593" i="5"/>
  <c r="AP593" i="5"/>
  <c r="AO593" i="5"/>
  <c r="AN593" i="5"/>
  <c r="AM593" i="5"/>
  <c r="AL593" i="5"/>
  <c r="AK593" i="5"/>
  <c r="AJ593" i="5"/>
  <c r="AI593" i="5"/>
  <c r="AH593" i="5"/>
  <c r="AG593" i="5"/>
  <c r="AF593" i="5"/>
  <c r="AE593" i="5"/>
  <c r="AD593" i="5"/>
  <c r="AC593" i="5"/>
  <c r="AB593" i="5"/>
  <c r="AA593" i="5"/>
  <c r="Z593" i="5"/>
  <c r="Y593" i="5"/>
  <c r="X593" i="5"/>
  <c r="W593" i="5"/>
  <c r="V593" i="5"/>
  <c r="U593" i="5"/>
  <c r="T593" i="5"/>
  <c r="S593" i="5"/>
  <c r="R593" i="5"/>
  <c r="Q593" i="5"/>
  <c r="P593" i="5"/>
  <c r="O593" i="5"/>
  <c r="N593" i="5"/>
  <c r="M593" i="5"/>
  <c r="L593" i="5"/>
  <c r="K593" i="5"/>
  <c r="J593" i="5"/>
  <c r="I593" i="5"/>
  <c r="H593" i="5"/>
  <c r="CB592" i="5"/>
  <c r="BY592" i="5"/>
  <c r="BX592" i="5"/>
  <c r="BW592" i="5"/>
  <c r="BV592" i="5"/>
  <c r="BT592" i="5"/>
  <c r="BS592" i="5"/>
  <c r="BR592" i="5"/>
  <c r="BQ592" i="5"/>
  <c r="BO592" i="5"/>
  <c r="BN592" i="5"/>
  <c r="BM592" i="5"/>
  <c r="BL592" i="5"/>
  <c r="BJ592" i="5"/>
  <c r="BI592" i="5"/>
  <c r="BH592" i="5"/>
  <c r="BG592" i="5"/>
  <c r="BE592" i="5"/>
  <c r="BD592" i="5"/>
  <c r="BC592" i="5"/>
  <c r="BB592" i="5"/>
  <c r="AZ592" i="5"/>
  <c r="AY592" i="5"/>
  <c r="AX592" i="5"/>
  <c r="AW592" i="5"/>
  <c r="AU592" i="5"/>
  <c r="AT592" i="5"/>
  <c r="AS592" i="5"/>
  <c r="AR592" i="5"/>
  <c r="AP592" i="5"/>
  <c r="AO592" i="5"/>
  <c r="AN592" i="5"/>
  <c r="AM592" i="5"/>
  <c r="AK592" i="5"/>
  <c r="AJ592" i="5"/>
  <c r="AI592" i="5"/>
  <c r="AH592" i="5"/>
  <c r="AF592" i="5"/>
  <c r="AE592" i="5"/>
  <c r="AD592" i="5"/>
  <c r="AC592" i="5"/>
  <c r="AA592" i="5"/>
  <c r="Z592" i="5"/>
  <c r="Y592" i="5"/>
  <c r="X592" i="5"/>
  <c r="V592" i="5"/>
  <c r="U592" i="5"/>
  <c r="T592" i="5"/>
  <c r="S592" i="5"/>
  <c r="Q592" i="5"/>
  <c r="P592" i="5"/>
  <c r="O592" i="5"/>
  <c r="N592" i="5"/>
  <c r="L592" i="5"/>
  <c r="K592" i="5"/>
  <c r="J592" i="5"/>
  <c r="I592" i="5"/>
  <c r="CB591" i="5"/>
  <c r="CA591" i="5"/>
  <c r="BY591" i="5"/>
  <c r="BX591" i="5"/>
  <c r="BW591" i="5"/>
  <c r="BV591" i="5"/>
  <c r="BU591" i="5"/>
  <c r="BT591" i="5"/>
  <c r="BS591" i="5"/>
  <c r="BR591" i="5"/>
  <c r="BQ591" i="5"/>
  <c r="BP591" i="5"/>
  <c r="BO591" i="5"/>
  <c r="BN591" i="5"/>
  <c r="BM591" i="5"/>
  <c r="BL591" i="5"/>
  <c r="BK591" i="5"/>
  <c r="BJ591" i="5"/>
  <c r="BI591" i="5"/>
  <c r="BH591" i="5"/>
  <c r="BG591" i="5"/>
  <c r="BF591" i="5"/>
  <c r="BE591" i="5"/>
  <c r="BD591" i="5"/>
  <c r="BC591" i="5"/>
  <c r="BB591" i="5"/>
  <c r="BA591" i="5"/>
  <c r="AZ591" i="5"/>
  <c r="AY591" i="5"/>
  <c r="AX591" i="5"/>
  <c r="AW591" i="5"/>
  <c r="AV591" i="5"/>
  <c r="AU591" i="5"/>
  <c r="AT591" i="5"/>
  <c r="AS591"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O591" i="5"/>
  <c r="N591" i="5"/>
  <c r="M591" i="5"/>
  <c r="L591" i="5"/>
  <c r="K591" i="5"/>
  <c r="J591" i="5"/>
  <c r="I591" i="5"/>
  <c r="H591" i="5"/>
  <c r="CB590" i="5"/>
  <c r="BY590" i="5"/>
  <c r="BX590" i="5"/>
  <c r="BW590" i="5"/>
  <c r="BV590" i="5"/>
  <c r="BT590" i="5"/>
  <c r="BS590" i="5"/>
  <c r="BR590" i="5"/>
  <c r="BQ590" i="5"/>
  <c r="BP590" i="5"/>
  <c r="BO590" i="5"/>
  <c r="BN590" i="5"/>
  <c r="BM590" i="5"/>
  <c r="BL590" i="5"/>
  <c r="BK590" i="5"/>
  <c r="BJ590" i="5"/>
  <c r="BI590" i="5"/>
  <c r="BH590" i="5"/>
  <c r="BG590" i="5"/>
  <c r="BF590" i="5"/>
  <c r="BE590" i="5"/>
  <c r="BD590" i="5"/>
  <c r="BC590" i="5"/>
  <c r="BB590" i="5"/>
  <c r="BA590" i="5"/>
  <c r="AZ590" i="5"/>
  <c r="AY590" i="5"/>
  <c r="AX590" i="5"/>
  <c r="AW590" i="5"/>
  <c r="AV590" i="5"/>
  <c r="AU590" i="5"/>
  <c r="AT590" i="5"/>
  <c r="AS590" i="5"/>
  <c r="AR590" i="5"/>
  <c r="AQ590" i="5"/>
  <c r="AP590" i="5"/>
  <c r="AO590" i="5"/>
  <c r="AN590" i="5"/>
  <c r="AM590" i="5"/>
  <c r="AL590" i="5"/>
  <c r="AK590" i="5"/>
  <c r="AJ590" i="5"/>
  <c r="AI590" i="5"/>
  <c r="AH590" i="5"/>
  <c r="AG590" i="5"/>
  <c r="AF590" i="5"/>
  <c r="AE590" i="5"/>
  <c r="AD590" i="5"/>
  <c r="AC590" i="5"/>
  <c r="AB590" i="5"/>
  <c r="AA590" i="5"/>
  <c r="Z590" i="5"/>
  <c r="Y590" i="5"/>
  <c r="X590" i="5"/>
  <c r="W590" i="5"/>
  <c r="V590" i="5"/>
  <c r="U590" i="5"/>
  <c r="T590" i="5"/>
  <c r="S590" i="5"/>
  <c r="R590" i="5"/>
  <c r="Q590" i="5"/>
  <c r="P590" i="5"/>
  <c r="O590" i="5"/>
  <c r="N590" i="5"/>
  <c r="M590" i="5"/>
  <c r="L590" i="5"/>
  <c r="K590" i="5"/>
  <c r="J590" i="5"/>
  <c r="I590" i="5"/>
  <c r="H590" i="5"/>
  <c r="CB589" i="5"/>
  <c r="BY589" i="5"/>
  <c r="BX589" i="5"/>
  <c r="BW589" i="5"/>
  <c r="BV589" i="5"/>
  <c r="BT589" i="5"/>
  <c r="BS589" i="5"/>
  <c r="BR589" i="5"/>
  <c r="BQ589" i="5"/>
  <c r="BP589" i="5"/>
  <c r="BO589" i="5"/>
  <c r="BN589" i="5"/>
  <c r="BM589" i="5"/>
  <c r="BL589" i="5"/>
  <c r="BK589" i="5"/>
  <c r="BJ589" i="5"/>
  <c r="BI589" i="5"/>
  <c r="BH589" i="5"/>
  <c r="BG589" i="5"/>
  <c r="BF589" i="5"/>
  <c r="BE589" i="5"/>
  <c r="BD589" i="5"/>
  <c r="BC589" i="5"/>
  <c r="BB589" i="5"/>
  <c r="BA589" i="5"/>
  <c r="AZ589" i="5"/>
  <c r="AY589" i="5"/>
  <c r="AX589" i="5"/>
  <c r="AW589" i="5"/>
  <c r="AV589" i="5"/>
  <c r="AU589" i="5"/>
  <c r="AT589" i="5"/>
  <c r="AS589" i="5"/>
  <c r="AR589" i="5"/>
  <c r="AQ589" i="5"/>
  <c r="AP589" i="5"/>
  <c r="AO589" i="5"/>
  <c r="AN589" i="5"/>
  <c r="AM589" i="5"/>
  <c r="AL589" i="5"/>
  <c r="AK589" i="5"/>
  <c r="AJ589" i="5"/>
  <c r="AI589" i="5"/>
  <c r="AH589" i="5"/>
  <c r="AG589" i="5"/>
  <c r="AF589" i="5"/>
  <c r="AE589" i="5"/>
  <c r="AD589" i="5"/>
  <c r="AC589" i="5"/>
  <c r="AB589" i="5"/>
  <c r="AA589" i="5"/>
  <c r="Z589" i="5"/>
  <c r="Y589" i="5"/>
  <c r="X589" i="5"/>
  <c r="W589" i="5"/>
  <c r="V589" i="5"/>
  <c r="U589" i="5"/>
  <c r="T589" i="5"/>
  <c r="S589" i="5"/>
  <c r="R589" i="5"/>
  <c r="Q589" i="5"/>
  <c r="P589" i="5"/>
  <c r="O589" i="5"/>
  <c r="N589" i="5"/>
  <c r="M589" i="5"/>
  <c r="L589" i="5"/>
  <c r="K589" i="5"/>
  <c r="J589" i="5"/>
  <c r="I589" i="5"/>
  <c r="H589" i="5"/>
  <c r="CB588" i="5"/>
  <c r="BY588" i="5"/>
  <c r="BX588" i="5"/>
  <c r="BW588" i="5"/>
  <c r="BV588" i="5"/>
  <c r="BT588" i="5"/>
  <c r="BS588" i="5"/>
  <c r="BR588" i="5"/>
  <c r="BQ588" i="5"/>
  <c r="BP588" i="5"/>
  <c r="BO588" i="5"/>
  <c r="BN588" i="5"/>
  <c r="BM588" i="5"/>
  <c r="BL588" i="5"/>
  <c r="BK588" i="5"/>
  <c r="BJ588" i="5"/>
  <c r="BI588" i="5"/>
  <c r="BH588" i="5"/>
  <c r="BG588" i="5"/>
  <c r="BF588" i="5"/>
  <c r="BE588" i="5"/>
  <c r="BD588" i="5"/>
  <c r="BC588" i="5"/>
  <c r="BB588" i="5"/>
  <c r="BA588" i="5"/>
  <c r="AZ588" i="5"/>
  <c r="AY588" i="5"/>
  <c r="AX588" i="5"/>
  <c r="AW588" i="5"/>
  <c r="AV588" i="5"/>
  <c r="AU588" i="5"/>
  <c r="AT588" i="5"/>
  <c r="AS588" i="5"/>
  <c r="AR588" i="5"/>
  <c r="AQ588" i="5"/>
  <c r="AP588" i="5"/>
  <c r="AO588" i="5"/>
  <c r="AN588" i="5"/>
  <c r="AM588" i="5"/>
  <c r="AL588" i="5"/>
  <c r="AK588" i="5"/>
  <c r="AJ588" i="5"/>
  <c r="AI588" i="5"/>
  <c r="AH588" i="5"/>
  <c r="AG588" i="5"/>
  <c r="AF588" i="5"/>
  <c r="AE588" i="5"/>
  <c r="AD588" i="5"/>
  <c r="AC588" i="5"/>
  <c r="AB588" i="5"/>
  <c r="AA588" i="5"/>
  <c r="Z588" i="5"/>
  <c r="Y588" i="5"/>
  <c r="X588" i="5"/>
  <c r="V588" i="5"/>
  <c r="U588" i="5"/>
  <c r="T588" i="5"/>
  <c r="S588" i="5"/>
  <c r="Q588" i="5"/>
  <c r="P588" i="5"/>
  <c r="O588" i="5"/>
  <c r="N588" i="5"/>
  <c r="L588" i="5"/>
  <c r="K588" i="5"/>
  <c r="J588" i="5"/>
  <c r="I588" i="5"/>
  <c r="H588" i="5"/>
  <c r="CB587" i="5"/>
  <c r="BY587" i="5"/>
  <c r="BX587" i="5"/>
  <c r="BW587" i="5"/>
  <c r="BV587" i="5"/>
  <c r="BT587" i="5"/>
  <c r="BS587" i="5"/>
  <c r="BR587" i="5"/>
  <c r="BQ587" i="5"/>
  <c r="BO587" i="5"/>
  <c r="BN587" i="5"/>
  <c r="BM587" i="5"/>
  <c r="BL587" i="5"/>
  <c r="BJ587" i="5"/>
  <c r="BI587" i="5"/>
  <c r="BH587" i="5"/>
  <c r="BG587" i="5"/>
  <c r="BE587" i="5"/>
  <c r="BD587" i="5"/>
  <c r="BC587" i="5"/>
  <c r="BB587" i="5"/>
  <c r="AZ587" i="5"/>
  <c r="AY587" i="5"/>
  <c r="AX587" i="5"/>
  <c r="AW587" i="5"/>
  <c r="AU587" i="5"/>
  <c r="AT587" i="5"/>
  <c r="AS587" i="5"/>
  <c r="AR587" i="5"/>
  <c r="AP587" i="5"/>
  <c r="AO587" i="5"/>
  <c r="AN587" i="5"/>
  <c r="AM587" i="5"/>
  <c r="AK587" i="5"/>
  <c r="AJ587" i="5"/>
  <c r="AI587" i="5"/>
  <c r="AH587" i="5"/>
  <c r="AF587" i="5"/>
  <c r="AE587" i="5"/>
  <c r="AD587" i="5"/>
  <c r="AC587" i="5"/>
  <c r="AA587" i="5"/>
  <c r="Z587" i="5"/>
  <c r="Y587" i="5"/>
  <c r="X587" i="5"/>
  <c r="V587" i="5"/>
  <c r="U587" i="5"/>
  <c r="T587" i="5"/>
  <c r="S587" i="5"/>
  <c r="Q587" i="5"/>
  <c r="P587" i="5"/>
  <c r="O587" i="5"/>
  <c r="N587" i="5"/>
  <c r="L587" i="5"/>
  <c r="K587" i="5"/>
  <c r="J587" i="5"/>
  <c r="I587" i="5"/>
  <c r="CB586" i="5"/>
  <c r="CA586" i="5"/>
  <c r="BY586" i="5"/>
  <c r="BX586" i="5"/>
  <c r="BW586" i="5"/>
  <c r="BV586" i="5"/>
  <c r="BU586" i="5"/>
  <c r="BT586" i="5"/>
  <c r="BS586" i="5"/>
  <c r="BR586" i="5"/>
  <c r="BQ586" i="5"/>
  <c r="BP586" i="5"/>
  <c r="BO586" i="5"/>
  <c r="BN586" i="5"/>
  <c r="BM586" i="5"/>
  <c r="BL586" i="5"/>
  <c r="BK586" i="5"/>
  <c r="BJ586" i="5"/>
  <c r="BI586" i="5"/>
  <c r="BH586" i="5"/>
  <c r="BG586" i="5"/>
  <c r="BF586" i="5"/>
  <c r="BE586" i="5"/>
  <c r="BD586" i="5"/>
  <c r="BC586" i="5"/>
  <c r="BB586" i="5"/>
  <c r="BA586" i="5"/>
  <c r="AZ586" i="5"/>
  <c r="AY586" i="5"/>
  <c r="AX586" i="5"/>
  <c r="AW586" i="5"/>
  <c r="AV586" i="5"/>
  <c r="AU586" i="5"/>
  <c r="AT586" i="5"/>
  <c r="AS586" i="5"/>
  <c r="AR586" i="5"/>
  <c r="AQ586" i="5"/>
  <c r="AP586" i="5"/>
  <c r="AO586" i="5"/>
  <c r="AN586" i="5"/>
  <c r="AM586" i="5"/>
  <c r="AL586" i="5"/>
  <c r="AK586" i="5"/>
  <c r="AJ586" i="5"/>
  <c r="AI586" i="5"/>
  <c r="AH586" i="5"/>
  <c r="AG586" i="5"/>
  <c r="AF586" i="5"/>
  <c r="AE586" i="5"/>
  <c r="AD586" i="5"/>
  <c r="AC586" i="5"/>
  <c r="AB586" i="5"/>
  <c r="AA586" i="5"/>
  <c r="Z586" i="5"/>
  <c r="Y586" i="5"/>
  <c r="X586" i="5"/>
  <c r="W586" i="5"/>
  <c r="V586" i="5"/>
  <c r="U586" i="5"/>
  <c r="T586" i="5"/>
  <c r="S586" i="5"/>
  <c r="R586" i="5"/>
  <c r="Q586" i="5"/>
  <c r="P586" i="5"/>
  <c r="O586" i="5"/>
  <c r="N586" i="5"/>
  <c r="M586" i="5"/>
  <c r="L586" i="5"/>
  <c r="K586" i="5"/>
  <c r="J586" i="5"/>
  <c r="I586" i="5"/>
  <c r="H586" i="5"/>
  <c r="CB585" i="5"/>
  <c r="BY585" i="5"/>
  <c r="BX585" i="5"/>
  <c r="BW585" i="5"/>
  <c r="BV585" i="5"/>
  <c r="BT585" i="5"/>
  <c r="BS585" i="5"/>
  <c r="BR585" i="5"/>
  <c r="BQ585" i="5"/>
  <c r="BP585" i="5"/>
  <c r="BO585" i="5"/>
  <c r="BN585" i="5"/>
  <c r="BM585" i="5"/>
  <c r="BL585" i="5"/>
  <c r="BK585" i="5"/>
  <c r="BJ585" i="5"/>
  <c r="BI585" i="5"/>
  <c r="BH585" i="5"/>
  <c r="BG585" i="5"/>
  <c r="BF585" i="5"/>
  <c r="BE585" i="5"/>
  <c r="BD585" i="5"/>
  <c r="BC585" i="5"/>
  <c r="BB585" i="5"/>
  <c r="BA585" i="5"/>
  <c r="AZ585" i="5"/>
  <c r="AY585" i="5"/>
  <c r="AX585" i="5"/>
  <c r="AW585" i="5"/>
  <c r="AV585" i="5"/>
  <c r="AU585" i="5"/>
  <c r="AT585" i="5"/>
  <c r="AS585" i="5"/>
  <c r="AR585" i="5"/>
  <c r="AQ585" i="5"/>
  <c r="AP585" i="5"/>
  <c r="AO585" i="5"/>
  <c r="AN585" i="5"/>
  <c r="AM585" i="5"/>
  <c r="AL585" i="5"/>
  <c r="AK585" i="5"/>
  <c r="AJ585" i="5"/>
  <c r="AI585" i="5"/>
  <c r="AH585" i="5"/>
  <c r="AG585" i="5"/>
  <c r="AF585" i="5"/>
  <c r="AE585" i="5"/>
  <c r="AD585" i="5"/>
  <c r="AC585" i="5"/>
  <c r="AB585" i="5"/>
  <c r="AA585" i="5"/>
  <c r="Z585" i="5"/>
  <c r="Y585" i="5"/>
  <c r="X585" i="5"/>
  <c r="W585" i="5"/>
  <c r="V585" i="5"/>
  <c r="U585" i="5"/>
  <c r="T585" i="5"/>
  <c r="S585" i="5"/>
  <c r="R585" i="5"/>
  <c r="Q585" i="5"/>
  <c r="P585" i="5"/>
  <c r="O585" i="5"/>
  <c r="N585" i="5"/>
  <c r="M585" i="5"/>
  <c r="L585" i="5"/>
  <c r="K585" i="5"/>
  <c r="J585" i="5"/>
  <c r="I585" i="5"/>
  <c r="H585" i="5"/>
  <c r="CB584" i="5"/>
  <c r="BY584" i="5"/>
  <c r="BX584" i="5"/>
  <c r="BW584" i="5"/>
  <c r="BV584" i="5"/>
  <c r="BT584" i="5"/>
  <c r="BS584" i="5"/>
  <c r="BR584" i="5"/>
  <c r="BQ584" i="5"/>
  <c r="BP584" i="5"/>
  <c r="BO584" i="5"/>
  <c r="BN584" i="5"/>
  <c r="BM584" i="5"/>
  <c r="BL584" i="5"/>
  <c r="BK584" i="5"/>
  <c r="BJ584" i="5"/>
  <c r="BI584" i="5"/>
  <c r="BH584" i="5"/>
  <c r="BG584" i="5"/>
  <c r="BF584" i="5"/>
  <c r="BE584" i="5"/>
  <c r="BD584" i="5"/>
  <c r="BC584" i="5"/>
  <c r="BB584" i="5"/>
  <c r="BA584" i="5"/>
  <c r="AZ584" i="5"/>
  <c r="AY584" i="5"/>
  <c r="AX584" i="5"/>
  <c r="AW584" i="5"/>
  <c r="AV584" i="5"/>
  <c r="AU584" i="5"/>
  <c r="AT584" i="5"/>
  <c r="AS584" i="5"/>
  <c r="AR584" i="5"/>
  <c r="AQ584" i="5"/>
  <c r="AP584" i="5"/>
  <c r="AO584" i="5"/>
  <c r="AN584" i="5"/>
  <c r="AM584" i="5"/>
  <c r="AL584" i="5"/>
  <c r="AK584" i="5"/>
  <c r="AJ584" i="5"/>
  <c r="AI584" i="5"/>
  <c r="AH584" i="5"/>
  <c r="AG584" i="5"/>
  <c r="AF584" i="5"/>
  <c r="AE584" i="5"/>
  <c r="AD584" i="5"/>
  <c r="AC584" i="5"/>
  <c r="AB584" i="5"/>
  <c r="AA584" i="5"/>
  <c r="Z584" i="5"/>
  <c r="Y584" i="5"/>
  <c r="X584" i="5"/>
  <c r="W584" i="5"/>
  <c r="V584" i="5"/>
  <c r="U584" i="5"/>
  <c r="T584" i="5"/>
  <c r="S584" i="5"/>
  <c r="R584" i="5"/>
  <c r="Q584" i="5"/>
  <c r="P584" i="5"/>
  <c r="O584" i="5"/>
  <c r="N584" i="5"/>
  <c r="M584" i="5"/>
  <c r="L584" i="5"/>
  <c r="K584" i="5"/>
  <c r="J584" i="5"/>
  <c r="I584" i="5"/>
  <c r="H584" i="5"/>
  <c r="CB583" i="5"/>
  <c r="BY583" i="5"/>
  <c r="BX583" i="5"/>
  <c r="BW583" i="5"/>
  <c r="BV583" i="5"/>
  <c r="BT583" i="5"/>
  <c r="BS583" i="5"/>
  <c r="BR583" i="5"/>
  <c r="BQ583" i="5"/>
  <c r="BP583" i="5"/>
  <c r="BO583" i="5"/>
  <c r="BN583" i="5"/>
  <c r="BM583" i="5"/>
  <c r="BL583" i="5"/>
  <c r="BK583" i="5"/>
  <c r="BJ583" i="5"/>
  <c r="BI583" i="5"/>
  <c r="BH583" i="5"/>
  <c r="BG583" i="5"/>
  <c r="BF583" i="5"/>
  <c r="BE583" i="5"/>
  <c r="BD583" i="5"/>
  <c r="BC583" i="5"/>
  <c r="BB583" i="5"/>
  <c r="BA583" i="5"/>
  <c r="AZ583" i="5"/>
  <c r="AY583" i="5"/>
  <c r="AX583" i="5"/>
  <c r="AW583" i="5"/>
  <c r="AV583" i="5"/>
  <c r="AU583" i="5"/>
  <c r="AT583" i="5"/>
  <c r="AS583" i="5"/>
  <c r="AR583" i="5"/>
  <c r="AQ583" i="5"/>
  <c r="AP583" i="5"/>
  <c r="AO583" i="5"/>
  <c r="AN583" i="5"/>
  <c r="AM583" i="5"/>
  <c r="AL583" i="5"/>
  <c r="AK583" i="5"/>
  <c r="AJ583" i="5"/>
  <c r="AI583" i="5"/>
  <c r="AH583" i="5"/>
  <c r="AG583" i="5"/>
  <c r="AF583" i="5"/>
  <c r="AE583" i="5"/>
  <c r="AD583" i="5"/>
  <c r="AC583" i="5"/>
  <c r="AB583" i="5"/>
  <c r="AA583" i="5"/>
  <c r="Z583" i="5"/>
  <c r="Y583" i="5"/>
  <c r="X583" i="5"/>
  <c r="V583" i="5"/>
  <c r="U583" i="5"/>
  <c r="T583" i="5"/>
  <c r="S583" i="5"/>
  <c r="Q583" i="5"/>
  <c r="P583" i="5"/>
  <c r="O583" i="5"/>
  <c r="N583" i="5"/>
  <c r="L583" i="5"/>
  <c r="K583" i="5"/>
  <c r="J583" i="5"/>
  <c r="I583" i="5"/>
  <c r="H583" i="5"/>
  <c r="CB582" i="5"/>
  <c r="BY582" i="5"/>
  <c r="BX582" i="5"/>
  <c r="BW582" i="5"/>
  <c r="BV582" i="5"/>
  <c r="BT582" i="5"/>
  <c r="BS582" i="5"/>
  <c r="BR582" i="5"/>
  <c r="BQ582" i="5"/>
  <c r="BO582" i="5"/>
  <c r="BN582" i="5"/>
  <c r="BM582" i="5"/>
  <c r="BL582" i="5"/>
  <c r="BJ582" i="5"/>
  <c r="BI582" i="5"/>
  <c r="BH582" i="5"/>
  <c r="BG582" i="5"/>
  <c r="BE582" i="5"/>
  <c r="BD582" i="5"/>
  <c r="BC582" i="5"/>
  <c r="BB582" i="5"/>
  <c r="AZ582" i="5"/>
  <c r="AY582" i="5"/>
  <c r="AX582" i="5"/>
  <c r="AW582" i="5"/>
  <c r="AU582" i="5"/>
  <c r="AT582" i="5"/>
  <c r="AS582" i="5"/>
  <c r="AR582" i="5"/>
  <c r="AP582" i="5"/>
  <c r="AO582" i="5"/>
  <c r="AN582" i="5"/>
  <c r="AM582" i="5"/>
  <c r="AK582" i="5"/>
  <c r="AJ582" i="5"/>
  <c r="AI582" i="5"/>
  <c r="AH582" i="5"/>
  <c r="AF582" i="5"/>
  <c r="AE582" i="5"/>
  <c r="AD582" i="5"/>
  <c r="AC582" i="5"/>
  <c r="AA582" i="5"/>
  <c r="Z582" i="5"/>
  <c r="Y582" i="5"/>
  <c r="X582" i="5"/>
  <c r="V582" i="5"/>
  <c r="U582" i="5"/>
  <c r="T582" i="5"/>
  <c r="S582" i="5"/>
  <c r="Q582" i="5"/>
  <c r="P582" i="5"/>
  <c r="O582" i="5"/>
  <c r="N582" i="5"/>
  <c r="L582" i="5"/>
  <c r="K582" i="5"/>
  <c r="J582" i="5"/>
  <c r="I582" i="5"/>
  <c r="CB581" i="5"/>
  <c r="CA581" i="5"/>
  <c r="BY581" i="5"/>
  <c r="BX581" i="5"/>
  <c r="BW581" i="5"/>
  <c r="BV581" i="5"/>
  <c r="BU581" i="5"/>
  <c r="BT581" i="5"/>
  <c r="BS581" i="5"/>
  <c r="BR581" i="5"/>
  <c r="BQ581" i="5"/>
  <c r="BP581" i="5"/>
  <c r="BO581" i="5"/>
  <c r="BN581" i="5"/>
  <c r="BM581" i="5"/>
  <c r="BL581" i="5"/>
  <c r="BK581" i="5"/>
  <c r="BJ581" i="5"/>
  <c r="BI581" i="5"/>
  <c r="BH581" i="5"/>
  <c r="BG581" i="5"/>
  <c r="BF581" i="5"/>
  <c r="BE581" i="5"/>
  <c r="BD581" i="5"/>
  <c r="BC581" i="5"/>
  <c r="BB581" i="5"/>
  <c r="BA581" i="5"/>
  <c r="AZ581" i="5"/>
  <c r="AY581" i="5"/>
  <c r="AX581" i="5"/>
  <c r="AW581" i="5"/>
  <c r="AV581" i="5"/>
  <c r="AU581" i="5"/>
  <c r="AT581" i="5"/>
  <c r="AS581" i="5"/>
  <c r="AR581" i="5"/>
  <c r="AQ581" i="5"/>
  <c r="AP581" i="5"/>
  <c r="AO581" i="5"/>
  <c r="AN581" i="5"/>
  <c r="AM581" i="5"/>
  <c r="AL581" i="5"/>
  <c r="AK581" i="5"/>
  <c r="AJ581" i="5"/>
  <c r="AI581" i="5"/>
  <c r="AH581" i="5"/>
  <c r="AG581" i="5"/>
  <c r="AF581" i="5"/>
  <c r="AE581" i="5"/>
  <c r="AD581" i="5"/>
  <c r="AC581" i="5"/>
  <c r="AB581" i="5"/>
  <c r="AA581" i="5"/>
  <c r="Z581" i="5"/>
  <c r="Y581" i="5"/>
  <c r="X581" i="5"/>
  <c r="W581" i="5"/>
  <c r="V581" i="5"/>
  <c r="U581" i="5"/>
  <c r="T581" i="5"/>
  <c r="S581" i="5"/>
  <c r="R581" i="5"/>
  <c r="Q581" i="5"/>
  <c r="P581" i="5"/>
  <c r="O581" i="5"/>
  <c r="N581" i="5"/>
  <c r="M581" i="5"/>
  <c r="L581" i="5"/>
  <c r="K581" i="5"/>
  <c r="J581" i="5"/>
  <c r="I581" i="5"/>
  <c r="H581" i="5"/>
  <c r="CB580" i="5"/>
  <c r="BY580" i="5"/>
  <c r="BX580" i="5"/>
  <c r="BW580" i="5"/>
  <c r="BV580" i="5"/>
  <c r="BT580" i="5"/>
  <c r="BS580" i="5"/>
  <c r="BR580" i="5"/>
  <c r="BQ580" i="5"/>
  <c r="BP580" i="5"/>
  <c r="BO580" i="5"/>
  <c r="BN580" i="5"/>
  <c r="BM580" i="5"/>
  <c r="BL580" i="5"/>
  <c r="BK580" i="5"/>
  <c r="BJ580" i="5"/>
  <c r="BI580" i="5"/>
  <c r="BH580" i="5"/>
  <c r="BG580" i="5"/>
  <c r="BF580" i="5"/>
  <c r="BE580" i="5"/>
  <c r="BD580" i="5"/>
  <c r="BC580" i="5"/>
  <c r="BB580" i="5"/>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CB579" i="5"/>
  <c r="BY579" i="5"/>
  <c r="BX579" i="5"/>
  <c r="BW579" i="5"/>
  <c r="BV579" i="5"/>
  <c r="BT579" i="5"/>
  <c r="BS579" i="5"/>
  <c r="BR579" i="5"/>
  <c r="BQ579" i="5"/>
  <c r="BP579" i="5"/>
  <c r="BO579" i="5"/>
  <c r="BN579" i="5"/>
  <c r="BM579" i="5"/>
  <c r="BL579" i="5"/>
  <c r="BK579" i="5"/>
  <c r="BJ579" i="5"/>
  <c r="BI579" i="5"/>
  <c r="BH579" i="5"/>
  <c r="BG579" i="5"/>
  <c r="BF579" i="5"/>
  <c r="BE579" i="5"/>
  <c r="BD579" i="5"/>
  <c r="BC579" i="5"/>
  <c r="BB579"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CB578" i="5"/>
  <c r="BY578" i="5"/>
  <c r="BX578" i="5"/>
  <c r="BW578" i="5"/>
  <c r="BV578" i="5"/>
  <c r="BT578" i="5"/>
  <c r="BS578" i="5"/>
  <c r="BR578" i="5"/>
  <c r="BQ578" i="5"/>
  <c r="BP578" i="5"/>
  <c r="BO578" i="5"/>
  <c r="BN578" i="5"/>
  <c r="BM578" i="5"/>
  <c r="BL578" i="5"/>
  <c r="BK578" i="5"/>
  <c r="BJ578" i="5"/>
  <c r="BI578" i="5"/>
  <c r="BH578" i="5"/>
  <c r="BG578" i="5"/>
  <c r="BF578" i="5"/>
  <c r="BE578" i="5"/>
  <c r="BD578" i="5"/>
  <c r="BC578" i="5"/>
  <c r="BB578"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L578" i="5"/>
  <c r="K578" i="5"/>
  <c r="J578" i="5"/>
  <c r="I578" i="5"/>
  <c r="H578" i="5"/>
  <c r="CB577" i="5"/>
  <c r="BY577" i="5"/>
  <c r="BX577" i="5"/>
  <c r="BW577" i="5"/>
  <c r="BV577" i="5"/>
  <c r="BT577" i="5"/>
  <c r="BS577" i="5"/>
  <c r="BR577" i="5"/>
  <c r="BQ577" i="5"/>
  <c r="BO577" i="5"/>
  <c r="BN577" i="5"/>
  <c r="BM577" i="5"/>
  <c r="BL577" i="5"/>
  <c r="BJ577" i="5"/>
  <c r="BI577" i="5"/>
  <c r="BH577" i="5"/>
  <c r="BG577" i="5"/>
  <c r="BE577" i="5"/>
  <c r="BD577" i="5"/>
  <c r="BC577" i="5"/>
  <c r="BB577" i="5"/>
  <c r="AZ577" i="5"/>
  <c r="AY577" i="5"/>
  <c r="AX577" i="5"/>
  <c r="AW577" i="5"/>
  <c r="AU577" i="5"/>
  <c r="AT577" i="5"/>
  <c r="AS577" i="5"/>
  <c r="AR577" i="5"/>
  <c r="AP577" i="5"/>
  <c r="AO577" i="5"/>
  <c r="AN577" i="5"/>
  <c r="AM577" i="5"/>
  <c r="AK577" i="5"/>
  <c r="AJ577" i="5"/>
  <c r="AI577" i="5"/>
  <c r="AH577" i="5"/>
  <c r="AF577" i="5"/>
  <c r="AE577" i="5"/>
  <c r="AD577" i="5"/>
  <c r="AC577" i="5"/>
  <c r="AA577" i="5"/>
  <c r="Z577" i="5"/>
  <c r="Y577" i="5"/>
  <c r="X577" i="5"/>
  <c r="V577" i="5"/>
  <c r="U577" i="5"/>
  <c r="T577" i="5"/>
  <c r="S577" i="5"/>
  <c r="Q577" i="5"/>
  <c r="P577" i="5"/>
  <c r="O577" i="5"/>
  <c r="N577" i="5"/>
  <c r="L577" i="5"/>
  <c r="K577" i="5"/>
  <c r="J577" i="5"/>
  <c r="I577" i="5"/>
  <c r="CB576" i="5"/>
  <c r="CA576" i="5"/>
  <c r="BY576" i="5"/>
  <c r="BX576" i="5"/>
  <c r="BW576" i="5"/>
  <c r="BV576" i="5"/>
  <c r="BU576" i="5"/>
  <c r="BT576" i="5"/>
  <c r="BS576" i="5"/>
  <c r="BR576" i="5"/>
  <c r="BQ576" i="5"/>
  <c r="BP576" i="5"/>
  <c r="BO576" i="5"/>
  <c r="BN576" i="5"/>
  <c r="BM576" i="5"/>
  <c r="BL576" i="5"/>
  <c r="BK576" i="5"/>
  <c r="BJ576" i="5"/>
  <c r="BI576" i="5"/>
  <c r="BH576" i="5"/>
  <c r="BG576" i="5"/>
  <c r="BF576" i="5"/>
  <c r="BE576" i="5"/>
  <c r="BD576" i="5"/>
  <c r="BC576" i="5"/>
  <c r="BB576" i="5"/>
  <c r="BA576" i="5"/>
  <c r="AZ576" i="5"/>
  <c r="AY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CB575" i="5"/>
  <c r="BY575" i="5"/>
  <c r="BX575" i="5"/>
  <c r="BW575" i="5"/>
  <c r="BV575" i="5"/>
  <c r="BT575" i="5"/>
  <c r="BS575" i="5"/>
  <c r="BR575" i="5"/>
  <c r="BQ575" i="5"/>
  <c r="BP575" i="5"/>
  <c r="BO575" i="5"/>
  <c r="BN575" i="5"/>
  <c r="BM575" i="5"/>
  <c r="BL575" i="5"/>
  <c r="BK575" i="5"/>
  <c r="BJ575" i="5"/>
  <c r="BI575" i="5"/>
  <c r="BH575" i="5"/>
  <c r="BG575" i="5"/>
  <c r="BF575" i="5"/>
  <c r="BE575" i="5"/>
  <c r="BD575" i="5"/>
  <c r="BC575" i="5"/>
  <c r="BB575" i="5"/>
  <c r="BA575" i="5"/>
  <c r="AZ575" i="5"/>
  <c r="AY575" i="5"/>
  <c r="AX575" i="5"/>
  <c r="AW575" i="5"/>
  <c r="AV575" i="5"/>
  <c r="AU575" i="5"/>
  <c r="AT575" i="5"/>
  <c r="AS575"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O575" i="5"/>
  <c r="N575" i="5"/>
  <c r="M575" i="5"/>
  <c r="L575" i="5"/>
  <c r="K575" i="5"/>
  <c r="J575" i="5"/>
  <c r="I575" i="5"/>
  <c r="H575" i="5"/>
  <c r="CB574" i="5"/>
  <c r="BY574" i="5"/>
  <c r="BX574" i="5"/>
  <c r="BW574" i="5"/>
  <c r="BV574" i="5"/>
  <c r="BT574" i="5"/>
  <c r="BS574" i="5"/>
  <c r="BR574" i="5"/>
  <c r="BQ574" i="5"/>
  <c r="BP574" i="5"/>
  <c r="BO574" i="5"/>
  <c r="BN574" i="5"/>
  <c r="BM574" i="5"/>
  <c r="BL574" i="5"/>
  <c r="BK574" i="5"/>
  <c r="BJ574" i="5"/>
  <c r="BI574" i="5"/>
  <c r="BH574" i="5"/>
  <c r="BG574" i="5"/>
  <c r="BF574" i="5"/>
  <c r="BE574" i="5"/>
  <c r="BD574" i="5"/>
  <c r="BC574" i="5"/>
  <c r="BB574" i="5"/>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CB573" i="5"/>
  <c r="BY573" i="5"/>
  <c r="BX573" i="5"/>
  <c r="BW573" i="5"/>
  <c r="BV573" i="5"/>
  <c r="BT573" i="5"/>
  <c r="BS573" i="5"/>
  <c r="BR573" i="5"/>
  <c r="BQ573" i="5"/>
  <c r="BP573" i="5"/>
  <c r="BO573" i="5"/>
  <c r="BN573" i="5"/>
  <c r="BM573" i="5"/>
  <c r="BL573" i="5"/>
  <c r="BK573" i="5"/>
  <c r="BJ573" i="5"/>
  <c r="BI573" i="5"/>
  <c r="BH573" i="5"/>
  <c r="BG573" i="5"/>
  <c r="BF573" i="5"/>
  <c r="BE573" i="5"/>
  <c r="BD573" i="5"/>
  <c r="BC573" i="5"/>
  <c r="BB573" i="5"/>
  <c r="BA573" i="5"/>
  <c r="AZ573" i="5"/>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CB572" i="5"/>
  <c r="BY572" i="5"/>
  <c r="BX572" i="5"/>
  <c r="BW572" i="5"/>
  <c r="BV572" i="5"/>
  <c r="BT572" i="5"/>
  <c r="BS572" i="5"/>
  <c r="BR572" i="5"/>
  <c r="BQ572" i="5"/>
  <c r="BO572" i="5"/>
  <c r="BN572" i="5"/>
  <c r="BM572" i="5"/>
  <c r="BL572" i="5"/>
  <c r="BJ572" i="5"/>
  <c r="BI572" i="5"/>
  <c r="BH572" i="5"/>
  <c r="BG572" i="5"/>
  <c r="BE572" i="5"/>
  <c r="BD572" i="5"/>
  <c r="BC572" i="5"/>
  <c r="BB572" i="5"/>
  <c r="AZ572" i="5"/>
  <c r="AY572" i="5"/>
  <c r="AX572" i="5"/>
  <c r="AW572" i="5"/>
  <c r="AU572" i="5"/>
  <c r="AT572" i="5"/>
  <c r="AS572" i="5"/>
  <c r="AR572" i="5"/>
  <c r="AP572" i="5"/>
  <c r="AO572" i="5"/>
  <c r="AN572" i="5"/>
  <c r="AM572" i="5"/>
  <c r="AK572" i="5"/>
  <c r="AJ572" i="5"/>
  <c r="AI572" i="5"/>
  <c r="AH572" i="5"/>
  <c r="AF572" i="5"/>
  <c r="AE572" i="5"/>
  <c r="AD572" i="5"/>
  <c r="AC572" i="5"/>
  <c r="AA572" i="5"/>
  <c r="Z572" i="5"/>
  <c r="Y572" i="5"/>
  <c r="X572" i="5"/>
  <c r="V572" i="5"/>
  <c r="U572" i="5"/>
  <c r="T572" i="5"/>
  <c r="S572" i="5"/>
  <c r="Q572" i="5"/>
  <c r="P572" i="5"/>
  <c r="O572" i="5"/>
  <c r="N572" i="5"/>
  <c r="L572" i="5"/>
  <c r="K572" i="5"/>
  <c r="J572" i="5"/>
  <c r="I572" i="5"/>
  <c r="CB571" i="5"/>
  <c r="CA571" i="5"/>
  <c r="BY571" i="5"/>
  <c r="BX571" i="5"/>
  <c r="BW571" i="5"/>
  <c r="BV571" i="5"/>
  <c r="BU571" i="5"/>
  <c r="BT571" i="5"/>
  <c r="BS571" i="5"/>
  <c r="BR571" i="5"/>
  <c r="BQ571" i="5"/>
  <c r="BP571" i="5"/>
  <c r="BO571" i="5"/>
  <c r="BN571" i="5"/>
  <c r="BM571" i="5"/>
  <c r="BL571" i="5"/>
  <c r="BK571" i="5"/>
  <c r="BJ571" i="5"/>
  <c r="BI571" i="5"/>
  <c r="BH571" i="5"/>
  <c r="BG571" i="5"/>
  <c r="BF571" i="5"/>
  <c r="BE571" i="5"/>
  <c r="BD571" i="5"/>
  <c r="BC571" i="5"/>
  <c r="BB571"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CB570" i="5"/>
  <c r="BY570" i="5"/>
  <c r="BX570" i="5"/>
  <c r="BW570" i="5"/>
  <c r="BV570" i="5"/>
  <c r="BT570" i="5"/>
  <c r="BS570" i="5"/>
  <c r="BR570" i="5"/>
  <c r="BQ570" i="5"/>
  <c r="BP570" i="5"/>
  <c r="BO570" i="5"/>
  <c r="BN570" i="5"/>
  <c r="BM570" i="5"/>
  <c r="BL570" i="5"/>
  <c r="BK570" i="5"/>
  <c r="BJ570" i="5"/>
  <c r="BI570" i="5"/>
  <c r="BH570" i="5"/>
  <c r="BG570" i="5"/>
  <c r="BF570" i="5"/>
  <c r="BE570" i="5"/>
  <c r="BD570" i="5"/>
  <c r="BC570" i="5"/>
  <c r="BB570"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CB569" i="5"/>
  <c r="BY569" i="5"/>
  <c r="BX569" i="5"/>
  <c r="BW569" i="5"/>
  <c r="BV569" i="5"/>
  <c r="BT569" i="5"/>
  <c r="BS569" i="5"/>
  <c r="BR569" i="5"/>
  <c r="BQ569" i="5"/>
  <c r="BP569" i="5"/>
  <c r="BO569" i="5"/>
  <c r="BN569" i="5"/>
  <c r="BM569" i="5"/>
  <c r="BL569" i="5"/>
  <c r="BK569" i="5"/>
  <c r="BJ569" i="5"/>
  <c r="BI569" i="5"/>
  <c r="BH569" i="5"/>
  <c r="BG569" i="5"/>
  <c r="BF569" i="5"/>
  <c r="BE569" i="5"/>
  <c r="BD569" i="5"/>
  <c r="BC569" i="5"/>
  <c r="BB569" i="5"/>
  <c r="BA569" i="5"/>
  <c r="AZ569" i="5"/>
  <c r="AY569" i="5"/>
  <c r="AX569" i="5"/>
  <c r="AW569" i="5"/>
  <c r="AV569" i="5"/>
  <c r="AU569" i="5"/>
  <c r="AT569" i="5"/>
  <c r="AS569" i="5"/>
  <c r="AR569" i="5"/>
  <c r="AQ569" i="5"/>
  <c r="AP569" i="5"/>
  <c r="AO569"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O569" i="5"/>
  <c r="N569" i="5"/>
  <c r="M569" i="5"/>
  <c r="L569" i="5"/>
  <c r="K569" i="5"/>
  <c r="J569" i="5"/>
  <c r="I569" i="5"/>
  <c r="H569" i="5"/>
  <c r="CB568" i="5"/>
  <c r="BY568" i="5"/>
  <c r="BX568" i="5"/>
  <c r="BW568" i="5"/>
  <c r="BV568" i="5"/>
  <c r="BT568" i="5"/>
  <c r="BS568" i="5"/>
  <c r="BR568" i="5"/>
  <c r="BQ568" i="5"/>
  <c r="BP568" i="5"/>
  <c r="BO568" i="5"/>
  <c r="BN568" i="5"/>
  <c r="BM568" i="5"/>
  <c r="BL568" i="5"/>
  <c r="BK568" i="5"/>
  <c r="BJ568" i="5"/>
  <c r="BI568" i="5"/>
  <c r="BH568" i="5"/>
  <c r="BG568" i="5"/>
  <c r="BF568" i="5"/>
  <c r="BE568" i="5"/>
  <c r="BD568" i="5"/>
  <c r="BC568" i="5"/>
  <c r="BB568" i="5"/>
  <c r="BA568" i="5"/>
  <c r="AZ568" i="5"/>
  <c r="AY568" i="5"/>
  <c r="AX568" i="5"/>
  <c r="AW568" i="5"/>
  <c r="AV568" i="5"/>
  <c r="AU568" i="5"/>
  <c r="AT568" i="5"/>
  <c r="AS568" i="5"/>
  <c r="AR568" i="5"/>
  <c r="AQ568" i="5"/>
  <c r="AP568" i="5"/>
  <c r="AO568" i="5"/>
  <c r="AN568" i="5"/>
  <c r="AM568" i="5"/>
  <c r="AL568" i="5"/>
  <c r="AK568" i="5"/>
  <c r="AJ568" i="5"/>
  <c r="AI568" i="5"/>
  <c r="AH568" i="5"/>
  <c r="AG568" i="5"/>
  <c r="AF568" i="5"/>
  <c r="AE568" i="5"/>
  <c r="AD568" i="5"/>
  <c r="AC568" i="5"/>
  <c r="AB568" i="5"/>
  <c r="AA568" i="5"/>
  <c r="Z568" i="5"/>
  <c r="Y568" i="5"/>
  <c r="X568" i="5"/>
  <c r="W568" i="5"/>
  <c r="V568" i="5"/>
  <c r="U568" i="5"/>
  <c r="T568" i="5"/>
  <c r="S568" i="5"/>
  <c r="R568" i="5"/>
  <c r="Q568" i="5"/>
  <c r="P568" i="5"/>
  <c r="O568" i="5"/>
  <c r="N568" i="5"/>
  <c r="M568" i="5"/>
  <c r="L568" i="5"/>
  <c r="K568" i="5"/>
  <c r="J568" i="5"/>
  <c r="I568" i="5"/>
  <c r="H568" i="5"/>
  <c r="CB567" i="5"/>
  <c r="BY567" i="5"/>
  <c r="BX567" i="5"/>
  <c r="BW567" i="5"/>
  <c r="BV567" i="5"/>
  <c r="BT567" i="5"/>
  <c r="BS567" i="5"/>
  <c r="BR567" i="5"/>
  <c r="BQ567" i="5"/>
  <c r="BO567" i="5"/>
  <c r="BN567" i="5"/>
  <c r="BM567" i="5"/>
  <c r="BL567" i="5"/>
  <c r="BJ567" i="5"/>
  <c r="BI567" i="5"/>
  <c r="BH567" i="5"/>
  <c r="BG567" i="5"/>
  <c r="BE567" i="5"/>
  <c r="BD567" i="5"/>
  <c r="BC567" i="5"/>
  <c r="BB567" i="5"/>
  <c r="AZ567" i="5"/>
  <c r="AY567" i="5"/>
  <c r="AX567" i="5"/>
  <c r="AW567" i="5"/>
  <c r="AU567" i="5"/>
  <c r="AT567" i="5"/>
  <c r="AS567" i="5"/>
  <c r="AR567" i="5"/>
  <c r="AP567" i="5"/>
  <c r="AO567" i="5"/>
  <c r="AN567" i="5"/>
  <c r="AM567" i="5"/>
  <c r="AK567" i="5"/>
  <c r="AJ567" i="5"/>
  <c r="AI567" i="5"/>
  <c r="AH567" i="5"/>
  <c r="AF567" i="5"/>
  <c r="AE567" i="5"/>
  <c r="AD567" i="5"/>
  <c r="AC567" i="5"/>
  <c r="AA567" i="5"/>
  <c r="Z567" i="5"/>
  <c r="Y567" i="5"/>
  <c r="X567" i="5"/>
  <c r="V567" i="5"/>
  <c r="U567" i="5"/>
  <c r="T567" i="5"/>
  <c r="S567" i="5"/>
  <c r="Q567" i="5"/>
  <c r="P567" i="5"/>
  <c r="O567" i="5"/>
  <c r="N567" i="5"/>
  <c r="L567" i="5"/>
  <c r="K567" i="5"/>
  <c r="J567" i="5"/>
  <c r="I567" i="5"/>
  <c r="CB566" i="5"/>
  <c r="CA566" i="5"/>
  <c r="BY566" i="5"/>
  <c r="BX566" i="5"/>
  <c r="BW566" i="5"/>
  <c r="BV566" i="5"/>
  <c r="BU566" i="5"/>
  <c r="BT566" i="5"/>
  <c r="BS566" i="5"/>
  <c r="BR566" i="5"/>
  <c r="BQ566" i="5"/>
  <c r="BP566" i="5"/>
  <c r="BO566" i="5"/>
  <c r="BN566" i="5"/>
  <c r="BM566" i="5"/>
  <c r="BL566" i="5"/>
  <c r="BK566" i="5"/>
  <c r="BJ566" i="5"/>
  <c r="BI566" i="5"/>
  <c r="BH566" i="5"/>
  <c r="BG566" i="5"/>
  <c r="BF566" i="5"/>
  <c r="BE566" i="5"/>
  <c r="BD566" i="5"/>
  <c r="BC566" i="5"/>
  <c r="BB566" i="5"/>
  <c r="BA566" i="5"/>
  <c r="AZ566" i="5"/>
  <c r="AY566" i="5"/>
  <c r="AX566" i="5"/>
  <c r="AW566" i="5"/>
  <c r="AV566" i="5"/>
  <c r="AU566" i="5"/>
  <c r="AT566" i="5"/>
  <c r="AS566" i="5"/>
  <c r="AR566" i="5"/>
  <c r="AQ566" i="5"/>
  <c r="AP566" i="5"/>
  <c r="AO566" i="5"/>
  <c r="AN566" i="5"/>
  <c r="AM566" i="5"/>
  <c r="AL566" i="5"/>
  <c r="AK566" i="5"/>
  <c r="AJ566" i="5"/>
  <c r="AI566" i="5"/>
  <c r="AH566" i="5"/>
  <c r="AG566" i="5"/>
  <c r="AF566" i="5"/>
  <c r="AE566" i="5"/>
  <c r="AD566" i="5"/>
  <c r="AC566" i="5"/>
  <c r="AB566" i="5"/>
  <c r="AA566" i="5"/>
  <c r="Z566" i="5"/>
  <c r="Y566" i="5"/>
  <c r="X566" i="5"/>
  <c r="W566" i="5"/>
  <c r="V566" i="5"/>
  <c r="U566" i="5"/>
  <c r="T566" i="5"/>
  <c r="S566" i="5"/>
  <c r="R566" i="5"/>
  <c r="Q566" i="5"/>
  <c r="P566" i="5"/>
  <c r="O566" i="5"/>
  <c r="N566" i="5"/>
  <c r="M566" i="5"/>
  <c r="L566" i="5"/>
  <c r="K566" i="5"/>
  <c r="J566" i="5"/>
  <c r="I566" i="5"/>
  <c r="H566" i="5"/>
  <c r="CB565" i="5"/>
  <c r="BY565" i="5"/>
  <c r="BX565" i="5"/>
  <c r="BW565" i="5"/>
  <c r="BV565" i="5"/>
  <c r="BT565" i="5"/>
  <c r="BS565" i="5"/>
  <c r="BR565" i="5"/>
  <c r="BQ565" i="5"/>
  <c r="BP565" i="5"/>
  <c r="BO565" i="5"/>
  <c r="BN565" i="5"/>
  <c r="BM565" i="5"/>
  <c r="BL565" i="5"/>
  <c r="BK565" i="5"/>
  <c r="BJ565" i="5"/>
  <c r="BI565" i="5"/>
  <c r="BH565" i="5"/>
  <c r="BG565" i="5"/>
  <c r="BF565" i="5"/>
  <c r="BE565" i="5"/>
  <c r="BD565" i="5"/>
  <c r="BC565" i="5"/>
  <c r="BB565" i="5"/>
  <c r="BA565" i="5"/>
  <c r="AZ565" i="5"/>
  <c r="AY565" i="5"/>
  <c r="AX565" i="5"/>
  <c r="AW565" i="5"/>
  <c r="AV565" i="5"/>
  <c r="AU565" i="5"/>
  <c r="AT565" i="5"/>
  <c r="AS565"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O565" i="5"/>
  <c r="N565" i="5"/>
  <c r="M565" i="5"/>
  <c r="L565" i="5"/>
  <c r="K565" i="5"/>
  <c r="J565" i="5"/>
  <c r="I565" i="5"/>
  <c r="H565" i="5"/>
  <c r="CB564" i="5"/>
  <c r="BY564" i="5"/>
  <c r="BX564" i="5"/>
  <c r="BW564" i="5"/>
  <c r="BV564" i="5"/>
  <c r="BT564" i="5"/>
  <c r="BS564" i="5"/>
  <c r="BR564" i="5"/>
  <c r="BQ564" i="5"/>
  <c r="BP564" i="5"/>
  <c r="BO564" i="5"/>
  <c r="BN564" i="5"/>
  <c r="BM564" i="5"/>
  <c r="BL564" i="5"/>
  <c r="BK564" i="5"/>
  <c r="BJ564" i="5"/>
  <c r="BI564" i="5"/>
  <c r="BH564" i="5"/>
  <c r="BG564" i="5"/>
  <c r="BF564" i="5"/>
  <c r="BE564" i="5"/>
  <c r="BD564" i="5"/>
  <c r="BC564" i="5"/>
  <c r="BB564" i="5"/>
  <c r="BA564" i="5"/>
  <c r="AZ564" i="5"/>
  <c r="AY564" i="5"/>
  <c r="AX564" i="5"/>
  <c r="AW564" i="5"/>
  <c r="AV564" i="5"/>
  <c r="AU564" i="5"/>
  <c r="AT564" i="5"/>
  <c r="AS564" i="5"/>
  <c r="AR564" i="5"/>
  <c r="AQ564" i="5"/>
  <c r="AP564" i="5"/>
  <c r="AO564" i="5"/>
  <c r="AN564" i="5"/>
  <c r="AM564" i="5"/>
  <c r="AL564" i="5"/>
  <c r="AK564" i="5"/>
  <c r="AJ564" i="5"/>
  <c r="AI564" i="5"/>
  <c r="AH564" i="5"/>
  <c r="AG564" i="5"/>
  <c r="AF564" i="5"/>
  <c r="AE564" i="5"/>
  <c r="AD564" i="5"/>
  <c r="AC564" i="5"/>
  <c r="AB564" i="5"/>
  <c r="AA564" i="5"/>
  <c r="Z564" i="5"/>
  <c r="Y564" i="5"/>
  <c r="X564" i="5"/>
  <c r="W564" i="5"/>
  <c r="V564" i="5"/>
  <c r="U564" i="5"/>
  <c r="T564" i="5"/>
  <c r="S564" i="5"/>
  <c r="R564" i="5"/>
  <c r="Q564" i="5"/>
  <c r="P564" i="5"/>
  <c r="O564" i="5"/>
  <c r="N564" i="5"/>
  <c r="M564" i="5"/>
  <c r="L564" i="5"/>
  <c r="K564" i="5"/>
  <c r="J564" i="5"/>
  <c r="I564" i="5"/>
  <c r="H564" i="5"/>
  <c r="CB563" i="5"/>
  <c r="BY563" i="5"/>
  <c r="BX563" i="5"/>
  <c r="BW563" i="5"/>
  <c r="BV563" i="5"/>
  <c r="BT563" i="5"/>
  <c r="BS563" i="5"/>
  <c r="BR563" i="5"/>
  <c r="BQ563" i="5"/>
  <c r="BP563" i="5"/>
  <c r="BO563" i="5"/>
  <c r="BN563" i="5"/>
  <c r="BM563" i="5"/>
  <c r="BL563" i="5"/>
  <c r="BK563" i="5"/>
  <c r="BJ563" i="5"/>
  <c r="BI563" i="5"/>
  <c r="BH563" i="5"/>
  <c r="BG563" i="5"/>
  <c r="BF563" i="5"/>
  <c r="BE563" i="5"/>
  <c r="BD563" i="5"/>
  <c r="BC563" i="5"/>
  <c r="BB563" i="5"/>
  <c r="BA563" i="5"/>
  <c r="AZ563" i="5"/>
  <c r="AY563" i="5"/>
  <c r="AX563" i="5"/>
  <c r="AW563" i="5"/>
  <c r="AV563" i="5"/>
  <c r="AU563" i="5"/>
  <c r="AT563" i="5"/>
  <c r="AS563" i="5"/>
  <c r="AR563" i="5"/>
  <c r="AQ563"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O563" i="5"/>
  <c r="N563" i="5"/>
  <c r="M563" i="5"/>
  <c r="L563" i="5"/>
  <c r="K563" i="5"/>
  <c r="J563" i="5"/>
  <c r="I563" i="5"/>
  <c r="H563" i="5"/>
  <c r="CB562" i="5"/>
  <c r="BY562" i="5"/>
  <c r="BX562" i="5"/>
  <c r="BW562" i="5"/>
  <c r="BV562" i="5"/>
  <c r="BT562" i="5"/>
  <c r="BS562" i="5"/>
  <c r="BR562" i="5"/>
  <c r="BQ562" i="5"/>
  <c r="BP562" i="5"/>
  <c r="BO562" i="5"/>
  <c r="BN562" i="5"/>
  <c r="BM562" i="5"/>
  <c r="BL562" i="5"/>
  <c r="BK562" i="5"/>
  <c r="BJ562" i="5"/>
  <c r="BI562" i="5"/>
  <c r="BH562" i="5"/>
  <c r="BG562" i="5"/>
  <c r="BF562" i="5"/>
  <c r="BE562" i="5"/>
  <c r="BD562" i="5"/>
  <c r="BC562" i="5"/>
  <c r="BB562" i="5"/>
  <c r="BA562" i="5"/>
  <c r="AZ562" i="5"/>
  <c r="AY562" i="5"/>
  <c r="AX562" i="5"/>
  <c r="AW562" i="5"/>
  <c r="AV562" i="5"/>
  <c r="AU562" i="5"/>
  <c r="AT562" i="5"/>
  <c r="AS562" i="5"/>
  <c r="AR562" i="5"/>
  <c r="AQ562" i="5"/>
  <c r="AP562" i="5"/>
  <c r="AO562" i="5"/>
  <c r="AN562" i="5"/>
  <c r="AM562" i="5"/>
  <c r="AL562" i="5"/>
  <c r="AK562" i="5"/>
  <c r="AJ562" i="5"/>
  <c r="AI562" i="5"/>
  <c r="AH562" i="5"/>
  <c r="AG562" i="5"/>
  <c r="AF562" i="5"/>
  <c r="AE562" i="5"/>
  <c r="AD562" i="5"/>
  <c r="AC562" i="5"/>
  <c r="AB562" i="5"/>
  <c r="AA562" i="5"/>
  <c r="Z562" i="5"/>
  <c r="Y562" i="5"/>
  <c r="X562" i="5"/>
  <c r="W562" i="5"/>
  <c r="V562" i="5"/>
  <c r="U562" i="5"/>
  <c r="T562" i="5"/>
  <c r="S562" i="5"/>
  <c r="R562" i="5"/>
  <c r="Q562" i="5"/>
  <c r="P562" i="5"/>
  <c r="O562" i="5"/>
  <c r="N562" i="5"/>
  <c r="M562" i="5"/>
  <c r="L562" i="5"/>
  <c r="K562" i="5"/>
  <c r="J562" i="5"/>
  <c r="I562" i="5"/>
  <c r="H562" i="5"/>
  <c r="CB561" i="5"/>
  <c r="BY561" i="5"/>
  <c r="BX561" i="5"/>
  <c r="BW561" i="5"/>
  <c r="BV561" i="5"/>
  <c r="BT561" i="5"/>
  <c r="BS561" i="5"/>
  <c r="BR561" i="5"/>
  <c r="BQ561" i="5"/>
  <c r="BO561" i="5"/>
  <c r="BN561" i="5"/>
  <c r="BM561" i="5"/>
  <c r="BL561" i="5"/>
  <c r="BJ561" i="5"/>
  <c r="BI561" i="5"/>
  <c r="BH561" i="5"/>
  <c r="BG561" i="5"/>
  <c r="BE561" i="5"/>
  <c r="BD561" i="5"/>
  <c r="BC561" i="5"/>
  <c r="BB561" i="5"/>
  <c r="AZ561" i="5"/>
  <c r="AY561" i="5"/>
  <c r="AX561" i="5"/>
  <c r="AW561" i="5"/>
  <c r="AU561" i="5"/>
  <c r="AT561" i="5"/>
  <c r="AS561" i="5"/>
  <c r="AR561" i="5"/>
  <c r="AP561" i="5"/>
  <c r="AO561" i="5"/>
  <c r="AN561" i="5"/>
  <c r="AM561" i="5"/>
  <c r="AK561" i="5"/>
  <c r="AJ561" i="5"/>
  <c r="AI561" i="5"/>
  <c r="AH561" i="5"/>
  <c r="AF561" i="5"/>
  <c r="AE561" i="5"/>
  <c r="AD561" i="5"/>
  <c r="AC561" i="5"/>
  <c r="AA561" i="5"/>
  <c r="Z561" i="5"/>
  <c r="Y561" i="5"/>
  <c r="X561" i="5"/>
  <c r="V561" i="5"/>
  <c r="U561" i="5"/>
  <c r="T561" i="5"/>
  <c r="S561" i="5"/>
  <c r="Q561" i="5"/>
  <c r="P561" i="5"/>
  <c r="O561" i="5"/>
  <c r="N561" i="5"/>
  <c r="L561" i="5"/>
  <c r="K561" i="5"/>
  <c r="J561" i="5"/>
  <c r="I561" i="5"/>
  <c r="CB560" i="5"/>
  <c r="CA560" i="5"/>
  <c r="BY560" i="5"/>
  <c r="BX560" i="5"/>
  <c r="BW560" i="5"/>
  <c r="BV560" i="5"/>
  <c r="BU560" i="5"/>
  <c r="BT560" i="5"/>
  <c r="BS560" i="5"/>
  <c r="BR560" i="5"/>
  <c r="BQ560" i="5"/>
  <c r="BP560" i="5"/>
  <c r="BO560" i="5"/>
  <c r="BN560" i="5"/>
  <c r="BM560" i="5"/>
  <c r="BL560" i="5"/>
  <c r="BK560" i="5"/>
  <c r="BJ560" i="5"/>
  <c r="BI560" i="5"/>
  <c r="BH560" i="5"/>
  <c r="BG560" i="5"/>
  <c r="BF560" i="5"/>
  <c r="BE560" i="5"/>
  <c r="BD560" i="5"/>
  <c r="BC560" i="5"/>
  <c r="BB560" i="5"/>
  <c r="BA560" i="5"/>
  <c r="AZ560" i="5"/>
  <c r="AY560" i="5"/>
  <c r="AX560" i="5"/>
  <c r="AW560" i="5"/>
  <c r="AV560" i="5"/>
  <c r="AU560" i="5"/>
  <c r="AT560" i="5"/>
  <c r="AS560" i="5"/>
  <c r="AR560" i="5"/>
  <c r="AQ560" i="5"/>
  <c r="AP560" i="5"/>
  <c r="AO560" i="5"/>
  <c r="AN560" i="5"/>
  <c r="AM560" i="5"/>
  <c r="AL560" i="5"/>
  <c r="AK560" i="5"/>
  <c r="AJ560" i="5"/>
  <c r="AI560" i="5"/>
  <c r="AH560" i="5"/>
  <c r="AG560" i="5"/>
  <c r="AF560" i="5"/>
  <c r="AE560" i="5"/>
  <c r="AD560" i="5"/>
  <c r="AC560" i="5"/>
  <c r="AB560" i="5"/>
  <c r="AA560" i="5"/>
  <c r="Z560" i="5"/>
  <c r="Y560" i="5"/>
  <c r="X560" i="5"/>
  <c r="W560" i="5"/>
  <c r="V560" i="5"/>
  <c r="U560" i="5"/>
  <c r="T560" i="5"/>
  <c r="S560" i="5"/>
  <c r="R560" i="5"/>
  <c r="Q560" i="5"/>
  <c r="P560" i="5"/>
  <c r="O560" i="5"/>
  <c r="N560" i="5"/>
  <c r="M560" i="5"/>
  <c r="L560" i="5"/>
  <c r="K560" i="5"/>
  <c r="J560" i="5"/>
  <c r="I560" i="5"/>
  <c r="H560" i="5"/>
  <c r="CB559" i="5"/>
  <c r="BY559" i="5"/>
  <c r="BX559" i="5"/>
  <c r="BW559" i="5"/>
  <c r="BV559" i="5"/>
  <c r="BT559" i="5"/>
  <c r="BS559" i="5"/>
  <c r="BR559" i="5"/>
  <c r="BQ559" i="5"/>
  <c r="BP559" i="5"/>
  <c r="BO559" i="5"/>
  <c r="BN559" i="5"/>
  <c r="BM559" i="5"/>
  <c r="BL559" i="5"/>
  <c r="BK559" i="5"/>
  <c r="BJ559" i="5"/>
  <c r="BI559" i="5"/>
  <c r="BH559" i="5"/>
  <c r="BG559" i="5"/>
  <c r="BF559" i="5"/>
  <c r="BE559" i="5"/>
  <c r="BD559" i="5"/>
  <c r="BC559" i="5"/>
  <c r="BB559" i="5"/>
  <c r="BA559" i="5"/>
  <c r="AZ559" i="5"/>
  <c r="AY559" i="5"/>
  <c r="AX559" i="5"/>
  <c r="AW559" i="5"/>
  <c r="AV559" i="5"/>
  <c r="AU559" i="5"/>
  <c r="AT559" i="5"/>
  <c r="AS559"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O559" i="5"/>
  <c r="N559" i="5"/>
  <c r="M559" i="5"/>
  <c r="L559" i="5"/>
  <c r="K559" i="5"/>
  <c r="J559" i="5"/>
  <c r="I559" i="5"/>
  <c r="H559" i="5"/>
  <c r="CB558" i="5"/>
  <c r="BY558" i="5"/>
  <c r="BX558" i="5"/>
  <c r="BW558" i="5"/>
  <c r="BV558" i="5"/>
  <c r="BT558" i="5"/>
  <c r="BS558" i="5"/>
  <c r="BR558" i="5"/>
  <c r="BQ558" i="5"/>
  <c r="BP558" i="5"/>
  <c r="BO558" i="5"/>
  <c r="BN558" i="5"/>
  <c r="BM558" i="5"/>
  <c r="BL558" i="5"/>
  <c r="BK558" i="5"/>
  <c r="BJ558" i="5"/>
  <c r="BI558" i="5"/>
  <c r="BH558" i="5"/>
  <c r="BG558" i="5"/>
  <c r="BF558" i="5"/>
  <c r="BE558" i="5"/>
  <c r="BD558" i="5"/>
  <c r="BC558" i="5"/>
  <c r="BB558" i="5"/>
  <c r="BA558" i="5"/>
  <c r="AZ558" i="5"/>
  <c r="AY558" i="5"/>
  <c r="AX558" i="5"/>
  <c r="AW558" i="5"/>
  <c r="AV558" i="5"/>
  <c r="AU558" i="5"/>
  <c r="AT558" i="5"/>
  <c r="AS558" i="5"/>
  <c r="AR558" i="5"/>
  <c r="AQ558" i="5"/>
  <c r="AP558" i="5"/>
  <c r="AO558" i="5"/>
  <c r="AN558" i="5"/>
  <c r="AM558" i="5"/>
  <c r="AL558" i="5"/>
  <c r="AK558" i="5"/>
  <c r="AJ558" i="5"/>
  <c r="AI558" i="5"/>
  <c r="AH558" i="5"/>
  <c r="AG558" i="5"/>
  <c r="AF558" i="5"/>
  <c r="AE558" i="5"/>
  <c r="AD558" i="5"/>
  <c r="AC558" i="5"/>
  <c r="AB558" i="5"/>
  <c r="AA558" i="5"/>
  <c r="Z558" i="5"/>
  <c r="Y558" i="5"/>
  <c r="X558" i="5"/>
  <c r="W558" i="5"/>
  <c r="V558" i="5"/>
  <c r="U558" i="5"/>
  <c r="T558" i="5"/>
  <c r="S558" i="5"/>
  <c r="R558" i="5"/>
  <c r="Q558" i="5"/>
  <c r="P558" i="5"/>
  <c r="O558" i="5"/>
  <c r="N558" i="5"/>
  <c r="M558" i="5"/>
  <c r="L558" i="5"/>
  <c r="K558" i="5"/>
  <c r="J558" i="5"/>
  <c r="I558" i="5"/>
  <c r="H558" i="5"/>
  <c r="CB557" i="5"/>
  <c r="BY557" i="5"/>
  <c r="BX557" i="5"/>
  <c r="BW557" i="5"/>
  <c r="BV557" i="5"/>
  <c r="BT557" i="5"/>
  <c r="BS557" i="5"/>
  <c r="BR557" i="5"/>
  <c r="BQ557" i="5"/>
  <c r="BP557" i="5"/>
  <c r="BO557" i="5"/>
  <c r="BN557" i="5"/>
  <c r="BM557" i="5"/>
  <c r="BL557" i="5"/>
  <c r="BK557" i="5"/>
  <c r="BJ557" i="5"/>
  <c r="BI557" i="5"/>
  <c r="BH557" i="5"/>
  <c r="BG557" i="5"/>
  <c r="BF557" i="5"/>
  <c r="BE557" i="5"/>
  <c r="BD557" i="5"/>
  <c r="BC557" i="5"/>
  <c r="BB557" i="5"/>
  <c r="BA557" i="5"/>
  <c r="AZ557" i="5"/>
  <c r="AY557" i="5"/>
  <c r="AX557" i="5"/>
  <c r="AW557" i="5"/>
  <c r="AV557" i="5"/>
  <c r="AU557" i="5"/>
  <c r="AT557" i="5"/>
  <c r="AS557" i="5"/>
  <c r="AR557" i="5"/>
  <c r="AQ557" i="5"/>
  <c r="AP557" i="5"/>
  <c r="AO557" i="5"/>
  <c r="AN557" i="5"/>
  <c r="AM557" i="5"/>
  <c r="AL557" i="5"/>
  <c r="AK557" i="5"/>
  <c r="AJ557" i="5"/>
  <c r="AI557" i="5"/>
  <c r="AH557" i="5"/>
  <c r="AG557" i="5"/>
  <c r="AF557" i="5"/>
  <c r="AE557" i="5"/>
  <c r="AD557" i="5"/>
  <c r="AC557" i="5"/>
  <c r="AB557" i="5"/>
  <c r="AA557" i="5"/>
  <c r="Z557" i="5"/>
  <c r="Y557" i="5"/>
  <c r="X557" i="5"/>
  <c r="V557" i="5"/>
  <c r="U557" i="5"/>
  <c r="T557" i="5"/>
  <c r="S557" i="5"/>
  <c r="Q557" i="5"/>
  <c r="P557" i="5"/>
  <c r="O557" i="5"/>
  <c r="N557" i="5"/>
  <c r="L557" i="5"/>
  <c r="K557" i="5"/>
  <c r="J557" i="5"/>
  <c r="I557" i="5"/>
  <c r="H557" i="5"/>
  <c r="CB556" i="5"/>
  <c r="BY556" i="5"/>
  <c r="BX556" i="5"/>
  <c r="BW556" i="5"/>
  <c r="BV556" i="5"/>
  <c r="BT556" i="5"/>
  <c r="BS556" i="5"/>
  <c r="BR556" i="5"/>
  <c r="BQ556" i="5"/>
  <c r="BO556" i="5"/>
  <c r="BN556" i="5"/>
  <c r="BM556" i="5"/>
  <c r="BL556" i="5"/>
  <c r="BJ556" i="5"/>
  <c r="BI556" i="5"/>
  <c r="BH556" i="5"/>
  <c r="BG556" i="5"/>
  <c r="BE556" i="5"/>
  <c r="BD556" i="5"/>
  <c r="BC556" i="5"/>
  <c r="BB556" i="5"/>
  <c r="AZ556" i="5"/>
  <c r="AY556" i="5"/>
  <c r="AX556" i="5"/>
  <c r="AW556" i="5"/>
  <c r="AU556" i="5"/>
  <c r="AT556" i="5"/>
  <c r="AS556" i="5"/>
  <c r="AR556" i="5"/>
  <c r="AP556" i="5"/>
  <c r="AO556" i="5"/>
  <c r="AN556" i="5"/>
  <c r="AM556" i="5"/>
  <c r="AK556" i="5"/>
  <c r="AJ556" i="5"/>
  <c r="AI556" i="5"/>
  <c r="AH556" i="5"/>
  <c r="AF556" i="5"/>
  <c r="AE556" i="5"/>
  <c r="AD556" i="5"/>
  <c r="AC556" i="5"/>
  <c r="AA556" i="5"/>
  <c r="Z556" i="5"/>
  <c r="Y556" i="5"/>
  <c r="X556" i="5"/>
  <c r="V556" i="5"/>
  <c r="U556" i="5"/>
  <c r="T556" i="5"/>
  <c r="S556" i="5"/>
  <c r="Q556" i="5"/>
  <c r="P556" i="5"/>
  <c r="O556" i="5"/>
  <c r="N556" i="5"/>
  <c r="L556" i="5"/>
  <c r="K556" i="5"/>
  <c r="J556" i="5"/>
  <c r="I556" i="5"/>
  <c r="CB555" i="5"/>
  <c r="CA555" i="5"/>
  <c r="BY555" i="5"/>
  <c r="BX555" i="5"/>
  <c r="BW555" i="5"/>
  <c r="BV555" i="5"/>
  <c r="BU555" i="5"/>
  <c r="BT555" i="5"/>
  <c r="BS555" i="5"/>
  <c r="BR555" i="5"/>
  <c r="BQ555" i="5"/>
  <c r="BP555" i="5"/>
  <c r="BO555" i="5"/>
  <c r="BN555" i="5"/>
  <c r="BM555" i="5"/>
  <c r="BL555" i="5"/>
  <c r="BK555" i="5"/>
  <c r="BJ555" i="5"/>
  <c r="BI555" i="5"/>
  <c r="BH555" i="5"/>
  <c r="BG555" i="5"/>
  <c r="BF555" i="5"/>
  <c r="BE555" i="5"/>
  <c r="BD555" i="5"/>
  <c r="BC555" i="5"/>
  <c r="BB555" i="5"/>
  <c r="BA555" i="5"/>
  <c r="AZ555" i="5"/>
  <c r="AY555" i="5"/>
  <c r="AX555" i="5"/>
  <c r="AW555" i="5"/>
  <c r="AV555" i="5"/>
  <c r="AU555" i="5"/>
  <c r="AT555" i="5"/>
  <c r="AS555"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O555" i="5"/>
  <c r="N555" i="5"/>
  <c r="M555" i="5"/>
  <c r="L555" i="5"/>
  <c r="K555" i="5"/>
  <c r="J555" i="5"/>
  <c r="I555" i="5"/>
  <c r="H555" i="5"/>
  <c r="CB554" i="5"/>
  <c r="BY554" i="5"/>
  <c r="BX554" i="5"/>
  <c r="BW554" i="5"/>
  <c r="BV554" i="5"/>
  <c r="BT554" i="5"/>
  <c r="BS554" i="5"/>
  <c r="BR554" i="5"/>
  <c r="BQ554" i="5"/>
  <c r="BP554" i="5"/>
  <c r="BO554" i="5"/>
  <c r="BN554" i="5"/>
  <c r="BM554" i="5"/>
  <c r="BL554" i="5"/>
  <c r="BK554" i="5"/>
  <c r="BJ554" i="5"/>
  <c r="BI554" i="5"/>
  <c r="BH554" i="5"/>
  <c r="BG554" i="5"/>
  <c r="BF554" i="5"/>
  <c r="BE554" i="5"/>
  <c r="BD554" i="5"/>
  <c r="BC554" i="5"/>
  <c r="BB554" i="5"/>
  <c r="BA554" i="5"/>
  <c r="AZ554" i="5"/>
  <c r="AY554" i="5"/>
  <c r="AX554" i="5"/>
  <c r="AW554" i="5"/>
  <c r="AV554" i="5"/>
  <c r="AU554" i="5"/>
  <c r="AT554" i="5"/>
  <c r="AS554" i="5"/>
  <c r="AR554" i="5"/>
  <c r="AQ554" i="5"/>
  <c r="AP554" i="5"/>
  <c r="AO554" i="5"/>
  <c r="AN554" i="5"/>
  <c r="AM554" i="5"/>
  <c r="AL554" i="5"/>
  <c r="AK554" i="5"/>
  <c r="AJ554" i="5"/>
  <c r="AI554" i="5"/>
  <c r="AH554" i="5"/>
  <c r="AG554" i="5"/>
  <c r="AF554" i="5"/>
  <c r="AE554" i="5"/>
  <c r="AD554" i="5"/>
  <c r="AC554" i="5"/>
  <c r="AB554" i="5"/>
  <c r="AA554" i="5"/>
  <c r="Z554" i="5"/>
  <c r="Y554" i="5"/>
  <c r="X554" i="5"/>
  <c r="W554" i="5"/>
  <c r="V554" i="5"/>
  <c r="U554" i="5"/>
  <c r="T554" i="5"/>
  <c r="S554" i="5"/>
  <c r="R554" i="5"/>
  <c r="Q554" i="5"/>
  <c r="P554" i="5"/>
  <c r="O554" i="5"/>
  <c r="N554" i="5"/>
  <c r="M554" i="5"/>
  <c r="L554" i="5"/>
  <c r="K554" i="5"/>
  <c r="J554" i="5"/>
  <c r="I554" i="5"/>
  <c r="H554" i="5"/>
  <c r="CB553" i="5"/>
  <c r="CA553" i="5"/>
  <c r="BY553" i="5"/>
  <c r="BX553" i="5"/>
  <c r="BW553" i="5"/>
  <c r="BV553" i="5"/>
  <c r="BT553" i="5"/>
  <c r="BS553" i="5"/>
  <c r="BR553" i="5"/>
  <c r="BQ553" i="5"/>
  <c r="BP553" i="5"/>
  <c r="BO553" i="5"/>
  <c r="BN553" i="5"/>
  <c r="BM553" i="5"/>
  <c r="BL553" i="5"/>
  <c r="BK553" i="5"/>
  <c r="BJ553" i="5"/>
  <c r="BI553" i="5"/>
  <c r="BH553" i="5"/>
  <c r="BG553" i="5"/>
  <c r="BF553" i="5"/>
  <c r="BE553" i="5"/>
  <c r="BD553" i="5"/>
  <c r="BC553" i="5"/>
  <c r="BB553" i="5"/>
  <c r="BA553" i="5"/>
  <c r="AZ553" i="5"/>
  <c r="AY553" i="5"/>
  <c r="AX553" i="5"/>
  <c r="AW553" i="5"/>
  <c r="AV553" i="5"/>
  <c r="AU553" i="5"/>
  <c r="AT553" i="5"/>
  <c r="AS553" i="5"/>
  <c r="AR553" i="5"/>
  <c r="AQ553" i="5"/>
  <c r="AP553" i="5"/>
  <c r="AO553"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O553" i="5"/>
  <c r="N553" i="5"/>
  <c r="M553" i="5"/>
  <c r="L553" i="5"/>
  <c r="K553" i="5"/>
  <c r="J553" i="5"/>
  <c r="I553" i="5"/>
  <c r="H553" i="5"/>
  <c r="CB552" i="5"/>
  <c r="BY552" i="5"/>
  <c r="BX552" i="5"/>
  <c r="BW552" i="5"/>
  <c r="BV552" i="5"/>
  <c r="BT552" i="5"/>
  <c r="BS552" i="5"/>
  <c r="BR552" i="5"/>
  <c r="BQ552" i="5"/>
  <c r="BP552" i="5"/>
  <c r="BO552" i="5"/>
  <c r="BN552" i="5"/>
  <c r="BM552" i="5"/>
  <c r="BL552" i="5"/>
  <c r="BK552" i="5"/>
  <c r="BJ552" i="5"/>
  <c r="BI552" i="5"/>
  <c r="BH552" i="5"/>
  <c r="BG552" i="5"/>
  <c r="BF552" i="5"/>
  <c r="BE552" i="5"/>
  <c r="BD552" i="5"/>
  <c r="BC552" i="5"/>
  <c r="BB552" i="5"/>
  <c r="BA552" i="5"/>
  <c r="AZ552" i="5"/>
  <c r="AY552" i="5"/>
  <c r="AX552" i="5"/>
  <c r="AW552" i="5"/>
  <c r="AV552" i="5"/>
  <c r="AU552" i="5"/>
  <c r="AT552" i="5"/>
  <c r="AS552" i="5"/>
  <c r="AR552" i="5"/>
  <c r="AQ552" i="5"/>
  <c r="AP552" i="5"/>
  <c r="AO552" i="5"/>
  <c r="AN552" i="5"/>
  <c r="AM552" i="5"/>
  <c r="AL552" i="5"/>
  <c r="AK552" i="5"/>
  <c r="AJ552" i="5"/>
  <c r="AI552" i="5"/>
  <c r="AH552" i="5"/>
  <c r="AG552" i="5"/>
  <c r="AF552" i="5"/>
  <c r="AE552" i="5"/>
  <c r="AD552" i="5"/>
  <c r="AC552" i="5"/>
  <c r="AB552" i="5"/>
  <c r="AA552" i="5"/>
  <c r="Z552" i="5"/>
  <c r="Y552" i="5"/>
  <c r="X552" i="5"/>
  <c r="W552" i="5"/>
  <c r="V552" i="5"/>
  <c r="U552" i="5"/>
  <c r="T552" i="5"/>
  <c r="S552" i="5"/>
  <c r="R552" i="5"/>
  <c r="Q552" i="5"/>
  <c r="P552" i="5"/>
  <c r="O552" i="5"/>
  <c r="N552" i="5"/>
  <c r="M552" i="5"/>
  <c r="L552" i="5"/>
  <c r="K552" i="5"/>
  <c r="J552" i="5"/>
  <c r="I552" i="5"/>
  <c r="H552" i="5"/>
  <c r="CB551" i="5"/>
  <c r="BY551" i="5"/>
  <c r="BX551" i="5"/>
  <c r="BW551" i="5"/>
  <c r="BV551" i="5"/>
  <c r="BT551" i="5"/>
  <c r="BS551" i="5"/>
  <c r="BR551" i="5"/>
  <c r="BQ551" i="5"/>
  <c r="BP551" i="5"/>
  <c r="BO551" i="5"/>
  <c r="BN551" i="5"/>
  <c r="BM551" i="5"/>
  <c r="BL551" i="5"/>
  <c r="BK551" i="5"/>
  <c r="BJ551" i="5"/>
  <c r="BI551" i="5"/>
  <c r="BH551" i="5"/>
  <c r="BG551" i="5"/>
  <c r="BF551" i="5"/>
  <c r="BE551" i="5"/>
  <c r="BD551" i="5"/>
  <c r="BC551" i="5"/>
  <c r="BB551" i="5"/>
  <c r="BA551" i="5"/>
  <c r="AZ551" i="5"/>
  <c r="AY551" i="5"/>
  <c r="AX551" i="5"/>
  <c r="AW551" i="5"/>
  <c r="AV551" i="5"/>
  <c r="AU551" i="5"/>
  <c r="AT551" i="5"/>
  <c r="AS551" i="5"/>
  <c r="AR551" i="5"/>
  <c r="AQ551" i="5"/>
  <c r="AP551" i="5"/>
  <c r="AO551" i="5"/>
  <c r="AN551" i="5"/>
  <c r="AM551" i="5"/>
  <c r="AL551" i="5"/>
  <c r="AK551" i="5"/>
  <c r="AJ551" i="5"/>
  <c r="AI551" i="5"/>
  <c r="AH551" i="5"/>
  <c r="AG551" i="5"/>
  <c r="AF551" i="5"/>
  <c r="AE551" i="5"/>
  <c r="AD551" i="5"/>
  <c r="AC551" i="5"/>
  <c r="AB551" i="5"/>
  <c r="AA551" i="5"/>
  <c r="Z551" i="5"/>
  <c r="Y551" i="5"/>
  <c r="X551" i="5"/>
  <c r="V551" i="5"/>
  <c r="U551" i="5"/>
  <c r="T551" i="5"/>
  <c r="S551" i="5"/>
  <c r="Q551" i="5"/>
  <c r="P551" i="5"/>
  <c r="O551" i="5"/>
  <c r="N551" i="5"/>
  <c r="M551" i="5"/>
  <c r="L551" i="5"/>
  <c r="K551" i="5"/>
  <c r="J551" i="5"/>
  <c r="I551" i="5"/>
  <c r="H551" i="5"/>
  <c r="CB550" i="5"/>
  <c r="BY550" i="5"/>
  <c r="BX550" i="5"/>
  <c r="BW550" i="5"/>
  <c r="BV550" i="5"/>
  <c r="BT550" i="5"/>
  <c r="BS550" i="5"/>
  <c r="BR550" i="5"/>
  <c r="BQ550" i="5"/>
  <c r="BO550" i="5"/>
  <c r="BN550" i="5"/>
  <c r="BM550" i="5"/>
  <c r="BL550" i="5"/>
  <c r="BJ550" i="5"/>
  <c r="BI550" i="5"/>
  <c r="BH550" i="5"/>
  <c r="BG550" i="5"/>
  <c r="BE550" i="5"/>
  <c r="BD550" i="5"/>
  <c r="BC550" i="5"/>
  <c r="BB550" i="5"/>
  <c r="AZ550" i="5"/>
  <c r="AY550" i="5"/>
  <c r="AX550" i="5"/>
  <c r="AW550" i="5"/>
  <c r="AU550" i="5"/>
  <c r="AT550" i="5"/>
  <c r="AS550" i="5"/>
  <c r="AR550" i="5"/>
  <c r="AP550" i="5"/>
  <c r="AO550" i="5"/>
  <c r="AN550" i="5"/>
  <c r="AM550" i="5"/>
  <c r="AK550" i="5"/>
  <c r="AJ550" i="5"/>
  <c r="AI550" i="5"/>
  <c r="AH550" i="5"/>
  <c r="AF550" i="5"/>
  <c r="AE550" i="5"/>
  <c r="AD550" i="5"/>
  <c r="AC550" i="5"/>
  <c r="AA550" i="5"/>
  <c r="Z550" i="5"/>
  <c r="Y550" i="5"/>
  <c r="X550" i="5"/>
  <c r="V550" i="5"/>
  <c r="U550" i="5"/>
  <c r="T550" i="5"/>
  <c r="S550" i="5"/>
  <c r="Q550" i="5"/>
  <c r="P550" i="5"/>
  <c r="O550" i="5"/>
  <c r="N550" i="5"/>
  <c r="L550" i="5"/>
  <c r="K550" i="5"/>
  <c r="J550" i="5"/>
  <c r="I550" i="5"/>
  <c r="CB549" i="5"/>
  <c r="CA549" i="5"/>
  <c r="BY549" i="5"/>
  <c r="BX549" i="5"/>
  <c r="BW549" i="5"/>
  <c r="BV549" i="5"/>
  <c r="BU549" i="5"/>
  <c r="BT549" i="5"/>
  <c r="BS549" i="5"/>
  <c r="BR549" i="5"/>
  <c r="BQ549" i="5"/>
  <c r="BP549" i="5"/>
  <c r="BO549" i="5"/>
  <c r="BN549" i="5"/>
  <c r="BM549" i="5"/>
  <c r="BL549" i="5"/>
  <c r="BK549" i="5"/>
  <c r="BJ549" i="5"/>
  <c r="BI549" i="5"/>
  <c r="BH549" i="5"/>
  <c r="BG549" i="5"/>
  <c r="BF549" i="5"/>
  <c r="BE549" i="5"/>
  <c r="BD549" i="5"/>
  <c r="BC549" i="5"/>
  <c r="BB549" i="5"/>
  <c r="BA549" i="5"/>
  <c r="AZ549" i="5"/>
  <c r="AY549" i="5"/>
  <c r="AX549" i="5"/>
  <c r="AW549" i="5"/>
  <c r="AV549" i="5"/>
  <c r="AU549"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O549" i="5"/>
  <c r="N549" i="5"/>
  <c r="M549" i="5"/>
  <c r="L549" i="5"/>
  <c r="K549" i="5"/>
  <c r="J549" i="5"/>
  <c r="I549" i="5"/>
  <c r="H549" i="5"/>
  <c r="CB548" i="5"/>
  <c r="BY548" i="5"/>
  <c r="BX548" i="5"/>
  <c r="BW548" i="5"/>
  <c r="BV548" i="5"/>
  <c r="BT548" i="5"/>
  <c r="BS548" i="5"/>
  <c r="BR548" i="5"/>
  <c r="BQ548" i="5"/>
  <c r="BP548" i="5"/>
  <c r="BO548" i="5"/>
  <c r="BN548" i="5"/>
  <c r="BM548" i="5"/>
  <c r="BL548" i="5"/>
  <c r="BK548" i="5"/>
  <c r="BJ548" i="5"/>
  <c r="BI548" i="5"/>
  <c r="BH548" i="5"/>
  <c r="BG548" i="5"/>
  <c r="BF548" i="5"/>
  <c r="BE548" i="5"/>
  <c r="BD548" i="5"/>
  <c r="BC548" i="5"/>
  <c r="BB548" i="5"/>
  <c r="BA548" i="5"/>
  <c r="AZ548" i="5"/>
  <c r="AY548" i="5"/>
  <c r="AX548" i="5"/>
  <c r="AW548" i="5"/>
  <c r="AV548" i="5"/>
  <c r="AU548" i="5"/>
  <c r="AT548" i="5"/>
  <c r="AS548" i="5"/>
  <c r="AR548" i="5"/>
  <c r="AQ548" i="5"/>
  <c r="AP548" i="5"/>
  <c r="AO548" i="5"/>
  <c r="AN548" i="5"/>
  <c r="AM548" i="5"/>
  <c r="AL548" i="5"/>
  <c r="AK548" i="5"/>
  <c r="AJ548" i="5"/>
  <c r="AI548" i="5"/>
  <c r="AH548" i="5"/>
  <c r="AG548" i="5"/>
  <c r="AF548" i="5"/>
  <c r="AE548" i="5"/>
  <c r="AD548" i="5"/>
  <c r="AC548" i="5"/>
  <c r="AB548" i="5"/>
  <c r="AA548" i="5"/>
  <c r="Z548" i="5"/>
  <c r="Y548" i="5"/>
  <c r="X548" i="5"/>
  <c r="W548" i="5"/>
  <c r="V548" i="5"/>
  <c r="U548" i="5"/>
  <c r="T548" i="5"/>
  <c r="S548" i="5"/>
  <c r="R548" i="5"/>
  <c r="Q548" i="5"/>
  <c r="P548" i="5"/>
  <c r="O548" i="5"/>
  <c r="N548" i="5"/>
  <c r="M548" i="5"/>
  <c r="L548" i="5"/>
  <c r="K548" i="5"/>
  <c r="J548" i="5"/>
  <c r="I548" i="5"/>
  <c r="H548" i="5"/>
  <c r="CB547" i="5"/>
  <c r="BY547" i="5"/>
  <c r="BX547" i="5"/>
  <c r="BW547" i="5"/>
  <c r="BV547" i="5"/>
  <c r="BT547" i="5"/>
  <c r="BS547" i="5"/>
  <c r="BR547" i="5"/>
  <c r="BQ547" i="5"/>
  <c r="BP547" i="5"/>
  <c r="BO547" i="5"/>
  <c r="BN547" i="5"/>
  <c r="BM547" i="5"/>
  <c r="BL547" i="5"/>
  <c r="BK547" i="5"/>
  <c r="BJ547" i="5"/>
  <c r="BI547" i="5"/>
  <c r="BH547" i="5"/>
  <c r="BG547" i="5"/>
  <c r="BF547" i="5"/>
  <c r="BE547" i="5"/>
  <c r="BD547" i="5"/>
  <c r="BC547" i="5"/>
  <c r="BB547" i="5"/>
  <c r="BA547" i="5"/>
  <c r="AZ547" i="5"/>
  <c r="AY547" i="5"/>
  <c r="AX547" i="5"/>
  <c r="AW547" i="5"/>
  <c r="AV547" i="5"/>
  <c r="AU547" i="5"/>
  <c r="AT547" i="5"/>
  <c r="AS547" i="5"/>
  <c r="AR547" i="5"/>
  <c r="AQ547"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O547" i="5"/>
  <c r="N547" i="5"/>
  <c r="M547" i="5"/>
  <c r="L547" i="5"/>
  <c r="K547" i="5"/>
  <c r="J547" i="5"/>
  <c r="I547" i="5"/>
  <c r="H547" i="5"/>
  <c r="CB546" i="5"/>
  <c r="BY546" i="5"/>
  <c r="BX546" i="5"/>
  <c r="BW546" i="5"/>
  <c r="BV546" i="5"/>
  <c r="BT546" i="5"/>
  <c r="BS546" i="5"/>
  <c r="BR546" i="5"/>
  <c r="BQ546" i="5"/>
  <c r="BP546" i="5"/>
  <c r="BO546" i="5"/>
  <c r="BN546" i="5"/>
  <c r="BM546" i="5"/>
  <c r="BL546" i="5"/>
  <c r="BK546" i="5"/>
  <c r="BJ546" i="5"/>
  <c r="BI546" i="5"/>
  <c r="BH546" i="5"/>
  <c r="BG546" i="5"/>
  <c r="BF546" i="5"/>
  <c r="BE546" i="5"/>
  <c r="BD546" i="5"/>
  <c r="BC546" i="5"/>
  <c r="BB546" i="5"/>
  <c r="BA546" i="5"/>
  <c r="AZ546" i="5"/>
  <c r="AY546" i="5"/>
  <c r="AX546" i="5"/>
  <c r="AW546" i="5"/>
  <c r="AV546" i="5"/>
  <c r="AU546" i="5"/>
  <c r="AT546" i="5"/>
  <c r="AS546" i="5"/>
  <c r="AR546" i="5"/>
  <c r="AQ546" i="5"/>
  <c r="AP546" i="5"/>
  <c r="AO546" i="5"/>
  <c r="AN546" i="5"/>
  <c r="AM546" i="5"/>
  <c r="AL546" i="5"/>
  <c r="AK546" i="5"/>
  <c r="AJ546" i="5"/>
  <c r="AI546" i="5"/>
  <c r="AH546" i="5"/>
  <c r="AG546" i="5"/>
  <c r="AF546" i="5"/>
  <c r="AE546" i="5"/>
  <c r="AD546" i="5"/>
  <c r="AC546" i="5"/>
  <c r="AB546" i="5"/>
  <c r="AA546" i="5"/>
  <c r="Z546" i="5"/>
  <c r="Y546" i="5"/>
  <c r="X546" i="5"/>
  <c r="W546" i="5"/>
  <c r="V546" i="5"/>
  <c r="U546" i="5"/>
  <c r="T546" i="5"/>
  <c r="S546" i="5"/>
  <c r="R546" i="5"/>
  <c r="Q546" i="5"/>
  <c r="P546" i="5"/>
  <c r="O546" i="5"/>
  <c r="N546" i="5"/>
  <c r="M546" i="5"/>
  <c r="L546" i="5"/>
  <c r="K546" i="5"/>
  <c r="J546" i="5"/>
  <c r="I546" i="5"/>
  <c r="H546" i="5"/>
  <c r="CB545" i="5"/>
  <c r="BY545" i="5"/>
  <c r="BX545" i="5"/>
  <c r="BW545" i="5"/>
  <c r="BV545" i="5"/>
  <c r="BT545" i="5"/>
  <c r="BS545" i="5"/>
  <c r="BR545" i="5"/>
  <c r="BQ545" i="5"/>
  <c r="BP545" i="5"/>
  <c r="BO545" i="5"/>
  <c r="BN545" i="5"/>
  <c r="BM545" i="5"/>
  <c r="BL545" i="5"/>
  <c r="BK545" i="5"/>
  <c r="BJ545" i="5"/>
  <c r="BI545" i="5"/>
  <c r="BH545" i="5"/>
  <c r="BG545" i="5"/>
  <c r="BF545" i="5"/>
  <c r="BE545" i="5"/>
  <c r="BD545" i="5"/>
  <c r="BC545" i="5"/>
  <c r="BB545" i="5"/>
  <c r="BA545" i="5"/>
  <c r="AZ545" i="5"/>
  <c r="AY545" i="5"/>
  <c r="AX545" i="5"/>
  <c r="AW545" i="5"/>
  <c r="AV545" i="5"/>
  <c r="AU545" i="5"/>
  <c r="AT545" i="5"/>
  <c r="AS545" i="5"/>
  <c r="AR545" i="5"/>
  <c r="AQ545" i="5"/>
  <c r="AP545" i="5"/>
  <c r="AO545" i="5"/>
  <c r="AN545" i="5"/>
  <c r="AM545" i="5"/>
  <c r="AL545" i="5"/>
  <c r="AK545" i="5"/>
  <c r="AJ545" i="5"/>
  <c r="AI545" i="5"/>
  <c r="AH545" i="5"/>
  <c r="AG545" i="5"/>
  <c r="AF545" i="5"/>
  <c r="AE545" i="5"/>
  <c r="AD545" i="5"/>
  <c r="AC545" i="5"/>
  <c r="AB545" i="5"/>
  <c r="AA545" i="5"/>
  <c r="Z545" i="5"/>
  <c r="Y545" i="5"/>
  <c r="X545" i="5"/>
  <c r="V545" i="5"/>
  <c r="U545" i="5"/>
  <c r="T545" i="5"/>
  <c r="S545" i="5"/>
  <c r="Q545" i="5"/>
  <c r="P545" i="5"/>
  <c r="O545" i="5"/>
  <c r="N545" i="5"/>
  <c r="M545" i="5"/>
  <c r="L545" i="5"/>
  <c r="K545" i="5"/>
  <c r="J545" i="5"/>
  <c r="I545" i="5"/>
  <c r="H545" i="5"/>
  <c r="CB544" i="5"/>
  <c r="BY544" i="5"/>
  <c r="BX544" i="5"/>
  <c r="BW544" i="5"/>
  <c r="BV544" i="5"/>
  <c r="BT544" i="5"/>
  <c r="BS544" i="5"/>
  <c r="BR544" i="5"/>
  <c r="BQ544" i="5"/>
  <c r="BO544" i="5"/>
  <c r="BN544" i="5"/>
  <c r="BM544" i="5"/>
  <c r="BL544" i="5"/>
  <c r="BJ544" i="5"/>
  <c r="BI544" i="5"/>
  <c r="BH544" i="5"/>
  <c r="BG544" i="5"/>
  <c r="BE544" i="5"/>
  <c r="BD544" i="5"/>
  <c r="BC544" i="5"/>
  <c r="BB544" i="5"/>
  <c r="AZ544" i="5"/>
  <c r="AY544" i="5"/>
  <c r="AX544" i="5"/>
  <c r="AW544" i="5"/>
  <c r="AU544" i="5"/>
  <c r="AT544" i="5"/>
  <c r="AS544" i="5"/>
  <c r="AR544" i="5"/>
  <c r="AP544" i="5"/>
  <c r="AO544" i="5"/>
  <c r="AN544" i="5"/>
  <c r="AM544" i="5"/>
  <c r="AK544" i="5"/>
  <c r="AJ544" i="5"/>
  <c r="AI544" i="5"/>
  <c r="AH544" i="5"/>
  <c r="AF544" i="5"/>
  <c r="AE544" i="5"/>
  <c r="AD544" i="5"/>
  <c r="AC544" i="5"/>
  <c r="AA544" i="5"/>
  <c r="Z544" i="5"/>
  <c r="Y544" i="5"/>
  <c r="X544" i="5"/>
  <c r="V544" i="5"/>
  <c r="U544" i="5"/>
  <c r="T544" i="5"/>
  <c r="S544" i="5"/>
  <c r="Q544" i="5"/>
  <c r="P544" i="5"/>
  <c r="O544" i="5"/>
  <c r="N544" i="5"/>
  <c r="L544" i="5"/>
  <c r="K544" i="5"/>
  <c r="J544" i="5"/>
  <c r="I544" i="5"/>
  <c r="CB543" i="5"/>
  <c r="CA543" i="5"/>
  <c r="BY543" i="5"/>
  <c r="BX543" i="5"/>
  <c r="BW543" i="5"/>
  <c r="BV543" i="5"/>
  <c r="BU543" i="5"/>
  <c r="BT543" i="5"/>
  <c r="BS543" i="5"/>
  <c r="BR543" i="5"/>
  <c r="BQ543" i="5"/>
  <c r="BP543" i="5"/>
  <c r="BO543" i="5"/>
  <c r="BN543" i="5"/>
  <c r="BM543" i="5"/>
  <c r="BL543" i="5"/>
  <c r="BK543" i="5"/>
  <c r="BJ543" i="5"/>
  <c r="BI543" i="5"/>
  <c r="BH543" i="5"/>
  <c r="BG543" i="5"/>
  <c r="BF543" i="5"/>
  <c r="BE543" i="5"/>
  <c r="BD543" i="5"/>
  <c r="BC543" i="5"/>
  <c r="BB543" i="5"/>
  <c r="BA543" i="5"/>
  <c r="AZ543" i="5"/>
  <c r="AY543" i="5"/>
  <c r="AX543" i="5"/>
  <c r="AW543" i="5"/>
  <c r="AV543" i="5"/>
  <c r="AU543" i="5"/>
  <c r="AT543" i="5"/>
  <c r="AS543"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O543" i="5"/>
  <c r="N543" i="5"/>
  <c r="M543" i="5"/>
  <c r="L543" i="5"/>
  <c r="K543" i="5"/>
  <c r="J543" i="5"/>
  <c r="I543" i="5"/>
  <c r="H543" i="5"/>
  <c r="CB542" i="5"/>
  <c r="BY542" i="5"/>
  <c r="BX542" i="5"/>
  <c r="BW542" i="5"/>
  <c r="BV542" i="5"/>
  <c r="BT542" i="5"/>
  <c r="BS542" i="5"/>
  <c r="BR542" i="5"/>
  <c r="BQ542" i="5"/>
  <c r="BP542" i="5"/>
  <c r="BO542" i="5"/>
  <c r="BN542" i="5"/>
  <c r="BM542" i="5"/>
  <c r="BL542" i="5"/>
  <c r="BK542" i="5"/>
  <c r="BJ542" i="5"/>
  <c r="BI542" i="5"/>
  <c r="BH542" i="5"/>
  <c r="BG542" i="5"/>
  <c r="BF542" i="5"/>
  <c r="BE542" i="5"/>
  <c r="BD542" i="5"/>
  <c r="BC542" i="5"/>
  <c r="BB542" i="5"/>
  <c r="BA542" i="5"/>
  <c r="AZ542" i="5"/>
  <c r="AY542" i="5"/>
  <c r="AX542" i="5"/>
  <c r="AW542" i="5"/>
  <c r="AV542" i="5"/>
  <c r="AU542" i="5"/>
  <c r="AT542" i="5"/>
  <c r="AS542" i="5"/>
  <c r="AR542" i="5"/>
  <c r="AQ542" i="5"/>
  <c r="AP542" i="5"/>
  <c r="AO542" i="5"/>
  <c r="AN542" i="5"/>
  <c r="AM542" i="5"/>
  <c r="AL542" i="5"/>
  <c r="AK542" i="5"/>
  <c r="AJ542" i="5"/>
  <c r="AI542" i="5"/>
  <c r="AH542" i="5"/>
  <c r="AG542" i="5"/>
  <c r="AF542" i="5"/>
  <c r="AE542" i="5"/>
  <c r="AD542" i="5"/>
  <c r="AC542" i="5"/>
  <c r="AB542" i="5"/>
  <c r="AA542" i="5"/>
  <c r="Z542" i="5"/>
  <c r="Y542" i="5"/>
  <c r="X542" i="5"/>
  <c r="W542" i="5"/>
  <c r="V542" i="5"/>
  <c r="U542" i="5"/>
  <c r="T542" i="5"/>
  <c r="S542" i="5"/>
  <c r="R542" i="5"/>
  <c r="Q542" i="5"/>
  <c r="P542" i="5"/>
  <c r="O542" i="5"/>
  <c r="N542" i="5"/>
  <c r="M542" i="5"/>
  <c r="L542" i="5"/>
  <c r="K542" i="5"/>
  <c r="J542" i="5"/>
  <c r="I542" i="5"/>
  <c r="H542" i="5"/>
  <c r="CB541" i="5"/>
  <c r="BY541" i="5"/>
  <c r="BX541" i="5"/>
  <c r="BW541" i="5"/>
  <c r="BV541" i="5"/>
  <c r="BT541" i="5"/>
  <c r="BS541" i="5"/>
  <c r="BR541" i="5"/>
  <c r="BQ541" i="5"/>
  <c r="BP541" i="5"/>
  <c r="BO541" i="5"/>
  <c r="BN541" i="5"/>
  <c r="BM541" i="5"/>
  <c r="BL541" i="5"/>
  <c r="BK541" i="5"/>
  <c r="BJ541" i="5"/>
  <c r="BI541" i="5"/>
  <c r="BH541" i="5"/>
  <c r="BG541" i="5"/>
  <c r="BF541" i="5"/>
  <c r="BE541" i="5"/>
  <c r="BD541" i="5"/>
  <c r="BC541" i="5"/>
  <c r="BB541" i="5"/>
  <c r="BA541" i="5"/>
  <c r="AZ541" i="5"/>
  <c r="AY541" i="5"/>
  <c r="AX541" i="5"/>
  <c r="AW541" i="5"/>
  <c r="AV541" i="5"/>
  <c r="AU541" i="5"/>
  <c r="AT541" i="5"/>
  <c r="AS541" i="5"/>
  <c r="AR541" i="5"/>
  <c r="AQ541" i="5"/>
  <c r="AP541" i="5"/>
  <c r="AO541" i="5"/>
  <c r="AN541" i="5"/>
  <c r="AM541" i="5"/>
  <c r="AL541" i="5"/>
  <c r="AK541" i="5"/>
  <c r="AJ541" i="5"/>
  <c r="AI541" i="5"/>
  <c r="AH541" i="5"/>
  <c r="AG541" i="5"/>
  <c r="AF541" i="5"/>
  <c r="AE541" i="5"/>
  <c r="AD541" i="5"/>
  <c r="AC541" i="5"/>
  <c r="AB541" i="5"/>
  <c r="AA541" i="5"/>
  <c r="Z541" i="5"/>
  <c r="Y541" i="5"/>
  <c r="X541" i="5"/>
  <c r="W541" i="5"/>
  <c r="V541" i="5"/>
  <c r="U541" i="5"/>
  <c r="T541" i="5"/>
  <c r="S541" i="5"/>
  <c r="R541" i="5"/>
  <c r="Q541" i="5"/>
  <c r="P541" i="5"/>
  <c r="O541" i="5"/>
  <c r="N541" i="5"/>
  <c r="M541" i="5"/>
  <c r="L541" i="5"/>
  <c r="K541" i="5"/>
  <c r="J541" i="5"/>
  <c r="I541" i="5"/>
  <c r="H541" i="5"/>
  <c r="CB540" i="5"/>
  <c r="BY540" i="5"/>
  <c r="BX540" i="5"/>
  <c r="BW540" i="5"/>
  <c r="BV540" i="5"/>
  <c r="BT540" i="5"/>
  <c r="BS540" i="5"/>
  <c r="BR540" i="5"/>
  <c r="BQ540" i="5"/>
  <c r="BP540" i="5"/>
  <c r="BO540" i="5"/>
  <c r="BN540" i="5"/>
  <c r="BM540" i="5"/>
  <c r="BL540" i="5"/>
  <c r="BK540" i="5"/>
  <c r="BJ540" i="5"/>
  <c r="BI540" i="5"/>
  <c r="BH540" i="5"/>
  <c r="BG540" i="5"/>
  <c r="BF540" i="5"/>
  <c r="BE540" i="5"/>
  <c r="BD540" i="5"/>
  <c r="BC540" i="5"/>
  <c r="BB540" i="5"/>
  <c r="BA540" i="5"/>
  <c r="AZ540" i="5"/>
  <c r="AY540" i="5"/>
  <c r="AX540" i="5"/>
  <c r="AW540" i="5"/>
  <c r="AV540" i="5"/>
  <c r="AU540" i="5"/>
  <c r="AT540" i="5"/>
  <c r="AS540" i="5"/>
  <c r="AR540" i="5"/>
  <c r="AQ540" i="5"/>
  <c r="AP540" i="5"/>
  <c r="AO540" i="5"/>
  <c r="AN540" i="5"/>
  <c r="AM540" i="5"/>
  <c r="AL540" i="5"/>
  <c r="AK540" i="5"/>
  <c r="AJ540" i="5"/>
  <c r="AI540" i="5"/>
  <c r="AH540" i="5"/>
  <c r="AG540" i="5"/>
  <c r="AF540" i="5"/>
  <c r="AE540" i="5"/>
  <c r="AD540" i="5"/>
  <c r="AC540" i="5"/>
  <c r="AB540" i="5"/>
  <c r="AA540" i="5"/>
  <c r="Z540" i="5"/>
  <c r="Y540" i="5"/>
  <c r="X540" i="5"/>
  <c r="V540" i="5"/>
  <c r="U540" i="5"/>
  <c r="T540" i="5"/>
  <c r="S540" i="5"/>
  <c r="Q540" i="5"/>
  <c r="P540" i="5"/>
  <c r="O540" i="5"/>
  <c r="N540" i="5"/>
  <c r="L540" i="5"/>
  <c r="K540" i="5"/>
  <c r="J540" i="5"/>
  <c r="I540" i="5"/>
  <c r="H540" i="5"/>
  <c r="CB539" i="5"/>
  <c r="BY539" i="5"/>
  <c r="BX539" i="5"/>
  <c r="BW539" i="5"/>
  <c r="BV539" i="5"/>
  <c r="BT539" i="5"/>
  <c r="BS539" i="5"/>
  <c r="BR539" i="5"/>
  <c r="BQ539" i="5"/>
  <c r="BO539" i="5"/>
  <c r="BN539" i="5"/>
  <c r="BM539" i="5"/>
  <c r="BL539" i="5"/>
  <c r="BJ539" i="5"/>
  <c r="BI539" i="5"/>
  <c r="BH539" i="5"/>
  <c r="BG539" i="5"/>
  <c r="BE539" i="5"/>
  <c r="BD539" i="5"/>
  <c r="BC539" i="5"/>
  <c r="BB539" i="5"/>
  <c r="AZ539" i="5"/>
  <c r="AY539" i="5"/>
  <c r="AX539" i="5"/>
  <c r="AW539" i="5"/>
  <c r="AU539" i="5"/>
  <c r="AT539" i="5"/>
  <c r="AS539" i="5"/>
  <c r="AR539" i="5"/>
  <c r="AP539" i="5"/>
  <c r="AO539" i="5"/>
  <c r="AN539" i="5"/>
  <c r="AM539" i="5"/>
  <c r="AK539" i="5"/>
  <c r="AJ539" i="5"/>
  <c r="AI539" i="5"/>
  <c r="AH539" i="5"/>
  <c r="AF539" i="5"/>
  <c r="AE539" i="5"/>
  <c r="AD539" i="5"/>
  <c r="AC539" i="5"/>
  <c r="AA539" i="5"/>
  <c r="Z539" i="5"/>
  <c r="Y539" i="5"/>
  <c r="X539" i="5"/>
  <c r="V539" i="5"/>
  <c r="U539" i="5"/>
  <c r="T539" i="5"/>
  <c r="S539" i="5"/>
  <c r="Q539" i="5"/>
  <c r="P539" i="5"/>
  <c r="O539" i="5"/>
  <c r="N539" i="5"/>
  <c r="L539" i="5"/>
  <c r="K539" i="5"/>
  <c r="J539" i="5"/>
  <c r="I539" i="5"/>
  <c r="CB538" i="5"/>
  <c r="CA538" i="5"/>
  <c r="BY538" i="5"/>
  <c r="BX538" i="5"/>
  <c r="BW538" i="5"/>
  <c r="BV538" i="5"/>
  <c r="BU538" i="5"/>
  <c r="BT538" i="5"/>
  <c r="BS538" i="5"/>
  <c r="BR538" i="5"/>
  <c r="BQ538" i="5"/>
  <c r="BP538" i="5"/>
  <c r="BO538" i="5"/>
  <c r="BN538" i="5"/>
  <c r="BM538" i="5"/>
  <c r="BL538" i="5"/>
  <c r="BK538" i="5"/>
  <c r="BJ538" i="5"/>
  <c r="BI538" i="5"/>
  <c r="BH538" i="5"/>
  <c r="BG538" i="5"/>
  <c r="BF538" i="5"/>
  <c r="BE538" i="5"/>
  <c r="BD538" i="5"/>
  <c r="BC538" i="5"/>
  <c r="BB538" i="5"/>
  <c r="BA538" i="5"/>
  <c r="AZ538" i="5"/>
  <c r="AY538" i="5"/>
  <c r="AX538" i="5"/>
  <c r="AW538" i="5"/>
  <c r="AV538" i="5"/>
  <c r="AU538" i="5"/>
  <c r="AT538" i="5"/>
  <c r="AS538" i="5"/>
  <c r="AR538" i="5"/>
  <c r="AQ538" i="5"/>
  <c r="AP538" i="5"/>
  <c r="AO538" i="5"/>
  <c r="AN538" i="5"/>
  <c r="AM538" i="5"/>
  <c r="AL538" i="5"/>
  <c r="AK538" i="5"/>
  <c r="AJ538" i="5"/>
  <c r="AI538" i="5"/>
  <c r="AH538" i="5"/>
  <c r="AG538" i="5"/>
  <c r="AF538" i="5"/>
  <c r="AE538" i="5"/>
  <c r="AD538" i="5"/>
  <c r="AC538" i="5"/>
  <c r="AB538" i="5"/>
  <c r="AA538" i="5"/>
  <c r="Z538" i="5"/>
  <c r="Y538" i="5"/>
  <c r="X538" i="5"/>
  <c r="W538" i="5"/>
  <c r="V538" i="5"/>
  <c r="U538" i="5"/>
  <c r="T538" i="5"/>
  <c r="S538" i="5"/>
  <c r="R538" i="5"/>
  <c r="Q538" i="5"/>
  <c r="P538" i="5"/>
  <c r="O538" i="5"/>
  <c r="N538" i="5"/>
  <c r="M538" i="5"/>
  <c r="L538" i="5"/>
  <c r="K538" i="5"/>
  <c r="J538" i="5"/>
  <c r="I538" i="5"/>
  <c r="H538" i="5"/>
  <c r="CB537" i="5"/>
  <c r="BY537" i="5"/>
  <c r="BX537" i="5"/>
  <c r="BW537" i="5"/>
  <c r="BV537" i="5"/>
  <c r="BT537" i="5"/>
  <c r="BS537" i="5"/>
  <c r="BR537" i="5"/>
  <c r="BQ537" i="5"/>
  <c r="BP537" i="5"/>
  <c r="BO537" i="5"/>
  <c r="BN537" i="5"/>
  <c r="BM537" i="5"/>
  <c r="BL537" i="5"/>
  <c r="BK537" i="5"/>
  <c r="BJ537" i="5"/>
  <c r="BI537" i="5"/>
  <c r="BH537" i="5"/>
  <c r="BG537" i="5"/>
  <c r="BF537" i="5"/>
  <c r="BE537" i="5"/>
  <c r="BD537" i="5"/>
  <c r="BC537" i="5"/>
  <c r="BB537" i="5"/>
  <c r="BA537" i="5"/>
  <c r="AZ537" i="5"/>
  <c r="AY537" i="5"/>
  <c r="AX537" i="5"/>
  <c r="AW537" i="5"/>
  <c r="AV537" i="5"/>
  <c r="AU537" i="5"/>
  <c r="AT537" i="5"/>
  <c r="AS537" i="5"/>
  <c r="AR537" i="5"/>
  <c r="AQ537" i="5"/>
  <c r="AP537" i="5"/>
  <c r="AO537"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O537" i="5"/>
  <c r="N537" i="5"/>
  <c r="M537" i="5"/>
  <c r="L537" i="5"/>
  <c r="K537" i="5"/>
  <c r="J537" i="5"/>
  <c r="I537" i="5"/>
  <c r="H537" i="5"/>
  <c r="CB536" i="5"/>
  <c r="BY536" i="5"/>
  <c r="BX536" i="5"/>
  <c r="BW536" i="5"/>
  <c r="BV536" i="5"/>
  <c r="BT536" i="5"/>
  <c r="BS536" i="5"/>
  <c r="BR536" i="5"/>
  <c r="BQ536" i="5"/>
  <c r="BP536" i="5"/>
  <c r="BO536" i="5"/>
  <c r="BN536" i="5"/>
  <c r="BM536" i="5"/>
  <c r="BL536" i="5"/>
  <c r="BK536" i="5"/>
  <c r="BJ536" i="5"/>
  <c r="BI536" i="5"/>
  <c r="BH536" i="5"/>
  <c r="BG536" i="5"/>
  <c r="BF536" i="5"/>
  <c r="BE536" i="5"/>
  <c r="BD536" i="5"/>
  <c r="BC536" i="5"/>
  <c r="BB536" i="5"/>
  <c r="BA536" i="5"/>
  <c r="AZ536" i="5"/>
  <c r="AY536" i="5"/>
  <c r="AX536" i="5"/>
  <c r="AW536" i="5"/>
  <c r="AV536" i="5"/>
  <c r="AU536" i="5"/>
  <c r="AT536" i="5"/>
  <c r="AS536" i="5"/>
  <c r="AR536" i="5"/>
  <c r="AQ536" i="5"/>
  <c r="AP536" i="5"/>
  <c r="AO536" i="5"/>
  <c r="AN536" i="5"/>
  <c r="AM536" i="5"/>
  <c r="AL536" i="5"/>
  <c r="AK536" i="5"/>
  <c r="AJ536" i="5"/>
  <c r="AI536" i="5"/>
  <c r="AH536" i="5"/>
  <c r="AG536" i="5"/>
  <c r="AF536" i="5"/>
  <c r="AE536" i="5"/>
  <c r="AD536" i="5"/>
  <c r="AC536" i="5"/>
  <c r="AB536" i="5"/>
  <c r="AA536" i="5"/>
  <c r="Z536" i="5"/>
  <c r="Y536" i="5"/>
  <c r="X536" i="5"/>
  <c r="W536" i="5"/>
  <c r="V536" i="5"/>
  <c r="U536" i="5"/>
  <c r="T536" i="5"/>
  <c r="S536" i="5"/>
  <c r="R536" i="5"/>
  <c r="Q536" i="5"/>
  <c r="P536" i="5"/>
  <c r="O536" i="5"/>
  <c r="N536" i="5"/>
  <c r="M536" i="5"/>
  <c r="L536" i="5"/>
  <c r="K536" i="5"/>
  <c r="J536" i="5"/>
  <c r="I536" i="5"/>
  <c r="H536" i="5"/>
  <c r="CB535" i="5"/>
  <c r="BY535" i="5"/>
  <c r="BX535" i="5"/>
  <c r="BW535" i="5"/>
  <c r="BV535" i="5"/>
  <c r="BT535" i="5"/>
  <c r="BS535" i="5"/>
  <c r="BR535" i="5"/>
  <c r="BQ535" i="5"/>
  <c r="BP535" i="5"/>
  <c r="BO535" i="5"/>
  <c r="BN535" i="5"/>
  <c r="BM535" i="5"/>
  <c r="BL535" i="5"/>
  <c r="BK535" i="5"/>
  <c r="BJ535" i="5"/>
  <c r="BI535" i="5"/>
  <c r="BH535" i="5"/>
  <c r="BG535" i="5"/>
  <c r="BF535" i="5"/>
  <c r="BE535" i="5"/>
  <c r="BD535" i="5"/>
  <c r="BC535" i="5"/>
  <c r="BB535" i="5"/>
  <c r="BA535" i="5"/>
  <c r="AZ535" i="5"/>
  <c r="AY535" i="5"/>
  <c r="AX535" i="5"/>
  <c r="AW535" i="5"/>
  <c r="AV535" i="5"/>
  <c r="AU535" i="5"/>
  <c r="AT535" i="5"/>
  <c r="AS535"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O535" i="5"/>
  <c r="N535" i="5"/>
  <c r="M535" i="5"/>
  <c r="L535" i="5"/>
  <c r="K535" i="5"/>
  <c r="J535" i="5"/>
  <c r="I535" i="5"/>
  <c r="H535" i="5"/>
  <c r="CB534" i="5"/>
  <c r="BY534" i="5"/>
  <c r="BX534" i="5"/>
  <c r="BW534" i="5"/>
  <c r="BV534" i="5"/>
  <c r="BT534" i="5"/>
  <c r="BS534" i="5"/>
  <c r="BR534" i="5"/>
  <c r="BQ534" i="5"/>
  <c r="BO534" i="5"/>
  <c r="BN534" i="5"/>
  <c r="BM534" i="5"/>
  <c r="BL534" i="5"/>
  <c r="BJ534" i="5"/>
  <c r="BI534" i="5"/>
  <c r="BH534" i="5"/>
  <c r="BG534" i="5"/>
  <c r="BE534" i="5"/>
  <c r="BD534" i="5"/>
  <c r="BC534" i="5"/>
  <c r="BB534" i="5"/>
  <c r="AZ534" i="5"/>
  <c r="AY534" i="5"/>
  <c r="AX534" i="5"/>
  <c r="AW534" i="5"/>
  <c r="AU534" i="5"/>
  <c r="AT534" i="5"/>
  <c r="AS534" i="5"/>
  <c r="AR534" i="5"/>
  <c r="AP534" i="5"/>
  <c r="AO534" i="5"/>
  <c r="AN534" i="5"/>
  <c r="AM534" i="5"/>
  <c r="AK534" i="5"/>
  <c r="AJ534" i="5"/>
  <c r="AI534" i="5"/>
  <c r="AH534" i="5"/>
  <c r="AF534" i="5"/>
  <c r="AE534" i="5"/>
  <c r="AD534" i="5"/>
  <c r="AC534" i="5"/>
  <c r="AA534" i="5"/>
  <c r="Z534" i="5"/>
  <c r="Y534" i="5"/>
  <c r="X534" i="5"/>
  <c r="V534" i="5"/>
  <c r="U534" i="5"/>
  <c r="T534" i="5"/>
  <c r="S534" i="5"/>
  <c r="Q534" i="5"/>
  <c r="P534" i="5"/>
  <c r="O534" i="5"/>
  <c r="N534" i="5"/>
  <c r="L534" i="5"/>
  <c r="K534" i="5"/>
  <c r="J534" i="5"/>
  <c r="I534" i="5"/>
  <c r="CB533" i="5"/>
  <c r="CA533" i="5"/>
  <c r="BY533" i="5"/>
  <c r="BX533" i="5"/>
  <c r="BW533" i="5"/>
  <c r="BV533" i="5"/>
  <c r="BU533" i="5"/>
  <c r="BT533" i="5"/>
  <c r="BS533" i="5"/>
  <c r="BR533" i="5"/>
  <c r="BQ533" i="5"/>
  <c r="BP533" i="5"/>
  <c r="BO533" i="5"/>
  <c r="BN533" i="5"/>
  <c r="BM533" i="5"/>
  <c r="BL533" i="5"/>
  <c r="BK533" i="5"/>
  <c r="BJ533" i="5"/>
  <c r="BI533" i="5"/>
  <c r="BH533" i="5"/>
  <c r="BG533" i="5"/>
  <c r="BF533" i="5"/>
  <c r="BE533" i="5"/>
  <c r="BD533" i="5"/>
  <c r="BC533" i="5"/>
  <c r="BB533" i="5"/>
  <c r="BA533" i="5"/>
  <c r="AZ533" i="5"/>
  <c r="AY533" i="5"/>
  <c r="AX533" i="5"/>
  <c r="AW533" i="5"/>
  <c r="AV533" i="5"/>
  <c r="AU533" i="5"/>
  <c r="AT533" i="5"/>
  <c r="AS533" i="5"/>
  <c r="AR533" i="5"/>
  <c r="AQ533" i="5"/>
  <c r="AP533" i="5"/>
  <c r="AO533" i="5"/>
  <c r="AN533" i="5"/>
  <c r="AM533" i="5"/>
  <c r="AL533" i="5"/>
  <c r="AK533" i="5"/>
  <c r="AJ533" i="5"/>
  <c r="AI533" i="5"/>
  <c r="AH533" i="5"/>
  <c r="AG533" i="5"/>
  <c r="AF533" i="5"/>
  <c r="AE533" i="5"/>
  <c r="AD533" i="5"/>
  <c r="AC533" i="5"/>
  <c r="AB533" i="5"/>
  <c r="AA533" i="5"/>
  <c r="Z533" i="5"/>
  <c r="Y533" i="5"/>
  <c r="X533" i="5"/>
  <c r="W533" i="5"/>
  <c r="V533" i="5"/>
  <c r="U533" i="5"/>
  <c r="T533" i="5"/>
  <c r="S533" i="5"/>
  <c r="R533" i="5"/>
  <c r="Q533" i="5"/>
  <c r="P533" i="5"/>
  <c r="O533" i="5"/>
  <c r="N533" i="5"/>
  <c r="M533" i="5"/>
  <c r="L533" i="5"/>
  <c r="K533" i="5"/>
  <c r="J533" i="5"/>
  <c r="I533" i="5"/>
  <c r="H533" i="5"/>
  <c r="CB532" i="5"/>
  <c r="CA532" i="5"/>
  <c r="BY532" i="5"/>
  <c r="BX532" i="5"/>
  <c r="BW532" i="5"/>
  <c r="BV532" i="5"/>
  <c r="BT532" i="5"/>
  <c r="BS532" i="5"/>
  <c r="BR532" i="5"/>
  <c r="BQ532" i="5"/>
  <c r="BP532" i="5"/>
  <c r="BO532" i="5"/>
  <c r="BN532" i="5"/>
  <c r="BM532" i="5"/>
  <c r="BL532" i="5"/>
  <c r="BK532" i="5"/>
  <c r="BJ532" i="5"/>
  <c r="BI532" i="5"/>
  <c r="BH532" i="5"/>
  <c r="BG532" i="5"/>
  <c r="BF532" i="5"/>
  <c r="BE532" i="5"/>
  <c r="BD532" i="5"/>
  <c r="BC532" i="5"/>
  <c r="BB532" i="5"/>
  <c r="BA532" i="5"/>
  <c r="AZ532" i="5"/>
  <c r="AY532" i="5"/>
  <c r="AX532" i="5"/>
  <c r="AW532" i="5"/>
  <c r="AV532" i="5"/>
  <c r="AU532" i="5"/>
  <c r="AT532" i="5"/>
  <c r="AS532" i="5"/>
  <c r="AR532" i="5"/>
  <c r="AQ532" i="5"/>
  <c r="AP532" i="5"/>
  <c r="AO532" i="5"/>
  <c r="AN532" i="5"/>
  <c r="AM532" i="5"/>
  <c r="AL532" i="5"/>
  <c r="AK532" i="5"/>
  <c r="AJ532" i="5"/>
  <c r="AI532" i="5"/>
  <c r="AH532" i="5"/>
  <c r="AG532" i="5"/>
  <c r="AF532" i="5"/>
  <c r="AE532" i="5"/>
  <c r="AD532" i="5"/>
  <c r="AC532" i="5"/>
  <c r="AB532" i="5"/>
  <c r="AA532" i="5"/>
  <c r="Z532" i="5"/>
  <c r="Y532" i="5"/>
  <c r="X532" i="5"/>
  <c r="W532" i="5"/>
  <c r="V532" i="5"/>
  <c r="U532" i="5"/>
  <c r="T532" i="5"/>
  <c r="S532" i="5"/>
  <c r="R532" i="5"/>
  <c r="Q532" i="5"/>
  <c r="P532" i="5"/>
  <c r="O532" i="5"/>
  <c r="N532" i="5"/>
  <c r="M532" i="5"/>
  <c r="L532" i="5"/>
  <c r="K532" i="5"/>
  <c r="J532" i="5"/>
  <c r="I532" i="5"/>
  <c r="H532" i="5"/>
  <c r="CB531" i="5"/>
  <c r="BY531" i="5"/>
  <c r="BX531" i="5"/>
  <c r="BW531" i="5"/>
  <c r="BV531" i="5"/>
  <c r="BT531" i="5"/>
  <c r="BS531" i="5"/>
  <c r="BR531" i="5"/>
  <c r="BQ531" i="5"/>
  <c r="BP531" i="5"/>
  <c r="BO531" i="5"/>
  <c r="BN531" i="5"/>
  <c r="BM531" i="5"/>
  <c r="BL531" i="5"/>
  <c r="BK531" i="5"/>
  <c r="BJ531" i="5"/>
  <c r="BI531" i="5"/>
  <c r="BH531" i="5"/>
  <c r="BG531" i="5"/>
  <c r="BF531" i="5"/>
  <c r="BE531" i="5"/>
  <c r="BD531" i="5"/>
  <c r="BC531" i="5"/>
  <c r="BB531" i="5"/>
  <c r="BA531" i="5"/>
  <c r="AZ531" i="5"/>
  <c r="AY531" i="5"/>
  <c r="AX531" i="5"/>
  <c r="AW531" i="5"/>
  <c r="AV531" i="5"/>
  <c r="AU531" i="5"/>
  <c r="AT531" i="5"/>
  <c r="AS531" i="5"/>
  <c r="AR531" i="5"/>
  <c r="AQ531"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O531" i="5"/>
  <c r="N531" i="5"/>
  <c r="M531" i="5"/>
  <c r="L531" i="5"/>
  <c r="K531" i="5"/>
  <c r="J531" i="5"/>
  <c r="I531" i="5"/>
  <c r="H531" i="5"/>
  <c r="CB530" i="5"/>
  <c r="BY530" i="5"/>
  <c r="BX530" i="5"/>
  <c r="BW530" i="5"/>
  <c r="BV530" i="5"/>
  <c r="BT530" i="5"/>
  <c r="BS530" i="5"/>
  <c r="BR530" i="5"/>
  <c r="BQ530" i="5"/>
  <c r="BP530" i="5"/>
  <c r="BO530" i="5"/>
  <c r="BN530" i="5"/>
  <c r="BM530" i="5"/>
  <c r="BL530" i="5"/>
  <c r="BK530" i="5"/>
  <c r="BJ530" i="5"/>
  <c r="BI530" i="5"/>
  <c r="BH530" i="5"/>
  <c r="BG530" i="5"/>
  <c r="BF530" i="5"/>
  <c r="BE530" i="5"/>
  <c r="BD530" i="5"/>
  <c r="BC530" i="5"/>
  <c r="BB530" i="5"/>
  <c r="BA530" i="5"/>
  <c r="AZ530" i="5"/>
  <c r="AY530" i="5"/>
  <c r="AX530" i="5"/>
  <c r="AW530" i="5"/>
  <c r="AV530" i="5"/>
  <c r="AU530" i="5"/>
  <c r="AT530" i="5"/>
  <c r="AS530" i="5"/>
  <c r="AR530" i="5"/>
  <c r="AQ530" i="5"/>
  <c r="AP530" i="5"/>
  <c r="AO530" i="5"/>
  <c r="AN530" i="5"/>
  <c r="AM530" i="5"/>
  <c r="AL530" i="5"/>
  <c r="AK530" i="5"/>
  <c r="AJ530" i="5"/>
  <c r="AI530" i="5"/>
  <c r="AH530" i="5"/>
  <c r="AG530" i="5"/>
  <c r="AF530" i="5"/>
  <c r="AE530" i="5"/>
  <c r="AD530" i="5"/>
  <c r="AC530" i="5"/>
  <c r="AB530" i="5"/>
  <c r="AA530" i="5"/>
  <c r="Z530" i="5"/>
  <c r="Y530" i="5"/>
  <c r="X530" i="5"/>
  <c r="W530" i="5"/>
  <c r="V530" i="5"/>
  <c r="U530" i="5"/>
  <c r="T530" i="5"/>
  <c r="S530" i="5"/>
  <c r="R530" i="5"/>
  <c r="Q530" i="5"/>
  <c r="P530" i="5"/>
  <c r="O530" i="5"/>
  <c r="N530" i="5"/>
  <c r="M530" i="5"/>
  <c r="L530" i="5"/>
  <c r="K530" i="5"/>
  <c r="J530" i="5"/>
  <c r="I530" i="5"/>
  <c r="H530" i="5"/>
  <c r="CB529" i="5"/>
  <c r="BY529" i="5"/>
  <c r="BX529" i="5"/>
  <c r="BW529" i="5"/>
  <c r="BV529" i="5"/>
  <c r="BT529" i="5"/>
  <c r="BS529" i="5"/>
  <c r="BR529" i="5"/>
  <c r="BQ529" i="5"/>
  <c r="BP529" i="5"/>
  <c r="BO529" i="5"/>
  <c r="BN529" i="5"/>
  <c r="BM529" i="5"/>
  <c r="BL529" i="5"/>
  <c r="BK529" i="5"/>
  <c r="BJ529" i="5"/>
  <c r="BI529" i="5"/>
  <c r="BH529" i="5"/>
  <c r="BG529" i="5"/>
  <c r="BF529" i="5"/>
  <c r="BE529" i="5"/>
  <c r="BD529" i="5"/>
  <c r="BC529" i="5"/>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X529" i="5"/>
  <c r="V529" i="5"/>
  <c r="U529" i="5"/>
  <c r="T529" i="5"/>
  <c r="S529" i="5"/>
  <c r="Q529" i="5"/>
  <c r="P529" i="5"/>
  <c r="O529" i="5"/>
  <c r="N529" i="5"/>
  <c r="L529" i="5"/>
  <c r="K529" i="5"/>
  <c r="J529" i="5"/>
  <c r="I529" i="5"/>
  <c r="H529" i="5"/>
  <c r="CB528" i="5"/>
  <c r="BY528" i="5"/>
  <c r="BX528" i="5"/>
  <c r="BW528" i="5"/>
  <c r="BV528" i="5"/>
  <c r="BT528" i="5"/>
  <c r="BS528" i="5"/>
  <c r="BR528" i="5"/>
  <c r="BQ528" i="5"/>
  <c r="BO528" i="5"/>
  <c r="BN528" i="5"/>
  <c r="BM528" i="5"/>
  <c r="BL528" i="5"/>
  <c r="BJ528" i="5"/>
  <c r="BI528" i="5"/>
  <c r="BH528" i="5"/>
  <c r="BG528" i="5"/>
  <c r="BE528" i="5"/>
  <c r="BD528" i="5"/>
  <c r="BC528" i="5"/>
  <c r="BB528" i="5"/>
  <c r="AZ528" i="5"/>
  <c r="AY528" i="5"/>
  <c r="AX528" i="5"/>
  <c r="AW528" i="5"/>
  <c r="AU528" i="5"/>
  <c r="AT528" i="5"/>
  <c r="AS528" i="5"/>
  <c r="AR528" i="5"/>
  <c r="AP528" i="5"/>
  <c r="AO528" i="5"/>
  <c r="AN528" i="5"/>
  <c r="AM528" i="5"/>
  <c r="AK528" i="5"/>
  <c r="AJ528" i="5"/>
  <c r="AI528" i="5"/>
  <c r="AH528" i="5"/>
  <c r="AF528" i="5"/>
  <c r="AE528" i="5"/>
  <c r="AD528" i="5"/>
  <c r="AC528" i="5"/>
  <c r="AA528" i="5"/>
  <c r="Z528" i="5"/>
  <c r="Y528" i="5"/>
  <c r="X528" i="5"/>
  <c r="V528" i="5"/>
  <c r="U528" i="5"/>
  <c r="T528" i="5"/>
  <c r="S528" i="5"/>
  <c r="Q528" i="5"/>
  <c r="P528" i="5"/>
  <c r="O528" i="5"/>
  <c r="N528" i="5"/>
  <c r="L528" i="5"/>
  <c r="K528" i="5"/>
  <c r="J528" i="5"/>
  <c r="I528" i="5"/>
  <c r="CB527" i="5"/>
  <c r="CA527" i="5"/>
  <c r="BY527" i="5"/>
  <c r="BX527" i="5"/>
  <c r="BW527" i="5"/>
  <c r="BV527" i="5"/>
  <c r="BU527" i="5"/>
  <c r="BT527" i="5"/>
  <c r="BS527" i="5"/>
  <c r="BR527" i="5"/>
  <c r="BQ527" i="5"/>
  <c r="BP527" i="5"/>
  <c r="BO527" i="5"/>
  <c r="BN527" i="5"/>
  <c r="BM527" i="5"/>
  <c r="BL527" i="5"/>
  <c r="BK527" i="5"/>
  <c r="BJ527" i="5"/>
  <c r="BI527" i="5"/>
  <c r="BH527" i="5"/>
  <c r="BG527" i="5"/>
  <c r="BF527" i="5"/>
  <c r="BE527" i="5"/>
  <c r="BD527" i="5"/>
  <c r="BC527" i="5"/>
  <c r="BB527" i="5"/>
  <c r="BA527" i="5"/>
  <c r="AZ527" i="5"/>
  <c r="AY527" i="5"/>
  <c r="AX527" i="5"/>
  <c r="AW527" i="5"/>
  <c r="AV527" i="5"/>
  <c r="AU527" i="5"/>
  <c r="AT527" i="5"/>
  <c r="AS527" i="5"/>
  <c r="AR527" i="5"/>
  <c r="AQ527" i="5"/>
  <c r="AP527" i="5"/>
  <c r="AO527"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O527" i="5"/>
  <c r="N527" i="5"/>
  <c r="M527" i="5"/>
  <c r="L527" i="5"/>
  <c r="K527" i="5"/>
  <c r="J527" i="5"/>
  <c r="I527" i="5"/>
  <c r="H527" i="5"/>
  <c r="CB526" i="5"/>
  <c r="BY526" i="5"/>
  <c r="BX526" i="5"/>
  <c r="BW526" i="5"/>
  <c r="BV526" i="5"/>
  <c r="BT526" i="5"/>
  <c r="BS526" i="5"/>
  <c r="BR526" i="5"/>
  <c r="BQ526" i="5"/>
  <c r="BP526" i="5"/>
  <c r="BO526" i="5"/>
  <c r="BN526" i="5"/>
  <c r="BM526" i="5"/>
  <c r="BL526" i="5"/>
  <c r="BK526" i="5"/>
  <c r="BJ526" i="5"/>
  <c r="BI526" i="5"/>
  <c r="BH526" i="5"/>
  <c r="BG526" i="5"/>
  <c r="BF526" i="5"/>
  <c r="BE526" i="5"/>
  <c r="BD526" i="5"/>
  <c r="BC526" i="5"/>
  <c r="BB526" i="5"/>
  <c r="BA526" i="5"/>
  <c r="AZ526" i="5"/>
  <c r="AY526" i="5"/>
  <c r="AX526" i="5"/>
  <c r="AW526" i="5"/>
  <c r="AV526" i="5"/>
  <c r="AU526" i="5"/>
  <c r="AT526" i="5"/>
  <c r="AS526" i="5"/>
  <c r="AR526" i="5"/>
  <c r="AQ526" i="5"/>
  <c r="AP526" i="5"/>
  <c r="AO526" i="5"/>
  <c r="AN526" i="5"/>
  <c r="AM526" i="5"/>
  <c r="AL526" i="5"/>
  <c r="AK526" i="5"/>
  <c r="AJ526" i="5"/>
  <c r="AI526" i="5"/>
  <c r="AH526" i="5"/>
  <c r="AG526" i="5"/>
  <c r="AF526" i="5"/>
  <c r="AE526" i="5"/>
  <c r="AD526" i="5"/>
  <c r="AC526" i="5"/>
  <c r="AB526" i="5"/>
  <c r="AA526" i="5"/>
  <c r="Z526" i="5"/>
  <c r="Y526" i="5"/>
  <c r="X526" i="5"/>
  <c r="W526" i="5"/>
  <c r="V526" i="5"/>
  <c r="U526" i="5"/>
  <c r="T526" i="5"/>
  <c r="S526" i="5"/>
  <c r="R526" i="5"/>
  <c r="Q526" i="5"/>
  <c r="P526" i="5"/>
  <c r="O526" i="5"/>
  <c r="N526" i="5"/>
  <c r="M526" i="5"/>
  <c r="L526" i="5"/>
  <c r="K526" i="5"/>
  <c r="J526" i="5"/>
  <c r="I526" i="5"/>
  <c r="H526" i="5"/>
  <c r="CB525" i="5"/>
  <c r="BY525" i="5"/>
  <c r="BX525" i="5"/>
  <c r="BW525" i="5"/>
  <c r="BV525" i="5"/>
  <c r="BT525" i="5"/>
  <c r="BS525" i="5"/>
  <c r="BR525" i="5"/>
  <c r="BQ525" i="5"/>
  <c r="BP525" i="5"/>
  <c r="BO525" i="5"/>
  <c r="BN525" i="5"/>
  <c r="BM525" i="5"/>
  <c r="BL525" i="5"/>
  <c r="BK525" i="5"/>
  <c r="BJ525" i="5"/>
  <c r="BI525" i="5"/>
  <c r="BH525" i="5"/>
  <c r="BG525" i="5"/>
  <c r="BF525" i="5"/>
  <c r="BE525" i="5"/>
  <c r="BD525" i="5"/>
  <c r="BC525"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O525" i="5"/>
  <c r="N525" i="5"/>
  <c r="M525" i="5"/>
  <c r="L525" i="5"/>
  <c r="K525" i="5"/>
  <c r="J525" i="5"/>
  <c r="I525" i="5"/>
  <c r="H525" i="5"/>
  <c r="CB524" i="5"/>
  <c r="BY524" i="5"/>
  <c r="BX524" i="5"/>
  <c r="BW524" i="5"/>
  <c r="BV524" i="5"/>
  <c r="BT524" i="5"/>
  <c r="BS524" i="5"/>
  <c r="BR524" i="5"/>
  <c r="BQ524" i="5"/>
  <c r="BP524" i="5"/>
  <c r="BO524" i="5"/>
  <c r="BN524" i="5"/>
  <c r="BM524" i="5"/>
  <c r="BL524" i="5"/>
  <c r="BK524" i="5"/>
  <c r="BJ524" i="5"/>
  <c r="BI524" i="5"/>
  <c r="BH524" i="5"/>
  <c r="BG524" i="5"/>
  <c r="BF524" i="5"/>
  <c r="BE524" i="5"/>
  <c r="BD524" i="5"/>
  <c r="BC524" i="5"/>
  <c r="BB524" i="5"/>
  <c r="BA524" i="5"/>
  <c r="AZ524" i="5"/>
  <c r="AY524" i="5"/>
  <c r="AX524" i="5"/>
  <c r="AW524" i="5"/>
  <c r="AV524" i="5"/>
  <c r="AU524" i="5"/>
  <c r="AT524" i="5"/>
  <c r="AS524" i="5"/>
  <c r="AR524" i="5"/>
  <c r="AQ524" i="5"/>
  <c r="AP524" i="5"/>
  <c r="AO524" i="5"/>
  <c r="AN524" i="5"/>
  <c r="AM524" i="5"/>
  <c r="AL524" i="5"/>
  <c r="AK524" i="5"/>
  <c r="AJ524" i="5"/>
  <c r="AI524" i="5"/>
  <c r="AH524" i="5"/>
  <c r="AG524" i="5"/>
  <c r="AF524" i="5"/>
  <c r="AE524" i="5"/>
  <c r="AD524" i="5"/>
  <c r="AC524" i="5"/>
  <c r="AB524" i="5"/>
  <c r="AA524" i="5"/>
  <c r="Z524" i="5"/>
  <c r="Y524" i="5"/>
  <c r="X524" i="5"/>
  <c r="W524" i="5"/>
  <c r="V524" i="5"/>
  <c r="U524" i="5"/>
  <c r="T524" i="5"/>
  <c r="S524" i="5"/>
  <c r="R524" i="5"/>
  <c r="Q524" i="5"/>
  <c r="P524" i="5"/>
  <c r="O524" i="5"/>
  <c r="N524" i="5"/>
  <c r="M524" i="5"/>
  <c r="L524" i="5"/>
  <c r="K524" i="5"/>
  <c r="J524" i="5"/>
  <c r="I524" i="5"/>
  <c r="H524" i="5"/>
  <c r="CB523" i="5"/>
  <c r="BY523" i="5"/>
  <c r="BX523" i="5"/>
  <c r="BW523" i="5"/>
  <c r="BV523" i="5"/>
  <c r="BT523" i="5"/>
  <c r="BS523" i="5"/>
  <c r="BR523" i="5"/>
  <c r="BQ523" i="5"/>
  <c r="BP523" i="5"/>
  <c r="BO523" i="5"/>
  <c r="BN523" i="5"/>
  <c r="BM523" i="5"/>
  <c r="BL523" i="5"/>
  <c r="BK523" i="5"/>
  <c r="BJ523" i="5"/>
  <c r="BI523" i="5"/>
  <c r="BH523" i="5"/>
  <c r="BG523" i="5"/>
  <c r="BF523" i="5"/>
  <c r="BE523" i="5"/>
  <c r="BD523" i="5"/>
  <c r="BC523" i="5"/>
  <c r="BB523" i="5"/>
  <c r="BA523" i="5"/>
  <c r="AZ523" i="5"/>
  <c r="AY523" i="5"/>
  <c r="AX523" i="5"/>
  <c r="AW523" i="5"/>
  <c r="AV523" i="5"/>
  <c r="AU523" i="5"/>
  <c r="AT523" i="5"/>
  <c r="AS523" i="5"/>
  <c r="AR523" i="5"/>
  <c r="AQ523" i="5"/>
  <c r="AP523" i="5"/>
  <c r="AO523" i="5"/>
  <c r="AN523" i="5"/>
  <c r="AM523" i="5"/>
  <c r="AL523" i="5"/>
  <c r="AK523" i="5"/>
  <c r="AJ523" i="5"/>
  <c r="AI523" i="5"/>
  <c r="AH523" i="5"/>
  <c r="AG523" i="5"/>
  <c r="AF523" i="5"/>
  <c r="AE523" i="5"/>
  <c r="AD523" i="5"/>
  <c r="AC523" i="5"/>
  <c r="AB523" i="5"/>
  <c r="AA523" i="5"/>
  <c r="Z523" i="5"/>
  <c r="Y523" i="5"/>
  <c r="X523" i="5"/>
  <c r="W523" i="5"/>
  <c r="V523" i="5"/>
  <c r="U523" i="5"/>
  <c r="T523" i="5"/>
  <c r="S523" i="5"/>
  <c r="R523" i="5"/>
  <c r="Q523" i="5"/>
  <c r="P523" i="5"/>
  <c r="O523" i="5"/>
  <c r="N523" i="5"/>
  <c r="M523" i="5"/>
  <c r="L523" i="5"/>
  <c r="K523" i="5"/>
  <c r="J523" i="5"/>
  <c r="I523" i="5"/>
  <c r="H523" i="5"/>
  <c r="CB522" i="5"/>
  <c r="BY522" i="5"/>
  <c r="BX522" i="5"/>
  <c r="BW522" i="5"/>
  <c r="BV522" i="5"/>
  <c r="BT522" i="5"/>
  <c r="BS522" i="5"/>
  <c r="BR522" i="5"/>
  <c r="BQ522" i="5"/>
  <c r="BO522" i="5"/>
  <c r="BN522" i="5"/>
  <c r="BM522" i="5"/>
  <c r="BL522" i="5"/>
  <c r="BJ522" i="5"/>
  <c r="BI522" i="5"/>
  <c r="BH522" i="5"/>
  <c r="BG522" i="5"/>
  <c r="BE522" i="5"/>
  <c r="BD522" i="5"/>
  <c r="BC522" i="5"/>
  <c r="BB522" i="5"/>
  <c r="AZ522" i="5"/>
  <c r="AY522" i="5"/>
  <c r="AX522" i="5"/>
  <c r="AW522" i="5"/>
  <c r="AU522" i="5"/>
  <c r="AT522" i="5"/>
  <c r="AS522" i="5"/>
  <c r="AR522" i="5"/>
  <c r="AP522" i="5"/>
  <c r="AO522" i="5"/>
  <c r="AN522" i="5"/>
  <c r="AM522" i="5"/>
  <c r="AK522" i="5"/>
  <c r="AJ522" i="5"/>
  <c r="AI522" i="5"/>
  <c r="AH522" i="5"/>
  <c r="AF522" i="5"/>
  <c r="AE522" i="5"/>
  <c r="AD522" i="5"/>
  <c r="AC522" i="5"/>
  <c r="AA522" i="5"/>
  <c r="Z522" i="5"/>
  <c r="Y522" i="5"/>
  <c r="X522" i="5"/>
  <c r="V522" i="5"/>
  <c r="U522" i="5"/>
  <c r="T522" i="5"/>
  <c r="S522" i="5"/>
  <c r="Q522" i="5"/>
  <c r="P522" i="5"/>
  <c r="O522" i="5"/>
  <c r="N522" i="5"/>
  <c r="L522" i="5"/>
  <c r="K522" i="5"/>
  <c r="J522" i="5"/>
  <c r="I522" i="5"/>
  <c r="CB521" i="5"/>
  <c r="CA521" i="5"/>
  <c r="BY521" i="5"/>
  <c r="BX521" i="5"/>
  <c r="BW521" i="5"/>
  <c r="BV521" i="5"/>
  <c r="BU521" i="5"/>
  <c r="BT521" i="5"/>
  <c r="BS521" i="5"/>
  <c r="BR521" i="5"/>
  <c r="BQ521" i="5"/>
  <c r="BP521" i="5"/>
  <c r="BO521" i="5"/>
  <c r="BN521" i="5"/>
  <c r="BM521" i="5"/>
  <c r="BL521" i="5"/>
  <c r="BK521" i="5"/>
  <c r="BJ521" i="5"/>
  <c r="BI521" i="5"/>
  <c r="BH521" i="5"/>
  <c r="BG521" i="5"/>
  <c r="BF521" i="5"/>
  <c r="BE521" i="5"/>
  <c r="BD521" i="5"/>
  <c r="BC521" i="5"/>
  <c r="BB521" i="5"/>
  <c r="BA521" i="5"/>
  <c r="AZ521" i="5"/>
  <c r="AY521" i="5"/>
  <c r="AX521"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O521" i="5"/>
  <c r="N521" i="5"/>
  <c r="M521" i="5"/>
  <c r="L521" i="5"/>
  <c r="K521" i="5"/>
  <c r="J521" i="5"/>
  <c r="I521" i="5"/>
  <c r="H521" i="5"/>
  <c r="CB520" i="5"/>
  <c r="BY520" i="5"/>
  <c r="BX520" i="5"/>
  <c r="BW520" i="5"/>
  <c r="BV520" i="5"/>
  <c r="BT520" i="5"/>
  <c r="BS520" i="5"/>
  <c r="BR520" i="5"/>
  <c r="BQ520" i="5"/>
  <c r="BP520" i="5"/>
  <c r="BO520" i="5"/>
  <c r="BN520" i="5"/>
  <c r="BM520" i="5"/>
  <c r="BL520" i="5"/>
  <c r="BK520" i="5"/>
  <c r="BJ520" i="5"/>
  <c r="BI520" i="5"/>
  <c r="BH520" i="5"/>
  <c r="BG520" i="5"/>
  <c r="BF520" i="5"/>
  <c r="BE520" i="5"/>
  <c r="BD520" i="5"/>
  <c r="BC520" i="5"/>
  <c r="BB520" i="5"/>
  <c r="BA520" i="5"/>
  <c r="AZ520" i="5"/>
  <c r="AY520" i="5"/>
  <c r="AX520"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X520" i="5"/>
  <c r="W520" i="5"/>
  <c r="V520" i="5"/>
  <c r="U520" i="5"/>
  <c r="T520" i="5"/>
  <c r="S520" i="5"/>
  <c r="R520" i="5"/>
  <c r="Q520" i="5"/>
  <c r="P520" i="5"/>
  <c r="O520" i="5"/>
  <c r="N520" i="5"/>
  <c r="M520" i="5"/>
  <c r="L520" i="5"/>
  <c r="K520" i="5"/>
  <c r="J520" i="5"/>
  <c r="I520" i="5"/>
  <c r="H520" i="5"/>
  <c r="CB519" i="5"/>
  <c r="BY519" i="5"/>
  <c r="BX519" i="5"/>
  <c r="BW519" i="5"/>
  <c r="BV519" i="5"/>
  <c r="BT519" i="5"/>
  <c r="BS519" i="5"/>
  <c r="BR519" i="5"/>
  <c r="BQ519" i="5"/>
  <c r="BP519" i="5"/>
  <c r="BO519" i="5"/>
  <c r="BN519" i="5"/>
  <c r="BM519" i="5"/>
  <c r="BL519" i="5"/>
  <c r="BK519" i="5"/>
  <c r="BJ519" i="5"/>
  <c r="BI519" i="5"/>
  <c r="BH519" i="5"/>
  <c r="BG519" i="5"/>
  <c r="BF519" i="5"/>
  <c r="BE519" i="5"/>
  <c r="BD519" i="5"/>
  <c r="BC519" i="5"/>
  <c r="BB519" i="5"/>
  <c r="BA519" i="5"/>
  <c r="AZ519" i="5"/>
  <c r="AY519" i="5"/>
  <c r="AX519"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O519" i="5"/>
  <c r="N519" i="5"/>
  <c r="M519" i="5"/>
  <c r="L519" i="5"/>
  <c r="K519" i="5"/>
  <c r="J519" i="5"/>
  <c r="I519" i="5"/>
  <c r="H519" i="5"/>
  <c r="CB518" i="5"/>
  <c r="BY518" i="5"/>
  <c r="BX518" i="5"/>
  <c r="BW518" i="5"/>
  <c r="BV518" i="5"/>
  <c r="BT518" i="5"/>
  <c r="BS518" i="5"/>
  <c r="BR518" i="5"/>
  <c r="BQ518" i="5"/>
  <c r="BP518" i="5"/>
  <c r="BO518" i="5"/>
  <c r="BN518" i="5"/>
  <c r="BM518" i="5"/>
  <c r="BL518" i="5"/>
  <c r="BK518" i="5"/>
  <c r="BJ518" i="5"/>
  <c r="BI518" i="5"/>
  <c r="BH518" i="5"/>
  <c r="BG518" i="5"/>
  <c r="BF518" i="5"/>
  <c r="BE518" i="5"/>
  <c r="BD518" i="5"/>
  <c r="BC518"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X518" i="5"/>
  <c r="W518" i="5"/>
  <c r="V518" i="5"/>
  <c r="U518" i="5"/>
  <c r="T518" i="5"/>
  <c r="S518" i="5"/>
  <c r="R518" i="5"/>
  <c r="Q518" i="5"/>
  <c r="P518" i="5"/>
  <c r="O518" i="5"/>
  <c r="N518" i="5"/>
  <c r="M518" i="5"/>
  <c r="L518" i="5"/>
  <c r="K518" i="5"/>
  <c r="J518" i="5"/>
  <c r="I518" i="5"/>
  <c r="H518" i="5"/>
  <c r="CB517" i="5"/>
  <c r="BY517" i="5"/>
  <c r="BX517" i="5"/>
  <c r="BW517" i="5"/>
  <c r="BV517" i="5"/>
  <c r="BT517" i="5"/>
  <c r="BS517" i="5"/>
  <c r="BR517" i="5"/>
  <c r="BQ517" i="5"/>
  <c r="BP517" i="5"/>
  <c r="BO517" i="5"/>
  <c r="BN517" i="5"/>
  <c r="BM517" i="5"/>
  <c r="BL517" i="5"/>
  <c r="BK517" i="5"/>
  <c r="BJ517" i="5"/>
  <c r="BI517" i="5"/>
  <c r="BH517" i="5"/>
  <c r="BG517" i="5"/>
  <c r="BF517" i="5"/>
  <c r="BE517" i="5"/>
  <c r="BD517" i="5"/>
  <c r="BC517" i="5"/>
  <c r="BB517" i="5"/>
  <c r="BA517" i="5"/>
  <c r="AZ517" i="5"/>
  <c r="AY517" i="5"/>
  <c r="AX517" i="5"/>
  <c r="AW517" i="5"/>
  <c r="AV517" i="5"/>
  <c r="AU517" i="5"/>
  <c r="AT517" i="5"/>
  <c r="AS517"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O517" i="5"/>
  <c r="N517" i="5"/>
  <c r="M517" i="5"/>
  <c r="L517" i="5"/>
  <c r="K517" i="5"/>
  <c r="J517" i="5"/>
  <c r="I517" i="5"/>
  <c r="H517" i="5"/>
  <c r="CB516" i="5"/>
  <c r="BY516" i="5"/>
  <c r="BX516" i="5"/>
  <c r="BW516" i="5"/>
  <c r="BV516" i="5"/>
  <c r="BT516" i="5"/>
  <c r="BS516" i="5"/>
  <c r="BR516" i="5"/>
  <c r="BQ516" i="5"/>
  <c r="BO516" i="5"/>
  <c r="BN516" i="5"/>
  <c r="BM516" i="5"/>
  <c r="BL516" i="5"/>
  <c r="BJ516" i="5"/>
  <c r="BI516" i="5"/>
  <c r="BH516" i="5"/>
  <c r="BG516" i="5"/>
  <c r="BE516" i="5"/>
  <c r="BD516" i="5"/>
  <c r="BC516" i="5"/>
  <c r="BB516" i="5"/>
  <c r="AZ516" i="5"/>
  <c r="AY516" i="5"/>
  <c r="AX516" i="5"/>
  <c r="AW516" i="5"/>
  <c r="AU516" i="5"/>
  <c r="AT516" i="5"/>
  <c r="AS516" i="5"/>
  <c r="AR516" i="5"/>
  <c r="AP516" i="5"/>
  <c r="AO516" i="5"/>
  <c r="AN516" i="5"/>
  <c r="AM516" i="5"/>
  <c r="AK516" i="5"/>
  <c r="AJ516" i="5"/>
  <c r="AI516" i="5"/>
  <c r="AH516" i="5"/>
  <c r="AF516" i="5"/>
  <c r="AE516" i="5"/>
  <c r="AD516" i="5"/>
  <c r="AC516" i="5"/>
  <c r="AA516" i="5"/>
  <c r="Z516" i="5"/>
  <c r="Y516" i="5"/>
  <c r="X516" i="5"/>
  <c r="V516" i="5"/>
  <c r="U516" i="5"/>
  <c r="T516" i="5"/>
  <c r="S516" i="5"/>
  <c r="Q516" i="5"/>
  <c r="P516" i="5"/>
  <c r="O516" i="5"/>
  <c r="N516" i="5"/>
  <c r="L516" i="5"/>
  <c r="K516" i="5"/>
  <c r="J516" i="5"/>
  <c r="I516" i="5"/>
  <c r="CB515" i="5"/>
  <c r="CA515" i="5"/>
  <c r="BY515" i="5"/>
  <c r="BX515" i="5"/>
  <c r="BW515" i="5"/>
  <c r="BV515" i="5"/>
  <c r="BU515" i="5"/>
  <c r="BT515" i="5"/>
  <c r="BS515" i="5"/>
  <c r="BR515" i="5"/>
  <c r="BQ515" i="5"/>
  <c r="BP515" i="5"/>
  <c r="BO515" i="5"/>
  <c r="BN515" i="5"/>
  <c r="BM515" i="5"/>
  <c r="BL515" i="5"/>
  <c r="BK515" i="5"/>
  <c r="BJ515" i="5"/>
  <c r="BI515" i="5"/>
  <c r="BH515" i="5"/>
  <c r="BG515" i="5"/>
  <c r="BF515" i="5"/>
  <c r="BE515" i="5"/>
  <c r="BD515" i="5"/>
  <c r="BC515" i="5"/>
  <c r="BB515" i="5"/>
  <c r="BA515" i="5"/>
  <c r="AZ515" i="5"/>
  <c r="AY515" i="5"/>
  <c r="AX515" i="5"/>
  <c r="AW515" i="5"/>
  <c r="AV515" i="5"/>
  <c r="AU515" i="5"/>
  <c r="AT515" i="5"/>
  <c r="AS515" i="5"/>
  <c r="AR515" i="5"/>
  <c r="AQ515" i="5"/>
  <c r="AP515" i="5"/>
  <c r="AO515" i="5"/>
  <c r="AN515" i="5"/>
  <c r="AM515" i="5"/>
  <c r="AL515" i="5"/>
  <c r="AK515" i="5"/>
  <c r="AJ515" i="5"/>
  <c r="AI515" i="5"/>
  <c r="AH515" i="5"/>
  <c r="AG515" i="5"/>
  <c r="AF515" i="5"/>
  <c r="AE515" i="5"/>
  <c r="AD515" i="5"/>
  <c r="AC515" i="5"/>
  <c r="AB515" i="5"/>
  <c r="AA515" i="5"/>
  <c r="Z515" i="5"/>
  <c r="Y515" i="5"/>
  <c r="X515" i="5"/>
  <c r="W515" i="5"/>
  <c r="V515" i="5"/>
  <c r="U515" i="5"/>
  <c r="T515" i="5"/>
  <c r="S515" i="5"/>
  <c r="R515" i="5"/>
  <c r="Q515" i="5"/>
  <c r="P515" i="5"/>
  <c r="O515" i="5"/>
  <c r="N515" i="5"/>
  <c r="M515" i="5"/>
  <c r="L515" i="5"/>
  <c r="K515" i="5"/>
  <c r="J515" i="5"/>
  <c r="I515" i="5"/>
  <c r="H515" i="5"/>
  <c r="CB514" i="5"/>
  <c r="BY514" i="5"/>
  <c r="BX514" i="5"/>
  <c r="BW514" i="5"/>
  <c r="BV514" i="5"/>
  <c r="BT514" i="5"/>
  <c r="BS514" i="5"/>
  <c r="BR514" i="5"/>
  <c r="BQ514" i="5"/>
  <c r="BP514" i="5"/>
  <c r="BO514" i="5"/>
  <c r="BN514" i="5"/>
  <c r="BM514" i="5"/>
  <c r="BL514" i="5"/>
  <c r="BK514" i="5"/>
  <c r="BJ514" i="5"/>
  <c r="BI514" i="5"/>
  <c r="BH514" i="5"/>
  <c r="BG514" i="5"/>
  <c r="BF514" i="5"/>
  <c r="BE514" i="5"/>
  <c r="BD514" i="5"/>
  <c r="BC514" i="5"/>
  <c r="BB514" i="5"/>
  <c r="BA514" i="5"/>
  <c r="AZ514" i="5"/>
  <c r="AY514" i="5"/>
  <c r="AX514" i="5"/>
  <c r="AW514" i="5"/>
  <c r="AV514" i="5"/>
  <c r="AU514" i="5"/>
  <c r="AT514" i="5"/>
  <c r="AS514" i="5"/>
  <c r="AR514" i="5"/>
  <c r="AQ514" i="5"/>
  <c r="AP514" i="5"/>
  <c r="AO514" i="5"/>
  <c r="AN514" i="5"/>
  <c r="AM514" i="5"/>
  <c r="AL514" i="5"/>
  <c r="AK514" i="5"/>
  <c r="AJ514" i="5"/>
  <c r="AI514" i="5"/>
  <c r="AH514" i="5"/>
  <c r="AG514" i="5"/>
  <c r="AF514" i="5"/>
  <c r="AE514" i="5"/>
  <c r="AD514" i="5"/>
  <c r="AC514" i="5"/>
  <c r="AB514" i="5"/>
  <c r="AA514" i="5"/>
  <c r="Z514" i="5"/>
  <c r="Y514" i="5"/>
  <c r="X514" i="5"/>
  <c r="W514" i="5"/>
  <c r="V514" i="5"/>
  <c r="U514" i="5"/>
  <c r="T514" i="5"/>
  <c r="S514" i="5"/>
  <c r="R514" i="5"/>
  <c r="Q514" i="5"/>
  <c r="P514" i="5"/>
  <c r="O514" i="5"/>
  <c r="N514" i="5"/>
  <c r="M514" i="5"/>
  <c r="L514" i="5"/>
  <c r="K514" i="5"/>
  <c r="J514" i="5"/>
  <c r="I514" i="5"/>
  <c r="H514" i="5"/>
  <c r="CB513" i="5"/>
  <c r="BY513" i="5"/>
  <c r="BX513" i="5"/>
  <c r="BW513" i="5"/>
  <c r="BV513" i="5"/>
  <c r="BT513" i="5"/>
  <c r="BS513" i="5"/>
  <c r="BR513" i="5"/>
  <c r="BQ513" i="5"/>
  <c r="BP513" i="5"/>
  <c r="BO513" i="5"/>
  <c r="BN513" i="5"/>
  <c r="BM513" i="5"/>
  <c r="BL513" i="5"/>
  <c r="BK513" i="5"/>
  <c r="BJ513" i="5"/>
  <c r="BI513" i="5"/>
  <c r="BH513" i="5"/>
  <c r="BG513" i="5"/>
  <c r="BF513" i="5"/>
  <c r="BE513" i="5"/>
  <c r="BD513" i="5"/>
  <c r="BC513" i="5"/>
  <c r="BB513" i="5"/>
  <c r="BA513" i="5"/>
  <c r="AZ513" i="5"/>
  <c r="AY513" i="5"/>
  <c r="AX513" i="5"/>
  <c r="AW513" i="5"/>
  <c r="AV513" i="5"/>
  <c r="AU513" i="5"/>
  <c r="AT513" i="5"/>
  <c r="AS513" i="5"/>
  <c r="AR513" i="5"/>
  <c r="AQ513" i="5"/>
  <c r="AP513" i="5"/>
  <c r="AO513"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O513" i="5"/>
  <c r="N513" i="5"/>
  <c r="M513" i="5"/>
  <c r="L513" i="5"/>
  <c r="K513" i="5"/>
  <c r="J513" i="5"/>
  <c r="I513" i="5"/>
  <c r="H513" i="5"/>
  <c r="CB512" i="5"/>
  <c r="BY512" i="5"/>
  <c r="BX512" i="5"/>
  <c r="BW512" i="5"/>
  <c r="BV512" i="5"/>
  <c r="BT512" i="5"/>
  <c r="BS512" i="5"/>
  <c r="BR512" i="5"/>
  <c r="BQ512" i="5"/>
  <c r="BP512" i="5"/>
  <c r="BO512" i="5"/>
  <c r="BN512" i="5"/>
  <c r="BM512" i="5"/>
  <c r="BL512" i="5"/>
  <c r="BK512" i="5"/>
  <c r="BJ512" i="5"/>
  <c r="BI512" i="5"/>
  <c r="BH512" i="5"/>
  <c r="BG512" i="5"/>
  <c r="BF512" i="5"/>
  <c r="BE512" i="5"/>
  <c r="BD512" i="5"/>
  <c r="BC512" i="5"/>
  <c r="BB512" i="5"/>
  <c r="BA512" i="5"/>
  <c r="AZ512" i="5"/>
  <c r="AY512" i="5"/>
  <c r="AX512" i="5"/>
  <c r="AW512" i="5"/>
  <c r="AV512" i="5"/>
  <c r="AU512" i="5"/>
  <c r="AT512" i="5"/>
  <c r="AS512" i="5"/>
  <c r="AR512" i="5"/>
  <c r="AQ512" i="5"/>
  <c r="AP512" i="5"/>
  <c r="AO512" i="5"/>
  <c r="AN512" i="5"/>
  <c r="AM512" i="5"/>
  <c r="AL512" i="5"/>
  <c r="AK512" i="5"/>
  <c r="AJ512" i="5"/>
  <c r="AI512" i="5"/>
  <c r="AH512" i="5"/>
  <c r="AG512" i="5"/>
  <c r="AF512" i="5"/>
  <c r="AE512" i="5"/>
  <c r="AD512" i="5"/>
  <c r="AC512" i="5"/>
  <c r="AB512" i="5"/>
  <c r="AA512" i="5"/>
  <c r="Z512" i="5"/>
  <c r="Y512" i="5"/>
  <c r="X512" i="5"/>
  <c r="W512" i="5"/>
  <c r="V512" i="5"/>
  <c r="U512" i="5"/>
  <c r="T512" i="5"/>
  <c r="S512" i="5"/>
  <c r="R512" i="5"/>
  <c r="Q512" i="5"/>
  <c r="P512" i="5"/>
  <c r="O512" i="5"/>
  <c r="N512" i="5"/>
  <c r="M512" i="5"/>
  <c r="L512" i="5"/>
  <c r="K512" i="5"/>
  <c r="J512" i="5"/>
  <c r="I512" i="5"/>
  <c r="H512" i="5"/>
  <c r="CB511" i="5"/>
  <c r="BY511" i="5"/>
  <c r="BX511" i="5"/>
  <c r="BW511" i="5"/>
  <c r="BV511" i="5"/>
  <c r="BT511" i="5"/>
  <c r="BS511" i="5"/>
  <c r="BR511" i="5"/>
  <c r="BQ511" i="5"/>
  <c r="BP511" i="5"/>
  <c r="BO511" i="5"/>
  <c r="BN511" i="5"/>
  <c r="BM511" i="5"/>
  <c r="BL511" i="5"/>
  <c r="BK511" i="5"/>
  <c r="BJ511" i="5"/>
  <c r="BI511" i="5"/>
  <c r="BH511" i="5"/>
  <c r="BG511" i="5"/>
  <c r="BF511" i="5"/>
  <c r="BE511" i="5"/>
  <c r="BD511" i="5"/>
  <c r="BC511" i="5"/>
  <c r="BB511" i="5"/>
  <c r="BA511" i="5"/>
  <c r="AZ511" i="5"/>
  <c r="AY511" i="5"/>
  <c r="AX511" i="5"/>
  <c r="AW511" i="5"/>
  <c r="AV511" i="5"/>
  <c r="AU511" i="5"/>
  <c r="AT511" i="5"/>
  <c r="AS511" i="5"/>
  <c r="AR511" i="5"/>
  <c r="AQ511" i="5"/>
  <c r="AP511" i="5"/>
  <c r="AO511"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O511" i="5"/>
  <c r="N511" i="5"/>
  <c r="M511" i="5"/>
  <c r="L511" i="5"/>
  <c r="K511" i="5"/>
  <c r="J511" i="5"/>
  <c r="I511" i="5"/>
  <c r="H511" i="5"/>
  <c r="CB510" i="5"/>
  <c r="BY510" i="5"/>
  <c r="BX510" i="5"/>
  <c r="BW510" i="5"/>
  <c r="BV510" i="5"/>
  <c r="BT510" i="5"/>
  <c r="BS510" i="5"/>
  <c r="BR510" i="5"/>
  <c r="BQ510" i="5"/>
  <c r="BO510" i="5"/>
  <c r="BN510" i="5"/>
  <c r="BM510" i="5"/>
  <c r="BL510" i="5"/>
  <c r="BJ510" i="5"/>
  <c r="BI510" i="5"/>
  <c r="BH510" i="5"/>
  <c r="BG510" i="5"/>
  <c r="BE510" i="5"/>
  <c r="BD510" i="5"/>
  <c r="BC510" i="5"/>
  <c r="BB510" i="5"/>
  <c r="AZ510" i="5"/>
  <c r="AY510" i="5"/>
  <c r="AX510" i="5"/>
  <c r="AW510" i="5"/>
  <c r="AU510" i="5"/>
  <c r="AT510" i="5"/>
  <c r="AS510" i="5"/>
  <c r="AR510" i="5"/>
  <c r="AP510" i="5"/>
  <c r="AO510" i="5"/>
  <c r="AN510" i="5"/>
  <c r="AM510" i="5"/>
  <c r="AK510" i="5"/>
  <c r="AJ510" i="5"/>
  <c r="AI510" i="5"/>
  <c r="AH510" i="5"/>
  <c r="AF510" i="5"/>
  <c r="AE510" i="5"/>
  <c r="AD510" i="5"/>
  <c r="AC510" i="5"/>
  <c r="AA510" i="5"/>
  <c r="Z510" i="5"/>
  <c r="Y510" i="5"/>
  <c r="X510" i="5"/>
  <c r="V510" i="5"/>
  <c r="U510" i="5"/>
  <c r="T510" i="5"/>
  <c r="S510" i="5"/>
  <c r="Q510" i="5"/>
  <c r="P510" i="5"/>
  <c r="O510" i="5"/>
  <c r="N510" i="5"/>
  <c r="L510" i="5"/>
  <c r="K510" i="5"/>
  <c r="J510" i="5"/>
  <c r="I510" i="5"/>
  <c r="CB509" i="5"/>
  <c r="CA509" i="5"/>
  <c r="BY509" i="5"/>
  <c r="BX509" i="5"/>
  <c r="BW509" i="5"/>
  <c r="BV509" i="5"/>
  <c r="BU509" i="5"/>
  <c r="BT509" i="5"/>
  <c r="BS509" i="5"/>
  <c r="BR509" i="5"/>
  <c r="BQ509" i="5"/>
  <c r="BP509" i="5"/>
  <c r="BO509" i="5"/>
  <c r="BN509" i="5"/>
  <c r="BM509" i="5"/>
  <c r="BL509" i="5"/>
  <c r="BK509" i="5"/>
  <c r="BJ509" i="5"/>
  <c r="BI509" i="5"/>
  <c r="BH509" i="5"/>
  <c r="BG509" i="5"/>
  <c r="BF509" i="5"/>
  <c r="BE509" i="5"/>
  <c r="BD509" i="5"/>
  <c r="BC509" i="5"/>
  <c r="BB509" i="5"/>
  <c r="BA509" i="5"/>
  <c r="AZ509" i="5"/>
  <c r="AY509" i="5"/>
  <c r="AX509" i="5"/>
  <c r="AW509" i="5"/>
  <c r="AV509" i="5"/>
  <c r="AU509" i="5"/>
  <c r="AT509" i="5"/>
  <c r="AS509"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O509" i="5"/>
  <c r="N509" i="5"/>
  <c r="M509" i="5"/>
  <c r="L509" i="5"/>
  <c r="K509" i="5"/>
  <c r="J509" i="5"/>
  <c r="I509" i="5"/>
  <c r="H509" i="5"/>
  <c r="CB508" i="5"/>
  <c r="BY508" i="5"/>
  <c r="BX508" i="5"/>
  <c r="BW508" i="5"/>
  <c r="BV508" i="5"/>
  <c r="BT508" i="5"/>
  <c r="BS508" i="5"/>
  <c r="BR508" i="5"/>
  <c r="BQ508" i="5"/>
  <c r="BP508" i="5"/>
  <c r="BO508" i="5"/>
  <c r="BN508" i="5"/>
  <c r="BM508" i="5"/>
  <c r="BL508" i="5"/>
  <c r="BK508" i="5"/>
  <c r="BJ508" i="5"/>
  <c r="BI508" i="5"/>
  <c r="BH508" i="5"/>
  <c r="BG508" i="5"/>
  <c r="BF508" i="5"/>
  <c r="BE508" i="5"/>
  <c r="BD508" i="5"/>
  <c r="BC508" i="5"/>
  <c r="BB508" i="5"/>
  <c r="BA508" i="5"/>
  <c r="AZ508" i="5"/>
  <c r="AY508" i="5"/>
  <c r="AX508" i="5"/>
  <c r="AW508" i="5"/>
  <c r="AV508" i="5"/>
  <c r="AU508" i="5"/>
  <c r="AT508" i="5"/>
  <c r="AS508" i="5"/>
  <c r="AR508" i="5"/>
  <c r="AQ508" i="5"/>
  <c r="AP508" i="5"/>
  <c r="AO508" i="5"/>
  <c r="AN508" i="5"/>
  <c r="AM508" i="5"/>
  <c r="AL508" i="5"/>
  <c r="AK508" i="5"/>
  <c r="AJ508" i="5"/>
  <c r="AI508" i="5"/>
  <c r="AH508" i="5"/>
  <c r="AG508" i="5"/>
  <c r="AF508" i="5"/>
  <c r="AE508" i="5"/>
  <c r="AD508" i="5"/>
  <c r="AC508" i="5"/>
  <c r="AB508" i="5"/>
  <c r="AA508" i="5"/>
  <c r="Z508" i="5"/>
  <c r="Y508" i="5"/>
  <c r="X508" i="5"/>
  <c r="W508" i="5"/>
  <c r="V508" i="5"/>
  <c r="U508" i="5"/>
  <c r="T508" i="5"/>
  <c r="S508" i="5"/>
  <c r="R508" i="5"/>
  <c r="Q508" i="5"/>
  <c r="P508" i="5"/>
  <c r="O508" i="5"/>
  <c r="N508" i="5"/>
  <c r="M508" i="5"/>
  <c r="L508" i="5"/>
  <c r="K508" i="5"/>
  <c r="J508" i="5"/>
  <c r="I508" i="5"/>
  <c r="H508" i="5"/>
  <c r="CB507" i="5"/>
  <c r="BY507" i="5"/>
  <c r="BX507" i="5"/>
  <c r="BW507" i="5"/>
  <c r="BV507" i="5"/>
  <c r="BT507" i="5"/>
  <c r="BS507" i="5"/>
  <c r="BR507" i="5"/>
  <c r="BQ507" i="5"/>
  <c r="BP507" i="5"/>
  <c r="BO507" i="5"/>
  <c r="BN507" i="5"/>
  <c r="BM507" i="5"/>
  <c r="BL507" i="5"/>
  <c r="BK507" i="5"/>
  <c r="BJ507" i="5"/>
  <c r="BI507" i="5"/>
  <c r="BH507" i="5"/>
  <c r="BG507" i="5"/>
  <c r="BF507" i="5"/>
  <c r="BE507" i="5"/>
  <c r="BD507" i="5"/>
  <c r="BC507" i="5"/>
  <c r="BB507" i="5"/>
  <c r="BA507" i="5"/>
  <c r="AZ507" i="5"/>
  <c r="AY507" i="5"/>
  <c r="AX507" i="5"/>
  <c r="AW507" i="5"/>
  <c r="AV507" i="5"/>
  <c r="AU507" i="5"/>
  <c r="AT507" i="5"/>
  <c r="AS507" i="5"/>
  <c r="AR507" i="5"/>
  <c r="AQ507" i="5"/>
  <c r="AP507" i="5"/>
  <c r="AO507" i="5"/>
  <c r="AN507" i="5"/>
  <c r="AM507" i="5"/>
  <c r="AL507" i="5"/>
  <c r="AK507" i="5"/>
  <c r="AJ507" i="5"/>
  <c r="AI507" i="5"/>
  <c r="AH507" i="5"/>
  <c r="AG507" i="5"/>
  <c r="AF507" i="5"/>
  <c r="AE507" i="5"/>
  <c r="AD507" i="5"/>
  <c r="AC507" i="5"/>
  <c r="AB507" i="5"/>
  <c r="AA507" i="5"/>
  <c r="Z507" i="5"/>
  <c r="Y507" i="5"/>
  <c r="X507" i="5"/>
  <c r="W507" i="5"/>
  <c r="V507" i="5"/>
  <c r="U507" i="5"/>
  <c r="T507" i="5"/>
  <c r="S507" i="5"/>
  <c r="R507" i="5"/>
  <c r="Q507" i="5"/>
  <c r="P507" i="5"/>
  <c r="O507" i="5"/>
  <c r="N507" i="5"/>
  <c r="M507" i="5"/>
  <c r="L507" i="5"/>
  <c r="K507" i="5"/>
  <c r="J507" i="5"/>
  <c r="I507" i="5"/>
  <c r="H507" i="5"/>
  <c r="CB506" i="5"/>
  <c r="BY506" i="5"/>
  <c r="BX506" i="5"/>
  <c r="BW506" i="5"/>
  <c r="BV506" i="5"/>
  <c r="BT506" i="5"/>
  <c r="BS506" i="5"/>
  <c r="BR506" i="5"/>
  <c r="BQ506" i="5"/>
  <c r="BP506" i="5"/>
  <c r="BO506" i="5"/>
  <c r="BN506" i="5"/>
  <c r="BM506" i="5"/>
  <c r="BL506" i="5"/>
  <c r="BK506" i="5"/>
  <c r="BJ506" i="5"/>
  <c r="BI506" i="5"/>
  <c r="BH506" i="5"/>
  <c r="BG506" i="5"/>
  <c r="BF506" i="5"/>
  <c r="BE506" i="5"/>
  <c r="BD506" i="5"/>
  <c r="BC506" i="5"/>
  <c r="BB506" i="5"/>
  <c r="BA506" i="5"/>
  <c r="AZ506" i="5"/>
  <c r="AY506" i="5"/>
  <c r="AX506" i="5"/>
  <c r="AW506" i="5"/>
  <c r="AV506" i="5"/>
  <c r="AU506" i="5"/>
  <c r="AT506" i="5"/>
  <c r="AS506" i="5"/>
  <c r="AR506" i="5"/>
  <c r="AQ506" i="5"/>
  <c r="AP506" i="5"/>
  <c r="AO506" i="5"/>
  <c r="AN506" i="5"/>
  <c r="AM506" i="5"/>
  <c r="AL506" i="5"/>
  <c r="AK506" i="5"/>
  <c r="AJ506" i="5"/>
  <c r="AI506" i="5"/>
  <c r="AH506" i="5"/>
  <c r="AG506" i="5"/>
  <c r="AF506" i="5"/>
  <c r="AE506" i="5"/>
  <c r="AD506" i="5"/>
  <c r="AC506" i="5"/>
  <c r="AB506" i="5"/>
  <c r="AA506" i="5"/>
  <c r="Z506" i="5"/>
  <c r="Y506" i="5"/>
  <c r="X506" i="5"/>
  <c r="W506" i="5"/>
  <c r="V506" i="5"/>
  <c r="U506" i="5"/>
  <c r="T506" i="5"/>
  <c r="S506" i="5"/>
  <c r="R506" i="5"/>
  <c r="Q506" i="5"/>
  <c r="P506" i="5"/>
  <c r="O506" i="5"/>
  <c r="N506" i="5"/>
  <c r="M506" i="5"/>
  <c r="L506" i="5"/>
  <c r="K506" i="5"/>
  <c r="J506" i="5"/>
  <c r="I506" i="5"/>
  <c r="H506" i="5"/>
  <c r="CB505" i="5"/>
  <c r="BY505" i="5"/>
  <c r="BX505" i="5"/>
  <c r="BW505" i="5"/>
  <c r="BV505" i="5"/>
  <c r="BT505" i="5"/>
  <c r="BS505" i="5"/>
  <c r="BR505" i="5"/>
  <c r="BQ505" i="5"/>
  <c r="BP505" i="5"/>
  <c r="BO505" i="5"/>
  <c r="BN505" i="5"/>
  <c r="BM505" i="5"/>
  <c r="BL505" i="5"/>
  <c r="BK505" i="5"/>
  <c r="BJ505" i="5"/>
  <c r="BI505" i="5"/>
  <c r="BH505" i="5"/>
  <c r="BG505" i="5"/>
  <c r="BF505" i="5"/>
  <c r="BE505" i="5"/>
  <c r="BD505" i="5"/>
  <c r="BC505" i="5"/>
  <c r="BB505" i="5"/>
  <c r="BA505" i="5"/>
  <c r="AZ505" i="5"/>
  <c r="AY505" i="5"/>
  <c r="AX505" i="5"/>
  <c r="AW505" i="5"/>
  <c r="AV505" i="5"/>
  <c r="AU505" i="5"/>
  <c r="AT505" i="5"/>
  <c r="AS505"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O505" i="5"/>
  <c r="N505" i="5"/>
  <c r="M505" i="5"/>
  <c r="L505" i="5"/>
  <c r="K505" i="5"/>
  <c r="J505" i="5"/>
  <c r="I505" i="5"/>
  <c r="H505" i="5"/>
  <c r="CB504" i="5"/>
  <c r="BY504" i="5"/>
  <c r="BX504" i="5"/>
  <c r="BW504" i="5"/>
  <c r="BV504" i="5"/>
  <c r="BT504" i="5"/>
  <c r="BS504" i="5"/>
  <c r="BR504" i="5"/>
  <c r="BQ504" i="5"/>
  <c r="BO504" i="5"/>
  <c r="BN504" i="5"/>
  <c r="BM504" i="5"/>
  <c r="BL504" i="5"/>
  <c r="BJ504" i="5"/>
  <c r="BI504" i="5"/>
  <c r="BH504" i="5"/>
  <c r="BG504" i="5"/>
  <c r="BE504" i="5"/>
  <c r="BD504" i="5"/>
  <c r="BC504" i="5"/>
  <c r="BB504" i="5"/>
  <c r="AZ504" i="5"/>
  <c r="AY504" i="5"/>
  <c r="AX504" i="5"/>
  <c r="AW504" i="5"/>
  <c r="AU504" i="5"/>
  <c r="AT504" i="5"/>
  <c r="AS504" i="5"/>
  <c r="AR504" i="5"/>
  <c r="AP504" i="5"/>
  <c r="AO504" i="5"/>
  <c r="AN504" i="5"/>
  <c r="AM504" i="5"/>
  <c r="AK504" i="5"/>
  <c r="AJ504" i="5"/>
  <c r="AI504" i="5"/>
  <c r="AH504" i="5"/>
  <c r="AF504" i="5"/>
  <c r="AE504" i="5"/>
  <c r="AD504" i="5"/>
  <c r="AC504" i="5"/>
  <c r="AA504" i="5"/>
  <c r="Z504" i="5"/>
  <c r="Y504" i="5"/>
  <c r="X504" i="5"/>
  <c r="V504" i="5"/>
  <c r="U504" i="5"/>
  <c r="T504" i="5"/>
  <c r="S504" i="5"/>
  <c r="Q504" i="5"/>
  <c r="P504" i="5"/>
  <c r="O504" i="5"/>
  <c r="N504" i="5"/>
  <c r="L504" i="5"/>
  <c r="K504" i="5"/>
  <c r="J504" i="5"/>
  <c r="I504" i="5"/>
  <c r="CB503" i="5"/>
  <c r="CA503" i="5"/>
  <c r="BY503" i="5"/>
  <c r="BX503" i="5"/>
  <c r="BW503" i="5"/>
  <c r="BV503" i="5"/>
  <c r="BU503" i="5"/>
  <c r="BT503" i="5"/>
  <c r="BS503" i="5"/>
  <c r="BR503" i="5"/>
  <c r="BQ503" i="5"/>
  <c r="BP503" i="5"/>
  <c r="BO503" i="5"/>
  <c r="BN503" i="5"/>
  <c r="BM503" i="5"/>
  <c r="BL503" i="5"/>
  <c r="BK503" i="5"/>
  <c r="BJ503" i="5"/>
  <c r="BI503" i="5"/>
  <c r="BH503" i="5"/>
  <c r="BG503" i="5"/>
  <c r="BF503" i="5"/>
  <c r="BE503" i="5"/>
  <c r="BD503" i="5"/>
  <c r="BC503" i="5"/>
  <c r="BB503" i="5"/>
  <c r="BA503" i="5"/>
  <c r="AZ503" i="5"/>
  <c r="AY503" i="5"/>
  <c r="AX503" i="5"/>
  <c r="AW503" i="5"/>
  <c r="AV503" i="5"/>
  <c r="AU503" i="5"/>
  <c r="AT503" i="5"/>
  <c r="AS503" i="5"/>
  <c r="AR503" i="5"/>
  <c r="AQ503" i="5"/>
  <c r="AP503" i="5"/>
  <c r="AO503"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O503" i="5"/>
  <c r="N503" i="5"/>
  <c r="M503" i="5"/>
  <c r="L503" i="5"/>
  <c r="K503" i="5"/>
  <c r="J503" i="5"/>
  <c r="I503" i="5"/>
  <c r="H503" i="5"/>
  <c r="CB502" i="5"/>
  <c r="BY502" i="5"/>
  <c r="BX502" i="5"/>
  <c r="BW502" i="5"/>
  <c r="BV502" i="5"/>
  <c r="BT502" i="5"/>
  <c r="BS502" i="5"/>
  <c r="BR502" i="5"/>
  <c r="BQ502" i="5"/>
  <c r="BP502" i="5"/>
  <c r="BO502" i="5"/>
  <c r="BN502" i="5"/>
  <c r="BM502" i="5"/>
  <c r="BL502" i="5"/>
  <c r="BK502" i="5"/>
  <c r="BJ502" i="5"/>
  <c r="BI502" i="5"/>
  <c r="BH502" i="5"/>
  <c r="BG502" i="5"/>
  <c r="BF502" i="5"/>
  <c r="BE502" i="5"/>
  <c r="BD502" i="5"/>
  <c r="BC502" i="5"/>
  <c r="BB502" i="5"/>
  <c r="BA502" i="5"/>
  <c r="AZ502" i="5"/>
  <c r="AY502" i="5"/>
  <c r="AX502" i="5"/>
  <c r="AW502" i="5"/>
  <c r="AV502" i="5"/>
  <c r="AU502" i="5"/>
  <c r="AT502" i="5"/>
  <c r="AS502" i="5"/>
  <c r="AR502" i="5"/>
  <c r="AQ502" i="5"/>
  <c r="AP502" i="5"/>
  <c r="AO502" i="5"/>
  <c r="AN502" i="5"/>
  <c r="AM502" i="5"/>
  <c r="AL502" i="5"/>
  <c r="AK502" i="5"/>
  <c r="AJ502" i="5"/>
  <c r="AI502" i="5"/>
  <c r="AH502" i="5"/>
  <c r="AG502" i="5"/>
  <c r="AF502" i="5"/>
  <c r="AE502" i="5"/>
  <c r="AD502" i="5"/>
  <c r="AC502" i="5"/>
  <c r="AB502" i="5"/>
  <c r="AA502" i="5"/>
  <c r="Z502" i="5"/>
  <c r="Y502" i="5"/>
  <c r="X502" i="5"/>
  <c r="W502" i="5"/>
  <c r="V502" i="5"/>
  <c r="U502" i="5"/>
  <c r="T502" i="5"/>
  <c r="S502" i="5"/>
  <c r="R502" i="5"/>
  <c r="Q502" i="5"/>
  <c r="P502" i="5"/>
  <c r="O502" i="5"/>
  <c r="N502" i="5"/>
  <c r="M502" i="5"/>
  <c r="L502" i="5"/>
  <c r="K502" i="5"/>
  <c r="J502" i="5"/>
  <c r="I502" i="5"/>
  <c r="H502" i="5"/>
  <c r="CB501" i="5"/>
  <c r="BY501" i="5"/>
  <c r="BX501" i="5"/>
  <c r="BW501" i="5"/>
  <c r="BV501" i="5"/>
  <c r="BT501" i="5"/>
  <c r="BS501" i="5"/>
  <c r="BR501" i="5"/>
  <c r="BQ501" i="5"/>
  <c r="BO501" i="5"/>
  <c r="BN501" i="5"/>
  <c r="BM501" i="5"/>
  <c r="BL501" i="5"/>
  <c r="BJ501" i="5"/>
  <c r="BI501" i="5"/>
  <c r="BH501" i="5"/>
  <c r="BG501" i="5"/>
  <c r="BE501" i="5"/>
  <c r="BD501" i="5"/>
  <c r="BC501" i="5"/>
  <c r="BB501" i="5"/>
  <c r="AZ501" i="5"/>
  <c r="AY501" i="5"/>
  <c r="AX501" i="5"/>
  <c r="AW501" i="5"/>
  <c r="AU501" i="5"/>
  <c r="AT501" i="5"/>
  <c r="AS501" i="5"/>
  <c r="AR501" i="5"/>
  <c r="AP501" i="5"/>
  <c r="AO501" i="5"/>
  <c r="AN501" i="5"/>
  <c r="AM501" i="5"/>
  <c r="AK501" i="5"/>
  <c r="AJ501" i="5"/>
  <c r="AI501" i="5"/>
  <c r="AH501" i="5"/>
  <c r="AF501" i="5"/>
  <c r="AE501" i="5"/>
  <c r="AD501" i="5"/>
  <c r="AC501" i="5"/>
  <c r="AA501" i="5"/>
  <c r="Z501" i="5"/>
  <c r="Y501" i="5"/>
  <c r="X501" i="5"/>
  <c r="V501" i="5"/>
  <c r="U501" i="5"/>
  <c r="T501" i="5"/>
  <c r="S501" i="5"/>
  <c r="Q501" i="5"/>
  <c r="P501" i="5"/>
  <c r="O501" i="5"/>
  <c r="N501" i="5"/>
  <c r="L501" i="5"/>
  <c r="K501" i="5"/>
  <c r="J501" i="5"/>
  <c r="I501" i="5"/>
  <c r="CB500" i="5"/>
  <c r="CA500" i="5"/>
  <c r="BY500" i="5"/>
  <c r="BX500" i="5"/>
  <c r="BW500" i="5"/>
  <c r="BV500" i="5"/>
  <c r="BU500" i="5"/>
  <c r="BT500" i="5"/>
  <c r="BS500" i="5"/>
  <c r="BR500" i="5"/>
  <c r="BQ500" i="5"/>
  <c r="BP500" i="5"/>
  <c r="BO500" i="5"/>
  <c r="BN500" i="5"/>
  <c r="BM500" i="5"/>
  <c r="BL500" i="5"/>
  <c r="BK500" i="5"/>
  <c r="BJ500" i="5"/>
  <c r="BI500" i="5"/>
  <c r="BH500" i="5"/>
  <c r="BG500" i="5"/>
  <c r="BF500" i="5"/>
  <c r="BE500" i="5"/>
  <c r="BD500" i="5"/>
  <c r="BC500" i="5"/>
  <c r="BB500" i="5"/>
  <c r="BA500" i="5"/>
  <c r="AZ500" i="5"/>
  <c r="AY500" i="5"/>
  <c r="AX500" i="5"/>
  <c r="AW500" i="5"/>
  <c r="AV500" i="5"/>
  <c r="AU500" i="5"/>
  <c r="AT500" i="5"/>
  <c r="AS500" i="5"/>
  <c r="AR500" i="5"/>
  <c r="AQ500" i="5"/>
  <c r="AP500" i="5"/>
  <c r="AO500" i="5"/>
  <c r="AN500" i="5"/>
  <c r="AM500" i="5"/>
  <c r="AL500" i="5"/>
  <c r="AK500" i="5"/>
  <c r="AJ500" i="5"/>
  <c r="AI500" i="5"/>
  <c r="AH500" i="5"/>
  <c r="AG500" i="5"/>
  <c r="AF500" i="5"/>
  <c r="AE500" i="5"/>
  <c r="AD500" i="5"/>
  <c r="AC500" i="5"/>
  <c r="AB500" i="5"/>
  <c r="AA500" i="5"/>
  <c r="Z500" i="5"/>
  <c r="Y500" i="5"/>
  <c r="X500" i="5"/>
  <c r="W500" i="5"/>
  <c r="V500" i="5"/>
  <c r="U500" i="5"/>
  <c r="T500" i="5"/>
  <c r="S500" i="5"/>
  <c r="R500" i="5"/>
  <c r="Q500" i="5"/>
  <c r="P500" i="5"/>
  <c r="O500" i="5"/>
  <c r="N500" i="5"/>
  <c r="M500" i="5"/>
  <c r="L500" i="5"/>
  <c r="K500" i="5"/>
  <c r="J500" i="5"/>
  <c r="I500" i="5"/>
  <c r="H500" i="5"/>
  <c r="CB499" i="5"/>
  <c r="BY499" i="5"/>
  <c r="BX499" i="5"/>
  <c r="BW499" i="5"/>
  <c r="BV499" i="5"/>
  <c r="BT499" i="5"/>
  <c r="BS499" i="5"/>
  <c r="BR499" i="5"/>
  <c r="BQ499" i="5"/>
  <c r="BO499" i="5"/>
  <c r="BN499" i="5"/>
  <c r="BM499" i="5"/>
  <c r="BL499" i="5"/>
  <c r="BJ499" i="5"/>
  <c r="BI499" i="5"/>
  <c r="BH499" i="5"/>
  <c r="BG499" i="5"/>
  <c r="BE499" i="5"/>
  <c r="BD499" i="5"/>
  <c r="BC499" i="5"/>
  <c r="BB499" i="5"/>
  <c r="AZ499" i="5"/>
  <c r="AY499" i="5"/>
  <c r="AX499" i="5"/>
  <c r="AW499" i="5"/>
  <c r="AU499" i="5"/>
  <c r="AT499" i="5"/>
  <c r="AS499" i="5"/>
  <c r="AR499" i="5"/>
  <c r="AP499" i="5"/>
  <c r="AO499" i="5"/>
  <c r="AN499" i="5"/>
  <c r="AM499" i="5"/>
  <c r="AK499" i="5"/>
  <c r="AJ499" i="5"/>
  <c r="AI499" i="5"/>
  <c r="AH499" i="5"/>
  <c r="AF499" i="5"/>
  <c r="AE499" i="5"/>
  <c r="AD499" i="5"/>
  <c r="AC499" i="5"/>
  <c r="AA499" i="5"/>
  <c r="Z499" i="5"/>
  <c r="Y499" i="5"/>
  <c r="X499" i="5"/>
  <c r="V499" i="5"/>
  <c r="U499" i="5"/>
  <c r="T499" i="5"/>
  <c r="S499" i="5"/>
  <c r="Q499" i="5"/>
  <c r="P499" i="5"/>
  <c r="O499" i="5"/>
  <c r="N499" i="5"/>
  <c r="L499" i="5"/>
  <c r="K499" i="5"/>
  <c r="J499" i="5"/>
  <c r="I499" i="5"/>
  <c r="CB498" i="5"/>
  <c r="BY498" i="5"/>
  <c r="BX498" i="5"/>
  <c r="BW498" i="5"/>
  <c r="BV498" i="5"/>
  <c r="BT498" i="5"/>
  <c r="BS498" i="5"/>
  <c r="BR498" i="5"/>
  <c r="BQ498" i="5"/>
  <c r="BO498" i="5"/>
  <c r="BN498" i="5"/>
  <c r="BM498" i="5"/>
  <c r="BL498" i="5"/>
  <c r="BJ498" i="5"/>
  <c r="BI498" i="5"/>
  <c r="BH498" i="5"/>
  <c r="BG498" i="5"/>
  <c r="BE498" i="5"/>
  <c r="BD498" i="5"/>
  <c r="BC498" i="5"/>
  <c r="BB498" i="5"/>
  <c r="AZ498" i="5"/>
  <c r="AY498" i="5"/>
  <c r="AX498" i="5"/>
  <c r="AW498" i="5"/>
  <c r="AU498" i="5"/>
  <c r="AT498" i="5"/>
  <c r="AS498" i="5"/>
  <c r="AR498" i="5"/>
  <c r="AP498" i="5"/>
  <c r="AO498" i="5"/>
  <c r="AN498" i="5"/>
  <c r="AM498" i="5"/>
  <c r="AK498" i="5"/>
  <c r="AJ498" i="5"/>
  <c r="AI498" i="5"/>
  <c r="AH498" i="5"/>
  <c r="AF498" i="5"/>
  <c r="AE498" i="5"/>
  <c r="AD498" i="5"/>
  <c r="AC498" i="5"/>
  <c r="AA498" i="5"/>
  <c r="Z498" i="5"/>
  <c r="Y498" i="5"/>
  <c r="X498" i="5"/>
  <c r="V498" i="5"/>
  <c r="U498" i="5"/>
  <c r="T498" i="5"/>
  <c r="S498" i="5"/>
  <c r="Q498" i="5"/>
  <c r="P498" i="5"/>
  <c r="O498" i="5"/>
  <c r="N498" i="5"/>
  <c r="L498" i="5"/>
  <c r="K498" i="5"/>
  <c r="J498" i="5"/>
  <c r="I498" i="5"/>
  <c r="CB497" i="5"/>
  <c r="BY497" i="5"/>
  <c r="BX497" i="5"/>
  <c r="BW497" i="5"/>
  <c r="BV497" i="5"/>
  <c r="BT497" i="5"/>
  <c r="BS497" i="5"/>
  <c r="BR497" i="5"/>
  <c r="BQ497" i="5"/>
  <c r="BO497" i="5"/>
  <c r="BN497" i="5"/>
  <c r="BM497" i="5"/>
  <c r="BL497" i="5"/>
  <c r="BJ497" i="5"/>
  <c r="BI497" i="5"/>
  <c r="BH497" i="5"/>
  <c r="BG497" i="5"/>
  <c r="BE497" i="5"/>
  <c r="BD497" i="5"/>
  <c r="BC497" i="5"/>
  <c r="BB497" i="5"/>
  <c r="AZ497" i="5"/>
  <c r="AY497" i="5"/>
  <c r="AX497" i="5"/>
  <c r="AW497" i="5"/>
  <c r="AU497" i="5"/>
  <c r="AT497" i="5"/>
  <c r="AS497" i="5"/>
  <c r="AR497" i="5"/>
  <c r="AP497" i="5"/>
  <c r="AO497" i="5"/>
  <c r="AN497" i="5"/>
  <c r="AM497" i="5"/>
  <c r="AK497" i="5"/>
  <c r="AJ497" i="5"/>
  <c r="AI497" i="5"/>
  <c r="AH497" i="5"/>
  <c r="AF497" i="5"/>
  <c r="AE497" i="5"/>
  <c r="AD497" i="5"/>
  <c r="AC497" i="5"/>
  <c r="AA497" i="5"/>
  <c r="Z497" i="5"/>
  <c r="Y497" i="5"/>
  <c r="X497" i="5"/>
  <c r="V497" i="5"/>
  <c r="U497" i="5"/>
  <c r="T497" i="5"/>
  <c r="S497" i="5"/>
  <c r="Q497" i="5"/>
  <c r="P497" i="5"/>
  <c r="O497" i="5"/>
  <c r="N497" i="5"/>
  <c r="L497" i="5"/>
  <c r="K497" i="5"/>
  <c r="J497" i="5"/>
  <c r="I497" i="5"/>
  <c r="CB496" i="5"/>
  <c r="BY496" i="5"/>
  <c r="BX496" i="5"/>
  <c r="BW496" i="5"/>
  <c r="BV496" i="5"/>
  <c r="BT496" i="5"/>
  <c r="BS496" i="5"/>
  <c r="BR496" i="5"/>
  <c r="BQ496" i="5"/>
  <c r="BO496" i="5"/>
  <c r="BN496" i="5"/>
  <c r="BM496" i="5"/>
  <c r="BL496" i="5"/>
  <c r="BJ496" i="5"/>
  <c r="BI496" i="5"/>
  <c r="BH496" i="5"/>
  <c r="BG496" i="5"/>
  <c r="BE496" i="5"/>
  <c r="BD496" i="5"/>
  <c r="BC496" i="5"/>
  <c r="BB496" i="5"/>
  <c r="AZ496" i="5"/>
  <c r="AY496" i="5"/>
  <c r="AX496" i="5"/>
  <c r="AW496" i="5"/>
  <c r="AU496" i="5"/>
  <c r="AT496" i="5"/>
  <c r="AS496" i="5"/>
  <c r="AR496" i="5"/>
  <c r="AP496" i="5"/>
  <c r="AO496" i="5"/>
  <c r="AN496" i="5"/>
  <c r="AM496" i="5"/>
  <c r="AK496" i="5"/>
  <c r="AJ496" i="5"/>
  <c r="AI496" i="5"/>
  <c r="AH496" i="5"/>
  <c r="AF496" i="5"/>
  <c r="AE496" i="5"/>
  <c r="AD496" i="5"/>
  <c r="AC496" i="5"/>
  <c r="AA496" i="5"/>
  <c r="Z496" i="5"/>
  <c r="Y496" i="5"/>
  <c r="X496" i="5"/>
  <c r="V496" i="5"/>
  <c r="U496" i="5"/>
  <c r="T496" i="5"/>
  <c r="S496" i="5"/>
  <c r="Q496" i="5"/>
  <c r="P496" i="5"/>
  <c r="O496" i="5"/>
  <c r="N496" i="5"/>
  <c r="L496" i="5"/>
  <c r="K496" i="5"/>
  <c r="J496" i="5"/>
  <c r="I496" i="5"/>
  <c r="CB495" i="5"/>
  <c r="BY495" i="5"/>
  <c r="BX495" i="5"/>
  <c r="BW495" i="5"/>
  <c r="BV495" i="5"/>
  <c r="BT495" i="5"/>
  <c r="BS495" i="5"/>
  <c r="BR495" i="5"/>
  <c r="BQ495" i="5"/>
  <c r="BO495" i="5"/>
  <c r="BN495" i="5"/>
  <c r="BM495" i="5"/>
  <c r="BL495" i="5"/>
  <c r="BJ495" i="5"/>
  <c r="BI495" i="5"/>
  <c r="BH495" i="5"/>
  <c r="BG495" i="5"/>
  <c r="BE495" i="5"/>
  <c r="BD495" i="5"/>
  <c r="BC495" i="5"/>
  <c r="BB495" i="5"/>
  <c r="AZ495" i="5"/>
  <c r="AY495" i="5"/>
  <c r="AX495" i="5"/>
  <c r="AW495" i="5"/>
  <c r="AU495" i="5"/>
  <c r="AT495" i="5"/>
  <c r="AS495" i="5"/>
  <c r="AR495" i="5"/>
  <c r="AP495" i="5"/>
  <c r="AO495" i="5"/>
  <c r="AN495" i="5"/>
  <c r="AM495" i="5"/>
  <c r="AK495" i="5"/>
  <c r="AJ495" i="5"/>
  <c r="AI495" i="5"/>
  <c r="AH495" i="5"/>
  <c r="AF495" i="5"/>
  <c r="AE495" i="5"/>
  <c r="AD495" i="5"/>
  <c r="AC495" i="5"/>
  <c r="AA495" i="5"/>
  <c r="Z495" i="5"/>
  <c r="Y495" i="5"/>
  <c r="X495" i="5"/>
  <c r="V495" i="5"/>
  <c r="U495" i="5"/>
  <c r="T495" i="5"/>
  <c r="S495" i="5"/>
  <c r="Q495" i="5"/>
  <c r="P495" i="5"/>
  <c r="O495" i="5"/>
  <c r="N495" i="5"/>
  <c r="L495" i="5"/>
  <c r="K495" i="5"/>
  <c r="J495" i="5"/>
  <c r="I495" i="5"/>
  <c r="CB494" i="5"/>
  <c r="CA494" i="5"/>
  <c r="BY494" i="5"/>
  <c r="BX494" i="5"/>
  <c r="BW494" i="5"/>
  <c r="BV494" i="5"/>
  <c r="BU494" i="5"/>
  <c r="BT494" i="5"/>
  <c r="BS494" i="5"/>
  <c r="BR494" i="5"/>
  <c r="BQ494" i="5"/>
  <c r="BP494" i="5"/>
  <c r="BO494" i="5"/>
  <c r="BN494" i="5"/>
  <c r="BM494" i="5"/>
  <c r="BL494" i="5"/>
  <c r="BK494" i="5"/>
  <c r="BJ494" i="5"/>
  <c r="BI494" i="5"/>
  <c r="BH494" i="5"/>
  <c r="BG494" i="5"/>
  <c r="BF494" i="5"/>
  <c r="BE494" i="5"/>
  <c r="BD494" i="5"/>
  <c r="BC494" i="5"/>
  <c r="BB494" i="5"/>
  <c r="BA494" i="5"/>
  <c r="AZ494" i="5"/>
  <c r="AY494" i="5"/>
  <c r="AX494" i="5"/>
  <c r="AW494" i="5"/>
  <c r="AV494" i="5"/>
  <c r="AU494" i="5"/>
  <c r="AT494" i="5"/>
  <c r="AS494" i="5"/>
  <c r="AR494" i="5"/>
  <c r="AQ494" i="5"/>
  <c r="AP494" i="5"/>
  <c r="AO494" i="5"/>
  <c r="AN494" i="5"/>
  <c r="AM494" i="5"/>
  <c r="AL494" i="5"/>
  <c r="AK494" i="5"/>
  <c r="AJ494" i="5"/>
  <c r="AI494" i="5"/>
  <c r="AH494" i="5"/>
  <c r="AG494" i="5"/>
  <c r="AF494" i="5"/>
  <c r="AE494" i="5"/>
  <c r="AD494" i="5"/>
  <c r="AC494" i="5"/>
  <c r="AB494" i="5"/>
  <c r="AA494" i="5"/>
  <c r="Z494" i="5"/>
  <c r="Y494" i="5"/>
  <c r="X494" i="5"/>
  <c r="W494" i="5"/>
  <c r="V494" i="5"/>
  <c r="U494" i="5"/>
  <c r="T494" i="5"/>
  <c r="S494" i="5"/>
  <c r="R494" i="5"/>
  <c r="Q494" i="5"/>
  <c r="P494" i="5"/>
  <c r="O494" i="5"/>
  <c r="N494" i="5"/>
  <c r="M494" i="5"/>
  <c r="L494" i="5"/>
  <c r="K494" i="5"/>
  <c r="J494" i="5"/>
  <c r="I494" i="5"/>
  <c r="H494" i="5"/>
  <c r="CB493" i="5"/>
  <c r="CA493" i="5"/>
  <c r="BY493" i="5"/>
  <c r="BX493" i="5"/>
  <c r="BW493" i="5"/>
  <c r="BV493" i="5"/>
  <c r="BU493" i="5"/>
  <c r="BT493" i="5"/>
  <c r="BS493" i="5"/>
  <c r="BR493" i="5"/>
  <c r="BQ493" i="5"/>
  <c r="BP493" i="5"/>
  <c r="BO493" i="5"/>
  <c r="BN493" i="5"/>
  <c r="BM493" i="5"/>
  <c r="BL493" i="5"/>
  <c r="BK493" i="5"/>
  <c r="BJ493" i="5"/>
  <c r="BI493" i="5"/>
  <c r="BH493" i="5"/>
  <c r="BG493" i="5"/>
  <c r="BF493" i="5"/>
  <c r="BE493" i="5"/>
  <c r="BD493" i="5"/>
  <c r="BC493" i="5"/>
  <c r="BB493" i="5"/>
  <c r="BA493" i="5"/>
  <c r="AZ493" i="5"/>
  <c r="AY493" i="5"/>
  <c r="AX493" i="5"/>
  <c r="AW493" i="5"/>
  <c r="AV493" i="5"/>
  <c r="AU493" i="5"/>
  <c r="AT493" i="5"/>
  <c r="AS493" i="5"/>
  <c r="AR493" i="5"/>
  <c r="AQ493" i="5"/>
  <c r="AP493" i="5"/>
  <c r="AO493" i="5"/>
  <c r="AN493" i="5"/>
  <c r="AM493" i="5"/>
  <c r="AL493" i="5"/>
  <c r="AK493" i="5"/>
  <c r="AJ493" i="5"/>
  <c r="AI493" i="5"/>
  <c r="AH493" i="5"/>
  <c r="AG493" i="5"/>
  <c r="AF493" i="5"/>
  <c r="AE493" i="5"/>
  <c r="AD493" i="5"/>
  <c r="AC493" i="5"/>
  <c r="AB493" i="5"/>
  <c r="AA493" i="5"/>
  <c r="Z493" i="5"/>
  <c r="Y493" i="5"/>
  <c r="X493" i="5"/>
  <c r="W493" i="5"/>
  <c r="V493" i="5"/>
  <c r="U493" i="5"/>
  <c r="T493" i="5"/>
  <c r="S493" i="5"/>
  <c r="R493" i="5"/>
  <c r="Q493" i="5"/>
  <c r="P493" i="5"/>
  <c r="O493" i="5"/>
  <c r="N493" i="5"/>
  <c r="M493" i="5"/>
  <c r="L493" i="5"/>
  <c r="K493" i="5"/>
  <c r="J493" i="5"/>
  <c r="I493" i="5"/>
  <c r="H493" i="5"/>
  <c r="CB492" i="5"/>
  <c r="BY492" i="5"/>
  <c r="BX492" i="5"/>
  <c r="BW492" i="5"/>
  <c r="BV492" i="5"/>
  <c r="BT492" i="5"/>
  <c r="BS492" i="5"/>
  <c r="BR492" i="5"/>
  <c r="BQ492" i="5"/>
  <c r="BO492" i="5"/>
  <c r="BN492" i="5"/>
  <c r="BM492" i="5"/>
  <c r="BL492" i="5"/>
  <c r="BJ492" i="5"/>
  <c r="BI492" i="5"/>
  <c r="BH492" i="5"/>
  <c r="BG492" i="5"/>
  <c r="BE492" i="5"/>
  <c r="BD492" i="5"/>
  <c r="BC492" i="5"/>
  <c r="BB492" i="5"/>
  <c r="AZ492" i="5"/>
  <c r="AY492" i="5"/>
  <c r="AX492" i="5"/>
  <c r="AW492" i="5"/>
  <c r="AU492" i="5"/>
  <c r="AT492" i="5"/>
  <c r="AS492" i="5"/>
  <c r="AR492" i="5"/>
  <c r="AP492" i="5"/>
  <c r="AO492" i="5"/>
  <c r="AN492" i="5"/>
  <c r="AM492" i="5"/>
  <c r="AK492" i="5"/>
  <c r="AJ492" i="5"/>
  <c r="AI492" i="5"/>
  <c r="AH492" i="5"/>
  <c r="AF492" i="5"/>
  <c r="AE492" i="5"/>
  <c r="AD492" i="5"/>
  <c r="AC492" i="5"/>
  <c r="AA492" i="5"/>
  <c r="Z492" i="5"/>
  <c r="Y492" i="5"/>
  <c r="X492" i="5"/>
  <c r="V492" i="5"/>
  <c r="U492" i="5"/>
  <c r="T492" i="5"/>
  <c r="S492" i="5"/>
  <c r="Q492" i="5"/>
  <c r="P492" i="5"/>
  <c r="O492" i="5"/>
  <c r="N492" i="5"/>
  <c r="L492" i="5"/>
  <c r="K492" i="5"/>
  <c r="J492" i="5"/>
  <c r="I492" i="5"/>
  <c r="CB491" i="5"/>
  <c r="BY491" i="5"/>
  <c r="BX491" i="5"/>
  <c r="BW491" i="5"/>
  <c r="BV491" i="5"/>
  <c r="BT491" i="5"/>
  <c r="BS491" i="5"/>
  <c r="BR491" i="5"/>
  <c r="BQ491" i="5"/>
  <c r="BO491" i="5"/>
  <c r="BN491" i="5"/>
  <c r="BM491" i="5"/>
  <c r="BL491" i="5"/>
  <c r="BJ491" i="5"/>
  <c r="BI491" i="5"/>
  <c r="BH491" i="5"/>
  <c r="BG491" i="5"/>
  <c r="BE491" i="5"/>
  <c r="BD491" i="5"/>
  <c r="BC491" i="5"/>
  <c r="BB491" i="5"/>
  <c r="AZ491" i="5"/>
  <c r="AY491" i="5"/>
  <c r="AX491" i="5"/>
  <c r="AW491" i="5"/>
  <c r="AU491" i="5"/>
  <c r="AT491" i="5"/>
  <c r="AS491" i="5"/>
  <c r="AR491" i="5"/>
  <c r="AP491" i="5"/>
  <c r="AO491" i="5"/>
  <c r="AN491" i="5"/>
  <c r="AM491" i="5"/>
  <c r="AK491" i="5"/>
  <c r="AJ491" i="5"/>
  <c r="AI491" i="5"/>
  <c r="AH491" i="5"/>
  <c r="AF491" i="5"/>
  <c r="AE491" i="5"/>
  <c r="AD491" i="5"/>
  <c r="AC491" i="5"/>
  <c r="AA491" i="5"/>
  <c r="Z491" i="5"/>
  <c r="Y491" i="5"/>
  <c r="X491" i="5"/>
  <c r="V491" i="5"/>
  <c r="U491" i="5"/>
  <c r="T491" i="5"/>
  <c r="S491" i="5"/>
  <c r="Q491" i="5"/>
  <c r="P491" i="5"/>
  <c r="O491" i="5"/>
  <c r="N491" i="5"/>
  <c r="L491" i="5"/>
  <c r="K491" i="5"/>
  <c r="J491" i="5"/>
  <c r="I491" i="5"/>
  <c r="CB490" i="5"/>
  <c r="BY490" i="5"/>
  <c r="BX490" i="5"/>
  <c r="BW490" i="5"/>
  <c r="BV490" i="5"/>
  <c r="BT490" i="5"/>
  <c r="BS490" i="5"/>
  <c r="BR490" i="5"/>
  <c r="BQ490" i="5"/>
  <c r="BO490" i="5"/>
  <c r="BN490" i="5"/>
  <c r="BM490" i="5"/>
  <c r="BL490" i="5"/>
  <c r="BJ490" i="5"/>
  <c r="BI490" i="5"/>
  <c r="BH490" i="5"/>
  <c r="BG490" i="5"/>
  <c r="BE490" i="5"/>
  <c r="BD490" i="5"/>
  <c r="BC490" i="5"/>
  <c r="BB490" i="5"/>
  <c r="AZ490" i="5"/>
  <c r="AY490" i="5"/>
  <c r="AX490" i="5"/>
  <c r="AW490" i="5"/>
  <c r="AU490" i="5"/>
  <c r="AT490" i="5"/>
  <c r="AS490" i="5"/>
  <c r="AR490" i="5"/>
  <c r="AP490" i="5"/>
  <c r="AO490" i="5"/>
  <c r="AN490" i="5"/>
  <c r="AM490" i="5"/>
  <c r="AK490" i="5"/>
  <c r="AJ490" i="5"/>
  <c r="AI490" i="5"/>
  <c r="AH490" i="5"/>
  <c r="AF490" i="5"/>
  <c r="AE490" i="5"/>
  <c r="AD490" i="5"/>
  <c r="AC490" i="5"/>
  <c r="AA490" i="5"/>
  <c r="Z490" i="5"/>
  <c r="Y490" i="5"/>
  <c r="X490" i="5"/>
  <c r="V490" i="5"/>
  <c r="U490" i="5"/>
  <c r="T490" i="5"/>
  <c r="S490" i="5"/>
  <c r="Q490" i="5"/>
  <c r="P490" i="5"/>
  <c r="O490" i="5"/>
  <c r="N490" i="5"/>
  <c r="L490" i="5"/>
  <c r="K490" i="5"/>
  <c r="J490" i="5"/>
  <c r="I490" i="5"/>
  <c r="CB489" i="5"/>
  <c r="BY489" i="5"/>
  <c r="BX489" i="5"/>
  <c r="BW489" i="5"/>
  <c r="BV489" i="5"/>
  <c r="BT489" i="5"/>
  <c r="BS489" i="5"/>
  <c r="BR489" i="5"/>
  <c r="BQ489" i="5"/>
  <c r="BO489" i="5"/>
  <c r="BN489" i="5"/>
  <c r="BM489" i="5"/>
  <c r="BL489" i="5"/>
  <c r="BJ489" i="5"/>
  <c r="BI489" i="5"/>
  <c r="BH489" i="5"/>
  <c r="BG489" i="5"/>
  <c r="BE489" i="5"/>
  <c r="BD489" i="5"/>
  <c r="BC489" i="5"/>
  <c r="BB489" i="5"/>
  <c r="AZ489" i="5"/>
  <c r="AY489" i="5"/>
  <c r="AX489" i="5"/>
  <c r="AW489" i="5"/>
  <c r="AU489" i="5"/>
  <c r="AT489" i="5"/>
  <c r="AS489" i="5"/>
  <c r="AR489" i="5"/>
  <c r="AP489" i="5"/>
  <c r="AO489" i="5"/>
  <c r="AN489" i="5"/>
  <c r="AM489" i="5"/>
  <c r="AK489" i="5"/>
  <c r="AJ489" i="5"/>
  <c r="AI489" i="5"/>
  <c r="AH489" i="5"/>
  <c r="AF489" i="5"/>
  <c r="AE489" i="5"/>
  <c r="AD489" i="5"/>
  <c r="AC489" i="5"/>
  <c r="AA489" i="5"/>
  <c r="Z489" i="5"/>
  <c r="Y489" i="5"/>
  <c r="X489" i="5"/>
  <c r="V489" i="5"/>
  <c r="U489" i="5"/>
  <c r="T489" i="5"/>
  <c r="S489" i="5"/>
  <c r="Q489" i="5"/>
  <c r="P489" i="5"/>
  <c r="O489" i="5"/>
  <c r="N489" i="5"/>
  <c r="L489" i="5"/>
  <c r="K489" i="5"/>
  <c r="J489" i="5"/>
  <c r="I489" i="5"/>
  <c r="EM481" i="5"/>
  <c r="EM480" i="5" s="1"/>
  <c r="BU481" i="5"/>
  <c r="EH480" i="5"/>
  <c r="EC480" i="5"/>
  <c r="DX480" i="5"/>
  <c r="DS480" i="5"/>
  <c r="DN480" i="5"/>
  <c r="DI480" i="5"/>
  <c r="DD480" i="5"/>
  <c r="CY480" i="5"/>
  <c r="CT480" i="5"/>
  <c r="CO480" i="5"/>
  <c r="CJ480" i="5"/>
  <c r="CE480" i="5"/>
  <c r="BZ480" i="5"/>
  <c r="BU480" i="5"/>
  <c r="BP480" i="5"/>
  <c r="BK480" i="5"/>
  <c r="BF480" i="5"/>
  <c r="BA480" i="5"/>
  <c r="AV480" i="5"/>
  <c r="AQ480" i="5"/>
  <c r="AL480" i="5"/>
  <c r="AG480" i="5"/>
  <c r="AB480" i="5"/>
  <c r="W480" i="5"/>
  <c r="R480" i="5"/>
  <c r="M480" i="5"/>
  <c r="H480" i="5"/>
  <c r="EM478" i="5"/>
  <c r="EM477" i="5" s="1"/>
  <c r="BU478" i="5"/>
  <c r="BU477" i="5" s="1"/>
  <c r="EH477" i="5"/>
  <c r="EC477" i="5"/>
  <c r="DX477" i="5"/>
  <c r="DS477" i="5"/>
  <c r="DN477" i="5"/>
  <c r="DI477" i="5"/>
  <c r="DD477" i="5"/>
  <c r="CY477" i="5"/>
  <c r="CT477" i="5"/>
  <c r="CO477" i="5"/>
  <c r="CJ477" i="5"/>
  <c r="CE477" i="5"/>
  <c r="BZ477" i="5"/>
  <c r="BP477" i="5"/>
  <c r="BK477" i="5"/>
  <c r="BF477" i="5"/>
  <c r="BA477" i="5"/>
  <c r="AV477" i="5"/>
  <c r="AQ477" i="5"/>
  <c r="AL477" i="5"/>
  <c r="AG477" i="5"/>
  <c r="AB477" i="5"/>
  <c r="W477" i="5"/>
  <c r="R477" i="5"/>
  <c r="M477" i="5"/>
  <c r="H477" i="5"/>
  <c r="EM475" i="5"/>
  <c r="EM474" i="5" s="1"/>
  <c r="BU475" i="5"/>
  <c r="BU474" i="5" s="1"/>
  <c r="EH474" i="5"/>
  <c r="EC474" i="5"/>
  <c r="DX474" i="5"/>
  <c r="DS474" i="5"/>
  <c r="DN474" i="5"/>
  <c r="DI474" i="5"/>
  <c r="DD474" i="5"/>
  <c r="CY474" i="5"/>
  <c r="CT474" i="5"/>
  <c r="CO474" i="5"/>
  <c r="CJ474" i="5"/>
  <c r="CE474" i="5"/>
  <c r="BZ474" i="5"/>
  <c r="BP474" i="5"/>
  <c r="BK474" i="5"/>
  <c r="BF474" i="5"/>
  <c r="BA474" i="5"/>
  <c r="AV474" i="5"/>
  <c r="AQ474" i="5"/>
  <c r="AL474" i="5"/>
  <c r="AG474" i="5"/>
  <c r="AB474" i="5"/>
  <c r="W474" i="5"/>
  <c r="R474" i="5"/>
  <c r="M474" i="5"/>
  <c r="H474" i="5"/>
  <c r="EM472" i="5"/>
  <c r="BU472" i="5"/>
  <c r="EH471" i="5"/>
  <c r="EC471" i="5"/>
  <c r="DX471" i="5"/>
  <c r="DS471" i="5"/>
  <c r="DN471" i="5"/>
  <c r="DI471" i="5"/>
  <c r="DD471" i="5"/>
  <c r="CY471" i="5"/>
  <c r="CT471" i="5"/>
  <c r="CO471" i="5"/>
  <c r="CJ471" i="5"/>
  <c r="CE471" i="5"/>
  <c r="BZ471" i="5"/>
  <c r="BU471" i="5"/>
  <c r="BP471" i="5"/>
  <c r="BK471" i="5"/>
  <c r="BF471" i="5"/>
  <c r="BA471" i="5"/>
  <c r="AV471" i="5"/>
  <c r="AQ471" i="5"/>
  <c r="AL471" i="5"/>
  <c r="AG471" i="5"/>
  <c r="AB471" i="5"/>
  <c r="W471" i="5"/>
  <c r="R471" i="5"/>
  <c r="M471" i="5"/>
  <c r="H471" i="5"/>
  <c r="EM469" i="5"/>
  <c r="EM468" i="5" s="1"/>
  <c r="BU469" i="5"/>
  <c r="EH468" i="5"/>
  <c r="EC468" i="5"/>
  <c r="DX468" i="5"/>
  <c r="DS468" i="5"/>
  <c r="DN468" i="5"/>
  <c r="DI468" i="5"/>
  <c r="DD468" i="5"/>
  <c r="CY468" i="5"/>
  <c r="CT468" i="5"/>
  <c r="CO468" i="5"/>
  <c r="CJ468" i="5"/>
  <c r="CE468" i="5"/>
  <c r="BZ468" i="5"/>
  <c r="BU468" i="5"/>
  <c r="BP468" i="5"/>
  <c r="BK468" i="5"/>
  <c r="BF468" i="5"/>
  <c r="BA468" i="5"/>
  <c r="AV468" i="5"/>
  <c r="AQ468" i="5"/>
  <c r="AL468" i="5"/>
  <c r="AG468" i="5"/>
  <c r="AB468" i="5"/>
  <c r="W468" i="5"/>
  <c r="R468" i="5"/>
  <c r="M468" i="5"/>
  <c r="H468" i="5"/>
  <c r="EM466" i="5"/>
  <c r="BU466" i="5"/>
  <c r="BU465" i="5" s="1"/>
  <c r="EH465" i="5"/>
  <c r="EC465" i="5"/>
  <c r="DX465" i="5"/>
  <c r="DS465" i="5"/>
  <c r="DN465" i="5"/>
  <c r="DI465" i="5"/>
  <c r="DD465" i="5"/>
  <c r="CY465" i="5"/>
  <c r="CT465" i="5"/>
  <c r="CO465" i="5"/>
  <c r="CJ465" i="5"/>
  <c r="CE465" i="5"/>
  <c r="BZ465" i="5"/>
  <c r="BP465" i="5"/>
  <c r="BK465" i="5"/>
  <c r="BF465" i="5"/>
  <c r="BA465" i="5"/>
  <c r="AV465" i="5"/>
  <c r="AQ465" i="5"/>
  <c r="AL465" i="5"/>
  <c r="AG465" i="5"/>
  <c r="AB465" i="5"/>
  <c r="W465" i="5"/>
  <c r="R465" i="5"/>
  <c r="M465" i="5"/>
  <c r="H465" i="5"/>
  <c r="EM463" i="5"/>
  <c r="BU463" i="5"/>
  <c r="EH462" i="5"/>
  <c r="EC462" i="5"/>
  <c r="DX462" i="5"/>
  <c r="DS462" i="5"/>
  <c r="DN462" i="5"/>
  <c r="DI462" i="5"/>
  <c r="DD462" i="5"/>
  <c r="CY462" i="5"/>
  <c r="CT462" i="5"/>
  <c r="CO462" i="5"/>
  <c r="CJ462" i="5"/>
  <c r="CE462" i="5"/>
  <c r="BZ462" i="5"/>
  <c r="BU462" i="5"/>
  <c r="BP462" i="5"/>
  <c r="BK462" i="5"/>
  <c r="BF462" i="5"/>
  <c r="BA462" i="5"/>
  <c r="AV462" i="5"/>
  <c r="AQ462" i="5"/>
  <c r="AL462" i="5"/>
  <c r="AG462" i="5"/>
  <c r="AB462" i="5"/>
  <c r="W462" i="5"/>
  <c r="R462" i="5"/>
  <c r="M462" i="5"/>
  <c r="H462" i="5"/>
  <c r="EM460" i="5"/>
  <c r="EM459" i="5" s="1"/>
  <c r="BU460" i="5"/>
  <c r="EH459" i="5"/>
  <c r="EC459" i="5"/>
  <c r="DX459" i="5"/>
  <c r="DS459" i="5"/>
  <c r="DN459" i="5"/>
  <c r="DI459" i="5"/>
  <c r="DD459" i="5"/>
  <c r="CY459" i="5"/>
  <c r="CT459" i="5"/>
  <c r="CO459" i="5"/>
  <c r="CJ459" i="5"/>
  <c r="CE459" i="5"/>
  <c r="BZ459" i="5"/>
  <c r="BU459" i="5"/>
  <c r="BP459" i="5"/>
  <c r="BK459" i="5"/>
  <c r="BF459" i="5"/>
  <c r="BA459" i="5"/>
  <c r="AV459" i="5"/>
  <c r="AQ459" i="5"/>
  <c r="AL459" i="5"/>
  <c r="AG459" i="5"/>
  <c r="AB459" i="5"/>
  <c r="W459" i="5"/>
  <c r="R459" i="5"/>
  <c r="M459" i="5"/>
  <c r="H459" i="5"/>
  <c r="CA822" i="5"/>
  <c r="EM457" i="5"/>
  <c r="EM456" i="5" s="1"/>
  <c r="CA821" i="5" s="1"/>
  <c r="BU457" i="5"/>
  <c r="BU456" i="5" s="1"/>
  <c r="BU821" i="5" s="1"/>
  <c r="EH456" i="5"/>
  <c r="EC456" i="5"/>
  <c r="DX456" i="5"/>
  <c r="DS456" i="5"/>
  <c r="DN456" i="5"/>
  <c r="DI456" i="5"/>
  <c r="DD456" i="5"/>
  <c r="CY456" i="5"/>
  <c r="CT456" i="5"/>
  <c r="CO456" i="5"/>
  <c r="CJ456" i="5"/>
  <c r="CE456" i="5"/>
  <c r="BZ456" i="5"/>
  <c r="BP456" i="5"/>
  <c r="BK456" i="5"/>
  <c r="BF456" i="5"/>
  <c r="BA456" i="5"/>
  <c r="BA821" i="5" s="1"/>
  <c r="AV456" i="5"/>
  <c r="AQ456" i="5"/>
  <c r="AQ821" i="5" s="1"/>
  <c r="AL456" i="5"/>
  <c r="AL821" i="5" s="1"/>
  <c r="AG456" i="5"/>
  <c r="AB456" i="5"/>
  <c r="W456" i="5"/>
  <c r="R456" i="5"/>
  <c r="R821" i="5" s="1"/>
  <c r="M456" i="5"/>
  <c r="H456" i="5"/>
  <c r="EM454" i="5"/>
  <c r="EM453" i="5" s="1"/>
  <c r="BU454" i="5"/>
  <c r="BU453" i="5" s="1"/>
  <c r="EH453" i="5"/>
  <c r="EC453" i="5"/>
  <c r="DX453" i="5"/>
  <c r="DS453" i="5"/>
  <c r="DN453" i="5"/>
  <c r="DI453" i="5"/>
  <c r="DD453" i="5"/>
  <c r="CY453" i="5"/>
  <c r="CT453" i="5"/>
  <c r="CO453" i="5"/>
  <c r="CJ453" i="5"/>
  <c r="CE453" i="5"/>
  <c r="BZ453" i="5"/>
  <c r="BP453" i="5"/>
  <c r="BK453" i="5"/>
  <c r="BF453" i="5"/>
  <c r="BA453" i="5"/>
  <c r="AV453" i="5"/>
  <c r="AQ453" i="5"/>
  <c r="AL453" i="5"/>
  <c r="AG453" i="5"/>
  <c r="AB453" i="5"/>
  <c r="W453" i="5"/>
  <c r="R453" i="5"/>
  <c r="M453" i="5"/>
  <c r="H453" i="5"/>
  <c r="CA819" i="5"/>
  <c r="EM451" i="5"/>
  <c r="EM450" i="5" s="1"/>
  <c r="BU451" i="5"/>
  <c r="EH450" i="5"/>
  <c r="EC450" i="5"/>
  <c r="DX450" i="5"/>
  <c r="DS450" i="5"/>
  <c r="DN450" i="5"/>
  <c r="DI450" i="5"/>
  <c r="DD450" i="5"/>
  <c r="CY450" i="5"/>
  <c r="CT450" i="5"/>
  <c r="CO450" i="5"/>
  <c r="CJ450" i="5"/>
  <c r="CE450" i="5"/>
  <c r="BZ450" i="5"/>
  <c r="BU450" i="5"/>
  <c r="BP450" i="5"/>
  <c r="BK450" i="5"/>
  <c r="BF450" i="5"/>
  <c r="BA450" i="5"/>
  <c r="BA818" i="5" s="1"/>
  <c r="AV450" i="5"/>
  <c r="AQ450" i="5"/>
  <c r="AL450" i="5"/>
  <c r="AG450" i="5"/>
  <c r="AB450" i="5"/>
  <c r="W450" i="5"/>
  <c r="W818" i="5" s="1"/>
  <c r="R450" i="5"/>
  <c r="R818" i="5" s="1"/>
  <c r="M450" i="5"/>
  <c r="M818" i="5" s="1"/>
  <c r="H450" i="5"/>
  <c r="EM448" i="5"/>
  <c r="BU448" i="5"/>
  <c r="BU447" i="5" s="1"/>
  <c r="EH447" i="5"/>
  <c r="EC447" i="5"/>
  <c r="DX447" i="5"/>
  <c r="DS447" i="5"/>
  <c r="DN447" i="5"/>
  <c r="DI447" i="5"/>
  <c r="DD447" i="5"/>
  <c r="CY447" i="5"/>
  <c r="CT447" i="5"/>
  <c r="CO447" i="5"/>
  <c r="CJ447" i="5"/>
  <c r="CE447" i="5"/>
  <c r="BZ447" i="5"/>
  <c r="BP447" i="5"/>
  <c r="BK447" i="5"/>
  <c r="BF447" i="5"/>
  <c r="BA447" i="5"/>
  <c r="AV447" i="5"/>
  <c r="AQ447" i="5"/>
  <c r="AQ815" i="5" s="1"/>
  <c r="AL447" i="5"/>
  <c r="AL815" i="5" s="1"/>
  <c r="AG447" i="5"/>
  <c r="AB447" i="5"/>
  <c r="W447" i="5"/>
  <c r="R447" i="5"/>
  <c r="M447" i="5"/>
  <c r="M815" i="5" s="1"/>
  <c r="H447" i="5"/>
  <c r="H815" i="5" s="1"/>
  <c r="CA813" i="5"/>
  <c r="EM445" i="5"/>
  <c r="EM444" i="5" s="1"/>
  <c r="BU445" i="5"/>
  <c r="EH444" i="5"/>
  <c r="EC444" i="5"/>
  <c r="DX444" i="5"/>
  <c r="DS444" i="5"/>
  <c r="DN444" i="5"/>
  <c r="DI444" i="5"/>
  <c r="DD444" i="5"/>
  <c r="CY444" i="5"/>
  <c r="CT444" i="5"/>
  <c r="CO444" i="5"/>
  <c r="CJ444" i="5"/>
  <c r="CE444" i="5"/>
  <c r="BZ444" i="5"/>
  <c r="BU444" i="5"/>
  <c r="BP444" i="5"/>
  <c r="BK444" i="5"/>
  <c r="BF444" i="5"/>
  <c r="BA444" i="5"/>
  <c r="AV444" i="5"/>
  <c r="AQ444" i="5"/>
  <c r="AL444" i="5"/>
  <c r="AG444" i="5"/>
  <c r="AG812" i="5" s="1"/>
  <c r="AB444" i="5"/>
  <c r="AB812" i="5" s="1"/>
  <c r="W444" i="5"/>
  <c r="R444" i="5"/>
  <c r="M444" i="5"/>
  <c r="H444" i="5"/>
  <c r="CA810" i="5"/>
  <c r="EM442" i="5"/>
  <c r="EM441" i="5" s="1"/>
  <c r="BU442" i="5"/>
  <c r="EH441" i="5"/>
  <c r="EC441" i="5"/>
  <c r="DX441" i="5"/>
  <c r="DS441" i="5"/>
  <c r="DN441" i="5"/>
  <c r="DI441" i="5"/>
  <c r="DD441" i="5"/>
  <c r="CY441" i="5"/>
  <c r="CT441" i="5"/>
  <c r="CO441" i="5"/>
  <c r="CJ441" i="5"/>
  <c r="CE441" i="5"/>
  <c r="BZ441" i="5"/>
  <c r="BU441" i="5"/>
  <c r="BP441" i="5"/>
  <c r="BK441" i="5"/>
  <c r="BF441" i="5"/>
  <c r="BA441" i="5"/>
  <c r="AV441" i="5"/>
  <c r="AV809" i="5" s="1"/>
  <c r="AQ441" i="5"/>
  <c r="AL441" i="5"/>
  <c r="AG441" i="5"/>
  <c r="AB441" i="5"/>
  <c r="W441" i="5"/>
  <c r="W809" i="5" s="1"/>
  <c r="R441" i="5"/>
  <c r="R809" i="5" s="1"/>
  <c r="M441" i="5"/>
  <c r="H441" i="5"/>
  <c r="EM439" i="5"/>
  <c r="BU439" i="5"/>
  <c r="BU438" i="5" s="1"/>
  <c r="EH438" i="5"/>
  <c r="EC438" i="5"/>
  <c r="DX438" i="5"/>
  <c r="DS438" i="5"/>
  <c r="DN438" i="5"/>
  <c r="DI438" i="5"/>
  <c r="DD438" i="5"/>
  <c r="CY438" i="5"/>
  <c r="CT438" i="5"/>
  <c r="CO438" i="5"/>
  <c r="CJ438" i="5"/>
  <c r="CE438" i="5"/>
  <c r="BZ438" i="5"/>
  <c r="BP438" i="5"/>
  <c r="BK438" i="5"/>
  <c r="BF438" i="5"/>
  <c r="BF806" i="5" s="1"/>
  <c r="BA438" i="5"/>
  <c r="BA806" i="5" s="1"/>
  <c r="AV438" i="5"/>
  <c r="AQ438" i="5"/>
  <c r="AL438" i="5"/>
  <c r="AG438" i="5"/>
  <c r="AB438" i="5"/>
  <c r="W438" i="5"/>
  <c r="W806" i="5" s="1"/>
  <c r="R438" i="5"/>
  <c r="M438" i="5"/>
  <c r="H438" i="5"/>
  <c r="H806" i="5" s="1"/>
  <c r="CA804" i="5"/>
  <c r="EM436" i="5"/>
  <c r="EM435" i="5" s="1"/>
  <c r="BU436" i="5"/>
  <c r="EH435" i="5"/>
  <c r="EC435" i="5"/>
  <c r="DX435" i="5"/>
  <c r="DS435" i="5"/>
  <c r="DN435" i="5"/>
  <c r="DI435" i="5"/>
  <c r="DD435" i="5"/>
  <c r="CY435" i="5"/>
  <c r="CT435" i="5"/>
  <c r="CO435" i="5"/>
  <c r="CJ435" i="5"/>
  <c r="CE435" i="5"/>
  <c r="BZ435" i="5"/>
  <c r="BU435" i="5"/>
  <c r="BU803" i="5" s="1"/>
  <c r="BP435" i="5"/>
  <c r="BK435" i="5"/>
  <c r="BF435" i="5"/>
  <c r="BF803" i="5" s="1"/>
  <c r="BA435" i="5"/>
  <c r="AV435" i="5"/>
  <c r="AV803" i="5" s="1"/>
  <c r="AQ435" i="5"/>
  <c r="AQ803" i="5" s="1"/>
  <c r="AL435" i="5"/>
  <c r="AG435" i="5"/>
  <c r="AB435" i="5"/>
  <c r="W435" i="5"/>
  <c r="R435" i="5"/>
  <c r="M435" i="5"/>
  <c r="M803" i="5" s="1"/>
  <c r="H435" i="5"/>
  <c r="EM433" i="5"/>
  <c r="EM432" i="5" s="1"/>
  <c r="CA800" i="5" s="1"/>
  <c r="BU433" i="5"/>
  <c r="BU432" i="5" s="1"/>
  <c r="EH432" i="5"/>
  <c r="EC432" i="5"/>
  <c r="DX432" i="5"/>
  <c r="DS432" i="5"/>
  <c r="DN432" i="5"/>
  <c r="DI432" i="5"/>
  <c r="DD432" i="5"/>
  <c r="CY432" i="5"/>
  <c r="CT432" i="5"/>
  <c r="CO432" i="5"/>
  <c r="CJ432" i="5"/>
  <c r="CE432" i="5"/>
  <c r="BZ432" i="5"/>
  <c r="BP432" i="5"/>
  <c r="BK432" i="5"/>
  <c r="BF432" i="5"/>
  <c r="BA432" i="5"/>
  <c r="AV432" i="5"/>
  <c r="AQ432" i="5"/>
  <c r="AQ800" i="5" s="1"/>
  <c r="AL432" i="5"/>
  <c r="AG432" i="5"/>
  <c r="AG800" i="5" s="1"/>
  <c r="AB432" i="5"/>
  <c r="W432" i="5"/>
  <c r="R432" i="5"/>
  <c r="R800" i="5" s="1"/>
  <c r="M432" i="5"/>
  <c r="H432" i="5"/>
  <c r="EM430" i="5"/>
  <c r="EM429" i="5" s="1"/>
  <c r="BU430" i="5"/>
  <c r="BU429" i="5" s="1"/>
  <c r="EH429" i="5"/>
  <c r="EC429" i="5"/>
  <c r="DX429" i="5"/>
  <c r="DS429" i="5"/>
  <c r="DN429" i="5"/>
  <c r="DI429" i="5"/>
  <c r="DD429" i="5"/>
  <c r="CY429" i="5"/>
  <c r="CT429" i="5"/>
  <c r="CO429" i="5"/>
  <c r="CJ429" i="5"/>
  <c r="CE429" i="5"/>
  <c r="BZ429" i="5"/>
  <c r="BP429" i="5"/>
  <c r="BK429" i="5"/>
  <c r="BF429" i="5"/>
  <c r="BA429" i="5"/>
  <c r="AV429" i="5"/>
  <c r="AQ429" i="5"/>
  <c r="AL429" i="5"/>
  <c r="AG429" i="5"/>
  <c r="AB429" i="5"/>
  <c r="W429" i="5"/>
  <c r="R429" i="5"/>
  <c r="M429" i="5"/>
  <c r="H429" i="5"/>
  <c r="CA798" i="5"/>
  <c r="EM427" i="5"/>
  <c r="EM426" i="5" s="1"/>
  <c r="CA797" i="5" s="1"/>
  <c r="BU427" i="5"/>
  <c r="EJ426" i="5"/>
  <c r="EI426" i="5"/>
  <c r="EH426" i="5"/>
  <c r="EC426" i="5"/>
  <c r="DX426" i="5"/>
  <c r="DS426" i="5"/>
  <c r="DN426" i="5"/>
  <c r="DI426" i="5"/>
  <c r="DD426" i="5"/>
  <c r="CY426" i="5"/>
  <c r="CT426" i="5"/>
  <c r="CO426" i="5"/>
  <c r="CJ426" i="5"/>
  <c r="CF426" i="5"/>
  <c r="N797" i="5" s="1"/>
  <c r="CE426" i="5"/>
  <c r="BZ426" i="5"/>
  <c r="BU426" i="5"/>
  <c r="BU797" i="5" s="1"/>
  <c r="BR426" i="5"/>
  <c r="BQ426" i="5"/>
  <c r="BP426" i="5"/>
  <c r="BO426" i="5"/>
  <c r="BO797" i="5" s="1"/>
  <c r="BN426" i="5"/>
  <c r="BN797" i="5" s="1"/>
  <c r="BM426" i="5"/>
  <c r="BM797" i="5" s="1"/>
  <c r="BL426" i="5"/>
  <c r="BL797" i="5" s="1"/>
  <c r="BK426" i="5"/>
  <c r="BJ426" i="5"/>
  <c r="BJ797" i="5" s="1"/>
  <c r="BI426" i="5"/>
  <c r="BI797" i="5" s="1"/>
  <c r="BH426" i="5"/>
  <c r="BH797" i="5" s="1"/>
  <c r="BG426" i="5"/>
  <c r="BG797" i="5" s="1"/>
  <c r="BF426" i="5"/>
  <c r="BE426" i="5"/>
  <c r="BE797" i="5" s="1"/>
  <c r="BD426" i="5"/>
  <c r="BD797" i="5" s="1"/>
  <c r="BC426" i="5"/>
  <c r="BC797" i="5" s="1"/>
  <c r="BB426" i="5"/>
  <c r="BB797" i="5" s="1"/>
  <c r="BA426" i="5"/>
  <c r="AZ426" i="5"/>
  <c r="AZ797" i="5" s="1"/>
  <c r="AY426" i="5"/>
  <c r="AY797" i="5" s="1"/>
  <c r="AX426" i="5"/>
  <c r="AX797" i="5" s="1"/>
  <c r="AW426" i="5"/>
  <c r="AW797" i="5" s="1"/>
  <c r="AV426" i="5"/>
  <c r="AU426" i="5"/>
  <c r="AU797" i="5" s="1"/>
  <c r="AT426" i="5"/>
  <c r="AT797" i="5" s="1"/>
  <c r="AS426" i="5"/>
  <c r="AS797" i="5" s="1"/>
  <c r="AR426" i="5"/>
  <c r="AR797" i="5" s="1"/>
  <c r="AQ426" i="5"/>
  <c r="AP426" i="5"/>
  <c r="AP797" i="5" s="1"/>
  <c r="AO426" i="5"/>
  <c r="AO797" i="5" s="1"/>
  <c r="AN426" i="5"/>
  <c r="AN797" i="5" s="1"/>
  <c r="AM426" i="5"/>
  <c r="AM797" i="5" s="1"/>
  <c r="AL426" i="5"/>
  <c r="AK426" i="5"/>
  <c r="AK797" i="5" s="1"/>
  <c r="AJ426" i="5"/>
  <c r="AJ797" i="5" s="1"/>
  <c r="AI426" i="5"/>
  <c r="AI797" i="5" s="1"/>
  <c r="AH426" i="5"/>
  <c r="AH797" i="5" s="1"/>
  <c r="AG426" i="5"/>
  <c r="AF426" i="5"/>
  <c r="AF797" i="5" s="1"/>
  <c r="AE426" i="5"/>
  <c r="AE797" i="5" s="1"/>
  <c r="AD426" i="5"/>
  <c r="AD797" i="5" s="1"/>
  <c r="AC426" i="5"/>
  <c r="AC797" i="5" s="1"/>
  <c r="AB426" i="5"/>
  <c r="AB797" i="5" s="1"/>
  <c r="AA426" i="5"/>
  <c r="AA797" i="5" s="1"/>
  <c r="W426" i="5"/>
  <c r="R426" i="5"/>
  <c r="M426" i="5"/>
  <c r="H426" i="5"/>
  <c r="H797" i="5" s="1"/>
  <c r="CA795" i="5"/>
  <c r="CA794" i="5"/>
  <c r="EM424" i="5"/>
  <c r="BU424" i="5"/>
  <c r="BU423" i="5" s="1"/>
  <c r="EM423" i="5"/>
  <c r="CA793" i="5" s="1"/>
  <c r="EH423" i="5"/>
  <c r="EC423" i="5"/>
  <c r="DX423" i="5"/>
  <c r="DS423" i="5"/>
  <c r="DN423" i="5"/>
  <c r="DI423" i="5"/>
  <c r="DD423" i="5"/>
  <c r="CY423" i="5"/>
  <c r="CT423" i="5"/>
  <c r="CO423" i="5"/>
  <c r="CJ423" i="5"/>
  <c r="CE423" i="5"/>
  <c r="BZ423" i="5"/>
  <c r="BP423" i="5"/>
  <c r="BK423" i="5"/>
  <c r="BK793" i="5" s="1"/>
  <c r="BF423" i="5"/>
  <c r="BA423" i="5"/>
  <c r="AV423" i="5"/>
  <c r="AV793" i="5" s="1"/>
  <c r="AQ423" i="5"/>
  <c r="AL423" i="5"/>
  <c r="AL793" i="5" s="1"/>
  <c r="AG423" i="5"/>
  <c r="AG793" i="5" s="1"/>
  <c r="AB423" i="5"/>
  <c r="AB793" i="5" s="1"/>
  <c r="W423" i="5"/>
  <c r="R423" i="5"/>
  <c r="M423" i="5"/>
  <c r="H423" i="5"/>
  <c r="H793" i="5" s="1"/>
  <c r="CA791" i="5"/>
  <c r="CA790" i="5"/>
  <c r="EM421" i="5"/>
  <c r="BU421" i="5"/>
  <c r="CA789" i="5"/>
  <c r="EM420" i="5"/>
  <c r="EH420" i="5"/>
  <c r="EC420" i="5"/>
  <c r="DX420" i="5"/>
  <c r="DS420" i="5"/>
  <c r="DN420" i="5"/>
  <c r="DI420" i="5"/>
  <c r="DD420" i="5"/>
  <c r="CY420" i="5"/>
  <c r="CT420" i="5"/>
  <c r="CO420" i="5"/>
  <c r="CJ420" i="5"/>
  <c r="CE420" i="5"/>
  <c r="BZ420" i="5"/>
  <c r="BU420" i="5"/>
  <c r="BP420" i="5"/>
  <c r="BP789" i="5" s="1"/>
  <c r="BK420" i="5"/>
  <c r="BF420" i="5"/>
  <c r="BA420" i="5"/>
  <c r="BA789" i="5" s="1"/>
  <c r="AV420" i="5"/>
  <c r="AQ420" i="5"/>
  <c r="AQ789" i="5" s="1"/>
  <c r="AL420" i="5"/>
  <c r="AL789" i="5" s="1"/>
  <c r="AG420" i="5"/>
  <c r="AG789" i="5" s="1"/>
  <c r="AB420" i="5"/>
  <c r="W420" i="5"/>
  <c r="R420" i="5"/>
  <c r="M420" i="5"/>
  <c r="M789" i="5" s="1"/>
  <c r="H420" i="5"/>
  <c r="H789" i="5" s="1"/>
  <c r="CA787" i="5"/>
  <c r="EM418" i="5"/>
  <c r="BU418" i="5"/>
  <c r="CA786" i="5"/>
  <c r="EM417" i="5"/>
  <c r="EH417" i="5"/>
  <c r="EC417" i="5"/>
  <c r="DX417" i="5"/>
  <c r="DS417" i="5"/>
  <c r="DN417" i="5"/>
  <c r="DI417" i="5"/>
  <c r="DD417" i="5"/>
  <c r="CY417" i="5"/>
  <c r="CT417" i="5"/>
  <c r="CO417" i="5"/>
  <c r="CJ417" i="5"/>
  <c r="CE417" i="5"/>
  <c r="BZ417" i="5"/>
  <c r="BU417" i="5"/>
  <c r="BP417" i="5"/>
  <c r="BP786" i="5" s="1"/>
  <c r="BK417" i="5"/>
  <c r="BF417" i="5"/>
  <c r="BA417" i="5"/>
  <c r="BA786" i="5" s="1"/>
  <c r="AV417" i="5"/>
  <c r="AQ417" i="5"/>
  <c r="AQ786" i="5" s="1"/>
  <c r="AL417" i="5"/>
  <c r="AL786" i="5" s="1"/>
  <c r="AG417" i="5"/>
  <c r="AG786" i="5" s="1"/>
  <c r="AB417" i="5"/>
  <c r="W417" i="5"/>
  <c r="R417" i="5"/>
  <c r="M417" i="5"/>
  <c r="M786" i="5" s="1"/>
  <c r="H417" i="5"/>
  <c r="H786" i="5" s="1"/>
  <c r="CA784" i="5"/>
  <c r="EM415" i="5"/>
  <c r="BU415" i="5"/>
  <c r="CA783" i="5"/>
  <c r="EM414" i="5"/>
  <c r="EH414" i="5"/>
  <c r="EC414" i="5"/>
  <c r="DX414" i="5"/>
  <c r="DS414" i="5"/>
  <c r="DN414" i="5"/>
  <c r="DI414" i="5"/>
  <c r="DD414" i="5"/>
  <c r="CY414" i="5"/>
  <c r="CT414" i="5"/>
  <c r="CO414" i="5"/>
  <c r="CJ414" i="5"/>
  <c r="CF414" i="5"/>
  <c r="N783" i="5" s="1"/>
  <c r="CE414" i="5"/>
  <c r="BZ414" i="5"/>
  <c r="BU414" i="5"/>
  <c r="BU783" i="5" s="1"/>
  <c r="BP414" i="5"/>
  <c r="BK414" i="5"/>
  <c r="BF414" i="5"/>
  <c r="BA414" i="5"/>
  <c r="AV414" i="5"/>
  <c r="AQ414" i="5"/>
  <c r="AQ783" i="5" s="1"/>
  <c r="AL414" i="5"/>
  <c r="AG414" i="5"/>
  <c r="AG783" i="5" s="1"/>
  <c r="AB414" i="5"/>
  <c r="W414" i="5"/>
  <c r="R414" i="5"/>
  <c r="R783" i="5" s="1"/>
  <c r="M414" i="5"/>
  <c r="M783" i="5" s="1"/>
  <c r="H414" i="5"/>
  <c r="CA781" i="5"/>
  <c r="EM412" i="5"/>
  <c r="EM411" i="5" s="1"/>
  <c r="BU412" i="5"/>
  <c r="BU781" i="5" s="1"/>
  <c r="CA780" i="5"/>
  <c r="EH411" i="5"/>
  <c r="EC411" i="5"/>
  <c r="DX411" i="5"/>
  <c r="DS411" i="5"/>
  <c r="DN411" i="5"/>
  <c r="DI411" i="5"/>
  <c r="DD411" i="5"/>
  <c r="CY411" i="5"/>
  <c r="CT411" i="5"/>
  <c r="CO411" i="5"/>
  <c r="CJ411" i="5"/>
  <c r="CF411" i="5"/>
  <c r="N780" i="5" s="1"/>
  <c r="CE411" i="5"/>
  <c r="BZ411" i="5"/>
  <c r="BU411" i="5"/>
  <c r="BU780" i="5" s="1"/>
  <c r="BP411" i="5"/>
  <c r="BK411" i="5"/>
  <c r="BF411" i="5"/>
  <c r="BA411" i="5"/>
  <c r="AV411" i="5"/>
  <c r="AQ411" i="5"/>
  <c r="AL411" i="5"/>
  <c r="AL780" i="5" s="1"/>
  <c r="AG411" i="5"/>
  <c r="AG780" i="5" s="1"/>
  <c r="AB411" i="5"/>
  <c r="W411" i="5"/>
  <c r="R411" i="5"/>
  <c r="R780" i="5" s="1"/>
  <c r="M411" i="5"/>
  <c r="M780" i="5" s="1"/>
  <c r="H411" i="5"/>
  <c r="EM409" i="5"/>
  <c r="BU409" i="5"/>
  <c r="BU778" i="5" s="1"/>
  <c r="EH408" i="5"/>
  <c r="EC408" i="5"/>
  <c r="DX408" i="5"/>
  <c r="DS408" i="5"/>
  <c r="DN408" i="5"/>
  <c r="DI408" i="5"/>
  <c r="DD408" i="5"/>
  <c r="CY408" i="5"/>
  <c r="CT408" i="5"/>
  <c r="CO408" i="5"/>
  <c r="CJ408" i="5"/>
  <c r="CE408" i="5"/>
  <c r="BZ408" i="5"/>
  <c r="BP408" i="5"/>
  <c r="BK408" i="5"/>
  <c r="BF408" i="5"/>
  <c r="BA408" i="5"/>
  <c r="BA777" i="5" s="1"/>
  <c r="AV408" i="5"/>
  <c r="AQ408" i="5"/>
  <c r="AQ777" i="5" s="1"/>
  <c r="AL408" i="5"/>
  <c r="AG408" i="5"/>
  <c r="AB408" i="5"/>
  <c r="W408" i="5"/>
  <c r="W777" i="5" s="1"/>
  <c r="R408" i="5"/>
  <c r="R777" i="5" s="1"/>
  <c r="M408" i="5"/>
  <c r="H408" i="5"/>
  <c r="EM406" i="5"/>
  <c r="EM405" i="5" s="1"/>
  <c r="BU406" i="5"/>
  <c r="BU405" i="5" s="1"/>
  <c r="EH405" i="5"/>
  <c r="EC405" i="5"/>
  <c r="DX405" i="5"/>
  <c r="DS405" i="5"/>
  <c r="DN405" i="5"/>
  <c r="DI405" i="5"/>
  <c r="DD405" i="5"/>
  <c r="CY405" i="5"/>
  <c r="CT405" i="5"/>
  <c r="CO405" i="5"/>
  <c r="CJ405" i="5"/>
  <c r="CF405" i="5"/>
  <c r="CE405" i="5"/>
  <c r="BZ405" i="5"/>
  <c r="BP405" i="5"/>
  <c r="BK405" i="5"/>
  <c r="BF405" i="5"/>
  <c r="BA405" i="5"/>
  <c r="AV405" i="5"/>
  <c r="AQ405" i="5"/>
  <c r="AL405" i="5"/>
  <c r="AG405" i="5"/>
  <c r="AB405" i="5"/>
  <c r="W405" i="5"/>
  <c r="R405" i="5"/>
  <c r="M405" i="5"/>
  <c r="H405" i="5"/>
  <c r="CA775" i="5"/>
  <c r="EM403" i="5"/>
  <c r="EM402" i="5" s="1"/>
  <c r="BU403" i="5"/>
  <c r="EH402" i="5"/>
  <c r="EC402" i="5"/>
  <c r="DX402" i="5"/>
  <c r="DS402" i="5"/>
  <c r="DN402" i="5"/>
  <c r="DI402" i="5"/>
  <c r="DD402" i="5"/>
  <c r="CY402" i="5"/>
  <c r="CT402" i="5"/>
  <c r="CO402" i="5"/>
  <c r="CJ402" i="5"/>
  <c r="CE402" i="5"/>
  <c r="BZ402" i="5"/>
  <c r="BP402" i="5"/>
  <c r="BK402" i="5"/>
  <c r="BF402" i="5"/>
  <c r="BF774" i="5" s="1"/>
  <c r="BA402" i="5"/>
  <c r="BA774" i="5" s="1"/>
  <c r="AV402" i="5"/>
  <c r="AQ402" i="5"/>
  <c r="AL402" i="5"/>
  <c r="AG402" i="5"/>
  <c r="AB402" i="5"/>
  <c r="W402" i="5"/>
  <c r="R402" i="5"/>
  <c r="R774" i="5" s="1"/>
  <c r="M402" i="5"/>
  <c r="H402" i="5"/>
  <c r="H774" i="5" s="1"/>
  <c r="CA772" i="5"/>
  <c r="EM400" i="5"/>
  <c r="EM399" i="5" s="1"/>
  <c r="BU400" i="5"/>
  <c r="EH399" i="5"/>
  <c r="EC399" i="5"/>
  <c r="DX399" i="5"/>
  <c r="DS399" i="5"/>
  <c r="DN399" i="5"/>
  <c r="DI399" i="5"/>
  <c r="DD399" i="5"/>
  <c r="CY399" i="5"/>
  <c r="CT399" i="5"/>
  <c r="CO399" i="5"/>
  <c r="CJ399" i="5"/>
  <c r="CE399" i="5"/>
  <c r="BZ399" i="5"/>
  <c r="BU399" i="5"/>
  <c r="BP399" i="5"/>
  <c r="BP771" i="5" s="1"/>
  <c r="BK399" i="5"/>
  <c r="BF399" i="5"/>
  <c r="BF771" i="5" s="1"/>
  <c r="BA399" i="5"/>
  <c r="AV399" i="5"/>
  <c r="AQ399" i="5"/>
  <c r="AL399" i="5"/>
  <c r="AG399" i="5"/>
  <c r="AB399" i="5"/>
  <c r="W399" i="5"/>
  <c r="R399" i="5"/>
  <c r="M399" i="5"/>
  <c r="H399" i="5"/>
  <c r="CA769" i="5"/>
  <c r="EM397" i="5"/>
  <c r="BU397" i="5"/>
  <c r="EH396" i="5"/>
  <c r="EC396" i="5"/>
  <c r="DX396" i="5"/>
  <c r="DS396" i="5"/>
  <c r="DN396" i="5"/>
  <c r="DI396" i="5"/>
  <c r="DD396" i="5"/>
  <c r="CY396" i="5"/>
  <c r="CT396" i="5"/>
  <c r="CO396" i="5"/>
  <c r="CJ396" i="5"/>
  <c r="CE396" i="5"/>
  <c r="BZ396" i="5"/>
  <c r="BU396" i="5"/>
  <c r="BP396" i="5"/>
  <c r="BK396" i="5"/>
  <c r="BF396" i="5"/>
  <c r="BF768" i="5" s="1"/>
  <c r="BA396" i="5"/>
  <c r="BA768" i="5" s="1"/>
  <c r="AV396" i="5"/>
  <c r="AV768" i="5" s="1"/>
  <c r="AQ396" i="5"/>
  <c r="AL396" i="5"/>
  <c r="AG396" i="5"/>
  <c r="AB396" i="5"/>
  <c r="W396" i="5"/>
  <c r="R396" i="5"/>
  <c r="M396" i="5"/>
  <c r="H396" i="5"/>
  <c r="EM395" i="5"/>
  <c r="BU767" i="5" s="1"/>
  <c r="EM394" i="5"/>
  <c r="BU394" i="5"/>
  <c r="BU393" i="5" s="1"/>
  <c r="EH393" i="5"/>
  <c r="EC393" i="5"/>
  <c r="DX393" i="5"/>
  <c r="DS393" i="5"/>
  <c r="DN393" i="5"/>
  <c r="DI393" i="5"/>
  <c r="DD393" i="5"/>
  <c r="CY393" i="5"/>
  <c r="CT393" i="5"/>
  <c r="CO393" i="5"/>
  <c r="CJ393" i="5"/>
  <c r="CE393" i="5"/>
  <c r="BZ393" i="5"/>
  <c r="BP393" i="5"/>
  <c r="BK393" i="5"/>
  <c r="BK765" i="5" s="1"/>
  <c r="BF393" i="5"/>
  <c r="BA393" i="5"/>
  <c r="BA765" i="5" s="1"/>
  <c r="AV393" i="5"/>
  <c r="AQ393" i="5"/>
  <c r="AL393" i="5"/>
  <c r="AG393" i="5"/>
  <c r="AB393" i="5"/>
  <c r="W393" i="5"/>
  <c r="R393" i="5"/>
  <c r="M393" i="5"/>
  <c r="H393" i="5"/>
  <c r="CA764" i="5"/>
  <c r="CA763" i="5"/>
  <c r="EM391" i="5"/>
  <c r="BU391" i="5"/>
  <c r="BU390" i="5" s="1"/>
  <c r="EM390" i="5"/>
  <c r="CA762" i="5" s="1"/>
  <c r="EH390" i="5"/>
  <c r="EC390" i="5"/>
  <c r="DX390" i="5"/>
  <c r="DS390" i="5"/>
  <c r="DN390" i="5"/>
  <c r="DI390" i="5"/>
  <c r="DD390" i="5"/>
  <c r="CY390" i="5"/>
  <c r="CT390" i="5"/>
  <c r="CO390" i="5"/>
  <c r="CJ390" i="5"/>
  <c r="CE390" i="5"/>
  <c r="BZ390" i="5"/>
  <c r="BP390" i="5"/>
  <c r="BK390" i="5"/>
  <c r="BK762" i="5" s="1"/>
  <c r="BF390" i="5"/>
  <c r="BA390" i="5"/>
  <c r="AV390" i="5"/>
  <c r="AQ390" i="5"/>
  <c r="AL390" i="5"/>
  <c r="AL762" i="5" s="1"/>
  <c r="AG390" i="5"/>
  <c r="AB390" i="5"/>
  <c r="W390" i="5"/>
  <c r="R390" i="5"/>
  <c r="M390" i="5"/>
  <c r="H390" i="5"/>
  <c r="EH388" i="5"/>
  <c r="EH387" i="5" s="1"/>
  <c r="EH15" i="5" s="1"/>
  <c r="EC388" i="5"/>
  <c r="EC387" i="5" s="1"/>
  <c r="EC15" i="5" s="1"/>
  <c r="DX388" i="5"/>
  <c r="DX387" i="5" s="1"/>
  <c r="DX15" i="5" s="1"/>
  <c r="DS388" i="5"/>
  <c r="DS387" i="5" s="1"/>
  <c r="DS15" i="5" s="1"/>
  <c r="DN388" i="5"/>
  <c r="DN387" i="5" s="1"/>
  <c r="DN15" i="5" s="1"/>
  <c r="DI388" i="5"/>
  <c r="DI387" i="5" s="1"/>
  <c r="DI15" i="5" s="1"/>
  <c r="DD388" i="5"/>
  <c r="DD387" i="5" s="1"/>
  <c r="CY388" i="5"/>
  <c r="CY387" i="5" s="1"/>
  <c r="CY15" i="5" s="1"/>
  <c r="CT388" i="5"/>
  <c r="CT387" i="5" s="1"/>
  <c r="CO388" i="5"/>
  <c r="CO387" i="5" s="1"/>
  <c r="CO15" i="5" s="1"/>
  <c r="CJ388" i="5"/>
  <c r="CE388" i="5"/>
  <c r="CE387" i="5" s="1"/>
  <c r="CE15" i="5" s="1"/>
  <c r="BZ388" i="5"/>
  <c r="BP388" i="5"/>
  <c r="BK388" i="5"/>
  <c r="BF388" i="5"/>
  <c r="BA388" i="5"/>
  <c r="BA760" i="5" s="1"/>
  <c r="AV388" i="5"/>
  <c r="AQ388" i="5"/>
  <c r="AL388" i="5"/>
  <c r="AL387" i="5" s="1"/>
  <c r="AL15" i="5" s="1"/>
  <c r="AL492" i="5" s="1"/>
  <c r="AG388" i="5"/>
  <c r="AB388" i="5"/>
  <c r="AB387" i="5" s="1"/>
  <c r="W388" i="5"/>
  <c r="W387" i="5" s="1"/>
  <c r="R388" i="5"/>
  <c r="M388" i="5"/>
  <c r="H388" i="5"/>
  <c r="CJ387" i="5"/>
  <c r="CJ15" i="5" s="1"/>
  <c r="BZ387" i="5"/>
  <c r="BZ15" i="5" s="1"/>
  <c r="BK387" i="5"/>
  <c r="BF387" i="5"/>
  <c r="AQ387" i="5"/>
  <c r="AG387" i="5"/>
  <c r="AG15" i="5" s="1"/>
  <c r="M387" i="5"/>
  <c r="EM385" i="5"/>
  <c r="BU385" i="5"/>
  <c r="EM384" i="5"/>
  <c r="BU384" i="5"/>
  <c r="EM383" i="5"/>
  <c r="BU383" i="5"/>
  <c r="EH382" i="5"/>
  <c r="EC382" i="5"/>
  <c r="DX382" i="5"/>
  <c r="DS382" i="5"/>
  <c r="DN382" i="5"/>
  <c r="DI382" i="5"/>
  <c r="DD382" i="5"/>
  <c r="CY382" i="5"/>
  <c r="CT382" i="5"/>
  <c r="CO382" i="5"/>
  <c r="CJ382" i="5"/>
  <c r="CE382" i="5"/>
  <c r="BZ382" i="5"/>
  <c r="BP382" i="5"/>
  <c r="BK382" i="5"/>
  <c r="BF382" i="5"/>
  <c r="BA382" i="5"/>
  <c r="AV382" i="5"/>
  <c r="AQ382" i="5"/>
  <c r="AL382" i="5"/>
  <c r="AG382" i="5"/>
  <c r="AB382" i="5"/>
  <c r="W382" i="5"/>
  <c r="R382" i="5"/>
  <c r="M382" i="5"/>
  <c r="H382" i="5"/>
  <c r="EM380" i="5"/>
  <c r="BU380" i="5"/>
  <c r="EM379" i="5"/>
  <c r="BU379" i="5"/>
  <c r="EM378" i="5"/>
  <c r="BU378" i="5"/>
  <c r="EH377" i="5"/>
  <c r="EC377" i="5"/>
  <c r="DX377" i="5"/>
  <c r="DS377" i="5"/>
  <c r="DN377" i="5"/>
  <c r="DI377" i="5"/>
  <c r="DD377" i="5"/>
  <c r="CY377" i="5"/>
  <c r="CT377" i="5"/>
  <c r="CO377" i="5"/>
  <c r="CJ377" i="5"/>
  <c r="CE377" i="5"/>
  <c r="BZ377" i="5"/>
  <c r="BU377" i="5"/>
  <c r="BP377" i="5"/>
  <c r="BK377" i="5"/>
  <c r="BF377" i="5"/>
  <c r="BA377" i="5"/>
  <c r="AV377" i="5"/>
  <c r="AQ377" i="5"/>
  <c r="AL377" i="5"/>
  <c r="AG377" i="5"/>
  <c r="AB377" i="5"/>
  <c r="W377" i="5"/>
  <c r="R377" i="5"/>
  <c r="M377" i="5"/>
  <c r="H377" i="5"/>
  <c r="EM375" i="5"/>
  <c r="BU375" i="5"/>
  <c r="EM374" i="5"/>
  <c r="BU374" i="5"/>
  <c r="EM373" i="5"/>
  <c r="W373" i="5"/>
  <c r="W372" i="5" s="1"/>
  <c r="R373" i="5"/>
  <c r="R372" i="5" s="1"/>
  <c r="M373" i="5"/>
  <c r="EH372" i="5"/>
  <c r="EC372" i="5"/>
  <c r="DX372" i="5"/>
  <c r="DS372" i="5"/>
  <c r="DN372" i="5"/>
  <c r="DI372" i="5"/>
  <c r="DD372" i="5"/>
  <c r="CY372" i="5"/>
  <c r="CT372" i="5"/>
  <c r="CO372" i="5"/>
  <c r="CJ372" i="5"/>
  <c r="CE372" i="5"/>
  <c r="BZ372" i="5"/>
  <c r="BP372" i="5"/>
  <c r="BK372" i="5"/>
  <c r="BF372" i="5"/>
  <c r="BA372" i="5"/>
  <c r="AV372" i="5"/>
  <c r="AQ372" i="5"/>
  <c r="AL372" i="5"/>
  <c r="AG372" i="5"/>
  <c r="AB372" i="5"/>
  <c r="M372" i="5"/>
  <c r="H372" i="5"/>
  <c r="EM370" i="5"/>
  <c r="BU370" i="5"/>
  <c r="EM369" i="5"/>
  <c r="EM367" i="5" s="1"/>
  <c r="BU369" i="5"/>
  <c r="EM368" i="5"/>
  <c r="W368" i="5"/>
  <c r="W367" i="5" s="1"/>
  <c r="R368" i="5"/>
  <c r="R367" i="5" s="1"/>
  <c r="M368" i="5"/>
  <c r="EH367" i="5"/>
  <c r="EC367" i="5"/>
  <c r="DX367" i="5"/>
  <c r="DS367" i="5"/>
  <c r="DN367" i="5"/>
  <c r="DI367" i="5"/>
  <c r="DD367" i="5"/>
  <c r="CY367" i="5"/>
  <c r="CT367" i="5"/>
  <c r="CO367" i="5"/>
  <c r="CJ367" i="5"/>
  <c r="CE367" i="5"/>
  <c r="BZ367" i="5"/>
  <c r="BP367" i="5"/>
  <c r="BK367" i="5"/>
  <c r="BF367" i="5"/>
  <c r="BA367" i="5"/>
  <c r="AV367" i="5"/>
  <c r="AQ367" i="5"/>
  <c r="AL367" i="5"/>
  <c r="AG367" i="5"/>
  <c r="AB367" i="5"/>
  <c r="H367" i="5"/>
  <c r="EM365" i="5"/>
  <c r="BU365" i="5"/>
  <c r="EM364" i="5"/>
  <c r="BU364" i="5"/>
  <c r="EM363" i="5"/>
  <c r="BU363" i="5"/>
  <c r="BU362" i="5" s="1"/>
  <c r="EM362" i="5"/>
  <c r="EH362" i="5"/>
  <c r="EC362" i="5"/>
  <c r="DX362" i="5"/>
  <c r="DS362" i="5"/>
  <c r="DN362" i="5"/>
  <c r="DI362" i="5"/>
  <c r="DD362" i="5"/>
  <c r="CY362" i="5"/>
  <c r="CT362" i="5"/>
  <c r="CO362" i="5"/>
  <c r="CJ362" i="5"/>
  <c r="CE362" i="5"/>
  <c r="BZ362" i="5"/>
  <c r="BP362" i="5"/>
  <c r="BK362" i="5"/>
  <c r="BF362" i="5"/>
  <c r="BA362" i="5"/>
  <c r="AV362" i="5"/>
  <c r="AQ362" i="5"/>
  <c r="AL362" i="5"/>
  <c r="AG362" i="5"/>
  <c r="AB362" i="5"/>
  <c r="W362" i="5"/>
  <c r="R362" i="5"/>
  <c r="M362" i="5"/>
  <c r="H362" i="5"/>
  <c r="EM360" i="5"/>
  <c r="BU360" i="5"/>
  <c r="EM359" i="5"/>
  <c r="BU359" i="5"/>
  <c r="EM358" i="5"/>
  <c r="BU358" i="5"/>
  <c r="EH357" i="5"/>
  <c r="EC357" i="5"/>
  <c r="DX357" i="5"/>
  <c r="DS357" i="5"/>
  <c r="DN357" i="5"/>
  <c r="DI357" i="5"/>
  <c r="DD357" i="5"/>
  <c r="CY357" i="5"/>
  <c r="CT357" i="5"/>
  <c r="CO357" i="5"/>
  <c r="CJ357" i="5"/>
  <c r="CE357" i="5"/>
  <c r="BZ357" i="5"/>
  <c r="BP357" i="5"/>
  <c r="BK357" i="5"/>
  <c r="BF357" i="5"/>
  <c r="BA357" i="5"/>
  <c r="AV357" i="5"/>
  <c r="AQ357" i="5"/>
  <c r="AL357" i="5"/>
  <c r="AG357" i="5"/>
  <c r="AB357" i="5"/>
  <c r="W357" i="5"/>
  <c r="R357" i="5"/>
  <c r="M357" i="5"/>
  <c r="H357" i="5"/>
  <c r="EM355" i="5"/>
  <c r="BU355" i="5"/>
  <c r="EM354" i="5"/>
  <c r="BU354" i="5"/>
  <c r="EM353" i="5"/>
  <c r="W353" i="5"/>
  <c r="W352" i="5" s="1"/>
  <c r="R353" i="5"/>
  <c r="EH352" i="5"/>
  <c r="EC352" i="5"/>
  <c r="DX352" i="5"/>
  <c r="DS352" i="5"/>
  <c r="DN352" i="5"/>
  <c r="DI352" i="5"/>
  <c r="DD352" i="5"/>
  <c r="CY352" i="5"/>
  <c r="CT352" i="5"/>
  <c r="CO352" i="5"/>
  <c r="CJ352" i="5"/>
  <c r="CE352" i="5"/>
  <c r="BZ352" i="5"/>
  <c r="BP352" i="5"/>
  <c r="BK352" i="5"/>
  <c r="BF352" i="5"/>
  <c r="BA352" i="5"/>
  <c r="AV352" i="5"/>
  <c r="AQ352" i="5"/>
  <c r="AL352" i="5"/>
  <c r="AG352" i="5"/>
  <c r="AB352" i="5"/>
  <c r="M352" i="5"/>
  <c r="H352" i="5"/>
  <c r="EM350" i="5"/>
  <c r="BU350" i="5"/>
  <c r="EM349" i="5"/>
  <c r="BU349" i="5"/>
  <c r="EM348" i="5"/>
  <c r="EM347" i="5" s="1"/>
  <c r="M348" i="5"/>
  <c r="BU348" i="5" s="1"/>
  <c r="BU347" i="5" s="1"/>
  <c r="EH347" i="5"/>
  <c r="EC347" i="5"/>
  <c r="DX347" i="5"/>
  <c r="DS347" i="5"/>
  <c r="DN347" i="5"/>
  <c r="DI347" i="5"/>
  <c r="DD347" i="5"/>
  <c r="CY347" i="5"/>
  <c r="CT347" i="5"/>
  <c r="CO347" i="5"/>
  <c r="CJ347" i="5"/>
  <c r="CE347" i="5"/>
  <c r="BZ347" i="5"/>
  <c r="BP347" i="5"/>
  <c r="BK347" i="5"/>
  <c r="BF347" i="5"/>
  <c r="BA347" i="5"/>
  <c r="AV347" i="5"/>
  <c r="AQ347" i="5"/>
  <c r="AL347" i="5"/>
  <c r="AG347" i="5"/>
  <c r="AB347" i="5"/>
  <c r="W347" i="5"/>
  <c r="R347" i="5"/>
  <c r="H347" i="5"/>
  <c r="EM345" i="5"/>
  <c r="BU345" i="5"/>
  <c r="EM344" i="5"/>
  <c r="BU344" i="5"/>
  <c r="EM343" i="5"/>
  <c r="BU343" i="5"/>
  <c r="EH342" i="5"/>
  <c r="EC342" i="5"/>
  <c r="DX342" i="5"/>
  <c r="DS342" i="5"/>
  <c r="DN342" i="5"/>
  <c r="DI342" i="5"/>
  <c r="DD342" i="5"/>
  <c r="CY342" i="5"/>
  <c r="CT342" i="5"/>
  <c r="CO342" i="5"/>
  <c r="CJ342" i="5"/>
  <c r="CE342" i="5"/>
  <c r="BZ342" i="5"/>
  <c r="BP342" i="5"/>
  <c r="BK342" i="5"/>
  <c r="BF342" i="5"/>
  <c r="BA342" i="5"/>
  <c r="AV342" i="5"/>
  <c r="AQ342" i="5"/>
  <c r="AL342" i="5"/>
  <c r="AG342" i="5"/>
  <c r="AB342" i="5"/>
  <c r="W342" i="5"/>
  <c r="R342" i="5"/>
  <c r="M342" i="5"/>
  <c r="H342" i="5"/>
  <c r="EM340" i="5"/>
  <c r="BU340" i="5"/>
  <c r="EM339" i="5"/>
  <c r="BU339" i="5"/>
  <c r="EM338" i="5"/>
  <c r="W338" i="5"/>
  <c r="BU338" i="5" s="1"/>
  <c r="BU337" i="5" s="1"/>
  <c r="EH337" i="5"/>
  <c r="EC337" i="5"/>
  <c r="DX337" i="5"/>
  <c r="DS337" i="5"/>
  <c r="DN337" i="5"/>
  <c r="DI337" i="5"/>
  <c r="DD337" i="5"/>
  <c r="CY337" i="5"/>
  <c r="CT337" i="5"/>
  <c r="CO337" i="5"/>
  <c r="CJ337" i="5"/>
  <c r="CE337" i="5"/>
  <c r="BZ337" i="5"/>
  <c r="BP337" i="5"/>
  <c r="BK337" i="5"/>
  <c r="BF337" i="5"/>
  <c r="BA337" i="5"/>
  <c r="AV337" i="5"/>
  <c r="AQ337" i="5"/>
  <c r="AL337" i="5"/>
  <c r="AG337" i="5"/>
  <c r="AB337" i="5"/>
  <c r="R337" i="5"/>
  <c r="M337" i="5"/>
  <c r="H337" i="5"/>
  <c r="EM335" i="5"/>
  <c r="BU335" i="5"/>
  <c r="EM334" i="5"/>
  <c r="BU334" i="5"/>
  <c r="EM333" i="5"/>
  <c r="W333" i="5"/>
  <c r="W246" i="5" s="1"/>
  <c r="W690" i="5" s="1"/>
  <c r="R333" i="5"/>
  <c r="R332" i="5" s="1"/>
  <c r="EH332" i="5"/>
  <c r="EC332" i="5"/>
  <c r="DX332" i="5"/>
  <c r="DS332" i="5"/>
  <c r="DN332" i="5"/>
  <c r="DI332" i="5"/>
  <c r="DD332" i="5"/>
  <c r="CY332" i="5"/>
  <c r="CT332" i="5"/>
  <c r="CO332" i="5"/>
  <c r="CJ332" i="5"/>
  <c r="CE332" i="5"/>
  <c r="BZ332" i="5"/>
  <c r="BP332" i="5"/>
  <c r="BK332" i="5"/>
  <c r="BF332" i="5"/>
  <c r="BA332" i="5"/>
  <c r="AV332" i="5"/>
  <c r="AQ332" i="5"/>
  <c r="AL332" i="5"/>
  <c r="AG332" i="5"/>
  <c r="AB332" i="5"/>
  <c r="M332" i="5"/>
  <c r="H332" i="5"/>
  <c r="EM330" i="5"/>
  <c r="BU330" i="5"/>
  <c r="EM329" i="5"/>
  <c r="BU329" i="5"/>
  <c r="EM328" i="5"/>
  <c r="BU328" i="5"/>
  <c r="EH327" i="5"/>
  <c r="EC327" i="5"/>
  <c r="DX327" i="5"/>
  <c r="DS327" i="5"/>
  <c r="DN327" i="5"/>
  <c r="DI327" i="5"/>
  <c r="DD327" i="5"/>
  <c r="CY327" i="5"/>
  <c r="CT327" i="5"/>
  <c r="CO327" i="5"/>
  <c r="CJ327" i="5"/>
  <c r="CE327" i="5"/>
  <c r="BZ327" i="5"/>
  <c r="BP327" i="5"/>
  <c r="BK327" i="5"/>
  <c r="BF327" i="5"/>
  <c r="BA327" i="5"/>
  <c r="AV327" i="5"/>
  <c r="AQ327" i="5"/>
  <c r="AL327" i="5"/>
  <c r="AG327" i="5"/>
  <c r="AB327" i="5"/>
  <c r="W327" i="5"/>
  <c r="R327" i="5"/>
  <c r="M327" i="5"/>
  <c r="H327" i="5"/>
  <c r="EM325" i="5"/>
  <c r="CA757" i="5" s="1"/>
  <c r="BU325" i="5"/>
  <c r="EM324" i="5"/>
  <c r="BU324" i="5"/>
  <c r="CA755" i="5"/>
  <c r="EM323" i="5"/>
  <c r="BU323" i="5"/>
  <c r="EH322" i="5"/>
  <c r="EC322" i="5"/>
  <c r="DX322" i="5"/>
  <c r="DS322" i="5"/>
  <c r="DN322" i="5"/>
  <c r="DI322" i="5"/>
  <c r="DD322" i="5"/>
  <c r="CY322" i="5"/>
  <c r="CT322" i="5"/>
  <c r="CO322" i="5"/>
  <c r="CJ322" i="5"/>
  <c r="CE322" i="5"/>
  <c r="BZ322" i="5"/>
  <c r="BP322" i="5"/>
  <c r="BP754" i="5" s="1"/>
  <c r="BK322" i="5"/>
  <c r="BF322" i="5"/>
  <c r="BA322" i="5"/>
  <c r="AV322" i="5"/>
  <c r="AQ322" i="5"/>
  <c r="AQ754" i="5" s="1"/>
  <c r="AL322" i="5"/>
  <c r="AG322" i="5"/>
  <c r="AB322" i="5"/>
  <c r="W322" i="5"/>
  <c r="R322" i="5"/>
  <c r="R754" i="5" s="1"/>
  <c r="M322" i="5"/>
  <c r="M754" i="5" s="1"/>
  <c r="H322" i="5"/>
  <c r="CA752" i="5"/>
  <c r="EM320" i="5"/>
  <c r="BU320" i="5"/>
  <c r="BU752" i="5" s="1"/>
  <c r="CA751" i="5"/>
  <c r="EM319" i="5"/>
  <c r="EM317" i="5" s="1"/>
  <c r="CA749" i="5" s="1"/>
  <c r="BU319" i="5"/>
  <c r="CA750" i="5"/>
  <c r="EM318" i="5"/>
  <c r="BU318" i="5"/>
  <c r="BU750" i="5" s="1"/>
  <c r="EH317" i="5"/>
  <c r="EC317" i="5"/>
  <c r="DX317" i="5"/>
  <c r="DS317" i="5"/>
  <c r="DN317" i="5"/>
  <c r="DI317" i="5"/>
  <c r="DD317" i="5"/>
  <c r="CY317" i="5"/>
  <c r="CT317" i="5"/>
  <c r="CO317" i="5"/>
  <c r="CJ317" i="5"/>
  <c r="CE317" i="5"/>
  <c r="BZ317" i="5"/>
  <c r="BP317" i="5"/>
  <c r="BK317" i="5"/>
  <c r="BK749" i="5" s="1"/>
  <c r="BF317" i="5"/>
  <c r="BA317" i="5"/>
  <c r="AV317" i="5"/>
  <c r="AQ317" i="5"/>
  <c r="AL317" i="5"/>
  <c r="AL749" i="5" s="1"/>
  <c r="AG317" i="5"/>
  <c r="AG749" i="5" s="1"/>
  <c r="AB317" i="5"/>
  <c r="W317" i="5"/>
  <c r="R317" i="5"/>
  <c r="M317" i="5"/>
  <c r="M749" i="5" s="1"/>
  <c r="H317" i="5"/>
  <c r="EM315" i="5"/>
  <c r="BU315" i="5"/>
  <c r="EM314" i="5"/>
  <c r="BU314" i="5"/>
  <c r="EM313" i="5"/>
  <c r="BU313" i="5"/>
  <c r="EM312" i="5"/>
  <c r="BU312" i="5"/>
  <c r="EH311" i="5"/>
  <c r="EC311" i="5"/>
  <c r="DX311" i="5"/>
  <c r="DS311" i="5"/>
  <c r="DN311" i="5"/>
  <c r="DI311" i="5"/>
  <c r="DD311" i="5"/>
  <c r="CY311" i="5"/>
  <c r="CT311" i="5"/>
  <c r="CO311" i="5"/>
  <c r="CJ311" i="5"/>
  <c r="CE311" i="5"/>
  <c r="BZ311" i="5"/>
  <c r="BP311" i="5"/>
  <c r="BK311" i="5"/>
  <c r="BF311" i="5"/>
  <c r="BA311" i="5"/>
  <c r="AV311" i="5"/>
  <c r="AQ311" i="5"/>
  <c r="AL311" i="5"/>
  <c r="AG311" i="5"/>
  <c r="AB311" i="5"/>
  <c r="W311" i="5"/>
  <c r="R311" i="5"/>
  <c r="M311" i="5"/>
  <c r="H311" i="5"/>
  <c r="CA747" i="5"/>
  <c r="EM309" i="5"/>
  <c r="BU309" i="5"/>
  <c r="BU747" i="5" s="1"/>
  <c r="EM308" i="5"/>
  <c r="BU308" i="5"/>
  <c r="CA746" i="5"/>
  <c r="EM307" i="5"/>
  <c r="BU307" i="5"/>
  <c r="EM306" i="5"/>
  <c r="BU306" i="5"/>
  <c r="EH305" i="5"/>
  <c r="EC305" i="5"/>
  <c r="DX305" i="5"/>
  <c r="DS305" i="5"/>
  <c r="DN305" i="5"/>
  <c r="DI305" i="5"/>
  <c r="DD305" i="5"/>
  <c r="CY305" i="5"/>
  <c r="CT305" i="5"/>
  <c r="CO305" i="5"/>
  <c r="CJ305" i="5"/>
  <c r="CE305" i="5"/>
  <c r="BZ305" i="5"/>
  <c r="BP305" i="5"/>
  <c r="BK305" i="5"/>
  <c r="BK744" i="5" s="1"/>
  <c r="BF305" i="5"/>
  <c r="BA305" i="5"/>
  <c r="AV305" i="5"/>
  <c r="AQ305" i="5"/>
  <c r="AQ744" i="5" s="1"/>
  <c r="AL305" i="5"/>
  <c r="AG305" i="5"/>
  <c r="AG744" i="5" s="1"/>
  <c r="AB305" i="5"/>
  <c r="W305" i="5"/>
  <c r="R305" i="5"/>
  <c r="M305" i="5"/>
  <c r="M744" i="5" s="1"/>
  <c r="H305" i="5"/>
  <c r="EM303" i="5"/>
  <c r="CA741" i="5" s="1"/>
  <c r="BU303" i="5"/>
  <c r="EM302" i="5"/>
  <c r="BU302" i="5"/>
  <c r="CA740" i="5"/>
  <c r="EM301" i="5"/>
  <c r="BU301" i="5"/>
  <c r="CA739" i="5"/>
  <c r="EM300" i="5"/>
  <c r="BU300" i="5"/>
  <c r="EH299" i="5"/>
  <c r="EC299" i="5"/>
  <c r="DX299" i="5"/>
  <c r="DS299" i="5"/>
  <c r="DN299" i="5"/>
  <c r="DI299" i="5"/>
  <c r="DD299" i="5"/>
  <c r="CY299" i="5"/>
  <c r="CT299" i="5"/>
  <c r="CO299" i="5"/>
  <c r="CJ299" i="5"/>
  <c r="CE299" i="5"/>
  <c r="BZ299" i="5"/>
  <c r="BP299" i="5"/>
  <c r="BK299" i="5"/>
  <c r="BK738" i="5" s="1"/>
  <c r="BF299" i="5"/>
  <c r="BF738" i="5" s="1"/>
  <c r="BA299" i="5"/>
  <c r="AV299" i="5"/>
  <c r="AQ299" i="5"/>
  <c r="AL299" i="5"/>
  <c r="AG299" i="5"/>
  <c r="AB299" i="5"/>
  <c r="AB738" i="5" s="1"/>
  <c r="W299" i="5"/>
  <c r="R299" i="5"/>
  <c r="M299" i="5"/>
  <c r="H299" i="5"/>
  <c r="EM297" i="5"/>
  <c r="CA736" i="5" s="1"/>
  <c r="BU297" i="5"/>
  <c r="CA735" i="5"/>
  <c r="EM296" i="5"/>
  <c r="BU296" i="5"/>
  <c r="EM295" i="5"/>
  <c r="CA734" i="5" s="1"/>
  <c r="BU295" i="5"/>
  <c r="BU734" i="5" s="1"/>
  <c r="CA733" i="5"/>
  <c r="EM294" i="5"/>
  <c r="EM293" i="5" s="1"/>
  <c r="CA732" i="5" s="1"/>
  <c r="BU294" i="5"/>
  <c r="EH293" i="5"/>
  <c r="EC293" i="5"/>
  <c r="DX293" i="5"/>
  <c r="DS293" i="5"/>
  <c r="DN293" i="5"/>
  <c r="DI293" i="5"/>
  <c r="DD293" i="5"/>
  <c r="CY293" i="5"/>
  <c r="CT293" i="5"/>
  <c r="CO293" i="5"/>
  <c r="CJ293" i="5"/>
  <c r="CE293" i="5"/>
  <c r="BZ293" i="5"/>
  <c r="BP293" i="5"/>
  <c r="BK293" i="5"/>
  <c r="BF293" i="5"/>
  <c r="BA293" i="5"/>
  <c r="BA732" i="5" s="1"/>
  <c r="AV293" i="5"/>
  <c r="AQ293" i="5"/>
  <c r="AL293" i="5"/>
  <c r="AG293" i="5"/>
  <c r="AG732" i="5" s="1"/>
  <c r="AB293" i="5"/>
  <c r="AB732" i="5" s="1"/>
  <c r="W293" i="5"/>
  <c r="R293" i="5"/>
  <c r="M293" i="5"/>
  <c r="H293" i="5"/>
  <c r="H732" i="5" s="1"/>
  <c r="CA729" i="5"/>
  <c r="EM291" i="5"/>
  <c r="BU291" i="5"/>
  <c r="EM290" i="5"/>
  <c r="BU290" i="5"/>
  <c r="CA728" i="5"/>
  <c r="EM289" i="5"/>
  <c r="BU289" i="5"/>
  <c r="EM288" i="5"/>
  <c r="BU288" i="5"/>
  <c r="BZ287" i="5"/>
  <c r="AQ287" i="5"/>
  <c r="AQ726" i="5" s="1"/>
  <c r="AL287" i="5"/>
  <c r="AL726" i="5" s="1"/>
  <c r="R287" i="5"/>
  <c r="R726" i="5" s="1"/>
  <c r="M287" i="5"/>
  <c r="M726" i="5" s="1"/>
  <c r="H287" i="5"/>
  <c r="EM285" i="5"/>
  <c r="CA724" i="5" s="1"/>
  <c r="BU285" i="5"/>
  <c r="BU724" i="5" s="1"/>
  <c r="EM284" i="5"/>
  <c r="BU284" i="5"/>
  <c r="CA723" i="5"/>
  <c r="EM283" i="5"/>
  <c r="BU283" i="5"/>
  <c r="EM282" i="5"/>
  <c r="BU282" i="5"/>
  <c r="EH281" i="5"/>
  <c r="EC281" i="5"/>
  <c r="DX281" i="5"/>
  <c r="DS281" i="5"/>
  <c r="DN281" i="5"/>
  <c r="DI281" i="5"/>
  <c r="DD281" i="5"/>
  <c r="CY281" i="5"/>
  <c r="CT281" i="5"/>
  <c r="CO281" i="5"/>
  <c r="CJ281" i="5"/>
  <c r="CE281" i="5"/>
  <c r="BZ281" i="5"/>
  <c r="BP281" i="5"/>
  <c r="BK281" i="5"/>
  <c r="BF281" i="5"/>
  <c r="BA281" i="5"/>
  <c r="AV281" i="5"/>
  <c r="AV721" i="5" s="1"/>
  <c r="AQ281" i="5"/>
  <c r="AL281" i="5"/>
  <c r="AG281" i="5"/>
  <c r="AB281" i="5"/>
  <c r="W281" i="5"/>
  <c r="W721" i="5" s="1"/>
  <c r="R281" i="5"/>
  <c r="R721" i="5" s="1"/>
  <c r="M281" i="5"/>
  <c r="M721" i="5" s="1"/>
  <c r="H281" i="5"/>
  <c r="H721" i="5" s="1"/>
  <c r="EM279" i="5"/>
  <c r="CA719" i="5" s="1"/>
  <c r="BU279" i="5"/>
  <c r="BU719" i="5" s="1"/>
  <c r="EM278" i="5"/>
  <c r="BU278" i="5"/>
  <c r="EM277" i="5"/>
  <c r="CA718" i="5" s="1"/>
  <c r="BU277" i="5"/>
  <c r="EM276" i="5"/>
  <c r="BU276" i="5"/>
  <c r="EH275" i="5"/>
  <c r="EC275" i="5"/>
  <c r="DX275" i="5"/>
  <c r="DS275" i="5"/>
  <c r="DN275" i="5"/>
  <c r="DI275" i="5"/>
  <c r="DD275" i="5"/>
  <c r="CY275" i="5"/>
  <c r="CT275" i="5"/>
  <c r="CO275" i="5"/>
  <c r="CJ275" i="5"/>
  <c r="CE275" i="5"/>
  <c r="BZ275" i="5"/>
  <c r="BP275" i="5"/>
  <c r="BK275" i="5"/>
  <c r="BK716" i="5" s="1"/>
  <c r="BF275" i="5"/>
  <c r="BF716" i="5" s="1"/>
  <c r="BA275" i="5"/>
  <c r="AV275" i="5"/>
  <c r="AQ275" i="5"/>
  <c r="AL275" i="5"/>
  <c r="AL716" i="5" s="1"/>
  <c r="AG275" i="5"/>
  <c r="AG716" i="5" s="1"/>
  <c r="AB275" i="5"/>
  <c r="W275" i="5"/>
  <c r="R275" i="5"/>
  <c r="M275" i="5"/>
  <c r="H275" i="5"/>
  <c r="EM273" i="5"/>
  <c r="CA714" i="5" s="1"/>
  <c r="BU273" i="5"/>
  <c r="EM272" i="5"/>
  <c r="BU272" i="5"/>
  <c r="CA713" i="5"/>
  <c r="EM271" i="5"/>
  <c r="BU271" i="5"/>
  <c r="EM270" i="5"/>
  <c r="BU270" i="5"/>
  <c r="EH269" i="5"/>
  <c r="EC269" i="5"/>
  <c r="DX269" i="5"/>
  <c r="DS269" i="5"/>
  <c r="DN269" i="5"/>
  <c r="DI269" i="5"/>
  <c r="DD269" i="5"/>
  <c r="CY269" i="5"/>
  <c r="CT269" i="5"/>
  <c r="CO269" i="5"/>
  <c r="CJ269" i="5"/>
  <c r="CE269" i="5"/>
  <c r="BZ269" i="5"/>
  <c r="BP269" i="5"/>
  <c r="BK269" i="5"/>
  <c r="BF269" i="5"/>
  <c r="BA269" i="5"/>
  <c r="BA711" i="5" s="1"/>
  <c r="AV269" i="5"/>
  <c r="AQ269" i="5"/>
  <c r="AL269" i="5"/>
  <c r="AL711" i="5" s="1"/>
  <c r="AG269" i="5"/>
  <c r="AB269" i="5"/>
  <c r="W269" i="5"/>
  <c r="R269" i="5"/>
  <c r="R711" i="5" s="1"/>
  <c r="M269" i="5"/>
  <c r="H269" i="5"/>
  <c r="CA709" i="5"/>
  <c r="EM267" i="5"/>
  <c r="BU267" i="5"/>
  <c r="CA708" i="5"/>
  <c r="EM266" i="5"/>
  <c r="BU266" i="5"/>
  <c r="BU708" i="5" s="1"/>
  <c r="CA707" i="5"/>
  <c r="EM265" i="5"/>
  <c r="BU265" i="5"/>
  <c r="BU707" i="5" s="1"/>
  <c r="CA706" i="5"/>
  <c r="EM264" i="5"/>
  <c r="BU264" i="5"/>
  <c r="EH263" i="5"/>
  <c r="EC263" i="5"/>
  <c r="DX263" i="5"/>
  <c r="DS263" i="5"/>
  <c r="DN263" i="5"/>
  <c r="DI263" i="5"/>
  <c r="DD263" i="5"/>
  <c r="CY263" i="5"/>
  <c r="CT263" i="5"/>
  <c r="CO263" i="5"/>
  <c r="CJ263" i="5"/>
  <c r="CE263" i="5"/>
  <c r="BZ263" i="5"/>
  <c r="CA705" i="5" s="1"/>
  <c r="BP263" i="5"/>
  <c r="BP705" i="5" s="1"/>
  <c r="BK263" i="5"/>
  <c r="BF263" i="5"/>
  <c r="BA263" i="5"/>
  <c r="AV263" i="5"/>
  <c r="AV705" i="5" s="1"/>
  <c r="AQ263" i="5"/>
  <c r="AL263" i="5"/>
  <c r="AG263" i="5"/>
  <c r="AB263" i="5"/>
  <c r="W263" i="5"/>
  <c r="R263" i="5"/>
  <c r="M263" i="5"/>
  <c r="M705" i="5" s="1"/>
  <c r="H263" i="5"/>
  <c r="CA703" i="5"/>
  <c r="EM261" i="5"/>
  <c r="BU261" i="5"/>
  <c r="EM260" i="5"/>
  <c r="BU260" i="5"/>
  <c r="EM259" i="5"/>
  <c r="CA702" i="5" s="1"/>
  <c r="BU259" i="5"/>
  <c r="CA701" i="5"/>
  <c r="EM258" i="5"/>
  <c r="BU258" i="5"/>
  <c r="EH257" i="5"/>
  <c r="EC257" i="5"/>
  <c r="DX257" i="5"/>
  <c r="DS257" i="5"/>
  <c r="DN257" i="5"/>
  <c r="DI257" i="5"/>
  <c r="DD257" i="5"/>
  <c r="CY257" i="5"/>
  <c r="CT257" i="5"/>
  <c r="CO257" i="5"/>
  <c r="CJ257" i="5"/>
  <c r="CE257" i="5"/>
  <c r="BZ257" i="5"/>
  <c r="BP257" i="5"/>
  <c r="BK257" i="5"/>
  <c r="BF257" i="5"/>
  <c r="BA257" i="5"/>
  <c r="AV257" i="5"/>
  <c r="AQ257" i="5"/>
  <c r="AL257" i="5"/>
  <c r="AG257" i="5"/>
  <c r="AG700" i="5" s="1"/>
  <c r="AB257" i="5"/>
  <c r="W257" i="5"/>
  <c r="W700" i="5" s="1"/>
  <c r="R257" i="5"/>
  <c r="M257" i="5"/>
  <c r="H257" i="5"/>
  <c r="H700" i="5" s="1"/>
  <c r="CA698" i="5"/>
  <c r="EM255" i="5"/>
  <c r="BU255" i="5"/>
  <c r="BU698" i="5" s="1"/>
  <c r="EM254" i="5"/>
  <c r="BU254" i="5"/>
  <c r="CA697" i="5"/>
  <c r="EM253" i="5"/>
  <c r="BU253" i="5"/>
  <c r="CA696" i="5"/>
  <c r="EM252" i="5"/>
  <c r="BU252" i="5"/>
  <c r="EH251" i="5"/>
  <c r="EC251" i="5"/>
  <c r="DX251" i="5"/>
  <c r="DS251" i="5"/>
  <c r="DN251" i="5"/>
  <c r="DI251" i="5"/>
  <c r="DD251" i="5"/>
  <c r="CY251" i="5"/>
  <c r="CT251" i="5"/>
  <c r="CO251" i="5"/>
  <c r="CJ251" i="5"/>
  <c r="CE251" i="5"/>
  <c r="BZ251" i="5"/>
  <c r="BP251" i="5"/>
  <c r="BP695" i="5" s="1"/>
  <c r="BK251" i="5"/>
  <c r="BF251" i="5"/>
  <c r="BA251" i="5"/>
  <c r="AV251" i="5"/>
  <c r="AV695" i="5" s="1"/>
  <c r="AQ251" i="5"/>
  <c r="AL251" i="5"/>
  <c r="AG251" i="5"/>
  <c r="AG695" i="5" s="1"/>
  <c r="AB251" i="5"/>
  <c r="W251" i="5"/>
  <c r="R251" i="5"/>
  <c r="M251" i="5"/>
  <c r="M695" i="5" s="1"/>
  <c r="H251" i="5"/>
  <c r="EH249" i="5"/>
  <c r="EC249" i="5"/>
  <c r="DX249" i="5"/>
  <c r="DS249" i="5"/>
  <c r="DN249" i="5"/>
  <c r="DI249" i="5"/>
  <c r="DD249" i="5"/>
  <c r="CY249" i="5"/>
  <c r="CT249" i="5"/>
  <c r="CO249" i="5"/>
  <c r="CJ249" i="5"/>
  <c r="CE249" i="5"/>
  <c r="BZ249" i="5"/>
  <c r="BP249" i="5"/>
  <c r="BK249" i="5"/>
  <c r="BK693" i="5" s="1"/>
  <c r="BF249" i="5"/>
  <c r="BA249" i="5"/>
  <c r="AV249" i="5"/>
  <c r="AQ249" i="5"/>
  <c r="AL249" i="5"/>
  <c r="AG249" i="5"/>
  <c r="AB249" i="5"/>
  <c r="AB693" i="5" s="1"/>
  <c r="W249" i="5"/>
  <c r="R249" i="5"/>
  <c r="R693" i="5" s="1"/>
  <c r="M249" i="5"/>
  <c r="H249" i="5"/>
  <c r="EH248" i="5"/>
  <c r="EC248" i="5"/>
  <c r="DX248" i="5"/>
  <c r="DS248" i="5"/>
  <c r="DN248" i="5"/>
  <c r="DI248" i="5"/>
  <c r="DD248" i="5"/>
  <c r="CY248" i="5"/>
  <c r="CT248" i="5"/>
  <c r="CT245" i="5" s="1"/>
  <c r="CT14" i="5" s="1"/>
  <c r="CO248" i="5"/>
  <c r="CO245" i="5" s="1"/>
  <c r="CO14" i="5" s="1"/>
  <c r="CJ248" i="5"/>
  <c r="CE248" i="5"/>
  <c r="BZ248" i="5"/>
  <c r="BP248" i="5"/>
  <c r="BK248" i="5"/>
  <c r="BK692" i="5" s="1"/>
  <c r="BF248" i="5"/>
  <c r="BA248" i="5"/>
  <c r="AV248" i="5"/>
  <c r="AQ248" i="5"/>
  <c r="AL248" i="5"/>
  <c r="AG248" i="5"/>
  <c r="AG692" i="5" s="1"/>
  <c r="AB248" i="5"/>
  <c r="W248" i="5"/>
  <c r="R248" i="5"/>
  <c r="M248" i="5"/>
  <c r="M692" i="5" s="1"/>
  <c r="H248" i="5"/>
  <c r="EH247" i="5"/>
  <c r="EC247" i="5"/>
  <c r="DX247" i="5"/>
  <c r="DS247" i="5"/>
  <c r="DN247" i="5"/>
  <c r="DI247" i="5"/>
  <c r="DD247" i="5"/>
  <c r="CY247" i="5"/>
  <c r="CT247" i="5"/>
  <c r="CO247" i="5"/>
  <c r="CJ247" i="5"/>
  <c r="CE247" i="5"/>
  <c r="BZ247" i="5"/>
  <c r="BP247" i="5"/>
  <c r="BK247" i="5"/>
  <c r="BK691" i="5" s="1"/>
  <c r="BF247" i="5"/>
  <c r="BA247" i="5"/>
  <c r="AV247" i="5"/>
  <c r="AV691" i="5" s="1"/>
  <c r="AQ247" i="5"/>
  <c r="AL247" i="5"/>
  <c r="AL691" i="5" s="1"/>
  <c r="AG247" i="5"/>
  <c r="AB247" i="5"/>
  <c r="W247" i="5"/>
  <c r="W691" i="5" s="1"/>
  <c r="R247" i="5"/>
  <c r="M247" i="5"/>
  <c r="H247" i="5"/>
  <c r="EH246" i="5"/>
  <c r="EC246" i="5"/>
  <c r="DX246" i="5"/>
  <c r="DS246" i="5"/>
  <c r="DN246" i="5"/>
  <c r="DN245" i="5" s="1"/>
  <c r="DN14" i="5" s="1"/>
  <c r="DI246" i="5"/>
  <c r="DI245" i="5" s="1"/>
  <c r="DI14" i="5" s="1"/>
  <c r="DD246" i="5"/>
  <c r="CY246" i="5"/>
  <c r="CT246" i="5"/>
  <c r="CO246" i="5"/>
  <c r="CJ246" i="5"/>
  <c r="CE246" i="5"/>
  <c r="BZ246" i="5"/>
  <c r="BP246" i="5"/>
  <c r="BK246" i="5"/>
  <c r="BF246" i="5"/>
  <c r="BA246" i="5"/>
  <c r="BA690" i="5" s="1"/>
  <c r="AV246" i="5"/>
  <c r="AQ246" i="5"/>
  <c r="AL246" i="5"/>
  <c r="AG246" i="5"/>
  <c r="AG245" i="5" s="1"/>
  <c r="AB246" i="5"/>
  <c r="AB690" i="5" s="1"/>
  <c r="H246" i="5"/>
  <c r="H690" i="5" s="1"/>
  <c r="CJ245" i="5"/>
  <c r="CJ14" i="5" s="1"/>
  <c r="BA245" i="5"/>
  <c r="BA14" i="5" s="1"/>
  <c r="EM243" i="5"/>
  <c r="CA687" i="5" s="1"/>
  <c r="BU243" i="5"/>
  <c r="EM242" i="5"/>
  <c r="BU242" i="5"/>
  <c r="EM241" i="5"/>
  <c r="BU241" i="5"/>
  <c r="EM240" i="5"/>
  <c r="EM239" i="5"/>
  <c r="CA685" i="5"/>
  <c r="EM238" i="5"/>
  <c r="BU685" i="5" s="1"/>
  <c r="EM237" i="5"/>
  <c r="BU684" i="5" s="1"/>
  <c r="EH236" i="5"/>
  <c r="EH18" i="5" s="1"/>
  <c r="EC236" i="5"/>
  <c r="DX236" i="5"/>
  <c r="DS236" i="5"/>
  <c r="DN236" i="5"/>
  <c r="DI236" i="5"/>
  <c r="DD236" i="5"/>
  <c r="CY236" i="5"/>
  <c r="CT236" i="5"/>
  <c r="CO236" i="5"/>
  <c r="CJ236" i="5"/>
  <c r="CE236" i="5"/>
  <c r="BZ236" i="5"/>
  <c r="BU236" i="5"/>
  <c r="BP236" i="5"/>
  <c r="BK236" i="5"/>
  <c r="BF236" i="5"/>
  <c r="BF683" i="5" s="1"/>
  <c r="BA236" i="5"/>
  <c r="AV236" i="5"/>
  <c r="AQ236" i="5"/>
  <c r="AQ683" i="5" s="1"/>
  <c r="AL236" i="5"/>
  <c r="AL683" i="5" s="1"/>
  <c r="AG236" i="5"/>
  <c r="AB236" i="5"/>
  <c r="W236" i="5"/>
  <c r="R236" i="5"/>
  <c r="M236" i="5"/>
  <c r="M683" i="5" s="1"/>
  <c r="H236" i="5"/>
  <c r="CA679" i="5"/>
  <c r="EM234" i="5"/>
  <c r="BU234" i="5"/>
  <c r="CA670" i="5"/>
  <c r="EM233" i="5"/>
  <c r="BU233" i="5"/>
  <c r="BZ233" i="5" s="1"/>
  <c r="EH232" i="5"/>
  <c r="EC232" i="5"/>
  <c r="EC18" i="5" s="1"/>
  <c r="DX232" i="5"/>
  <c r="DS232" i="5"/>
  <c r="DS18" i="5" s="1"/>
  <c r="DN232" i="5"/>
  <c r="DI232" i="5"/>
  <c r="DD232" i="5"/>
  <c r="CY232" i="5"/>
  <c r="CY18" i="5" s="1"/>
  <c r="CT232" i="5"/>
  <c r="CO232" i="5"/>
  <c r="CJ232" i="5"/>
  <c r="CJ18" i="5" s="1"/>
  <c r="CJ17" i="5" s="1"/>
  <c r="CJ13" i="5" s="1"/>
  <c r="CJ12" i="5" s="1"/>
  <c r="CE232" i="5"/>
  <c r="CE18" i="5" s="1"/>
  <c r="CE17" i="5" s="1"/>
  <c r="CE13" i="5" s="1"/>
  <c r="BP232" i="5"/>
  <c r="BK232" i="5"/>
  <c r="BF232" i="5"/>
  <c r="BF18" i="5" s="1"/>
  <c r="BA232" i="5"/>
  <c r="AV232" i="5"/>
  <c r="AV669" i="5" s="1"/>
  <c r="AQ232" i="5"/>
  <c r="AL232" i="5"/>
  <c r="AG232" i="5"/>
  <c r="AB232" i="5"/>
  <c r="AB18" i="5" s="1"/>
  <c r="W232" i="5"/>
  <c r="W669" i="5" s="1"/>
  <c r="R232" i="5"/>
  <c r="M232" i="5"/>
  <c r="EM222" i="5"/>
  <c r="BU222" i="5"/>
  <c r="EM221" i="5"/>
  <c r="BU221" i="5"/>
  <c r="EM220" i="5"/>
  <c r="BU220" i="5"/>
  <c r="EH219" i="5"/>
  <c r="EC219" i="5"/>
  <c r="DX219" i="5"/>
  <c r="DS219" i="5"/>
  <c r="DN219" i="5"/>
  <c r="DI219" i="5"/>
  <c r="DD219" i="5"/>
  <c r="CY219" i="5"/>
  <c r="CT219" i="5"/>
  <c r="CO219" i="5"/>
  <c r="CJ219" i="5"/>
  <c r="CE219" i="5"/>
  <c r="BZ219" i="5"/>
  <c r="BP219" i="5"/>
  <c r="BK219" i="5"/>
  <c r="BF219" i="5"/>
  <c r="BA219" i="5"/>
  <c r="AV219" i="5"/>
  <c r="AQ219" i="5"/>
  <c r="AL219" i="5"/>
  <c r="AG219" i="5"/>
  <c r="AB219" i="5"/>
  <c r="W219" i="5"/>
  <c r="R219" i="5"/>
  <c r="M219" i="5"/>
  <c r="H219" i="5"/>
  <c r="EM217" i="5"/>
  <c r="BU217" i="5"/>
  <c r="EM216" i="5"/>
  <c r="BU216" i="5"/>
  <c r="EM215" i="5"/>
  <c r="BU215" i="5"/>
  <c r="BU214" i="5" s="1"/>
  <c r="EH214" i="5"/>
  <c r="EC214" i="5"/>
  <c r="DX214" i="5"/>
  <c r="DS214" i="5"/>
  <c r="DN214" i="5"/>
  <c r="DI214" i="5"/>
  <c r="DD214" i="5"/>
  <c r="CY214" i="5"/>
  <c r="CT214" i="5"/>
  <c r="CO214" i="5"/>
  <c r="CJ214" i="5"/>
  <c r="CE214" i="5"/>
  <c r="BZ214" i="5"/>
  <c r="BP214" i="5"/>
  <c r="BK214" i="5"/>
  <c r="BF214" i="5"/>
  <c r="BA214" i="5"/>
  <c r="AV214" i="5"/>
  <c r="AQ214" i="5"/>
  <c r="AL214" i="5"/>
  <c r="AG214" i="5"/>
  <c r="AB214" i="5"/>
  <c r="W214" i="5"/>
  <c r="R214" i="5"/>
  <c r="M214" i="5"/>
  <c r="H214" i="5"/>
  <c r="EM212" i="5"/>
  <c r="EM209" i="5" s="1"/>
  <c r="BU212" i="5"/>
  <c r="EM211" i="5"/>
  <c r="BU211" i="5"/>
  <c r="EM210" i="5"/>
  <c r="BU210" i="5"/>
  <c r="EH209" i="5"/>
  <c r="EC209" i="5"/>
  <c r="DX209" i="5"/>
  <c r="DS209" i="5"/>
  <c r="DN209" i="5"/>
  <c r="DI209" i="5"/>
  <c r="DD209" i="5"/>
  <c r="CY209" i="5"/>
  <c r="CT209" i="5"/>
  <c r="CO209" i="5"/>
  <c r="CJ209" i="5"/>
  <c r="CE209" i="5"/>
  <c r="BZ209" i="5"/>
  <c r="BU209" i="5"/>
  <c r="BP209" i="5"/>
  <c r="BK209" i="5"/>
  <c r="BF209" i="5"/>
  <c r="BA209" i="5"/>
  <c r="AV209" i="5"/>
  <c r="AQ209" i="5"/>
  <c r="AL209" i="5"/>
  <c r="AG209" i="5"/>
  <c r="AB209" i="5"/>
  <c r="W209" i="5"/>
  <c r="R209" i="5"/>
  <c r="M209" i="5"/>
  <c r="H209" i="5"/>
  <c r="EM207" i="5"/>
  <c r="BU207" i="5"/>
  <c r="BU204" i="5" s="1"/>
  <c r="EM206" i="5"/>
  <c r="BU206" i="5"/>
  <c r="EM205" i="5"/>
  <c r="BU205" i="5"/>
  <c r="EH204" i="5"/>
  <c r="EC204" i="5"/>
  <c r="DX204" i="5"/>
  <c r="DS204" i="5"/>
  <c r="DN204" i="5"/>
  <c r="DI204" i="5"/>
  <c r="DD204" i="5"/>
  <c r="CY204" i="5"/>
  <c r="CT204" i="5"/>
  <c r="CO204" i="5"/>
  <c r="CJ204" i="5"/>
  <c r="CE204" i="5"/>
  <c r="BZ204" i="5"/>
  <c r="BP204" i="5"/>
  <c r="BK204" i="5"/>
  <c r="BF204" i="5"/>
  <c r="BA204" i="5"/>
  <c r="AV204" i="5"/>
  <c r="AQ204" i="5"/>
  <c r="AL204" i="5"/>
  <c r="AG204" i="5"/>
  <c r="AB204" i="5"/>
  <c r="W204" i="5"/>
  <c r="R204" i="5"/>
  <c r="M204" i="5"/>
  <c r="H204" i="5"/>
  <c r="EM202" i="5"/>
  <c r="BU202" i="5"/>
  <c r="EM201" i="5"/>
  <c r="BU201" i="5"/>
  <c r="EM200" i="5"/>
  <c r="BU200" i="5"/>
  <c r="EH199" i="5"/>
  <c r="EC199" i="5"/>
  <c r="DX199" i="5"/>
  <c r="DS199" i="5"/>
  <c r="DN199" i="5"/>
  <c r="DI199" i="5"/>
  <c r="DD199" i="5"/>
  <c r="CY199" i="5"/>
  <c r="CT199" i="5"/>
  <c r="CO199" i="5"/>
  <c r="CJ199" i="5"/>
  <c r="CE199" i="5"/>
  <c r="BZ199" i="5"/>
  <c r="BP199" i="5"/>
  <c r="BK199" i="5"/>
  <c r="BF199" i="5"/>
  <c r="BA199" i="5"/>
  <c r="AV199" i="5"/>
  <c r="AQ199" i="5"/>
  <c r="AL199" i="5"/>
  <c r="AG199" i="5"/>
  <c r="AB199" i="5"/>
  <c r="W199" i="5"/>
  <c r="R199" i="5"/>
  <c r="M199" i="5"/>
  <c r="H199" i="5"/>
  <c r="EM196" i="5"/>
  <c r="BU196" i="5"/>
  <c r="EM195" i="5"/>
  <c r="BU195" i="5"/>
  <c r="EM194" i="5"/>
  <c r="BU194" i="5"/>
  <c r="W194" i="5"/>
  <c r="R194" i="5"/>
  <c r="R193" i="5" s="1"/>
  <c r="EH193" i="5"/>
  <c r="EC193" i="5"/>
  <c r="DX193" i="5"/>
  <c r="DS193" i="5"/>
  <c r="DN193" i="5"/>
  <c r="DI193" i="5"/>
  <c r="DD193" i="5"/>
  <c r="CY193" i="5"/>
  <c r="CT193" i="5"/>
  <c r="CO193" i="5"/>
  <c r="CJ193" i="5"/>
  <c r="CE193" i="5"/>
  <c r="BZ193" i="5"/>
  <c r="BP193" i="5"/>
  <c r="BK193" i="5"/>
  <c r="BF193" i="5"/>
  <c r="BA193" i="5"/>
  <c r="AV193" i="5"/>
  <c r="AQ193" i="5"/>
  <c r="AL193" i="5"/>
  <c r="AG193" i="5"/>
  <c r="AB193" i="5"/>
  <c r="W193" i="5"/>
  <c r="M193" i="5"/>
  <c r="H193" i="5"/>
  <c r="CA643" i="5"/>
  <c r="EM191" i="5"/>
  <c r="BU191" i="5"/>
  <c r="CA642" i="5"/>
  <c r="EM190" i="5"/>
  <c r="BU190" i="5"/>
  <c r="CA641" i="5"/>
  <c r="EM189" i="5"/>
  <c r="BU189" i="5"/>
  <c r="BU641" i="5" s="1"/>
  <c r="EH188" i="5"/>
  <c r="EC188" i="5"/>
  <c r="DX188" i="5"/>
  <c r="DS188" i="5"/>
  <c r="DN188" i="5"/>
  <c r="DI188" i="5"/>
  <c r="DD188" i="5"/>
  <c r="CY188" i="5"/>
  <c r="CT188" i="5"/>
  <c r="CO188" i="5"/>
  <c r="CJ188" i="5"/>
  <c r="CE188" i="5"/>
  <c r="BZ188" i="5"/>
  <c r="BP188" i="5"/>
  <c r="BK188" i="5"/>
  <c r="BF188" i="5"/>
  <c r="BF640" i="5" s="1"/>
  <c r="BA188" i="5"/>
  <c r="AV188" i="5"/>
  <c r="AQ188" i="5"/>
  <c r="AL188" i="5"/>
  <c r="AG188" i="5"/>
  <c r="AB188" i="5"/>
  <c r="W188" i="5"/>
  <c r="W640" i="5" s="1"/>
  <c r="R188" i="5"/>
  <c r="M188" i="5"/>
  <c r="M640" i="5" s="1"/>
  <c r="H188" i="5"/>
  <c r="EM186" i="5"/>
  <c r="CA638" i="5" s="1"/>
  <c r="BU186" i="5"/>
  <c r="CA637" i="5"/>
  <c r="EM185" i="5"/>
  <c r="BU185" i="5"/>
  <c r="BU637" i="5" s="1"/>
  <c r="CA636" i="5"/>
  <c r="EM184" i="5"/>
  <c r="BU184" i="5"/>
  <c r="EH183" i="5"/>
  <c r="EC183" i="5"/>
  <c r="DX183" i="5"/>
  <c r="DS183" i="5"/>
  <c r="DN183" i="5"/>
  <c r="DI183" i="5"/>
  <c r="DD183" i="5"/>
  <c r="CY183" i="5"/>
  <c r="CT183" i="5"/>
  <c r="CO183" i="5"/>
  <c r="CJ183" i="5"/>
  <c r="CE183" i="5"/>
  <c r="BZ183" i="5"/>
  <c r="BP183" i="5"/>
  <c r="BK183" i="5"/>
  <c r="BF183" i="5"/>
  <c r="BA183" i="5"/>
  <c r="AV183" i="5"/>
  <c r="AV635" i="5" s="1"/>
  <c r="AQ183" i="5"/>
  <c r="AQ635" i="5" s="1"/>
  <c r="AL183" i="5"/>
  <c r="AG183" i="5"/>
  <c r="AB183" i="5"/>
  <c r="W183" i="5"/>
  <c r="W635" i="5" s="1"/>
  <c r="R183" i="5"/>
  <c r="M183" i="5"/>
  <c r="H183" i="5"/>
  <c r="H635" i="5" s="1"/>
  <c r="EM180" i="5"/>
  <c r="BU180" i="5"/>
  <c r="EM179" i="5"/>
  <c r="BU179" i="5"/>
  <c r="EM178" i="5"/>
  <c r="W178" i="5"/>
  <c r="R178" i="5"/>
  <c r="M178" i="5"/>
  <c r="BU178" i="5" s="1"/>
  <c r="BU177" i="5" s="1"/>
  <c r="EH177" i="5"/>
  <c r="EC177" i="5"/>
  <c r="DX177" i="5"/>
  <c r="DS177" i="5"/>
  <c r="DN177" i="5"/>
  <c r="DI177" i="5"/>
  <c r="DD177" i="5"/>
  <c r="CY177" i="5"/>
  <c r="CT177" i="5"/>
  <c r="CO177" i="5"/>
  <c r="CJ177" i="5"/>
  <c r="CE177" i="5"/>
  <c r="BZ177" i="5"/>
  <c r="BP177" i="5"/>
  <c r="BK177" i="5"/>
  <c r="BF177" i="5"/>
  <c r="BA177" i="5"/>
  <c r="AV177" i="5"/>
  <c r="AQ177" i="5"/>
  <c r="AL177" i="5"/>
  <c r="AG177" i="5"/>
  <c r="AB177" i="5"/>
  <c r="W177" i="5"/>
  <c r="R177" i="5"/>
  <c r="H177" i="5"/>
  <c r="CA633" i="5"/>
  <c r="EM175" i="5"/>
  <c r="BU175" i="5"/>
  <c r="CA632" i="5"/>
  <c r="EM174" i="5"/>
  <c r="BU174" i="5"/>
  <c r="CA631" i="5"/>
  <c r="EM173" i="5"/>
  <c r="EM172" i="5" s="1"/>
  <c r="W173" i="5"/>
  <c r="R173" i="5"/>
  <c r="R631" i="5" s="1"/>
  <c r="M173" i="5"/>
  <c r="CA630" i="5"/>
  <c r="EH172" i="5"/>
  <c r="EC172" i="5"/>
  <c r="DX172" i="5"/>
  <c r="DS172" i="5"/>
  <c r="DN172" i="5"/>
  <c r="DI172" i="5"/>
  <c r="DD172" i="5"/>
  <c r="CY172" i="5"/>
  <c r="CT172" i="5"/>
  <c r="CO172" i="5"/>
  <c r="CJ172" i="5"/>
  <c r="CE172" i="5"/>
  <c r="BZ172" i="5"/>
  <c r="BP172" i="5"/>
  <c r="BK172" i="5"/>
  <c r="BF172" i="5"/>
  <c r="BA172" i="5"/>
  <c r="BA630" i="5" s="1"/>
  <c r="AV172" i="5"/>
  <c r="AV630" i="5" s="1"/>
  <c r="AQ172" i="5"/>
  <c r="AL172" i="5"/>
  <c r="AG172" i="5"/>
  <c r="AB172" i="5"/>
  <c r="H172" i="5"/>
  <c r="EM170" i="5"/>
  <c r="CA628" i="5" s="1"/>
  <c r="BU170" i="5"/>
  <c r="CA627" i="5"/>
  <c r="EM169" i="5"/>
  <c r="BU169" i="5"/>
  <c r="BU627" i="5" s="1"/>
  <c r="CA626" i="5"/>
  <c r="EM168" i="5"/>
  <c r="W168" i="5"/>
  <c r="W626" i="5" s="1"/>
  <c r="R168" i="5"/>
  <c r="R626" i="5" s="1"/>
  <c r="M168" i="5"/>
  <c r="M626" i="5" s="1"/>
  <c r="EH167" i="5"/>
  <c r="EC167" i="5"/>
  <c r="DX167" i="5"/>
  <c r="DS167" i="5"/>
  <c r="DN167" i="5"/>
  <c r="DI167" i="5"/>
  <c r="DD167" i="5"/>
  <c r="CY167" i="5"/>
  <c r="CT167" i="5"/>
  <c r="CO167" i="5"/>
  <c r="CJ167" i="5"/>
  <c r="CE167" i="5"/>
  <c r="BZ167" i="5"/>
  <c r="BP167" i="5"/>
  <c r="BK167" i="5"/>
  <c r="BK625" i="5" s="1"/>
  <c r="BF167" i="5"/>
  <c r="BA167" i="5"/>
  <c r="AV167" i="5"/>
  <c r="AQ167" i="5"/>
  <c r="AL167" i="5"/>
  <c r="AG167" i="5"/>
  <c r="AB167" i="5"/>
  <c r="W167" i="5"/>
  <c r="R167" i="5"/>
  <c r="M167" i="5"/>
  <c r="H167" i="5"/>
  <c r="H625" i="5" s="1"/>
  <c r="EM165" i="5"/>
  <c r="CA623" i="5" s="1"/>
  <c r="BU165" i="5"/>
  <c r="EM164" i="5"/>
  <c r="CA622" i="5" s="1"/>
  <c r="BU164" i="5"/>
  <c r="BU162" i="5" s="1"/>
  <c r="EM163" i="5"/>
  <c r="CA621" i="5" s="1"/>
  <c r="BU163" i="5"/>
  <c r="EH162" i="5"/>
  <c r="EC162" i="5"/>
  <c r="DX162" i="5"/>
  <c r="DS162" i="5"/>
  <c r="DN162" i="5"/>
  <c r="DI162" i="5"/>
  <c r="DD162" i="5"/>
  <c r="CY162" i="5"/>
  <c r="CT162" i="5"/>
  <c r="CO162" i="5"/>
  <c r="CJ162" i="5"/>
  <c r="CE162" i="5"/>
  <c r="BZ162" i="5"/>
  <c r="BP162" i="5"/>
  <c r="BK162" i="5"/>
  <c r="BF162" i="5"/>
  <c r="BA162" i="5"/>
  <c r="AV162" i="5"/>
  <c r="AV620" i="5" s="1"/>
  <c r="AQ162" i="5"/>
  <c r="AQ620" i="5" s="1"/>
  <c r="AL162" i="5"/>
  <c r="AG162" i="5"/>
  <c r="AB162" i="5"/>
  <c r="AB620" i="5" s="1"/>
  <c r="W162" i="5"/>
  <c r="R162" i="5"/>
  <c r="M162" i="5"/>
  <c r="H162" i="5"/>
  <c r="EM160" i="5"/>
  <c r="CA618" i="5" s="1"/>
  <c r="BU160" i="5"/>
  <c r="CA616" i="5"/>
  <c r="EM159" i="5"/>
  <c r="BU159" i="5"/>
  <c r="EM158" i="5"/>
  <c r="W158" i="5"/>
  <c r="W615" i="5" s="1"/>
  <c r="R158" i="5"/>
  <c r="M158" i="5"/>
  <c r="M615" i="5" s="1"/>
  <c r="EH157" i="5"/>
  <c r="EC157" i="5"/>
  <c r="DX157" i="5"/>
  <c r="DS157" i="5"/>
  <c r="DN157" i="5"/>
  <c r="DI157" i="5"/>
  <c r="DD157" i="5"/>
  <c r="CY157" i="5"/>
  <c r="CT157" i="5"/>
  <c r="CO157" i="5"/>
  <c r="CJ157" i="5"/>
  <c r="CE157" i="5"/>
  <c r="BZ157" i="5"/>
  <c r="BP157" i="5"/>
  <c r="BK157" i="5"/>
  <c r="BF157" i="5"/>
  <c r="BA157" i="5"/>
  <c r="AV157" i="5"/>
  <c r="AQ157" i="5"/>
  <c r="AQ614" i="5" s="1"/>
  <c r="AL157" i="5"/>
  <c r="AG157" i="5"/>
  <c r="AB157" i="5"/>
  <c r="AB614" i="5" s="1"/>
  <c r="W157" i="5"/>
  <c r="H157" i="5"/>
  <c r="EM155" i="5"/>
  <c r="BU155" i="5"/>
  <c r="EM154" i="5"/>
  <c r="BU154" i="5"/>
  <c r="EM153" i="5"/>
  <c r="R153" i="5"/>
  <c r="M153" i="5"/>
  <c r="BU153" i="5" s="1"/>
  <c r="EH152" i="5"/>
  <c r="EC152" i="5"/>
  <c r="DX152" i="5"/>
  <c r="DS152" i="5"/>
  <c r="DN152" i="5"/>
  <c r="DI152" i="5"/>
  <c r="DD152" i="5"/>
  <c r="CY152" i="5"/>
  <c r="CT152" i="5"/>
  <c r="CO152" i="5"/>
  <c r="CJ152" i="5"/>
  <c r="CE152" i="5"/>
  <c r="BZ152" i="5"/>
  <c r="BP152" i="5"/>
  <c r="BK152" i="5"/>
  <c r="BF152" i="5"/>
  <c r="BA152" i="5"/>
  <c r="AV152" i="5"/>
  <c r="AQ152" i="5"/>
  <c r="AL152" i="5"/>
  <c r="AG152" i="5"/>
  <c r="AB152" i="5"/>
  <c r="W152" i="5"/>
  <c r="R152" i="5"/>
  <c r="M152" i="5"/>
  <c r="H152" i="5"/>
  <c r="CA600" i="5"/>
  <c r="EM150" i="5"/>
  <c r="BU150" i="5"/>
  <c r="EM149" i="5"/>
  <c r="CA599" i="5" s="1"/>
  <c r="BU149" i="5"/>
  <c r="CA598" i="5"/>
  <c r="EM148" i="5"/>
  <c r="W148" i="5"/>
  <c r="W598" i="5" s="1"/>
  <c r="R148" i="5"/>
  <c r="M148" i="5"/>
  <c r="M598" i="5" s="1"/>
  <c r="EM147" i="5"/>
  <c r="CA597" i="5" s="1"/>
  <c r="EH147" i="5"/>
  <c r="EC147" i="5"/>
  <c r="DX147" i="5"/>
  <c r="DS147" i="5"/>
  <c r="DN147" i="5"/>
  <c r="DI147" i="5"/>
  <c r="DD147" i="5"/>
  <c r="CY147" i="5"/>
  <c r="CT147" i="5"/>
  <c r="CO147" i="5"/>
  <c r="CJ147" i="5"/>
  <c r="CE147" i="5"/>
  <c r="BZ147" i="5"/>
  <c r="BP147" i="5"/>
  <c r="BK147" i="5"/>
  <c r="BK597" i="5" s="1"/>
  <c r="BF147" i="5"/>
  <c r="BA147" i="5"/>
  <c r="AV147" i="5"/>
  <c r="AQ147" i="5"/>
  <c r="AQ597" i="5" s="1"/>
  <c r="AL147" i="5"/>
  <c r="AG147" i="5"/>
  <c r="AB147" i="5"/>
  <c r="AB597" i="5" s="1"/>
  <c r="H147" i="5"/>
  <c r="H597" i="5" s="1"/>
  <c r="CA596" i="5"/>
  <c r="CA595" i="5"/>
  <c r="EM145" i="5"/>
  <c r="BU145" i="5"/>
  <c r="EM144" i="5"/>
  <c r="CA594" i="5" s="1"/>
  <c r="BU144" i="5"/>
  <c r="CA593" i="5"/>
  <c r="EM143" i="5"/>
  <c r="BU143" i="5"/>
  <c r="EH142" i="5"/>
  <c r="EC142" i="5"/>
  <c r="DX142" i="5"/>
  <c r="DS142" i="5"/>
  <c r="DN142" i="5"/>
  <c r="DI142" i="5"/>
  <c r="DD142" i="5"/>
  <c r="CY142" i="5"/>
  <c r="CT142" i="5"/>
  <c r="CO142" i="5"/>
  <c r="CJ142" i="5"/>
  <c r="CE142" i="5"/>
  <c r="BZ142" i="5"/>
  <c r="BU142" i="5"/>
  <c r="BP142" i="5"/>
  <c r="BK142" i="5"/>
  <c r="BF142" i="5"/>
  <c r="BF592" i="5" s="1"/>
  <c r="BA142" i="5"/>
  <c r="AV142" i="5"/>
  <c r="AQ142" i="5"/>
  <c r="AL142" i="5"/>
  <c r="AL592" i="5" s="1"/>
  <c r="AG142" i="5"/>
  <c r="AG592" i="5" s="1"/>
  <c r="AB142" i="5"/>
  <c r="W142" i="5"/>
  <c r="R142" i="5"/>
  <c r="R592" i="5" s="1"/>
  <c r="M142" i="5"/>
  <c r="H142" i="5"/>
  <c r="CA590" i="5"/>
  <c r="EM140" i="5"/>
  <c r="EM137" i="5" s="1"/>
  <c r="CA587" i="5" s="1"/>
  <c r="BU140" i="5"/>
  <c r="CA589" i="5"/>
  <c r="EM139" i="5"/>
  <c r="BU139" i="5"/>
  <c r="BU589" i="5" s="1"/>
  <c r="CA588" i="5"/>
  <c r="EM138" i="5"/>
  <c r="W138" i="5"/>
  <c r="W588" i="5" s="1"/>
  <c r="R138" i="5"/>
  <c r="M138" i="5"/>
  <c r="M588" i="5" s="1"/>
  <c r="EH137" i="5"/>
  <c r="EC137" i="5"/>
  <c r="DX137" i="5"/>
  <c r="DS137" i="5"/>
  <c r="DN137" i="5"/>
  <c r="DI137" i="5"/>
  <c r="DD137" i="5"/>
  <c r="CY137" i="5"/>
  <c r="CT137" i="5"/>
  <c r="CO137" i="5"/>
  <c r="CJ137" i="5"/>
  <c r="CE137" i="5"/>
  <c r="BZ137" i="5"/>
  <c r="BP137" i="5"/>
  <c r="BK137" i="5"/>
  <c r="BK587" i="5" s="1"/>
  <c r="BF137" i="5"/>
  <c r="BA137" i="5"/>
  <c r="AV137" i="5"/>
  <c r="AQ137" i="5"/>
  <c r="AQ587" i="5" s="1"/>
  <c r="AL137" i="5"/>
  <c r="AG137" i="5"/>
  <c r="AB137" i="5"/>
  <c r="M137" i="5"/>
  <c r="H137" i="5"/>
  <c r="H587" i="5" s="1"/>
  <c r="EM135" i="5"/>
  <c r="BU135" i="5"/>
  <c r="EM134" i="5"/>
  <c r="BU134" i="5"/>
  <c r="EM133" i="5"/>
  <c r="BU133" i="5"/>
  <c r="BU132" i="5" s="1"/>
  <c r="W133" i="5"/>
  <c r="W132" i="5" s="1"/>
  <c r="R133" i="5"/>
  <c r="R132" i="5" s="1"/>
  <c r="M133" i="5"/>
  <c r="M132" i="5" s="1"/>
  <c r="EH132" i="5"/>
  <c r="EC132" i="5"/>
  <c r="DX132" i="5"/>
  <c r="DS132" i="5"/>
  <c r="DN132" i="5"/>
  <c r="DI132" i="5"/>
  <c r="DD132" i="5"/>
  <c r="CY132" i="5"/>
  <c r="CT132" i="5"/>
  <c r="CO132" i="5"/>
  <c r="CJ132" i="5"/>
  <c r="CE132" i="5"/>
  <c r="BZ132" i="5"/>
  <c r="BP132" i="5"/>
  <c r="BK132" i="5"/>
  <c r="BF132" i="5"/>
  <c r="BA132" i="5"/>
  <c r="AV132" i="5"/>
  <c r="AQ132" i="5"/>
  <c r="AL132" i="5"/>
  <c r="AG132" i="5"/>
  <c r="AB132" i="5"/>
  <c r="H132" i="5"/>
  <c r="EM130" i="5"/>
  <c r="CA585" i="5" s="1"/>
  <c r="BU130" i="5"/>
  <c r="EM129" i="5"/>
  <c r="CA584" i="5" s="1"/>
  <c r="BU129" i="5"/>
  <c r="CA583" i="5"/>
  <c r="EM128" i="5"/>
  <c r="BU128" i="5"/>
  <c r="W128" i="5"/>
  <c r="W583" i="5" s="1"/>
  <c r="R128" i="5"/>
  <c r="R583" i="5" s="1"/>
  <c r="M128" i="5"/>
  <c r="EH127" i="5"/>
  <c r="EC127" i="5"/>
  <c r="DX127" i="5"/>
  <c r="DS127" i="5"/>
  <c r="DN127" i="5"/>
  <c r="DI127" i="5"/>
  <c r="DD127" i="5"/>
  <c r="CY127" i="5"/>
  <c r="CT127" i="5"/>
  <c r="CO127" i="5"/>
  <c r="CJ127" i="5"/>
  <c r="CE127" i="5"/>
  <c r="BZ127" i="5"/>
  <c r="BP127" i="5"/>
  <c r="BK127" i="5"/>
  <c r="BF127" i="5"/>
  <c r="BA127" i="5"/>
  <c r="BA582" i="5" s="1"/>
  <c r="AV127" i="5"/>
  <c r="AQ127" i="5"/>
  <c r="AL127" i="5"/>
  <c r="AG127" i="5"/>
  <c r="AG582" i="5" s="1"/>
  <c r="AB127" i="5"/>
  <c r="AB582" i="5" s="1"/>
  <c r="W127" i="5"/>
  <c r="R127" i="5"/>
  <c r="R582" i="5" s="1"/>
  <c r="H127" i="5"/>
  <c r="H582" i="5" s="1"/>
  <c r="CA580" i="5"/>
  <c r="EM125" i="5"/>
  <c r="BU125" i="5"/>
  <c r="BU580" i="5" s="1"/>
  <c r="CA579" i="5"/>
  <c r="EM124" i="5"/>
  <c r="BU124" i="5"/>
  <c r="EM123" i="5"/>
  <c r="CA578" i="5" s="1"/>
  <c r="M123" i="5"/>
  <c r="M578" i="5" s="1"/>
  <c r="EH122" i="5"/>
  <c r="EC122" i="5"/>
  <c r="DX122" i="5"/>
  <c r="DS122" i="5"/>
  <c r="DN122" i="5"/>
  <c r="DI122" i="5"/>
  <c r="DD122" i="5"/>
  <c r="CY122" i="5"/>
  <c r="CT122" i="5"/>
  <c r="CO122" i="5"/>
  <c r="CJ122" i="5"/>
  <c r="CE122" i="5"/>
  <c r="BZ122" i="5"/>
  <c r="BP122" i="5"/>
  <c r="BK122" i="5"/>
  <c r="BF122" i="5"/>
  <c r="BF577" i="5" s="1"/>
  <c r="BA122" i="5"/>
  <c r="AV122" i="5"/>
  <c r="AQ122" i="5"/>
  <c r="AL122" i="5"/>
  <c r="AL577" i="5" s="1"/>
  <c r="AG122" i="5"/>
  <c r="AG577" i="5" s="1"/>
  <c r="AB122" i="5"/>
  <c r="W122" i="5"/>
  <c r="W577" i="5" s="1"/>
  <c r="R122" i="5"/>
  <c r="H122" i="5"/>
  <c r="H577" i="5" s="1"/>
  <c r="CA575" i="5"/>
  <c r="EM120" i="5"/>
  <c r="BU120" i="5"/>
  <c r="EM119" i="5"/>
  <c r="CA574" i="5" s="1"/>
  <c r="BU119" i="5"/>
  <c r="CA573" i="5"/>
  <c r="EM118" i="5"/>
  <c r="BU118" i="5"/>
  <c r="EH117" i="5"/>
  <c r="EC117" i="5"/>
  <c r="DX117" i="5"/>
  <c r="DS117" i="5"/>
  <c r="DN117" i="5"/>
  <c r="DI117" i="5"/>
  <c r="DD117" i="5"/>
  <c r="CY117" i="5"/>
  <c r="CT117" i="5"/>
  <c r="CO117" i="5"/>
  <c r="CJ117" i="5"/>
  <c r="CE117" i="5"/>
  <c r="BZ117" i="5"/>
  <c r="BP117" i="5"/>
  <c r="BK117" i="5"/>
  <c r="BF117" i="5"/>
  <c r="BA117" i="5"/>
  <c r="AV117" i="5"/>
  <c r="AQ117" i="5"/>
  <c r="AQ572" i="5" s="1"/>
  <c r="AL117" i="5"/>
  <c r="AG117" i="5"/>
  <c r="AB117" i="5"/>
  <c r="W117" i="5"/>
  <c r="R117" i="5"/>
  <c r="R572" i="5" s="1"/>
  <c r="M117" i="5"/>
  <c r="H117" i="5"/>
  <c r="EM115" i="5"/>
  <c r="CA570" i="5" s="1"/>
  <c r="BU115" i="5"/>
  <c r="CA569" i="5"/>
  <c r="EM114" i="5"/>
  <c r="BU114" i="5"/>
  <c r="BU569" i="5" s="1"/>
  <c r="CA568" i="5"/>
  <c r="EM113" i="5"/>
  <c r="BU113" i="5"/>
  <c r="EM112" i="5"/>
  <c r="CA567" i="5" s="1"/>
  <c r="EH112" i="5"/>
  <c r="EC112" i="5"/>
  <c r="DX112" i="5"/>
  <c r="DS112" i="5"/>
  <c r="DN112" i="5"/>
  <c r="DI112" i="5"/>
  <c r="DD112" i="5"/>
  <c r="CY112" i="5"/>
  <c r="CT112" i="5"/>
  <c r="CO112" i="5"/>
  <c r="CJ112" i="5"/>
  <c r="CE112" i="5"/>
  <c r="BZ112" i="5"/>
  <c r="BP112" i="5"/>
  <c r="BK112" i="5"/>
  <c r="BF112" i="5"/>
  <c r="BF567" i="5" s="1"/>
  <c r="BA112" i="5"/>
  <c r="AV112" i="5"/>
  <c r="AQ112" i="5"/>
  <c r="AQ567" i="5" s="1"/>
  <c r="AL112" i="5"/>
  <c r="AG112" i="5"/>
  <c r="AG567" i="5" s="1"/>
  <c r="AB112" i="5"/>
  <c r="AB567" i="5" s="1"/>
  <c r="W112" i="5"/>
  <c r="W567" i="5" s="1"/>
  <c r="R112" i="5"/>
  <c r="M112" i="5"/>
  <c r="H112" i="5"/>
  <c r="EM109" i="5"/>
  <c r="BU109" i="5"/>
  <c r="EM108" i="5"/>
  <c r="BU108" i="5"/>
  <c r="EM107" i="5"/>
  <c r="BU107" i="5"/>
  <c r="EM106" i="5"/>
  <c r="BU106" i="5"/>
  <c r="EH105" i="5"/>
  <c r="EC105" i="5"/>
  <c r="DX105" i="5"/>
  <c r="DS105" i="5"/>
  <c r="DN105" i="5"/>
  <c r="DI105" i="5"/>
  <c r="DD105" i="5"/>
  <c r="CY105" i="5"/>
  <c r="CT105" i="5"/>
  <c r="CO105" i="5"/>
  <c r="CJ105" i="5"/>
  <c r="CE105" i="5"/>
  <c r="BZ105" i="5"/>
  <c r="BP105" i="5"/>
  <c r="BK105" i="5"/>
  <c r="BF105" i="5"/>
  <c r="BA105" i="5"/>
  <c r="AV105" i="5"/>
  <c r="AQ105" i="5"/>
  <c r="AL105" i="5"/>
  <c r="AG105" i="5"/>
  <c r="AB105" i="5"/>
  <c r="W105" i="5"/>
  <c r="R105" i="5"/>
  <c r="M105" i="5"/>
  <c r="H105" i="5"/>
  <c r="EM103" i="5"/>
  <c r="CA565" i="5" s="1"/>
  <c r="BU103" i="5"/>
  <c r="CA564" i="5"/>
  <c r="EM102" i="5"/>
  <c r="BU102" i="5"/>
  <c r="EM101" i="5"/>
  <c r="BU101" i="5"/>
  <c r="CA562" i="5"/>
  <c r="EM100" i="5"/>
  <c r="BU100" i="5"/>
  <c r="EH99" i="5"/>
  <c r="EC99" i="5"/>
  <c r="DX99" i="5"/>
  <c r="DS99" i="5"/>
  <c r="DN99" i="5"/>
  <c r="DI99" i="5"/>
  <c r="DD99" i="5"/>
  <c r="CY99" i="5"/>
  <c r="CT99" i="5"/>
  <c r="CO99" i="5"/>
  <c r="CJ99" i="5"/>
  <c r="CE99" i="5"/>
  <c r="BZ99" i="5"/>
  <c r="BP99" i="5"/>
  <c r="BK99" i="5"/>
  <c r="BK561" i="5" s="1"/>
  <c r="BF99" i="5"/>
  <c r="BF561" i="5" s="1"/>
  <c r="BA99" i="5"/>
  <c r="BA561" i="5" s="1"/>
  <c r="AV99" i="5"/>
  <c r="AQ99" i="5"/>
  <c r="AQ561" i="5" s="1"/>
  <c r="AL99" i="5"/>
  <c r="AG99" i="5"/>
  <c r="AB99" i="5"/>
  <c r="W99" i="5"/>
  <c r="R99" i="5"/>
  <c r="M99" i="5"/>
  <c r="H99" i="5"/>
  <c r="CA559" i="5"/>
  <c r="EM97" i="5"/>
  <c r="BU97" i="5"/>
  <c r="BU559" i="5" s="1"/>
  <c r="EM96" i="5"/>
  <c r="BU96" i="5"/>
  <c r="CA558" i="5"/>
  <c r="EM95" i="5"/>
  <c r="BU95" i="5"/>
  <c r="EM94" i="5"/>
  <c r="W94" i="5"/>
  <c r="W557" i="5" s="1"/>
  <c r="R94" i="5"/>
  <c r="R557" i="5" s="1"/>
  <c r="M94" i="5"/>
  <c r="EH93" i="5"/>
  <c r="EC93" i="5"/>
  <c r="DX93" i="5"/>
  <c r="DS93" i="5"/>
  <c r="DN93" i="5"/>
  <c r="DI93" i="5"/>
  <c r="DD93" i="5"/>
  <c r="CY93" i="5"/>
  <c r="CT93" i="5"/>
  <c r="CO93" i="5"/>
  <c r="CJ93" i="5"/>
  <c r="CE93" i="5"/>
  <c r="BZ93" i="5"/>
  <c r="BP93" i="5"/>
  <c r="BK93" i="5"/>
  <c r="BF93" i="5"/>
  <c r="BA93" i="5"/>
  <c r="AV93" i="5"/>
  <c r="AQ93" i="5"/>
  <c r="AL93" i="5"/>
  <c r="AG93" i="5"/>
  <c r="AB93" i="5"/>
  <c r="W93" i="5"/>
  <c r="W556" i="5" s="1"/>
  <c r="R93" i="5"/>
  <c r="M93" i="5"/>
  <c r="M556" i="5" s="1"/>
  <c r="H93" i="5"/>
  <c r="H556" i="5" s="1"/>
  <c r="CA554" i="5"/>
  <c r="EM91" i="5"/>
  <c r="BU91" i="5"/>
  <c r="BU554" i="5" s="1"/>
  <c r="EM90" i="5"/>
  <c r="BU90" i="5"/>
  <c r="EM89" i="5"/>
  <c r="CA552" i="5" s="1"/>
  <c r="BU89" i="5"/>
  <c r="CA551" i="5"/>
  <c r="EM88" i="5"/>
  <c r="W88" i="5"/>
  <c r="W551" i="5" s="1"/>
  <c r="R88" i="5"/>
  <c r="CA550" i="5"/>
  <c r="EM87" i="5"/>
  <c r="EH87" i="5"/>
  <c r="EC87" i="5"/>
  <c r="DX87" i="5"/>
  <c r="DS87" i="5"/>
  <c r="DN87" i="5"/>
  <c r="DI87" i="5"/>
  <c r="DD87" i="5"/>
  <c r="CY87" i="5"/>
  <c r="CT87" i="5"/>
  <c r="CO87" i="5"/>
  <c r="CJ87" i="5"/>
  <c r="CE87" i="5"/>
  <c r="BZ87" i="5"/>
  <c r="BP87" i="5"/>
  <c r="BP550" i="5" s="1"/>
  <c r="BK87" i="5"/>
  <c r="BF87" i="5"/>
  <c r="BF550" i="5" s="1"/>
  <c r="BA87" i="5"/>
  <c r="AV87" i="5"/>
  <c r="AQ87" i="5"/>
  <c r="AQ550" i="5" s="1"/>
  <c r="AL87" i="5"/>
  <c r="AL550" i="5" s="1"/>
  <c r="AG87" i="5"/>
  <c r="AB87" i="5"/>
  <c r="M87" i="5"/>
  <c r="M550" i="5" s="1"/>
  <c r="H87" i="5"/>
  <c r="EM85" i="5"/>
  <c r="CA548" i="5" s="1"/>
  <c r="BU85" i="5"/>
  <c r="EM84" i="5"/>
  <c r="CA547" i="5" s="1"/>
  <c r="BU84" i="5"/>
  <c r="CA546" i="5"/>
  <c r="EM83" i="5"/>
  <c r="EM81" i="5" s="1"/>
  <c r="CA544" i="5" s="1"/>
  <c r="BU83" i="5"/>
  <c r="BU546" i="5" s="1"/>
  <c r="CA545" i="5"/>
  <c r="EM82" i="5"/>
  <c r="W82" i="5"/>
  <c r="R82" i="5"/>
  <c r="R545" i="5" s="1"/>
  <c r="EH81" i="5"/>
  <c r="EC81" i="5"/>
  <c r="DX81" i="5"/>
  <c r="DS81" i="5"/>
  <c r="DN81" i="5"/>
  <c r="DI81" i="5"/>
  <c r="DD81" i="5"/>
  <c r="CY81" i="5"/>
  <c r="CT81" i="5"/>
  <c r="CO81" i="5"/>
  <c r="CJ81" i="5"/>
  <c r="CE81" i="5"/>
  <c r="BZ81" i="5"/>
  <c r="BP81" i="5"/>
  <c r="BK81" i="5"/>
  <c r="BK544" i="5" s="1"/>
  <c r="BF81" i="5"/>
  <c r="BF544" i="5" s="1"/>
  <c r="BA81" i="5"/>
  <c r="BA544" i="5" s="1"/>
  <c r="AV81" i="5"/>
  <c r="AQ81" i="5"/>
  <c r="AL81" i="5"/>
  <c r="AG81" i="5"/>
  <c r="AG544" i="5" s="1"/>
  <c r="AB81" i="5"/>
  <c r="M81" i="5"/>
  <c r="H81" i="5"/>
  <c r="EM79" i="5"/>
  <c r="BU79" i="5"/>
  <c r="EM78" i="5"/>
  <c r="BU78" i="5"/>
  <c r="EM77" i="5"/>
  <c r="BU77" i="5"/>
  <c r="EM76" i="5"/>
  <c r="EM75" i="5" s="1"/>
  <c r="W76" i="5"/>
  <c r="R76" i="5"/>
  <c r="R75" i="5" s="1"/>
  <c r="M76" i="5"/>
  <c r="EH75" i="5"/>
  <c r="EC75" i="5"/>
  <c r="DX75" i="5"/>
  <c r="DS75" i="5"/>
  <c r="DN75" i="5"/>
  <c r="DI75" i="5"/>
  <c r="DD75" i="5"/>
  <c r="CY75" i="5"/>
  <c r="CT75" i="5"/>
  <c r="CO75" i="5"/>
  <c r="CJ75" i="5"/>
  <c r="CE75" i="5"/>
  <c r="BZ75" i="5"/>
  <c r="BP75" i="5"/>
  <c r="BK75" i="5"/>
  <c r="BF75" i="5"/>
  <c r="BA75" i="5"/>
  <c r="AV75" i="5"/>
  <c r="AQ75" i="5"/>
  <c r="AL75" i="5"/>
  <c r="AG75" i="5"/>
  <c r="AB75" i="5"/>
  <c r="W75" i="5"/>
  <c r="H75" i="5"/>
  <c r="CA542" i="5"/>
  <c r="EM73" i="5"/>
  <c r="BU73" i="5"/>
  <c r="EM72" i="5"/>
  <c r="BU72" i="5"/>
  <c r="EM71" i="5"/>
  <c r="BU71" i="5"/>
  <c r="CA540" i="5"/>
  <c r="EM70" i="5"/>
  <c r="W70" i="5"/>
  <c r="R70" i="5"/>
  <c r="R540" i="5" s="1"/>
  <c r="M70" i="5"/>
  <c r="M540" i="5" s="1"/>
  <c r="EH69" i="5"/>
  <c r="EC69" i="5"/>
  <c r="DX69" i="5"/>
  <c r="DS69" i="5"/>
  <c r="DN69" i="5"/>
  <c r="DI69" i="5"/>
  <c r="AQ539" i="5" s="1"/>
  <c r="DD69" i="5"/>
  <c r="CY69" i="5"/>
  <c r="CT69" i="5"/>
  <c r="CO69" i="5"/>
  <c r="CJ69" i="5"/>
  <c r="CE69" i="5"/>
  <c r="BZ69" i="5"/>
  <c r="BP69" i="5"/>
  <c r="BK69" i="5"/>
  <c r="BF69" i="5"/>
  <c r="BA69" i="5"/>
  <c r="BA539" i="5" s="1"/>
  <c r="AV69" i="5"/>
  <c r="AQ69" i="5"/>
  <c r="AL69" i="5"/>
  <c r="AG69" i="5"/>
  <c r="AB69" i="5"/>
  <c r="AB539" i="5" s="1"/>
  <c r="R69" i="5"/>
  <c r="R539" i="5" s="1"/>
  <c r="M69" i="5"/>
  <c r="M539" i="5" s="1"/>
  <c r="H69" i="5"/>
  <c r="EM67" i="5"/>
  <c r="BU67" i="5"/>
  <c r="EM66" i="5"/>
  <c r="BU66" i="5"/>
  <c r="CA536" i="5"/>
  <c r="EM65" i="5"/>
  <c r="BU65" i="5"/>
  <c r="EM64" i="5"/>
  <c r="CA535" i="5" s="1"/>
  <c r="BU64" i="5"/>
  <c r="BU535" i="5" s="1"/>
  <c r="EH63" i="5"/>
  <c r="EC63" i="5"/>
  <c r="DX63" i="5"/>
  <c r="DS63" i="5"/>
  <c r="DN63" i="5"/>
  <c r="DI63" i="5"/>
  <c r="DD63" i="5"/>
  <c r="CY63" i="5"/>
  <c r="CT63" i="5"/>
  <c r="CO63" i="5"/>
  <c r="CJ63" i="5"/>
  <c r="CE63" i="5"/>
  <c r="BZ63" i="5"/>
  <c r="BP63" i="5"/>
  <c r="BK63" i="5"/>
  <c r="BF63" i="5"/>
  <c r="BA63" i="5"/>
  <c r="AV63" i="5"/>
  <c r="AV534" i="5" s="1"/>
  <c r="AQ63" i="5"/>
  <c r="AL63" i="5"/>
  <c r="AG63" i="5"/>
  <c r="AG534" i="5" s="1"/>
  <c r="AB63" i="5"/>
  <c r="AB534" i="5" s="1"/>
  <c r="W63" i="5"/>
  <c r="W534" i="5" s="1"/>
  <c r="R63" i="5"/>
  <c r="R534" i="5" s="1"/>
  <c r="M63" i="5"/>
  <c r="H63" i="5"/>
  <c r="EM61" i="5"/>
  <c r="BU61" i="5"/>
  <c r="CA531" i="5"/>
  <c r="EM60" i="5"/>
  <c r="BU60" i="5"/>
  <c r="BU531" i="5" s="1"/>
  <c r="EM59" i="5"/>
  <c r="CA530" i="5" s="1"/>
  <c r="BU59" i="5"/>
  <c r="CA529" i="5"/>
  <c r="EM58" i="5"/>
  <c r="W58" i="5"/>
  <c r="W529" i="5" s="1"/>
  <c r="R58" i="5"/>
  <c r="R529" i="5" s="1"/>
  <c r="M58" i="5"/>
  <c r="M529" i="5" s="1"/>
  <c r="EH57" i="5"/>
  <c r="EC57" i="5"/>
  <c r="DX57" i="5"/>
  <c r="DS57" i="5"/>
  <c r="DN57" i="5"/>
  <c r="DI57" i="5"/>
  <c r="DD57" i="5"/>
  <c r="CY57" i="5"/>
  <c r="CT57" i="5"/>
  <c r="CO57" i="5"/>
  <c r="CJ57" i="5"/>
  <c r="CE57" i="5"/>
  <c r="BZ57" i="5"/>
  <c r="BP57" i="5"/>
  <c r="BP528" i="5" s="1"/>
  <c r="BK57" i="5"/>
  <c r="BF57" i="5"/>
  <c r="BA57" i="5"/>
  <c r="AV57" i="5"/>
  <c r="AV528" i="5" s="1"/>
  <c r="AQ57" i="5"/>
  <c r="AL57" i="5"/>
  <c r="AG57" i="5"/>
  <c r="AB57" i="5"/>
  <c r="H57" i="5"/>
  <c r="H528" i="5" s="1"/>
  <c r="EM55" i="5"/>
  <c r="BU55" i="5"/>
  <c r="EM54" i="5"/>
  <c r="BU54" i="5"/>
  <c r="EM53" i="5"/>
  <c r="BU53" i="5"/>
  <c r="EM52" i="5"/>
  <c r="W52" i="5"/>
  <c r="W51" i="5" s="1"/>
  <c r="R52" i="5"/>
  <c r="R51" i="5" s="1"/>
  <c r="M52" i="5"/>
  <c r="M51" i="5" s="1"/>
  <c r="EH51" i="5"/>
  <c r="EC51" i="5"/>
  <c r="DX51" i="5"/>
  <c r="DS51" i="5"/>
  <c r="DN51" i="5"/>
  <c r="DI51" i="5"/>
  <c r="DD51" i="5"/>
  <c r="CY51" i="5"/>
  <c r="CT51" i="5"/>
  <c r="CO51" i="5"/>
  <c r="CJ51" i="5"/>
  <c r="CE51" i="5"/>
  <c r="BZ51" i="5"/>
  <c r="BP51" i="5"/>
  <c r="BK51" i="5"/>
  <c r="BF51" i="5"/>
  <c r="BA51" i="5"/>
  <c r="AV51" i="5"/>
  <c r="AQ51" i="5"/>
  <c r="AL51" i="5"/>
  <c r="AG51" i="5"/>
  <c r="AB51" i="5"/>
  <c r="H51" i="5"/>
  <c r="CA526" i="5"/>
  <c r="EM49" i="5"/>
  <c r="BU49" i="5"/>
  <c r="EM48" i="5"/>
  <c r="CA525" i="5" s="1"/>
  <c r="BU48" i="5"/>
  <c r="CA524" i="5"/>
  <c r="EM47" i="5"/>
  <c r="BU47" i="5"/>
  <c r="CA523" i="5"/>
  <c r="EM46" i="5"/>
  <c r="BU46" i="5"/>
  <c r="BU523" i="5" s="1"/>
  <c r="EH45" i="5"/>
  <c r="EC45" i="5"/>
  <c r="DX45" i="5"/>
  <c r="DS45" i="5"/>
  <c r="BA522" i="5" s="1"/>
  <c r="DN45" i="5"/>
  <c r="DI45" i="5"/>
  <c r="DD45" i="5"/>
  <c r="CY45" i="5"/>
  <c r="CT45" i="5"/>
  <c r="CO45" i="5"/>
  <c r="CJ45" i="5"/>
  <c r="CE45" i="5"/>
  <c r="BZ45" i="5"/>
  <c r="BP45" i="5"/>
  <c r="BK45" i="5"/>
  <c r="BF45" i="5"/>
  <c r="BA45" i="5"/>
  <c r="AV45" i="5"/>
  <c r="AQ45" i="5"/>
  <c r="AL45" i="5"/>
  <c r="AL522" i="5" s="1"/>
  <c r="AG45" i="5"/>
  <c r="AG522" i="5" s="1"/>
  <c r="AB45" i="5"/>
  <c r="W45" i="5"/>
  <c r="R45" i="5"/>
  <c r="M45" i="5"/>
  <c r="M522" i="5" s="1"/>
  <c r="H45" i="5"/>
  <c r="CA520" i="5"/>
  <c r="EM43" i="5"/>
  <c r="BU43" i="5"/>
  <c r="CA519" i="5"/>
  <c r="EM42" i="5"/>
  <c r="BU42" i="5"/>
  <c r="BU519" i="5" s="1"/>
  <c r="EM41" i="5"/>
  <c r="CA518" i="5" s="1"/>
  <c r="BU41" i="5"/>
  <c r="CA517" i="5"/>
  <c r="EM40" i="5"/>
  <c r="EM39" i="5" s="1"/>
  <c r="BU40" i="5"/>
  <c r="EH39" i="5"/>
  <c r="EC39" i="5"/>
  <c r="DX39" i="5"/>
  <c r="DS39" i="5"/>
  <c r="DN39" i="5"/>
  <c r="DI39" i="5"/>
  <c r="DD39" i="5"/>
  <c r="CY39" i="5"/>
  <c r="CT39" i="5"/>
  <c r="CO39" i="5"/>
  <c r="CJ39" i="5"/>
  <c r="CE39" i="5"/>
  <c r="BZ39" i="5"/>
  <c r="BP39" i="5"/>
  <c r="BK39" i="5"/>
  <c r="BK516" i="5" s="1"/>
  <c r="BF39" i="5"/>
  <c r="BF516" i="5" s="1"/>
  <c r="BA39" i="5"/>
  <c r="AV39" i="5"/>
  <c r="AQ39" i="5"/>
  <c r="AL39" i="5"/>
  <c r="AL516" i="5" s="1"/>
  <c r="AG39" i="5"/>
  <c r="AG516" i="5" s="1"/>
  <c r="AB39" i="5"/>
  <c r="W39" i="5"/>
  <c r="R39" i="5"/>
  <c r="M39" i="5"/>
  <c r="H39" i="5"/>
  <c r="CA514" i="5"/>
  <c r="EM37" i="5"/>
  <c r="BU37" i="5"/>
  <c r="EM36" i="5"/>
  <c r="CA513" i="5" s="1"/>
  <c r="BU36" i="5"/>
  <c r="BU513" i="5" s="1"/>
  <c r="EM35" i="5"/>
  <c r="CA512" i="5" s="1"/>
  <c r="BU35" i="5"/>
  <c r="EM34" i="5"/>
  <c r="CA511" i="5" s="1"/>
  <c r="BU34" i="5"/>
  <c r="EH33" i="5"/>
  <c r="EC33" i="5"/>
  <c r="DX33" i="5"/>
  <c r="DS33" i="5"/>
  <c r="DN33" i="5"/>
  <c r="DI33" i="5"/>
  <c r="DD33" i="5"/>
  <c r="CY33" i="5"/>
  <c r="CT33" i="5"/>
  <c r="CO33" i="5"/>
  <c r="CJ33" i="5"/>
  <c r="CE33" i="5"/>
  <c r="BZ33" i="5"/>
  <c r="BP33" i="5"/>
  <c r="BP510" i="5" s="1"/>
  <c r="BK33" i="5"/>
  <c r="BK510" i="5" s="1"/>
  <c r="BF33" i="5"/>
  <c r="BA33" i="5"/>
  <c r="AV33" i="5"/>
  <c r="AQ33" i="5"/>
  <c r="AL33" i="5"/>
  <c r="AG33" i="5"/>
  <c r="AG510" i="5" s="1"/>
  <c r="AB33" i="5"/>
  <c r="W33" i="5"/>
  <c r="R33" i="5"/>
  <c r="M33" i="5"/>
  <c r="H33" i="5"/>
  <c r="EM31" i="5"/>
  <c r="CA508" i="5" s="1"/>
  <c r="BU31" i="5"/>
  <c r="EM30" i="5"/>
  <c r="CA507" i="5" s="1"/>
  <c r="BU30" i="5"/>
  <c r="EM29" i="5"/>
  <c r="CA506" i="5" s="1"/>
  <c r="BU29" i="5"/>
  <c r="EM28" i="5"/>
  <c r="CA505" i="5" s="1"/>
  <c r="BU28" i="5"/>
  <c r="EH27" i="5"/>
  <c r="EC27" i="5"/>
  <c r="DX27" i="5"/>
  <c r="DS27" i="5"/>
  <c r="DN27" i="5"/>
  <c r="DI27" i="5"/>
  <c r="DD27" i="5"/>
  <c r="CY27" i="5"/>
  <c r="CT27" i="5"/>
  <c r="CO27" i="5"/>
  <c r="CJ27" i="5"/>
  <c r="CE27" i="5"/>
  <c r="BZ27" i="5"/>
  <c r="BP27" i="5"/>
  <c r="BK27" i="5"/>
  <c r="BK504" i="5" s="1"/>
  <c r="BF27" i="5"/>
  <c r="BF504" i="5" s="1"/>
  <c r="BA27" i="5"/>
  <c r="BA504" i="5" s="1"/>
  <c r="AV27" i="5"/>
  <c r="AQ27" i="5"/>
  <c r="AL27" i="5"/>
  <c r="AG27" i="5"/>
  <c r="AB27" i="5"/>
  <c r="W27" i="5"/>
  <c r="R27" i="5"/>
  <c r="M27" i="5"/>
  <c r="H27" i="5"/>
  <c r="H504" i="5" s="1"/>
  <c r="EM24" i="5"/>
  <c r="EM23" i="5" s="1"/>
  <c r="CA501" i="5" s="1"/>
  <c r="BU24" i="5"/>
  <c r="EH23" i="5"/>
  <c r="EC23" i="5"/>
  <c r="DX23" i="5"/>
  <c r="DS23" i="5"/>
  <c r="DN23" i="5"/>
  <c r="DI23" i="5"/>
  <c r="DD23" i="5"/>
  <c r="CY23" i="5"/>
  <c r="CT23" i="5"/>
  <c r="CO23" i="5"/>
  <c r="CJ23" i="5"/>
  <c r="CE23" i="5"/>
  <c r="BZ23" i="5"/>
  <c r="BU23" i="5"/>
  <c r="BP23" i="5"/>
  <c r="BK23" i="5"/>
  <c r="BF23" i="5"/>
  <c r="BF501" i="5" s="1"/>
  <c r="BA23" i="5"/>
  <c r="AV23" i="5"/>
  <c r="AQ23" i="5"/>
  <c r="AL23" i="5"/>
  <c r="AL501" i="5" s="1"/>
  <c r="AG23" i="5"/>
  <c r="AG501" i="5" s="1"/>
  <c r="AB23" i="5"/>
  <c r="AB501" i="5" s="1"/>
  <c r="W23" i="5"/>
  <c r="R23" i="5"/>
  <c r="M23" i="5"/>
  <c r="M501" i="5" s="1"/>
  <c r="H23" i="5"/>
  <c r="EH21" i="5"/>
  <c r="EC21" i="5"/>
  <c r="DX21" i="5"/>
  <c r="BF499" i="5" s="1"/>
  <c r="DS21" i="5"/>
  <c r="DN21" i="5"/>
  <c r="DI21" i="5"/>
  <c r="DD21" i="5"/>
  <c r="CY21" i="5"/>
  <c r="CT21" i="5"/>
  <c r="CO21" i="5"/>
  <c r="CJ21" i="5"/>
  <c r="CE21" i="5"/>
  <c r="BZ21" i="5"/>
  <c r="BP21" i="5"/>
  <c r="BK21" i="5"/>
  <c r="BF21" i="5"/>
  <c r="BA21" i="5"/>
  <c r="AV21" i="5"/>
  <c r="AV499" i="5" s="1"/>
  <c r="AQ21" i="5"/>
  <c r="AQ499" i="5" s="1"/>
  <c r="AL21" i="5"/>
  <c r="AG21" i="5"/>
  <c r="AB21" i="5"/>
  <c r="W21" i="5"/>
  <c r="W499" i="5" s="1"/>
  <c r="R21" i="5"/>
  <c r="R499" i="5" s="1"/>
  <c r="M21" i="5"/>
  <c r="M499" i="5" s="1"/>
  <c r="H21" i="5"/>
  <c r="H499" i="5" s="1"/>
  <c r="EH20" i="5"/>
  <c r="EC20" i="5"/>
  <c r="DX20" i="5"/>
  <c r="DS20" i="5"/>
  <c r="DN20" i="5"/>
  <c r="DI20" i="5"/>
  <c r="DD20" i="5"/>
  <c r="CY20" i="5"/>
  <c r="CT20" i="5"/>
  <c r="CO20" i="5"/>
  <c r="W498" i="5" s="1"/>
  <c r="CJ20" i="5"/>
  <c r="CE20" i="5"/>
  <c r="BZ20" i="5"/>
  <c r="BP20" i="5"/>
  <c r="BP498" i="5" s="1"/>
  <c r="BK20" i="5"/>
  <c r="BF20" i="5"/>
  <c r="BF498" i="5" s="1"/>
  <c r="BA20" i="5"/>
  <c r="BA498" i="5" s="1"/>
  <c r="AV20" i="5"/>
  <c r="AQ20" i="5"/>
  <c r="AL20" i="5"/>
  <c r="AL498" i="5" s="1"/>
  <c r="AG20" i="5"/>
  <c r="AB20" i="5"/>
  <c r="W20" i="5"/>
  <c r="R20" i="5"/>
  <c r="M20" i="5"/>
  <c r="H20" i="5"/>
  <c r="EH19" i="5"/>
  <c r="EC19" i="5"/>
  <c r="DX19" i="5"/>
  <c r="DS19" i="5"/>
  <c r="DN19" i="5"/>
  <c r="DI19" i="5"/>
  <c r="DD19" i="5"/>
  <c r="CY19" i="5"/>
  <c r="CT19" i="5"/>
  <c r="CO19" i="5"/>
  <c r="CJ19" i="5"/>
  <c r="CE19" i="5"/>
  <c r="BZ19" i="5"/>
  <c r="H497" i="5" s="1"/>
  <c r="BP19" i="5"/>
  <c r="BK19" i="5"/>
  <c r="BF19" i="5"/>
  <c r="BA19" i="5"/>
  <c r="AV19" i="5"/>
  <c r="AQ19" i="5"/>
  <c r="AL19" i="5"/>
  <c r="AL497" i="5" s="1"/>
  <c r="AG19" i="5"/>
  <c r="AG497" i="5" s="1"/>
  <c r="AB19" i="5"/>
  <c r="W19" i="5"/>
  <c r="R19" i="5"/>
  <c r="M19" i="5"/>
  <c r="DX18" i="5"/>
  <c r="DN18" i="5"/>
  <c r="DN17" i="5" s="1"/>
  <c r="DN13" i="5" s="1"/>
  <c r="DI18" i="5"/>
  <c r="DI17" i="5" s="1"/>
  <c r="DI13" i="5" s="1"/>
  <c r="DD18" i="5"/>
  <c r="CT18" i="5"/>
  <c r="BA18" i="5"/>
  <c r="AL18" i="5"/>
  <c r="AL17" i="5" s="1"/>
  <c r="AL13" i="5" s="1"/>
  <c r="H18" i="5"/>
  <c r="DD15" i="5"/>
  <c r="CT15" i="5"/>
  <c r="BK15" i="5"/>
  <c r="BF15" i="5"/>
  <c r="AB15" i="5"/>
  <c r="BZ9" i="5"/>
  <c r="BZ229" i="5" s="1"/>
  <c r="H9" i="5"/>
  <c r="H229" i="5" s="1"/>
  <c r="BZ8" i="5"/>
  <c r="BZ228" i="5" s="1"/>
  <c r="H8" i="5"/>
  <c r="F228" i="5" s="1"/>
  <c r="N1" i="5"/>
  <c r="AG42" i="10" l="1"/>
  <c r="S6" i="10"/>
  <c r="T70" i="10" s="1"/>
  <c r="AG6" i="10"/>
  <c r="AO20" i="9"/>
  <c r="AH86" i="9"/>
  <c r="H32" i="9"/>
  <c r="BJ38" i="9"/>
  <c r="N49" i="9"/>
  <c r="BF95" i="9"/>
  <c r="T10" i="9"/>
  <c r="AM10" i="9" s="1"/>
  <c r="BI95" i="9"/>
  <c r="AC95" i="9"/>
  <c r="AC93" i="9" s="1"/>
  <c r="AC89" i="9" s="1"/>
  <c r="AC85" i="9" s="1"/>
  <c r="M42" i="9"/>
  <c r="W55" i="9"/>
  <c r="AM68" i="9"/>
  <c r="AD95" i="9"/>
  <c r="AD93" i="9" s="1"/>
  <c r="AD89" i="9" s="1"/>
  <c r="AD85" i="9" s="1"/>
  <c r="AY34" i="9"/>
  <c r="T67" i="9"/>
  <c r="AM67" i="9" s="1"/>
  <c r="BA32" i="9"/>
  <c r="G60" i="9"/>
  <c r="AA64" i="9"/>
  <c r="T87" i="9"/>
  <c r="AO97" i="9"/>
  <c r="AQ29" i="9"/>
  <c r="AB64" i="9"/>
  <c r="Q42" i="9"/>
  <c r="AH74" i="9"/>
  <c r="BG42" i="9"/>
  <c r="Z49" i="9"/>
  <c r="AF49" i="9"/>
  <c r="V55" i="9"/>
  <c r="S42" i="9"/>
  <c r="T36" i="9"/>
  <c r="BD49" i="9"/>
  <c r="AA49" i="9"/>
  <c r="AW100" i="9"/>
  <c r="AP13" i="9"/>
  <c r="AO35" i="9"/>
  <c r="AY55" i="9"/>
  <c r="T62" i="9"/>
  <c r="Y64" i="9"/>
  <c r="AP88" i="9"/>
  <c r="AH57" i="9"/>
  <c r="AZ98" i="9"/>
  <c r="BF42" i="9"/>
  <c r="BJ40" i="9"/>
  <c r="X64" i="9"/>
  <c r="BB32" i="9"/>
  <c r="AX17" i="9"/>
  <c r="AB42" i="9"/>
  <c r="U34" i="9"/>
  <c r="X51" i="9"/>
  <c r="AC64" i="9"/>
  <c r="AH77" i="9"/>
  <c r="AO86" i="9"/>
  <c r="W95" i="9"/>
  <c r="AC42" i="9"/>
  <c r="AO58" i="9"/>
  <c r="AO96" i="9"/>
  <c r="AO102" i="9"/>
  <c r="AD42" i="9"/>
  <c r="AH61" i="9"/>
  <c r="AH72" i="9"/>
  <c r="BJ96" i="9"/>
  <c r="AO101" i="9"/>
  <c r="AQ40" i="9"/>
  <c r="AO57" i="9"/>
  <c r="BJ77" i="9"/>
  <c r="N42" i="9"/>
  <c r="AF42" i="9"/>
  <c r="AW34" i="9"/>
  <c r="BE49" i="9"/>
  <c r="S70" i="9"/>
  <c r="S64" i="9" s="1"/>
  <c r="AE95" i="9"/>
  <c r="AE93" i="9" s="1"/>
  <c r="AE89" i="9" s="1"/>
  <c r="AE85" i="9" s="1"/>
  <c r="AQ102" i="9"/>
  <c r="AO15" i="9"/>
  <c r="AQ24" i="9"/>
  <c r="BA51" i="9"/>
  <c r="AW60" i="9"/>
  <c r="AY66" i="9"/>
  <c r="N95" i="9"/>
  <c r="N93" i="9" s="1"/>
  <c r="N89" i="9" s="1"/>
  <c r="BJ98" i="9"/>
  <c r="BG49" i="9"/>
  <c r="AX70" i="9"/>
  <c r="AP97" i="9"/>
  <c r="K98" i="9"/>
  <c r="AM101" i="9"/>
  <c r="I32" i="9"/>
  <c r="T47" i="9"/>
  <c r="AM47" i="9" s="1"/>
  <c r="BH49" i="9"/>
  <c r="AO53" i="9"/>
  <c r="AC49" i="9"/>
  <c r="AG70" i="9"/>
  <c r="AG64" i="9" s="1"/>
  <c r="AF95" i="9"/>
  <c r="AF93" i="9" s="1"/>
  <c r="AF89" i="9" s="1"/>
  <c r="AF85" i="9" s="1"/>
  <c r="U100" i="9"/>
  <c r="X95" i="9"/>
  <c r="AH15" i="9"/>
  <c r="G17" i="9"/>
  <c r="G13" i="9" s="1"/>
  <c r="T35" i="9"/>
  <c r="T34" i="9" s="1"/>
  <c r="AB49" i="9"/>
  <c r="AB44" i="9" s="1"/>
  <c r="N64" i="9"/>
  <c r="AW70" i="9"/>
  <c r="K42" i="9"/>
  <c r="T56" i="9"/>
  <c r="AM56" i="9" s="1"/>
  <c r="AH87" i="9"/>
  <c r="L42" i="9"/>
  <c r="I51" i="9"/>
  <c r="V64" i="9"/>
  <c r="AY70" i="9"/>
  <c r="BC64" i="9"/>
  <c r="M95" i="9"/>
  <c r="Q95" i="9"/>
  <c r="AH95" i="9"/>
  <c r="BA98" i="9"/>
  <c r="BA95" i="9" s="1"/>
  <c r="T103" i="9"/>
  <c r="AM103" i="9" s="1"/>
  <c r="AH53" i="9"/>
  <c r="AH58" i="9"/>
  <c r="AG49" i="9"/>
  <c r="AO75" i="9"/>
  <c r="BD64" i="9"/>
  <c r="AQ79" i="9"/>
  <c r="K97" i="9"/>
  <c r="AZ42" i="9"/>
  <c r="AO10" i="9"/>
  <c r="AP18" i="9"/>
  <c r="AE42" i="9"/>
  <c r="V34" i="9"/>
  <c r="V42" i="9" s="1"/>
  <c r="AH52" i="9"/>
  <c r="AH51" i="9" s="1"/>
  <c r="AH56" i="9"/>
  <c r="AH55" i="9" s="1"/>
  <c r="W60" i="9"/>
  <c r="W49" i="9" s="1"/>
  <c r="AO72" i="9"/>
  <c r="BE64" i="9"/>
  <c r="BE95" i="9"/>
  <c r="AP101" i="9"/>
  <c r="AH102" i="9"/>
  <c r="AQ38" i="9"/>
  <c r="AW17" i="9"/>
  <c r="AW13" i="9" s="1"/>
  <c r="AW32" i="9" s="1"/>
  <c r="AP53" i="9"/>
  <c r="AP58" i="9"/>
  <c r="AZ60" i="9"/>
  <c r="X60" i="9"/>
  <c r="AH67" i="9"/>
  <c r="AH66" i="9" s="1"/>
  <c r="AP87" i="9"/>
  <c r="T96" i="9"/>
  <c r="AM96" i="9" s="1"/>
  <c r="BJ97" i="9"/>
  <c r="H15" i="9"/>
  <c r="AZ51" i="9"/>
  <c r="AW51" i="9"/>
  <c r="AO56" i="9"/>
  <c r="AW55" i="9"/>
  <c r="BA60" i="9"/>
  <c r="AP62" i="9"/>
  <c r="BA64" i="9"/>
  <c r="AW66" i="9"/>
  <c r="AG95" i="9"/>
  <c r="AG93" i="9" s="1"/>
  <c r="AG89" i="9" s="1"/>
  <c r="AG85" i="9" s="1"/>
  <c r="AO98" i="9"/>
  <c r="AP102" i="9"/>
  <c r="I15" i="9"/>
  <c r="BB34" i="9"/>
  <c r="AP34" i="9" s="1"/>
  <c r="BJ36" i="9"/>
  <c r="AQ36" i="9" s="1"/>
  <c r="R49" i="9"/>
  <c r="Q49" i="9"/>
  <c r="BH64" i="9"/>
  <c r="AH75" i="9"/>
  <c r="L64" i="9"/>
  <c r="AP64" i="9" s="1"/>
  <c r="AD64" i="9"/>
  <c r="V95" i="9"/>
  <c r="O95" i="9"/>
  <c r="H95" i="9"/>
  <c r="H93" i="9" s="1"/>
  <c r="AA95" i="9"/>
  <c r="AA93" i="9" s="1"/>
  <c r="AA89" i="9" s="1"/>
  <c r="AA85" i="9" s="1"/>
  <c r="K15" i="9"/>
  <c r="AY17" i="9"/>
  <c r="AY15" i="9" s="1"/>
  <c r="BJ35" i="9"/>
  <c r="BJ62" i="9"/>
  <c r="G70" i="9"/>
  <c r="AO70" i="9" s="1"/>
  <c r="T72" i="9"/>
  <c r="AE64" i="9"/>
  <c r="W100" i="9"/>
  <c r="AZ100" i="9"/>
  <c r="BD15" i="9"/>
  <c r="BE42" i="9"/>
  <c r="BA34" i="9"/>
  <c r="T71" i="9"/>
  <c r="BD95" i="9"/>
  <c r="BD93" i="9" s="1"/>
  <c r="BA100" i="9"/>
  <c r="U32" i="9"/>
  <c r="Z95" i="9"/>
  <c r="Z93" i="9" s="1"/>
  <c r="Z89" i="9" s="1"/>
  <c r="Z85" i="9" s="1"/>
  <c r="Z44" i="9" s="1"/>
  <c r="AH32" i="9"/>
  <c r="AO19" i="9"/>
  <c r="BJ52" i="9"/>
  <c r="T17" i="9"/>
  <c r="AM17" i="9" s="1"/>
  <c r="AO47" i="9"/>
  <c r="I66" i="9"/>
  <c r="AH71" i="9"/>
  <c r="T86" i="9"/>
  <c r="BJ87" i="9"/>
  <c r="AH88" i="9"/>
  <c r="AY32" i="9"/>
  <c r="BJ61" i="9"/>
  <c r="AP70" i="9"/>
  <c r="AO88" i="9"/>
  <c r="G100" i="9"/>
  <c r="AO100" i="9" s="1"/>
  <c r="J100" i="9"/>
  <c r="BI93" i="9"/>
  <c r="AC44" i="9"/>
  <c r="Q93" i="9"/>
  <c r="AP32" i="9"/>
  <c r="AO17" i="9"/>
  <c r="AO55" i="9"/>
  <c r="AO60" i="9"/>
  <c r="O93" i="9"/>
  <c r="AZ17" i="9"/>
  <c r="BJ20" i="9"/>
  <c r="AQ20" i="9" s="1"/>
  <c r="BJ47" i="9"/>
  <c r="R64" i="9"/>
  <c r="I70" i="9"/>
  <c r="M15" i="9"/>
  <c r="BA17" i="9"/>
  <c r="G34" i="9"/>
  <c r="AO34" i="9" s="1"/>
  <c r="P49" i="9"/>
  <c r="BB51" i="9"/>
  <c r="X55" i="9"/>
  <c r="BA55" i="9"/>
  <c r="T57" i="9"/>
  <c r="T55" i="9" s="1"/>
  <c r="AM55" i="9" s="1"/>
  <c r="BF49" i="9"/>
  <c r="AH62" i="9"/>
  <c r="W70" i="9"/>
  <c r="W64" i="9" s="1"/>
  <c r="G95" i="9"/>
  <c r="BB17" i="9"/>
  <c r="BJ22" i="9"/>
  <c r="AM24" i="9"/>
  <c r="AX32" i="9"/>
  <c r="AX42" i="9" s="1"/>
  <c r="H34" i="9"/>
  <c r="H42" i="9" s="1"/>
  <c r="BB55" i="9"/>
  <c r="AO67" i="9"/>
  <c r="L95" i="9"/>
  <c r="S95" i="9"/>
  <c r="R95" i="9"/>
  <c r="V100" i="9"/>
  <c r="V93" i="9" s="1"/>
  <c r="V89" i="9" s="1"/>
  <c r="V85" i="9" s="1"/>
  <c r="O15" i="9"/>
  <c r="AH35" i="9"/>
  <c r="AH34" i="9" s="1"/>
  <c r="AH42" i="9" s="1"/>
  <c r="AP52" i="9"/>
  <c r="H55" i="9"/>
  <c r="U66" i="9"/>
  <c r="AQ81" i="9"/>
  <c r="AP96" i="9"/>
  <c r="AQ23" i="9"/>
  <c r="AM23" i="9"/>
  <c r="J32" i="9"/>
  <c r="I55" i="9"/>
  <c r="BI49" i="9"/>
  <c r="H70" i="9"/>
  <c r="AM74" i="9"/>
  <c r="BF93" i="9"/>
  <c r="U95" i="9"/>
  <c r="AQ98" i="9"/>
  <c r="AX100" i="9"/>
  <c r="AP10" i="9"/>
  <c r="BG15" i="9"/>
  <c r="BJ19" i="9"/>
  <c r="AM21" i="9"/>
  <c r="J55" i="9"/>
  <c r="BJ58" i="9"/>
  <c r="K64" i="9"/>
  <c r="G66" i="9"/>
  <c r="BJ67" i="9"/>
  <c r="AQ82" i="9"/>
  <c r="T88" i="9"/>
  <c r="BG95" i="9"/>
  <c r="AZ96" i="9"/>
  <c r="AZ95" i="9" s="1"/>
  <c r="AY100" i="9"/>
  <c r="AH103" i="9"/>
  <c r="R15" i="9"/>
  <c r="BH15" i="9"/>
  <c r="AO22" i="9"/>
  <c r="BC49" i="9"/>
  <c r="AO61" i="9"/>
  <c r="H66" i="9"/>
  <c r="BH95" i="9"/>
  <c r="AY96" i="9"/>
  <c r="BJ13" i="9"/>
  <c r="BI15" i="9"/>
  <c r="AH17" i="9"/>
  <c r="U60" i="9"/>
  <c r="BB60" i="9"/>
  <c r="M64" i="9"/>
  <c r="AX66" i="9"/>
  <c r="AQ87" i="9"/>
  <c r="I96" i="9"/>
  <c r="H100" i="9"/>
  <c r="T13" i="9"/>
  <c r="AM13" i="9" s="1"/>
  <c r="BJ18" i="9"/>
  <c r="BJ72" i="9"/>
  <c r="AP77" i="9"/>
  <c r="BB95" i="9"/>
  <c r="J96" i="9"/>
  <c r="I100" i="9"/>
  <c r="O42" i="9"/>
  <c r="H49" i="9"/>
  <c r="AZ66" i="9"/>
  <c r="AM86" i="9"/>
  <c r="AY98" i="9"/>
  <c r="P95" i="9"/>
  <c r="AM19" i="9"/>
  <c r="P42" i="9"/>
  <c r="S49" i="9"/>
  <c r="BJ53" i="9"/>
  <c r="AX60" i="9"/>
  <c r="T61" i="9"/>
  <c r="BG64" i="9"/>
  <c r="AG42" i="9"/>
  <c r="BH42" i="9"/>
  <c r="U51" i="9"/>
  <c r="AP56" i="9"/>
  <c r="I60" i="9"/>
  <c r="BJ71" i="9"/>
  <c r="O64" i="9"/>
  <c r="R42" i="9"/>
  <c r="BI42" i="9"/>
  <c r="K49" i="9"/>
  <c r="AE49" i="9"/>
  <c r="V51" i="9"/>
  <c r="T53" i="9"/>
  <c r="BJ56" i="9"/>
  <c r="BJ57" i="9"/>
  <c r="J60" i="9"/>
  <c r="BI70" i="9"/>
  <c r="AP98" i="9"/>
  <c r="I34" i="9"/>
  <c r="L49" i="9"/>
  <c r="AX51" i="9"/>
  <c r="BF64" i="9"/>
  <c r="AP67" i="9"/>
  <c r="AQ68" i="9"/>
  <c r="Q64" i="9"/>
  <c r="AY97" i="9"/>
  <c r="J15" i="9"/>
  <c r="AM18" i="9"/>
  <c r="AP19" i="9"/>
  <c r="AO36" i="9"/>
  <c r="AQ47" i="9"/>
  <c r="M49" i="9"/>
  <c r="G51" i="9"/>
  <c r="AY51" i="9"/>
  <c r="T52" i="9"/>
  <c r="AM52" i="9" s="1"/>
  <c r="AX55" i="9"/>
  <c r="P64" i="9"/>
  <c r="AF64" i="9"/>
  <c r="AF44" i="9" s="1"/>
  <c r="AO71" i="9"/>
  <c r="BJ74" i="9"/>
  <c r="BJ75" i="9"/>
  <c r="BJ86" i="9"/>
  <c r="AQ86" i="9" s="1"/>
  <c r="AM87" i="9"/>
  <c r="X100" i="9"/>
  <c r="J98" i="9"/>
  <c r="AO74" i="9"/>
  <c r="AQ78" i="9"/>
  <c r="AM78" i="9"/>
  <c r="T77" i="9"/>
  <c r="AW95" i="9"/>
  <c r="AW93" i="9" s="1"/>
  <c r="AW89" i="9" s="1"/>
  <c r="AW85" i="9" s="1"/>
  <c r="T75" i="9"/>
  <c r="AH101" i="9"/>
  <c r="Y96" i="9"/>
  <c r="Y95" i="9" s="1"/>
  <c r="Y93" i="9" s="1"/>
  <c r="Y89" i="9" s="1"/>
  <c r="Y85" i="9" s="1"/>
  <c r="Y44" i="9" s="1"/>
  <c r="AP103" i="9"/>
  <c r="BC98" i="9"/>
  <c r="T58" i="9"/>
  <c r="BJ88" i="9"/>
  <c r="K96" i="9"/>
  <c r="BB100" i="9"/>
  <c r="BJ101" i="9"/>
  <c r="BJ100" i="9" s="1"/>
  <c r="W759" i="5"/>
  <c r="W15" i="5"/>
  <c r="W492" i="5" s="1"/>
  <c r="CE12" i="5"/>
  <c r="DI12" i="5"/>
  <c r="H670" i="5"/>
  <c r="BZ232" i="5"/>
  <c r="H669" i="5" s="1"/>
  <c r="M504" i="5"/>
  <c r="R510" i="5"/>
  <c r="BP516" i="5"/>
  <c r="AQ522" i="5"/>
  <c r="M57" i="5"/>
  <c r="M528" i="5" s="1"/>
  <c r="BF539" i="5"/>
  <c r="M561" i="5"/>
  <c r="AB561" i="5"/>
  <c r="BK567" i="5"/>
  <c r="BU568" i="5"/>
  <c r="AQ577" i="5"/>
  <c r="AG620" i="5"/>
  <c r="AB625" i="5"/>
  <c r="BA635" i="5"/>
  <c r="CO18" i="5"/>
  <c r="CO17" i="5" s="1"/>
  <c r="CO13" i="5" s="1"/>
  <c r="CO12" i="5" s="1"/>
  <c r="BP691" i="5"/>
  <c r="R692" i="5"/>
  <c r="AV693" i="5"/>
  <c r="BA700" i="5"/>
  <c r="BU718" i="5"/>
  <c r="BU727" i="5"/>
  <c r="AL732" i="5"/>
  <c r="AQ749" i="5"/>
  <c r="W332" i="5"/>
  <c r="EM352" i="5"/>
  <c r="BU382" i="5"/>
  <c r="H762" i="5"/>
  <c r="R768" i="5"/>
  <c r="AB771" i="5"/>
  <c r="BK777" i="5"/>
  <c r="M806" i="5"/>
  <c r="BU819" i="5"/>
  <c r="BU148" i="5"/>
  <c r="AB498" i="5"/>
  <c r="H501" i="5"/>
  <c r="BU518" i="5"/>
  <c r="R57" i="5"/>
  <c r="R528" i="5" s="1"/>
  <c r="EM19" i="5"/>
  <c r="CA497" i="5" s="1"/>
  <c r="BK539" i="5"/>
  <c r="M544" i="5"/>
  <c r="R561" i="5"/>
  <c r="BU565" i="5"/>
  <c r="BU105" i="5"/>
  <c r="AV577" i="5"/>
  <c r="AG587" i="5"/>
  <c r="BA614" i="5"/>
  <c r="AL620" i="5"/>
  <c r="AG625" i="5"/>
  <c r="BU636" i="5"/>
  <c r="M669" i="5"/>
  <c r="H683" i="5"/>
  <c r="DX245" i="5"/>
  <c r="DX14" i="5" s="1"/>
  <c r="BZ245" i="5"/>
  <c r="BZ14" i="5" s="1"/>
  <c r="BA693" i="5"/>
  <c r="BF700" i="5"/>
  <c r="BU701" i="5"/>
  <c r="BU722" i="5"/>
  <c r="R738" i="5"/>
  <c r="BU311" i="5"/>
  <c r="BK760" i="5"/>
  <c r="M762" i="5"/>
  <c r="M765" i="5"/>
  <c r="BP777" i="5"/>
  <c r="H783" i="5"/>
  <c r="BA797" i="5"/>
  <c r="BQ797" i="5"/>
  <c r="AG809" i="5"/>
  <c r="AQ812" i="5"/>
  <c r="BA815" i="5"/>
  <c r="M821" i="5"/>
  <c r="AG498" i="5"/>
  <c r="W504" i="5"/>
  <c r="M510" i="5"/>
  <c r="BU532" i="5"/>
  <c r="BP539" i="5"/>
  <c r="AB544" i="5"/>
  <c r="BU548" i="5"/>
  <c r="BU552" i="5"/>
  <c r="BA556" i="5"/>
  <c r="BF572" i="5"/>
  <c r="BA577" i="5"/>
  <c r="AL587" i="5"/>
  <c r="BF614" i="5"/>
  <c r="R172" i="5"/>
  <c r="R630" i="5" s="1"/>
  <c r="EM177" i="5"/>
  <c r="BA640" i="5"/>
  <c r="R669" i="5"/>
  <c r="CY17" i="5"/>
  <c r="CY13" i="5" s="1"/>
  <c r="AV690" i="5"/>
  <c r="EC245" i="5"/>
  <c r="EC14" i="5" s="1"/>
  <c r="CE245" i="5"/>
  <c r="CE14" i="5" s="1"/>
  <c r="BF693" i="5"/>
  <c r="H695" i="5"/>
  <c r="AQ705" i="5"/>
  <c r="BU275" i="5"/>
  <c r="W337" i="5"/>
  <c r="M347" i="5"/>
  <c r="AV774" i="5"/>
  <c r="AL797" i="5"/>
  <c r="BR797" i="5"/>
  <c r="EM246" i="5"/>
  <c r="BU281" i="5"/>
  <c r="H17" i="5"/>
  <c r="W501" i="5"/>
  <c r="W510" i="5"/>
  <c r="BA528" i="5"/>
  <c r="AL544" i="5"/>
  <c r="H550" i="5"/>
  <c r="BK577" i="5"/>
  <c r="BF582" i="5"/>
  <c r="W711" i="5"/>
  <c r="AV771" i="5"/>
  <c r="BF812" i="5"/>
  <c r="M497" i="5"/>
  <c r="AG504" i="5"/>
  <c r="EM20" i="5"/>
  <c r="CA498" i="5" s="1"/>
  <c r="AG561" i="5"/>
  <c r="BA620" i="5"/>
  <c r="AG630" i="5"/>
  <c r="AL692" i="5"/>
  <c r="BF732" i="5"/>
  <c r="EM311" i="5"/>
  <c r="R497" i="5"/>
  <c r="AL504" i="5"/>
  <c r="AB510" i="5"/>
  <c r="BP522" i="5"/>
  <c r="AQ528" i="5"/>
  <c r="M534" i="5"/>
  <c r="BU553" i="5"/>
  <c r="BP556" i="5"/>
  <c r="AL561" i="5"/>
  <c r="H567" i="5"/>
  <c r="BU579" i="5"/>
  <c r="AL630" i="5"/>
  <c r="BU687" i="5"/>
  <c r="AQ692" i="5"/>
  <c r="BU706" i="5"/>
  <c r="AB711" i="5"/>
  <c r="BK732" i="5"/>
  <c r="BU733" i="5"/>
  <c r="R744" i="5"/>
  <c r="BA771" i="5"/>
  <c r="H777" i="5"/>
  <c r="AB803" i="5"/>
  <c r="AL806" i="5"/>
  <c r="BU813" i="5"/>
  <c r="AG821" i="5"/>
  <c r="AQ501" i="5"/>
  <c r="BU520" i="5"/>
  <c r="BK528" i="5"/>
  <c r="EM63" i="5"/>
  <c r="CA534" i="5" s="1"/>
  <c r="EM69" i="5"/>
  <c r="CA539" i="5" s="1"/>
  <c r="BU76" i="5"/>
  <c r="M147" i="5"/>
  <c r="M597" i="5" s="1"/>
  <c r="BU616" i="5"/>
  <c r="BF625" i="5"/>
  <c r="AQ630" i="5"/>
  <c r="BU642" i="5"/>
  <c r="R691" i="5"/>
  <c r="CY245" i="5"/>
  <c r="CY14" i="5" s="1"/>
  <c r="CY12" i="5" s="1"/>
  <c r="AV692" i="5"/>
  <c r="BK705" i="5"/>
  <c r="EM263" i="5"/>
  <c r="AQ738" i="5"/>
  <c r="W744" i="5"/>
  <c r="BA754" i="5"/>
  <c r="BP774" i="5"/>
  <c r="M777" i="5"/>
  <c r="BU21" i="5"/>
  <c r="AV18" i="5"/>
  <c r="AV496" i="5" s="1"/>
  <c r="BA510" i="5"/>
  <c r="EM45" i="5"/>
  <c r="CA522" i="5" s="1"/>
  <c r="BU20" i="5"/>
  <c r="BU498" i="5" s="1"/>
  <c r="AV550" i="5"/>
  <c r="BU575" i="5"/>
  <c r="BU138" i="5"/>
  <c r="BU638" i="5"/>
  <c r="BU193" i="5"/>
  <c r="EM248" i="5"/>
  <c r="CA692" i="5" s="1"/>
  <c r="BU729" i="5"/>
  <c r="BU755" i="5"/>
  <c r="AQ797" i="5"/>
  <c r="AG499" i="5"/>
  <c r="BU505" i="5"/>
  <c r="BU525" i="5"/>
  <c r="BU562" i="5"/>
  <c r="BU618" i="5"/>
  <c r="BU168" i="5"/>
  <c r="EM249" i="5"/>
  <c r="CA693" i="5" s="1"/>
  <c r="BU333" i="5"/>
  <c r="BU332" i="5" s="1"/>
  <c r="BU771" i="5"/>
  <c r="AV780" i="5"/>
  <c r="BU809" i="5"/>
  <c r="BA501" i="5"/>
  <c r="EM193" i="5"/>
  <c r="BU219" i="5"/>
  <c r="H726" i="5"/>
  <c r="BU327" i="5"/>
  <c r="AQ759" i="5"/>
  <c r="BF762" i="5"/>
  <c r="BF765" i="5"/>
  <c r="BP768" i="5"/>
  <c r="AL800" i="5"/>
  <c r="BA803" i="5"/>
  <c r="H812" i="5"/>
  <c r="R815" i="5"/>
  <c r="AG818" i="5"/>
  <c r="R522" i="5"/>
  <c r="AQ534" i="5"/>
  <c r="BA550" i="5"/>
  <c r="R556" i="5"/>
  <c r="BP561" i="5"/>
  <c r="W572" i="5"/>
  <c r="AV597" i="5"/>
  <c r="W614" i="5"/>
  <c r="BP630" i="5"/>
  <c r="AB635" i="5"/>
  <c r="R640" i="5"/>
  <c r="BK669" i="5"/>
  <c r="AQ691" i="5"/>
  <c r="AB700" i="5"/>
  <c r="BP738" i="5"/>
  <c r="AV744" i="5"/>
  <c r="R749" i="5"/>
  <c r="BA387" i="5"/>
  <c r="AG760" i="5"/>
  <c r="M774" i="5"/>
  <c r="BF783" i="5"/>
  <c r="R498" i="5"/>
  <c r="EM232" i="5"/>
  <c r="BP762" i="5"/>
  <c r="H771" i="5"/>
  <c r="BK780" i="5"/>
  <c r="BK783" i="5"/>
  <c r="BF786" i="5"/>
  <c r="BF789" i="5"/>
  <c r="BA793" i="5"/>
  <c r="AV800" i="5"/>
  <c r="AV497" i="5"/>
  <c r="EH17" i="5"/>
  <c r="EH13" i="5" s="1"/>
  <c r="EH12" i="5" s="1"/>
  <c r="BK501" i="5"/>
  <c r="M620" i="5"/>
  <c r="BF17" i="5"/>
  <c r="BF495" i="5" s="1"/>
  <c r="H498" i="5"/>
  <c r="AL499" i="5"/>
  <c r="BU502" i="5"/>
  <c r="BA516" i="5"/>
  <c r="BU530" i="5"/>
  <c r="BA534" i="5"/>
  <c r="BK550" i="5"/>
  <c r="AB556" i="5"/>
  <c r="BU563" i="5"/>
  <c r="AV567" i="5"/>
  <c r="AB577" i="5"/>
  <c r="W582" i="5"/>
  <c r="BF597" i="5"/>
  <c r="M625" i="5"/>
  <c r="AB640" i="5"/>
  <c r="DD245" i="5"/>
  <c r="DD14" i="5" s="1"/>
  <c r="AG693" i="5"/>
  <c r="BK695" i="5"/>
  <c r="BU713" i="5"/>
  <c r="BA716" i="5"/>
  <c r="AQ721" i="5"/>
  <c r="W732" i="5"/>
  <c r="BU745" i="5"/>
  <c r="H754" i="5"/>
  <c r="BU342" i="5"/>
  <c r="BU373" i="5"/>
  <c r="BU372" i="5" s="1"/>
  <c r="AQ760" i="5"/>
  <c r="AV777" i="5"/>
  <c r="BP780" i="5"/>
  <c r="BP783" i="5"/>
  <c r="BK786" i="5"/>
  <c r="BK789" i="5"/>
  <c r="BF793" i="5"/>
  <c r="AG797" i="5"/>
  <c r="M809" i="5"/>
  <c r="W812" i="5"/>
  <c r="AG815" i="5"/>
  <c r="AV818" i="5"/>
  <c r="H13" i="5"/>
  <c r="CA690" i="5"/>
  <c r="BU598" i="5"/>
  <c r="BU147" i="5"/>
  <c r="BU597" i="5" s="1"/>
  <c r="BU588" i="5"/>
  <c r="BU137" i="5"/>
  <c r="BU587" i="5" s="1"/>
  <c r="AV522" i="5"/>
  <c r="M75" i="5"/>
  <c r="CA563" i="5"/>
  <c r="EM122" i="5"/>
  <c r="CA577" i="5" s="1"/>
  <c r="EM132" i="5"/>
  <c r="EM152" i="5"/>
  <c r="BF635" i="5"/>
  <c r="AG640" i="5"/>
  <c r="BU249" i="5"/>
  <c r="BU693" i="5" s="1"/>
  <c r="BU248" i="5"/>
  <c r="BU692" i="5" s="1"/>
  <c r="EM332" i="5"/>
  <c r="M759" i="5"/>
  <c r="M15" i="5"/>
  <c r="M492" i="5" s="1"/>
  <c r="W762" i="5"/>
  <c r="W765" i="5"/>
  <c r="AB768" i="5"/>
  <c r="AL510" i="5"/>
  <c r="BU27" i="5"/>
  <c r="M557" i="5"/>
  <c r="BU94" i="5"/>
  <c r="BP577" i="5"/>
  <c r="AQ592" i="5"/>
  <c r="AL640" i="5"/>
  <c r="EM275" i="5"/>
  <c r="CA716" i="5" s="1"/>
  <c r="BU293" i="5"/>
  <c r="BU732" i="5" s="1"/>
  <c r="AL738" i="5"/>
  <c r="AV749" i="5"/>
  <c r="W754" i="5"/>
  <c r="EM408" i="5"/>
  <c r="CA777" i="5" s="1"/>
  <c r="CA778" i="5"/>
  <c r="R598" i="5"/>
  <c r="BA499" i="5"/>
  <c r="W87" i="5"/>
  <c r="W550" i="5" s="1"/>
  <c r="AG492" i="5"/>
  <c r="AQ510" i="5"/>
  <c r="AL582" i="5"/>
  <c r="R147" i="5"/>
  <c r="R597" i="5" s="1"/>
  <c r="M177" i="5"/>
  <c r="EM183" i="5"/>
  <c r="CA635" i="5" s="1"/>
  <c r="AB691" i="5"/>
  <c r="AB245" i="5"/>
  <c r="W497" i="5"/>
  <c r="AQ498" i="5"/>
  <c r="BK499" i="5"/>
  <c r="EM18" i="5"/>
  <c r="R516" i="5"/>
  <c r="BF522" i="5"/>
  <c r="W545" i="5"/>
  <c r="W81" i="5"/>
  <c r="W544" i="5" s="1"/>
  <c r="AG550" i="5"/>
  <c r="H572" i="5"/>
  <c r="AQ582" i="5"/>
  <c r="W147" i="5"/>
  <c r="W597" i="5" s="1"/>
  <c r="BU626" i="5"/>
  <c r="BU167" i="5"/>
  <c r="BF630" i="5"/>
  <c r="BP635" i="5"/>
  <c r="AQ640" i="5"/>
  <c r="EM204" i="5"/>
  <c r="BF692" i="5"/>
  <c r="BU702" i="5"/>
  <c r="BU257" i="5"/>
  <c r="BP716" i="5"/>
  <c r="AG721" i="5"/>
  <c r="BA749" i="5"/>
  <c r="EM357" i="5"/>
  <c r="M760" i="5"/>
  <c r="AG762" i="5"/>
  <c r="AG765" i="5"/>
  <c r="BU775" i="5"/>
  <c r="BU402" i="5"/>
  <c r="BU774" i="5" s="1"/>
  <c r="BU408" i="5"/>
  <c r="BA17" i="5"/>
  <c r="BP501" i="5"/>
  <c r="BP504" i="5"/>
  <c r="H516" i="5"/>
  <c r="BU501" i="5"/>
  <c r="EM27" i="5"/>
  <c r="CA504" i="5" s="1"/>
  <c r="M516" i="5"/>
  <c r="BP544" i="5"/>
  <c r="BK556" i="5"/>
  <c r="BK635" i="5"/>
  <c r="AB721" i="5"/>
  <c r="EM21" i="5"/>
  <c r="CA499" i="5" s="1"/>
  <c r="AV510" i="5"/>
  <c r="AQ15" i="5"/>
  <c r="AQ492" i="5" s="1"/>
  <c r="AB497" i="5"/>
  <c r="AV498" i="5"/>
  <c r="BP499" i="5"/>
  <c r="CA502" i="5"/>
  <c r="BU506" i="5"/>
  <c r="W516" i="5"/>
  <c r="BU537" i="5"/>
  <c r="EM105" i="5"/>
  <c r="AL567" i="5"/>
  <c r="M572" i="5"/>
  <c r="BU123" i="5"/>
  <c r="AV582" i="5"/>
  <c r="BA592" i="5"/>
  <c r="BK630" i="5"/>
  <c r="BU183" i="5"/>
  <c r="AV640" i="5"/>
  <c r="CA669" i="5"/>
  <c r="BK683" i="5"/>
  <c r="BK18" i="5"/>
  <c r="EM236" i="5"/>
  <c r="CA683" i="5" s="1"/>
  <c r="H245" i="5"/>
  <c r="R246" i="5"/>
  <c r="BU714" i="5"/>
  <c r="BU717" i="5"/>
  <c r="AL721" i="5"/>
  <c r="AV738" i="5"/>
  <c r="AG754" i="5"/>
  <c r="EM377" i="5"/>
  <c r="R760" i="5"/>
  <c r="R387" i="5"/>
  <c r="CA801" i="5"/>
  <c r="W540" i="5"/>
  <c r="W69" i="5"/>
  <c r="W539" i="5" s="1"/>
  <c r="EM93" i="5"/>
  <c r="CA556" i="5" s="1"/>
  <c r="BU152" i="5"/>
  <c r="BP683" i="5"/>
  <c r="BP18" i="5"/>
  <c r="EM337" i="5"/>
  <c r="EM471" i="5"/>
  <c r="BA491" i="5"/>
  <c r="BU70" i="5"/>
  <c r="CA557" i="5"/>
  <c r="M583" i="5"/>
  <c r="M127" i="5"/>
  <c r="M582" i="5" s="1"/>
  <c r="BU679" i="5"/>
  <c r="BU232" i="5"/>
  <c r="BU669" i="5" s="1"/>
  <c r="BU683" i="5"/>
  <c r="EM257" i="5"/>
  <c r="CA700" i="5" s="1"/>
  <c r="CA717" i="5"/>
  <c r="EM342" i="5"/>
  <c r="W780" i="5"/>
  <c r="AV17" i="5"/>
  <c r="DN12" i="5"/>
  <c r="EM33" i="5"/>
  <c r="CA510" i="5" s="1"/>
  <c r="BU45" i="5"/>
  <c r="BU522" i="5" s="1"/>
  <c r="CA537" i="5"/>
  <c r="M631" i="5"/>
  <c r="BU173" i="5"/>
  <c r="M172" i="5"/>
  <c r="M630" i="5" s="1"/>
  <c r="BF492" i="5"/>
  <c r="AQ497" i="5"/>
  <c r="DS17" i="5"/>
  <c r="DS13" i="5" s="1"/>
  <c r="BK498" i="5"/>
  <c r="R504" i="5"/>
  <c r="BU511" i="5"/>
  <c r="BU58" i="5"/>
  <c r="AL534" i="5"/>
  <c r="H539" i="5"/>
  <c r="BU558" i="5"/>
  <c r="AV561" i="5"/>
  <c r="BA567" i="5"/>
  <c r="AB572" i="5"/>
  <c r="M122" i="5"/>
  <c r="M577" i="5" s="1"/>
  <c r="M587" i="5"/>
  <c r="EM142" i="5"/>
  <c r="CA592" i="5" s="1"/>
  <c r="R625" i="5"/>
  <c r="CA684" i="5"/>
  <c r="W245" i="5"/>
  <c r="AQ695" i="5"/>
  <c r="BU703" i="5"/>
  <c r="BU263" i="5"/>
  <c r="AG711" i="5"/>
  <c r="H716" i="5"/>
  <c r="BU317" i="5"/>
  <c r="BU749" i="5" s="1"/>
  <c r="BF759" i="5"/>
  <c r="AQ809" i="5"/>
  <c r="BA812" i="5"/>
  <c r="BU574" i="5"/>
  <c r="BU117" i="5"/>
  <c r="R588" i="5"/>
  <c r="R137" i="5"/>
  <c r="R587" i="5" s="1"/>
  <c r="BK492" i="5"/>
  <c r="CT17" i="5"/>
  <c r="CT13" i="5" s="1"/>
  <c r="CT12" i="5" s="1"/>
  <c r="BU33" i="5"/>
  <c r="EM57" i="5"/>
  <c r="CA528" i="5" s="1"/>
  <c r="AG572" i="5"/>
  <c r="BP582" i="5"/>
  <c r="W625" i="5"/>
  <c r="W631" i="5"/>
  <c r="W172" i="5"/>
  <c r="W630" i="5" s="1"/>
  <c r="EM299" i="5"/>
  <c r="CA738" i="5" s="1"/>
  <c r="BU357" i="5"/>
  <c r="BU769" i="5"/>
  <c r="M800" i="5"/>
  <c r="W803" i="5"/>
  <c r="AG806" i="5"/>
  <c r="EM447" i="5"/>
  <c r="CA815" i="5" s="1"/>
  <c r="CA816" i="5"/>
  <c r="BF497" i="5"/>
  <c r="BU508" i="5"/>
  <c r="BU547" i="5"/>
  <c r="BU583" i="5"/>
  <c r="BU127" i="5"/>
  <c r="BU594" i="5"/>
  <c r="R615" i="5"/>
  <c r="R157" i="5"/>
  <c r="R614" i="5" s="1"/>
  <c r="BU628" i="5"/>
  <c r="BU188" i="5"/>
  <c r="AV245" i="5"/>
  <c r="AQ690" i="5"/>
  <c r="AQ245" i="5"/>
  <c r="AQ711" i="5"/>
  <c r="BU287" i="5"/>
  <c r="BA496" i="5"/>
  <c r="BU686" i="5"/>
  <c r="CA686" i="5"/>
  <c r="M367" i="5"/>
  <c r="M246" i="5"/>
  <c r="BU368" i="5"/>
  <c r="BU367" i="5" s="1"/>
  <c r="AV760" i="5"/>
  <c r="AV387" i="5"/>
  <c r="EM388" i="5"/>
  <c r="EM393" i="5"/>
  <c r="CA765" i="5" s="1"/>
  <c r="EM465" i="5"/>
  <c r="BU75" i="5"/>
  <c r="BU696" i="5"/>
  <c r="BU251" i="5"/>
  <c r="EM281" i="5"/>
  <c r="CA721" i="5" s="1"/>
  <c r="CA766" i="5"/>
  <c r="EM51" i="5"/>
  <c r="R551" i="5"/>
  <c r="R87" i="5"/>
  <c r="R550" i="5" s="1"/>
  <c r="BU158" i="5"/>
  <c r="AG14" i="5"/>
  <c r="AG491" i="5" s="1"/>
  <c r="R18" i="5"/>
  <c r="W522" i="5"/>
  <c r="W57" i="5"/>
  <c r="W528" i="5" s="1"/>
  <c r="BK534" i="5"/>
  <c r="AL539" i="5"/>
  <c r="AG556" i="5"/>
  <c r="BU99" i="5"/>
  <c r="BA572" i="5"/>
  <c r="AV587" i="5"/>
  <c r="M592" i="5"/>
  <c r="EM157" i="5"/>
  <c r="CA614" i="5" s="1"/>
  <c r="CA615" i="5"/>
  <c r="AQ625" i="5"/>
  <c r="W683" i="5"/>
  <c r="EM287" i="5"/>
  <c r="CA726" i="5" s="1"/>
  <c r="CA727" i="5"/>
  <c r="BU756" i="5"/>
  <c r="BU322" i="5"/>
  <c r="BU754" i="5" s="1"/>
  <c r="EM327" i="5"/>
  <c r="EM396" i="5"/>
  <c r="CA768" i="5" s="1"/>
  <c r="M771" i="5"/>
  <c r="W774" i="5"/>
  <c r="BU524" i="5"/>
  <c r="M18" i="5"/>
  <c r="BP497" i="5"/>
  <c r="AB499" i="5"/>
  <c r="W18" i="5"/>
  <c r="BU19" i="5"/>
  <c r="BU497" i="5" s="1"/>
  <c r="CA516" i="5"/>
  <c r="AB522" i="5"/>
  <c r="BU52" i="5"/>
  <c r="BU51" i="5" s="1"/>
  <c r="AQ544" i="5"/>
  <c r="BU88" i="5"/>
  <c r="AL556" i="5"/>
  <c r="BK620" i="5"/>
  <c r="EM162" i="5"/>
  <c r="CA620" i="5" s="1"/>
  <c r="AG669" i="5"/>
  <c r="AG18" i="5"/>
  <c r="BK690" i="5"/>
  <c r="BK245" i="5"/>
  <c r="AQ700" i="5"/>
  <c r="W705" i="5"/>
  <c r="EM269" i="5"/>
  <c r="CA711" i="5" s="1"/>
  <c r="CA712" i="5"/>
  <c r="CA745" i="5"/>
  <c r="EM305" i="5"/>
  <c r="CA744" i="5" s="1"/>
  <c r="EM322" i="5"/>
  <c r="CA754" i="5" s="1"/>
  <c r="EM372" i="5"/>
  <c r="H768" i="5"/>
  <c r="R771" i="5"/>
  <c r="AB774" i="5"/>
  <c r="AB818" i="5"/>
  <c r="AV821" i="5"/>
  <c r="EM462" i="5"/>
  <c r="AB496" i="5"/>
  <c r="AB17" i="5"/>
  <c r="DX17" i="5"/>
  <c r="DX13" i="5" s="1"/>
  <c r="DX12" i="5" s="1"/>
  <c r="BU514" i="5"/>
  <c r="BU39" i="5"/>
  <c r="BU516" i="5" s="1"/>
  <c r="BU517" i="5"/>
  <c r="BU526" i="5"/>
  <c r="AG528" i="5"/>
  <c r="BU63" i="5"/>
  <c r="BU534" i="5" s="1"/>
  <c r="AV544" i="5"/>
  <c r="AQ556" i="5"/>
  <c r="BF587" i="5"/>
  <c r="BU621" i="5"/>
  <c r="EM214" i="5"/>
  <c r="BP690" i="5"/>
  <c r="BP245" i="5"/>
  <c r="BP711" i="5"/>
  <c r="BU305" i="5"/>
  <c r="BU744" i="5" s="1"/>
  <c r="CA756" i="5"/>
  <c r="BP760" i="5"/>
  <c r="BP387" i="5"/>
  <c r="H765" i="5"/>
  <c r="M768" i="5"/>
  <c r="W771" i="5"/>
  <c r="AV797" i="5"/>
  <c r="BU807" i="5"/>
  <c r="DD17" i="5"/>
  <c r="DD13" i="5" s="1"/>
  <c r="CA541" i="5"/>
  <c r="BU541" i="5"/>
  <c r="EM99" i="5"/>
  <c r="CA561" i="5" s="1"/>
  <c r="BU112" i="5"/>
  <c r="BU567" i="5" s="1"/>
  <c r="AL496" i="5"/>
  <c r="EC17" i="5"/>
  <c r="EC13" i="5" s="1"/>
  <c r="BU585" i="5"/>
  <c r="M157" i="5"/>
  <c r="M614" i="5" s="1"/>
  <c r="EM167" i="5"/>
  <c r="CA625" i="5" s="1"/>
  <c r="EM199" i="5"/>
  <c r="EM219" i="5"/>
  <c r="AQ669" i="5"/>
  <c r="AQ18" i="5"/>
  <c r="EM247" i="5"/>
  <c r="CA691" i="5" s="1"/>
  <c r="BU741" i="5"/>
  <c r="BU757" i="5"/>
  <c r="R352" i="5"/>
  <c r="BU353" i="5"/>
  <c r="BU352" i="5" s="1"/>
  <c r="BU388" i="5"/>
  <c r="EM438" i="5"/>
  <c r="CA806" i="5" s="1"/>
  <c r="CA807" i="5"/>
  <c r="AB492" i="5"/>
  <c r="BF496" i="5"/>
  <c r="M498" i="5"/>
  <c r="AQ504" i="5"/>
  <c r="AQ516" i="5"/>
  <c r="BU536" i="5"/>
  <c r="AV539" i="5"/>
  <c r="BU542" i="5"/>
  <c r="R81" i="5"/>
  <c r="R544" i="5" s="1"/>
  <c r="W561" i="5"/>
  <c r="BU564" i="5"/>
  <c r="M567" i="5"/>
  <c r="BK572" i="5"/>
  <c r="BU573" i="5"/>
  <c r="EM127" i="5"/>
  <c r="CA582" i="5" s="1"/>
  <c r="BK592" i="5"/>
  <c r="BU600" i="5"/>
  <c r="AG614" i="5"/>
  <c r="BU622" i="5"/>
  <c r="BU633" i="5"/>
  <c r="AG635" i="5"/>
  <c r="BP692" i="5"/>
  <c r="R695" i="5"/>
  <c r="BK700" i="5"/>
  <c r="AG705" i="5"/>
  <c r="AQ732" i="5"/>
  <c r="H738" i="5"/>
  <c r="BU740" i="5"/>
  <c r="BA744" i="5"/>
  <c r="EM382" i="5"/>
  <c r="BK759" i="5"/>
  <c r="W760" i="5"/>
  <c r="CA774" i="5"/>
  <c r="BU784" i="5"/>
  <c r="BU786" i="5"/>
  <c r="BU787" i="5"/>
  <c r="BU789" i="5"/>
  <c r="BU790" i="5"/>
  <c r="BP793" i="5"/>
  <c r="BA800" i="5"/>
  <c r="M812" i="5"/>
  <c r="W815" i="5"/>
  <c r="AL818" i="5"/>
  <c r="BF821" i="5"/>
  <c r="AV501" i="5"/>
  <c r="AV504" i="5"/>
  <c r="H510" i="5"/>
  <c r="BU512" i="5"/>
  <c r="AV516" i="5"/>
  <c r="BF528" i="5"/>
  <c r="H534" i="5"/>
  <c r="R567" i="5"/>
  <c r="BP572" i="5"/>
  <c r="EM117" i="5"/>
  <c r="CA572" i="5" s="1"/>
  <c r="W137" i="5"/>
  <c r="W587" i="5" s="1"/>
  <c r="BP592" i="5"/>
  <c r="AG597" i="5"/>
  <c r="AL614" i="5"/>
  <c r="H620" i="5"/>
  <c r="AL635" i="5"/>
  <c r="H640" i="5"/>
  <c r="BF669" i="5"/>
  <c r="AG690" i="5"/>
  <c r="BA691" i="5"/>
  <c r="EH245" i="5"/>
  <c r="EH14" i="5" s="1"/>
  <c r="H693" i="5"/>
  <c r="W695" i="5"/>
  <c r="BU728" i="5"/>
  <c r="AV732" i="5"/>
  <c r="M738" i="5"/>
  <c r="AB759" i="5"/>
  <c r="AV762" i="5"/>
  <c r="BU772" i="5"/>
  <c r="H780" i="5"/>
  <c r="BU793" i="5"/>
  <c r="BU794" i="5"/>
  <c r="BF800" i="5"/>
  <c r="CA803" i="5"/>
  <c r="H809" i="5"/>
  <c r="R812" i="5"/>
  <c r="AB815" i="5"/>
  <c r="AQ818" i="5"/>
  <c r="BU570" i="5"/>
  <c r="BU584" i="5"/>
  <c r="AB587" i="5"/>
  <c r="BU590" i="5"/>
  <c r="BU593" i="5"/>
  <c r="AL597" i="5"/>
  <c r="BU643" i="5"/>
  <c r="AL690" i="5"/>
  <c r="DS245" i="5"/>
  <c r="DS14" i="5" s="1"/>
  <c r="BF691" i="5"/>
  <c r="BF245" i="5"/>
  <c r="BK754" i="5"/>
  <c r="CA771" i="5"/>
  <c r="BP797" i="5"/>
  <c r="BU801" i="5"/>
  <c r="BA497" i="5"/>
  <c r="R501" i="5"/>
  <c r="BU507" i="5"/>
  <c r="BF510" i="5"/>
  <c r="AB528" i="5"/>
  <c r="BF534" i="5"/>
  <c r="AV556" i="5"/>
  <c r="BP567" i="5"/>
  <c r="AL572" i="5"/>
  <c r="H614" i="5"/>
  <c r="BF620" i="5"/>
  <c r="AL625" i="5"/>
  <c r="BU199" i="5"/>
  <c r="AB669" i="5"/>
  <c r="R683" i="5"/>
  <c r="EM251" i="5"/>
  <c r="CA695" i="5" s="1"/>
  <c r="AL700" i="5"/>
  <c r="H705" i="5"/>
  <c r="AV711" i="5"/>
  <c r="M716" i="5"/>
  <c r="BF721" i="5"/>
  <c r="AB744" i="5"/>
  <c r="BF749" i="5"/>
  <c r="AB754" i="5"/>
  <c r="R762" i="5"/>
  <c r="R765" i="5"/>
  <c r="W768" i="5"/>
  <c r="AV806" i="5"/>
  <c r="BK497" i="5"/>
  <c r="AB504" i="5"/>
  <c r="AB516" i="5"/>
  <c r="BK522" i="5"/>
  <c r="AL528" i="5"/>
  <c r="BP534" i="5"/>
  <c r="AG539" i="5"/>
  <c r="BU82" i="5"/>
  <c r="AB550" i="5"/>
  <c r="BF556" i="5"/>
  <c r="H561" i="5"/>
  <c r="AV572" i="5"/>
  <c r="AV592" i="5"/>
  <c r="BU599" i="5"/>
  <c r="BP620" i="5"/>
  <c r="AV625" i="5"/>
  <c r="EM188" i="5"/>
  <c r="CA640" i="5" s="1"/>
  <c r="AL669" i="5"/>
  <c r="AB683" i="5"/>
  <c r="AL245" i="5"/>
  <c r="AG691" i="5"/>
  <c r="BA692" i="5"/>
  <c r="BP693" i="5"/>
  <c r="BU697" i="5"/>
  <c r="BU247" i="5"/>
  <c r="AV700" i="5"/>
  <c r="R705" i="5"/>
  <c r="BF711" i="5"/>
  <c r="W716" i="5"/>
  <c r="BP721" i="5"/>
  <c r="BU736" i="5"/>
  <c r="BU299" i="5"/>
  <c r="BU738" i="5" s="1"/>
  <c r="BU739" i="5"/>
  <c r="AL744" i="5"/>
  <c r="BP749" i="5"/>
  <c r="AL754" i="5"/>
  <c r="H760" i="5"/>
  <c r="H387" i="5"/>
  <c r="AB762" i="5"/>
  <c r="AB765" i="5"/>
  <c r="BK797" i="5"/>
  <c r="CA809" i="5"/>
  <c r="BP587" i="5"/>
  <c r="W592" i="5"/>
  <c r="BU595" i="5"/>
  <c r="BP597" i="5"/>
  <c r="BK614" i="5"/>
  <c r="R620" i="5"/>
  <c r="BP625" i="5"/>
  <c r="BU632" i="5"/>
  <c r="M635" i="5"/>
  <c r="BK640" i="5"/>
  <c r="BP669" i="5"/>
  <c r="AV683" i="5"/>
  <c r="H691" i="5"/>
  <c r="W692" i="5"/>
  <c r="AL693" i="5"/>
  <c r="BA695" i="5"/>
  <c r="M700" i="5"/>
  <c r="BA705" i="5"/>
  <c r="H711" i="5"/>
  <c r="AQ716" i="5"/>
  <c r="M732" i="5"/>
  <c r="W749" i="5"/>
  <c r="BA780" i="5"/>
  <c r="AV783" i="5"/>
  <c r="W800" i="5"/>
  <c r="AG803" i="5"/>
  <c r="AQ806" i="5"/>
  <c r="BA809" i="5"/>
  <c r="W821" i="5"/>
  <c r="AB592" i="5"/>
  <c r="BP614" i="5"/>
  <c r="W620" i="5"/>
  <c r="BU623" i="5"/>
  <c r="AB630" i="5"/>
  <c r="R635" i="5"/>
  <c r="BP640" i="5"/>
  <c r="BU670" i="5"/>
  <c r="BA683" i="5"/>
  <c r="M691" i="5"/>
  <c r="AB692" i="5"/>
  <c r="AQ693" i="5"/>
  <c r="BF695" i="5"/>
  <c r="R700" i="5"/>
  <c r="BF705" i="5"/>
  <c r="M711" i="5"/>
  <c r="AV716" i="5"/>
  <c r="CA722" i="5"/>
  <c r="R732" i="5"/>
  <c r="BA738" i="5"/>
  <c r="H744" i="5"/>
  <c r="BU746" i="5"/>
  <c r="AB749" i="5"/>
  <c r="AG759" i="5"/>
  <c r="BF760" i="5"/>
  <c r="BU762" i="5"/>
  <c r="BU763" i="5"/>
  <c r="BP765" i="5"/>
  <c r="BK768" i="5"/>
  <c r="BK771" i="5"/>
  <c r="BK774" i="5"/>
  <c r="BF777" i="5"/>
  <c r="BF780" i="5"/>
  <c r="BA783" i="5"/>
  <c r="AV786" i="5"/>
  <c r="AV789" i="5"/>
  <c r="AQ793" i="5"/>
  <c r="AB800" i="5"/>
  <c r="AL803" i="5"/>
  <c r="BF809" i="5"/>
  <c r="CA812" i="5"/>
  <c r="H818" i="5"/>
  <c r="AB821" i="5"/>
  <c r="BU723" i="5"/>
  <c r="BU735" i="5"/>
  <c r="AL759" i="5"/>
  <c r="BU766" i="5"/>
  <c r="M693" i="5"/>
  <c r="AB695" i="5"/>
  <c r="BP700" i="5"/>
  <c r="AB705" i="5"/>
  <c r="BK711" i="5"/>
  <c r="R716" i="5"/>
  <c r="BA721" i="5"/>
  <c r="BP732" i="5"/>
  <c r="W738" i="5"/>
  <c r="BF744" i="5"/>
  <c r="AV754" i="5"/>
  <c r="AB760" i="5"/>
  <c r="AQ762" i="5"/>
  <c r="AL765" i="5"/>
  <c r="AG768" i="5"/>
  <c r="AG771" i="5"/>
  <c r="AG774" i="5"/>
  <c r="AB777" i="5"/>
  <c r="AB780" i="5"/>
  <c r="W783" i="5"/>
  <c r="R786" i="5"/>
  <c r="R789" i="5"/>
  <c r="M793" i="5"/>
  <c r="H803" i="5"/>
  <c r="R806" i="5"/>
  <c r="AB809" i="5"/>
  <c r="AL812" i="5"/>
  <c r="AV815" i="5"/>
  <c r="BF818" i="5"/>
  <c r="H522" i="5"/>
  <c r="H544" i="5"/>
  <c r="R577" i="5"/>
  <c r="BK582" i="5"/>
  <c r="BA587" i="5"/>
  <c r="H592" i="5"/>
  <c r="BA597" i="5"/>
  <c r="AV614" i="5"/>
  <c r="BA625" i="5"/>
  <c r="H630" i="5"/>
  <c r="BA669" i="5"/>
  <c r="AG683" i="5"/>
  <c r="BF690" i="5"/>
  <c r="H692" i="5"/>
  <c r="W693" i="5"/>
  <c r="AL695" i="5"/>
  <c r="AL705" i="5"/>
  <c r="BU709" i="5"/>
  <c r="BU269" i="5"/>
  <c r="BU711" i="5" s="1"/>
  <c r="BU712" i="5"/>
  <c r="AB716" i="5"/>
  <c r="BK721" i="5"/>
  <c r="AG738" i="5"/>
  <c r="BP744" i="5"/>
  <c r="H749" i="5"/>
  <c r="BU751" i="5"/>
  <c r="BF754" i="5"/>
  <c r="H800" i="5"/>
  <c r="R803" i="5"/>
  <c r="AB806" i="5"/>
  <c r="AL809" i="5"/>
  <c r="AV812" i="5"/>
  <c r="BF815" i="5"/>
  <c r="CA818" i="5"/>
  <c r="H821" i="5"/>
  <c r="AQ765" i="5"/>
  <c r="AL768" i="5"/>
  <c r="AL771" i="5"/>
  <c r="AL774" i="5"/>
  <c r="AG777" i="5"/>
  <c r="AB783" i="5"/>
  <c r="W786" i="5"/>
  <c r="W789" i="5"/>
  <c r="R793" i="5"/>
  <c r="M797" i="5"/>
  <c r="BK800" i="5"/>
  <c r="BK803" i="5"/>
  <c r="BK806" i="5"/>
  <c r="BK809" i="5"/>
  <c r="BK812" i="5"/>
  <c r="BK815" i="5"/>
  <c r="BK818" i="5"/>
  <c r="BK821" i="5"/>
  <c r="AL760" i="5"/>
  <c r="BA762" i="5"/>
  <c r="AV765" i="5"/>
  <c r="AQ768" i="5"/>
  <c r="AQ771" i="5"/>
  <c r="AQ774" i="5"/>
  <c r="AL777" i="5"/>
  <c r="AB786" i="5"/>
  <c r="AB789" i="5"/>
  <c r="W793" i="5"/>
  <c r="R797" i="5"/>
  <c r="BP800" i="5"/>
  <c r="BP803" i="5"/>
  <c r="BP806" i="5"/>
  <c r="BP809" i="5"/>
  <c r="BP812" i="5"/>
  <c r="BP815" i="5"/>
  <c r="BP818" i="5"/>
  <c r="BP821" i="5"/>
  <c r="AQ780" i="5"/>
  <c r="AL783" i="5"/>
  <c r="W797" i="5"/>
  <c r="BF797" i="5"/>
  <c r="BU798" i="5"/>
  <c r="BU800" i="5"/>
  <c r="BU804" i="5"/>
  <c r="BU810" i="5"/>
  <c r="BU812" i="5"/>
  <c r="BU816" i="5"/>
  <c r="BU818" i="5"/>
  <c r="BU822" i="5"/>
  <c r="T100" i="9" l="1"/>
  <c r="AQ96" i="9"/>
  <c r="AE44" i="9"/>
  <c r="AQ103" i="9"/>
  <c r="T95" i="9"/>
  <c r="U42" i="9"/>
  <c r="AQ10" i="9"/>
  <c r="AA44" i="9"/>
  <c r="AY42" i="9"/>
  <c r="AQ56" i="9"/>
  <c r="AD44" i="9"/>
  <c r="BA42" i="9"/>
  <c r="T66" i="9"/>
  <c r="AQ67" i="9"/>
  <c r="AW49" i="9"/>
  <c r="AM72" i="9"/>
  <c r="AM62" i="9"/>
  <c r="AG44" i="9"/>
  <c r="T70" i="9"/>
  <c r="I42" i="9"/>
  <c r="AX93" i="9"/>
  <c r="AX89" i="9" s="1"/>
  <c r="AY64" i="9"/>
  <c r="V49" i="9"/>
  <c r="V44" i="9" s="1"/>
  <c r="W93" i="9"/>
  <c r="W89" i="9" s="1"/>
  <c r="W85" i="9" s="1"/>
  <c r="W44" i="9" s="1"/>
  <c r="AW42" i="9"/>
  <c r="AM71" i="9"/>
  <c r="X49" i="9"/>
  <c r="BB42" i="9"/>
  <c r="AP42" i="9" s="1"/>
  <c r="AQ62" i="9"/>
  <c r="AX15" i="9"/>
  <c r="AH70" i="9"/>
  <c r="AH64" i="9" s="1"/>
  <c r="AQ35" i="9"/>
  <c r="N85" i="9"/>
  <c r="T32" i="9"/>
  <c r="T42" i="9" s="1"/>
  <c r="BI64" i="9"/>
  <c r="BE93" i="9"/>
  <c r="BJ34" i="9"/>
  <c r="J49" i="9"/>
  <c r="AZ49" i="9"/>
  <c r="AQ97" i="9"/>
  <c r="M93" i="9"/>
  <c r="BJ95" i="9"/>
  <c r="X93" i="9"/>
  <c r="X89" i="9" s="1"/>
  <c r="X85" i="9" s="1"/>
  <c r="X44" i="9" s="1"/>
  <c r="BJ60" i="9"/>
  <c r="AW64" i="9"/>
  <c r="AX64" i="9"/>
  <c r="T15" i="9"/>
  <c r="AH60" i="9"/>
  <c r="AH49" i="9" s="1"/>
  <c r="U64" i="9"/>
  <c r="AM66" i="9"/>
  <c r="I49" i="9"/>
  <c r="BJ17" i="9"/>
  <c r="AP60" i="9"/>
  <c r="I64" i="9"/>
  <c r="O89" i="9"/>
  <c r="AQ34" i="9"/>
  <c r="AQ22" i="9"/>
  <c r="BJ32" i="9"/>
  <c r="BJ42" i="9" s="1"/>
  <c r="AQ100" i="9"/>
  <c r="AM100" i="9"/>
  <c r="J95" i="9"/>
  <c r="AQ13" i="9"/>
  <c r="AY95" i="9"/>
  <c r="AM95" i="9"/>
  <c r="U93" i="9"/>
  <c r="AQ18" i="9"/>
  <c r="BI89" i="9"/>
  <c r="AZ15" i="9"/>
  <c r="BA49" i="9"/>
  <c r="AP51" i="9"/>
  <c r="BB49" i="9"/>
  <c r="AP49" i="9" s="1"/>
  <c r="AQ58" i="9"/>
  <c r="AM58" i="9"/>
  <c r="AQ77" i="9"/>
  <c r="AM77" i="9"/>
  <c r="BJ55" i="9"/>
  <c r="BH93" i="9"/>
  <c r="BA15" i="9"/>
  <c r="AQ52" i="9"/>
  <c r="T51" i="9"/>
  <c r="BB93" i="9"/>
  <c r="G93" i="9"/>
  <c r="AO95" i="9"/>
  <c r="AJ13" i="9"/>
  <c r="AQ53" i="9"/>
  <c r="AM53" i="9"/>
  <c r="AZ64" i="9"/>
  <c r="BF89" i="9"/>
  <c r="J42" i="9"/>
  <c r="BC95" i="9"/>
  <c r="AY49" i="9"/>
  <c r="BD89" i="9"/>
  <c r="AP55" i="9"/>
  <c r="AQ72" i="9"/>
  <c r="AO13" i="9"/>
  <c r="G32" i="9"/>
  <c r="H89" i="9"/>
  <c r="AO51" i="9"/>
  <c r="G49" i="9"/>
  <c r="AZ93" i="9"/>
  <c r="AQ19" i="9"/>
  <c r="BJ70" i="9"/>
  <c r="H64" i="9"/>
  <c r="BG93" i="9"/>
  <c r="AH100" i="9"/>
  <c r="AM88" i="9"/>
  <c r="AQ88" i="9"/>
  <c r="AQ101" i="9"/>
  <c r="Q89" i="9"/>
  <c r="AQ74" i="9"/>
  <c r="R93" i="9"/>
  <c r="AP17" i="9"/>
  <c r="BB15" i="9"/>
  <c r="AP100" i="9"/>
  <c r="AM75" i="9"/>
  <c r="AQ75" i="9"/>
  <c r="I95" i="9"/>
  <c r="BE89" i="9"/>
  <c r="BA93" i="9"/>
  <c r="S93" i="9"/>
  <c r="K95" i="9"/>
  <c r="T60" i="9"/>
  <c r="AM60" i="9" s="1"/>
  <c r="AM61" i="9"/>
  <c r="AQ61" i="9"/>
  <c r="P93" i="9"/>
  <c r="AQ95" i="9"/>
  <c r="T93" i="9"/>
  <c r="AQ71" i="9"/>
  <c r="AQ57" i="9"/>
  <c r="AM57" i="9"/>
  <c r="U49" i="9"/>
  <c r="BJ66" i="9"/>
  <c r="AQ66" i="9" s="1"/>
  <c r="L93" i="9"/>
  <c r="AP95" i="9"/>
  <c r="AX49" i="9"/>
  <c r="AO66" i="9"/>
  <c r="G64" i="9"/>
  <c r="AO64" i="9" s="1"/>
  <c r="BJ51" i="9"/>
  <c r="BU726" i="5"/>
  <c r="BU582" i="5"/>
  <c r="BU765" i="5"/>
  <c r="BU504" i="5"/>
  <c r="EC12" i="5"/>
  <c r="BU572" i="5"/>
  <c r="BU806" i="5"/>
  <c r="AG689" i="5"/>
  <c r="BF13" i="5"/>
  <c r="BF490" i="5" s="1"/>
  <c r="BA759" i="5"/>
  <c r="BA15" i="5"/>
  <c r="BA492" i="5" s="1"/>
  <c r="DD12" i="5"/>
  <c r="BA689" i="5"/>
  <c r="BU777" i="5"/>
  <c r="BU705" i="5"/>
  <c r="BU691" i="5"/>
  <c r="BZ18" i="5"/>
  <c r="BZ17" i="5" s="1"/>
  <c r="BZ13" i="5" s="1"/>
  <c r="BZ12" i="5" s="1"/>
  <c r="BU625" i="5"/>
  <c r="AG496" i="5"/>
  <c r="AG17" i="5"/>
  <c r="BU545" i="5"/>
  <c r="BU81" i="5"/>
  <c r="BU544" i="5" s="1"/>
  <c r="AB13" i="5"/>
  <c r="AB495" i="5"/>
  <c r="BP496" i="5"/>
  <c r="BP17" i="5"/>
  <c r="BF689" i="5"/>
  <c r="BF14" i="5"/>
  <c r="BF491" i="5" s="1"/>
  <c r="BP689" i="5"/>
  <c r="BP14" i="5"/>
  <c r="BP491" i="5" s="1"/>
  <c r="BU721" i="5"/>
  <c r="BK496" i="5"/>
  <c r="BK17" i="5"/>
  <c r="BU499" i="5"/>
  <c r="R17" i="5"/>
  <c r="R496" i="5"/>
  <c r="W496" i="5"/>
  <c r="W17" i="5"/>
  <c r="BU529" i="5"/>
  <c r="BU57" i="5"/>
  <c r="BU528" i="5" s="1"/>
  <c r="H689" i="5"/>
  <c r="H14" i="5"/>
  <c r="H491" i="5" s="1"/>
  <c r="EM17" i="5"/>
  <c r="EM13" i="5" s="1"/>
  <c r="AL495" i="5"/>
  <c r="BU760" i="5"/>
  <c r="BU387" i="5"/>
  <c r="AL490" i="5"/>
  <c r="BK689" i="5"/>
  <c r="BK14" i="5"/>
  <c r="BK491" i="5" s="1"/>
  <c r="M496" i="5"/>
  <c r="M17" i="5"/>
  <c r="BU695" i="5"/>
  <c r="BU561" i="5"/>
  <c r="BU246" i="5"/>
  <c r="H496" i="5"/>
  <c r="BU510" i="5"/>
  <c r="W689" i="5"/>
  <c r="W14" i="5"/>
  <c r="W491" i="5" s="1"/>
  <c r="DS12" i="5"/>
  <c r="BA495" i="5"/>
  <c r="BA13" i="5"/>
  <c r="AB689" i="5"/>
  <c r="AB14" i="5"/>
  <c r="AB491" i="5" s="1"/>
  <c r="AQ689" i="5"/>
  <c r="AQ14" i="5"/>
  <c r="AQ491" i="5" s="1"/>
  <c r="BU631" i="5"/>
  <c r="BU172" i="5"/>
  <c r="BU630" i="5" s="1"/>
  <c r="BU635" i="5"/>
  <c r="BU716" i="5"/>
  <c r="BU768" i="5"/>
  <c r="BU18" i="5"/>
  <c r="BU557" i="5"/>
  <c r="BU93" i="5"/>
  <c r="BU556" i="5" s="1"/>
  <c r="BU551" i="5"/>
  <c r="BU87" i="5"/>
  <c r="BU550" i="5" s="1"/>
  <c r="BU578" i="5"/>
  <c r="BU122" i="5"/>
  <c r="BU577" i="5" s="1"/>
  <c r="BU815" i="5"/>
  <c r="AV689" i="5"/>
  <c r="AV14" i="5"/>
  <c r="AV491" i="5" s="1"/>
  <c r="EM387" i="5"/>
  <c r="CA760" i="5"/>
  <c r="AL689" i="5"/>
  <c r="AL14" i="5"/>
  <c r="BP759" i="5"/>
  <c r="BP15" i="5"/>
  <c r="BP492" i="5" s="1"/>
  <c r="R759" i="5"/>
  <c r="R15" i="5"/>
  <c r="R492" i="5" s="1"/>
  <c r="AQ496" i="5"/>
  <c r="AQ17" i="5"/>
  <c r="H759" i="5"/>
  <c r="H15" i="5"/>
  <c r="H492" i="5" s="1"/>
  <c r="BU640" i="5"/>
  <c r="AV759" i="5"/>
  <c r="AV15" i="5"/>
  <c r="AV492" i="5" s="1"/>
  <c r="BU620" i="5"/>
  <c r="AV495" i="5"/>
  <c r="AV13" i="5"/>
  <c r="H490" i="5"/>
  <c r="BU592" i="5"/>
  <c r="BU540" i="5"/>
  <c r="BU69" i="5"/>
  <c r="BU539" i="5" s="1"/>
  <c r="BU615" i="5"/>
  <c r="BU157" i="5"/>
  <c r="BU614" i="5" s="1"/>
  <c r="EM245" i="5"/>
  <c r="M690" i="5"/>
  <c r="M245" i="5"/>
  <c r="R690" i="5"/>
  <c r="R245" i="5"/>
  <c r="BU700" i="5"/>
  <c r="H495" i="5"/>
  <c r="AW44" i="9" l="1"/>
  <c r="AM70" i="9"/>
  <c r="BJ93" i="9"/>
  <c r="BJ15" i="9"/>
  <c r="AM32" i="9"/>
  <c r="T64" i="9"/>
  <c r="AQ55" i="9"/>
  <c r="AQ32" i="9"/>
  <c r="N44" i="9"/>
  <c r="M89" i="9"/>
  <c r="AM64" i="9"/>
  <c r="AH93" i="9"/>
  <c r="AH89" i="9" s="1"/>
  <c r="AH85" i="9" s="1"/>
  <c r="AH44" i="9" s="1"/>
  <c r="BJ89" i="9"/>
  <c r="AY93" i="9"/>
  <c r="I93" i="9"/>
  <c r="G89" i="9"/>
  <c r="AO93" i="9"/>
  <c r="R89" i="9"/>
  <c r="BH89" i="9"/>
  <c r="BI85" i="9"/>
  <c r="BF85" i="9"/>
  <c r="L89" i="9"/>
  <c r="AP93" i="9"/>
  <c r="BE85" i="9"/>
  <c r="BG89" i="9"/>
  <c r="S89" i="9"/>
  <c r="AO49" i="9"/>
  <c r="P89" i="9"/>
  <c r="H85" i="9"/>
  <c r="AQ17" i="9"/>
  <c r="AZ89" i="9"/>
  <c r="T49" i="9"/>
  <c r="AQ51" i="9"/>
  <c r="Q85" i="9"/>
  <c r="T89" i="9"/>
  <c r="AQ93" i="9"/>
  <c r="AM51" i="9"/>
  <c r="AQ42" i="9"/>
  <c r="U89" i="9"/>
  <c r="AM93" i="9"/>
  <c r="K93" i="9"/>
  <c r="AX85" i="9"/>
  <c r="BJ64" i="9"/>
  <c r="AM15" i="9"/>
  <c r="AP15" i="9"/>
  <c r="G42" i="9"/>
  <c r="AO32" i="9"/>
  <c r="AQ70" i="9"/>
  <c r="O85" i="9"/>
  <c r="BD85" i="9"/>
  <c r="BC93" i="9"/>
  <c r="J93" i="9"/>
  <c r="BA89" i="9"/>
  <c r="BB89" i="9"/>
  <c r="BJ49" i="9"/>
  <c r="AQ60" i="9"/>
  <c r="R689" i="5"/>
  <c r="R14" i="5"/>
  <c r="R491" i="5" s="1"/>
  <c r="AQ495" i="5"/>
  <c r="AQ13" i="5"/>
  <c r="BU759" i="5"/>
  <c r="BU15" i="5"/>
  <c r="BU492" i="5" s="1"/>
  <c r="BA490" i="5"/>
  <c r="BA12" i="5"/>
  <c r="BA489" i="5" s="1"/>
  <c r="M689" i="5"/>
  <c r="M14" i="5"/>
  <c r="M491" i="5" s="1"/>
  <c r="EM12" i="5"/>
  <c r="H12" i="5"/>
  <c r="H489" i="5" s="1"/>
  <c r="AL491" i="5"/>
  <c r="AL12" i="5"/>
  <c r="AL489" i="5" s="1"/>
  <c r="AB490" i="5"/>
  <c r="AB12" i="5"/>
  <c r="AB489" i="5" s="1"/>
  <c r="W495" i="5"/>
  <c r="W13" i="5"/>
  <c r="BF12" i="5"/>
  <c r="BF489" i="5" s="1"/>
  <c r="AV12" i="5"/>
  <c r="AV489" i="5" s="1"/>
  <c r="AV490" i="5"/>
  <c r="R495" i="5"/>
  <c r="R13" i="5"/>
  <c r="CA689" i="5"/>
  <c r="EM14" i="5"/>
  <c r="CA491" i="5" s="1"/>
  <c r="CA496" i="5"/>
  <c r="BP495" i="5"/>
  <c r="BP13" i="5"/>
  <c r="BU496" i="5"/>
  <c r="BU17" i="5"/>
  <c r="BU690" i="5"/>
  <c r="BU245" i="5"/>
  <c r="M495" i="5"/>
  <c r="M13" i="5"/>
  <c r="EM15" i="5"/>
  <c r="CA492" i="5" s="1"/>
  <c r="CA759" i="5"/>
  <c r="AG495" i="5"/>
  <c r="AG13" i="5"/>
  <c r="BK13" i="5"/>
  <c r="BK495" i="5"/>
  <c r="AQ15" i="9" l="1"/>
  <c r="M85" i="9"/>
  <c r="H44" i="9"/>
  <c r="BD44" i="9"/>
  <c r="BH85" i="9"/>
  <c r="BE44" i="9"/>
  <c r="BB85" i="9"/>
  <c r="J89" i="9"/>
  <c r="BC89" i="9"/>
  <c r="AO42" i="9"/>
  <c r="O44" i="9"/>
  <c r="AO89" i="9"/>
  <c r="G85" i="9"/>
  <c r="P85" i="9"/>
  <c r="AX44" i="9"/>
  <c r="K89" i="9"/>
  <c r="AQ49" i="9"/>
  <c r="I89" i="9"/>
  <c r="BJ85" i="9"/>
  <c r="Q44" i="9"/>
  <c r="BA85" i="9"/>
  <c r="AZ85" i="9"/>
  <c r="BF44" i="9"/>
  <c r="AP89" i="9"/>
  <c r="L85" i="9"/>
  <c r="AM89" i="9"/>
  <c r="U85" i="9"/>
  <c r="AM49" i="9"/>
  <c r="S85" i="9"/>
  <c r="BI44" i="9"/>
  <c r="AY89" i="9"/>
  <c r="BG85" i="9"/>
  <c r="AQ89" i="9"/>
  <c r="T85" i="9"/>
  <c r="AQ64" i="9"/>
  <c r="R85" i="9"/>
  <c r="R490" i="5"/>
  <c r="R12" i="5"/>
  <c r="R489" i="5" s="1"/>
  <c r="M490" i="5"/>
  <c r="M12" i="5"/>
  <c r="M489" i="5" s="1"/>
  <c r="BK12" i="5"/>
  <c r="BK489" i="5" s="1"/>
  <c r="BK490" i="5"/>
  <c r="AG12" i="5"/>
  <c r="AG489" i="5" s="1"/>
  <c r="AG490" i="5"/>
  <c r="BP490" i="5"/>
  <c r="BP12" i="5"/>
  <c r="BP489" i="5" s="1"/>
  <c r="CA495" i="5"/>
  <c r="AQ490" i="5"/>
  <c r="AQ12" i="5"/>
  <c r="AQ489" i="5" s="1"/>
  <c r="W490" i="5"/>
  <c r="W12" i="5"/>
  <c r="W489" i="5" s="1"/>
  <c r="BU689" i="5"/>
  <c r="BU14" i="5"/>
  <c r="BU491" i="5" s="1"/>
  <c r="BU13" i="5"/>
  <c r="BU495" i="5"/>
  <c r="M44" i="9" l="1"/>
  <c r="BB44" i="9"/>
  <c r="AP85" i="9"/>
  <c r="L44" i="9"/>
  <c r="I85" i="9"/>
  <c r="BG44" i="9"/>
  <c r="J85" i="9"/>
  <c r="AQ85" i="9"/>
  <c r="T44" i="9"/>
  <c r="AY85" i="9"/>
  <c r="R44" i="9"/>
  <c r="AO85" i="9"/>
  <c r="G44" i="9"/>
  <c r="AZ44" i="9"/>
  <c r="K85" i="9"/>
  <c r="P44" i="9"/>
  <c r="AM85" i="9"/>
  <c r="U44" i="9"/>
  <c r="BH44" i="9"/>
  <c r="BJ44" i="9"/>
  <c r="BC85" i="9"/>
  <c r="S44" i="9"/>
  <c r="BA44" i="9"/>
  <c r="BU490" i="5"/>
  <c r="BU12" i="5"/>
  <c r="BU489" i="5" s="1"/>
  <c r="CA490" i="5"/>
  <c r="CA489" i="5"/>
  <c r="I44" i="9" l="1"/>
  <c r="AY44" i="9"/>
  <c r="AQ44" i="9"/>
  <c r="J44" i="9"/>
  <c r="AP44" i="9"/>
  <c r="AM44" i="9"/>
  <c r="AO44" i="9"/>
  <c r="K44" i="9"/>
  <c r="BC44" i="9"/>
</calcChain>
</file>

<file path=xl/sharedStrings.xml><?xml version="1.0" encoding="utf-8"?>
<sst xmlns="http://schemas.openxmlformats.org/spreadsheetml/2006/main" count="1853" uniqueCount="678">
  <si>
    <t>The statement of actual revenue, expenditure and borrowings with regard to the National Revenue Fund as at the end of June 2025/26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</si>
  <si>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</si>
  <si>
    <t>Summary table of national revenue, expenditure and borrowing for the month ended 30 June 2025</t>
  </si>
  <si>
    <t>2025/26</t>
  </si>
  <si>
    <t>2024/25</t>
  </si>
  <si>
    <t>Budget</t>
  </si>
  <si>
    <t>April</t>
  </si>
  <si>
    <t>May</t>
  </si>
  <si>
    <t>June</t>
  </si>
  <si>
    <t>July</t>
  </si>
  <si>
    <t>August</t>
  </si>
  <si>
    <t>September</t>
  </si>
  <si>
    <t>October</t>
  </si>
  <si>
    <t>November</t>
  </si>
  <si>
    <t>December</t>
  </si>
  <si>
    <t>January</t>
  </si>
  <si>
    <t>February</t>
  </si>
  <si>
    <t>March</t>
  </si>
  <si>
    <t>Year to date</t>
  </si>
  <si>
    <t>Preliminary</t>
  </si>
  <si>
    <t>March*</t>
  </si>
  <si>
    <t>R thousand</t>
  </si>
  <si>
    <t>Table</t>
  </si>
  <si>
    <t>estimate</t>
  </si>
  <si>
    <t>outcome</t>
  </si>
  <si>
    <r>
      <t>Revenue</t>
    </r>
    <r>
      <rPr>
        <b/>
        <vertAlign val="superscript"/>
        <sz val="10"/>
        <rFont val="Arial Narrow"/>
        <family val="2"/>
      </rPr>
      <t>1</t>
    </r>
  </si>
  <si>
    <r>
      <t>Expenditure</t>
    </r>
    <r>
      <rPr>
        <b/>
        <vertAlign val="superscript"/>
        <sz val="10"/>
        <rFont val="Arial Narrow"/>
        <family val="2"/>
      </rPr>
      <t>1</t>
    </r>
  </si>
  <si>
    <t>Appropriation by vote</t>
  </si>
  <si>
    <t>Direct charges against the NRF</t>
  </si>
  <si>
    <t>Debt-service costs</t>
  </si>
  <si>
    <t>Provincial equitable share</t>
  </si>
  <si>
    <t>General fuel levy sharing with metropolitan municipalities</t>
  </si>
  <si>
    <t xml:space="preserve">Public-sector-related pension, post-retirement medical and other benefits </t>
  </si>
  <si>
    <t>Skill Levy and SETAs</t>
  </si>
  <si>
    <t>Other costs</t>
  </si>
  <si>
    <t>Payments in terms of Section 70 of the PFMA</t>
  </si>
  <si>
    <t>Land and Agricultural Development Bank of South Africa</t>
  </si>
  <si>
    <t>MTBPS Adjustment</t>
  </si>
  <si>
    <t>Main budget balance</t>
  </si>
  <si>
    <t>Redemptions</t>
  </si>
  <si>
    <r>
      <t xml:space="preserve">Eskom debt-relief arrangement </t>
    </r>
    <r>
      <rPr>
        <b/>
        <vertAlign val="superscript"/>
        <sz val="10"/>
        <rFont val="Arial Narrow"/>
        <family val="2"/>
      </rPr>
      <t>2</t>
    </r>
    <r>
      <rPr>
        <b/>
        <sz val="10"/>
        <rFont val="Arial Narrow"/>
        <family val="2"/>
      </rPr>
      <t xml:space="preserve">                                                 </t>
    </r>
  </si>
  <si>
    <r>
      <t>GFECRA settlement (net)</t>
    </r>
    <r>
      <rPr>
        <b/>
        <vertAlign val="superscript"/>
        <sz val="10"/>
        <rFont val="Arial Narrow"/>
        <family val="2"/>
      </rPr>
      <t>3</t>
    </r>
  </si>
  <si>
    <t>Gross borrowing requirement</t>
  </si>
  <si>
    <t xml:space="preserve">Financing of the net borrowing requirement                           </t>
  </si>
  <si>
    <t>Domestic short-term loans (net)</t>
  </si>
  <si>
    <t>Domestic long-term loans (gross)</t>
  </si>
  <si>
    <t>Foreign loans (gross)</t>
  </si>
  <si>
    <r>
      <t>Change in cash and other balances</t>
    </r>
    <r>
      <rPr>
        <b/>
        <vertAlign val="superscript"/>
        <sz val="10"/>
        <rFont val="Arial Narrow"/>
        <family val="2"/>
      </rPr>
      <t>4</t>
    </r>
  </si>
  <si>
    <t>Total financing (gross)</t>
  </si>
  <si>
    <t xml:space="preserve">1) The GFECRA cash receipt and requisition of cash recorded in Table 4 is not included in revenue and expenditure as the budget position presents the net of the cash flows related to balance sheet transactions. </t>
  </si>
  <si>
    <t>These transactions are recorded as part of Changes of cash and other balances.</t>
  </si>
  <si>
    <t>2) Loan advance by National Treasury to Eskom In terms of the Eskom Debt Relief Act, 2023 (Act No.7 of 2023).</t>
  </si>
  <si>
    <t>3) The Gold and Foreign Exchange Contingency Reserve Account Defrayal Amendment Act, Act No 27 of 2024 refers. In 2024/25,  the Reserve Bank paid R200 billion to government and the remaining  R25 billion will be paid in 2025/26.</t>
  </si>
  <si>
    <t>in partial settlement of the GFECRA balances. Of this amount government paid the Reserve Bank R100 billion towards the Reserve Banks contingency reserve requirements,</t>
  </si>
  <si>
    <t>as a direct charge against the National Revenue Fund. The balance of the GEFECRA receipt is recorded on the balance sheet as a reduction in the financing requirement of R100 billion.</t>
  </si>
  <si>
    <t>4) A negative value indicates an increase in cash and other balances. A positive value indicates that cash is used to finance part of the borrowing requirement.</t>
  </si>
  <si>
    <t>*) Figures for the month of March, prior year have been adjusted to be in line with Audited Outcome.</t>
  </si>
  <si>
    <t>Provisional allocation not assigned to votes</t>
  </si>
  <si>
    <t>Contigency reserve</t>
  </si>
  <si>
    <t>Table 1 Revenue*</t>
  </si>
  <si>
    <t xml:space="preserve">Budget </t>
  </si>
  <si>
    <t xml:space="preserve">estimate </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</si>
  <si>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</si>
  <si>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</si>
  <si>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</si>
  <si>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</si>
  <si>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</si>
  <si>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</si>
  <si>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</si>
  <si>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</si>
  <si>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</si>
  <si>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</si>
  <si>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</si>
  <si>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</si>
  <si>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Tax on retirement funds</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</si>
  <si>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</si>
  <si>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</si>
  <si>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</si>
  <si>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</si>
  <si>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</si>
  <si>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</si>
  <si>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</si>
  <si>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</si>
  <si>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</si>
  <si>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</si>
  <si>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</si>
  <si>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1)</t>
  </si>
  <si>
    <t>Transfer duties</t>
  </si>
  <si>
    <t>Taxes on goods and services</t>
  </si>
  <si>
    <t xml:space="preserve">Value-added tax </t>
  </si>
  <si>
    <t>Domestic VAT</t>
  </si>
  <si>
    <t>Import VAT</t>
  </si>
  <si>
    <t>Refunds</t>
  </si>
  <si>
    <t>Specific excise duties</t>
  </si>
  <si>
    <t>Beer</t>
  </si>
  <si>
    <t>Sorghum beer and sorghum flour</t>
  </si>
  <si>
    <t>Wine and other fermented beverages</t>
  </si>
  <si>
    <t>Spirits</t>
  </si>
  <si>
    <t>Cigarettes and cigarette tobacco</t>
  </si>
  <si>
    <t>Heated tobacco products</t>
  </si>
  <si>
    <t>Vaping tobacco</t>
  </si>
  <si>
    <t>Pipe tobacco and cigars</t>
  </si>
  <si>
    <t>Petroleum products</t>
  </si>
  <si>
    <t>2)</t>
  </si>
  <si>
    <t>Revenue from neighbouring countries</t>
  </si>
  <si>
    <t>3)</t>
  </si>
  <si>
    <t>Health promotion levy</t>
  </si>
  <si>
    <t>Ad valorem excise duties</t>
  </si>
  <si>
    <t>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</si>
  <si>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</si>
  <si>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</si>
  <si>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</si>
  <si>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</si>
  <si>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</si>
  <si>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</si>
  <si>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</si>
  <si>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</si>
  <si>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</si>
  <si>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</si>
  <si>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</si>
  <si>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</si>
  <si>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</si>
  <si>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Turnover tax for micro businesses</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</si>
  <si>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</si>
  <si>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</si>
  <si>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</si>
  <si>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</si>
  <si>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</si>
  <si>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</si>
  <si>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</si>
  <si>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</si>
  <si>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 xml:space="preserve">Export tax - Scrap metal </t>
  </si>
  <si>
    <t>Other taxes</t>
  </si>
  <si>
    <t>Stamp duties and fees</t>
  </si>
  <si>
    <t>State miscellaneous revenue</t>
  </si>
  <si>
    <t>4)</t>
  </si>
  <si>
    <t>Total tax revenue (gross)</t>
  </si>
  <si>
    <t>Less: SACU payments</t>
  </si>
  <si>
    <t>5)</t>
  </si>
  <si>
    <t>Total tax revenue (net of SACU payments)</t>
  </si>
  <si>
    <t>Departmental revenue</t>
  </si>
  <si>
    <t>Sales of goods and services other than capital assets</t>
  </si>
  <si>
    <t>Sales by market establishments</t>
  </si>
  <si>
    <t>6)</t>
  </si>
  <si>
    <t>Non-tax receipts</t>
  </si>
  <si>
    <t>Administrative fees</t>
  </si>
  <si>
    <t>Other sales</t>
  </si>
  <si>
    <t>Selling of scrap or waste and other used current goods</t>
  </si>
  <si>
    <t>Transfers received</t>
  </si>
  <si>
    <t>Levy account from SARB</t>
  </si>
  <si>
    <t>7)</t>
  </si>
  <si>
    <t xml:space="preserve">                                -  </t>
  </si>
  <si>
    <t>Fines penalties and forfeits</t>
  </si>
  <si>
    <t xml:space="preserve">  Of which:</t>
  </si>
  <si>
    <t xml:space="preserve"> Competition Commission</t>
  </si>
  <si>
    <t>Interest, dividends and rent on land</t>
  </si>
  <si>
    <t>Interest</t>
  </si>
  <si>
    <t>Dividends</t>
  </si>
  <si>
    <t>Rent on land</t>
  </si>
  <si>
    <t xml:space="preserve"> Mineral and petroleum royalties</t>
  </si>
  <si>
    <t>8)</t>
  </si>
  <si>
    <t>Sales of capital assets</t>
  </si>
  <si>
    <t>Financial transactions in assets and liabilities</t>
  </si>
  <si>
    <t>9)</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</si>
  <si>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</si>
  <si>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</si>
  <si>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</si>
  <si>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</si>
  <si>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</si>
  <si>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</si>
  <si>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</si>
  <si>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</si>
  <si>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</si>
  <si>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</si>
  <si>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</si>
  <si>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</si>
  <si>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</si>
  <si>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</si>
  <si>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</si>
  <si>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Sale of Vodacom Shares</t>
  </si>
  <si>
    <t xml:space="preserve">                               -  </t>
  </si>
  <si>
    <t>NRF receipts</t>
  </si>
  <si>
    <t>10)</t>
  </si>
  <si>
    <t>Public entity conduit receipts</t>
  </si>
  <si>
    <t>11)</t>
  </si>
  <si>
    <t xml:space="preserve">Independent Communications Authority of South Africa </t>
  </si>
  <si>
    <t>South African National Roads Agency Limited</t>
  </si>
  <si>
    <t>Sale of non-core assets</t>
  </si>
  <si>
    <t>Central Energy Fund</t>
  </si>
  <si>
    <t>Exchequer revenue including GFECRA</t>
  </si>
  <si>
    <t>Adjustment for GFECRA balance sheet transaction</t>
  </si>
  <si>
    <t>Total national government revenue</t>
  </si>
  <si>
    <t>Reconciliation of total national government and exchequer revenue against Table 4</t>
  </si>
  <si>
    <t>GFECRA - SARB Contingency reserve contribution</t>
  </si>
  <si>
    <t>Departmental revenue received but not yet paid to NRF</t>
  </si>
  <si>
    <t>Departmental revenue collected</t>
  </si>
  <si>
    <t>Departmental revenue received by the NRF</t>
  </si>
  <si>
    <t>Other revenue received by the NRF</t>
  </si>
  <si>
    <t>12)</t>
  </si>
  <si>
    <t xml:space="preserve">  Financial Intelligence Centre Act</t>
  </si>
  <si>
    <t xml:space="preserve">  Financial Sector Conduct Authority</t>
  </si>
  <si>
    <t xml:space="preserve">  SARB Sanctions</t>
  </si>
  <si>
    <t xml:space="preserve">  Secret Service Account</t>
  </si>
  <si>
    <t xml:space="preserve">  Proceeds of organised Crime Act</t>
  </si>
  <si>
    <t xml:space="preserve">  Gauteng Freeway Improvement Project (SANRAL)</t>
  </si>
  <si>
    <t xml:space="preserve">  Government Pensions Administration Agency</t>
  </si>
  <si>
    <t xml:space="preserve">  DTIC Various entities</t>
  </si>
  <si>
    <t xml:space="preserve">  Asset Forfeiture Unit</t>
  </si>
  <si>
    <t>Revenue collected on behalf of the RAF</t>
  </si>
  <si>
    <t>Eskom refund - road accident fund levy portion</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</si>
  <si>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</si>
  <si>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</si>
  <si>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</si>
  <si>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</si>
  <si>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</si>
  <si>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</si>
  <si>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</si>
  <si>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Exchequer revenue according to Table 4</t>
  </si>
  <si>
    <t>1) The securities transfer tax replaced the uncertificated securities tax from 1 July 2008.</t>
  </si>
  <si>
    <t>2) Specific excise duties on petrol, distillate fuel, residual fuel and base oil.</t>
  </si>
  <si>
    <t>3) Excise duties collected by Botswana, Lesotho, Namibia and eSwatini.</t>
  </si>
  <si>
    <t>4) Revenue received by SARS in respect of taxation that could not be allocated to specific revenue types.</t>
  </si>
  <si>
    <t>5) Payments in terms of SACU agreements (SECTION 51(2) of the Customs and Excise Duites Act of 1964).</t>
  </si>
  <si>
    <t>6) New item introduced on the standard chart of accounts from 2008/09.</t>
  </si>
  <si>
    <t xml:space="preserve">7) The Gold and Foreign Exchange Contingency Reserve Account Defrayal Amendment Act, Act No 27 of 2024 refers. In 2024/25,  the Reserve Bank will pay R200 billion to government </t>
  </si>
  <si>
    <t>in partial settlement of the GFECRA balances. R200 billion was received into the National Revenue Fund.</t>
  </si>
  <si>
    <t>8) Mineral royalties imposed on the transfer of mineral resources in terms of the Mineral and Petroleum Resources Royalty Act (2008), which came into operation on 1 May 2009.</t>
  </si>
  <si>
    <t>9) Includes recoveries of loans and advances.</t>
  </si>
  <si>
    <t>10) Includes National Revenue Funds receipts previously accounted for seperately.</t>
  </si>
  <si>
    <t>11) Revenue reallocated from Departmental Revenue to Financial transaction in assets and liabilities to be in line with the Budget Review.</t>
  </si>
  <si>
    <t>12)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</si>
  <si>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</si>
  <si>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</si>
  <si>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</si>
  <si>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Budget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</si>
  <si>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</si>
  <si>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</si>
  <si>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</si>
  <si>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</si>
  <si>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</si>
  <si>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</si>
  <si>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</si>
  <si>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</si>
  <si>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</si>
  <si>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</si>
  <si>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</si>
  <si>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</si>
  <si>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</si>
  <si>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</si>
  <si>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</si>
  <si>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</si>
  <si>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</si>
  <si>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</si>
  <si>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</si>
  <si>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Electricity and Energy</t>
  </si>
  <si>
    <t>Public Service and Administration</t>
  </si>
  <si>
    <t>Public Service Commission</t>
  </si>
  <si>
    <t>Public Works and Infrastructure</t>
  </si>
  <si>
    <t>Statistics South Africa</t>
  </si>
  <si>
    <t>Traditional Affairs</t>
  </si>
  <si>
    <t>Basic Education</t>
  </si>
  <si>
    <t xml:space="preserve">Higher Education </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</si>
  <si>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</si>
  <si>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</si>
  <si>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</si>
  <si>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</si>
  <si>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</si>
  <si>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</si>
  <si>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</si>
  <si>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</si>
  <si>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</si>
  <si>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</si>
  <si>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</si>
  <si>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t>
  </si>
  <si>
    <t>Communications and Digital Technologies</t>
  </si>
  <si>
    <t>Employment and Labour</t>
  </si>
  <si>
    <t>Forestry, Fisheries and the Environment</t>
  </si>
  <si>
    <t>Human Settlements</t>
  </si>
  <si>
    <t>Mineral and Petroleum Resources</t>
  </si>
  <si>
    <t>Science, Technology and Innovation</t>
  </si>
  <si>
    <t>Small Business Development</t>
  </si>
  <si>
    <t>Sports Arts and Culture</t>
  </si>
  <si>
    <t>Tourism</t>
  </si>
  <si>
    <t>Trade, Industry and Competition</t>
  </si>
  <si>
    <t>Transport</t>
  </si>
  <si>
    <t>Water and Sanitation</t>
  </si>
  <si>
    <t>Land Reform and Rural Development</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</si>
  <si>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</si>
  <si>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</si>
  <si>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</si>
  <si>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</si>
  <si>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</si>
  <si>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</si>
  <si>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</si>
  <si>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</si>
  <si>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National Revenue Fund payments (National Treasury)</t>
  </si>
  <si>
    <t>Auditor-General of South Africa (National Treasury)</t>
  </si>
  <si>
    <t>Public-sector-related pension, post-retirement medical and other benefits in terms of statutory and collective agreement obligations (National Treasury)</t>
  </si>
  <si>
    <t>Skills levy and sector education and training authorities (Higher Education)</t>
  </si>
  <si>
    <t>Magistrates' salaries (Justice and Constitutional Development)</t>
  </si>
  <si>
    <t>Judges' salaries (Office of the Chief Justice)</t>
  </si>
  <si>
    <t>International Oil Pollution Compensation Fund (Transport)</t>
  </si>
  <si>
    <t>Total direct charges against the NRF</t>
  </si>
  <si>
    <t>Main budget expenditure</t>
  </si>
  <si>
    <t>1) Reflects monthly requested funds.</t>
  </si>
  <si>
    <t>2) Payments to NSFAS and Universities are now spread over a 10-month period instead of 9 months.</t>
  </si>
  <si>
    <t>3) Due to the unbundling of the Department of Agriculture and the Department of Land Reform and Rural Development, the expenditure figures for April  2025 to date have not yet been configured.</t>
  </si>
  <si>
    <t xml:space="preserve">  The updated expenditure data will be published as soon as the configuration process is complete.</t>
  </si>
  <si>
    <t>4) NRF payments (previously classified as extra ordinary payments), for more details see Table 5.</t>
  </si>
  <si>
    <t>4) The Gold and Foreign Exchange Contigency Reserve Account  contribution of R100 billion to the Reserve Bank contingency reserve requirements is excluded, as this is a cash receipt on the balance sheet of government.</t>
  </si>
  <si>
    <t>*) Any negative amounts reflected against the votes indicate the reallocation of spending to the correct economic classification.</t>
  </si>
  <si>
    <t>Table 3  Summary table of gross borrowing</t>
  </si>
  <si>
    <t xml:space="preserve">  Treasury bills</t>
  </si>
  <si>
    <t>Shorter than 91 days</t>
  </si>
  <si>
    <t>91 days</t>
  </si>
  <si>
    <t>182 days</t>
  </si>
  <si>
    <t>273 days</t>
  </si>
  <si>
    <t>364 days</t>
  </si>
  <si>
    <t>Corporation for Public Deposits</t>
  </si>
  <si>
    <t xml:space="preserve">   Loans issued for financing (gross)</t>
  </si>
  <si>
    <t xml:space="preserve">      Loans issued (gross)</t>
  </si>
  <si>
    <t>4.1</t>
  </si>
  <si>
    <t xml:space="preserve">      Discount</t>
  </si>
  <si>
    <t xml:space="preserve">      Buy-backs (excluding book profit)</t>
  </si>
  <si>
    <t xml:space="preserve">   Loans issued for switches (net)</t>
  </si>
  <si>
    <t xml:space="preserve">     Loans issued (gross)</t>
  </si>
  <si>
    <t xml:space="preserve">     Discount</t>
  </si>
  <si>
    <t xml:space="preserve">     Loans switched (excluding book profit)</t>
  </si>
  <si>
    <t>4.2</t>
  </si>
  <si>
    <t xml:space="preserve">   Loans issued for repo's (net)</t>
  </si>
  <si>
    <t xml:space="preserve">     Repo out</t>
  </si>
  <si>
    <t xml:space="preserve">     Repo in</t>
  </si>
  <si>
    <t>Foreign long-term loans (gross)</t>
  </si>
  <si>
    <t>4.3</t>
  </si>
  <si>
    <t xml:space="preserve">   Loans issued for financing (net)</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</si>
  <si>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</si>
  <si>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</si>
  <si>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</si>
  <si>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</si>
  <si>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</si>
  <si>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</si>
  <si>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</si>
  <si>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</si>
  <si>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</si>
  <si>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</si>
  <si>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</si>
  <si>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</si>
  <si>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 (gross)</t>
  </si>
  <si>
    <t>Scheduled Redemptions</t>
  </si>
  <si>
    <t xml:space="preserve">   Domestic</t>
  </si>
  <si>
    <t xml:space="preserve">   Foreign</t>
  </si>
  <si>
    <t xml:space="preserve">1) Switches represent an auction that aims to ease pressure on targeted areas of the redemption profile by exchanging shorter-dated debt for longer-term debt.
</t>
  </si>
  <si>
    <t>2) Repurchase agreements (repos) represent short-term borrowing for market participants in government bonds.</t>
  </si>
  <si>
    <t xml:space="preserve">Table 3.1 Issuance of domestic long-term loans </t>
  </si>
  <si>
    <t xml:space="preserve">  Loans issued for financing</t>
  </si>
  <si>
    <t xml:space="preserve">  Loans issued for switches</t>
  </si>
  <si>
    <t xml:space="preserve">  Loans issued for repo's (Repo out)</t>
  </si>
  <si>
    <t>Loans issued for financing (gross)</t>
  </si>
  <si>
    <t xml:space="preserve">      Cash value</t>
  </si>
  <si>
    <t xml:space="preserve">      Premium                                                          </t>
  </si>
  <si>
    <t xml:space="preserve">      Revaluation                                                      </t>
  </si>
  <si>
    <t xml:space="preserve">  Retail Bonds</t>
  </si>
  <si>
    <t xml:space="preserve">        Cash value</t>
  </si>
  <si>
    <t>Inflation-linked bonds</t>
  </si>
  <si>
    <t xml:space="preserve">  R197 (5.50% due 2023/12/07)                                                                          </t>
  </si>
  <si>
    <t xml:space="preserve">        Discount</t>
  </si>
  <si>
    <t xml:space="preserve">        Premium  </t>
  </si>
  <si>
    <t xml:space="preserve">        Revaluation</t>
  </si>
  <si>
    <t xml:space="preserve">  I2025 (2.00% due 2025/01/31)                                                                          </t>
  </si>
  <si>
    <t xml:space="preserve">  R210 (2.60% due 2028/03/31)</t>
  </si>
  <si>
    <t xml:space="preserve">  I2029 (1.875% due 2029/03/31)</t>
  </si>
  <si>
    <t xml:space="preserve">  I2031 (4.25% due 2031/01/31)</t>
  </si>
  <si>
    <t xml:space="preserve">  I2033 (1.875% due 2033/02/28)</t>
  </si>
  <si>
    <t xml:space="preserve">  R202 (3.45% due 2033/12/07)</t>
  </si>
  <si>
    <t xml:space="preserve">  I2038 (2.25% due 2038/01/31)</t>
  </si>
  <si>
    <t xml:space="preserve">  I2043 (5.125% due 2043/01/31)</t>
  </si>
  <si>
    <t xml:space="preserve">  I2046 (2.50% due 2046/03/31)</t>
  </si>
  <si>
    <t xml:space="preserve">  I2050 (2.50% due 2049-50-51/12/31)</t>
  </si>
  <si>
    <t xml:space="preserve">  I2058 (5.125% due 2058/01/31)            </t>
  </si>
  <si>
    <t>New ILB bond</t>
  </si>
  <si>
    <t>Fixed rate bonds</t>
  </si>
  <si>
    <t xml:space="preserve">  R186 (10.50% due 2025-26-27/12/21)</t>
  </si>
  <si>
    <t xml:space="preserve">        Premium</t>
  </si>
  <si>
    <t xml:space="preserve">  R2030 (7.75% due 2030/01/31)</t>
  </si>
  <si>
    <t xml:space="preserve">  R213 (7.00% due 2031/02/28)</t>
  </si>
  <si>
    <t xml:space="preserve">  R2032 (8.25% due 2032/03/31)</t>
  </si>
  <si>
    <t xml:space="preserve">  R2033 (10.00% due 2033/03/31)</t>
  </si>
  <si>
    <t xml:space="preserve">  R2035 (8.875% due 2035/02/28)</t>
  </si>
  <si>
    <t xml:space="preserve">  R209 (6.25% due 2036/03/31)</t>
  </si>
  <si>
    <t xml:space="preserve">  R2037 (8.50% due 2037/01/31)</t>
  </si>
  <si>
    <t xml:space="preserve">  R2038 (10.875% due 2038/03/31)</t>
  </si>
  <si>
    <t xml:space="preserve">  R2040 (9.00% due 2040/01/31)</t>
  </si>
  <si>
    <t xml:space="preserve">  R214 (6.50% due 2041/02/28)</t>
  </si>
  <si>
    <t xml:space="preserve">  R2044 (8.75% due 2043-44-45/01/31)</t>
  </si>
  <si>
    <t xml:space="preserve">  R2048 (8.75% due 2047-48-49/02/28)</t>
  </si>
  <si>
    <t xml:space="preserve">  R2053 (11.625% due 2053/03/31)</t>
  </si>
  <si>
    <t>Floating rate notes</t>
  </si>
  <si>
    <t xml:space="preserve">  RN2027 (8.842% (floating) due 2027/07/11)</t>
  </si>
  <si>
    <t xml:space="preserve">  RN2030 (8.518% (floating) due 2030/03/17)</t>
  </si>
  <si>
    <t xml:space="preserve">  RN2032 (9.028% (floating) due 2032/03/31)</t>
  </si>
  <si>
    <t>Domestic Sukuk bonds</t>
  </si>
  <si>
    <t xml:space="preserve">  RS2029 (9.87% due 2029/03/31)</t>
  </si>
  <si>
    <t xml:space="preserve">  RS2031 (10.64% due 2031/03/31)</t>
  </si>
  <si>
    <t xml:space="preserve">  RS2034 (11.58% due 2034/03/31)</t>
  </si>
  <si>
    <t xml:space="preserve">  RS2036 (11.90% due 2036/03/31)</t>
  </si>
  <si>
    <t>New bond</t>
  </si>
  <si>
    <t>Table 3.1 Issuance of domestic long-term loans (continued)</t>
  </si>
  <si>
    <t xml:space="preserve">  Amortised interest on Zero Coupon Bonds (cash value)</t>
  </si>
  <si>
    <t xml:space="preserve">       Z083 (15.25%  2019/09/30)</t>
  </si>
  <si>
    <t xml:space="preserve">       Z084</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</si>
  <si>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</si>
  <si>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</si>
  <si>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</si>
  <si>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</si>
  <si>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</si>
  <si>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</si>
  <si>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</si>
  <si>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</si>
  <si>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Loans issued for switches </t>
  </si>
  <si>
    <t xml:space="preserve">  R210 (2.60% due 2028/03/31)                                                                          </t>
  </si>
  <si>
    <t xml:space="preserve">  I2033 (1.875% due 2033/02/28) </t>
  </si>
  <si>
    <t xml:space="preserve">  R202 (3.45% due 2033/12/07)                                                                          </t>
  </si>
  <si>
    <t xml:space="preserve">  I2038 (2.25% due 2038/01/31)  </t>
  </si>
  <si>
    <t xml:space="preserve">  I2046 (2.50% due 2046/03/31)                   </t>
  </si>
  <si>
    <t xml:space="preserve">  I2050 (2.50% due 2049-50-51/12/31) </t>
  </si>
  <si>
    <t xml:space="preserve">  I2058 (5.125% due 2058/01/31)</t>
  </si>
  <si>
    <t>New FRB</t>
  </si>
  <si>
    <t xml:space="preserve">  Margin call payable</t>
  </si>
  <si>
    <t xml:space="preserve">  R202 (3.45% due 2033/12/07)   </t>
  </si>
  <si>
    <t xml:space="preserve">  I2046 (2.50% due 2046/03/31)                                                                           </t>
  </si>
  <si>
    <t xml:space="preserve">  I2050 (2.50% due 2049-50-51/12/31)                                                               </t>
  </si>
  <si>
    <t>New ILB</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</si>
  <si>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</si>
  <si>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</si>
  <si>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</si>
  <si>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</si>
  <si>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</si>
  <si>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</si>
  <si>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</si>
  <si>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Long-term bonds</t>
  </si>
  <si>
    <t xml:space="preserve">  Bonus debentures</t>
  </si>
  <si>
    <t xml:space="preserve">  Former regional authorities' debt</t>
  </si>
  <si>
    <t xml:space="preserve">        Cash value at date of issue</t>
  </si>
  <si>
    <t xml:space="preserve">  R197 (5.50% due 2023/12/07)</t>
  </si>
  <si>
    <t xml:space="preserve">  I2025 (2.00% due 2025/01/31)</t>
  </si>
  <si>
    <t xml:space="preserve">  R210 (2.60% due 2028/03/31)   </t>
  </si>
  <si>
    <t xml:space="preserve">  I2031 (4.25% due 2031/01/31)  </t>
  </si>
  <si>
    <t xml:space="preserve">  I2033 (1.875% due 2033/02/28)   </t>
  </si>
  <si>
    <t xml:space="preserve">  I2038 (2.25% due 2038/01/31) </t>
  </si>
  <si>
    <t xml:space="preserve">  I2046 (2.50% due 2046/03/31) </t>
  </si>
  <si>
    <t xml:space="preserve">  R2023 (7.75%  2023/02/28)</t>
  </si>
  <si>
    <t xml:space="preserve">  R186 (10.50% due 2025/12/21)</t>
  </si>
  <si>
    <t xml:space="preserve">  R186 (10.50% due 2026/12/21)</t>
  </si>
  <si>
    <t xml:space="preserve">  R186 (10.50% due 2027/12/21)</t>
  </si>
  <si>
    <t xml:space="preserve">  R2044 (8.75% due 2043/01/31)</t>
  </si>
  <si>
    <t xml:space="preserve">  R2044 (8.75% due 2044/01/31)</t>
  </si>
  <si>
    <t xml:space="preserve">  R2044 (8.75% due 2045/01/31)</t>
  </si>
  <si>
    <t xml:space="preserve">  R2048 (8.75% due 2047/02/28)</t>
  </si>
  <si>
    <t xml:space="preserve">  R2048 (8.75% due 2048/02/28)</t>
  </si>
  <si>
    <t xml:space="preserve">  R2048 (8.75% due 2049/02/28)</t>
  </si>
  <si>
    <t xml:space="preserve">Redemptions due to switches </t>
  </si>
  <si>
    <t xml:space="preserve">        Book profit </t>
  </si>
  <si>
    <t xml:space="preserve">        Book loss </t>
  </si>
  <si>
    <t xml:space="preserve">  I2025 (2.00% due 2025/01/31) </t>
  </si>
  <si>
    <t xml:space="preserve">  Source bond</t>
  </si>
  <si>
    <t>Due to repo's (Repo in)</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</si>
  <si>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</si>
  <si>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</si>
  <si>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</si>
  <si>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</si>
  <si>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</si>
  <si>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</si>
  <si>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</si>
  <si>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</si>
  <si>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</si>
  <si>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 xml:space="preserve">1) An auction that aims to ease pressure on targeted areas of the redemption profile by exchanging shorter-dated debt for longer-term debt.
</t>
  </si>
  <si>
    <t>Table 3.3  Issuance and redemption of foreign loans</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</si>
  <si>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</si>
  <si>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</si>
  <si>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</si>
  <si>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</si>
  <si>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</si>
  <si>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TY2/108  6M SOFR plus 1.44% (floating) US Dollar Notes due 2046/09/15 (Tranche C)</t>
  </si>
  <si>
    <t xml:space="preserve">  TY2/108  6M LIBOR plus 1.05% (floating) US Dollar Notes due 2046/09/15 (Tranche A)</t>
  </si>
  <si>
    <t xml:space="preserve">  TY2/109  6M SOFR plus 0.75% (floating) US Dollar Notes due 2035/06/15</t>
  </si>
  <si>
    <t xml:space="preserve">  TY2/108  6M LIBOR plus 1.05% (floating) US Dollar Notes due 2046/09/15 (Tranche B)</t>
  </si>
  <si>
    <t xml:space="preserve">  TY2/110  5.875% US Dollar Notes due 2032/04/20</t>
  </si>
  <si>
    <t xml:space="preserve">  TY2/111  7.30% US Dollar Notes due 2052/04/20</t>
  </si>
  <si>
    <t xml:space="preserve">  TY2/112  6M LIBOR plus 0.56% (floating) Euro Notes due 2035/11/15 (Tranche 1 &amp; 2)</t>
  </si>
  <si>
    <t xml:space="preserve">  TY2/113  6M EURIBOR plus 1.29% (floating) Euro Notes due 2042/05/15</t>
  </si>
  <si>
    <t xml:space="preserve">  TY2/114  6M EURIBOR plus 0.69% (floating) Euro Notes due 2042/05/15</t>
  </si>
  <si>
    <t xml:space="preserve">  TY2/115  6M SOFR plus 1.22% (floating) US Dollar Notes due 2035/09/15</t>
  </si>
  <si>
    <t xml:space="preserve">  TY2/116  6M SOFR plus 0.95% (floating) US Dollar Notes due 2038/09/15</t>
  </si>
  <si>
    <t xml:space="preserve">  TY2/117  4.40% Euro Notes due 2039/03/15</t>
  </si>
  <si>
    <t xml:space="preserve">  TY2/119 3.5344% CAD Notes due 2034/03/15</t>
  </si>
  <si>
    <t xml:space="preserve">  TY2/120  7.100%  US Dollar Notes due 2036/11/19</t>
  </si>
  <si>
    <t xml:space="preserve">  TY2/121  7.950%  US Dollar Notes due 2054/11/19</t>
  </si>
  <si>
    <t>TY2/122 6M EURIBOR plus 1.66% EURO Notes due 2039/09/01</t>
  </si>
  <si>
    <t>New FX Loan</t>
  </si>
  <si>
    <t xml:space="preserve"> Loans issued for switches</t>
  </si>
  <si>
    <t xml:space="preserve">  TY2/95  4.30% US Dollar Notes due 2028/10/12</t>
  </si>
  <si>
    <t xml:space="preserve"> Loans issued for buy-backs</t>
  </si>
  <si>
    <t xml:space="preserve">  TY2-93  3.903% Sukuk note due 2020/09/24</t>
  </si>
  <si>
    <t xml:space="preserve">  TY2/94  4.875% US Dollar Notes due 2026/04/14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</si>
  <si>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</si>
  <si>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</si>
  <si>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</si>
  <si>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</si>
  <si>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</si>
  <si>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</si>
  <si>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</si>
  <si>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</si>
  <si>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</si>
  <si>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</si>
  <si>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TY2/105 SDR rate plus a % margin US Dollar Promissory Notes due 2025/07/29</t>
  </si>
  <si>
    <t xml:space="preserve">  TY2/90  5.875% RSA Notes due 2025/09/16</t>
  </si>
  <si>
    <t>TY2/103 LIBOR plus 1.25% US Dollar Notes due 2050/07/20</t>
  </si>
  <si>
    <t xml:space="preserve">  TY2/104  3M JIBAR + lending margin + funding cost margin Notes due 2040/06/16</t>
  </si>
  <si>
    <t xml:space="preserve">  TY2/106  6M LIBOR plus 1.25% (floating) US Dollar Notes due 2051/06/17</t>
  </si>
  <si>
    <t xml:space="preserve">  TY2/108  6M LIBOR plus 1.05% (floating) US Dollar Notes due 2046/09/15 (Tranche A&amp;B)</t>
  </si>
  <si>
    <t xml:space="preserve">  TY2/109  6M SOFR plus 0.75% (floating) US Dollar Notes due 2035/06/1</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</si>
  <si>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</si>
  <si>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</si>
  <si>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</si>
  <si>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</si>
  <si>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</si>
  <si>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</si>
  <si>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</si>
  <si>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</si>
  <si>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</si>
  <si>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</si>
  <si>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</si>
  <si>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</si>
  <si>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</si>
  <si>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Corporation for Public Deposits</t>
  </si>
  <si>
    <t xml:space="preserve">       Commercial Banks - Tax and Loan accounts</t>
  </si>
  <si>
    <t xml:space="preserve">   Closing balance</t>
  </si>
  <si>
    <t xml:space="preserve">                        -  </t>
  </si>
  <si>
    <t>Outstanding transfers from the Exchequer to the PMG Accounts</t>
  </si>
  <si>
    <t>Cash-flow adjustment</t>
  </si>
  <si>
    <t xml:space="preserve">Surrenders by National Departments                       </t>
  </si>
  <si>
    <t xml:space="preserve">     2024/25 and prior</t>
  </si>
  <si>
    <t xml:space="preserve">Late requests by National Departments                 </t>
  </si>
  <si>
    <t xml:space="preserve">     2024/25 and prior </t>
  </si>
  <si>
    <t>Reconciliation between actual revenue and actual expenditure against NRF flows</t>
  </si>
  <si>
    <t>Total change in cash and other balances</t>
  </si>
  <si>
    <t>1) A negative value indicates an increase in cash and other balances. A positive value indicates that cash is used to finance part of the borrowing requirement.</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</si>
  <si>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</si>
  <si>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</si>
  <si>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</si>
  <si>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</si>
  <si>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The opening cash balances were updated to reflect the actual outcome.</t>
  </si>
  <si>
    <t>3) Surrenders by National Departments are unspent funds requested in previous financial years.</t>
  </si>
  <si>
    <t>4) Late requests are requisitions with regard to expenditure committed in previous years.</t>
  </si>
  <si>
    <t xml:space="preserve">5) The closing cash balance of the SARB account on 31 January 2025 was amended to reflect the corrected figure. </t>
  </si>
  <si>
    <t>Table 4  Summary of cash flow</t>
  </si>
  <si>
    <t>MOVEMENT</t>
  </si>
  <si>
    <t xml:space="preserve">Exchequer revenue                                                                                           </t>
  </si>
  <si>
    <t xml:space="preserve">   1)</t>
  </si>
  <si>
    <t xml:space="preserve">Departmental requisitions                                                                                    </t>
  </si>
  <si>
    <t xml:space="preserve">   2)</t>
  </si>
  <si>
    <t>Voted amounts</t>
  </si>
  <si>
    <t xml:space="preserve">   3)</t>
  </si>
  <si>
    <t xml:space="preserve">Direct charges against the NRF                                     </t>
  </si>
  <si>
    <t>Public-sector-related pension, post-retirement medical and other benefits</t>
  </si>
  <si>
    <t>Skills levy and SETAs</t>
  </si>
  <si>
    <t xml:space="preserve">Gold and Foreign Exchange Contingency Reserve Account </t>
  </si>
  <si>
    <t>GFECRA exchequer receipts - SARB contingency reserve account</t>
  </si>
  <si>
    <t>Cash budget balance (Exchequer revenue less departmental requisitions)</t>
  </si>
  <si>
    <t>Domestic long-term loans</t>
  </si>
  <si>
    <t>Foreign long-term loans</t>
  </si>
  <si>
    <t xml:space="preserve">Eskom debt-relief arrangement                                                       </t>
  </si>
  <si>
    <t>GFECRA settlement (net movement)</t>
  </si>
  <si>
    <t>GFECRA receipt - Financing portion</t>
  </si>
  <si>
    <t>Cash borrowing requirement</t>
  </si>
  <si>
    <t>Financing of the cash borrowing requirement</t>
  </si>
  <si>
    <t>Total financing</t>
  </si>
  <si>
    <t xml:space="preserve">   6)</t>
  </si>
  <si>
    <t>Loans issued (gross)</t>
  </si>
  <si>
    <t>Discount</t>
  </si>
  <si>
    <t>Loans issued for switches (net)</t>
  </si>
  <si>
    <t>Loans switched (net of book profit)</t>
  </si>
  <si>
    <t>Loans issued for repo's (net)</t>
  </si>
  <si>
    <t>Repo out</t>
  </si>
  <si>
    <t>Repo in</t>
  </si>
  <si>
    <t>Loans switched (excluding book profit)</t>
  </si>
  <si>
    <t xml:space="preserve">   Rand value at date of issue</t>
  </si>
  <si>
    <t xml:space="preserve">   Revaluation   </t>
  </si>
  <si>
    <t>Loans issued for buy-backs (net)</t>
  </si>
  <si>
    <t>Buy-backs (excluding book profit)</t>
  </si>
  <si>
    <t xml:space="preserve">   8)</t>
  </si>
  <si>
    <t xml:space="preserve">   7)</t>
  </si>
  <si>
    <t>Surrenders/Late requests</t>
  </si>
  <si>
    <t>Outstanding transfers from the Exchequer to PMG Accounts</t>
  </si>
  <si>
    <t>Changes in cash balances</t>
  </si>
  <si>
    <r>
      <t xml:space="preserve">Change in cash balances                                                                                    </t>
    </r>
    <r>
      <rPr>
        <sz val="10"/>
        <color theme="1"/>
        <rFont val="Arial Narrow"/>
        <family val="2"/>
      </rPr>
      <t xml:space="preserve"> </t>
    </r>
    <r>
      <rPr>
        <i/>
        <sz val="10"/>
        <color theme="1"/>
        <rFont val="Arial Narrow"/>
        <family val="2"/>
      </rPr>
      <t xml:space="preserve"> </t>
    </r>
  </si>
  <si>
    <t xml:space="preserve">Change in cash balances                                                                                      </t>
  </si>
  <si>
    <t>Opening balance</t>
  </si>
  <si>
    <t>SARB accounts</t>
  </si>
  <si>
    <t xml:space="preserve">  10)</t>
  </si>
  <si>
    <t xml:space="preserve">  9)</t>
  </si>
  <si>
    <t>Commercial Banks - Tax and Loan accounts</t>
  </si>
  <si>
    <t>Closing balance</t>
  </si>
  <si>
    <t xml:space="preserve">Commercial Banks - Tax and Loan accounts                                                       </t>
  </si>
  <si>
    <t>1) Revenue received into the Exchequer Account. A R100 billion of GFECRA receipt in 2024/25 is included for more details see footnote 5.</t>
  </si>
  <si>
    <t>1) Revenue received into the Exchequer Account. A R100 billion of GFECRA receipt is included for more details see footnote 5.</t>
  </si>
  <si>
    <t>2) Fund requisitions by departments. A R100 billion for GFECRA requisition is included in 2024/25, for more details see footnote 5.</t>
  </si>
  <si>
    <t>2) Fund requisitions by departments. A R100 billion for GFECRA requisition is included for more details see footnote 5.</t>
  </si>
  <si>
    <t>3) Includes payment in terms of Section 58 of the Finance and Financial Adjustments Acts Consolidation Act no 11 of 1997.</t>
  </si>
  <si>
    <t>4) Loan advance by National Treasury to Eskom In terms of the Eskom Debt Relief Act 2023.</t>
  </si>
  <si>
    <t>5 )The Gold and Foreign Exchange Contingency Reserve Account Defrayal Amendment Act, Act No 27 of 2024 refers. In 2024/25,  the Reserve Bank will pay R200 billion to government in partial settlement of the GFECRA balances.</t>
  </si>
  <si>
    <t>Of this amount government paid the Reserve Bank R100 billion towards the Reserve Banks contingency reserve requirements, as a direct charge against the National Revenue Fund.</t>
  </si>
  <si>
    <t>Of this amount government paid the Reserve Bank R100 billion towards the Reserve Banks contingency reserve requirements.</t>
  </si>
  <si>
    <t>The balance of the GEFECRA receipt is recorded on the balance sheet as a reduction in the financing requirement of R100 billion.</t>
  </si>
  <si>
    <t xml:space="preserve">The net movement of this transaction, amounting to R80 billion, is reflected against GFECRA settlement. </t>
  </si>
  <si>
    <t xml:space="preserve">6) Switches represent an auction that aims to ease pressure on targeted areas of the redemption profile by exchanging shorter-dated debt for longer-term debt.
</t>
  </si>
  <si>
    <t>7) Repurchase agreements (repos) represent short-term borrowing for market participants in government bonds.</t>
  </si>
  <si>
    <t>8) A negative value indicates an increase in cash and other balances. A positive value indicates that cash is used to finance part of the borrowing requirement.</t>
  </si>
  <si>
    <t>6) Domestic short-term loans were updated to exclude CPD investment amount in June &amp; July 2023.</t>
  </si>
  <si>
    <t>9) The opening cash balances were updated to reflect the actual outcome.</t>
  </si>
  <si>
    <t>7) A negative value indicates an increase in cash and other balances. A positive value indicates that cash is used to finance part of the borrowing requirement.</t>
  </si>
  <si>
    <t>10) Investment with the Corporation for Public Deposits.</t>
  </si>
  <si>
    <t>8) The opening cash balances were updated to reflect the actual outcome.</t>
  </si>
  <si>
    <r>
      <t>Table 5 Additional information on National Revenue Fund receipts and payments</t>
    </r>
    <r>
      <rPr>
        <b/>
        <vertAlign val="superscript"/>
        <sz val="12"/>
        <rFont val="Arial Narrow"/>
        <family val="2"/>
      </rPr>
      <t>1</t>
    </r>
  </si>
  <si>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</si>
  <si>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</si>
  <si>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</si>
  <si>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</si>
  <si>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</si>
  <si>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</si>
  <si>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</si>
  <si>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</si>
  <si>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</si>
  <si>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</si>
  <si>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</si>
  <si>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</si>
  <si>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</si>
  <si>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</si>
  <si>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</si>
  <si>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Premiums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</si>
  <si>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</si>
  <si>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</si>
  <si>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</si>
  <si>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</si>
  <si>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</si>
  <si>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</si>
  <si>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</si>
  <si>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</si>
  <si>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</si>
  <si>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</si>
  <si>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</si>
  <si>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</si>
  <si>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</si>
  <si>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</si>
  <si>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</si>
  <si>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</si>
  <si>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Conditional grant refunds</t>
  </si>
  <si>
    <t>Interest on Eskom loan</t>
  </si>
  <si>
    <t xml:space="preserve">NRF payments </t>
  </si>
  <si>
    <t>Incorrect transfer from PMG</t>
  </si>
  <si>
    <t>IMF revaluation losses</t>
  </si>
  <si>
    <t xml:space="preserve">Losses on GFECRA                                                                </t>
  </si>
  <si>
    <t>Revaluation losses on foreign currency transactions</t>
  </si>
  <si>
    <t xml:space="preserve">Premiums on debt portfolio restructuring                                </t>
  </si>
  <si>
    <t xml:space="preserve">Premium on foreign portfolio debt portfolio restructuring                                </t>
  </si>
  <si>
    <t>Takeover of former Regional Authorities debt</t>
  </si>
  <si>
    <t>Loss on switches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</si>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</sst>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_);_(* \(#,##0.00\);_(* &quot;-&quot;??_);_(@_)"/>
    <numFmt numFmtId="165" formatCode="_(* #,##0_);_(* \(#,##0\);_(* &quot;-&quot;??_);_(@_)"/>
    <numFmt numFmtId="166" formatCode="_(* #,##0.0_);_(* \(#,##0.0\);_(* &quot;-&quot;??_);_(@_)"/>
    <numFmt numFmtId="167" formatCode="_(* #,##0_);_(* \(#,##0\);_(* &quot;-&quot;_);_(@_)"/>
    <numFmt numFmtId="168" formatCode=";;;"/>
    <numFmt numFmtId="169" formatCode="_(* #,##0.000000000000000000000000000_);_(* \(#,##0.000000000000000000000000000\);_(* &quot;-&quot;??_);_(@_)"/>
    <numFmt numFmtId="170" formatCode="_ * #,##0.00_ ;_ * \-#,##0.00_ ;_ * &quot;-&quot;??_ ;_ @_ "/>
    <numFmt numFmtId="171" formatCode="_ * #,##0_ ;_ * \-#,##0_ ;_ * &quot;-&quot;??_ ;_ @_ "/>
    <numFmt numFmtId="172" formatCode="_(* #,##0.0000000_);_(* \(#,##0.0000000\);_(* &quot;-&quot;??_);_(@_)"/>
    <numFmt numFmtId="173" formatCode="_(* #,##0.00000_);_(* \(#,##0.00000\);_(* &quot;-&quot;??_);_(@_)"/>
    <numFmt numFmtId="174" formatCode="_(* #,##0.0000000000000000000000000000_);_(* \(#,##0.0000000000000000000000000000\);_(* &quot;-&quot;??_);_(@_)"/>
    <numFmt numFmtId="175" formatCode="_(* #,##0.000000000000000000000000000000000_);_(* \(#,##0.000000000000000000000000000000000\);_(* &quot;-&quot;??_);_(@_)"/>
    <numFmt numFmtId="176" formatCode="_(* #,##0.0000000000000000000000000000000000_);_(* \(#,##0.0000000000000000000000000000000000\);_(* &quot;-&quot;??_);_(@_)"/>
    <numFmt numFmtId="177" formatCode="_(* #,##0.000000000000_);_(* \(#,##0.000000000000\);_(* &quot;-&quot;??_);_(@_)"/>
    <numFmt numFmtId="178" formatCode="_(* #,##0.000000000_);_(* \(#,##0.000000000\);_(* &quot;-&quot;??_);_(@_)"/>
    <numFmt numFmtId="179" formatCode="_-* #,##0_-;\-* #,##0_-;_-* &quot;-&quot;??_-;_-@_-"/>
    <numFmt numFmtId="180" formatCode="_(* #,##0.000000_);_(* \(#,##0.000000\);_(* &quot;-&quot;??_);_(@_)"/>
    <numFmt numFmtId="182" formatCode="_-* #,##0.0_-;\-* #,##0.0_-;_-* &quot;-&quot;??_-;_-@_-"/>
  </numFmts>
  <fonts count="37" x14ac:knownFonts="1">
    <font>
      <sz val="11"/>
      <color theme="1"/>
      <name val="Aptos Narrow"/>
      <family val="2"/>
      <scheme val="minor"/>
    </font>
    <font>
      <sz val="11"/>
      <color theme="1"/>
      <name val="Aptos Narrow"/>
      <family val="2"/>
      <scheme val="minor"/>
    </font>
    <font>
      <b/>
      <sz val="10"/>
      <name val="Arial"/>
      <family val="2"/>
    </font>
    <font>
      <sz val="8"/>
      <name val="Arial Narrow"/>
      <family val="2"/>
    </font>
    <font>
      <sz val="10"/>
      <name val="Arial"/>
      <family val="2"/>
    </font>
    <font>
      <b/>
      <sz val="12"/>
      <name val="Arial Narrow"/>
      <family val="2"/>
    </font>
    <font>
      <b/>
      <sz val="10"/>
      <name val="Arial Narrow"/>
      <family val="2"/>
    </font>
    <font>
      <b/>
      <sz val="8"/>
      <name val="Arial Narrow"/>
      <family val="2"/>
    </font>
    <font>
      <sz val="10"/>
      <name val="Arial Narrow"/>
      <family val="2"/>
    </font>
    <font>
      <b/>
      <vertAlign val="superscript"/>
      <sz val="10"/>
      <name val="Arial Narrow"/>
      <family val="2"/>
    </font>
    <font>
      <b/>
      <i/>
      <sz val="10"/>
      <name val="Arial Narrow"/>
      <family val="2"/>
    </font>
    <font>
      <i/>
      <sz val="10"/>
      <name val="Arial Narrow"/>
      <family val="2"/>
    </font>
    <font>
      <sz val="10"/>
      <color indexed="8"/>
      <name val="Arial Narrow"/>
      <family val="2"/>
    </font>
    <font>
      <b/>
      <i/>
      <sz val="9"/>
      <name val="Arial Narrow"/>
      <family val="2"/>
    </font>
    <font>
      <i/>
      <sz val="9"/>
      <name val="Arial Narrow"/>
      <family val="2"/>
    </font>
    <font>
      <sz val="9"/>
      <name val="Arial Narrow"/>
      <family val="2"/>
    </font>
    <font>
      <i/>
      <sz val="10"/>
      <color indexed="8"/>
      <name val="Arial Narrow"/>
      <family val="2"/>
    </font>
    <font>
      <b/>
      <i/>
      <sz val="10"/>
      <color indexed="8"/>
      <name val="Arial Narrow"/>
      <family val="2"/>
    </font>
    <font>
      <b/>
      <sz val="10"/>
      <color indexed="8"/>
      <name val="Arial Narrow"/>
      <family val="2"/>
    </font>
    <font>
      <sz val="10"/>
      <color theme="1"/>
      <name val="Arial Narrow"/>
      <family val="2"/>
    </font>
    <font>
      <i/>
      <sz val="10"/>
      <color theme="1"/>
      <name val="Arial Narrow"/>
      <family val="2"/>
    </font>
    <font>
      <sz val="10"/>
      <color rgb="FFFF0000"/>
      <name val="Arial Narrow"/>
      <family val="2"/>
    </font>
    <font>
      <i/>
      <sz val="10"/>
      <color rgb="FFFF0000"/>
      <name val="Arial Narrow"/>
      <family val="2"/>
    </font>
    <font>
      <sz val="11"/>
      <name val="Arial"/>
      <family val="2"/>
    </font>
    <font>
      <b/>
      <sz val="10"/>
      <color theme="1"/>
      <name val="Arial Narrow"/>
      <family val="2"/>
    </font>
    <font>
      <b/>
      <sz val="12"/>
      <color theme="1"/>
      <name val="Arial Narrow"/>
      <family val="2"/>
    </font>
    <font>
      <b/>
      <sz val="10"/>
      <color theme="1"/>
      <name val="Arial"/>
      <family val="2"/>
    </font>
    <font>
      <b/>
      <i/>
      <sz val="10"/>
      <color theme="1"/>
      <name val="Arial Narrow"/>
      <family val="2"/>
    </font>
    <font>
      <u/>
      <sz val="10"/>
      <color theme="1"/>
      <name val="Arial Narrow"/>
      <family val="2"/>
    </font>
    <font>
      <b/>
      <u/>
      <sz val="10"/>
      <color theme="1"/>
      <name val="Arial Narrow"/>
      <family val="2"/>
    </font>
    <font>
      <i/>
      <sz val="9"/>
      <color theme="1"/>
      <name val="Arial Narrow"/>
      <family val="2"/>
    </font>
    <font>
      <b/>
      <vertAlign val="superscript"/>
      <sz val="12"/>
      <name val="Arial Narrow"/>
      <family val="2"/>
    </font>
    <font>
      <sz val="10"/>
      <color rgb="FFC00000"/>
      <name val="Arial Narrow"/>
      <family val="2"/>
    </font>
    <font>
      <b/>
      <u/>
      <sz val="10"/>
      <color indexed="8"/>
      <name val="Arial Narrow"/>
      <family val="2"/>
    </font>
    <font>
      <i/>
      <sz val="10"/>
      <name val="Arial"/>
      <family val="2"/>
    </font>
    <font>
      <i/>
      <sz val="8"/>
      <name val="Arial"/>
      <family val="2"/>
    </font>
    <font>
      <sz val="8"/>
      <name val="Arial"/>
      <family val="2"/>
    </font>
  </fonts>
  <fills count="2">
    <fill>
      <patternFill patternType="none"/>
    </fill>
    <fill>
      <patternFill patternType="gray125"/>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right style="thin">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thin">
        <color indexed="64"/>
      </right>
      <top style="thin">
        <color indexed="64"/>
      </top>
      <bottom/>
      <diagonal/>
    </border>
    <border>
      <left/>
      <right style="medium">
        <color indexed="64"/>
      </right>
      <top/>
      <bottom/>
      <diagonal/>
    </border>
  </borders>
  <cellStyleXfs count="9">
    <xf numFmtId="0" fontId="0" fillId="0" borderId="0"/>
    <xf numFmtId="43" fontId="1" fillId="0" borderId="0" applyFont="0" applyFill="0" applyBorder="0" applyAlignment="0" applyProtection="0"/>
    <xf numFmtId="0" fontId="4" fillId="0" borderId="0"/>
    <xf numFmtId="43" fontId="8"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0" fontId="4" fillId="0" borderId="0"/>
    <xf numFmtId="0" fontId="23" fillId="0" borderId="0"/>
    <xf numFmtId="0" fontId="4" fillId="0" borderId="0"/>
  </cellStyleXfs>
  <cellXfs count="781">
    <xf numFmtId="0" fontId="0" fillId="0" borderId="0" xfId="0"/>
    <xf numFmtId="0" fontId="3" fillId="0" borderId="4" xfId="0" applyFont="1" applyBorder="1" applyAlignment="1">
      <alignment vertical="center"/>
    </xf>
    <xf numFmtId="165" fontId="3" fillId="0" borderId="0" xfId="1" applyNumberFormat="1" applyFont="1" applyFill="1" applyBorder="1" applyAlignment="1">
      <alignment vertical="center"/>
    </xf>
    <xf numFmtId="0" fontId="3" fillId="0" borderId="0" xfId="0" applyFont="1" applyAlignment="1">
      <alignment vertical="center"/>
    </xf>
    <xf numFmtId="0" fontId="2" fillId="0" borderId="4" xfId="0" applyFont="1" applyBorder="1" applyAlignment="1">
      <alignment horizontal="left" vertical="center" wrapText="1"/>
    </xf>
    <xf numFmtId="165" fontId="3" fillId="0" borderId="0" xfId="1" applyNumberFormat="1" applyFont="1" applyFill="1" applyBorder="1" applyAlignment="1">
      <alignment horizontal="right"/>
    </xf>
    <xf numFmtId="0" fontId="3" fillId="0" borderId="0" xfId="0" applyFont="1" applyAlignment="1">
      <alignment horizontal="right"/>
    </xf>
    <xf numFmtId="0" fontId="3" fillId="0" borderId="0" xfId="0" applyFont="1"/>
    <xf numFmtId="0" fontId="5" fillId="0" borderId="0" xfId="0" applyFont="1"/>
    <xf numFmtId="0" fontId="6" fillId="0" borderId="0" xfId="0" applyFont="1"/>
    <xf numFmtId="0" fontId="7" fillId="0" borderId="0" xfId="0" applyFont="1"/>
    <xf numFmtId="43" fontId="3" fillId="0" borderId="0" xfId="1" applyFont="1" applyFill="1" applyBorder="1"/>
    <xf numFmtId="165" fontId="3" fillId="0" borderId="0" xfId="1" applyNumberFormat="1" applyFont="1" applyFill="1" applyBorder="1"/>
    <xf numFmtId="165" fontId="3" fillId="0" borderId="0" xfId="1" applyNumberFormat="1" applyFont="1" applyFill="1"/>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0" fontId="8" fillId="0" borderId="16" xfId="0" applyFont="1" applyBorder="1"/>
    <xf numFmtId="165" fontId="8" fillId="0" borderId="0" xfId="1" applyNumberFormat="1" applyFont="1" applyFill="1"/>
    <xf numFmtId="0" fontId="8" fillId="0" borderId="0" xfId="0" applyFont="1"/>
    <xf numFmtId="0" fontId="6" fillId="0" borderId="16" xfId="0" applyFont="1" applyBorder="1"/>
    <xf numFmtId="0" fontId="6" fillId="0" borderId="17" xfId="0" applyFont="1" applyBorder="1" applyAlignment="1">
      <alignment horizontal="center"/>
    </xf>
    <xf numFmtId="165" fontId="6" fillId="0" borderId="18" xfId="1" applyNumberFormat="1" applyFont="1" applyFill="1" applyBorder="1" applyAlignment="1">
      <alignment horizontal="right"/>
    </xf>
    <xf numFmtId="165" fontId="6" fillId="0" borderId="19" xfId="1" applyNumberFormat="1" applyFont="1" applyFill="1" applyBorder="1" applyAlignment="1">
      <alignment horizontal="right"/>
    </xf>
    <xf numFmtId="0" fontId="6" fillId="0" borderId="18" xfId="0" applyFont="1" applyBorder="1" applyAlignment="1">
      <alignment horizontal="right"/>
    </xf>
    <xf numFmtId="165" fontId="6" fillId="0" borderId="20" xfId="1" applyNumberFormat="1" applyFont="1" applyFill="1" applyBorder="1" applyAlignment="1">
      <alignment horizontal="right"/>
    </xf>
    <xf numFmtId="165" fontId="6" fillId="0" borderId="21" xfId="1" applyNumberFormat="1" applyFont="1" applyFill="1" applyBorder="1" applyAlignment="1">
      <alignment horizontal="right"/>
    </xf>
    <xf numFmtId="165" fontId="6" fillId="0" borderId="0" xfId="1" applyNumberFormat="1" applyFont="1" applyFill="1"/>
    <xf numFmtId="0" fontId="6" fillId="0" borderId="22" xfId="0" applyFont="1" applyBorder="1"/>
    <xf numFmtId="0" fontId="6" fillId="0" borderId="23" xfId="0" applyFont="1" applyBorder="1"/>
    <xf numFmtId="0" fontId="6" fillId="0" borderId="24" xfId="0" applyFont="1" applyBorder="1" applyAlignment="1">
      <alignment horizontal="center"/>
    </xf>
    <xf numFmtId="165" fontId="6" fillId="0" borderId="25" xfId="1" applyNumberFormat="1" applyFont="1" applyFill="1" applyBorder="1" applyAlignment="1">
      <alignment horizontal="right"/>
    </xf>
    <xf numFmtId="165" fontId="6" fillId="0" borderId="26" xfId="1" applyNumberFormat="1" applyFont="1" applyFill="1" applyBorder="1" applyAlignment="1">
      <alignment horizontal="right"/>
    </xf>
    <xf numFmtId="0" fontId="6" fillId="0" borderId="23" xfId="0" applyFont="1" applyBorder="1" applyAlignment="1">
      <alignment horizontal="right"/>
    </xf>
    <xf numFmtId="0" fontId="6" fillId="0" borderId="25" xfId="0" applyFont="1" applyBorder="1" applyAlignment="1">
      <alignment horizontal="right"/>
    </xf>
    <xf numFmtId="0" fontId="6" fillId="0" borderId="27" xfId="0" applyFont="1" applyBorder="1" applyAlignment="1">
      <alignment horizontal="right"/>
    </xf>
    <xf numFmtId="0" fontId="6" fillId="0" borderId="28" xfId="0" applyFont="1" applyBorder="1"/>
    <xf numFmtId="0" fontId="6" fillId="0" borderId="20" xfId="0" applyFont="1" applyBorder="1"/>
    <xf numFmtId="0" fontId="6" fillId="0" borderId="29" xfId="0" applyFont="1" applyBorder="1" applyAlignment="1">
      <alignment horizontal="center"/>
    </xf>
    <xf numFmtId="0" fontId="6" fillId="0" borderId="18" xfId="0" applyFont="1" applyBorder="1" applyAlignment="1">
      <alignment horizontal="center"/>
    </xf>
    <xf numFmtId="165" fontId="6" fillId="0" borderId="30" xfId="1" applyNumberFormat="1" applyFont="1" applyFill="1" applyBorder="1" applyAlignment="1">
      <alignment horizontal="right"/>
    </xf>
    <xf numFmtId="0" fontId="6" fillId="0" borderId="19" xfId="0" applyFont="1" applyBorder="1" applyAlignment="1">
      <alignment horizontal="center"/>
    </xf>
    <xf numFmtId="165" fontId="6" fillId="0" borderId="19" xfId="0" applyNumberFormat="1" applyFont="1" applyBorder="1" applyAlignment="1">
      <alignment horizontal="center"/>
    </xf>
    <xf numFmtId="0" fontId="6" fillId="0" borderId="20" xfId="0" applyFont="1" applyBorder="1" applyAlignment="1">
      <alignment horizontal="center"/>
    </xf>
    <xf numFmtId="0" fontId="6" fillId="0" borderId="21" xfId="0" applyFont="1" applyBorder="1" applyAlignment="1">
      <alignment horizontal="center"/>
    </xf>
    <xf numFmtId="0" fontId="6" fillId="0" borderId="0" xfId="0" applyFont="1" applyAlignment="1">
      <alignment horizontal="center"/>
    </xf>
    <xf numFmtId="165" fontId="6" fillId="0" borderId="31" xfId="1" applyNumberFormat="1" applyFont="1" applyFill="1" applyBorder="1" applyAlignment="1">
      <alignment horizontal="center"/>
    </xf>
    <xf numFmtId="0" fontId="8" fillId="0" borderId="16" xfId="0" applyFont="1" applyBorder="1" applyAlignment="1">
      <alignment horizontal="right"/>
    </xf>
    <xf numFmtId="165" fontId="6" fillId="0" borderId="0" xfId="1" applyNumberFormat="1" applyFont="1" applyFill="1" applyBorder="1" applyAlignment="1">
      <alignment horizontal="right"/>
    </xf>
    <xf numFmtId="165" fontId="6" fillId="0" borderId="0" xfId="1" applyNumberFormat="1" applyFont="1" applyFill="1" applyAlignment="1">
      <alignment horizontal="right"/>
    </xf>
    <xf numFmtId="0" fontId="6" fillId="0" borderId="0" xfId="0" applyFont="1" applyAlignment="1">
      <alignment horizontal="right"/>
    </xf>
    <xf numFmtId="0" fontId="8" fillId="0" borderId="17" xfId="0" applyFont="1" applyBorder="1" applyAlignment="1">
      <alignment horizontal="center"/>
    </xf>
    <xf numFmtId="165" fontId="8" fillId="0" borderId="30" xfId="1" applyNumberFormat="1" applyFont="1" applyFill="1" applyBorder="1" applyAlignment="1">
      <alignment horizontal="right"/>
    </xf>
    <xf numFmtId="43" fontId="8" fillId="0" borderId="30" xfId="1" applyFont="1" applyFill="1" applyBorder="1" applyAlignment="1">
      <alignment horizontal="right"/>
    </xf>
    <xf numFmtId="165" fontId="8" fillId="0" borderId="32" xfId="1" applyNumberFormat="1" applyFont="1" applyFill="1" applyBorder="1" applyAlignment="1">
      <alignment horizontal="right"/>
    </xf>
    <xf numFmtId="165" fontId="8" fillId="0" borderId="0" xfId="1" applyNumberFormat="1" applyFont="1" applyFill="1" applyBorder="1" applyAlignment="1">
      <alignment horizontal="right"/>
    </xf>
    <xf numFmtId="165" fontId="8" fillId="0" borderId="31" xfId="1" applyNumberFormat="1" applyFont="1" applyFill="1" applyBorder="1" applyAlignment="1">
      <alignment horizontal="right"/>
    </xf>
    <xf numFmtId="165" fontId="8" fillId="0" borderId="0" xfId="1" applyNumberFormat="1" applyFont="1" applyFill="1" applyAlignment="1">
      <alignment horizontal="right"/>
    </xf>
    <xf numFmtId="0" fontId="8" fillId="0" borderId="0" xfId="0" applyFont="1" applyAlignment="1">
      <alignment horizontal="right"/>
    </xf>
    <xf numFmtId="165" fontId="6" fillId="0" borderId="31" xfId="1" applyNumberFormat="1" applyFont="1" applyFill="1" applyBorder="1" applyAlignment="1">
      <alignment horizontal="right"/>
    </xf>
    <xf numFmtId="43" fontId="6" fillId="0" borderId="0" xfId="1" applyFont="1" applyFill="1" applyAlignment="1">
      <alignment horizontal="right"/>
    </xf>
    <xf numFmtId="166" fontId="8" fillId="0" borderId="0" xfId="1" applyNumberFormat="1" applyFont="1" applyFill="1" applyAlignment="1">
      <alignment horizontal="right"/>
    </xf>
    <xf numFmtId="165" fontId="6" fillId="0" borderId="32" xfId="1" applyNumberFormat="1" applyFont="1" applyFill="1" applyBorder="1" applyAlignment="1">
      <alignment horizontal="right"/>
    </xf>
    <xf numFmtId="0" fontId="10" fillId="0" borderId="16" xfId="0" applyFont="1" applyBorder="1"/>
    <xf numFmtId="165" fontId="6" fillId="0" borderId="30" xfId="1" applyNumberFormat="1" applyFont="1" applyFill="1" applyBorder="1" applyAlignment="1">
      <alignment horizontal="center"/>
    </xf>
    <xf numFmtId="165" fontId="6" fillId="0" borderId="32" xfId="1" applyNumberFormat="1" applyFont="1" applyFill="1" applyBorder="1" applyAlignment="1">
      <alignment horizontal="center"/>
    </xf>
    <xf numFmtId="0" fontId="10" fillId="0" borderId="0" xfId="0" applyFont="1"/>
    <xf numFmtId="0" fontId="11" fillId="0" borderId="0" xfId="0" applyFont="1"/>
    <xf numFmtId="0" fontId="10" fillId="0" borderId="17" xfId="0" applyFont="1" applyBorder="1" applyAlignment="1">
      <alignment horizontal="center"/>
    </xf>
    <xf numFmtId="165" fontId="11" fillId="0" borderId="30" xfId="1" applyNumberFormat="1" applyFont="1" applyFill="1" applyBorder="1" applyAlignment="1">
      <alignment horizontal="center"/>
    </xf>
    <xf numFmtId="165" fontId="11" fillId="0" borderId="32" xfId="1" applyNumberFormat="1" applyFont="1" applyFill="1" applyBorder="1" applyAlignment="1">
      <alignment horizontal="center"/>
    </xf>
    <xf numFmtId="165" fontId="11" fillId="0" borderId="31" xfId="1" applyNumberFormat="1" applyFont="1" applyFill="1" applyBorder="1" applyAlignment="1">
      <alignment horizontal="center"/>
    </xf>
    <xf numFmtId="0" fontId="11" fillId="0" borderId="16" xfId="0" applyFont="1" applyBorder="1" applyAlignment="1">
      <alignment horizontal="right"/>
    </xf>
    <xf numFmtId="165" fontId="11" fillId="0" borderId="0" xfId="1" applyNumberFormat="1" applyFont="1" applyFill="1" applyAlignment="1">
      <alignment horizontal="right"/>
    </xf>
    <xf numFmtId="0" fontId="11" fillId="0" borderId="0" xfId="0" applyFont="1" applyAlignment="1">
      <alignment horizontal="right"/>
    </xf>
    <xf numFmtId="165" fontId="11" fillId="0" borderId="0" xfId="1" applyNumberFormat="1" applyFont="1" applyFill="1" applyBorder="1" applyAlignment="1">
      <alignment horizontal="center"/>
    </xf>
    <xf numFmtId="0" fontId="11" fillId="0" borderId="0" xfId="0" applyFont="1" applyAlignment="1">
      <alignment wrapText="1"/>
    </xf>
    <xf numFmtId="0" fontId="10" fillId="0" borderId="30" xfId="0" applyFont="1" applyBorder="1" applyAlignment="1">
      <alignment horizontal="center"/>
    </xf>
    <xf numFmtId="165" fontId="8" fillId="0" borderId="30" xfId="1" applyNumberFormat="1" applyFont="1" applyFill="1" applyBorder="1" applyAlignment="1">
      <alignment horizontal="left" indent="1"/>
    </xf>
    <xf numFmtId="0" fontId="11" fillId="0" borderId="16" xfId="0" applyFont="1" applyBorder="1" applyAlignment="1">
      <alignment horizontal="left" indent="1"/>
    </xf>
    <xf numFmtId="0" fontId="8" fillId="0" borderId="0" xfId="0" applyFont="1" applyAlignment="1">
      <alignment horizontal="left" indent="1"/>
    </xf>
    <xf numFmtId="0" fontId="12" fillId="0" borderId="0" xfId="0" applyFont="1" applyAlignment="1">
      <alignment horizontal="left" wrapText="1"/>
    </xf>
    <xf numFmtId="0" fontId="8" fillId="0" borderId="30" xfId="0" applyFont="1" applyBorder="1" applyAlignment="1">
      <alignment horizontal="left" indent="1"/>
    </xf>
    <xf numFmtId="165" fontId="8" fillId="0" borderId="31" xfId="1" applyNumberFormat="1" applyFont="1" applyFill="1" applyBorder="1" applyAlignment="1">
      <alignment horizontal="left" indent="1"/>
    </xf>
    <xf numFmtId="0" fontId="8" fillId="0" borderId="16" xfId="0" applyFont="1" applyBorder="1" applyAlignment="1">
      <alignment horizontal="left" indent="1"/>
    </xf>
    <xf numFmtId="165" fontId="8" fillId="0" borderId="0" xfId="1" applyNumberFormat="1" applyFont="1" applyFill="1" applyAlignment="1">
      <alignment horizontal="left" indent="1"/>
    </xf>
    <xf numFmtId="0" fontId="11" fillId="0" borderId="16" xfId="0" applyFont="1" applyBorder="1"/>
    <xf numFmtId="0" fontId="11" fillId="0" borderId="0" xfId="0" applyFont="1" applyAlignment="1">
      <alignment horizontal="left" indent="1"/>
    </xf>
    <xf numFmtId="0" fontId="11" fillId="0" borderId="30" xfId="0" applyFont="1" applyBorder="1" applyAlignment="1">
      <alignment horizontal="center"/>
    </xf>
    <xf numFmtId="0" fontId="8" fillId="0" borderId="16" xfId="2" applyFont="1" applyBorder="1"/>
    <xf numFmtId="0" fontId="8" fillId="0" borderId="0" xfId="2" applyFont="1"/>
    <xf numFmtId="165" fontId="8" fillId="0" borderId="30" xfId="1" applyNumberFormat="1" applyFont="1" applyFill="1" applyBorder="1" applyAlignment="1">
      <alignment horizontal="center"/>
    </xf>
    <xf numFmtId="165" fontId="11" fillId="0" borderId="31" xfId="1" applyNumberFormat="1" applyFont="1" applyFill="1" applyBorder="1" applyAlignment="1">
      <alignment horizontal="left" indent="1"/>
    </xf>
    <xf numFmtId="0" fontId="6" fillId="0" borderId="30" xfId="0" applyFont="1" applyBorder="1" applyAlignment="1">
      <alignment horizontal="center"/>
    </xf>
    <xf numFmtId="165" fontId="8" fillId="0" borderId="32" xfId="1" applyNumberFormat="1" applyFont="1" applyFill="1" applyBorder="1" applyAlignment="1">
      <alignment horizontal="center"/>
    </xf>
    <xf numFmtId="165" fontId="8" fillId="0" borderId="0" xfId="1" applyNumberFormat="1" applyFont="1" applyFill="1" applyBorder="1" applyAlignment="1">
      <alignment horizontal="center"/>
    </xf>
    <xf numFmtId="165" fontId="8" fillId="0" borderId="31" xfId="1" applyNumberFormat="1" applyFont="1" applyFill="1" applyBorder="1" applyAlignment="1">
      <alignment horizontal="center"/>
    </xf>
    <xf numFmtId="0" fontId="6" fillId="0" borderId="16" xfId="0" applyFont="1" applyBorder="1" applyAlignment="1">
      <alignment horizontal="right"/>
    </xf>
    <xf numFmtId="167" fontId="6" fillId="0" borderId="18" xfId="1" applyNumberFormat="1" applyFont="1" applyFill="1" applyBorder="1" applyAlignment="1">
      <alignment horizontal="right"/>
    </xf>
    <xf numFmtId="167" fontId="6" fillId="0" borderId="19" xfId="1" applyNumberFormat="1" applyFont="1" applyFill="1" applyBorder="1" applyAlignment="1">
      <alignment horizontal="right"/>
    </xf>
    <xf numFmtId="167" fontId="6" fillId="0" borderId="21" xfId="1" applyNumberFormat="1" applyFont="1" applyFill="1" applyBorder="1" applyAlignment="1">
      <alignment horizontal="right"/>
    </xf>
    <xf numFmtId="37" fontId="8" fillId="0" borderId="30" xfId="1" applyNumberFormat="1" applyFont="1" applyFill="1" applyBorder="1" applyAlignment="1">
      <alignment horizontal="right"/>
    </xf>
    <xf numFmtId="37" fontId="8" fillId="0" borderId="32" xfId="1" applyNumberFormat="1" applyFont="1" applyFill="1" applyBorder="1" applyAlignment="1">
      <alignment horizontal="right"/>
    </xf>
    <xf numFmtId="37" fontId="8" fillId="0" borderId="0" xfId="1" applyNumberFormat="1" applyFont="1" applyFill="1" applyBorder="1" applyAlignment="1">
      <alignment horizontal="right"/>
    </xf>
    <xf numFmtId="37" fontId="8" fillId="0" borderId="31" xfId="1" applyNumberFormat="1" applyFont="1" applyFill="1" applyBorder="1" applyAlignment="1">
      <alignment horizontal="right"/>
    </xf>
    <xf numFmtId="0" fontId="10" fillId="0" borderId="0" xfId="0" applyFont="1" applyAlignment="1">
      <alignment horizontal="right"/>
    </xf>
    <xf numFmtId="165" fontId="6" fillId="0" borderId="33" xfId="1" applyNumberFormat="1" applyFont="1" applyFill="1" applyBorder="1" applyAlignment="1">
      <alignment horizontal="right"/>
    </xf>
    <xf numFmtId="165" fontId="6" fillId="0" borderId="34" xfId="1" applyNumberFormat="1" applyFont="1" applyFill="1" applyBorder="1" applyAlignment="1">
      <alignment horizontal="right"/>
    </xf>
    <xf numFmtId="0" fontId="13" fillId="0" borderId="0" xfId="0" applyFont="1" applyAlignment="1">
      <alignment horizontal="right" vertical="center"/>
    </xf>
    <xf numFmtId="165" fontId="10" fillId="0" borderId="30" xfId="1" applyNumberFormat="1" applyFont="1" applyFill="1" applyBorder="1" applyAlignment="1">
      <alignment horizontal="right"/>
    </xf>
    <xf numFmtId="165" fontId="10" fillId="0" borderId="32" xfId="1" applyNumberFormat="1" applyFont="1" applyFill="1" applyBorder="1" applyAlignment="1">
      <alignment horizontal="right"/>
    </xf>
    <xf numFmtId="165" fontId="10" fillId="0" borderId="0" xfId="1" applyNumberFormat="1" applyFont="1" applyFill="1" applyBorder="1" applyAlignment="1">
      <alignment horizontal="right"/>
    </xf>
    <xf numFmtId="165" fontId="10" fillId="0" borderId="31" xfId="1" applyNumberFormat="1" applyFont="1" applyFill="1" applyBorder="1" applyAlignment="1">
      <alignment horizontal="right"/>
    </xf>
    <xf numFmtId="4" fontId="8" fillId="0" borderId="0" xfId="0" applyNumberFormat="1" applyFont="1"/>
    <xf numFmtId="165" fontId="6" fillId="0" borderId="0" xfId="1" applyNumberFormat="1" applyFont="1" applyFill="1" applyBorder="1" applyAlignment="1">
      <alignment horizontal="center"/>
    </xf>
    <xf numFmtId="0" fontId="10" fillId="0" borderId="16" xfId="0" applyFont="1" applyBorder="1" applyAlignment="1">
      <alignment horizontal="right"/>
    </xf>
    <xf numFmtId="0" fontId="8" fillId="0" borderId="30" xfId="0" applyFont="1" applyBorder="1" applyAlignment="1">
      <alignment horizontal="center"/>
    </xf>
    <xf numFmtId="165" fontId="6" fillId="0" borderId="17" xfId="1" applyNumberFormat="1" applyFont="1" applyFill="1" applyBorder="1" applyAlignment="1">
      <alignment horizontal="right"/>
    </xf>
    <xf numFmtId="165" fontId="8" fillId="0" borderId="25" xfId="1" applyNumberFormat="1" applyFont="1" applyFill="1" applyBorder="1" applyAlignment="1">
      <alignment horizontal="right"/>
    </xf>
    <xf numFmtId="165" fontId="8" fillId="0" borderId="26" xfId="1" applyNumberFormat="1" applyFont="1" applyFill="1" applyBorder="1" applyAlignment="1">
      <alignment horizontal="right"/>
    </xf>
    <xf numFmtId="165" fontId="8" fillId="0" borderId="23" xfId="1" applyNumberFormat="1" applyFont="1" applyFill="1" applyBorder="1" applyAlignment="1">
      <alignment horizontal="right"/>
    </xf>
    <xf numFmtId="165" fontId="8" fillId="0" borderId="27" xfId="1" applyNumberFormat="1" applyFont="1" applyFill="1" applyBorder="1" applyAlignment="1">
      <alignment horizontal="right"/>
    </xf>
    <xf numFmtId="37" fontId="6" fillId="0" borderId="18" xfId="1" applyNumberFormat="1" applyFont="1" applyFill="1" applyBorder="1" applyAlignment="1">
      <alignment horizontal="right"/>
    </xf>
    <xf numFmtId="0" fontId="8" fillId="0" borderId="35" xfId="0" applyFont="1" applyBorder="1"/>
    <xf numFmtId="0" fontId="8" fillId="0" borderId="36" xfId="0" applyFont="1" applyBorder="1"/>
    <xf numFmtId="0" fontId="8" fillId="0" borderId="37" xfId="0" applyFont="1" applyBorder="1" applyAlignment="1">
      <alignment horizontal="center"/>
    </xf>
    <xf numFmtId="165" fontId="8" fillId="0" borderId="37" xfId="1" applyNumberFormat="1" applyFont="1" applyFill="1" applyBorder="1" applyAlignment="1">
      <alignment horizontal="right"/>
    </xf>
    <xf numFmtId="165" fontId="8" fillId="0" borderId="38" xfId="1" applyNumberFormat="1" applyFont="1" applyFill="1" applyBorder="1" applyAlignment="1">
      <alignment horizontal="right"/>
    </xf>
    <xf numFmtId="165" fontId="8" fillId="0" borderId="36" xfId="1" applyNumberFormat="1" applyFont="1" applyFill="1" applyBorder="1" applyAlignment="1">
      <alignment horizontal="right"/>
    </xf>
    <xf numFmtId="165" fontId="8" fillId="0" borderId="39" xfId="1" applyNumberFormat="1" applyFont="1" applyFill="1" applyBorder="1" applyAlignment="1">
      <alignment horizontal="right"/>
    </xf>
    <xf numFmtId="0" fontId="14" fillId="0" borderId="0" xfId="0" applyFont="1"/>
    <xf numFmtId="0" fontId="11" fillId="0" borderId="0" xfId="0" applyFont="1" applyAlignment="1">
      <alignment horizontal="center"/>
    </xf>
    <xf numFmtId="165" fontId="11" fillId="0" borderId="0" xfId="1" applyNumberFormat="1" applyFont="1" applyFill="1" applyBorder="1" applyAlignment="1">
      <alignment horizontal="right"/>
    </xf>
    <xf numFmtId="0" fontId="15" fillId="0" borderId="0" xfId="0" applyFont="1"/>
    <xf numFmtId="165" fontId="3" fillId="0" borderId="0" xfId="1" applyNumberFormat="1" applyFont="1" applyFill="1" applyAlignment="1">
      <alignment horizontal="right"/>
    </xf>
    <xf numFmtId="165" fontId="8" fillId="0" borderId="0" xfId="0" applyNumberFormat="1" applyFont="1"/>
    <xf numFmtId="165" fontId="6" fillId="0" borderId="36" xfId="0" applyNumberFormat="1" applyFont="1" applyBorder="1"/>
    <xf numFmtId="165" fontId="8" fillId="0" borderId="36" xfId="0" applyNumberFormat="1" applyFont="1" applyBorder="1"/>
    <xf numFmtId="165" fontId="8" fillId="0" borderId="8" xfId="0" applyNumberFormat="1" applyFont="1" applyBorder="1"/>
    <xf numFmtId="165" fontId="8" fillId="0" borderId="9" xfId="0" applyNumberFormat="1" applyFont="1" applyBorder="1"/>
    <xf numFmtId="165" fontId="8" fillId="0" borderId="10" xfId="0" applyNumberFormat="1" applyFont="1" applyBorder="1" applyAlignment="1">
      <alignment horizontal="right"/>
    </xf>
    <xf numFmtId="165" fontId="6" fillId="0" borderId="13" xfId="0" quotePrefix="1" applyNumberFormat="1" applyFont="1" applyBorder="1" applyAlignment="1">
      <alignment horizontal="center"/>
    </xf>
    <xf numFmtId="165" fontId="6" fillId="0" borderId="15" xfId="0" quotePrefix="1" applyNumberFormat="1" applyFont="1" applyBorder="1" applyAlignment="1">
      <alignment horizontal="center"/>
    </xf>
    <xf numFmtId="165" fontId="8" fillId="0" borderId="16" xfId="0" applyNumberFormat="1" applyFont="1" applyBorder="1"/>
    <xf numFmtId="165" fontId="6" fillId="0" borderId="0" xfId="0" applyNumberFormat="1" applyFont="1"/>
    <xf numFmtId="165" fontId="11" fillId="0" borderId="32" xfId="0" applyNumberFormat="1" applyFont="1" applyBorder="1" applyAlignment="1">
      <alignment horizontal="right"/>
    </xf>
    <xf numFmtId="165" fontId="6" fillId="0" borderId="18" xfId="3" applyNumberFormat="1" applyFont="1" applyFill="1" applyBorder="1" applyAlignment="1">
      <alignment horizontal="right"/>
    </xf>
    <xf numFmtId="165" fontId="6" fillId="0" borderId="19" xfId="3" applyNumberFormat="1" applyFont="1" applyFill="1" applyBorder="1" applyAlignment="1">
      <alignment horizontal="right"/>
    </xf>
    <xf numFmtId="165" fontId="6" fillId="0" borderId="20" xfId="0" applyNumberFormat="1" applyFont="1" applyBorder="1" applyAlignment="1">
      <alignment horizontal="right"/>
    </xf>
    <xf numFmtId="165" fontId="6" fillId="0" borderId="41" xfId="3" applyNumberFormat="1" applyFont="1" applyFill="1" applyBorder="1" applyAlignment="1">
      <alignment horizontal="right"/>
    </xf>
    <xf numFmtId="165" fontId="6" fillId="0" borderId="22" xfId="0" applyNumberFormat="1" applyFont="1" applyBorder="1"/>
    <xf numFmtId="165" fontId="6" fillId="0" borderId="23" xfId="0" applyNumberFormat="1" applyFont="1" applyBorder="1"/>
    <xf numFmtId="165" fontId="6" fillId="0" borderId="26" xfId="0" applyNumberFormat="1" applyFont="1" applyBorder="1" applyAlignment="1">
      <alignment horizontal="right"/>
    </xf>
    <xf numFmtId="165" fontId="6" fillId="0" borderId="30" xfId="3" applyNumberFormat="1" applyFont="1" applyFill="1" applyBorder="1" applyAlignment="1">
      <alignment horizontal="right"/>
    </xf>
    <xf numFmtId="165" fontId="6" fillId="0" borderId="32" xfId="3" applyNumberFormat="1" applyFont="1" applyFill="1" applyBorder="1" applyAlignment="1">
      <alignment horizontal="right"/>
    </xf>
    <xf numFmtId="165" fontId="6" fillId="0" borderId="0" xfId="4" applyNumberFormat="1" applyFont="1" applyFill="1" applyBorder="1" applyAlignment="1">
      <alignment horizontal="right"/>
    </xf>
    <xf numFmtId="165" fontId="6" fillId="0" borderId="42" xfId="3" applyNumberFormat="1" applyFont="1" applyFill="1" applyBorder="1" applyAlignment="1">
      <alignment horizontal="right"/>
    </xf>
    <xf numFmtId="165" fontId="11" fillId="0" borderId="28" xfId="0" applyNumberFormat="1" applyFont="1" applyBorder="1"/>
    <xf numFmtId="165" fontId="10" fillId="0" borderId="0" xfId="0" applyNumberFormat="1" applyFont="1"/>
    <xf numFmtId="165" fontId="11" fillId="0" borderId="0" xfId="0" applyNumberFormat="1" applyFont="1"/>
    <xf numFmtId="165" fontId="10" fillId="0" borderId="20" xfId="0" applyNumberFormat="1" applyFont="1" applyBorder="1"/>
    <xf numFmtId="165" fontId="11" fillId="0" borderId="19" xfId="0" applyNumberFormat="1" applyFont="1" applyBorder="1" applyAlignment="1">
      <alignment horizontal="right"/>
    </xf>
    <xf numFmtId="165" fontId="6" fillId="0" borderId="19" xfId="0" applyNumberFormat="1" applyFont="1" applyBorder="1" applyAlignment="1">
      <alignment horizontal="right"/>
    </xf>
    <xf numFmtId="165" fontId="6" fillId="0" borderId="21" xfId="0" applyNumberFormat="1" applyFont="1" applyBorder="1" applyAlignment="1">
      <alignment horizontal="right"/>
    </xf>
    <xf numFmtId="165" fontId="11" fillId="0" borderId="16" xfId="0" applyNumberFormat="1" applyFont="1" applyBorder="1"/>
    <xf numFmtId="165" fontId="8" fillId="0" borderId="32" xfId="0" applyNumberFormat="1" applyFont="1" applyBorder="1" applyAlignment="1">
      <alignment horizontal="right"/>
    </xf>
    <xf numFmtId="165" fontId="8" fillId="0" borderId="0" xfId="0" applyNumberFormat="1" applyFont="1" applyAlignment="1">
      <alignment horizontal="right"/>
    </xf>
    <xf numFmtId="165" fontId="8" fillId="0" borderId="43" xfId="0" applyNumberFormat="1" applyFont="1" applyBorder="1" applyAlignment="1">
      <alignment horizontal="right"/>
    </xf>
    <xf numFmtId="165" fontId="8" fillId="0" borderId="0" xfId="0" applyNumberFormat="1" applyFont="1" applyAlignment="1">
      <alignment horizontal="left"/>
    </xf>
    <xf numFmtId="165" fontId="8" fillId="0" borderId="32" xfId="0" applyNumberFormat="1" applyFont="1" applyBorder="1" applyAlignment="1">
      <alignment horizontal="left"/>
    </xf>
    <xf numFmtId="165" fontId="8" fillId="0" borderId="30" xfId="0" applyNumberFormat="1" applyFont="1" applyBorder="1" applyAlignment="1">
      <alignment horizontal="right"/>
    </xf>
    <xf numFmtId="0" fontId="0" fillId="0" borderId="32" xfId="0" applyBorder="1"/>
    <xf numFmtId="165" fontId="12" fillId="0" borderId="0" xfId="0" applyNumberFormat="1" applyFont="1" applyAlignment="1">
      <alignment horizontal="left"/>
    </xf>
    <xf numFmtId="165" fontId="12" fillId="0" borderId="32" xfId="0" applyNumberFormat="1" applyFont="1" applyBorder="1" applyAlignment="1">
      <alignment horizontal="left"/>
    </xf>
    <xf numFmtId="165" fontId="12" fillId="0" borderId="0" xfId="0" applyNumberFormat="1" applyFont="1"/>
    <xf numFmtId="165" fontId="16" fillId="0" borderId="0" xfId="0" applyNumberFormat="1" applyFont="1" applyAlignment="1">
      <alignment horizontal="right"/>
    </xf>
    <xf numFmtId="165" fontId="16" fillId="0" borderId="32" xfId="0" applyNumberFormat="1" applyFont="1" applyBorder="1" applyAlignment="1">
      <alignment horizontal="right"/>
    </xf>
    <xf numFmtId="165" fontId="17" fillId="0" borderId="0" xfId="0" applyNumberFormat="1" applyFont="1"/>
    <xf numFmtId="165" fontId="6" fillId="0" borderId="32" xfId="4" applyNumberFormat="1" applyFont="1" applyFill="1" applyBorder="1" applyAlignment="1">
      <alignment horizontal="center"/>
    </xf>
    <xf numFmtId="165" fontId="6" fillId="0" borderId="0" xfId="4" applyNumberFormat="1" applyFont="1" applyFill="1" applyBorder="1" applyAlignment="1">
      <alignment horizontal="center"/>
    </xf>
    <xf numFmtId="165" fontId="6" fillId="0" borderId="43" xfId="0" applyNumberFormat="1" applyFont="1" applyBorder="1" applyAlignment="1">
      <alignment horizontal="right"/>
    </xf>
    <xf numFmtId="165" fontId="12" fillId="0" borderId="0" xfId="0" applyNumberFormat="1" applyFont="1" applyAlignment="1">
      <alignment horizontal="right"/>
    </xf>
    <xf numFmtId="165" fontId="8" fillId="0" borderId="17" xfId="0" applyNumberFormat="1" applyFont="1" applyBorder="1" applyAlignment="1">
      <alignment horizontal="right"/>
    </xf>
    <xf numFmtId="165" fontId="6" fillId="0" borderId="31" xfId="4" applyNumberFormat="1" applyFont="1" applyFill="1" applyBorder="1" applyAlignment="1">
      <alignment horizontal="center"/>
    </xf>
    <xf numFmtId="165" fontId="18" fillId="0" borderId="0" xfId="0" applyNumberFormat="1" applyFont="1"/>
    <xf numFmtId="165" fontId="16" fillId="0" borderId="0" xfId="0" applyNumberFormat="1" applyFont="1"/>
    <xf numFmtId="165" fontId="19" fillId="0" borderId="0" xfId="0" applyNumberFormat="1" applyFont="1" applyAlignment="1">
      <alignment horizontal="left"/>
    </xf>
    <xf numFmtId="165" fontId="12" fillId="0" borderId="32" xfId="0" applyNumberFormat="1" applyFont="1" applyBorder="1" applyAlignment="1">
      <alignment horizontal="right"/>
    </xf>
    <xf numFmtId="165" fontId="8" fillId="0" borderId="30" xfId="4" applyNumberFormat="1" applyFont="1" applyFill="1" applyBorder="1" applyAlignment="1">
      <alignment horizontal="center"/>
    </xf>
    <xf numFmtId="165" fontId="8" fillId="0" borderId="0" xfId="4" applyNumberFormat="1" applyFont="1" applyFill="1" applyBorder="1" applyAlignment="1">
      <alignment horizontal="center"/>
    </xf>
    <xf numFmtId="165" fontId="16" fillId="0" borderId="0" xfId="0" applyNumberFormat="1" applyFont="1" applyAlignment="1">
      <alignment horizontal="left"/>
    </xf>
    <xf numFmtId="165" fontId="11" fillId="0" borderId="43" xfId="0" applyNumberFormat="1" applyFont="1" applyBorder="1" applyAlignment="1">
      <alignment horizontal="right"/>
    </xf>
    <xf numFmtId="165" fontId="11" fillId="0" borderId="30" xfId="0" applyNumberFormat="1" applyFont="1" applyBorder="1" applyAlignment="1">
      <alignment horizontal="right"/>
    </xf>
    <xf numFmtId="165" fontId="11" fillId="0" borderId="0" xfId="0" applyNumberFormat="1" applyFont="1" applyAlignment="1">
      <alignment horizontal="right"/>
    </xf>
    <xf numFmtId="165" fontId="20" fillId="0" borderId="0" xfId="0" applyNumberFormat="1" applyFont="1" applyAlignment="1">
      <alignment horizontal="left"/>
    </xf>
    <xf numFmtId="165" fontId="11" fillId="0" borderId="30" xfId="3" applyNumberFormat="1" applyFont="1" applyFill="1" applyBorder="1" applyAlignment="1">
      <alignment horizontal="center"/>
    </xf>
    <xf numFmtId="165" fontId="11" fillId="0" borderId="0" xfId="4" applyNumberFormat="1" applyFont="1" applyFill="1" applyBorder="1" applyAlignment="1">
      <alignment horizontal="center"/>
    </xf>
    <xf numFmtId="165" fontId="8" fillId="0" borderId="30" xfId="3" applyNumberFormat="1" applyFont="1" applyFill="1" applyBorder="1" applyAlignment="1">
      <alignment horizontal="center"/>
    </xf>
    <xf numFmtId="165" fontId="8" fillId="0" borderId="43" xfId="4" applyNumberFormat="1" applyFont="1" applyFill="1" applyBorder="1" applyAlignment="1">
      <alignment horizontal="center"/>
    </xf>
    <xf numFmtId="165" fontId="10" fillId="0" borderId="16" xfId="0" applyNumberFormat="1" applyFont="1" applyBorder="1"/>
    <xf numFmtId="165" fontId="6" fillId="0" borderId="16" xfId="0" applyNumberFormat="1" applyFont="1" applyBorder="1"/>
    <xf numFmtId="165" fontId="6" fillId="0" borderId="25" xfId="4" applyNumberFormat="1" applyFont="1" applyFill="1" applyBorder="1" applyAlignment="1">
      <alignment horizontal="center"/>
    </xf>
    <xf numFmtId="165" fontId="6" fillId="0" borderId="23" xfId="4" applyNumberFormat="1" applyFont="1" applyFill="1" applyBorder="1" applyAlignment="1">
      <alignment horizontal="center"/>
    </xf>
    <xf numFmtId="165" fontId="6" fillId="0" borderId="42" xfId="4" applyNumberFormat="1" applyFont="1" applyFill="1" applyBorder="1" applyAlignment="1">
      <alignment horizontal="center"/>
    </xf>
    <xf numFmtId="165" fontId="8" fillId="0" borderId="28" xfId="0" applyNumberFormat="1" applyFont="1" applyBorder="1"/>
    <xf numFmtId="165" fontId="6" fillId="0" borderId="20" xfId="0" applyNumberFormat="1" applyFont="1" applyBorder="1"/>
    <xf numFmtId="165" fontId="8" fillId="0" borderId="20" xfId="0" applyNumberFormat="1" applyFont="1" applyBorder="1"/>
    <xf numFmtId="165" fontId="16" fillId="0" borderId="19" xfId="0" applyNumberFormat="1" applyFont="1" applyBorder="1" applyAlignment="1">
      <alignment horizontal="right"/>
    </xf>
    <xf numFmtId="165" fontId="6" fillId="0" borderId="30" xfId="4" applyNumberFormat="1" applyFont="1" applyFill="1" applyBorder="1" applyAlignment="1">
      <alignment horizontal="center"/>
    </xf>
    <xf numFmtId="165" fontId="6" fillId="0" borderId="41" xfId="4" applyNumberFormat="1" applyFont="1" applyFill="1" applyBorder="1" applyAlignment="1">
      <alignment horizontal="center"/>
    </xf>
    <xf numFmtId="165" fontId="6" fillId="0" borderId="25" xfId="0" applyNumberFormat="1" applyFont="1" applyBorder="1" applyAlignment="1">
      <alignment horizontal="right"/>
    </xf>
    <xf numFmtId="165" fontId="6" fillId="0" borderId="24" xfId="0" applyNumberFormat="1" applyFont="1" applyBorder="1" applyAlignment="1">
      <alignment horizontal="right"/>
    </xf>
    <xf numFmtId="165" fontId="6" fillId="0" borderId="42" xfId="0" applyNumberFormat="1" applyFont="1" applyBorder="1" applyAlignment="1">
      <alignment horizontal="right"/>
    </xf>
    <xf numFmtId="165" fontId="6" fillId="0" borderId="0" xfId="0" applyNumberFormat="1" applyFont="1" applyAlignment="1">
      <alignment horizontal="right"/>
    </xf>
    <xf numFmtId="165" fontId="8" fillId="0" borderId="44" xfId="0" applyNumberFormat="1" applyFont="1" applyBorder="1"/>
    <xf numFmtId="165" fontId="6" fillId="0" borderId="45" xfId="0" applyNumberFormat="1" applyFont="1" applyBorder="1"/>
    <xf numFmtId="165" fontId="8" fillId="0" borderId="45" xfId="0" applyNumberFormat="1" applyFont="1" applyBorder="1"/>
    <xf numFmtId="165" fontId="12" fillId="0" borderId="45" xfId="0" applyNumberFormat="1" applyFont="1" applyBorder="1"/>
    <xf numFmtId="165" fontId="16" fillId="0" borderId="46" xfId="0" applyNumberFormat="1" applyFont="1" applyBorder="1" applyAlignment="1">
      <alignment horizontal="right"/>
    </xf>
    <xf numFmtId="165" fontId="6" fillId="0" borderId="47" xfId="4" applyNumberFormat="1" applyFont="1" applyFill="1" applyBorder="1" applyAlignment="1">
      <alignment horizontal="center"/>
    </xf>
    <xf numFmtId="165" fontId="6" fillId="0" borderId="48" xfId="4" applyNumberFormat="1" applyFont="1" applyFill="1" applyBorder="1" applyAlignment="1">
      <alignment horizontal="center"/>
    </xf>
    <xf numFmtId="165" fontId="6" fillId="0" borderId="49" xfId="4" applyNumberFormat="1" applyFont="1" applyFill="1" applyBorder="1" applyAlignment="1">
      <alignment horizontal="center"/>
    </xf>
    <xf numFmtId="165" fontId="6" fillId="0" borderId="46" xfId="4" applyNumberFormat="1" applyFont="1" applyFill="1" applyBorder="1" applyAlignment="1">
      <alignment horizontal="center"/>
    </xf>
    <xf numFmtId="165" fontId="6" fillId="0" borderId="43" xfId="4" applyNumberFormat="1" applyFont="1" applyFill="1" applyBorder="1" applyAlignment="1">
      <alignment horizontal="center"/>
    </xf>
    <xf numFmtId="165" fontId="8" fillId="0" borderId="35" xfId="0" applyNumberFormat="1" applyFont="1" applyBorder="1"/>
    <xf numFmtId="165" fontId="16" fillId="0" borderId="36" xfId="0" applyNumberFormat="1" applyFont="1" applyBorder="1" applyAlignment="1">
      <alignment horizontal="right"/>
    </xf>
    <xf numFmtId="165" fontId="8" fillId="0" borderId="32" xfId="4" applyNumberFormat="1" applyFont="1" applyFill="1" applyBorder="1" applyAlignment="1">
      <alignment horizontal="center"/>
    </xf>
    <xf numFmtId="165" fontId="6" fillId="0" borderId="18" xfId="0" applyNumberFormat="1" applyFont="1" applyBorder="1" applyAlignment="1">
      <alignment horizontal="right"/>
    </xf>
    <xf numFmtId="165" fontId="6" fillId="0" borderId="41" xfId="0" applyNumberFormat="1" applyFont="1" applyBorder="1" applyAlignment="1">
      <alignment horizontal="right"/>
    </xf>
    <xf numFmtId="165" fontId="6" fillId="0" borderId="0" xfId="0" applyNumberFormat="1" applyFont="1" applyAlignment="1">
      <alignment horizontal="left"/>
    </xf>
    <xf numFmtId="165" fontId="18" fillId="0" borderId="32" xfId="0" applyNumberFormat="1" applyFont="1" applyBorder="1" applyAlignment="1">
      <alignment horizontal="right"/>
    </xf>
    <xf numFmtId="165" fontId="6" fillId="0" borderId="30" xfId="0" applyNumberFormat="1" applyFont="1" applyBorder="1" applyAlignment="1">
      <alignment horizontal="right"/>
    </xf>
    <xf numFmtId="165" fontId="6" fillId="0" borderId="43" xfId="3" applyNumberFormat="1" applyFont="1" applyFill="1" applyBorder="1" applyAlignment="1">
      <alignment horizontal="center"/>
    </xf>
    <xf numFmtId="165" fontId="6" fillId="0" borderId="32" xfId="0" applyNumberFormat="1" applyFont="1" applyBorder="1" applyAlignment="1">
      <alignment horizontal="right"/>
    </xf>
    <xf numFmtId="165" fontId="11" fillId="0" borderId="0" xfId="0" applyNumberFormat="1" applyFont="1" applyAlignment="1">
      <alignment horizontal="left"/>
    </xf>
    <xf numFmtId="165" fontId="11" fillId="0" borderId="30" xfId="5" applyNumberFormat="1" applyFont="1" applyFill="1" applyBorder="1" applyAlignment="1" applyProtection="1"/>
    <xf numFmtId="165" fontId="17" fillId="0" borderId="32" xfId="0" applyNumberFormat="1" applyFont="1" applyBorder="1" applyAlignment="1">
      <alignment horizontal="right"/>
    </xf>
    <xf numFmtId="165" fontId="6" fillId="0" borderId="30" xfId="3" applyNumberFormat="1" applyFont="1" applyFill="1" applyBorder="1" applyAlignment="1">
      <alignment horizontal="center"/>
    </xf>
    <xf numFmtId="165" fontId="18" fillId="0" borderId="0" xfId="0" applyNumberFormat="1" applyFont="1" applyAlignment="1">
      <alignment horizontal="right"/>
    </xf>
    <xf numFmtId="165" fontId="8" fillId="0" borderId="43" xfId="3" applyNumberFormat="1" applyFont="1" applyFill="1" applyBorder="1" applyAlignment="1">
      <alignment horizontal="center"/>
    </xf>
    <xf numFmtId="165" fontId="6" fillId="0" borderId="31" xfId="0" applyNumberFormat="1" applyFont="1" applyBorder="1" applyAlignment="1">
      <alignment horizontal="right"/>
    </xf>
    <xf numFmtId="165" fontId="8" fillId="0" borderId="30" xfId="5" applyNumberFormat="1" applyFont="1" applyFill="1" applyBorder="1" applyAlignment="1" applyProtection="1"/>
    <xf numFmtId="165" fontId="11" fillId="0" borderId="32" xfId="5" applyNumberFormat="1" applyFont="1" applyFill="1" applyBorder="1" applyAlignment="1" applyProtection="1"/>
    <xf numFmtId="165" fontId="8" fillId="0" borderId="16" xfId="0" applyNumberFormat="1" applyFont="1" applyBorder="1" applyAlignment="1">
      <alignment horizontal="right"/>
    </xf>
    <xf numFmtId="165" fontId="11" fillId="0" borderId="17" xfId="0" applyNumberFormat="1" applyFont="1" applyBorder="1" applyAlignment="1">
      <alignment horizontal="right"/>
    </xf>
    <xf numFmtId="165" fontId="11" fillId="0" borderId="31" xfId="0" applyNumberFormat="1" applyFont="1" applyBorder="1" applyAlignment="1">
      <alignment horizontal="right"/>
    </xf>
    <xf numFmtId="165" fontId="11" fillId="0" borderId="16" xfId="0" applyNumberFormat="1" applyFont="1" applyBorder="1" applyAlignment="1">
      <alignment horizontal="right"/>
    </xf>
    <xf numFmtId="165" fontId="16" fillId="0" borderId="0" xfId="0" applyNumberFormat="1" applyFont="1" applyAlignment="1">
      <alignment horizontal="left" indent="1"/>
    </xf>
    <xf numFmtId="165" fontId="11" fillId="0" borderId="30" xfId="0" applyNumberFormat="1" applyFont="1" applyBorder="1"/>
    <xf numFmtId="165" fontId="11" fillId="0" borderId="17" xfId="0" applyNumberFormat="1" applyFont="1" applyBorder="1"/>
    <xf numFmtId="165" fontId="11" fillId="0" borderId="0" xfId="0" applyNumberFormat="1" applyFont="1" applyAlignment="1">
      <alignment horizontal="left" indent="1"/>
    </xf>
    <xf numFmtId="165" fontId="11" fillId="0" borderId="17" xfId="5" applyNumberFormat="1" applyFont="1" applyFill="1" applyBorder="1" applyAlignment="1" applyProtection="1"/>
    <xf numFmtId="165" fontId="6" fillId="0" borderId="44" xfId="0" applyNumberFormat="1" applyFont="1" applyBorder="1"/>
    <xf numFmtId="165" fontId="6" fillId="0" borderId="46" xfId="0" applyNumberFormat="1" applyFont="1" applyBorder="1"/>
    <xf numFmtId="165" fontId="6" fillId="0" borderId="49" xfId="0" applyNumberFormat="1" applyFont="1" applyBorder="1"/>
    <xf numFmtId="165" fontId="6" fillId="0" borderId="35" xfId="0" applyNumberFormat="1" applyFont="1" applyBorder="1"/>
    <xf numFmtId="165" fontId="6" fillId="0" borderId="50" xfId="0" applyNumberFormat="1" applyFont="1" applyBorder="1"/>
    <xf numFmtId="165" fontId="6" fillId="0" borderId="51" xfId="0" applyNumberFormat="1" applyFont="1" applyBorder="1"/>
    <xf numFmtId="165" fontId="6" fillId="0" borderId="52" xfId="0" applyNumberFormat="1" applyFont="1" applyBorder="1"/>
    <xf numFmtId="165" fontId="6" fillId="0" borderId="47" xfId="0" applyNumberFormat="1" applyFont="1" applyBorder="1"/>
    <xf numFmtId="165" fontId="6" fillId="0" borderId="53" xfId="0" applyNumberFormat="1" applyFont="1" applyBorder="1"/>
    <xf numFmtId="165" fontId="6" fillId="0" borderId="54" xfId="0" applyNumberFormat="1" applyFont="1" applyBorder="1" applyAlignment="1">
      <alignment horizontal="left" vertical="top"/>
    </xf>
    <xf numFmtId="165" fontId="6" fillId="0" borderId="55" xfId="0" applyNumberFormat="1" applyFont="1" applyBorder="1" applyAlignment="1">
      <alignment horizontal="left" vertical="top"/>
    </xf>
    <xf numFmtId="165" fontId="6" fillId="0" borderId="9" xfId="0" applyNumberFormat="1" applyFont="1" applyBorder="1"/>
    <xf numFmtId="165" fontId="8" fillId="0" borderId="9" xfId="0" applyNumberFormat="1" applyFont="1" applyBorder="1" applyAlignment="1">
      <alignment horizontal="left"/>
    </xf>
    <xf numFmtId="165" fontId="6" fillId="0" borderId="56" xfId="0" applyNumberFormat="1" applyFont="1" applyBorder="1"/>
    <xf numFmtId="165" fontId="6" fillId="0" borderId="10" xfId="0" applyNumberFormat="1" applyFont="1" applyBorder="1"/>
    <xf numFmtId="165" fontId="6" fillId="0" borderId="57" xfId="0" applyNumberFormat="1" applyFont="1" applyBorder="1"/>
    <xf numFmtId="165" fontId="6" fillId="0" borderId="30" xfId="0" applyNumberFormat="1" applyFont="1" applyBorder="1"/>
    <xf numFmtId="165" fontId="6" fillId="0" borderId="32" xfId="0" applyNumberFormat="1" applyFont="1" applyBorder="1"/>
    <xf numFmtId="165" fontId="6" fillId="0" borderId="43" xfId="0" applyNumberFormat="1" applyFont="1" applyBorder="1"/>
    <xf numFmtId="165" fontId="6" fillId="0" borderId="16" xfId="0" applyNumberFormat="1" applyFont="1" applyBorder="1" applyAlignment="1">
      <alignment horizontal="left"/>
    </xf>
    <xf numFmtId="165" fontId="6" fillId="0" borderId="32" xfId="0" applyNumberFormat="1" applyFont="1" applyBorder="1" applyAlignment="1">
      <alignment horizontal="left"/>
    </xf>
    <xf numFmtId="165" fontId="8" fillId="0" borderId="16" xfId="0" applyNumberFormat="1" applyFont="1" applyBorder="1" applyAlignment="1">
      <alignment horizontal="left"/>
    </xf>
    <xf numFmtId="165" fontId="8" fillId="0" borderId="30" xfId="0" applyNumberFormat="1" applyFont="1" applyBorder="1"/>
    <xf numFmtId="165" fontId="8" fillId="0" borderId="31" xfId="0" applyNumberFormat="1" applyFont="1" applyBorder="1" applyAlignment="1">
      <alignment horizontal="right"/>
    </xf>
    <xf numFmtId="165" fontId="21" fillId="0" borderId="16" xfId="0" applyNumberFormat="1" applyFont="1" applyBorder="1"/>
    <xf numFmtId="165" fontId="21" fillId="0" borderId="0" xfId="0" applyNumberFormat="1" applyFont="1"/>
    <xf numFmtId="165" fontId="22" fillId="0" borderId="0" xfId="0" applyNumberFormat="1" applyFont="1" applyAlignment="1">
      <alignment horizontal="right"/>
    </xf>
    <xf numFmtId="165" fontId="21" fillId="0" borderId="30" xfId="0" applyNumberFormat="1" applyFont="1" applyBorder="1" applyAlignment="1">
      <alignment horizontal="right"/>
    </xf>
    <xf numFmtId="165" fontId="21" fillId="0" borderId="0" xfId="0" applyNumberFormat="1" applyFont="1" applyAlignment="1">
      <alignment horizontal="right"/>
    </xf>
    <xf numFmtId="165" fontId="21" fillId="0" borderId="43" xfId="0" applyNumberFormat="1" applyFont="1" applyBorder="1" applyAlignment="1">
      <alignment horizontal="right"/>
    </xf>
    <xf numFmtId="165" fontId="21" fillId="0" borderId="17" xfId="0" applyNumberFormat="1" applyFont="1" applyBorder="1" applyAlignment="1">
      <alignment horizontal="right"/>
    </xf>
    <xf numFmtId="165" fontId="22" fillId="0" borderId="0" xfId="0" applyNumberFormat="1" applyFont="1"/>
    <xf numFmtId="165" fontId="8" fillId="0" borderId="22" xfId="0" applyNumberFormat="1" applyFont="1" applyBorder="1"/>
    <xf numFmtId="165" fontId="8" fillId="0" borderId="23" xfId="0" applyNumberFormat="1" applyFont="1" applyBorder="1"/>
    <xf numFmtId="165" fontId="8" fillId="0" borderId="25" xfId="0" applyNumberFormat="1" applyFont="1" applyBorder="1" applyAlignment="1">
      <alignment horizontal="right"/>
    </xf>
    <xf numFmtId="165" fontId="8" fillId="0" borderId="23" xfId="0" applyNumberFormat="1" applyFont="1" applyBorder="1" applyAlignment="1">
      <alignment horizontal="right"/>
    </xf>
    <xf numFmtId="165" fontId="6" fillId="0" borderId="41" xfId="0" applyNumberFormat="1" applyFont="1" applyBorder="1"/>
    <xf numFmtId="165" fontId="11" fillId="0" borderId="16" xfId="0" applyNumberFormat="1" applyFont="1" applyBorder="1" applyAlignment="1">
      <alignment horizontal="left"/>
    </xf>
    <xf numFmtId="165" fontId="11" fillId="0" borderId="32" xfId="0" applyNumberFormat="1" applyFont="1" applyBorder="1" applyAlignment="1">
      <alignment horizontal="left"/>
    </xf>
    <xf numFmtId="165" fontId="11" fillId="0" borderId="22" xfId="0" applyNumberFormat="1" applyFont="1" applyBorder="1" applyAlignment="1">
      <alignment horizontal="left"/>
    </xf>
    <xf numFmtId="165" fontId="11" fillId="0" borderId="23" xfId="0" applyNumberFormat="1" applyFont="1" applyBorder="1" applyAlignment="1">
      <alignment horizontal="left"/>
    </xf>
    <xf numFmtId="165" fontId="11" fillId="0" borderId="26" xfId="0" applyNumberFormat="1" applyFont="1" applyBorder="1" applyAlignment="1">
      <alignment horizontal="left"/>
    </xf>
    <xf numFmtId="165" fontId="11" fillId="0" borderId="25" xfId="0" applyNumberFormat="1" applyFont="1" applyBorder="1" applyAlignment="1">
      <alignment horizontal="right"/>
    </xf>
    <xf numFmtId="165" fontId="11" fillId="0" borderId="42" xfId="0" applyNumberFormat="1" applyFont="1" applyBorder="1" applyAlignment="1">
      <alignment horizontal="right"/>
    </xf>
    <xf numFmtId="165" fontId="16" fillId="0" borderId="45" xfId="0" applyNumberFormat="1" applyFont="1" applyBorder="1" applyAlignment="1">
      <alignment horizontal="right"/>
    </xf>
    <xf numFmtId="165" fontId="11" fillId="0" borderId="9" xfId="0" applyNumberFormat="1" applyFont="1" applyBorder="1" applyAlignment="1">
      <alignment horizontal="left"/>
    </xf>
    <xf numFmtId="0" fontId="6" fillId="0" borderId="36" xfId="0" applyFont="1" applyBorder="1"/>
    <xf numFmtId="3" fontId="8" fillId="0" borderId="36" xfId="0" applyNumberFormat="1" applyFont="1" applyBorder="1"/>
    <xf numFmtId="164" fontId="8" fillId="0" borderId="0" xfId="4" applyFont="1" applyFill="1"/>
    <xf numFmtId="0" fontId="6" fillId="0" borderId="10" xfId="0" applyFont="1" applyBorder="1" applyAlignment="1">
      <alignment horizontal="right"/>
    </xf>
    <xf numFmtId="0" fontId="6" fillId="0" borderId="32" xfId="0" applyFont="1" applyBorder="1" applyAlignment="1">
      <alignment horizontal="right"/>
    </xf>
    <xf numFmtId="0" fontId="6" fillId="0" borderId="17" xfId="0" applyFont="1" applyBorder="1" applyAlignment="1">
      <alignment horizontal="right"/>
    </xf>
    <xf numFmtId="3" fontId="6" fillId="0" borderId="18" xfId="0" applyNumberFormat="1" applyFont="1" applyBorder="1" applyAlignment="1">
      <alignment horizontal="right"/>
    </xf>
    <xf numFmtId="3" fontId="6" fillId="0" borderId="21" xfId="0" applyNumberFormat="1" applyFont="1" applyBorder="1" applyAlignment="1">
      <alignment horizontal="right"/>
    </xf>
    <xf numFmtId="0" fontId="6" fillId="0" borderId="26" xfId="0" applyFont="1" applyBorder="1" applyAlignment="1">
      <alignment horizontal="right"/>
    </xf>
    <xf numFmtId="0" fontId="6" fillId="0" borderId="24" xfId="0" applyFont="1" applyBorder="1" applyAlignment="1">
      <alignment horizontal="right"/>
    </xf>
    <xf numFmtId="0" fontId="6" fillId="0" borderId="29" xfId="0" applyFont="1" applyBorder="1" applyAlignment="1">
      <alignment horizontal="right"/>
    </xf>
    <xf numFmtId="0" fontId="6" fillId="0" borderId="20" xfId="0" applyFont="1" applyBorder="1" applyAlignment="1">
      <alignment horizontal="right"/>
    </xf>
    <xf numFmtId="0" fontId="6" fillId="0" borderId="19" xfId="0" applyFont="1" applyBorder="1" applyAlignment="1">
      <alignment horizontal="right"/>
    </xf>
    <xf numFmtId="0" fontId="6" fillId="0" borderId="30" xfId="0" applyFont="1" applyBorder="1" applyAlignment="1">
      <alignment horizontal="right"/>
    </xf>
    <xf numFmtId="0" fontId="6" fillId="0" borderId="31" xfId="0" applyFont="1" applyBorder="1" applyAlignment="1">
      <alignment horizontal="right"/>
    </xf>
    <xf numFmtId="0" fontId="8" fillId="0" borderId="16" xfId="0" applyFont="1" applyBorder="1" applyAlignment="1">
      <alignment horizontal="left"/>
    </xf>
    <xf numFmtId="37" fontId="8" fillId="0" borderId="0" xfId="0" applyNumberFormat="1" applyFont="1"/>
    <xf numFmtId="37" fontId="8" fillId="0" borderId="0" xfId="0" applyNumberFormat="1" applyFont="1" applyAlignment="1">
      <alignment horizontal="right"/>
    </xf>
    <xf numFmtId="165" fontId="8" fillId="0" borderId="17" xfId="4" applyNumberFormat="1" applyFont="1" applyFill="1" applyBorder="1" applyAlignment="1">
      <alignment horizontal="right"/>
    </xf>
    <xf numFmtId="165" fontId="8" fillId="0" borderId="0" xfId="4" applyNumberFormat="1" applyFont="1" applyFill="1" applyBorder="1" applyAlignment="1">
      <alignment horizontal="right"/>
    </xf>
    <xf numFmtId="165" fontId="8" fillId="0" borderId="32" xfId="4" applyNumberFormat="1" applyFont="1" applyFill="1" applyBorder="1" applyAlignment="1">
      <alignment horizontal="right"/>
    </xf>
    <xf numFmtId="165" fontId="8" fillId="0" borderId="17" xfId="6" applyNumberFormat="1" applyFont="1" applyBorder="1" applyAlignment="1">
      <alignment horizontal="right"/>
    </xf>
    <xf numFmtId="165" fontId="8" fillId="0" borderId="0" xfId="6" applyNumberFormat="1" applyFont="1" applyAlignment="1">
      <alignment horizontal="right"/>
    </xf>
    <xf numFmtId="165" fontId="8" fillId="0" borderId="0" xfId="4" applyNumberFormat="1" applyFont="1" applyFill="1" applyBorder="1" applyAlignment="1"/>
    <xf numFmtId="37" fontId="11" fillId="0" borderId="0" xfId="0" quotePrefix="1" applyNumberFormat="1" applyFont="1" applyAlignment="1">
      <alignment horizontal="right"/>
    </xf>
    <xf numFmtId="0" fontId="11" fillId="0" borderId="0" xfId="0" quotePrefix="1" applyFont="1" applyAlignment="1">
      <alignment horizontal="right"/>
    </xf>
    <xf numFmtId="37" fontId="11" fillId="0" borderId="0" xfId="0" applyNumberFormat="1" applyFont="1" applyAlignment="1">
      <alignment horizontal="right"/>
    </xf>
    <xf numFmtId="37" fontId="8" fillId="0" borderId="0" xfId="0" applyNumberFormat="1" applyFont="1" applyAlignment="1">
      <alignment horizontal="left"/>
    </xf>
    <xf numFmtId="37" fontId="8" fillId="0" borderId="32" xfId="0" applyNumberFormat="1" applyFont="1" applyBorder="1" applyAlignment="1">
      <alignment horizontal="right"/>
    </xf>
    <xf numFmtId="0" fontId="8" fillId="0" borderId="22" xfId="0" applyFont="1" applyBorder="1" applyAlignment="1">
      <alignment horizontal="left"/>
    </xf>
    <xf numFmtId="37" fontId="8" fillId="0" borderId="23" xfId="0" applyNumberFormat="1" applyFont="1" applyBorder="1"/>
    <xf numFmtId="0" fontId="8" fillId="0" borderId="23" xfId="0" applyFont="1" applyBorder="1"/>
    <xf numFmtId="37" fontId="8" fillId="0" borderId="26" xfId="0" applyNumberFormat="1" applyFont="1" applyBorder="1" applyAlignment="1">
      <alignment horizontal="right"/>
    </xf>
    <xf numFmtId="0" fontId="6" fillId="0" borderId="35" xfId="0" applyFont="1" applyBorder="1"/>
    <xf numFmtId="37" fontId="8" fillId="0" borderId="36" xfId="0" applyNumberFormat="1" applyFont="1" applyBorder="1"/>
    <xf numFmtId="37" fontId="11" fillId="0" borderId="38" xfId="0" quotePrefix="1" applyNumberFormat="1" applyFont="1" applyBorder="1" applyAlignment="1">
      <alignment horizontal="right"/>
    </xf>
    <xf numFmtId="165" fontId="6" fillId="0" borderId="48" xfId="0" applyNumberFormat="1" applyFont="1" applyBorder="1" applyAlignment="1">
      <alignment horizontal="right"/>
    </xf>
    <xf numFmtId="165" fontId="6" fillId="0" borderId="45" xfId="0" applyNumberFormat="1" applyFont="1" applyBorder="1" applyAlignment="1">
      <alignment horizontal="right"/>
    </xf>
    <xf numFmtId="165" fontId="6" fillId="0" borderId="47" xfId="0" applyNumberFormat="1" applyFont="1" applyBorder="1" applyAlignment="1">
      <alignment horizontal="right"/>
    </xf>
    <xf numFmtId="165" fontId="6" fillId="0" borderId="53" xfId="0" applyNumberFormat="1" applyFont="1" applyBorder="1" applyAlignment="1">
      <alignment horizontal="right"/>
    </xf>
    <xf numFmtId="37" fontId="11" fillId="0" borderId="32" xfId="0" quotePrefix="1" applyNumberFormat="1" applyFont="1" applyBorder="1" applyAlignment="1">
      <alignment horizontal="right"/>
    </xf>
    <xf numFmtId="165" fontId="6" fillId="0" borderId="17" xfId="0" applyNumberFormat="1" applyFont="1" applyBorder="1" applyAlignment="1">
      <alignment horizontal="right"/>
    </xf>
    <xf numFmtId="165" fontId="6" fillId="0" borderId="17" xfId="4" applyNumberFormat="1" applyFont="1" applyFill="1" applyBorder="1" applyAlignment="1">
      <alignment horizontal="center"/>
    </xf>
    <xf numFmtId="167" fontId="6" fillId="0" borderId="0" xfId="4" applyNumberFormat="1" applyFont="1" applyFill="1" applyBorder="1" applyAlignment="1">
      <alignment horizontal="center"/>
    </xf>
    <xf numFmtId="0" fontId="8" fillId="0" borderId="0" xfId="0" applyFont="1" applyAlignment="1">
      <alignment horizontal="left"/>
    </xf>
    <xf numFmtId="165" fontId="8" fillId="0" borderId="17" xfId="4" applyNumberFormat="1" applyFont="1" applyFill="1" applyBorder="1" applyAlignment="1">
      <alignment horizontal="center"/>
    </xf>
    <xf numFmtId="37" fontId="11" fillId="0" borderId="32" xfId="0" applyNumberFormat="1" applyFont="1" applyBorder="1" applyAlignment="1">
      <alignment horizontal="right"/>
    </xf>
    <xf numFmtId="165" fontId="11" fillId="0" borderId="17" xfId="4" applyNumberFormat="1" applyFont="1" applyFill="1" applyBorder="1" applyAlignment="1">
      <alignment horizontal="right"/>
    </xf>
    <xf numFmtId="165" fontId="11" fillId="0" borderId="0" xfId="4" applyNumberFormat="1" applyFont="1" applyFill="1" applyBorder="1" applyAlignment="1">
      <alignment horizontal="right"/>
    </xf>
    <xf numFmtId="165" fontId="11" fillId="0" borderId="17" xfId="4" applyNumberFormat="1" applyFont="1" applyFill="1" applyBorder="1" applyAlignment="1">
      <alignment horizontal="center"/>
    </xf>
    <xf numFmtId="164" fontId="11" fillId="0" borderId="0" xfId="4" applyFont="1" applyFill="1"/>
    <xf numFmtId="37" fontId="8" fillId="0" borderId="32" xfId="0" quotePrefix="1" applyNumberFormat="1" applyFont="1" applyBorder="1" applyAlignment="1">
      <alignment horizontal="right"/>
    </xf>
    <xf numFmtId="165" fontId="8" fillId="0" borderId="23" xfId="4" applyNumberFormat="1" applyFont="1" applyFill="1" applyBorder="1" applyAlignment="1">
      <alignment horizontal="right"/>
    </xf>
    <xf numFmtId="165" fontId="8" fillId="0" borderId="26" xfId="4" applyNumberFormat="1" applyFont="1" applyFill="1" applyBorder="1" applyAlignment="1">
      <alignment horizontal="right"/>
    </xf>
    <xf numFmtId="165" fontId="6" fillId="0" borderId="59" xfId="4" applyNumberFormat="1" applyFont="1" applyFill="1" applyBorder="1"/>
    <xf numFmtId="165" fontId="6" fillId="0" borderId="20" xfId="4" applyNumberFormat="1" applyFont="1" applyFill="1" applyBorder="1"/>
    <xf numFmtId="165" fontId="6" fillId="0" borderId="58" xfId="4" applyNumberFormat="1" applyFont="1" applyFill="1" applyBorder="1" applyAlignment="1">
      <alignment horizontal="right"/>
    </xf>
    <xf numFmtId="165" fontId="6" fillId="0" borderId="59" xfId="4" applyNumberFormat="1" applyFont="1" applyFill="1" applyBorder="1" applyAlignment="1">
      <alignment horizontal="right"/>
    </xf>
    <xf numFmtId="165" fontId="6" fillId="0" borderId="60" xfId="4" applyNumberFormat="1" applyFont="1" applyFill="1" applyBorder="1" applyAlignment="1">
      <alignment horizontal="right"/>
    </xf>
    <xf numFmtId="165" fontId="6" fillId="0" borderId="33" xfId="4" applyNumberFormat="1" applyFont="1" applyFill="1" applyBorder="1" applyAlignment="1">
      <alignment horizontal="right"/>
    </xf>
    <xf numFmtId="165" fontId="6" fillId="0" borderId="58" xfId="4" applyNumberFormat="1" applyFont="1" applyFill="1" applyBorder="1"/>
    <xf numFmtId="165" fontId="6" fillId="0" borderId="60" xfId="4" applyNumberFormat="1" applyFont="1" applyFill="1" applyBorder="1"/>
    <xf numFmtId="165" fontId="6" fillId="0" borderId="33" xfId="4" applyNumberFormat="1" applyFont="1" applyFill="1" applyBorder="1"/>
    <xf numFmtId="165" fontId="6" fillId="0" borderId="34" xfId="4" applyNumberFormat="1" applyFont="1" applyFill="1" applyBorder="1"/>
    <xf numFmtId="165" fontId="6" fillId="0" borderId="0" xfId="4" applyNumberFormat="1" applyFont="1" applyFill="1" applyBorder="1"/>
    <xf numFmtId="164" fontId="6" fillId="0" borderId="0" xfId="4" applyFont="1" applyFill="1" applyBorder="1"/>
    <xf numFmtId="165" fontId="8" fillId="0" borderId="0" xfId="4" applyNumberFormat="1" applyFont="1" applyFill="1" applyBorder="1"/>
    <xf numFmtId="165" fontId="8" fillId="0" borderId="30" xfId="4" applyNumberFormat="1" applyFont="1" applyFill="1" applyBorder="1"/>
    <xf numFmtId="165" fontId="8" fillId="0" borderId="31" xfId="4" applyNumberFormat="1" applyFont="1" applyFill="1" applyBorder="1"/>
    <xf numFmtId="164" fontId="8" fillId="0" borderId="0" xfId="4" applyFont="1" applyFill="1" applyBorder="1"/>
    <xf numFmtId="165" fontId="8" fillId="0" borderId="20" xfId="4" applyNumberFormat="1" applyFont="1" applyFill="1" applyBorder="1"/>
    <xf numFmtId="0" fontId="6" fillId="0" borderId="59" xfId="0" applyFont="1" applyBorder="1"/>
    <xf numFmtId="165" fontId="6" fillId="0" borderId="58" xfId="0" applyNumberFormat="1" applyFont="1" applyBorder="1" applyAlignment="1">
      <alignment horizontal="right"/>
    </xf>
    <xf numFmtId="165" fontId="6" fillId="0" borderId="59" xfId="0" applyNumberFormat="1" applyFont="1" applyBorder="1" applyAlignment="1">
      <alignment horizontal="right"/>
    </xf>
    <xf numFmtId="165" fontId="6" fillId="0" borderId="33" xfId="0" applyNumberFormat="1" applyFont="1" applyBorder="1" applyAlignment="1">
      <alignment horizontal="right"/>
    </xf>
    <xf numFmtId="165" fontId="6" fillId="0" borderId="34" xfId="0" applyNumberFormat="1" applyFont="1" applyBorder="1" applyAlignment="1">
      <alignment horizontal="right"/>
    </xf>
    <xf numFmtId="164" fontId="6" fillId="0" borderId="0" xfId="4" applyFont="1" applyFill="1"/>
    <xf numFmtId="0" fontId="6" fillId="0" borderId="54" xfId="0" applyFont="1" applyBorder="1"/>
    <xf numFmtId="37" fontId="8" fillId="0" borderId="55" xfId="0" applyNumberFormat="1" applyFont="1" applyBorder="1"/>
    <xf numFmtId="0" fontId="8" fillId="0" borderId="55" xfId="0" applyFont="1" applyBorder="1"/>
    <xf numFmtId="37" fontId="11" fillId="0" borderId="55" xfId="0" quotePrefix="1" applyNumberFormat="1" applyFont="1" applyBorder="1" applyAlignment="1">
      <alignment horizontal="right"/>
    </xf>
    <xf numFmtId="165" fontId="6" fillId="0" borderId="62" xfId="0" applyNumberFormat="1" applyFont="1" applyBorder="1" applyAlignment="1">
      <alignment horizontal="right"/>
    </xf>
    <xf numFmtId="165" fontId="6" fillId="0" borderId="55" xfId="0" applyNumberFormat="1" applyFont="1" applyBorder="1" applyAlignment="1">
      <alignment horizontal="right"/>
    </xf>
    <xf numFmtId="165" fontId="6" fillId="0" borderId="50" xfId="0" applyNumberFormat="1" applyFont="1" applyBorder="1" applyAlignment="1">
      <alignment horizontal="right"/>
    </xf>
    <xf numFmtId="165" fontId="6" fillId="0" borderId="51" xfId="0" applyNumberFormat="1" applyFont="1" applyBorder="1" applyAlignment="1">
      <alignment horizontal="right"/>
    </xf>
    <xf numFmtId="164" fontId="6" fillId="0" borderId="0" xfId="4" applyFont="1" applyFill="1" applyBorder="1" applyAlignment="1">
      <alignment horizontal="right" indent="2"/>
    </xf>
    <xf numFmtId="164" fontId="8" fillId="0" borderId="0" xfId="4" applyFont="1" applyFill="1" applyBorder="1" applyAlignment="1"/>
    <xf numFmtId="166" fontId="8" fillId="0" borderId="0" xfId="4" applyNumberFormat="1" applyFont="1" applyFill="1" applyBorder="1" applyAlignment="1"/>
    <xf numFmtId="0" fontId="8" fillId="0" borderId="0" xfId="0" applyFont="1" applyAlignment="1">
      <alignment horizontal="center"/>
    </xf>
    <xf numFmtId="165" fontId="5" fillId="0" borderId="0" xfId="0" applyNumberFormat="1" applyFont="1"/>
    <xf numFmtId="165" fontId="8" fillId="0" borderId="56" xfId="0" applyNumberFormat="1" applyFont="1" applyBorder="1"/>
    <xf numFmtId="165" fontId="8" fillId="0" borderId="12" xfId="0" applyNumberFormat="1" applyFont="1" applyBorder="1"/>
    <xf numFmtId="165" fontId="8" fillId="0" borderId="13" xfId="0" applyNumberFormat="1" applyFont="1" applyBorder="1"/>
    <xf numFmtId="165" fontId="6" fillId="0" borderId="13" xfId="0" applyNumberFormat="1" applyFont="1" applyBorder="1" applyAlignment="1">
      <alignment horizontal="center"/>
    </xf>
    <xf numFmtId="165" fontId="6" fillId="0" borderId="12" xfId="0" applyNumberFormat="1" applyFont="1" applyBorder="1" applyAlignment="1">
      <alignment horizontal="center"/>
    </xf>
    <xf numFmtId="165" fontId="6" fillId="0" borderId="29" xfId="0" applyNumberFormat="1" applyFont="1" applyBorder="1" applyAlignment="1">
      <alignment horizontal="right"/>
    </xf>
    <xf numFmtId="165" fontId="6" fillId="0" borderId="22" xfId="0" applyNumberFormat="1" applyFont="1" applyBorder="1" applyAlignment="1">
      <alignment horizontal="left"/>
    </xf>
    <xf numFmtId="165" fontId="6" fillId="0" borderId="23" xfId="0" applyNumberFormat="1" applyFont="1" applyBorder="1" applyAlignment="1">
      <alignment horizontal="center"/>
    </xf>
    <xf numFmtId="165" fontId="6" fillId="0" borderId="23" xfId="0" applyNumberFormat="1" applyFont="1" applyBorder="1" applyAlignment="1">
      <alignment horizontal="right"/>
    </xf>
    <xf numFmtId="165" fontId="6" fillId="0" borderId="63" xfId="0" applyNumberFormat="1" applyFont="1" applyBorder="1" applyAlignment="1">
      <alignment horizontal="right"/>
    </xf>
    <xf numFmtId="165" fontId="8" fillId="0" borderId="30" xfId="0" applyNumberFormat="1" applyFont="1" applyBorder="1" applyAlignment="1">
      <alignment horizontal="center"/>
    </xf>
    <xf numFmtId="165" fontId="8" fillId="0" borderId="17" xfId="0" applyNumberFormat="1" applyFont="1" applyBorder="1"/>
    <xf numFmtId="165" fontId="6" fillId="0" borderId="30" xfId="0" applyNumberFormat="1" applyFont="1" applyBorder="1" applyAlignment="1">
      <alignment horizontal="center"/>
    </xf>
    <xf numFmtId="165" fontId="6" fillId="0" borderId="17" xfId="0" applyNumberFormat="1" applyFont="1" applyBorder="1"/>
    <xf numFmtId="165" fontId="6" fillId="0" borderId="0" xfId="1" applyNumberFormat="1" applyFont="1" applyFill="1" applyBorder="1"/>
    <xf numFmtId="165" fontId="6" fillId="0" borderId="17" xfId="1" applyNumberFormat="1" applyFont="1" applyFill="1" applyBorder="1"/>
    <xf numFmtId="165" fontId="6" fillId="0" borderId="0" xfId="7" applyNumberFormat="1" applyFont="1"/>
    <xf numFmtId="165" fontId="8" fillId="0" borderId="29" xfId="0" applyNumberFormat="1" applyFont="1" applyBorder="1"/>
    <xf numFmtId="165" fontId="8" fillId="0" borderId="19" xfId="0" applyNumberFormat="1" applyFont="1" applyBorder="1"/>
    <xf numFmtId="165" fontId="8" fillId="0" borderId="20" xfId="1" applyNumberFormat="1" applyFont="1" applyFill="1" applyBorder="1"/>
    <xf numFmtId="165" fontId="8" fillId="0" borderId="59" xfId="1" applyNumberFormat="1" applyFont="1" applyFill="1" applyBorder="1"/>
    <xf numFmtId="165" fontId="8" fillId="0" borderId="20" xfId="7" applyNumberFormat="1" applyFont="1" applyBorder="1"/>
    <xf numFmtId="165" fontId="8" fillId="0" borderId="16" xfId="0" applyNumberFormat="1" applyFont="1" applyBorder="1" applyAlignment="1">
      <alignment horizontal="left" indent="1"/>
    </xf>
    <xf numFmtId="165" fontId="8" fillId="0" borderId="0" xfId="0" applyNumberFormat="1" applyFont="1" applyAlignment="1">
      <alignment horizontal="left" indent="1"/>
    </xf>
    <xf numFmtId="165" fontId="8" fillId="0" borderId="18" xfId="7" applyNumberFormat="1" applyFont="1" applyBorder="1"/>
    <xf numFmtId="165" fontId="8" fillId="0" borderId="32" xfId="0" applyNumberFormat="1" applyFont="1" applyBorder="1"/>
    <xf numFmtId="165" fontId="8" fillId="0" borderId="18" xfId="0" applyNumberFormat="1" applyFont="1" applyBorder="1"/>
    <xf numFmtId="165" fontId="8" fillId="0" borderId="30" xfId="7" applyNumberFormat="1" applyFont="1" applyBorder="1"/>
    <xf numFmtId="165" fontId="8" fillId="0" borderId="25" xfId="7" applyNumberFormat="1" applyFont="1" applyBorder="1"/>
    <xf numFmtId="165" fontId="8" fillId="0" borderId="25" xfId="0" applyNumberFormat="1" applyFont="1" applyBorder="1"/>
    <xf numFmtId="165" fontId="8" fillId="0" borderId="0" xfId="7" applyNumberFormat="1" applyFont="1"/>
    <xf numFmtId="165" fontId="8" fillId="0" borderId="24" xfId="0" applyNumberFormat="1" applyFont="1" applyBorder="1"/>
    <xf numFmtId="165" fontId="8" fillId="0" borderId="23" xfId="7" applyNumberFormat="1" applyFont="1" applyBorder="1"/>
    <xf numFmtId="165" fontId="8" fillId="0" borderId="26" xfId="0" applyNumberFormat="1" applyFont="1" applyBorder="1"/>
    <xf numFmtId="165" fontId="8" fillId="0" borderId="17" xfId="0" applyNumberFormat="1" applyFont="1" applyBorder="1" applyAlignment="1">
      <alignment horizontal="center"/>
    </xf>
    <xf numFmtId="165" fontId="8" fillId="0" borderId="0" xfId="0" applyNumberFormat="1" applyFont="1" applyAlignment="1">
      <alignment horizontal="center"/>
    </xf>
    <xf numFmtId="165" fontId="6" fillId="0" borderId="17" xfId="0" applyNumberFormat="1" applyFont="1" applyBorder="1" applyAlignment="1">
      <alignment horizontal="center"/>
    </xf>
    <xf numFmtId="165" fontId="6" fillId="0" borderId="0" xfId="0" applyNumberFormat="1" applyFont="1" applyAlignment="1">
      <alignment horizontal="center"/>
    </xf>
    <xf numFmtId="165" fontId="8" fillId="0" borderId="29" xfId="0" applyNumberFormat="1" applyFont="1" applyBorder="1" applyAlignment="1">
      <alignment horizontal="center"/>
    </xf>
    <xf numFmtId="166" fontId="8" fillId="0" borderId="30" xfId="0" applyNumberFormat="1" applyFont="1" applyBorder="1" applyAlignment="1">
      <alignment horizontal="right"/>
    </xf>
    <xf numFmtId="166" fontId="8" fillId="0" borderId="17" xfId="0" applyNumberFormat="1" applyFont="1" applyBorder="1" applyAlignment="1">
      <alignment horizontal="right"/>
    </xf>
    <xf numFmtId="166" fontId="8" fillId="0" borderId="30" xfId="0" applyNumberFormat="1" applyFont="1" applyBorder="1" applyAlignment="1">
      <alignment horizontal="center"/>
    </xf>
    <xf numFmtId="166" fontId="8" fillId="0" borderId="17" xfId="0" applyNumberFormat="1" applyFont="1" applyBorder="1" applyAlignment="1">
      <alignment horizontal="center"/>
    </xf>
    <xf numFmtId="166" fontId="8" fillId="0" borderId="24" xfId="0" applyNumberFormat="1" applyFont="1" applyBorder="1" applyAlignment="1">
      <alignment horizontal="center"/>
    </xf>
    <xf numFmtId="166" fontId="8" fillId="0" borderId="0" xfId="0" applyNumberFormat="1" applyFont="1" applyAlignment="1">
      <alignment horizontal="center"/>
    </xf>
    <xf numFmtId="166" fontId="8" fillId="0" borderId="0" xfId="0" applyNumberFormat="1" applyFont="1" applyAlignment="1">
      <alignment horizontal="right"/>
    </xf>
    <xf numFmtId="166" fontId="8" fillId="0" borderId="29" xfId="0" applyNumberFormat="1" applyFont="1" applyBorder="1" applyAlignment="1">
      <alignment horizontal="center"/>
    </xf>
    <xf numFmtId="165" fontId="8" fillId="0" borderId="24" xfId="0" applyNumberFormat="1" applyFont="1" applyBorder="1" applyAlignment="1">
      <alignment horizontal="center"/>
    </xf>
    <xf numFmtId="165" fontId="8" fillId="0" borderId="19" xfId="1" applyNumberFormat="1" applyFont="1" applyFill="1" applyBorder="1"/>
    <xf numFmtId="165" fontId="8" fillId="0" borderId="0" xfId="1" applyNumberFormat="1" applyFont="1" applyFill="1" applyBorder="1"/>
    <xf numFmtId="165" fontId="8" fillId="0" borderId="17" xfId="1" applyNumberFormat="1" applyFont="1" applyFill="1" applyBorder="1"/>
    <xf numFmtId="165" fontId="8" fillId="0" borderId="29" xfId="1" applyNumberFormat="1" applyFont="1" applyFill="1" applyBorder="1"/>
    <xf numFmtId="165" fontId="8" fillId="0" borderId="32" xfId="1" applyNumberFormat="1" applyFont="1" applyFill="1" applyBorder="1"/>
    <xf numFmtId="165" fontId="6" fillId="0" borderId="19" xfId="0" applyNumberFormat="1" applyFont="1" applyBorder="1"/>
    <xf numFmtId="165" fontId="6" fillId="0" borderId="29" xfId="0" applyNumberFormat="1" applyFont="1" applyBorder="1" applyAlignment="1">
      <alignment horizontal="center"/>
    </xf>
    <xf numFmtId="165" fontId="6" fillId="0" borderId="20" xfId="0" applyNumberFormat="1" applyFont="1" applyBorder="1" applyAlignment="1">
      <alignment horizontal="center"/>
    </xf>
    <xf numFmtId="165" fontId="6" fillId="0" borderId="29" xfId="0" applyNumberFormat="1" applyFont="1" applyBorder="1"/>
    <xf numFmtId="165" fontId="6" fillId="0" borderId="20" xfId="7" applyNumberFormat="1" applyFont="1" applyBorder="1"/>
    <xf numFmtId="165" fontId="6" fillId="0" borderId="64" xfId="0" applyNumberFormat="1" applyFont="1" applyBorder="1"/>
    <xf numFmtId="0" fontId="11" fillId="0" borderId="16" xfId="0" quotePrefix="1" applyFont="1" applyBorder="1" applyAlignment="1">
      <alignment vertical="top"/>
    </xf>
    <xf numFmtId="165" fontId="8" fillId="0" borderId="11" xfId="0" applyNumberFormat="1" applyFont="1" applyBorder="1"/>
    <xf numFmtId="165" fontId="8" fillId="0" borderId="10" xfId="0" applyNumberFormat="1" applyFont="1" applyBorder="1"/>
    <xf numFmtId="165" fontId="8" fillId="0" borderId="65" xfId="0" applyNumberFormat="1" applyFont="1" applyBorder="1"/>
    <xf numFmtId="0" fontId="6" fillId="0" borderId="16" xfId="0" quotePrefix="1" applyFont="1" applyBorder="1" applyAlignment="1">
      <alignment vertical="top"/>
    </xf>
    <xf numFmtId="165" fontId="6" fillId="0" borderId="66" xfId="0" applyNumberFormat="1" applyFont="1" applyBorder="1"/>
    <xf numFmtId="168" fontId="8" fillId="0" borderId="35" xfId="0" applyNumberFormat="1" applyFont="1" applyBorder="1"/>
    <xf numFmtId="168" fontId="11" fillId="0" borderId="36" xfId="0" applyNumberFormat="1" applyFont="1" applyBorder="1"/>
    <xf numFmtId="168" fontId="8" fillId="0" borderId="36" xfId="0" applyNumberFormat="1" applyFont="1" applyBorder="1"/>
    <xf numFmtId="168" fontId="8" fillId="0" borderId="67" xfId="0" applyNumberFormat="1" applyFont="1" applyBorder="1"/>
    <xf numFmtId="165" fontId="6" fillId="0" borderId="38" xfId="0" applyNumberFormat="1" applyFont="1" applyBorder="1"/>
    <xf numFmtId="43" fontId="8" fillId="0" borderId="36" xfId="1" applyFont="1" applyFill="1" applyBorder="1"/>
    <xf numFmtId="165" fontId="6" fillId="0" borderId="68" xfId="0" applyNumberFormat="1" applyFont="1" applyBorder="1"/>
    <xf numFmtId="168" fontId="8" fillId="0" borderId="0" xfId="0" applyNumberFormat="1" applyFont="1"/>
    <xf numFmtId="168" fontId="11" fillId="0" borderId="0" xfId="0" applyNumberFormat="1" applyFont="1"/>
    <xf numFmtId="43" fontId="8" fillId="0" borderId="0" xfId="1" applyFont="1" applyFill="1" applyBorder="1"/>
    <xf numFmtId="169" fontId="8" fillId="0" borderId="0" xfId="0" applyNumberFormat="1" applyFont="1"/>
    <xf numFmtId="166" fontId="8" fillId="0" borderId="0" xfId="0" applyNumberFormat="1" applyFont="1"/>
    <xf numFmtId="165" fontId="5" fillId="0" borderId="36" xfId="0" applyNumberFormat="1" applyFont="1" applyBorder="1"/>
    <xf numFmtId="165" fontId="6" fillId="0" borderId="12" xfId="0" applyNumberFormat="1" applyFont="1" applyBorder="1"/>
    <xf numFmtId="165" fontId="6" fillId="0" borderId="13" xfId="0" applyNumberFormat="1" applyFont="1" applyBorder="1"/>
    <xf numFmtId="0" fontId="23" fillId="0" borderId="24" xfId="0" applyFont="1" applyBorder="1"/>
    <xf numFmtId="0" fontId="23" fillId="0" borderId="23" xfId="0" applyFont="1" applyBorder="1"/>
    <xf numFmtId="0" fontId="23" fillId="0" borderId="15" xfId="0" applyFont="1" applyBorder="1" applyAlignment="1">
      <alignment horizontal="center"/>
    </xf>
    <xf numFmtId="165" fontId="6" fillId="0" borderId="23" xfId="0" applyNumberFormat="1" applyFont="1" applyBorder="1" applyAlignment="1">
      <alignment horizontal="left"/>
    </xf>
    <xf numFmtId="165" fontId="6" fillId="0" borderId="24" xfId="0" applyNumberFormat="1" applyFont="1" applyBorder="1" applyAlignment="1">
      <alignment horizontal="left"/>
    </xf>
    <xf numFmtId="165" fontId="6" fillId="0" borderId="24" xfId="0" applyNumberFormat="1" applyFont="1" applyBorder="1" applyAlignment="1">
      <alignment horizontal="center"/>
    </xf>
    <xf numFmtId="165" fontId="8" fillId="0" borderId="16" xfId="0" applyNumberFormat="1" applyFont="1" applyBorder="1" applyAlignment="1">
      <alignment horizontal="center"/>
    </xf>
    <xf numFmtId="165" fontId="8" fillId="0" borderId="20" xfId="0" applyNumberFormat="1" applyFont="1" applyBorder="1" applyAlignment="1">
      <alignment horizontal="center"/>
    </xf>
    <xf numFmtId="165" fontId="8" fillId="0" borderId="64" xfId="0" applyNumberFormat="1" applyFont="1" applyBorder="1"/>
    <xf numFmtId="165" fontId="8" fillId="0" borderId="19" xfId="0" applyNumberFormat="1" applyFont="1" applyBorder="1" applyAlignment="1">
      <alignment horizontal="center"/>
    </xf>
    <xf numFmtId="165" fontId="8" fillId="0" borderId="32" xfId="0" applyNumberFormat="1" applyFont="1" applyBorder="1" applyAlignment="1">
      <alignment horizontal="center"/>
    </xf>
    <xf numFmtId="165" fontId="8" fillId="0" borderId="23" xfId="0" applyNumberFormat="1" applyFont="1" applyBorder="1" applyAlignment="1">
      <alignment horizontal="center"/>
    </xf>
    <xf numFmtId="165" fontId="8" fillId="0" borderId="26" xfId="0" applyNumberFormat="1" applyFont="1" applyBorder="1" applyAlignment="1">
      <alignment horizontal="center"/>
    </xf>
    <xf numFmtId="43" fontId="6" fillId="0" borderId="0" xfId="1" applyFont="1" applyFill="1"/>
    <xf numFmtId="165" fontId="8" fillId="0" borderId="20" xfId="1" applyNumberFormat="1" applyFont="1" applyFill="1" applyBorder="1" applyAlignment="1">
      <alignment horizontal="right"/>
    </xf>
    <xf numFmtId="165" fontId="8" fillId="0" borderId="19" xfId="1" applyNumberFormat="1" applyFont="1" applyFill="1" applyBorder="1" applyAlignment="1">
      <alignment horizontal="right"/>
    </xf>
    <xf numFmtId="165" fontId="8" fillId="0" borderId="17" xfId="1" applyNumberFormat="1" applyFont="1" applyFill="1" applyBorder="1" applyAlignment="1">
      <alignment horizontal="right"/>
    </xf>
    <xf numFmtId="165" fontId="8" fillId="0" borderId="29" xfId="1" applyNumberFormat="1" applyFont="1" applyFill="1" applyBorder="1" applyAlignment="1">
      <alignment horizontal="right"/>
    </xf>
    <xf numFmtId="43" fontId="8" fillId="0" borderId="0" xfId="1" applyFont="1" applyFill="1"/>
    <xf numFmtId="165" fontId="8" fillId="0" borderId="58" xfId="0" applyNumberFormat="1" applyFont="1" applyBorder="1"/>
    <xf numFmtId="165" fontId="8" fillId="0" borderId="59" xfId="1" applyNumberFormat="1" applyFont="1" applyFill="1" applyBorder="1" applyAlignment="1">
      <alignment horizontal="left"/>
    </xf>
    <xf numFmtId="165" fontId="8" fillId="0" borderId="60" xfId="1" applyNumberFormat="1" applyFont="1" applyFill="1" applyBorder="1" applyAlignment="1">
      <alignment horizontal="right"/>
    </xf>
    <xf numFmtId="165" fontId="8" fillId="0" borderId="58" xfId="1" applyNumberFormat="1" applyFont="1" applyFill="1" applyBorder="1" applyAlignment="1">
      <alignment horizontal="right"/>
    </xf>
    <xf numFmtId="165" fontId="8" fillId="0" borderId="59" xfId="1" applyNumberFormat="1" applyFont="1" applyFill="1" applyBorder="1" applyAlignment="1">
      <alignment horizontal="right"/>
    </xf>
    <xf numFmtId="165" fontId="8" fillId="0" borderId="0" xfId="1" applyNumberFormat="1" applyFont="1" applyFill="1" applyBorder="1" applyAlignment="1">
      <alignment horizontal="left"/>
    </xf>
    <xf numFmtId="165" fontId="8" fillId="0" borderId="24" xfId="1" applyNumberFormat="1" applyFont="1" applyFill="1" applyBorder="1" applyAlignment="1">
      <alignment horizontal="right"/>
    </xf>
    <xf numFmtId="170" fontId="8" fillId="0" borderId="24" xfId="1" applyNumberFormat="1" applyFont="1" applyFill="1" applyBorder="1" applyAlignment="1">
      <alignment horizontal="right"/>
    </xf>
    <xf numFmtId="170" fontId="8" fillId="0" borderId="26" xfId="1" applyNumberFormat="1" applyFont="1" applyFill="1" applyBorder="1" applyAlignment="1">
      <alignment horizontal="right"/>
    </xf>
    <xf numFmtId="165" fontId="6" fillId="0" borderId="16" xfId="0" applyNumberFormat="1" applyFont="1" applyBorder="1" applyAlignment="1">
      <alignment horizontal="center"/>
    </xf>
    <xf numFmtId="165" fontId="8" fillId="0" borderId="43" xfId="0" applyNumberFormat="1" applyFont="1" applyBorder="1"/>
    <xf numFmtId="165" fontId="8" fillId="0" borderId="66" xfId="0" applyNumberFormat="1" applyFont="1" applyBorder="1"/>
    <xf numFmtId="165" fontId="8" fillId="0" borderId="38" xfId="0" applyNumberFormat="1" applyFont="1" applyBorder="1"/>
    <xf numFmtId="165" fontId="8" fillId="0" borderId="67" xfId="0" applyNumberFormat="1" applyFont="1" applyBorder="1"/>
    <xf numFmtId="165" fontId="8" fillId="0" borderId="67" xfId="1" applyNumberFormat="1" applyFont="1" applyFill="1" applyBorder="1" applyAlignment="1">
      <alignment horizontal="right"/>
    </xf>
    <xf numFmtId="165" fontId="8" fillId="0" borderId="68" xfId="1" applyNumberFormat="1" applyFont="1" applyFill="1" applyBorder="1" applyAlignment="1">
      <alignment horizontal="right"/>
    </xf>
    <xf numFmtId="165" fontId="11" fillId="0" borderId="0" xfId="1" applyNumberFormat="1" applyFont="1" applyFill="1" applyBorder="1" applyAlignment="1">
      <alignment horizontal="left"/>
    </xf>
    <xf numFmtId="165" fontId="6" fillId="0" borderId="0" xfId="0" quotePrefix="1" applyNumberFormat="1" applyFont="1"/>
    <xf numFmtId="165" fontId="8" fillId="0" borderId="8" xfId="0" applyNumberFormat="1" applyFont="1" applyBorder="1" applyAlignment="1">
      <alignment horizontal="right"/>
    </xf>
    <xf numFmtId="165" fontId="8" fillId="0" borderId="9" xfId="0" applyNumberFormat="1" applyFont="1" applyBorder="1" applyAlignment="1">
      <alignment horizontal="right"/>
    </xf>
    <xf numFmtId="0" fontId="6" fillId="0" borderId="23" xfId="0" applyFont="1" applyBorder="1" applyAlignment="1">
      <alignment horizontal="center"/>
    </xf>
    <xf numFmtId="165" fontId="8" fillId="0" borderId="17" xfId="0" applyNumberFormat="1" applyFont="1" applyBorder="1" applyAlignment="1">
      <alignment horizontal="left" indent="1"/>
    </xf>
    <xf numFmtId="165" fontId="8" fillId="0" borderId="29" xfId="0" applyNumberFormat="1" applyFont="1" applyBorder="1" applyAlignment="1">
      <alignment horizontal="left" indent="1"/>
    </xf>
    <xf numFmtId="165" fontId="8" fillId="0" borderId="17" xfId="0" applyNumberFormat="1" applyFont="1" applyBorder="1" applyAlignment="1">
      <alignment horizontal="left"/>
    </xf>
    <xf numFmtId="165" fontId="8" fillId="0" borderId="24" xfId="0" applyNumberFormat="1" applyFont="1" applyBorder="1" applyAlignment="1">
      <alignment horizontal="left" indent="1"/>
    </xf>
    <xf numFmtId="165" fontId="8" fillId="0" borderId="24" xfId="0" applyNumberFormat="1" applyFont="1" applyBorder="1" applyAlignment="1">
      <alignment horizontal="left"/>
    </xf>
    <xf numFmtId="165" fontId="6" fillId="0" borderId="17" xfId="0" applyNumberFormat="1" applyFont="1" applyBorder="1" applyAlignment="1">
      <alignment horizontal="left"/>
    </xf>
    <xf numFmtId="165" fontId="8" fillId="0" borderId="58" xfId="0" applyNumberFormat="1" applyFont="1" applyBorder="1" applyAlignment="1">
      <alignment horizontal="left" indent="1"/>
    </xf>
    <xf numFmtId="171" fontId="8" fillId="0" borderId="59" xfId="1" applyNumberFormat="1" applyFont="1" applyFill="1" applyBorder="1" applyAlignment="1">
      <alignment horizontal="right"/>
    </xf>
    <xf numFmtId="165" fontId="8" fillId="0" borderId="59" xfId="0" applyNumberFormat="1" applyFont="1" applyBorder="1"/>
    <xf numFmtId="165" fontId="8" fillId="0" borderId="60" xfId="0" applyNumberFormat="1" applyFont="1" applyBorder="1"/>
    <xf numFmtId="165" fontId="8" fillId="0" borderId="0" xfId="0" applyNumberFormat="1" applyFont="1" applyAlignment="1">
      <alignment wrapText="1"/>
    </xf>
    <xf numFmtId="165" fontId="6" fillId="0" borderId="17" xfId="1" applyNumberFormat="1" applyFont="1" applyFill="1" applyBorder="1" applyAlignment="1">
      <alignment horizontal="center"/>
    </xf>
    <xf numFmtId="165" fontId="8" fillId="0" borderId="17" xfId="1" applyNumberFormat="1" applyFont="1" applyFill="1" applyBorder="1" applyAlignment="1">
      <alignment horizontal="center"/>
    </xf>
    <xf numFmtId="165" fontId="8" fillId="0" borderId="0" xfId="7" applyNumberFormat="1" applyFont="1" applyAlignment="1">
      <alignment horizontal="center"/>
    </xf>
    <xf numFmtId="165" fontId="6" fillId="0" borderId="23" xfId="1" applyNumberFormat="1" applyFont="1" applyFill="1" applyBorder="1" applyAlignment="1">
      <alignment horizontal="right"/>
    </xf>
    <xf numFmtId="0" fontId="11" fillId="0" borderId="0" xfId="0" quotePrefix="1" applyFont="1" applyAlignment="1">
      <alignment vertical="top"/>
    </xf>
    <xf numFmtId="165" fontId="8" fillId="0" borderId="9" xfId="1" applyNumberFormat="1" applyFont="1" applyFill="1" applyBorder="1" applyAlignment="1">
      <alignment horizontal="right"/>
    </xf>
    <xf numFmtId="165" fontId="6" fillId="0" borderId="63" xfId="0" applyNumberFormat="1" applyFont="1" applyBorder="1" applyAlignment="1">
      <alignment horizontal="center"/>
    </xf>
    <xf numFmtId="165" fontId="10" fillId="0" borderId="0" xfId="0" applyNumberFormat="1" applyFont="1" applyAlignment="1">
      <alignment horizontal="right"/>
    </xf>
    <xf numFmtId="165" fontId="6" fillId="0" borderId="8" xfId="0" applyNumberFormat="1" applyFont="1" applyBorder="1"/>
    <xf numFmtId="165" fontId="10" fillId="0" borderId="9" xfId="0" applyNumberFormat="1" applyFont="1" applyBorder="1" applyAlignment="1">
      <alignment horizontal="right"/>
    </xf>
    <xf numFmtId="165" fontId="6" fillId="0" borderId="11" xfId="0" applyNumberFormat="1" applyFont="1" applyBorder="1"/>
    <xf numFmtId="165" fontId="6" fillId="0" borderId="9" xfId="0" applyNumberFormat="1" applyFont="1" applyBorder="1" applyAlignment="1">
      <alignment horizontal="center"/>
    </xf>
    <xf numFmtId="165" fontId="6" fillId="0" borderId="11" xfId="0" applyNumberFormat="1" applyFont="1" applyBorder="1" applyAlignment="1">
      <alignment horizontal="center"/>
    </xf>
    <xf numFmtId="165" fontId="6" fillId="0" borderId="65" xfId="0" applyNumberFormat="1" applyFont="1" applyBorder="1" applyAlignment="1">
      <alignment horizontal="center"/>
    </xf>
    <xf numFmtId="165" fontId="6" fillId="0" borderId="64" xfId="0" applyNumberFormat="1" applyFont="1" applyBorder="1" applyAlignment="1">
      <alignment horizontal="right"/>
    </xf>
    <xf numFmtId="165" fontId="6" fillId="0" borderId="16" xfId="0" applyNumberFormat="1" applyFont="1" applyBorder="1" applyAlignment="1">
      <alignment horizontal="right"/>
    </xf>
    <xf numFmtId="165" fontId="10" fillId="0" borderId="23" xfId="0" applyNumberFormat="1" applyFont="1" applyBorder="1" applyAlignment="1">
      <alignment horizontal="right"/>
    </xf>
    <xf numFmtId="165" fontId="6" fillId="0" borderId="23" xfId="1" applyNumberFormat="1" applyFont="1" applyFill="1" applyBorder="1" applyAlignment="1">
      <alignment horizontal="center"/>
    </xf>
    <xf numFmtId="165" fontId="6" fillId="0" borderId="16" xfId="1" applyNumberFormat="1" applyFont="1" applyFill="1" applyBorder="1" applyAlignment="1">
      <alignment horizontal="center"/>
    </xf>
    <xf numFmtId="165" fontId="8" fillId="0" borderId="20" xfId="1" applyNumberFormat="1" applyFont="1" applyFill="1" applyBorder="1" applyAlignment="1">
      <alignment horizontal="center"/>
    </xf>
    <xf numFmtId="165" fontId="8" fillId="0" borderId="19" xfId="1" applyNumberFormat="1" applyFont="1" applyFill="1" applyBorder="1" applyAlignment="1">
      <alignment horizontal="center"/>
    </xf>
    <xf numFmtId="165" fontId="8" fillId="0" borderId="29" xfId="1" applyNumberFormat="1" applyFont="1" applyFill="1" applyBorder="1" applyAlignment="1">
      <alignment horizontal="center"/>
    </xf>
    <xf numFmtId="165" fontId="8" fillId="0" borderId="16" xfId="1" applyNumberFormat="1" applyFont="1" applyFill="1" applyBorder="1" applyAlignment="1">
      <alignment horizontal="center"/>
    </xf>
    <xf numFmtId="165" fontId="8" fillId="0" borderId="18" xfId="1" applyNumberFormat="1" applyFont="1" applyFill="1" applyBorder="1" applyAlignment="1">
      <alignment horizontal="center"/>
    </xf>
    <xf numFmtId="165" fontId="8" fillId="0" borderId="18" xfId="1" applyNumberFormat="1" applyFont="1" applyFill="1" applyBorder="1" applyAlignment="1">
      <alignment horizontal="right"/>
    </xf>
    <xf numFmtId="165" fontId="8" fillId="0" borderId="25" xfId="1" applyNumberFormat="1" applyFont="1" applyFill="1" applyBorder="1" applyAlignment="1">
      <alignment horizontal="center"/>
    </xf>
    <xf numFmtId="165" fontId="8" fillId="0" borderId="23" xfId="1" applyNumberFormat="1" applyFont="1" applyFill="1" applyBorder="1" applyAlignment="1">
      <alignment horizontal="center"/>
    </xf>
    <xf numFmtId="165" fontId="8" fillId="0" borderId="26" xfId="1" applyNumberFormat="1" applyFont="1" applyFill="1" applyBorder="1" applyAlignment="1">
      <alignment horizontal="center"/>
    </xf>
    <xf numFmtId="165" fontId="8" fillId="0" borderId="24" xfId="1" applyNumberFormat="1" applyFont="1" applyFill="1" applyBorder="1" applyAlignment="1">
      <alignment horizontal="center"/>
    </xf>
    <xf numFmtId="172" fontId="8" fillId="0" borderId="0" xfId="3" applyNumberFormat="1" applyFont="1" applyFill="1" applyBorder="1" applyAlignment="1">
      <alignment horizontal="right"/>
    </xf>
    <xf numFmtId="165" fontId="8" fillId="0" borderId="16" xfId="0" quotePrefix="1" applyNumberFormat="1" applyFont="1" applyBorder="1"/>
    <xf numFmtId="165" fontId="6" fillId="0" borderId="59" xfId="0" applyNumberFormat="1" applyFont="1" applyBorder="1"/>
    <xf numFmtId="165" fontId="8" fillId="0" borderId="59" xfId="1" applyNumberFormat="1" applyFont="1" applyFill="1" applyBorder="1" applyAlignment="1">
      <alignment horizontal="center"/>
    </xf>
    <xf numFmtId="165" fontId="8" fillId="0" borderId="58" xfId="1" applyNumberFormat="1" applyFont="1" applyFill="1" applyBorder="1" applyAlignment="1">
      <alignment horizontal="center"/>
    </xf>
    <xf numFmtId="165" fontId="6" fillId="0" borderId="60" xfId="1" applyNumberFormat="1" applyFont="1" applyFill="1" applyBorder="1" applyAlignment="1">
      <alignment horizontal="center"/>
    </xf>
    <xf numFmtId="165" fontId="6" fillId="0" borderId="59" xfId="1" applyNumberFormat="1" applyFont="1" applyFill="1" applyBorder="1" applyAlignment="1">
      <alignment horizontal="center"/>
    </xf>
    <xf numFmtId="165" fontId="6" fillId="0" borderId="59" xfId="1" applyNumberFormat="1" applyFont="1" applyFill="1" applyBorder="1" applyAlignment="1">
      <alignment horizontal="right"/>
    </xf>
    <xf numFmtId="165" fontId="6" fillId="0" borderId="58" xfId="1" applyNumberFormat="1" applyFont="1" applyFill="1" applyBorder="1" applyAlignment="1">
      <alignment horizontal="center"/>
    </xf>
    <xf numFmtId="165" fontId="11" fillId="0" borderId="26" xfId="0" applyNumberFormat="1" applyFont="1" applyBorder="1" applyAlignment="1">
      <alignment horizontal="right"/>
    </xf>
    <xf numFmtId="165" fontId="11" fillId="0" borderId="36" xfId="0" applyNumberFormat="1" applyFont="1" applyBorder="1" applyAlignment="1">
      <alignment horizontal="right"/>
    </xf>
    <xf numFmtId="165" fontId="6" fillId="0" borderId="48" xfId="0" applyNumberFormat="1" applyFont="1" applyBorder="1"/>
    <xf numFmtId="165" fontId="6" fillId="0" borderId="45" xfId="1" applyNumberFormat="1" applyFont="1" applyFill="1" applyBorder="1" applyAlignment="1">
      <alignment horizontal="center"/>
    </xf>
    <xf numFmtId="165" fontId="6" fillId="0" borderId="48" xfId="1" applyNumberFormat="1" applyFont="1" applyFill="1" applyBorder="1" applyAlignment="1">
      <alignment horizontal="center"/>
    </xf>
    <xf numFmtId="165" fontId="6" fillId="0" borderId="46" xfId="1" applyNumberFormat="1" applyFont="1" applyFill="1" applyBorder="1" applyAlignment="1">
      <alignment horizontal="center"/>
    </xf>
    <xf numFmtId="165" fontId="11" fillId="0" borderId="0" xfId="0" quotePrefix="1" applyNumberFormat="1" applyFont="1"/>
    <xf numFmtId="165" fontId="11" fillId="0" borderId="0" xfId="0" quotePrefix="1" applyNumberFormat="1" applyFont="1" applyAlignment="1">
      <alignment horizontal="right"/>
    </xf>
    <xf numFmtId="173" fontId="8" fillId="0" borderId="0" xfId="1" applyNumberFormat="1" applyFont="1" applyFill="1"/>
    <xf numFmtId="172" fontId="8" fillId="0" borderId="0" xfId="0" applyNumberFormat="1" applyFont="1"/>
    <xf numFmtId="164" fontId="6" fillId="0" borderId="0" xfId="0" applyNumberFormat="1" applyFont="1"/>
    <xf numFmtId="174" fontId="8" fillId="0" borderId="0" xfId="0" applyNumberFormat="1" applyFont="1"/>
    <xf numFmtId="175" fontId="8" fillId="0" borderId="0" xfId="0" applyNumberFormat="1" applyFont="1"/>
    <xf numFmtId="176" fontId="8" fillId="0" borderId="0" xfId="1" applyNumberFormat="1" applyFont="1" applyFill="1"/>
    <xf numFmtId="173" fontId="8" fillId="0" borderId="0" xfId="0" applyNumberFormat="1" applyFont="1"/>
    <xf numFmtId="177" fontId="8" fillId="0" borderId="0" xfId="0" applyNumberFormat="1" applyFont="1"/>
    <xf numFmtId="178" fontId="8" fillId="0" borderId="0" xfId="0" applyNumberFormat="1" applyFont="1"/>
    <xf numFmtId="165" fontId="6" fillId="0" borderId="0" xfId="1" applyNumberFormat="1" applyFont="1" applyFill="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17" fontId="6" fillId="0" borderId="12" xfId="0" quotePrefix="1" applyNumberFormat="1" applyFont="1" applyBorder="1" applyAlignment="1">
      <alignment horizontal="center"/>
    </xf>
    <xf numFmtId="17" fontId="6" fillId="0" borderId="13" xfId="0" quotePrefix="1" applyNumberFormat="1" applyFont="1" applyBorder="1" applyAlignment="1">
      <alignment horizontal="center"/>
    </xf>
    <xf numFmtId="17" fontId="6" fillId="0" borderId="14" xfId="0" quotePrefix="1" applyNumberFormat="1" applyFont="1" applyBorder="1" applyAlignment="1">
      <alignment horizontal="center"/>
    </xf>
    <xf numFmtId="17" fontId="6" fillId="0" borderId="15" xfId="0" quotePrefix="1" applyNumberFormat="1" applyFont="1" applyBorder="1" applyAlignment="1">
      <alignment horizontal="center"/>
    </xf>
    <xf numFmtId="0" fontId="6" fillId="0" borderId="16" xfId="0" applyFont="1" applyBorder="1"/>
    <xf numFmtId="0" fontId="0" fillId="0" borderId="0" xfId="0"/>
    <xf numFmtId="165" fontId="6" fillId="0" borderId="12" xfId="0" quotePrefix="1" applyNumberFormat="1" applyFont="1" applyBorder="1" applyAlignment="1">
      <alignment horizontal="center"/>
    </xf>
    <xf numFmtId="165" fontId="6" fillId="0" borderId="13" xfId="0" quotePrefix="1" applyNumberFormat="1" applyFont="1" applyBorder="1" applyAlignment="1">
      <alignment horizontal="center"/>
    </xf>
    <xf numFmtId="165" fontId="6" fillId="0" borderId="15" xfId="0" quotePrefix="1" applyNumberFormat="1" applyFont="1" applyBorder="1" applyAlignment="1">
      <alignment horizontal="center"/>
    </xf>
    <xf numFmtId="165" fontId="6" fillId="0" borderId="40" xfId="0" quotePrefix="1" applyNumberFormat="1" applyFont="1" applyBorder="1" applyAlignment="1">
      <alignment horizontal="center"/>
    </xf>
    <xf numFmtId="0" fontId="8" fillId="0" borderId="0" xfId="0" applyFont="1" applyAlignment="1">
      <alignment horizontal="left" wrapText="1"/>
    </xf>
    <xf numFmtId="0" fontId="8" fillId="0" borderId="32" xfId="0" applyFont="1" applyBorder="1" applyAlignment="1">
      <alignment horizontal="left" wrapText="1"/>
    </xf>
    <xf numFmtId="0" fontId="6" fillId="0" borderId="58" xfId="0" applyFont="1" applyBorder="1" applyAlignment="1">
      <alignment horizontal="center"/>
    </xf>
    <xf numFmtId="0" fontId="6" fillId="0" borderId="59" xfId="0" applyFont="1" applyBorder="1" applyAlignment="1">
      <alignment horizontal="center"/>
    </xf>
    <xf numFmtId="0" fontId="6" fillId="0" borderId="60" xfId="0" applyFont="1" applyBorder="1" applyAlignment="1">
      <alignment horizontal="center"/>
    </xf>
    <xf numFmtId="0" fontId="6" fillId="0" borderId="61" xfId="0" applyFont="1" applyBorder="1" applyAlignment="1">
      <alignment horizontal="center"/>
    </xf>
    <xf numFmtId="37" fontId="8" fillId="0" borderId="0" xfId="0" applyNumberFormat="1" applyFont="1" applyAlignment="1">
      <alignment horizontal="left"/>
    </xf>
    <xf numFmtId="0" fontId="6" fillId="0" borderId="12" xfId="0" quotePrefix="1" applyFont="1" applyBorder="1" applyAlignment="1">
      <alignment horizontal="center"/>
    </xf>
    <xf numFmtId="0" fontId="6" fillId="0" borderId="13" xfId="0" quotePrefix="1" applyFont="1" applyBorder="1" applyAlignment="1">
      <alignment horizontal="center"/>
    </xf>
    <xf numFmtId="0" fontId="6" fillId="0" borderId="15" xfId="0" quotePrefix="1" applyFont="1" applyBorder="1" applyAlignment="1">
      <alignment horizontal="center"/>
    </xf>
    <xf numFmtId="165" fontId="6" fillId="0" borderId="13" xfId="0" applyNumberFormat="1" applyFont="1" applyBorder="1" applyAlignment="1">
      <alignment horizontal="center"/>
    </xf>
    <xf numFmtId="165" fontId="6" fillId="0" borderId="14" xfId="0" quotePrefix="1" applyNumberFormat="1" applyFont="1" applyBorder="1" applyAlignment="1">
      <alignment horizontal="center"/>
    </xf>
    <xf numFmtId="0" fontId="6" fillId="0" borderId="23" xfId="0" quotePrefix="1" applyFont="1" applyBorder="1" applyAlignment="1">
      <alignment horizontal="center"/>
    </xf>
    <xf numFmtId="0" fontId="6" fillId="0" borderId="23" xfId="0" applyFont="1" applyBorder="1" applyAlignment="1">
      <alignment horizontal="center"/>
    </xf>
    <xf numFmtId="165" fontId="6" fillId="0" borderId="23" xfId="0" applyNumberFormat="1" applyFont="1" applyBorder="1" applyAlignment="1">
      <alignment horizontal="center"/>
    </xf>
    <xf numFmtId="165" fontId="6" fillId="0" borderId="9" xfId="0" quotePrefix="1" applyNumberFormat="1" applyFont="1" applyBorder="1" applyAlignment="1">
      <alignment horizontal="center"/>
    </xf>
    <xf numFmtId="165" fontId="6" fillId="0" borderId="9" xfId="0" applyNumberFormat="1" applyFont="1" applyBorder="1" applyAlignment="1">
      <alignment horizontal="center"/>
    </xf>
    <xf numFmtId="165" fontId="11" fillId="0" borderId="9" xfId="0" quotePrefix="1" applyNumberFormat="1" applyFont="1" applyBorder="1" applyAlignment="1">
      <alignment horizontal="left"/>
    </xf>
    <xf numFmtId="0" fontId="19" fillId="0" borderId="0" xfId="0" applyFont="1"/>
    <xf numFmtId="165" fontId="19" fillId="0" borderId="0" xfId="0" applyNumberFormat="1" applyFont="1"/>
    <xf numFmtId="165" fontId="19" fillId="0" borderId="0" xfId="0" applyNumberFormat="1" applyFont="1" applyAlignment="1">
      <alignment horizontal="right"/>
    </xf>
    <xf numFmtId="164" fontId="19" fillId="0" borderId="0" xfId="4" applyFont="1" applyFill="1" applyBorder="1"/>
    <xf numFmtId="165" fontId="19" fillId="0" borderId="0" xfId="4" applyNumberFormat="1" applyFont="1" applyFill="1" applyBorder="1"/>
    <xf numFmtId="179" fontId="19" fillId="0" borderId="0" xfId="0" applyNumberFormat="1" applyFont="1"/>
    <xf numFmtId="0" fontId="24" fillId="0" borderId="0" xfId="0" applyFont="1"/>
    <xf numFmtId="0" fontId="19" fillId="0" borderId="0" xfId="0" applyFont="1" applyAlignment="1">
      <alignment horizontal="right"/>
    </xf>
    <xf numFmtId="179" fontId="19" fillId="0" borderId="0" xfId="4" applyNumberFormat="1" applyFont="1" applyFill="1" applyBorder="1"/>
    <xf numFmtId="164" fontId="19" fillId="0" borderId="0" xfId="0" applyNumberFormat="1" applyFont="1"/>
    <xf numFmtId="164" fontId="19" fillId="0" borderId="0" xfId="4" applyFont="1" applyFill="1"/>
    <xf numFmtId="0" fontId="25" fillId="0" borderId="0" xfId="0" applyFont="1"/>
    <xf numFmtId="0" fontId="19" fillId="0" borderId="66" xfId="0" applyFont="1" applyBorder="1"/>
    <xf numFmtId="0" fontId="24" fillId="0" borderId="8" xfId="0" applyFont="1" applyBorder="1"/>
    <xf numFmtId="0" fontId="24" fillId="0" borderId="9" xfId="0" applyFont="1" applyBorder="1"/>
    <xf numFmtId="0" fontId="24" fillId="0" borderId="9" xfId="0" applyFont="1" applyBorder="1" applyAlignment="1">
      <alignment horizontal="right"/>
    </xf>
    <xf numFmtId="0" fontId="24" fillId="0" borderId="12" xfId="0" quotePrefix="1"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24" fillId="0" borderId="15" xfId="0" applyFont="1" applyBorder="1" applyAlignment="1">
      <alignment horizontal="center"/>
    </xf>
    <xf numFmtId="0" fontId="19" fillId="0" borderId="16" xfId="0" applyFont="1" applyBorder="1"/>
    <xf numFmtId="0" fontId="24" fillId="0" borderId="0" xfId="0" applyFont="1" applyAlignment="1">
      <alignment horizontal="center"/>
    </xf>
    <xf numFmtId="0" fontId="26" fillId="0" borderId="0" xfId="0" applyFont="1" applyAlignment="1">
      <alignment horizontal="center"/>
    </xf>
    <xf numFmtId="0" fontId="24" fillId="0" borderId="16" xfId="0" applyFont="1" applyBorder="1"/>
    <xf numFmtId="165" fontId="24" fillId="0" borderId="0" xfId="0" applyNumberFormat="1" applyFont="1"/>
    <xf numFmtId="0" fontId="24" fillId="0" borderId="0" xfId="0" applyFont="1" applyAlignment="1">
      <alignment horizontal="right"/>
    </xf>
    <xf numFmtId="0" fontId="24" fillId="0" borderId="18" xfId="0" applyFont="1" applyBorder="1" applyAlignment="1">
      <alignment horizontal="right"/>
    </xf>
    <xf numFmtId="0" fontId="24" fillId="0" borderId="30" xfId="0" applyFont="1" applyBorder="1" applyAlignment="1">
      <alignment horizontal="right"/>
    </xf>
    <xf numFmtId="0" fontId="24" fillId="0" borderId="17" xfId="0" applyFont="1" applyBorder="1" applyAlignment="1">
      <alignment horizontal="right"/>
    </xf>
    <xf numFmtId="0" fontId="24" fillId="0" borderId="21" xfId="0" applyFont="1" applyBorder="1" applyAlignment="1">
      <alignment horizontal="right"/>
    </xf>
    <xf numFmtId="0" fontId="24" fillId="0" borderId="69" xfId="0" applyFont="1" applyBorder="1" applyAlignment="1">
      <alignment horizontal="right"/>
    </xf>
    <xf numFmtId="0" fontId="24" fillId="0" borderId="70" xfId="0" applyFont="1" applyBorder="1" applyAlignment="1">
      <alignment horizontal="right"/>
    </xf>
    <xf numFmtId="0" fontId="24" fillId="0" borderId="71" xfId="0" applyFont="1" applyBorder="1" applyAlignment="1">
      <alignment horizontal="right"/>
    </xf>
    <xf numFmtId="0" fontId="24" fillId="0" borderId="22" xfId="0" applyFont="1" applyBorder="1"/>
    <xf numFmtId="0" fontId="24" fillId="0" borderId="23" xfId="0" applyFont="1" applyBorder="1"/>
    <xf numFmtId="0" fontId="24" fillId="0" borderId="23" xfId="0" applyFont="1" applyBorder="1" applyAlignment="1">
      <alignment horizontal="right"/>
    </xf>
    <xf numFmtId="0" fontId="24" fillId="0" borderId="25" xfId="2" applyFont="1" applyBorder="1" applyAlignment="1">
      <alignment horizontal="right"/>
    </xf>
    <xf numFmtId="0" fontId="24" fillId="0" borderId="25" xfId="0" applyFont="1" applyBorder="1" applyAlignment="1">
      <alignment horizontal="right"/>
    </xf>
    <xf numFmtId="0" fontId="24" fillId="0" borderId="25" xfId="0" applyFont="1" applyBorder="1" applyAlignment="1">
      <alignment horizontal="center"/>
    </xf>
    <xf numFmtId="0" fontId="24" fillId="0" borderId="24" xfId="0" applyFont="1" applyBorder="1" applyAlignment="1">
      <alignment horizontal="right"/>
    </xf>
    <xf numFmtId="0" fontId="24" fillId="0" borderId="24" xfId="0" applyFont="1" applyBorder="1" applyAlignment="1">
      <alignment horizontal="center"/>
    </xf>
    <xf numFmtId="0" fontId="24" fillId="0" borderId="27" xfId="0" applyFont="1" applyBorder="1" applyAlignment="1">
      <alignment horizontal="center"/>
    </xf>
    <xf numFmtId="0" fontId="24" fillId="0" borderId="72" xfId="2" applyFont="1" applyBorder="1" applyAlignment="1">
      <alignment horizontal="right"/>
    </xf>
    <xf numFmtId="0" fontId="24" fillId="0" borderId="73" xfId="2" applyFont="1" applyBorder="1" applyAlignment="1">
      <alignment horizontal="right"/>
    </xf>
    <xf numFmtId="0" fontId="24" fillId="0" borderId="74" xfId="2" applyFont="1" applyBorder="1" applyAlignment="1">
      <alignment horizontal="right"/>
    </xf>
    <xf numFmtId="0" fontId="19" fillId="0" borderId="17" xfId="0" applyFont="1" applyBorder="1" applyAlignment="1">
      <alignment horizontal="center"/>
    </xf>
    <xf numFmtId="0" fontId="19" fillId="0" borderId="30" xfId="0" applyFont="1" applyBorder="1" applyAlignment="1">
      <alignment horizontal="center"/>
    </xf>
    <xf numFmtId="165" fontId="19" fillId="0" borderId="30" xfId="4" applyNumberFormat="1" applyFont="1" applyFill="1" applyBorder="1" applyAlignment="1">
      <alignment horizontal="center"/>
    </xf>
    <xf numFmtId="165" fontId="19" fillId="0" borderId="30" xfId="0" applyNumberFormat="1" applyFont="1" applyBorder="1" applyAlignment="1">
      <alignment horizontal="center"/>
    </xf>
    <xf numFmtId="0" fontId="19" fillId="0" borderId="31" xfId="0" applyFont="1" applyBorder="1" applyAlignment="1">
      <alignment horizontal="center"/>
    </xf>
    <xf numFmtId="0" fontId="19" fillId="0" borderId="4" xfId="0" applyFont="1" applyBorder="1" applyAlignment="1">
      <alignment horizontal="center"/>
    </xf>
    <xf numFmtId="0" fontId="19" fillId="0" borderId="75" xfId="0" applyFont="1" applyBorder="1" applyAlignment="1">
      <alignment horizontal="center"/>
    </xf>
    <xf numFmtId="0" fontId="20" fillId="0" borderId="0" xfId="0" applyFont="1" applyAlignment="1">
      <alignment horizontal="right"/>
    </xf>
    <xf numFmtId="165" fontId="6" fillId="0" borderId="30" xfId="4" applyNumberFormat="1" applyFont="1" applyFill="1" applyBorder="1" applyAlignment="1">
      <alignment horizontal="right"/>
    </xf>
    <xf numFmtId="165" fontId="24" fillId="0" borderId="30" xfId="4" applyNumberFormat="1" applyFont="1" applyFill="1" applyBorder="1" applyAlignment="1">
      <alignment horizontal="right"/>
    </xf>
    <xf numFmtId="165" fontId="24" fillId="0" borderId="31" xfId="4" applyNumberFormat="1" applyFont="1" applyFill="1" applyBorder="1" applyAlignment="1">
      <alignment horizontal="right"/>
    </xf>
    <xf numFmtId="0" fontId="19" fillId="0" borderId="16" xfId="0" applyFont="1" applyBorder="1" applyAlignment="1">
      <alignment horizontal="right"/>
    </xf>
    <xf numFmtId="165" fontId="24" fillId="0" borderId="76" xfId="4" applyNumberFormat="1" applyFont="1" applyFill="1" applyBorder="1" applyAlignment="1">
      <alignment horizontal="right"/>
    </xf>
    <xf numFmtId="165" fontId="24" fillId="0" borderId="75" xfId="4" applyNumberFormat="1" applyFont="1" applyFill="1" applyBorder="1" applyAlignment="1">
      <alignment horizontal="right"/>
    </xf>
    <xf numFmtId="0" fontId="24" fillId="0" borderId="0" xfId="0" applyFont="1" applyAlignment="1">
      <alignment horizontal="left"/>
    </xf>
    <xf numFmtId="165" fontId="24" fillId="0" borderId="17" xfId="4" applyNumberFormat="1" applyFont="1" applyFill="1" applyBorder="1" applyAlignment="1">
      <alignment horizontal="right"/>
    </xf>
    <xf numFmtId="165" fontId="19" fillId="0" borderId="30" xfId="4" applyNumberFormat="1" applyFont="1" applyFill="1" applyBorder="1" applyAlignment="1">
      <alignment horizontal="right"/>
    </xf>
    <xf numFmtId="180" fontId="19" fillId="0" borderId="30" xfId="4" applyNumberFormat="1" applyFont="1" applyFill="1" applyBorder="1" applyAlignment="1">
      <alignment horizontal="right"/>
    </xf>
    <xf numFmtId="165" fontId="19" fillId="0" borderId="17" xfId="4" applyNumberFormat="1" applyFont="1" applyFill="1" applyBorder="1" applyAlignment="1">
      <alignment horizontal="right"/>
    </xf>
    <xf numFmtId="165" fontId="19" fillId="0" borderId="31" xfId="4" applyNumberFormat="1" applyFont="1" applyFill="1" applyBorder="1" applyAlignment="1">
      <alignment horizontal="right"/>
    </xf>
    <xf numFmtId="0" fontId="24" fillId="0" borderId="66" xfId="0" applyFont="1" applyBorder="1"/>
    <xf numFmtId="0" fontId="24" fillId="0" borderId="16" xfId="0" applyFont="1" applyBorder="1" applyAlignment="1">
      <alignment horizontal="right"/>
    </xf>
    <xf numFmtId="0" fontId="19" fillId="0" borderId="0" xfId="0" quotePrefix="1" applyFont="1" applyAlignment="1">
      <alignment horizontal="right"/>
    </xf>
    <xf numFmtId="0" fontId="19" fillId="0" borderId="0" xfId="0" applyFont="1" applyAlignment="1">
      <alignment wrapText="1"/>
    </xf>
    <xf numFmtId="0" fontId="19" fillId="0" borderId="0" xfId="0" applyFont="1" applyAlignment="1">
      <alignment horizontal="left" indent="1"/>
    </xf>
    <xf numFmtId="0" fontId="19" fillId="0" borderId="0" xfId="0" applyFont="1" applyAlignment="1">
      <alignment horizontal="left" wrapText="1"/>
    </xf>
    <xf numFmtId="0" fontId="20" fillId="0" borderId="66" xfId="0" applyFont="1" applyBorder="1"/>
    <xf numFmtId="0" fontId="20" fillId="0" borderId="0" xfId="0" applyFont="1"/>
    <xf numFmtId="0" fontId="27" fillId="0" borderId="0" xfId="0" applyFont="1"/>
    <xf numFmtId="0" fontId="20" fillId="0" borderId="0" xfId="0" applyFont="1" applyAlignment="1">
      <alignment horizontal="left" indent="1"/>
    </xf>
    <xf numFmtId="165" fontId="20" fillId="0" borderId="17" xfId="4" applyNumberFormat="1" applyFont="1" applyFill="1" applyBorder="1" applyAlignment="1">
      <alignment horizontal="right"/>
    </xf>
    <xf numFmtId="165" fontId="20" fillId="0" borderId="30" xfId="4" applyNumberFormat="1" applyFont="1" applyFill="1" applyBorder="1" applyAlignment="1">
      <alignment horizontal="right"/>
    </xf>
    <xf numFmtId="165" fontId="20" fillId="0" borderId="31" xfId="4" applyNumberFormat="1" applyFont="1" applyFill="1" applyBorder="1" applyAlignment="1">
      <alignment horizontal="right"/>
    </xf>
    <xf numFmtId="0" fontId="20" fillId="0" borderId="16" xfId="0" applyFont="1" applyBorder="1" applyAlignment="1">
      <alignment horizontal="right"/>
    </xf>
    <xf numFmtId="164" fontId="20" fillId="0" borderId="0" xfId="4" applyFont="1" applyFill="1"/>
    <xf numFmtId="165" fontId="19" fillId="0" borderId="76" xfId="4" applyNumberFormat="1" applyFont="1" applyFill="1" applyBorder="1" applyAlignment="1">
      <alignment horizontal="right"/>
    </xf>
    <xf numFmtId="165" fontId="19" fillId="0" borderId="75" xfId="4" applyNumberFormat="1" applyFont="1" applyFill="1" applyBorder="1" applyAlignment="1">
      <alignment horizontal="right"/>
    </xf>
    <xf numFmtId="165" fontId="24" fillId="0" borderId="67" xfId="4" applyNumberFormat="1" applyFont="1" applyFill="1" applyBorder="1" applyAlignment="1">
      <alignment horizontal="right"/>
    </xf>
    <xf numFmtId="165" fontId="24" fillId="0" borderId="37" xfId="4" applyNumberFormat="1" applyFont="1" applyFill="1" applyBorder="1" applyAlignment="1">
      <alignment horizontal="right"/>
    </xf>
    <xf numFmtId="165" fontId="24" fillId="0" borderId="39" xfId="4" applyNumberFormat="1" applyFont="1" applyFill="1" applyBorder="1" applyAlignment="1">
      <alignment horizontal="right"/>
    </xf>
    <xf numFmtId="165" fontId="6" fillId="0" borderId="17" xfId="4" applyNumberFormat="1" applyFont="1" applyFill="1" applyBorder="1" applyAlignment="1">
      <alignment horizontal="right"/>
    </xf>
    <xf numFmtId="0" fontId="19" fillId="0" borderId="0" xfId="0" applyFont="1" applyAlignment="1">
      <alignment horizontal="left"/>
    </xf>
    <xf numFmtId="165" fontId="24" fillId="0" borderId="30" xfId="4" applyNumberFormat="1" applyFont="1" applyFill="1" applyBorder="1" applyAlignment="1">
      <alignment horizontal="center"/>
    </xf>
    <xf numFmtId="165" fontId="24" fillId="0" borderId="0" xfId="4" applyNumberFormat="1" applyFont="1" applyFill="1"/>
    <xf numFmtId="165" fontId="19" fillId="0" borderId="17" xfId="4" applyNumberFormat="1" applyFont="1" applyFill="1" applyBorder="1" applyAlignment="1">
      <alignment horizontal="center"/>
    </xf>
    <xf numFmtId="165" fontId="19" fillId="0" borderId="31" xfId="4" applyNumberFormat="1" applyFont="1" applyFill="1" applyBorder="1" applyAlignment="1">
      <alignment horizontal="center"/>
    </xf>
    <xf numFmtId="0" fontId="20" fillId="0" borderId="32" xfId="0" applyFont="1" applyBorder="1" applyAlignment="1">
      <alignment horizontal="right"/>
    </xf>
    <xf numFmtId="165" fontId="19" fillId="0" borderId="32" xfId="4" applyNumberFormat="1" applyFont="1" applyFill="1" applyBorder="1" applyAlignment="1">
      <alignment horizontal="right"/>
    </xf>
    <xf numFmtId="165" fontId="19" fillId="0" borderId="0" xfId="4" applyNumberFormat="1" applyFont="1" applyFill="1"/>
    <xf numFmtId="0" fontId="19" fillId="0" borderId="35" xfId="0" applyFont="1" applyBorder="1"/>
    <xf numFmtId="0" fontId="19" fillId="0" borderId="36" xfId="0" applyFont="1" applyBorder="1"/>
    <xf numFmtId="0" fontId="19" fillId="0" borderId="36" xfId="0" applyFont="1" applyBorder="1" applyAlignment="1">
      <alignment horizontal="right"/>
    </xf>
    <xf numFmtId="165" fontId="19" fillId="0" borderId="67" xfId="4" applyNumberFormat="1" applyFont="1" applyFill="1" applyBorder="1" applyAlignment="1">
      <alignment horizontal="right"/>
    </xf>
    <xf numFmtId="165" fontId="19" fillId="0" borderId="37" xfId="4" applyNumberFormat="1" applyFont="1" applyFill="1" applyBorder="1" applyAlignment="1">
      <alignment horizontal="right"/>
    </xf>
    <xf numFmtId="165" fontId="19" fillId="0" borderId="39" xfId="4" applyNumberFormat="1" applyFont="1" applyFill="1" applyBorder="1" applyAlignment="1">
      <alignment horizontal="right"/>
    </xf>
    <xf numFmtId="165" fontId="19" fillId="0" borderId="55" xfId="4" applyNumberFormat="1" applyFont="1" applyFill="1" applyBorder="1" applyAlignment="1">
      <alignment horizontal="right"/>
    </xf>
    <xf numFmtId="0" fontId="19" fillId="0" borderId="8" xfId="0" applyFont="1" applyBorder="1"/>
    <xf numFmtId="0" fontId="28" fillId="0" borderId="9" xfId="0" applyFont="1" applyBorder="1"/>
    <xf numFmtId="0" fontId="19" fillId="0" borderId="9" xfId="0" applyFont="1" applyBorder="1"/>
    <xf numFmtId="0" fontId="19" fillId="0" borderId="9" xfId="0" applyFont="1" applyBorder="1" applyAlignment="1">
      <alignment horizontal="right"/>
    </xf>
    <xf numFmtId="165" fontId="19" fillId="0" borderId="11" xfId="4" applyNumberFormat="1" applyFont="1" applyFill="1" applyBorder="1" applyAlignment="1">
      <alignment horizontal="right"/>
    </xf>
    <xf numFmtId="165" fontId="19" fillId="0" borderId="56" xfId="4" applyNumberFormat="1" applyFont="1" applyFill="1" applyBorder="1" applyAlignment="1">
      <alignment horizontal="right"/>
    </xf>
    <xf numFmtId="165" fontId="19" fillId="0" borderId="77" xfId="4" applyNumberFormat="1" applyFont="1" applyFill="1" applyBorder="1" applyAlignment="1">
      <alignment horizontal="right"/>
    </xf>
    <xf numFmtId="0" fontId="29" fillId="0" borderId="0" xfId="0" applyFont="1"/>
    <xf numFmtId="0" fontId="28" fillId="0" borderId="16" xfId="0" applyFont="1" applyBorder="1"/>
    <xf numFmtId="0" fontId="28" fillId="0" borderId="0" xfId="0" applyFont="1"/>
    <xf numFmtId="165" fontId="19" fillId="0" borderId="17" xfId="2" applyNumberFormat="1" applyFont="1" applyBorder="1"/>
    <xf numFmtId="165" fontId="19" fillId="0" borderId="30" xfId="0" applyNumberFormat="1" applyFont="1" applyBorder="1"/>
    <xf numFmtId="165" fontId="19" fillId="0" borderId="17" xfId="0" applyNumberFormat="1" applyFont="1" applyBorder="1"/>
    <xf numFmtId="165" fontId="19" fillId="0" borderId="31" xfId="0" applyNumberFormat="1" applyFont="1" applyBorder="1"/>
    <xf numFmtId="0" fontId="20" fillId="0" borderId="0" xfId="0" applyFont="1" applyAlignment="1">
      <alignment horizontal="left"/>
    </xf>
    <xf numFmtId="165" fontId="19" fillId="0" borderId="0" xfId="4" applyNumberFormat="1" applyFont="1" applyFill="1" applyBorder="1" applyAlignment="1">
      <alignment horizontal="right"/>
    </xf>
    <xf numFmtId="165" fontId="19" fillId="0" borderId="4" xfId="4" applyNumberFormat="1" applyFont="1" applyFill="1" applyBorder="1" applyAlignment="1">
      <alignment horizontal="right"/>
    </xf>
    <xf numFmtId="165" fontId="19" fillId="0" borderId="78" xfId="4" applyNumberFormat="1" applyFont="1" applyFill="1" applyBorder="1" applyAlignment="1">
      <alignment horizontal="right"/>
    </xf>
    <xf numFmtId="0" fontId="20" fillId="0" borderId="0" xfId="0" quotePrefix="1" applyFont="1" applyAlignment="1">
      <alignment vertical="top"/>
    </xf>
    <xf numFmtId="0" fontId="20" fillId="0" borderId="4" xfId="0" applyFont="1" applyBorder="1"/>
    <xf numFmtId="0" fontId="20" fillId="0" borderId="78" xfId="0" applyFont="1" applyBorder="1"/>
    <xf numFmtId="0" fontId="20" fillId="0" borderId="0" xfId="0" applyFont="1" applyAlignment="1">
      <alignment horizontal="center"/>
    </xf>
    <xf numFmtId="165" fontId="20" fillId="0" borderId="0" xfId="4" applyNumberFormat="1" applyFont="1" applyFill="1" applyBorder="1" applyAlignment="1">
      <alignment horizontal="right"/>
    </xf>
    <xf numFmtId="165" fontId="20" fillId="0" borderId="0" xfId="4" applyNumberFormat="1" applyFont="1" applyFill="1" applyAlignment="1">
      <alignment horizontal="right"/>
    </xf>
    <xf numFmtId="0" fontId="30" fillId="0" borderId="0" xfId="0" applyFont="1"/>
    <xf numFmtId="0" fontId="19" fillId="0" borderId="4" xfId="0" applyFont="1" applyBorder="1"/>
    <xf numFmtId="0" fontId="19" fillId="0" borderId="78" xfId="0" applyFont="1" applyBorder="1"/>
    <xf numFmtId="165" fontId="19" fillId="0" borderId="5" xfId="4" applyNumberFormat="1" applyFont="1" applyFill="1" applyBorder="1" applyAlignment="1">
      <alignment horizontal="right"/>
    </xf>
    <xf numFmtId="165" fontId="19" fillId="0" borderId="6" xfId="4" applyNumberFormat="1" applyFont="1" applyFill="1" applyBorder="1" applyAlignment="1">
      <alignment horizontal="right"/>
    </xf>
    <xf numFmtId="165" fontId="19" fillId="0" borderId="7" xfId="4" applyNumberFormat="1" applyFont="1" applyFill="1" applyBorder="1" applyAlignment="1">
      <alignment horizontal="right"/>
    </xf>
    <xf numFmtId="0" fontId="5" fillId="0" borderId="36" xfId="0" applyFont="1" applyBorder="1"/>
    <xf numFmtId="0" fontId="4" fillId="0" borderId="36" xfId="0" applyFont="1" applyBorder="1"/>
    <xf numFmtId="0" fontId="4" fillId="0" borderId="0" xfId="0" applyFont="1"/>
    <xf numFmtId="0" fontId="6" fillId="0" borderId="9" xfId="0" applyFont="1" applyBorder="1" applyAlignment="1">
      <alignment horizontal="right"/>
    </xf>
    <xf numFmtId="0" fontId="6" fillId="0" borderId="13" xfId="0" applyFont="1" applyBorder="1" applyAlignment="1">
      <alignment horizontal="center"/>
    </xf>
    <xf numFmtId="0" fontId="6" fillId="0" borderId="14" xfId="0" applyFont="1" applyBorder="1" applyAlignment="1">
      <alignment horizontal="center"/>
    </xf>
    <xf numFmtId="0" fontId="4" fillId="0" borderId="16" xfId="0" applyFont="1" applyBorder="1"/>
    <xf numFmtId="0" fontId="6" fillId="0" borderId="18" xfId="2" applyFont="1" applyBorder="1" applyAlignment="1">
      <alignment horizontal="right"/>
    </xf>
    <xf numFmtId="0" fontId="6" fillId="0" borderId="25" xfId="2" applyFont="1" applyBorder="1" applyAlignment="1">
      <alignment horizontal="right"/>
    </xf>
    <xf numFmtId="165" fontId="2" fillId="0" borderId="0" xfId="0" applyNumberFormat="1" applyFont="1"/>
    <xf numFmtId="0" fontId="18" fillId="0" borderId="16" xfId="0" applyFont="1" applyBorder="1"/>
    <xf numFmtId="164" fontId="2" fillId="0" borderId="16" xfId="0" applyNumberFormat="1" applyFont="1" applyBorder="1"/>
    <xf numFmtId="165" fontId="4" fillId="0" borderId="0" xfId="0" applyNumberFormat="1" applyFont="1"/>
    <xf numFmtId="0" fontId="8" fillId="0" borderId="0" xfId="0" quotePrefix="1" applyFont="1" applyAlignment="1">
      <alignment horizontal="right"/>
    </xf>
    <xf numFmtId="165" fontId="8" fillId="0" borderId="30" xfId="4" applyNumberFormat="1" applyFont="1" applyFill="1" applyBorder="1" applyAlignment="1">
      <alignment horizontal="right"/>
    </xf>
    <xf numFmtId="164" fontId="4" fillId="0" borderId="16" xfId="0" applyNumberFormat="1" applyFont="1" applyBorder="1"/>
    <xf numFmtId="165" fontId="8" fillId="0" borderId="30" xfId="2" applyNumberFormat="1" applyFont="1" applyBorder="1" applyAlignment="1">
      <alignment horizontal="right"/>
    </xf>
    <xf numFmtId="165" fontId="32" fillId="0" borderId="30" xfId="2" applyNumberFormat="1" applyFont="1" applyBorder="1" applyAlignment="1">
      <alignment horizontal="right"/>
    </xf>
    <xf numFmtId="0" fontId="33" fillId="0" borderId="16" xfId="0" applyFont="1" applyBorder="1"/>
    <xf numFmtId="0" fontId="33" fillId="0" borderId="35" xfId="0" applyFont="1" applyBorder="1"/>
    <xf numFmtId="0" fontId="8" fillId="0" borderId="36" xfId="0" quotePrefix="1" applyFont="1" applyBorder="1"/>
    <xf numFmtId="0" fontId="8" fillId="0" borderId="36" xfId="0" quotePrefix="1" applyFont="1" applyBorder="1" applyAlignment="1">
      <alignment horizontal="right"/>
    </xf>
    <xf numFmtId="165" fontId="8" fillId="0" borderId="37" xfId="0" applyNumberFormat="1" applyFont="1" applyBorder="1" applyAlignment="1">
      <alignment horizontal="right"/>
    </xf>
    <xf numFmtId="165" fontId="8" fillId="0" borderId="37" xfId="4" applyNumberFormat="1" applyFont="1" applyFill="1" applyBorder="1" applyAlignment="1">
      <alignment horizontal="right"/>
    </xf>
    <xf numFmtId="165" fontId="8" fillId="0" borderId="39" xfId="4" applyNumberFormat="1" applyFont="1" applyFill="1" applyBorder="1" applyAlignment="1">
      <alignment horizontal="right"/>
    </xf>
    <xf numFmtId="0" fontId="12" fillId="0" borderId="35" xfId="0" applyFont="1" applyBorder="1"/>
    <xf numFmtId="0" fontId="8" fillId="0" borderId="36" xfId="0" applyFont="1" applyBorder="1" applyAlignment="1">
      <alignment horizontal="right"/>
    </xf>
    <xf numFmtId="166" fontId="8" fillId="0" borderId="37" xfId="0" applyNumberFormat="1" applyFont="1" applyBorder="1" applyAlignment="1">
      <alignment horizontal="right"/>
    </xf>
    <xf numFmtId="0" fontId="2" fillId="0" borderId="0" xfId="0" applyFont="1"/>
    <xf numFmtId="164" fontId="2" fillId="0" borderId="0" xfId="0" applyNumberFormat="1" applyFont="1"/>
    <xf numFmtId="164" fontId="8" fillId="0" borderId="0" xfId="0" applyNumberFormat="1" applyFont="1"/>
    <xf numFmtId="0" fontId="34" fillId="0" borderId="0" xfId="0" applyFont="1"/>
    <xf numFmtId="0" fontId="35" fillId="0" borderId="0" xfId="0" applyFont="1"/>
    <xf numFmtId="0" fontId="36" fillId="0" borderId="0" xfId="0" applyFont="1"/>
    <xf numFmtId="164" fontId="4" fillId="0" borderId="0" xfId="4" applyFont="1" applyFill="1"/>
    <xf numFmtId="165" fontId="4" fillId="0" borderId="0" xfId="4" applyNumberFormat="1" applyFont="1" applyFill="1"/>
    <xf numFmtId="166" fontId="4" fillId="0" borderId="0" xfId="4" applyNumberFormat="1" applyFont="1" applyFill="1"/>
    <xf numFmtId="182" fontId="4" fillId="0" borderId="0" xfId="4" applyNumberFormat="1" applyFont="1" applyFill="1"/>
    <xf numFmtId="165" fontId="2" fillId="0" borderId="0" xfId="4" applyNumberFormat="1" applyFont="1" applyFill="1"/>
    <xf numFmtId="166" fontId="2" fillId="0" borderId="0" xfId="4" applyNumberFormat="1" applyFont="1" applyFill="1"/>
  </cellXfs>
  <cellStyles count="9">
    <cellStyle name="Comma" xfId="1" builtinId="3"/>
    <cellStyle name="Comma 2" xfId="4" xr:uid="{05021254-A154-4393-97A8-A0B37D7A442A}"/>
    <cellStyle name="Comma 2 2" xfId="3" xr:uid="{72F9D6F6-7212-47BE-81CE-24CE0DA23EBF}"/>
    <cellStyle name="Comma 35" xfId="5" xr:uid="{AEB657DD-3C6E-4690-936F-62F24470C310}"/>
    <cellStyle name="Normal" xfId="0" builtinId="0"/>
    <cellStyle name="Normal 115" xfId="6" xr:uid="{1562F5DA-779E-463E-94A0-CAFBD0E2D8BC}"/>
    <cellStyle name="Normal 2" xfId="2" xr:uid="{D9D0B34C-4F29-4859-8BE7-363A22BDD2B8}"/>
    <cellStyle name="Normal 2 2" xfId="8" xr:uid="{5BB7E0EE-B2AE-4B27-AF6C-104C7C70EE66}"/>
    <cellStyle name="Normal 4" xfId="7" xr:uid="{8612F052-A7C7-4129-8126-058D6DEFA2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3.%20June%202025\Table%203\Table%203%20YTD.xlsx" TargetMode="External"/><Relationship Id="rId1" Type="http://schemas.openxmlformats.org/officeDocument/2006/relationships/externalLinkPath" Target="/Inter%20Branch%20Information/Section%2032%20Report/2025-2026/3.%20June%202025/Table%203/Table%203%20YTD.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3309\Desktop\email%20docs\New%20folder\Table%201%20-%20August%202024.xlsx" TargetMode="External"/><Relationship Id="rId1" Type="http://schemas.openxmlformats.org/officeDocument/2006/relationships/externalLinkPath" Target="file:///C:\Users\3309\Desktop\email%20docs\New%20folder\Table%201%20-%20August%202024.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20April%202025\Table%202\Table%202%20CY.xlsx" TargetMode="External"/><Relationship Id="rId1" Type="http://schemas.openxmlformats.org/officeDocument/2006/relationships/externalLinkPath" Target="/Inter%20Branch%20Information/Section%2032%20Report/2025-2026/1.%20April%202025/Table%202/Table%202%20CY.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20April\Table%202\Table%202%20CY.xls" TargetMode="External"/><Relationship Id="rId1" Type="http://schemas.openxmlformats.org/officeDocument/2006/relationships/externalLinkPath" Target="/Inter%20Branch%20Information/Section%2032%20Report/2024-2025/1.%20April/Table%202/Table%202%20CY.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I:\BR_Accountant-General\3.%20CD_National%20Accounts\D.%20Directorates\D5.%20D_NRF%20and%20ASB\xiii.%20Exchequer%20Management\2024-2025\Exchequer%20Statements\Exchequer%20Issues%202024-2025%20.xls" TargetMode="External"/><Relationship Id="rId1" Type="http://schemas.openxmlformats.org/officeDocument/2006/relationships/externalLinkPath" Target="/BR_Accountant-General/3.%20CD_National%20Accounts/D.%20Directorates/D5.%20D_NRF%20and%20ASB/xiii.%20Exchequer%20Management/2024-2025/Exchequer%20Statements/Exchequer%20Issues%202024-2025%20.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I:\BR_Accountant-General\3.%20CD_National%20Accounts\D.%20Directorates\D5.%20D_NRF%20and%20ASB\xiii.%20Exchequer%20Management\2024-2025\Exchequer%20Statements\Exchequer%20Issues%202024-2025%20.xlsx" TargetMode="External"/><Relationship Id="rId1" Type="http://schemas.openxmlformats.org/officeDocument/2006/relationships/externalLinkPath" Target="/BR_Accountant-General/3.%20CD_National%20Accounts/D.%20Directorates/D5.%20D_NRF%20and%20ASB/xiii.%20Exchequer%20Management/2024-2025/Exchequer%20Statements/Exchequer%20Issues%202024-2025%20.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20April%202025\Table%203\Table%203.xlsx" TargetMode="External"/><Relationship Id="rId1" Type="http://schemas.openxmlformats.org/officeDocument/2006/relationships/externalLinkPath" Target="/Inter%20Branch%20Information/Section%2032%20Report/2025-2026/1.%20April%202025/Table%203/Table%203.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2.%20May%202025\Table%203\Table%203%20YTD.xlsx" TargetMode="External"/><Relationship Id="rId1" Type="http://schemas.openxmlformats.org/officeDocument/2006/relationships/externalLinkPath" Target="/Inter%20Branch%20Information/Section%2032%20Report/2025-2026/2.%20May%202025/Table%203/Table%203%20YTD.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3.%20June%202025\Table%203\Table%203.xlsx" TargetMode="External"/><Relationship Id="rId1" Type="http://schemas.openxmlformats.org/officeDocument/2006/relationships/externalLinkPath" Target="/Inter%20Branch%20Information/Section%2032%20Report/2025-2026/3.%20June%202025/Table%203/Table%203.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20April\Table%203\Table%203.xlsx" TargetMode="External"/><Relationship Id="rId1" Type="http://schemas.openxmlformats.org/officeDocument/2006/relationships/externalLinkPath" Target="/Inter%20Branch%20Information/Section%2032%20Report/2024-2025/1.%20April/Table%203/Table%203.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2.%20May\Table%203\Table%203.xlsx" TargetMode="External"/><Relationship Id="rId1" Type="http://schemas.openxmlformats.org/officeDocument/2006/relationships/externalLinkPath" Target="/Inter%20Branch%20Information/Section%2032%20Report/2024-2025/2.%20May/Table%203/Table%20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3.%20June%202025\Table%201\Table%201%20-%20June%202025.xlsx" TargetMode="External"/><Relationship Id="rId1" Type="http://schemas.openxmlformats.org/officeDocument/2006/relationships/externalLinkPath" Target="/Inter%20Branch%20Information/Section%2032%20Report/2025-2026/3.%20June%202025/Table%201/Table%201%20-%20June%202025.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3.%20June\Table%203\Table%203.xlsx" TargetMode="External"/><Relationship Id="rId1" Type="http://schemas.openxmlformats.org/officeDocument/2006/relationships/externalLinkPath" Target="/Inter%20Branch%20Information/Section%2032%20Report/2024-2025/3.%20June/Table%203/Table%203.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4.%20July\Table%203\Table%203.xlsx" TargetMode="External"/><Relationship Id="rId1" Type="http://schemas.openxmlformats.org/officeDocument/2006/relationships/externalLinkPath" Target="/Inter%20Branch%20Information/Section%2032%20Report/2024-2025/4.%20July/Table%203/Table%203.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5.%20August\Table%203\Table%203.xlsx" TargetMode="External"/><Relationship Id="rId1" Type="http://schemas.openxmlformats.org/officeDocument/2006/relationships/externalLinkPath" Target="/Inter%20Branch%20Information/Section%2032%20Report/2024-2025/5.%20August/Table%203/Table%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5362\Desktop\Section%2032%20statements\Table%203\Table%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Inter%20Branch%20Information/Section%2032%20Report/2018-2019/APRIL%202018/Table%203/statement%2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ter%20Branch%20Information/Section%2032%20Report/2018-2019/MAY%202018/Table%203/statement%2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Inter%20Branch%20Information/Section%2032%20Report/2017-2018/March%202018/Table%203/statement%203.xls" TargetMode="External"/></Relationships>
</file>

<file path=xl/externalLinks/_rels/externalLink27.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6.%20September\Table%203\Table%203.xlsx" TargetMode="External"/><Relationship Id="rId1" Type="http://schemas.openxmlformats.org/officeDocument/2006/relationships/externalLinkPath" Target="/Inter%20Branch%20Information/Section%2032%20Report/2024-2025/6.%20September/Table%203/Table%203.xlsx" TargetMode="External"/></Relationships>
</file>

<file path=xl/externalLinks/_rels/externalLink28.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7.%20October\Table%203\Table%203.xlsx" TargetMode="External"/><Relationship Id="rId1" Type="http://schemas.openxmlformats.org/officeDocument/2006/relationships/externalLinkPath" Target="/Inter%20Branch%20Information/Section%2032%20Report/2024-2025/7.%20October/Table%203/Table%203.xlsx"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8.%20November\Table%203\Table%203.xlsx" TargetMode="External"/><Relationship Id="rId1" Type="http://schemas.openxmlformats.org/officeDocument/2006/relationships/externalLinkPath" Target="/Inter%20Branch%20Information/Section%2032%20Report/2024-2025/8.%20November/Table%203/Table%20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R_ALM\3_Financial%20Operations\B_Accounting%20and%20info\Cashflow\Cashflow%202025-2026\Cashflow%202025-26.xlsm" TargetMode="External"/><Relationship Id="rId1" Type="http://schemas.openxmlformats.org/officeDocument/2006/relationships/externalLinkPath" Target="/BR_ALM/3_Financial%20Operations/B_Accounting%20and%20info/Cashflow/Cashflow%202025-2026/Cashflow%202025-26.xlsm"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9.%20December\Table%203\Table%203.xlsx" TargetMode="External"/><Relationship Id="rId1" Type="http://schemas.openxmlformats.org/officeDocument/2006/relationships/externalLinkPath" Target="/Inter%20Branch%20Information/Section%2032%20Report/2024-2025/9.%20December/Table%203/Table%203.xlsx"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1.%20February\Table%203\Table%203%20-%20YTD.xlsx" TargetMode="External"/><Relationship Id="rId1" Type="http://schemas.openxmlformats.org/officeDocument/2006/relationships/externalLinkPath" Target="/Inter%20Branch%20Information/Section%2032%20Report/2024-2025/11.%20February/Table%203/Table%203%20-%20YTD.xlsx"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12.%20March\Table%203\Table%203.xlsx" TargetMode="External"/><Relationship Id="rId1" Type="http://schemas.openxmlformats.org/officeDocument/2006/relationships/externalLinkPath" Target="/Inter%20Branch%20Information/Section%2032%20Report/2024-2025/12.%20March/Table%203/Table%20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20April%202025\Table%205\Additional%20Information.xlsx" TargetMode="External"/><Relationship Id="rId1" Type="http://schemas.openxmlformats.org/officeDocument/2006/relationships/externalLinkPath" Target="/Inter%20Branch%20Information/Section%2032%20Report/2025-2026/1.%20April%202025/Table%205/Additional%20Information.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2.%20May%202025\Table%205\Additional%20Information.xlsx" TargetMode="External"/><Relationship Id="rId1" Type="http://schemas.openxmlformats.org/officeDocument/2006/relationships/externalLinkPath" Target="/Inter%20Branch%20Information/Section%2032%20Report/2025-2026/2.%20May%202025/Table%205/Additional%20Informatio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3.%20June%202025\Table%205\Additional%20Information%20YTD.xlsx" TargetMode="External"/><Relationship Id="rId1" Type="http://schemas.openxmlformats.org/officeDocument/2006/relationships/externalLinkPath" Target="/Inter%20Branch%20Information/Section%2032%20Report/2025-2026/3.%20June%202025/Table%205/Additional%20Information%20YTD.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20April%202025\Table%201\Table%201%20-%20April%202025.xlsx" TargetMode="External"/><Relationship Id="rId1" Type="http://schemas.openxmlformats.org/officeDocument/2006/relationships/externalLinkPath" Target="/Inter%20Branch%20Information/Section%2032%20Report/2025-2026/1.%20April%202025/Table%201/Table%201%20-%20April%202025.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I:\Inter%20Branch%20Information\Section%2032%20Report\2024-2025\4.%20July\Table%201\Table%201%20-%20July%202024.xlsx" TargetMode="External"/><Relationship Id="rId1" Type="http://schemas.openxmlformats.org/officeDocument/2006/relationships/externalLinkPath" Target="/Inter%20Branch%20Information/Section%2032%20Report/2024-2025/4.%20July/Table%201/Table%201%20-%20July%202024.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I:\BR_ALM\3_Financial%20Operations\B_Accounting%20and%20info\Cashflow\Cashflow%202024-2025\Cashflow%202024-25.xlsm" TargetMode="External"/><Relationship Id="rId1" Type="http://schemas.openxmlformats.org/officeDocument/2006/relationships/externalLinkPath" Target="/BR_ALM/3_Financial%20Operations/B_Accounting%20and%20info/Cashflow/Cashflow%202024-2025/Cashflow%202024-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8">
          <cell r="H8" t="str">
            <v>2025/26</v>
          </cell>
          <cell r="BZ8" t="str">
            <v>2024/25</v>
          </cell>
        </row>
        <row r="9">
          <cell r="H9" t="str">
            <v>Budget</v>
          </cell>
          <cell r="BZ9" t="str">
            <v>Preliminary</v>
          </cell>
        </row>
        <row r="70">
          <cell r="CO70">
            <v>-810875</v>
          </cell>
        </row>
        <row r="71">
          <cell r="CO71">
            <v>0</v>
          </cell>
        </row>
      </sheetData>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ement 1"/>
    </sheetNames>
    <sheetDataSet>
      <sheetData sheetId="0" refreshError="1">
        <row r="124">
          <cell r="M124">
            <v>181369134.78041998</v>
          </cell>
        </row>
        <row r="147">
          <cell r="M147">
            <v>161268367.67773998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5-26"/>
    </sheetNames>
    <sheetDataSet>
      <sheetData sheetId="0">
        <row r="49">
          <cell r="I49">
            <v>1172207412</v>
          </cell>
        </row>
        <row r="52">
          <cell r="I52">
            <v>8098</v>
          </cell>
        </row>
        <row r="53">
          <cell r="I53">
            <v>519083</v>
          </cell>
        </row>
        <row r="54">
          <cell r="I54">
            <v>426345611</v>
          </cell>
        </row>
        <row r="57">
          <cell r="I57">
            <v>633165959</v>
          </cell>
        </row>
        <row r="58">
          <cell r="I58">
            <v>16849080</v>
          </cell>
        </row>
        <row r="60">
          <cell r="I60">
            <v>134338</v>
          </cell>
        </row>
        <row r="61">
          <cell r="I61">
            <v>7900704</v>
          </cell>
        </row>
        <row r="62">
          <cell r="I62">
            <v>26005953</v>
          </cell>
        </row>
        <row r="63">
          <cell r="I63">
            <v>2630279</v>
          </cell>
        </row>
        <row r="64">
          <cell r="I64">
            <v>1237762</v>
          </cell>
        </row>
        <row r="65">
          <cell r="I65">
            <v>13716</v>
          </cell>
        </row>
        <row r="68">
          <cell r="A68" t="str">
            <v>Provisional allocation not assigned to votes</v>
          </cell>
          <cell r="I68">
            <v>18711744</v>
          </cell>
        </row>
        <row r="70">
          <cell r="A70" t="str">
            <v>Contigency reserve</v>
          </cell>
          <cell r="I70">
            <v>5000000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25"/>
    </sheetNames>
    <sheetDataSet>
      <sheetData sheetId="0">
        <row r="48">
          <cell r="I48">
            <v>1102797941</v>
          </cell>
        </row>
        <row r="51">
          <cell r="I51">
            <v>7709</v>
          </cell>
          <cell r="N51">
            <v>489</v>
          </cell>
        </row>
        <row r="52">
          <cell r="I52">
            <v>492893</v>
          </cell>
          <cell r="N52">
            <v>41074</v>
          </cell>
        </row>
        <row r="53">
          <cell r="I53">
            <v>382182875</v>
          </cell>
          <cell r="N53">
            <v>9011500</v>
          </cell>
        </row>
        <row r="56">
          <cell r="I56">
            <v>600475640</v>
          </cell>
        </row>
        <row r="57">
          <cell r="I57">
            <v>16126608</v>
          </cell>
          <cell r="N57">
            <v>0</v>
          </cell>
        </row>
        <row r="58">
          <cell r="N58">
            <v>65823</v>
          </cell>
        </row>
        <row r="59">
          <cell r="I59">
            <v>128578</v>
          </cell>
          <cell r="N59">
            <v>0</v>
          </cell>
        </row>
        <row r="63">
          <cell r="I63">
            <v>24500269</v>
          </cell>
        </row>
        <row r="64">
          <cell r="I64">
            <v>2495615</v>
          </cell>
          <cell r="N64">
            <v>187180</v>
          </cell>
        </row>
        <row r="65">
          <cell r="I65">
            <v>1175214</v>
          </cell>
          <cell r="N65">
            <v>101006</v>
          </cell>
        </row>
        <row r="66">
          <cell r="I66">
            <v>13128</v>
          </cell>
          <cell r="N66">
            <v>0</v>
          </cell>
        </row>
        <row r="68">
          <cell r="I68">
            <v>570225</v>
          </cell>
        </row>
        <row r="70">
          <cell r="I70">
            <v>5000000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RIL 2024"/>
      <sheetName val="MAY 2024"/>
    </sheetNames>
    <sheetDataSet>
      <sheetData sheetId="0" refreshError="1"/>
      <sheetData sheetId="1" refreshError="1">
        <row r="58">
          <cell r="F58">
            <v>641000</v>
          </cell>
        </row>
        <row r="59">
          <cell r="F59">
            <v>41074000</v>
          </cell>
        </row>
        <row r="66">
          <cell r="F66">
            <v>2447428000</v>
          </cell>
        </row>
        <row r="67">
          <cell r="F67">
            <v>201139000</v>
          </cell>
        </row>
        <row r="68">
          <cell r="F68">
            <v>89854000</v>
          </cell>
        </row>
        <row r="83">
          <cell r="F83">
            <v>50039636000</v>
          </cell>
        </row>
        <row r="97">
          <cell r="F97">
            <v>5197880805.6900005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RIL 2024"/>
      <sheetName val="MAY 2024"/>
      <sheetName val="JUNE 2024"/>
      <sheetName val="JULY 2024"/>
      <sheetName val="AUGUST 2024"/>
      <sheetName val="SEPTEMBER 2024"/>
      <sheetName val="OCTOBER 2024"/>
      <sheetName val="NOVEMBER 2024"/>
      <sheetName val="DECEMBER 2024"/>
      <sheetName val="JANUARY 2025"/>
      <sheetName val="FEBRUARY 2025"/>
      <sheetName val="MARCH 2025"/>
      <sheetName val="OT 2024-25"/>
    </sheetNames>
    <sheetDataSet>
      <sheetData sheetId="0">
        <row r="83">
          <cell r="F83">
            <v>50039636000</v>
          </cell>
        </row>
      </sheetData>
      <sheetData sheetId="1"/>
      <sheetData sheetId="2">
        <row r="58">
          <cell r="F58">
            <v>641000</v>
          </cell>
        </row>
        <row r="59">
          <cell r="F59">
            <v>41074000</v>
          </cell>
        </row>
        <row r="66">
          <cell r="F66">
            <v>2185328000</v>
          </cell>
        </row>
        <row r="67">
          <cell r="F67">
            <v>206324000</v>
          </cell>
        </row>
        <row r="68">
          <cell r="F68">
            <v>91422000</v>
          </cell>
        </row>
        <row r="83">
          <cell r="F83">
            <v>50039636000</v>
          </cell>
        </row>
        <row r="97">
          <cell r="F97">
            <v>29643499936.080002</v>
          </cell>
        </row>
      </sheetData>
      <sheetData sheetId="3">
        <row r="58">
          <cell r="F58">
            <v>641000</v>
          </cell>
        </row>
        <row r="59">
          <cell r="F59">
            <v>41074000</v>
          </cell>
        </row>
        <row r="61">
          <cell r="F61">
            <v>58578000</v>
          </cell>
        </row>
        <row r="66">
          <cell r="F66">
            <v>1107084000</v>
          </cell>
        </row>
        <row r="67">
          <cell r="F67">
            <v>202324000</v>
          </cell>
        </row>
        <row r="68">
          <cell r="F68">
            <v>91266000</v>
          </cell>
        </row>
        <row r="97">
          <cell r="F97">
            <v>60612937458.950005</v>
          </cell>
        </row>
      </sheetData>
      <sheetData sheetId="4">
        <row r="58">
          <cell r="F58">
            <v>641000</v>
          </cell>
        </row>
        <row r="59">
          <cell r="F59">
            <v>41074000</v>
          </cell>
        </row>
        <row r="60">
          <cell r="F60">
            <v>5375535000</v>
          </cell>
        </row>
        <row r="66">
          <cell r="F66">
            <v>1193626000</v>
          </cell>
        </row>
        <row r="67">
          <cell r="F67">
            <v>202324000</v>
          </cell>
        </row>
        <row r="68">
          <cell r="F68">
            <v>94242000</v>
          </cell>
        </row>
        <row r="83">
          <cell r="F83">
            <v>50039636000</v>
          </cell>
        </row>
        <row r="97">
          <cell r="F97">
            <v>47708701668.169998</v>
          </cell>
        </row>
      </sheetData>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M13">
            <v>4605882</v>
          </cell>
          <cell r="BZ13">
            <v>39508234.915890001</v>
          </cell>
          <cell r="CE13">
            <v>41087495</v>
          </cell>
        </row>
        <row r="25">
          <cell r="M25">
            <v>40127853</v>
          </cell>
          <cell r="BZ25">
            <v>390785092</v>
          </cell>
          <cell r="CE25">
            <v>33039392</v>
          </cell>
        </row>
        <row r="26">
          <cell r="M26">
            <v>-3211883</v>
          </cell>
          <cell r="BZ26">
            <v>-44424006</v>
          </cell>
          <cell r="CE26">
            <v>-7042033</v>
          </cell>
        </row>
        <row r="30">
          <cell r="H30">
            <v>0</v>
          </cell>
          <cell r="M30">
            <v>1908496</v>
          </cell>
          <cell r="BZ30">
            <v>109385584</v>
          </cell>
          <cell r="CE30">
            <v>17711861</v>
          </cell>
        </row>
        <row r="31">
          <cell r="H31">
            <v>0</v>
          </cell>
          <cell r="M31">
            <v>-432318</v>
          </cell>
          <cell r="BZ31">
            <v>-22623349</v>
          </cell>
          <cell r="CE31">
            <v>-5700467</v>
          </cell>
        </row>
        <row r="32">
          <cell r="H32">
            <v>0</v>
          </cell>
          <cell r="M32">
            <v>-1421500</v>
          </cell>
          <cell r="BZ32">
            <v>-85631453</v>
          </cell>
          <cell r="CE32">
            <v>-12003330</v>
          </cell>
        </row>
        <row r="35">
          <cell r="H35">
            <v>0</v>
          </cell>
          <cell r="M35">
            <v>1839017</v>
          </cell>
          <cell r="BZ35">
            <v>15114003</v>
          </cell>
          <cell r="CE35">
            <v>708703</v>
          </cell>
        </row>
        <row r="36">
          <cell r="H36">
            <v>0</v>
          </cell>
          <cell r="M36">
            <v>-1767023</v>
          </cell>
          <cell r="BZ36">
            <v>-14861574</v>
          </cell>
          <cell r="CE36">
            <v>-670166</v>
          </cell>
        </row>
        <row r="41">
          <cell r="M41">
            <v>0</v>
          </cell>
          <cell r="BZ41">
            <v>67356714</v>
          </cell>
          <cell r="CE41">
            <v>0</v>
          </cell>
        </row>
        <row r="61">
          <cell r="M61">
            <v>14169568</v>
          </cell>
          <cell r="BZ61">
            <v>-21767911.746657029</v>
          </cell>
          <cell r="CE61">
            <v>-24693422</v>
          </cell>
        </row>
        <row r="62">
          <cell r="M62">
            <v>-916</v>
          </cell>
          <cell r="BZ62">
            <v>0</v>
          </cell>
          <cell r="CE62">
            <v>0</v>
          </cell>
        </row>
        <row r="63">
          <cell r="M63">
            <v>56142.4785200357</v>
          </cell>
          <cell r="BZ63">
            <v>10505232.489935299</v>
          </cell>
          <cell r="CE63">
            <v>3142</v>
          </cell>
        </row>
        <row r="64">
          <cell r="M64">
            <v>0</v>
          </cell>
          <cell r="BZ64">
            <v>-722895.5</v>
          </cell>
          <cell r="CE64">
            <v>0</v>
          </cell>
        </row>
        <row r="70">
          <cell r="H70">
            <v>-111356585</v>
          </cell>
          <cell r="M70">
            <v>-1891839</v>
          </cell>
          <cell r="BZ70">
            <v>-61000694</v>
          </cell>
          <cell r="CE70">
            <v>-874758</v>
          </cell>
        </row>
        <row r="71">
          <cell r="H71">
            <v>-60348569</v>
          </cell>
          <cell r="M71">
            <v>-9717048</v>
          </cell>
          <cell r="BZ71">
            <v>-37619093</v>
          </cell>
          <cell r="CE71">
            <v>-9643088</v>
          </cell>
        </row>
      </sheetData>
      <sheetData sheetId="1"/>
      <sheetData sheetId="2"/>
      <sheetData sheetId="3"/>
      <sheetData sheetId="4">
        <row r="14">
          <cell r="M14">
            <v>94370599</v>
          </cell>
          <cell r="BZ14">
            <v>98917442</v>
          </cell>
          <cell r="CE14">
            <v>98917442</v>
          </cell>
        </row>
        <row r="15">
          <cell r="M15">
            <v>0</v>
          </cell>
          <cell r="BZ15">
            <v>0</v>
          </cell>
          <cell r="CE15">
            <v>0</v>
          </cell>
        </row>
        <row r="16">
          <cell r="M16">
            <v>130671402</v>
          </cell>
          <cell r="BZ16">
            <v>92320045</v>
          </cell>
          <cell r="CE16">
            <v>92320045</v>
          </cell>
        </row>
        <row r="19">
          <cell r="M19">
            <v>79377438</v>
          </cell>
          <cell r="BZ19">
            <v>94370599</v>
          </cell>
          <cell r="CE19">
            <v>85953674</v>
          </cell>
        </row>
        <row r="20">
          <cell r="M20">
            <v>0</v>
          </cell>
          <cell r="BZ20">
            <v>0</v>
          </cell>
          <cell r="CE20">
            <v>0</v>
          </cell>
        </row>
        <row r="21">
          <cell r="M21">
            <v>110360873</v>
          </cell>
          <cell r="BZ21">
            <v>130671402</v>
          </cell>
          <cell r="CE21">
            <v>58254711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H13">
            <v>37162000</v>
          </cell>
          <cell r="R13">
            <v>2358981</v>
          </cell>
          <cell r="CJ13">
            <v>-13683579</v>
          </cell>
        </row>
        <row r="25">
          <cell r="H25">
            <v>375445000</v>
          </cell>
          <cell r="R25">
            <v>41693515</v>
          </cell>
          <cell r="CJ25">
            <v>32445328</v>
          </cell>
        </row>
        <row r="26">
          <cell r="H26">
            <v>-30145000</v>
          </cell>
          <cell r="R26">
            <v>-4200480</v>
          </cell>
          <cell r="CJ26">
            <v>-6504232</v>
          </cell>
        </row>
        <row r="30">
          <cell r="R30">
            <v>3377608</v>
          </cell>
          <cell r="CJ30">
            <v>11938504</v>
          </cell>
        </row>
        <row r="31">
          <cell r="R31">
            <v>-315852</v>
          </cell>
          <cell r="CJ31">
            <v>-3131313</v>
          </cell>
        </row>
        <row r="32">
          <cell r="R32">
            <v>-2923228</v>
          </cell>
          <cell r="CJ32">
            <v>-8683307</v>
          </cell>
        </row>
        <row r="35">
          <cell r="R35">
            <v>1574881</v>
          </cell>
          <cell r="CJ35">
            <v>484188</v>
          </cell>
        </row>
        <row r="36">
          <cell r="R36">
            <v>-1899304</v>
          </cell>
          <cell r="CJ36">
            <v>-432240</v>
          </cell>
        </row>
        <row r="39">
          <cell r="H39">
            <v>98873872</v>
          </cell>
        </row>
        <row r="41">
          <cell r="R41">
            <v>0</v>
          </cell>
          <cell r="CJ41">
            <v>0</v>
          </cell>
        </row>
        <row r="61">
          <cell r="H61">
            <v>0</v>
          </cell>
          <cell r="R61">
            <v>-10739297.609559983</v>
          </cell>
          <cell r="CJ61">
            <v>-2660587</v>
          </cell>
        </row>
        <row r="62">
          <cell r="H62">
            <v>0</v>
          </cell>
          <cell r="R62">
            <v>-728</v>
          </cell>
          <cell r="CJ62">
            <v>0</v>
          </cell>
        </row>
        <row r="63">
          <cell r="H63">
            <v>14118335.354150999</v>
          </cell>
          <cell r="R63">
            <v>0</v>
          </cell>
          <cell r="CJ63">
            <v>782328</v>
          </cell>
        </row>
        <row r="64">
          <cell r="H64">
            <v>0</v>
          </cell>
          <cell r="R64">
            <v>0</v>
          </cell>
          <cell r="CJ64">
            <v>0</v>
          </cell>
        </row>
        <row r="70">
          <cell r="R70">
            <v>-945747</v>
          </cell>
          <cell r="CJ70">
            <v>-1254261</v>
          </cell>
        </row>
        <row r="71">
          <cell r="R71">
            <v>0</v>
          </cell>
          <cell r="CJ71">
            <v>0</v>
          </cell>
        </row>
      </sheetData>
      <sheetData sheetId="1"/>
      <sheetData sheetId="2"/>
      <sheetData sheetId="3"/>
      <sheetData sheetId="4">
        <row r="14">
          <cell r="H14">
            <v>94352000</v>
          </cell>
        </row>
        <row r="15">
          <cell r="H15">
            <v>0</v>
          </cell>
        </row>
        <row r="16">
          <cell r="H16">
            <v>130671000</v>
          </cell>
        </row>
        <row r="19">
          <cell r="H19">
            <v>82228000</v>
          </cell>
          <cell r="R19">
            <v>75193857</v>
          </cell>
          <cell r="CJ19">
            <v>83444558</v>
          </cell>
        </row>
        <row r="20">
          <cell r="H20">
            <v>0</v>
          </cell>
          <cell r="R20">
            <v>0</v>
          </cell>
          <cell r="CJ20">
            <v>0</v>
          </cell>
        </row>
        <row r="21">
          <cell r="H21">
            <v>50000000</v>
          </cell>
          <cell r="R21">
            <v>139616614</v>
          </cell>
          <cell r="CJ21">
            <v>56532571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W13">
            <v>5297789</v>
          </cell>
          <cell r="CO13">
            <v>-17238326</v>
          </cell>
        </row>
        <row r="25">
          <cell r="W25">
            <v>39536851</v>
          </cell>
          <cell r="CO25">
            <v>32719843</v>
          </cell>
        </row>
        <row r="26">
          <cell r="W26">
            <v>-3611342</v>
          </cell>
          <cell r="CO26">
            <v>-5811659</v>
          </cell>
        </row>
        <row r="30">
          <cell r="W30">
            <v>6988514</v>
          </cell>
          <cell r="CO30">
            <v>11136788</v>
          </cell>
        </row>
        <row r="31">
          <cell r="W31">
            <v>-119822</v>
          </cell>
          <cell r="CO31">
            <v>-2348969</v>
          </cell>
        </row>
        <row r="32">
          <cell r="W32">
            <v>-6901344</v>
          </cell>
          <cell r="CO32">
            <v>-8756848</v>
          </cell>
        </row>
        <row r="35">
          <cell r="W35">
            <v>2461029</v>
          </cell>
          <cell r="CO35">
            <v>458370</v>
          </cell>
        </row>
        <row r="36">
          <cell r="W36">
            <v>-2461029</v>
          </cell>
          <cell r="CO36">
            <v>-548855</v>
          </cell>
        </row>
        <row r="41">
          <cell r="W41">
            <v>0</v>
          </cell>
          <cell r="CO41">
            <v>0</v>
          </cell>
        </row>
        <row r="61">
          <cell r="W61">
            <v>85543</v>
          </cell>
          <cell r="CO61">
            <v>7612442</v>
          </cell>
        </row>
        <row r="62">
          <cell r="W62">
            <v>-610</v>
          </cell>
          <cell r="CO62">
            <v>0</v>
          </cell>
        </row>
        <row r="63">
          <cell r="W63">
            <v>294793.93382802699</v>
          </cell>
          <cell r="CO63">
            <v>39</v>
          </cell>
        </row>
        <row r="64">
          <cell r="W64">
            <v>0</v>
          </cell>
          <cell r="CO64">
            <v>0</v>
          </cell>
        </row>
        <row r="70">
          <cell r="W70">
            <v>-413290</v>
          </cell>
        </row>
        <row r="71">
          <cell r="W71">
            <v>0</v>
          </cell>
        </row>
      </sheetData>
      <sheetData sheetId="1"/>
      <sheetData sheetId="2"/>
      <sheetData sheetId="3"/>
      <sheetData sheetId="4">
        <row r="19">
          <cell r="W19">
            <v>72397434</v>
          </cell>
          <cell r="CO19">
            <v>81227773</v>
          </cell>
        </row>
        <row r="20">
          <cell r="W20">
            <v>40000000</v>
          </cell>
          <cell r="CO20">
            <v>0</v>
          </cell>
        </row>
        <row r="21">
          <cell r="W21">
            <v>198903197</v>
          </cell>
          <cell r="CO21">
            <v>103689564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H13">
            <v>33000000</v>
          </cell>
          <cell r="M13">
            <v>41087495</v>
          </cell>
        </row>
        <row r="25">
          <cell r="H25">
            <v>359050000</v>
          </cell>
          <cell r="M25">
            <v>33039392</v>
          </cell>
        </row>
        <row r="26">
          <cell r="H26">
            <v>-30950000</v>
          </cell>
          <cell r="M26">
            <v>-7042033</v>
          </cell>
        </row>
        <row r="30">
          <cell r="H30">
            <v>0</v>
          </cell>
          <cell r="M30">
            <v>17711861</v>
          </cell>
        </row>
        <row r="31">
          <cell r="H31">
            <v>0</v>
          </cell>
          <cell r="M31">
            <v>-5700467</v>
          </cell>
        </row>
        <row r="32">
          <cell r="H32">
            <v>0</v>
          </cell>
          <cell r="M32">
            <v>-12003330</v>
          </cell>
        </row>
        <row r="35">
          <cell r="H35">
            <v>0</v>
          </cell>
          <cell r="M35">
            <v>708703</v>
          </cell>
        </row>
        <row r="36">
          <cell r="H36">
            <v>0</v>
          </cell>
          <cell r="M36">
            <v>-670166</v>
          </cell>
        </row>
        <row r="39">
          <cell r="M39">
            <v>0</v>
          </cell>
        </row>
        <row r="41">
          <cell r="H41">
            <v>36700000</v>
          </cell>
        </row>
        <row r="61">
          <cell r="H61">
            <v>0</v>
          </cell>
          <cell r="M61">
            <v>-24693422</v>
          </cell>
        </row>
        <row r="62">
          <cell r="H62">
            <v>0</v>
          </cell>
          <cell r="M62">
            <v>0</v>
          </cell>
        </row>
        <row r="63">
          <cell r="H63">
            <v>6756368.95900035</v>
          </cell>
          <cell r="M63">
            <v>3142</v>
          </cell>
        </row>
        <row r="64">
          <cell r="H64">
            <v>0</v>
          </cell>
          <cell r="M64">
            <v>0</v>
          </cell>
        </row>
        <row r="70">
          <cell r="H70">
            <v>-132087000</v>
          </cell>
          <cell r="M70">
            <v>-874758</v>
          </cell>
        </row>
        <row r="71">
          <cell r="H71">
            <v>-40481000</v>
          </cell>
          <cell r="M71">
            <v>-9643088</v>
          </cell>
        </row>
      </sheetData>
      <sheetData sheetId="1"/>
      <sheetData sheetId="2"/>
      <sheetData sheetId="3"/>
      <sheetData sheetId="4">
        <row r="14">
          <cell r="H14">
            <v>85261000</v>
          </cell>
          <cell r="M14">
            <v>98917442</v>
          </cell>
        </row>
        <row r="15">
          <cell r="H15">
            <v>0</v>
          </cell>
          <cell r="M15">
            <v>0</v>
          </cell>
        </row>
        <row r="16">
          <cell r="H16">
            <v>65000000</v>
          </cell>
          <cell r="M16">
            <v>92320045</v>
          </cell>
        </row>
        <row r="19">
          <cell r="H19">
            <v>47149000</v>
          </cell>
          <cell r="M19">
            <v>85953674</v>
          </cell>
        </row>
        <row r="20">
          <cell r="H20">
            <v>0</v>
          </cell>
          <cell r="M20">
            <v>0</v>
          </cell>
        </row>
        <row r="21">
          <cell r="H21">
            <v>50000000</v>
          </cell>
          <cell r="M21">
            <v>58254711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R13">
            <v>-13683579</v>
          </cell>
        </row>
        <row r="25">
          <cell r="R25">
            <v>32445328</v>
          </cell>
        </row>
        <row r="26">
          <cell r="R26">
            <v>-6504232</v>
          </cell>
        </row>
        <row r="30">
          <cell r="R30">
            <v>11938504</v>
          </cell>
        </row>
        <row r="31">
          <cell r="R31">
            <v>-3131313</v>
          </cell>
        </row>
        <row r="32">
          <cell r="R32">
            <v>-8683307</v>
          </cell>
        </row>
        <row r="35">
          <cell r="R35">
            <v>484188</v>
          </cell>
        </row>
        <row r="36">
          <cell r="R36">
            <v>-432240</v>
          </cell>
        </row>
        <row r="41">
          <cell r="R41">
            <v>0</v>
          </cell>
        </row>
        <row r="61">
          <cell r="R61">
            <v>-2660587</v>
          </cell>
        </row>
        <row r="62">
          <cell r="R62">
            <v>0</v>
          </cell>
        </row>
        <row r="63">
          <cell r="R63">
            <v>782328</v>
          </cell>
        </row>
        <row r="64">
          <cell r="R64">
            <v>0</v>
          </cell>
        </row>
        <row r="70">
          <cell r="R70">
            <v>-1254261</v>
          </cell>
        </row>
        <row r="71">
          <cell r="R71">
            <v>0</v>
          </cell>
        </row>
      </sheetData>
      <sheetData sheetId="1"/>
      <sheetData sheetId="2"/>
      <sheetData sheetId="3"/>
      <sheetData sheetId="4">
        <row r="19">
          <cell r="R19">
            <v>83444558</v>
          </cell>
        </row>
        <row r="20">
          <cell r="CJ20">
            <v>0</v>
          </cell>
        </row>
        <row r="21">
          <cell r="R21">
            <v>56532571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ement 1"/>
    </sheetNames>
    <sheetDataSet>
      <sheetData sheetId="0">
        <row r="128">
          <cell r="H128">
            <v>1949408685.6458495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W13">
            <v>-17238326</v>
          </cell>
        </row>
        <row r="25">
          <cell r="W25">
            <v>32719843</v>
          </cell>
        </row>
        <row r="26">
          <cell r="W26">
            <v>-5811659</v>
          </cell>
        </row>
        <row r="30">
          <cell r="W30">
            <v>11136788</v>
          </cell>
        </row>
        <row r="31">
          <cell r="W31">
            <v>-2348969</v>
          </cell>
        </row>
        <row r="32">
          <cell r="W32">
            <v>-8756848</v>
          </cell>
        </row>
        <row r="35">
          <cell r="W35">
            <v>458370</v>
          </cell>
        </row>
        <row r="36">
          <cell r="W36">
            <v>-548855</v>
          </cell>
        </row>
        <row r="41">
          <cell r="W41">
            <v>0</v>
          </cell>
        </row>
        <row r="61">
          <cell r="W61">
            <v>7612442</v>
          </cell>
        </row>
        <row r="62">
          <cell r="W62">
            <v>0</v>
          </cell>
        </row>
        <row r="63">
          <cell r="W63">
            <v>39</v>
          </cell>
        </row>
        <row r="64">
          <cell r="W64">
            <v>0</v>
          </cell>
        </row>
        <row r="70">
          <cell r="W70">
            <v>-810875</v>
          </cell>
        </row>
        <row r="71">
          <cell r="W71">
            <v>0</v>
          </cell>
        </row>
      </sheetData>
      <sheetData sheetId="1"/>
      <sheetData sheetId="2"/>
      <sheetData sheetId="3"/>
      <sheetData sheetId="4">
        <row r="19">
          <cell r="W19">
            <v>81227773</v>
          </cell>
        </row>
        <row r="20">
          <cell r="W20">
            <v>0</v>
          </cell>
        </row>
        <row r="21">
          <cell r="W21">
            <v>103689564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AB13">
            <v>4865546.61589</v>
          </cell>
        </row>
        <row r="25">
          <cell r="AB25">
            <v>36451131</v>
          </cell>
        </row>
        <row r="26">
          <cell r="AB26">
            <v>-5175000</v>
          </cell>
        </row>
        <row r="30">
          <cell r="AB30">
            <v>11318292</v>
          </cell>
        </row>
        <row r="31">
          <cell r="AB31">
            <v>-2934276</v>
          </cell>
        </row>
        <row r="32">
          <cell r="AB32">
            <v>-8325179</v>
          </cell>
        </row>
        <row r="35">
          <cell r="AB35">
            <v>0</v>
          </cell>
        </row>
        <row r="36">
          <cell r="AB36">
            <v>0</v>
          </cell>
        </row>
        <row r="41">
          <cell r="AB41">
            <v>0</v>
          </cell>
        </row>
        <row r="61">
          <cell r="AB61">
            <v>600936</v>
          </cell>
        </row>
        <row r="62">
          <cell r="AB62">
            <v>0</v>
          </cell>
        </row>
        <row r="63">
          <cell r="AB63">
            <v>0</v>
          </cell>
        </row>
        <row r="64">
          <cell r="AB64">
            <v>0</v>
          </cell>
        </row>
        <row r="70">
          <cell r="AB70">
            <v>-441159</v>
          </cell>
        </row>
        <row r="71">
          <cell r="AB71">
            <v>-9356518</v>
          </cell>
        </row>
      </sheetData>
      <sheetData sheetId="1"/>
      <sheetData sheetId="2"/>
      <sheetData sheetId="3"/>
      <sheetData sheetId="4">
        <row r="19">
          <cell r="AB19">
            <v>72045574</v>
          </cell>
        </row>
        <row r="20">
          <cell r="AB20">
            <v>0</v>
          </cell>
        </row>
        <row r="21">
          <cell r="AB21">
            <v>57442951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13">
          <cell r="AG13">
            <v>3442043</v>
          </cell>
        </row>
        <row r="25">
          <cell r="AG25">
            <v>34709139</v>
          </cell>
        </row>
        <row r="26">
          <cell r="AG26">
            <v>-4125751</v>
          </cell>
        </row>
        <row r="30">
          <cell r="AG30">
            <v>9345764</v>
          </cell>
        </row>
        <row r="31">
          <cell r="AG31">
            <v>-1529339</v>
          </cell>
        </row>
        <row r="32">
          <cell r="AG32">
            <v>-7572856</v>
          </cell>
        </row>
        <row r="35">
          <cell r="AG35">
            <v>346294</v>
          </cell>
        </row>
        <row r="36">
          <cell r="AG36">
            <v>-346294</v>
          </cell>
        </row>
        <row r="41">
          <cell r="AG41">
            <v>0</v>
          </cell>
        </row>
        <row r="61">
          <cell r="AG61">
            <v>-4204684</v>
          </cell>
        </row>
        <row r="62">
          <cell r="AG62">
            <v>0</v>
          </cell>
        </row>
        <row r="63">
          <cell r="AG63">
            <v>1185445.7624800501</v>
          </cell>
        </row>
        <row r="64">
          <cell r="AG64">
            <v>-71200</v>
          </cell>
        </row>
        <row r="70">
          <cell r="AG70">
            <v>-396649</v>
          </cell>
        </row>
        <row r="71">
          <cell r="AG71">
            <v>0</v>
          </cell>
        </row>
      </sheetData>
      <sheetData sheetId="1"/>
      <sheetData sheetId="2"/>
      <sheetData sheetId="3"/>
      <sheetData sheetId="4">
        <row r="19">
          <cell r="AG19">
            <v>70793412</v>
          </cell>
        </row>
        <row r="20">
          <cell r="AG20">
            <v>0</v>
          </cell>
        </row>
        <row r="21">
          <cell r="AG21">
            <v>71461688</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BZ13">
            <v>-7954770</v>
          </cell>
        </row>
        <row r="43">
          <cell r="H43">
            <v>0</v>
          </cell>
          <cell r="BZ43">
            <v>0</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H55">
            <v>0</v>
          </cell>
          <cell r="M55">
            <v>0</v>
          </cell>
        </row>
        <row r="56">
          <cell r="H56">
            <v>0</v>
          </cell>
          <cell r="M56">
            <v>0</v>
          </cell>
        </row>
        <row r="58">
          <cell r="H58">
            <v>0</v>
          </cell>
          <cell r="M58">
            <v>0</v>
          </cell>
        </row>
        <row r="59">
          <cell r="H59">
            <v>0</v>
          </cell>
          <cell r="M59">
            <v>0</v>
          </cell>
        </row>
      </sheetData>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R55">
            <v>0</v>
          </cell>
        </row>
        <row r="56">
          <cell r="R56">
            <v>0</v>
          </cell>
        </row>
        <row r="58">
          <cell r="R58">
            <v>0</v>
          </cell>
        </row>
        <row r="59">
          <cell r="R59">
            <v>0</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omlongtermissues"/>
      <sheetName val="domredemp"/>
      <sheetName val="foreigndebt"/>
      <sheetName val="cashbalances"/>
    </sheetNames>
    <sheetDataSet>
      <sheetData sheetId="0">
        <row r="55">
          <cell r="BP55">
            <v>0</v>
          </cell>
        </row>
        <row r="56">
          <cell r="BP56">
            <v>0</v>
          </cell>
        </row>
        <row r="58">
          <cell r="BP58">
            <v>0</v>
          </cell>
        </row>
        <row r="59">
          <cell r="BP59">
            <v>0</v>
          </cell>
        </row>
      </sheetData>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efreshError="1">
        <row r="13">
          <cell r="AL13">
            <v>4065849.3</v>
          </cell>
        </row>
        <row r="62">
          <cell r="AL62">
            <v>0</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62">
          <cell r="AQ62">
            <v>0</v>
          </cell>
        </row>
      </sheetData>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62">
          <cell r="AV62">
            <v>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5-26"/>
    </sheetNames>
    <sheetDataSet>
      <sheetData sheetId="0" refreshError="1">
        <row r="140">
          <cell r="E140">
            <v>184752320.40101001</v>
          </cell>
          <cell r="I140">
            <v>141111744.91714999</v>
          </cell>
          <cell r="M140">
            <v>163495017.27032003</v>
          </cell>
        </row>
        <row r="143">
          <cell r="E143">
            <v>105046522.59557998</v>
          </cell>
          <cell r="I143">
            <v>138230240.02988997</v>
          </cell>
          <cell r="M143">
            <v>218736138.756652</v>
          </cell>
        </row>
        <row r="149">
          <cell r="E149">
            <v>0</v>
          </cell>
        </row>
        <row r="151">
          <cell r="E151">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62">
          <cell r="BA62">
            <v>0</v>
          </cell>
        </row>
      </sheetData>
      <sheetData sheetId="1"/>
      <sheetData sheetId="2"/>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62">
          <cell r="BF62">
            <v>0</v>
          </cell>
          <cell r="BK62">
            <v>0</v>
          </cell>
        </row>
      </sheetData>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62">
          <cell r="BP62">
            <v>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G6">
            <v>181885.44645000002</v>
          </cell>
        </row>
        <row r="42">
          <cell r="G42">
            <v>-44209.11954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H6">
            <v>102230.18577</v>
          </cell>
        </row>
        <row r="42">
          <cell r="H42">
            <v>-128913.68895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I6">
            <v>354651.55720000004</v>
          </cell>
        </row>
        <row r="42">
          <cell r="I42">
            <v>-262695.97736000002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ement 1"/>
    </sheetNames>
    <sheetDataSet>
      <sheetData sheetId="0">
        <row r="127">
          <cell r="H127">
            <v>1949408685.6458495</v>
          </cell>
        </row>
        <row r="153">
          <cell r="V153">
            <v>1906415580.6137295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ement 1"/>
    </sheetNames>
    <sheetDataSet>
      <sheetData sheetId="0">
        <row r="124">
          <cell r="H124">
            <v>2015020326.0409999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4-25"/>
    </sheetNames>
    <sheetDataSet>
      <sheetData sheetId="0" refreshError="1">
        <row r="139">
          <cell r="Q139">
            <v>351885689.45894998</v>
          </cell>
          <cell r="U139">
            <v>199043946.36817002</v>
          </cell>
        </row>
        <row r="142">
          <cell r="Q142">
            <v>187870971.11802</v>
          </cell>
        </row>
        <row r="148">
          <cell r="Q148">
            <v>0</v>
          </cell>
          <cell r="U148">
            <v>0</v>
          </cell>
        </row>
        <row r="150">
          <cell r="Q150">
            <v>80000000</v>
          </cell>
          <cell r="U150">
            <v>20000000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38657-EA51-46F2-B193-E0AE2E6F155E}">
  <sheetPr>
    <pageSetUpPr fitToPage="1"/>
  </sheetPr>
  <dimension ref="B1:BN237"/>
  <sheetViews>
    <sheetView tabSelected="1" view="pageBreakPreview" topLeftCell="A3" zoomScaleNormal="100" zoomScaleSheetLayoutView="100" workbookViewId="0">
      <selection activeCell="AK45" sqref="AK45"/>
    </sheetView>
  </sheetViews>
  <sheetFormatPr defaultColWidth="3" defaultRowHeight="10.5" x14ac:dyDescent="0.25"/>
  <cols>
    <col min="1" max="1" width="0.81640625" style="7" customWidth="1"/>
    <col min="2" max="2" width="1" style="7" customWidth="1"/>
    <col min="3" max="3" width="1.26953125" style="7" customWidth="1"/>
    <col min="4" max="4" width="41.81640625" style="7" customWidth="1"/>
    <col min="5" max="5" width="4.08984375" style="7" customWidth="1"/>
    <col min="6" max="6" width="5.1796875" style="7" customWidth="1"/>
    <col min="7" max="7" width="17.90625" style="7" customWidth="1"/>
    <col min="8" max="8" width="17.7265625" style="7" customWidth="1"/>
    <col min="9" max="9" width="15.6328125" style="7" customWidth="1"/>
    <col min="10" max="10" width="17" style="7" customWidth="1"/>
    <col min="11" max="11" width="15.6328125" style="7" hidden="1" customWidth="1"/>
    <col min="12" max="12" width="17.7265625" style="7" hidden="1" customWidth="1"/>
    <col min="13" max="13" width="16.6328125" style="7" hidden="1" customWidth="1"/>
    <col min="14" max="15" width="15.6328125" style="7" hidden="1" customWidth="1"/>
    <col min="16" max="16" width="16.6328125" style="7" hidden="1" customWidth="1"/>
    <col min="17" max="17" width="15.6328125" style="7" hidden="1" customWidth="1"/>
    <col min="18" max="18" width="17.36328125" style="7" hidden="1" customWidth="1"/>
    <col min="19" max="19" width="17.7265625" style="7" hidden="1" customWidth="1"/>
    <col min="20" max="20" width="17" style="7" customWidth="1"/>
    <col min="21" max="34" width="17.7265625" style="7" hidden="1" customWidth="1"/>
    <col min="35" max="35" width="1.7265625" style="7" customWidth="1"/>
    <col min="36" max="36" width="10.7265625" style="13" bestFit="1" customWidth="1"/>
    <col min="37" max="37" width="9.26953125" style="13" customWidth="1"/>
    <col min="38" max="38" width="7.7265625" style="13" customWidth="1"/>
    <col min="39" max="39" width="7.26953125" style="13" customWidth="1"/>
    <col min="40" max="40" width="3.7265625" style="13" customWidth="1"/>
    <col min="41" max="44" width="3.1796875" style="13" customWidth="1"/>
    <col min="45" max="45" width="4" style="7" customWidth="1"/>
    <col min="46" max="46" width="3.26953125" style="7" customWidth="1"/>
    <col min="47" max="49" width="3.1796875" style="7" customWidth="1"/>
    <col min="50" max="50" width="9.26953125" style="7" customWidth="1"/>
    <col min="51" max="52" width="3.1796875" style="7" customWidth="1"/>
    <col min="53" max="95" width="1.7265625" style="7" customWidth="1"/>
    <col min="96" max="16384" width="3" style="7"/>
  </cols>
  <sheetData>
    <row r="1" spans="2:66" s="3" customFormat="1" ht="34.5" hidden="1" customHeight="1" x14ac:dyDescent="0.35">
      <c r="B1" s="576" t="s">
        <v>0</v>
      </c>
      <c r="C1" s="577"/>
      <c r="D1" s="577"/>
      <c r="E1" s="577"/>
      <c r="F1" s="577"/>
      <c r="G1" s="577"/>
      <c r="H1" s="577"/>
      <c r="I1" s="577"/>
      <c r="J1" s="577"/>
      <c r="K1" s="577"/>
      <c r="L1" s="577"/>
      <c r="M1" s="577"/>
      <c r="N1" s="577"/>
      <c r="O1" s="577"/>
      <c r="P1" s="577"/>
      <c r="Q1" s="577"/>
      <c r="R1" s="577"/>
      <c r="S1" s="577"/>
      <c r="T1" s="577"/>
      <c r="U1" s="577"/>
      <c r="V1" s="577"/>
      <c r="W1" s="577"/>
      <c r="X1" s="577"/>
      <c r="Y1" s="577"/>
      <c r="Z1" s="577"/>
      <c r="AA1" s="577"/>
      <c r="AB1" s="577"/>
      <c r="AC1" s="577"/>
      <c r="AD1" s="577"/>
      <c r="AE1" s="577"/>
      <c r="AF1" s="577"/>
      <c r="AG1" s="577"/>
      <c r="AH1" s="578"/>
      <c r="AI1" s="1"/>
      <c r="AJ1" s="2"/>
      <c r="AK1" s="2"/>
      <c r="AL1" s="2"/>
      <c r="AM1" s="2"/>
      <c r="AN1" s="2"/>
      <c r="AO1" s="2"/>
      <c r="AP1" s="2"/>
      <c r="AQ1" s="2"/>
      <c r="AR1" s="2"/>
    </row>
    <row r="2" spans="2:66" ht="25" hidden="1" customHeight="1" x14ac:dyDescent="0.25">
      <c r="B2" s="579" t="s">
        <v>1</v>
      </c>
      <c r="C2" s="580"/>
      <c r="D2" s="580"/>
      <c r="E2" s="580"/>
      <c r="F2" s="580"/>
      <c r="G2" s="580"/>
      <c r="H2" s="580"/>
      <c r="I2" s="580"/>
      <c r="J2" s="580"/>
      <c r="K2" s="580"/>
      <c r="L2" s="580"/>
      <c r="M2" s="580"/>
      <c r="N2" s="580"/>
      <c r="O2" s="580"/>
      <c r="P2" s="580"/>
      <c r="Q2" s="580"/>
      <c r="R2" s="580"/>
      <c r="S2" s="580"/>
      <c r="T2" s="580"/>
      <c r="U2" s="580"/>
      <c r="V2" s="580"/>
      <c r="W2" s="580"/>
      <c r="X2" s="580"/>
      <c r="Y2" s="580"/>
      <c r="Z2" s="580"/>
      <c r="AA2" s="580"/>
      <c r="AB2" s="580"/>
      <c r="AC2" s="580"/>
      <c r="AD2" s="580"/>
      <c r="AE2" s="580"/>
      <c r="AF2" s="580"/>
      <c r="AG2" s="580"/>
      <c r="AH2" s="581"/>
      <c r="AI2" s="4"/>
      <c r="AJ2" s="5"/>
      <c r="AK2" s="5"/>
      <c r="AL2" s="5"/>
      <c r="AM2" s="5"/>
      <c r="AN2" s="5"/>
      <c r="AO2" s="5"/>
      <c r="AP2" s="5"/>
      <c r="AQ2" s="5"/>
      <c r="AR2" s="5"/>
      <c r="AS2" s="6"/>
      <c r="AT2" s="6"/>
      <c r="AU2" s="6"/>
      <c r="AV2" s="6"/>
      <c r="AW2" s="6"/>
      <c r="AX2" s="6"/>
    </row>
    <row r="3" spans="2:66" ht="15.5" x14ac:dyDescent="0.35">
      <c r="B3" s="8"/>
      <c r="C3" s="9"/>
      <c r="F3" s="10"/>
      <c r="H3" s="11"/>
      <c r="I3" s="11"/>
      <c r="J3" s="11"/>
      <c r="K3" s="11"/>
      <c r="L3" s="11"/>
      <c r="M3" s="11"/>
      <c r="N3" s="11"/>
      <c r="O3" s="11"/>
      <c r="P3" s="11"/>
      <c r="Q3" s="11"/>
      <c r="R3" s="11"/>
      <c r="S3" s="11"/>
      <c r="T3" s="10"/>
      <c r="U3" s="10"/>
      <c r="V3" s="10"/>
      <c r="W3" s="10"/>
      <c r="X3" s="10"/>
      <c r="Y3" s="10"/>
      <c r="Z3" s="10"/>
      <c r="AA3" s="10"/>
      <c r="AB3" s="10"/>
      <c r="AC3" s="10"/>
      <c r="AD3" s="10"/>
      <c r="AE3" s="10"/>
      <c r="AF3" s="10"/>
      <c r="AG3" s="10"/>
      <c r="AJ3" s="12"/>
      <c r="AK3" s="12"/>
      <c r="AL3" s="12"/>
      <c r="AM3" s="12"/>
      <c r="AN3" s="12"/>
      <c r="AO3" s="12"/>
      <c r="AP3" s="12"/>
      <c r="AQ3" s="12"/>
      <c r="AR3" s="12"/>
    </row>
    <row r="4" spans="2:66" ht="15.5" x14ac:dyDescent="0.35">
      <c r="B4" s="8" t="s">
        <v>2</v>
      </c>
      <c r="C4" s="9"/>
      <c r="F4" s="10"/>
      <c r="H4" s="11"/>
      <c r="I4" s="11"/>
      <c r="J4" s="11"/>
      <c r="K4" s="11"/>
      <c r="L4" s="11"/>
      <c r="M4" s="11"/>
      <c r="N4" s="11"/>
      <c r="O4" s="11"/>
      <c r="P4" s="11"/>
      <c r="Q4" s="11"/>
      <c r="R4" s="11"/>
      <c r="S4" s="11"/>
      <c r="T4" s="10"/>
      <c r="U4" s="10"/>
      <c r="V4" s="10"/>
      <c r="W4" s="10"/>
      <c r="X4" s="10"/>
      <c r="Y4" s="10"/>
      <c r="Z4" s="10"/>
      <c r="AA4" s="10"/>
      <c r="AB4" s="10"/>
      <c r="AC4" s="10"/>
      <c r="AD4" s="10"/>
      <c r="AE4" s="10"/>
      <c r="AF4" s="10"/>
      <c r="AG4" s="10"/>
    </row>
    <row r="5" spans="2:66" s="20" customFormat="1" ht="13" x14ac:dyDescent="0.3">
      <c r="B5" s="14"/>
      <c r="C5" s="15"/>
      <c r="D5" s="15"/>
      <c r="E5" s="16"/>
      <c r="F5" s="17"/>
      <c r="G5" s="582" t="s">
        <v>3</v>
      </c>
      <c r="H5" s="583"/>
      <c r="I5" s="583"/>
      <c r="J5" s="583"/>
      <c r="K5" s="583"/>
      <c r="L5" s="583"/>
      <c r="M5" s="583"/>
      <c r="N5" s="583"/>
      <c r="O5" s="583"/>
      <c r="P5" s="583"/>
      <c r="Q5" s="583"/>
      <c r="R5" s="583"/>
      <c r="S5" s="583"/>
      <c r="T5" s="584"/>
      <c r="U5" s="582" t="s">
        <v>4</v>
      </c>
      <c r="V5" s="583"/>
      <c r="W5" s="583"/>
      <c r="X5" s="583"/>
      <c r="Y5" s="583"/>
      <c r="Z5" s="583"/>
      <c r="AA5" s="583"/>
      <c r="AB5" s="583"/>
      <c r="AC5" s="583"/>
      <c r="AD5" s="583"/>
      <c r="AE5" s="583"/>
      <c r="AF5" s="583"/>
      <c r="AG5" s="583"/>
      <c r="AH5" s="585"/>
      <c r="AI5" s="18"/>
      <c r="AJ5" s="19"/>
      <c r="AK5" s="19"/>
      <c r="AL5" s="19"/>
      <c r="AM5" s="19"/>
      <c r="AN5" s="19"/>
      <c r="AO5" s="19"/>
      <c r="AP5" s="19"/>
      <c r="AQ5" s="19"/>
      <c r="AR5" s="19"/>
    </row>
    <row r="6" spans="2:66" s="20" customFormat="1" ht="13" x14ac:dyDescent="0.3">
      <c r="B6" s="21"/>
      <c r="C6" s="9"/>
      <c r="D6" s="9"/>
      <c r="E6" s="9"/>
      <c r="F6" s="22"/>
      <c r="G6" s="23" t="s">
        <v>5</v>
      </c>
      <c r="H6" s="23" t="s">
        <v>6</v>
      </c>
      <c r="I6" s="24" t="s">
        <v>7</v>
      </c>
      <c r="J6" s="23" t="s">
        <v>8</v>
      </c>
      <c r="K6" s="25" t="s">
        <v>9</v>
      </c>
      <c r="L6" s="23" t="s">
        <v>10</v>
      </c>
      <c r="M6" s="24" t="s">
        <v>11</v>
      </c>
      <c r="N6" s="24" t="s">
        <v>12</v>
      </c>
      <c r="O6" s="24" t="s">
        <v>13</v>
      </c>
      <c r="P6" s="24" t="s">
        <v>14</v>
      </c>
      <c r="Q6" s="24" t="s">
        <v>15</v>
      </c>
      <c r="R6" s="24" t="s">
        <v>16</v>
      </c>
      <c r="S6" s="24" t="s">
        <v>17</v>
      </c>
      <c r="T6" s="26" t="s">
        <v>18</v>
      </c>
      <c r="U6" s="23" t="s">
        <v>19</v>
      </c>
      <c r="V6" s="23" t="s">
        <v>6</v>
      </c>
      <c r="W6" s="23" t="s">
        <v>7</v>
      </c>
      <c r="X6" s="23" t="s">
        <v>8</v>
      </c>
      <c r="Y6" s="23" t="s">
        <v>9</v>
      </c>
      <c r="Z6" s="23" t="s">
        <v>10</v>
      </c>
      <c r="AA6" s="23" t="s">
        <v>11</v>
      </c>
      <c r="AB6" s="23" t="s">
        <v>12</v>
      </c>
      <c r="AC6" s="23" t="s">
        <v>13</v>
      </c>
      <c r="AD6" s="23" t="s">
        <v>14</v>
      </c>
      <c r="AE6" s="23" t="s">
        <v>15</v>
      </c>
      <c r="AF6" s="23" t="s">
        <v>16</v>
      </c>
      <c r="AG6" s="23" t="s">
        <v>20</v>
      </c>
      <c r="AH6" s="27" t="s">
        <v>18</v>
      </c>
      <c r="AI6" s="18"/>
      <c r="AJ6" s="28"/>
      <c r="AK6" s="28"/>
      <c r="AL6" s="28"/>
      <c r="AM6" s="28"/>
      <c r="AN6" s="28"/>
      <c r="AO6" s="28"/>
      <c r="AP6" s="28"/>
      <c r="AQ6" s="28"/>
      <c r="AR6" s="28"/>
      <c r="AS6" s="9"/>
      <c r="AT6" s="9"/>
      <c r="AU6" s="9"/>
      <c r="AV6" s="9"/>
      <c r="AW6" s="9"/>
      <c r="AX6" s="9"/>
    </row>
    <row r="7" spans="2:66" s="20" customFormat="1" ht="13" x14ac:dyDescent="0.3">
      <c r="B7" s="29" t="s">
        <v>21</v>
      </c>
      <c r="C7" s="30"/>
      <c r="D7" s="30"/>
      <c r="E7" s="30"/>
      <c r="F7" s="31" t="s">
        <v>22</v>
      </c>
      <c r="G7" s="32" t="s">
        <v>23</v>
      </c>
      <c r="H7" s="32"/>
      <c r="I7" s="33"/>
      <c r="J7" s="33"/>
      <c r="K7" s="33"/>
      <c r="L7" s="33"/>
      <c r="M7" s="33"/>
      <c r="N7" s="33"/>
      <c r="O7" s="33"/>
      <c r="P7" s="33"/>
      <c r="Q7" s="33"/>
      <c r="R7" s="33"/>
      <c r="S7" s="33"/>
      <c r="T7" s="34"/>
      <c r="U7" s="35" t="s">
        <v>24</v>
      </c>
      <c r="V7" s="32"/>
      <c r="W7" s="32"/>
      <c r="X7" s="32"/>
      <c r="Y7" s="32"/>
      <c r="Z7" s="32"/>
      <c r="AA7" s="32"/>
      <c r="AB7" s="32"/>
      <c r="AC7" s="32"/>
      <c r="AD7" s="32"/>
      <c r="AE7" s="32"/>
      <c r="AF7" s="32"/>
      <c r="AG7" s="32"/>
      <c r="AH7" s="36"/>
      <c r="AI7" s="18"/>
      <c r="AJ7" s="28"/>
      <c r="AK7" s="28"/>
      <c r="AL7" s="28"/>
      <c r="AM7" s="28"/>
      <c r="AN7" s="28"/>
      <c r="AO7" s="28"/>
      <c r="AP7" s="28"/>
      <c r="AQ7" s="28"/>
      <c r="AR7" s="28"/>
      <c r="AS7" s="9"/>
      <c r="AT7" s="9"/>
      <c r="AU7" s="9"/>
      <c r="AV7" s="9"/>
      <c r="AW7" s="9"/>
      <c r="AX7" s="9"/>
    </row>
    <row r="8" spans="2:66" s="20" customFormat="1" ht="13" x14ac:dyDescent="0.3">
      <c r="B8" s="37"/>
      <c r="C8" s="38"/>
      <c r="D8" s="38"/>
      <c r="E8" s="38"/>
      <c r="F8" s="39"/>
      <c r="G8" s="40"/>
      <c r="H8" s="41"/>
      <c r="I8" s="41"/>
      <c r="J8" s="41"/>
      <c r="K8" s="41"/>
      <c r="L8" s="41"/>
      <c r="M8" s="42"/>
      <c r="N8" s="42"/>
      <c r="O8" s="42"/>
      <c r="P8" s="42"/>
      <c r="Q8" s="42"/>
      <c r="R8" s="42"/>
      <c r="S8" s="42"/>
      <c r="T8" s="43"/>
      <c r="U8" s="44"/>
      <c r="V8" s="40"/>
      <c r="W8" s="40"/>
      <c r="X8" s="40"/>
      <c r="Y8" s="40"/>
      <c r="Z8" s="40"/>
      <c r="AA8" s="40"/>
      <c r="AB8" s="40"/>
      <c r="AC8" s="40"/>
      <c r="AD8" s="40"/>
      <c r="AE8" s="40"/>
      <c r="AF8" s="40"/>
      <c r="AG8" s="40"/>
      <c r="AH8" s="45"/>
      <c r="AI8" s="18"/>
      <c r="AJ8" s="46"/>
      <c r="AK8" s="19"/>
      <c r="AL8" s="575"/>
      <c r="AM8" s="575"/>
      <c r="AN8" s="575"/>
      <c r="AO8" s="575"/>
      <c r="AP8" s="19"/>
      <c r="AQ8" s="19"/>
      <c r="AR8" s="19"/>
    </row>
    <row r="9" spans="2:66" s="20" customFormat="1" ht="15" x14ac:dyDescent="0.3">
      <c r="B9" s="21" t="s">
        <v>25</v>
      </c>
      <c r="C9" s="9"/>
      <c r="F9" s="22">
        <v>1</v>
      </c>
      <c r="G9" s="41">
        <v>1949408685.6458495</v>
      </c>
      <c r="H9" s="41">
        <v>104472296.36077002</v>
      </c>
      <c r="I9" s="41">
        <v>136957398.91229001</v>
      </c>
      <c r="J9" s="41">
        <v>212686658.67148</v>
      </c>
      <c r="K9" s="41">
        <v>0</v>
      </c>
      <c r="L9" s="41">
        <v>0</v>
      </c>
      <c r="M9" s="41">
        <v>0</v>
      </c>
      <c r="N9" s="41">
        <v>0</v>
      </c>
      <c r="O9" s="41">
        <v>0</v>
      </c>
      <c r="P9" s="41">
        <v>0</v>
      </c>
      <c r="Q9" s="41">
        <v>0</v>
      </c>
      <c r="R9" s="41">
        <v>0</v>
      </c>
      <c r="S9" s="41">
        <v>0</v>
      </c>
      <c r="T9" s="41">
        <v>454116353.94454002</v>
      </c>
      <c r="U9" s="41">
        <v>1807360084.9718094</v>
      </c>
      <c r="V9" s="41">
        <v>90597196.142930016</v>
      </c>
      <c r="W9" s="41">
        <v>126581259.81081</v>
      </c>
      <c r="X9" s="41">
        <v>200902609.46090999</v>
      </c>
      <c r="Y9" s="41">
        <v>0</v>
      </c>
      <c r="Z9" s="41">
        <v>0</v>
      </c>
      <c r="AA9" s="41">
        <v>0</v>
      </c>
      <c r="AB9" s="41">
        <v>0</v>
      </c>
      <c r="AC9" s="41">
        <v>0</v>
      </c>
      <c r="AD9" s="41">
        <v>0</v>
      </c>
      <c r="AE9" s="41">
        <v>0</v>
      </c>
      <c r="AF9" s="41">
        <v>0</v>
      </c>
      <c r="AG9" s="41">
        <v>0</v>
      </c>
      <c r="AH9" s="47">
        <v>418081065.41464996</v>
      </c>
      <c r="AI9" s="48"/>
      <c r="AJ9" s="49"/>
      <c r="AK9" s="49"/>
      <c r="AL9" s="50"/>
      <c r="AM9" s="50"/>
      <c r="AN9" s="50"/>
      <c r="AO9" s="50"/>
      <c r="AP9" s="50"/>
      <c r="AQ9" s="50"/>
      <c r="AR9" s="50"/>
      <c r="AS9" s="51"/>
      <c r="AT9" s="51"/>
      <c r="AU9" s="51"/>
      <c r="AV9" s="51"/>
      <c r="AW9" s="51"/>
      <c r="AX9" s="51"/>
      <c r="AY9" s="51"/>
      <c r="BA9" s="51"/>
      <c r="BB9" s="51"/>
      <c r="BC9" s="51"/>
      <c r="BD9" s="51"/>
      <c r="BE9" s="51"/>
      <c r="BF9" s="51"/>
      <c r="BG9" s="51"/>
      <c r="BH9" s="51"/>
      <c r="BI9" s="51"/>
      <c r="BJ9" s="51"/>
      <c r="BK9" s="51"/>
      <c r="BL9" s="51"/>
      <c r="BM9" s="51"/>
      <c r="BN9" s="51"/>
    </row>
    <row r="10" spans="2:66" s="20" customFormat="1" ht="13" x14ac:dyDescent="0.3">
      <c r="B10" s="18"/>
      <c r="F10" s="52"/>
      <c r="G10" s="53"/>
      <c r="H10" s="54"/>
      <c r="I10" s="54"/>
      <c r="J10" s="54"/>
      <c r="K10" s="54"/>
      <c r="L10" s="54"/>
      <c r="M10" s="54"/>
      <c r="N10" s="54"/>
      <c r="O10" s="54"/>
      <c r="P10" s="54"/>
      <c r="Q10" s="54"/>
      <c r="R10" s="54"/>
      <c r="S10" s="54"/>
      <c r="T10" s="55"/>
      <c r="U10" s="56"/>
      <c r="V10" s="53"/>
      <c r="W10" s="53"/>
      <c r="X10" s="53"/>
      <c r="Y10" s="53"/>
      <c r="Z10" s="53"/>
      <c r="AA10" s="53"/>
      <c r="AB10" s="53"/>
      <c r="AC10" s="53"/>
      <c r="AD10" s="53"/>
      <c r="AE10" s="53"/>
      <c r="AF10" s="53"/>
      <c r="AG10" s="53"/>
      <c r="AH10" s="57"/>
      <c r="AI10" s="48"/>
      <c r="AJ10" s="58"/>
      <c r="AK10" s="58"/>
      <c r="AL10" s="58"/>
      <c r="AM10" s="58"/>
      <c r="AN10" s="58"/>
      <c r="AO10" s="58"/>
      <c r="AP10" s="58"/>
      <c r="AQ10" s="58"/>
      <c r="AR10" s="58"/>
      <c r="AS10" s="59"/>
      <c r="AT10" s="59"/>
      <c r="AU10" s="59"/>
      <c r="AV10" s="59"/>
      <c r="AW10" s="59"/>
      <c r="AX10" s="59"/>
    </row>
    <row r="11" spans="2:66" s="20" customFormat="1" ht="15" x14ac:dyDescent="0.3">
      <c r="B11" s="21" t="s">
        <v>26</v>
      </c>
      <c r="C11" s="9"/>
      <c r="F11" s="22">
        <v>2</v>
      </c>
      <c r="G11" s="41">
        <v>2310729739</v>
      </c>
      <c r="H11" s="41">
        <v>169102618.09599999</v>
      </c>
      <c r="I11" s="41">
        <v>147072248.63372001</v>
      </c>
      <c r="J11" s="41">
        <v>163937750.52972001</v>
      </c>
      <c r="K11" s="41">
        <v>0</v>
      </c>
      <c r="L11" s="41">
        <v>0</v>
      </c>
      <c r="M11" s="41">
        <v>0</v>
      </c>
      <c r="N11" s="41">
        <v>0</v>
      </c>
      <c r="O11" s="41">
        <v>0</v>
      </c>
      <c r="P11" s="41">
        <v>0</v>
      </c>
      <c r="Q11" s="41">
        <v>0</v>
      </c>
      <c r="R11" s="41">
        <v>0</v>
      </c>
      <c r="S11" s="41">
        <v>0</v>
      </c>
      <c r="T11" s="41">
        <v>480112617.25944</v>
      </c>
      <c r="U11" s="41">
        <v>2144100680.0856299</v>
      </c>
      <c r="V11" s="41">
        <v>168644389</v>
      </c>
      <c r="W11" s="41">
        <v>139359867.01525</v>
      </c>
      <c r="X11" s="41">
        <v>162350500.37729001</v>
      </c>
      <c r="Y11" s="41">
        <v>0</v>
      </c>
      <c r="Z11" s="41">
        <v>0</v>
      </c>
      <c r="AA11" s="41">
        <v>0</v>
      </c>
      <c r="AB11" s="41">
        <v>0</v>
      </c>
      <c r="AC11" s="41">
        <v>0</v>
      </c>
      <c r="AD11" s="41">
        <v>0</v>
      </c>
      <c r="AE11" s="41">
        <v>0</v>
      </c>
      <c r="AF11" s="41">
        <v>0</v>
      </c>
      <c r="AG11" s="41">
        <v>0</v>
      </c>
      <c r="AH11" s="60">
        <v>470354756.39253998</v>
      </c>
      <c r="AI11" s="48"/>
      <c r="AJ11" s="61"/>
      <c r="AK11" s="62"/>
      <c r="AL11" s="58"/>
      <c r="AM11" s="58"/>
      <c r="AN11" s="58"/>
      <c r="AO11" s="58"/>
      <c r="AP11" s="58"/>
      <c r="AQ11" s="58"/>
      <c r="AR11" s="58"/>
      <c r="AS11" s="59"/>
      <c r="AT11" s="59"/>
      <c r="AU11" s="59"/>
      <c r="AV11" s="59"/>
      <c r="AW11" s="59"/>
      <c r="AX11" s="59"/>
    </row>
    <row r="12" spans="2:66" s="20" customFormat="1" ht="13" x14ac:dyDescent="0.3">
      <c r="B12" s="21"/>
      <c r="C12" s="9"/>
      <c r="F12" s="22"/>
      <c r="G12" s="41"/>
      <c r="H12" s="41"/>
      <c r="I12" s="41"/>
      <c r="J12" s="41"/>
      <c r="K12" s="41"/>
      <c r="L12" s="41"/>
      <c r="M12" s="41"/>
      <c r="N12" s="41"/>
      <c r="O12" s="41"/>
      <c r="P12" s="41"/>
      <c r="Q12" s="41"/>
      <c r="R12" s="41"/>
      <c r="S12" s="41"/>
      <c r="T12" s="63"/>
      <c r="U12" s="49"/>
      <c r="V12" s="41"/>
      <c r="W12" s="41"/>
      <c r="X12" s="41"/>
      <c r="Y12" s="41"/>
      <c r="Z12" s="41"/>
      <c r="AA12" s="41"/>
      <c r="AB12" s="41"/>
      <c r="AC12" s="41"/>
      <c r="AD12" s="41"/>
      <c r="AE12" s="41"/>
      <c r="AF12" s="41"/>
      <c r="AG12" s="41"/>
      <c r="AH12" s="60"/>
      <c r="AI12" s="48"/>
      <c r="AJ12" s="50"/>
      <c r="AK12" s="58"/>
      <c r="AL12" s="58"/>
      <c r="AM12" s="58"/>
      <c r="AN12" s="58"/>
      <c r="AO12" s="58"/>
      <c r="AP12" s="58"/>
      <c r="AQ12" s="58"/>
      <c r="AR12" s="58"/>
      <c r="AS12" s="59"/>
      <c r="AT12" s="59"/>
      <c r="AU12" s="59"/>
      <c r="AV12" s="59"/>
      <c r="AW12" s="59"/>
      <c r="AX12" s="59"/>
    </row>
    <row r="13" spans="2:66" s="20" customFormat="1" ht="13" x14ac:dyDescent="0.3">
      <c r="B13" s="64"/>
      <c r="C13" s="9" t="s">
        <v>27</v>
      </c>
      <c r="F13" s="22">
        <v>2</v>
      </c>
      <c r="G13" s="65">
        <v>1172207412</v>
      </c>
      <c r="H13" s="65">
        <v>103429306</v>
      </c>
      <c r="I13" s="65">
        <v>84571347.659810007</v>
      </c>
      <c r="J13" s="65">
        <v>78244828</v>
      </c>
      <c r="K13" s="65">
        <v>0</v>
      </c>
      <c r="L13" s="65">
        <v>0</v>
      </c>
      <c r="M13" s="65">
        <v>0</v>
      </c>
      <c r="N13" s="65">
        <v>0</v>
      </c>
      <c r="O13" s="65">
        <v>0</v>
      </c>
      <c r="P13" s="65">
        <v>0</v>
      </c>
      <c r="Q13" s="65">
        <v>0</v>
      </c>
      <c r="R13" s="65">
        <v>0</v>
      </c>
      <c r="S13" s="65">
        <v>0</v>
      </c>
      <c r="T13" s="66">
        <v>266245481.65981001</v>
      </c>
      <c r="U13" s="66">
        <v>1110697986</v>
      </c>
      <c r="V13" s="66">
        <v>107223884</v>
      </c>
      <c r="W13" s="66">
        <v>81701779</v>
      </c>
      <c r="X13" s="66">
        <v>80214842</v>
      </c>
      <c r="Y13" s="66">
        <v>0</v>
      </c>
      <c r="Z13" s="66">
        <v>0</v>
      </c>
      <c r="AA13" s="66">
        <v>0</v>
      </c>
      <c r="AB13" s="66">
        <v>0</v>
      </c>
      <c r="AC13" s="66">
        <v>0</v>
      </c>
      <c r="AD13" s="66">
        <v>0</v>
      </c>
      <c r="AE13" s="66">
        <v>0</v>
      </c>
      <c r="AF13" s="66">
        <v>0</v>
      </c>
      <c r="AG13" s="66">
        <v>0</v>
      </c>
      <c r="AH13" s="47">
        <v>269140505</v>
      </c>
      <c r="AI13" s="48"/>
      <c r="AJ13" s="50"/>
      <c r="AK13" s="58"/>
      <c r="AL13" s="58"/>
      <c r="AM13" s="58"/>
      <c r="AN13" s="58"/>
      <c r="AO13" s="58"/>
      <c r="AP13" s="58"/>
      <c r="AQ13" s="58"/>
      <c r="AR13" s="58"/>
      <c r="AS13" s="59"/>
      <c r="AT13" s="59"/>
      <c r="AU13" s="59"/>
      <c r="AV13" s="59"/>
      <c r="AW13" s="59"/>
      <c r="AX13" s="59"/>
    </row>
    <row r="14" spans="2:66" s="20" customFormat="1" ht="13" x14ac:dyDescent="0.3">
      <c r="B14" s="21"/>
      <c r="C14" s="9"/>
      <c r="F14" s="22"/>
      <c r="G14" s="41"/>
      <c r="H14" s="41"/>
      <c r="I14" s="41"/>
      <c r="J14" s="41"/>
      <c r="K14" s="41"/>
      <c r="L14" s="41"/>
      <c r="M14" s="41"/>
      <c r="N14" s="41"/>
      <c r="O14" s="41"/>
      <c r="P14" s="41"/>
      <c r="Q14" s="41"/>
      <c r="R14" s="41"/>
      <c r="S14" s="41"/>
      <c r="T14" s="63"/>
      <c r="U14" s="49"/>
      <c r="V14" s="41"/>
      <c r="W14" s="41"/>
      <c r="X14" s="41"/>
      <c r="Y14" s="41"/>
      <c r="Z14" s="41"/>
      <c r="AA14" s="41"/>
      <c r="AB14" s="41"/>
      <c r="AC14" s="41"/>
      <c r="AD14" s="41"/>
      <c r="AE14" s="41"/>
      <c r="AF14" s="41"/>
      <c r="AG14" s="41"/>
      <c r="AH14" s="60"/>
      <c r="AI14" s="48"/>
      <c r="AJ14" s="58"/>
      <c r="AK14" s="58"/>
      <c r="AL14" s="58"/>
      <c r="AM14" s="58"/>
      <c r="AN14" s="58"/>
      <c r="AO14" s="58"/>
      <c r="AP14" s="58"/>
      <c r="AQ14" s="58"/>
      <c r="AR14" s="58"/>
      <c r="AS14" s="59"/>
      <c r="AT14" s="59"/>
      <c r="AU14" s="59"/>
      <c r="AV14" s="59"/>
      <c r="AW14" s="59"/>
      <c r="AX14" s="59"/>
    </row>
    <row r="15" spans="2:66" s="20" customFormat="1" ht="13" x14ac:dyDescent="0.3">
      <c r="B15" s="64"/>
      <c r="C15" s="9" t="s">
        <v>28</v>
      </c>
      <c r="F15" s="22">
        <v>2</v>
      </c>
      <c r="G15" s="65">
        <v>1114810583</v>
      </c>
      <c r="H15" s="65">
        <v>65673312.095999993</v>
      </c>
      <c r="I15" s="65">
        <v>62500900.973910004</v>
      </c>
      <c r="J15" s="65">
        <v>85692922.529719993</v>
      </c>
      <c r="K15" s="65">
        <v>0</v>
      </c>
      <c r="L15" s="65">
        <v>0</v>
      </c>
      <c r="M15" s="65">
        <v>0</v>
      </c>
      <c r="N15" s="65">
        <v>0</v>
      </c>
      <c r="O15" s="65">
        <v>0</v>
      </c>
      <c r="P15" s="65">
        <v>0</v>
      </c>
      <c r="Q15" s="65">
        <v>0</v>
      </c>
      <c r="R15" s="65">
        <v>0</v>
      </c>
      <c r="S15" s="65">
        <v>0</v>
      </c>
      <c r="T15" s="65">
        <v>213867135.59963</v>
      </c>
      <c r="U15" s="66">
        <v>1033402694.0856298</v>
      </c>
      <c r="V15" s="66">
        <v>61420505</v>
      </c>
      <c r="W15" s="66">
        <v>57658088.015249997</v>
      </c>
      <c r="X15" s="66">
        <v>82135658.377289996</v>
      </c>
      <c r="Y15" s="66">
        <v>0</v>
      </c>
      <c r="Z15" s="66">
        <v>0</v>
      </c>
      <c r="AA15" s="66">
        <v>0</v>
      </c>
      <c r="AB15" s="66">
        <v>0</v>
      </c>
      <c r="AC15" s="66">
        <v>0</v>
      </c>
      <c r="AD15" s="66">
        <v>0</v>
      </c>
      <c r="AE15" s="66">
        <v>0</v>
      </c>
      <c r="AF15" s="66">
        <v>0</v>
      </c>
      <c r="AG15" s="66">
        <v>0</v>
      </c>
      <c r="AH15" s="60">
        <v>201214251.39253998</v>
      </c>
      <c r="AI15" s="48"/>
      <c r="AJ15" s="50"/>
      <c r="AK15" s="58"/>
      <c r="AL15" s="58"/>
      <c r="AM15" s="58"/>
      <c r="AN15" s="58"/>
      <c r="AO15" s="58"/>
      <c r="AP15" s="58"/>
      <c r="AQ15" s="58"/>
      <c r="AR15" s="58"/>
      <c r="AS15" s="59"/>
      <c r="AT15" s="59"/>
      <c r="AU15" s="59"/>
      <c r="AV15" s="59"/>
      <c r="AW15" s="59"/>
      <c r="AX15" s="59"/>
    </row>
    <row r="16" spans="2:66" s="68" customFormat="1" ht="13" x14ac:dyDescent="0.3">
      <c r="B16" s="64"/>
      <c r="C16" s="67"/>
      <c r="D16" s="68" t="s">
        <v>29</v>
      </c>
      <c r="F16" s="69"/>
      <c r="G16" s="70">
        <v>426345611</v>
      </c>
      <c r="H16" s="70">
        <v>9745896.9764599986</v>
      </c>
      <c r="I16" s="70">
        <v>6389370.2849599998</v>
      </c>
      <c r="J16" s="70">
        <v>29564616.552360002</v>
      </c>
      <c r="K16" s="70">
        <v>0</v>
      </c>
      <c r="L16" s="70">
        <v>0</v>
      </c>
      <c r="M16" s="70">
        <v>0</v>
      </c>
      <c r="N16" s="70">
        <v>0</v>
      </c>
      <c r="O16" s="70">
        <v>0</v>
      </c>
      <c r="P16" s="70">
        <v>0</v>
      </c>
      <c r="Q16" s="70">
        <v>0</v>
      </c>
      <c r="R16" s="70">
        <v>0</v>
      </c>
      <c r="S16" s="70">
        <v>0</v>
      </c>
      <c r="T16" s="71">
        <v>45699883.813780002</v>
      </c>
      <c r="U16" s="71">
        <v>385822133.60944992</v>
      </c>
      <c r="V16" s="71">
        <v>9011500</v>
      </c>
      <c r="W16" s="71">
        <v>5197848.1131499996</v>
      </c>
      <c r="X16" s="71">
        <v>29639894.572190002</v>
      </c>
      <c r="Y16" s="71">
        <v>0</v>
      </c>
      <c r="Z16" s="71">
        <v>0</v>
      </c>
      <c r="AA16" s="70">
        <v>0</v>
      </c>
      <c r="AB16" s="41">
        <v>0</v>
      </c>
      <c r="AC16" s="71">
        <v>0</v>
      </c>
      <c r="AD16" s="71">
        <v>0</v>
      </c>
      <c r="AE16" s="71">
        <v>0</v>
      </c>
      <c r="AF16" s="70">
        <v>0</v>
      </c>
      <c r="AG16" s="70">
        <v>0</v>
      </c>
      <c r="AH16" s="72">
        <v>43849242.685340002</v>
      </c>
      <c r="AI16" s="73"/>
      <c r="AJ16" s="74"/>
      <c r="AK16" s="74"/>
      <c r="AL16" s="74"/>
      <c r="AM16" s="74"/>
      <c r="AN16" s="74"/>
      <c r="AO16" s="74"/>
      <c r="AP16" s="74"/>
      <c r="AQ16" s="74"/>
      <c r="AR16" s="74"/>
      <c r="AS16" s="75"/>
      <c r="AT16" s="75"/>
      <c r="AU16" s="75"/>
      <c r="AV16" s="75"/>
      <c r="AW16" s="75"/>
      <c r="AX16" s="75"/>
    </row>
    <row r="17" spans="2:52" s="68" customFormat="1" ht="13" x14ac:dyDescent="0.3">
      <c r="B17" s="64"/>
      <c r="C17" s="67"/>
      <c r="D17" s="68" t="s">
        <v>30</v>
      </c>
      <c r="F17" s="69"/>
      <c r="G17" s="70">
        <v>633165959</v>
      </c>
      <c r="H17" s="70">
        <v>52763829</v>
      </c>
      <c r="I17" s="70">
        <v>52763829</v>
      </c>
      <c r="J17" s="70">
        <v>52763829</v>
      </c>
      <c r="K17" s="70">
        <v>0</v>
      </c>
      <c r="L17" s="70">
        <v>0</v>
      </c>
      <c r="M17" s="70">
        <v>0</v>
      </c>
      <c r="N17" s="70">
        <v>0</v>
      </c>
      <c r="O17" s="70">
        <v>0</v>
      </c>
      <c r="P17" s="70">
        <v>0</v>
      </c>
      <c r="Q17" s="70">
        <v>0</v>
      </c>
      <c r="R17" s="70">
        <v>0</v>
      </c>
      <c r="S17" s="70">
        <v>0</v>
      </c>
      <c r="T17" s="71">
        <v>158291487</v>
      </c>
      <c r="U17" s="71">
        <v>600475640</v>
      </c>
      <c r="V17" s="71">
        <v>50039636</v>
      </c>
      <c r="W17" s="71">
        <v>50039636</v>
      </c>
      <c r="X17" s="71">
        <v>50039636</v>
      </c>
      <c r="Y17" s="71">
        <v>0</v>
      </c>
      <c r="Z17" s="71">
        <v>0</v>
      </c>
      <c r="AA17" s="71">
        <v>0</v>
      </c>
      <c r="AB17" s="66">
        <v>0</v>
      </c>
      <c r="AC17" s="71">
        <v>0</v>
      </c>
      <c r="AD17" s="71">
        <v>0</v>
      </c>
      <c r="AE17" s="71">
        <v>0</v>
      </c>
      <c r="AF17" s="76">
        <v>0</v>
      </c>
      <c r="AG17" s="70">
        <v>0</v>
      </c>
      <c r="AH17" s="72">
        <v>150118908</v>
      </c>
      <c r="AI17" s="73"/>
      <c r="AJ17" s="74"/>
      <c r="AK17" s="74"/>
      <c r="AL17" s="74"/>
      <c r="AM17" s="74"/>
      <c r="AN17" s="74"/>
      <c r="AO17" s="74"/>
      <c r="AP17" s="74"/>
      <c r="AQ17" s="74"/>
      <c r="AR17" s="74"/>
      <c r="AS17" s="75"/>
      <c r="AT17" s="75"/>
      <c r="AU17" s="75"/>
      <c r="AV17" s="75"/>
      <c r="AW17" s="75"/>
      <c r="AX17" s="75"/>
    </row>
    <row r="18" spans="2:52" s="68" customFormat="1" ht="13" x14ac:dyDescent="0.3">
      <c r="B18" s="64"/>
      <c r="C18" s="67"/>
      <c r="D18" s="68" t="s">
        <v>31</v>
      </c>
      <c r="F18" s="69"/>
      <c r="G18" s="70">
        <v>16849080</v>
      </c>
      <c r="H18" s="70">
        <v>0</v>
      </c>
      <c r="I18" s="70">
        <v>0</v>
      </c>
      <c r="J18" s="70">
        <v>0</v>
      </c>
      <c r="K18" s="70">
        <v>0</v>
      </c>
      <c r="L18" s="70">
        <v>0</v>
      </c>
      <c r="M18" s="70">
        <v>0</v>
      </c>
      <c r="N18" s="70">
        <v>0</v>
      </c>
      <c r="O18" s="70">
        <v>0</v>
      </c>
      <c r="P18" s="70">
        <v>0</v>
      </c>
      <c r="Q18" s="70">
        <v>0</v>
      </c>
      <c r="R18" s="70">
        <v>0</v>
      </c>
      <c r="S18" s="70">
        <v>0</v>
      </c>
      <c r="T18" s="71">
        <v>0</v>
      </c>
      <c r="U18" s="71">
        <v>16126608</v>
      </c>
      <c r="V18" s="71">
        <v>0</v>
      </c>
      <c r="W18" s="71">
        <v>0</v>
      </c>
      <c r="X18" s="71">
        <v>0</v>
      </c>
      <c r="Y18" s="71">
        <v>0</v>
      </c>
      <c r="Z18" s="71">
        <v>0</v>
      </c>
      <c r="AA18" s="71">
        <v>0</v>
      </c>
      <c r="AB18" s="71">
        <v>0</v>
      </c>
      <c r="AC18" s="71">
        <v>0</v>
      </c>
      <c r="AD18" s="71">
        <v>0</v>
      </c>
      <c r="AE18" s="71">
        <v>0</v>
      </c>
      <c r="AF18" s="76">
        <v>0</v>
      </c>
      <c r="AG18" s="70">
        <v>0</v>
      </c>
      <c r="AH18" s="72">
        <v>0</v>
      </c>
      <c r="AI18" s="73"/>
      <c r="AJ18" s="74"/>
      <c r="AK18" s="74"/>
      <c r="AL18" s="74"/>
      <c r="AM18" s="74"/>
      <c r="AN18" s="74"/>
      <c r="AO18" s="74"/>
      <c r="AP18" s="74"/>
      <c r="AQ18" s="74"/>
      <c r="AR18" s="74"/>
      <c r="AS18" s="75"/>
      <c r="AT18" s="75"/>
      <c r="AU18" s="75"/>
      <c r="AV18" s="75"/>
      <c r="AW18" s="75"/>
      <c r="AX18" s="75"/>
    </row>
    <row r="19" spans="2:52" s="68" customFormat="1" ht="26" x14ac:dyDescent="0.3">
      <c r="B19" s="64"/>
      <c r="C19" s="67"/>
      <c r="D19" s="77" t="s">
        <v>32</v>
      </c>
      <c r="E19" s="77"/>
      <c r="F19" s="69"/>
      <c r="G19" s="70">
        <v>7900704</v>
      </c>
      <c r="H19" s="70">
        <v>624874</v>
      </c>
      <c r="I19" s="70">
        <v>665852</v>
      </c>
      <c r="J19" s="70">
        <v>650315</v>
      </c>
      <c r="K19" s="70"/>
      <c r="L19" s="70"/>
      <c r="M19" s="70"/>
      <c r="N19" s="70"/>
      <c r="O19" s="70"/>
      <c r="P19" s="70"/>
      <c r="Q19" s="70"/>
      <c r="R19" s="70"/>
      <c r="S19" s="70"/>
      <c r="T19" s="71">
        <v>1941041</v>
      </c>
      <c r="U19" s="71">
        <v>0</v>
      </c>
      <c r="V19" s="71">
        <v>0</v>
      </c>
      <c r="W19" s="71">
        <v>0</v>
      </c>
      <c r="X19" s="71">
        <v>0</v>
      </c>
      <c r="Y19" s="71"/>
      <c r="Z19" s="71"/>
      <c r="AA19" s="71"/>
      <c r="AB19" s="71"/>
      <c r="AC19" s="71"/>
      <c r="AD19" s="71"/>
      <c r="AE19" s="71"/>
      <c r="AF19" s="76"/>
      <c r="AG19" s="70"/>
      <c r="AH19" s="72">
        <v>0</v>
      </c>
      <c r="AI19" s="73"/>
      <c r="AJ19" s="74"/>
      <c r="AK19" s="74"/>
      <c r="AL19" s="74"/>
      <c r="AM19" s="74"/>
      <c r="AN19" s="74"/>
      <c r="AO19" s="74"/>
      <c r="AP19" s="74"/>
      <c r="AQ19" s="74"/>
      <c r="AR19" s="74"/>
      <c r="AS19" s="75"/>
      <c r="AT19" s="75"/>
      <c r="AU19" s="75"/>
      <c r="AV19" s="75"/>
      <c r="AW19" s="75"/>
      <c r="AX19" s="75"/>
    </row>
    <row r="20" spans="2:52" s="68" customFormat="1" ht="13" x14ac:dyDescent="0.3">
      <c r="B20" s="64"/>
      <c r="C20" s="67"/>
      <c r="D20" s="68" t="s">
        <v>33</v>
      </c>
      <c r="F20" s="78"/>
      <c r="G20" s="70">
        <v>26005953</v>
      </c>
      <c r="H20" s="70">
        <v>2133704</v>
      </c>
      <c r="I20" s="70">
        <v>2115627</v>
      </c>
      <c r="J20" s="70">
        <v>2075937</v>
      </c>
      <c r="K20" s="70">
        <v>0</v>
      </c>
      <c r="L20" s="70">
        <v>0</v>
      </c>
      <c r="M20" s="70">
        <v>0</v>
      </c>
      <c r="N20" s="70">
        <v>0</v>
      </c>
      <c r="O20" s="70">
        <v>0</v>
      </c>
      <c r="P20" s="70">
        <v>0</v>
      </c>
      <c r="Q20" s="70">
        <v>0</v>
      </c>
      <c r="R20" s="70">
        <v>0</v>
      </c>
      <c r="S20" s="70">
        <v>0</v>
      </c>
      <c r="T20" s="71">
        <v>6325268</v>
      </c>
      <c r="U20" s="71">
        <v>24137413</v>
      </c>
      <c r="V20" s="79">
        <v>1973797</v>
      </c>
      <c r="W20" s="71">
        <v>2004202</v>
      </c>
      <c r="X20" s="71">
        <v>1893979</v>
      </c>
      <c r="Y20" s="71">
        <v>0</v>
      </c>
      <c r="Z20" s="71">
        <v>0</v>
      </c>
      <c r="AA20" s="71">
        <v>0</v>
      </c>
      <c r="AB20" s="71">
        <v>0</v>
      </c>
      <c r="AC20" s="71">
        <v>0</v>
      </c>
      <c r="AD20" s="71">
        <v>0</v>
      </c>
      <c r="AE20" s="71">
        <v>0</v>
      </c>
      <c r="AF20" s="76">
        <v>0</v>
      </c>
      <c r="AG20" s="70">
        <v>0</v>
      </c>
      <c r="AH20" s="72">
        <v>5871978</v>
      </c>
      <c r="AI20" s="73"/>
      <c r="AJ20" s="74"/>
      <c r="AK20" s="74"/>
      <c r="AL20" s="74"/>
      <c r="AM20" s="74"/>
      <c r="AN20" s="74"/>
      <c r="AO20" s="74"/>
      <c r="AP20" s="74"/>
      <c r="AQ20" s="74"/>
      <c r="AR20" s="74"/>
      <c r="AS20" s="75"/>
      <c r="AT20" s="75"/>
      <c r="AU20" s="75"/>
      <c r="AV20" s="75"/>
      <c r="AW20" s="75"/>
      <c r="AX20" s="75"/>
    </row>
    <row r="21" spans="2:52" s="68" customFormat="1" ht="13" x14ac:dyDescent="0.3">
      <c r="B21" s="64"/>
      <c r="C21" s="67"/>
      <c r="D21" s="68" t="s">
        <v>34</v>
      </c>
      <c r="F21" s="78"/>
      <c r="G21" s="70">
        <v>4543276</v>
      </c>
      <c r="H21" s="70">
        <v>405008.11953999999</v>
      </c>
      <c r="I21" s="70">
        <v>566222.68894999998</v>
      </c>
      <c r="J21" s="70">
        <v>638224.97736000002</v>
      </c>
      <c r="K21" s="70">
        <v>0</v>
      </c>
      <c r="L21" s="70">
        <v>0</v>
      </c>
      <c r="M21" s="70">
        <v>0</v>
      </c>
      <c r="N21" s="70">
        <v>0</v>
      </c>
      <c r="O21" s="70">
        <v>0</v>
      </c>
      <c r="P21" s="70">
        <v>0</v>
      </c>
      <c r="Q21" s="70">
        <v>0</v>
      </c>
      <c r="R21" s="70">
        <v>0</v>
      </c>
      <c r="S21" s="70">
        <v>0</v>
      </c>
      <c r="T21" s="71">
        <v>1609455.7858500001</v>
      </c>
      <c r="U21" s="79">
        <v>6840899.4761800002</v>
      </c>
      <c r="V21" s="70">
        <v>395572</v>
      </c>
      <c r="W21" s="79">
        <v>416401.90210000001</v>
      </c>
      <c r="X21" s="79">
        <v>562148.8051</v>
      </c>
      <c r="Y21" s="79">
        <v>0</v>
      </c>
      <c r="Z21" s="79">
        <v>0</v>
      </c>
      <c r="AA21" s="79">
        <v>0</v>
      </c>
      <c r="AB21" s="71">
        <v>0</v>
      </c>
      <c r="AC21" s="79">
        <v>0</v>
      </c>
      <c r="AD21" s="79">
        <v>0</v>
      </c>
      <c r="AE21" s="79">
        <v>0</v>
      </c>
      <c r="AF21" s="76">
        <v>0</v>
      </c>
      <c r="AG21" s="70">
        <v>0</v>
      </c>
      <c r="AH21" s="72">
        <v>1374122.7072000001</v>
      </c>
      <c r="AI21" s="73"/>
      <c r="AJ21" s="74"/>
      <c r="AK21" s="74"/>
      <c r="AL21" s="74"/>
      <c r="AM21" s="74"/>
      <c r="AN21" s="74"/>
      <c r="AO21" s="74"/>
      <c r="AP21" s="74"/>
      <c r="AQ21" s="74"/>
      <c r="AR21" s="74"/>
      <c r="AS21" s="75"/>
      <c r="AT21" s="75"/>
      <c r="AU21" s="75"/>
      <c r="AV21" s="75"/>
      <c r="AW21" s="75"/>
      <c r="AX21" s="75"/>
    </row>
    <row r="22" spans="2:52" s="81" customFormat="1" ht="13" hidden="1" x14ac:dyDescent="0.3">
      <c r="B22" s="80"/>
      <c r="D22" s="82" t="s">
        <v>35</v>
      </c>
      <c r="F22" s="83"/>
      <c r="G22" s="79">
        <v>0</v>
      </c>
      <c r="H22" s="79">
        <v>0</v>
      </c>
      <c r="I22" s="79">
        <v>0</v>
      </c>
      <c r="J22" s="79">
        <v>0</v>
      </c>
      <c r="K22" s="79">
        <v>0</v>
      </c>
      <c r="L22" s="79">
        <v>0</v>
      </c>
      <c r="M22" s="79">
        <v>0</v>
      </c>
      <c r="N22" s="79">
        <v>0</v>
      </c>
      <c r="O22" s="79">
        <v>0</v>
      </c>
      <c r="P22" s="79">
        <v>0</v>
      </c>
      <c r="Q22" s="79">
        <v>0</v>
      </c>
      <c r="R22" s="79">
        <v>0</v>
      </c>
      <c r="S22" s="79">
        <v>0</v>
      </c>
      <c r="T22" s="79">
        <v>0</v>
      </c>
      <c r="U22" s="71">
        <v>0</v>
      </c>
      <c r="V22" s="71">
        <v>0</v>
      </c>
      <c r="W22" s="70">
        <v>0</v>
      </c>
      <c r="X22" s="70">
        <v>0</v>
      </c>
      <c r="Y22" s="70">
        <v>0</v>
      </c>
      <c r="Z22" s="70">
        <v>0</v>
      </c>
      <c r="AA22" s="70">
        <v>0</v>
      </c>
      <c r="AB22" s="71">
        <v>0</v>
      </c>
      <c r="AC22" s="70">
        <v>0</v>
      </c>
      <c r="AD22" s="70">
        <v>0</v>
      </c>
      <c r="AE22" s="70">
        <v>0</v>
      </c>
      <c r="AF22" s="79">
        <v>0</v>
      </c>
      <c r="AG22" s="70">
        <v>0</v>
      </c>
      <c r="AH22" s="84">
        <v>0</v>
      </c>
      <c r="AI22" s="85"/>
      <c r="AJ22" s="86"/>
      <c r="AK22" s="86"/>
      <c r="AL22" s="86"/>
      <c r="AM22" s="86"/>
      <c r="AN22" s="86"/>
      <c r="AO22" s="86"/>
      <c r="AP22" s="86"/>
      <c r="AQ22" s="86"/>
      <c r="AR22" s="86"/>
    </row>
    <row r="23" spans="2:52" s="68" customFormat="1" ht="13" hidden="1" x14ac:dyDescent="0.3">
      <c r="B23" s="87"/>
      <c r="D23" s="88" t="s">
        <v>36</v>
      </c>
      <c r="F23" s="89"/>
      <c r="G23" s="70">
        <v>0</v>
      </c>
      <c r="H23" s="70">
        <v>0</v>
      </c>
      <c r="I23" s="70">
        <v>0</v>
      </c>
      <c r="J23" s="70">
        <v>0</v>
      </c>
      <c r="K23" s="70">
        <v>0</v>
      </c>
      <c r="L23" s="70">
        <v>0</v>
      </c>
      <c r="M23" s="70">
        <v>0</v>
      </c>
      <c r="N23" s="70">
        <v>0</v>
      </c>
      <c r="O23" s="70">
        <v>0</v>
      </c>
      <c r="P23" s="70">
        <v>0</v>
      </c>
      <c r="Q23" s="70">
        <v>0</v>
      </c>
      <c r="R23" s="70">
        <v>0</v>
      </c>
      <c r="S23" s="70">
        <v>0</v>
      </c>
      <c r="T23" s="70">
        <v>0</v>
      </c>
      <c r="U23" s="71">
        <v>0</v>
      </c>
      <c r="V23" s="71">
        <v>0</v>
      </c>
      <c r="W23" s="71">
        <v>0</v>
      </c>
      <c r="X23" s="71">
        <v>0</v>
      </c>
      <c r="Y23" s="71">
        <v>0</v>
      </c>
      <c r="Z23" s="71">
        <v>0</v>
      </c>
      <c r="AA23" s="71">
        <v>0</v>
      </c>
      <c r="AB23" s="79">
        <v>0</v>
      </c>
      <c r="AC23" s="71">
        <v>0</v>
      </c>
      <c r="AD23" s="71">
        <v>0</v>
      </c>
      <c r="AE23" s="71">
        <v>0</v>
      </c>
      <c r="AF23" s="76">
        <v>0</v>
      </c>
      <c r="AG23" s="70">
        <v>0</v>
      </c>
      <c r="AH23" s="72">
        <v>0</v>
      </c>
      <c r="AI23" s="73"/>
      <c r="AJ23" s="74"/>
      <c r="AK23" s="74"/>
      <c r="AL23" s="74"/>
      <c r="AM23" s="74"/>
      <c r="AN23" s="74"/>
      <c r="AO23" s="74"/>
      <c r="AP23" s="74"/>
      <c r="AQ23" s="74"/>
      <c r="AR23" s="74"/>
      <c r="AS23" s="75"/>
      <c r="AT23" s="75"/>
      <c r="AU23" s="75"/>
      <c r="AV23" s="75"/>
      <c r="AW23" s="75"/>
      <c r="AX23" s="75"/>
    </row>
    <row r="24" spans="2:52" s="68" customFormat="1" ht="13" hidden="1" x14ac:dyDescent="0.3">
      <c r="B24" s="87"/>
      <c r="C24" s="68" t="s">
        <v>37</v>
      </c>
      <c r="D24" s="88"/>
      <c r="F24" s="89"/>
      <c r="G24" s="70">
        <v>0</v>
      </c>
      <c r="H24" s="70"/>
      <c r="I24" s="70"/>
      <c r="J24" s="70"/>
      <c r="K24" s="70"/>
      <c r="L24" s="70"/>
      <c r="M24" s="70"/>
      <c r="N24" s="70"/>
      <c r="O24" s="70"/>
      <c r="P24" s="70"/>
      <c r="Q24" s="70"/>
      <c r="R24" s="70"/>
      <c r="S24" s="70">
        <v>0</v>
      </c>
      <c r="T24" s="71">
        <v>0</v>
      </c>
      <c r="U24" s="71">
        <v>0</v>
      </c>
      <c r="V24" s="70"/>
      <c r="W24" s="70"/>
      <c r="X24" s="70"/>
      <c r="Y24" s="70"/>
      <c r="Z24" s="70"/>
      <c r="AA24" s="70"/>
      <c r="AB24" s="70"/>
      <c r="AC24" s="70"/>
      <c r="AD24" s="70"/>
      <c r="AE24" s="70"/>
      <c r="AF24" s="70"/>
      <c r="AG24" s="70">
        <v>0</v>
      </c>
      <c r="AH24" s="72">
        <v>0</v>
      </c>
      <c r="AI24" s="73"/>
      <c r="AJ24" s="74"/>
      <c r="AK24" s="74"/>
      <c r="AL24" s="74"/>
      <c r="AM24" s="74"/>
      <c r="AN24" s="74"/>
      <c r="AO24" s="74"/>
      <c r="AP24" s="74"/>
      <c r="AQ24" s="74"/>
      <c r="AR24" s="74"/>
      <c r="AS24" s="75"/>
      <c r="AT24" s="75"/>
      <c r="AU24" s="75"/>
      <c r="AV24" s="75"/>
      <c r="AW24" s="75"/>
      <c r="AX24" s="75"/>
    </row>
    <row r="25" spans="2:52" s="68" customFormat="1" ht="13" x14ac:dyDescent="0.3">
      <c r="B25" s="90"/>
      <c r="C25" s="91" t="s">
        <v>57</v>
      </c>
      <c r="D25" s="88"/>
      <c r="F25" s="78"/>
      <c r="G25" s="92">
        <v>18711744</v>
      </c>
      <c r="H25" s="70">
        <v>0</v>
      </c>
      <c r="I25" s="70">
        <v>0</v>
      </c>
      <c r="J25" s="70">
        <v>0</v>
      </c>
      <c r="K25" s="70">
        <v>0</v>
      </c>
      <c r="L25" s="70">
        <v>0</v>
      </c>
      <c r="M25" s="70">
        <v>0</v>
      </c>
      <c r="N25" s="70">
        <v>0</v>
      </c>
      <c r="O25" s="70">
        <v>0</v>
      </c>
      <c r="P25" s="70">
        <v>0</v>
      </c>
      <c r="Q25" s="70">
        <v>0</v>
      </c>
      <c r="R25" s="70">
        <v>0</v>
      </c>
      <c r="S25" s="70">
        <v>0</v>
      </c>
      <c r="T25" s="71">
        <v>0</v>
      </c>
      <c r="U25" s="76">
        <v>0</v>
      </c>
      <c r="V25" s="70">
        <v>0</v>
      </c>
      <c r="W25" s="70">
        <v>0</v>
      </c>
      <c r="X25" s="70">
        <v>0</v>
      </c>
      <c r="Y25" s="70">
        <v>0</v>
      </c>
      <c r="Z25" s="70">
        <v>0</v>
      </c>
      <c r="AA25" s="70">
        <v>0</v>
      </c>
      <c r="AB25" s="70">
        <v>0</v>
      </c>
      <c r="AC25" s="70">
        <v>0</v>
      </c>
      <c r="AD25" s="70">
        <v>0</v>
      </c>
      <c r="AE25" s="70">
        <v>0</v>
      </c>
      <c r="AF25" s="70">
        <v>0</v>
      </c>
      <c r="AG25" s="70">
        <v>0</v>
      </c>
      <c r="AH25" s="93">
        <v>0</v>
      </c>
      <c r="AI25" s="73"/>
      <c r="AJ25" s="74"/>
      <c r="AK25" s="74"/>
      <c r="AL25" s="74"/>
      <c r="AM25" s="74"/>
      <c r="AN25" s="74"/>
      <c r="AO25" s="74"/>
      <c r="AP25" s="74"/>
      <c r="AQ25" s="74"/>
      <c r="AR25" s="74"/>
      <c r="AS25" s="75"/>
      <c r="AT25" s="75"/>
      <c r="AU25" s="75"/>
      <c r="AV25" s="75"/>
      <c r="AW25" s="75"/>
      <c r="AX25" s="75"/>
    </row>
    <row r="26" spans="2:52" s="9" customFormat="1" ht="13" x14ac:dyDescent="0.3">
      <c r="B26" s="64"/>
      <c r="C26" s="91" t="s">
        <v>58</v>
      </c>
      <c r="F26" s="94"/>
      <c r="G26" s="92">
        <v>5000000</v>
      </c>
      <c r="H26" s="70">
        <v>0</v>
      </c>
      <c r="I26" s="70">
        <v>0</v>
      </c>
      <c r="J26" s="70">
        <v>0</v>
      </c>
      <c r="K26" s="70">
        <v>0</v>
      </c>
      <c r="L26" s="70">
        <v>0</v>
      </c>
      <c r="M26" s="70">
        <v>0</v>
      </c>
      <c r="N26" s="70">
        <v>0</v>
      </c>
      <c r="O26" s="70">
        <v>0</v>
      </c>
      <c r="P26" s="70">
        <v>0</v>
      </c>
      <c r="Q26" s="70">
        <v>0</v>
      </c>
      <c r="R26" s="70">
        <v>0</v>
      </c>
      <c r="S26" s="70">
        <v>0</v>
      </c>
      <c r="T26" s="95">
        <v>0</v>
      </c>
      <c r="U26" s="96">
        <v>0</v>
      </c>
      <c r="V26" s="70">
        <v>0</v>
      </c>
      <c r="W26" s="70">
        <v>0</v>
      </c>
      <c r="X26" s="70">
        <v>0</v>
      </c>
      <c r="Y26" s="70">
        <v>0</v>
      </c>
      <c r="Z26" s="70">
        <v>0</v>
      </c>
      <c r="AA26" s="70">
        <v>0</v>
      </c>
      <c r="AB26" s="70">
        <v>0</v>
      </c>
      <c r="AC26" s="70">
        <v>0</v>
      </c>
      <c r="AD26" s="70">
        <v>0</v>
      </c>
      <c r="AE26" s="70">
        <v>0</v>
      </c>
      <c r="AF26" s="70">
        <v>0</v>
      </c>
      <c r="AG26" s="70">
        <v>0</v>
      </c>
      <c r="AH26" s="97">
        <v>0</v>
      </c>
      <c r="AI26" s="98"/>
      <c r="AJ26" s="50"/>
      <c r="AK26" s="50"/>
      <c r="AL26" s="50"/>
      <c r="AM26" s="50"/>
      <c r="AN26" s="50"/>
      <c r="AO26" s="50"/>
      <c r="AP26" s="50"/>
      <c r="AQ26" s="50"/>
      <c r="AR26" s="50"/>
      <c r="AS26" s="51"/>
      <c r="AT26" s="51"/>
      <c r="AU26" s="51"/>
      <c r="AV26" s="51"/>
      <c r="AW26" s="51"/>
      <c r="AX26" s="51"/>
    </row>
    <row r="27" spans="2:52" s="9" customFormat="1" ht="13" x14ac:dyDescent="0.3">
      <c r="B27" s="64"/>
      <c r="C27" s="91"/>
      <c r="F27" s="94"/>
      <c r="G27" s="92"/>
      <c r="H27" s="92"/>
      <c r="I27" s="66"/>
      <c r="J27" s="66"/>
      <c r="K27" s="95"/>
      <c r="L27" s="95"/>
      <c r="M27" s="66"/>
      <c r="N27" s="95"/>
      <c r="O27" s="66"/>
      <c r="P27" s="66"/>
      <c r="Q27" s="66"/>
      <c r="R27" s="66"/>
      <c r="S27" s="66"/>
      <c r="T27" s="95"/>
      <c r="U27" s="96"/>
      <c r="V27" s="92"/>
      <c r="W27" s="65"/>
      <c r="X27" s="65"/>
      <c r="Y27" s="65"/>
      <c r="Z27" s="65"/>
      <c r="AA27" s="65"/>
      <c r="AB27" s="65"/>
      <c r="AC27" s="65"/>
      <c r="AD27" s="65"/>
      <c r="AE27" s="65"/>
      <c r="AF27" s="65"/>
      <c r="AG27" s="65"/>
      <c r="AH27" s="47"/>
      <c r="AI27" s="98"/>
      <c r="AJ27" s="50"/>
      <c r="AK27" s="50"/>
      <c r="AL27" s="50"/>
      <c r="AM27" s="50"/>
      <c r="AN27" s="50"/>
      <c r="AO27" s="50"/>
      <c r="AP27" s="50"/>
      <c r="AQ27" s="50"/>
      <c r="AR27" s="50"/>
      <c r="AS27" s="51"/>
      <c r="AT27" s="51"/>
      <c r="AU27" s="51"/>
      <c r="AV27" s="51"/>
      <c r="AW27" s="51"/>
      <c r="AX27" s="51"/>
    </row>
    <row r="28" spans="2:52" s="20" customFormat="1" ht="13" x14ac:dyDescent="0.3">
      <c r="B28" s="21" t="s">
        <v>38</v>
      </c>
      <c r="C28" s="9"/>
      <c r="D28" s="9"/>
      <c r="E28" s="9"/>
      <c r="F28" s="94"/>
      <c r="G28" s="99">
        <v>-361321053.35415053</v>
      </c>
      <c r="H28" s="99">
        <v>-64630321.735229969</v>
      </c>
      <c r="I28" s="99">
        <v>-10114849.721430004</v>
      </c>
      <c r="J28" s="99">
        <v>48748908.141759992</v>
      </c>
      <c r="K28" s="99">
        <v>0</v>
      </c>
      <c r="L28" s="99">
        <v>0</v>
      </c>
      <c r="M28" s="99">
        <v>0</v>
      </c>
      <c r="N28" s="99">
        <v>0</v>
      </c>
      <c r="O28" s="99">
        <v>0</v>
      </c>
      <c r="P28" s="99">
        <v>0</v>
      </c>
      <c r="Q28" s="99">
        <v>0</v>
      </c>
      <c r="R28" s="99">
        <v>0</v>
      </c>
      <c r="S28" s="99">
        <v>0</v>
      </c>
      <c r="T28" s="100">
        <v>-25996263.314899981</v>
      </c>
      <c r="U28" s="100">
        <v>-336740596.11382055</v>
      </c>
      <c r="V28" s="99">
        <v>-78047192.857069984</v>
      </c>
      <c r="W28" s="99">
        <v>-12778607.204439998</v>
      </c>
      <c r="X28" s="99">
        <v>38552109.083619982</v>
      </c>
      <c r="Y28" s="99">
        <v>0</v>
      </c>
      <c r="Z28" s="99">
        <v>0</v>
      </c>
      <c r="AA28" s="99">
        <v>0</v>
      </c>
      <c r="AB28" s="99">
        <v>0</v>
      </c>
      <c r="AC28" s="99">
        <v>0</v>
      </c>
      <c r="AD28" s="99">
        <v>0</v>
      </c>
      <c r="AE28" s="99">
        <v>0</v>
      </c>
      <c r="AF28" s="99">
        <v>0</v>
      </c>
      <c r="AG28" s="99">
        <v>0</v>
      </c>
      <c r="AH28" s="101">
        <v>-52273690.977890015</v>
      </c>
      <c r="AI28" s="48"/>
      <c r="AJ28" s="50"/>
      <c r="AK28" s="50"/>
      <c r="AL28" s="50"/>
      <c r="AM28" s="50"/>
      <c r="AN28" s="50"/>
      <c r="AO28" s="50"/>
      <c r="AP28" s="50"/>
      <c r="AQ28" s="50"/>
      <c r="AR28" s="50"/>
      <c r="AS28" s="51"/>
      <c r="AT28" s="51"/>
      <c r="AU28" s="51"/>
      <c r="AV28" s="51"/>
      <c r="AW28" s="51"/>
      <c r="AX28" s="51"/>
      <c r="AY28" s="59"/>
      <c r="AZ28" s="59"/>
    </row>
    <row r="29" spans="2:52" s="20" customFormat="1" ht="13" x14ac:dyDescent="0.3">
      <c r="B29" s="18"/>
      <c r="F29" s="94"/>
      <c r="G29" s="102"/>
      <c r="H29" s="102"/>
      <c r="I29" s="103"/>
      <c r="J29" s="103"/>
      <c r="K29" s="103"/>
      <c r="L29" s="103"/>
      <c r="M29" s="103"/>
      <c r="N29" s="103"/>
      <c r="O29" s="103"/>
      <c r="P29" s="103"/>
      <c r="Q29" s="103"/>
      <c r="R29" s="103"/>
      <c r="S29" s="103"/>
      <c r="T29" s="103"/>
      <c r="U29" s="104"/>
      <c r="V29" s="102"/>
      <c r="W29" s="102"/>
      <c r="X29" s="102"/>
      <c r="Y29" s="102"/>
      <c r="Z29" s="102"/>
      <c r="AA29" s="102"/>
      <c r="AB29" s="102"/>
      <c r="AC29" s="102"/>
      <c r="AD29" s="102"/>
      <c r="AE29" s="102"/>
      <c r="AF29" s="102"/>
      <c r="AG29" s="102"/>
      <c r="AH29" s="105"/>
      <c r="AI29" s="48"/>
      <c r="AJ29" s="58"/>
      <c r="AK29" s="58"/>
      <c r="AL29" s="58"/>
      <c r="AM29" s="58"/>
      <c r="AN29" s="58"/>
      <c r="AO29" s="58"/>
      <c r="AP29" s="58"/>
      <c r="AQ29" s="58"/>
      <c r="AR29" s="58"/>
      <c r="AS29" s="59"/>
      <c r="AT29" s="59"/>
      <c r="AU29" s="59"/>
      <c r="AV29" s="59"/>
      <c r="AW29" s="59"/>
      <c r="AX29" s="59"/>
    </row>
    <row r="30" spans="2:52" s="20" customFormat="1" ht="13" x14ac:dyDescent="0.3">
      <c r="B30" s="21" t="s">
        <v>39</v>
      </c>
      <c r="F30" s="94">
        <v>4</v>
      </c>
      <c r="G30" s="41">
        <v>-171705154</v>
      </c>
      <c r="H30" s="41">
        <v>-11608887</v>
      </c>
      <c r="I30" s="41">
        <v>-945747</v>
      </c>
      <c r="J30" s="41">
        <v>-413290</v>
      </c>
      <c r="K30" s="41">
        <v>0</v>
      </c>
      <c r="L30" s="41">
        <v>0</v>
      </c>
      <c r="M30" s="41">
        <v>0</v>
      </c>
      <c r="N30" s="41">
        <v>0</v>
      </c>
      <c r="O30" s="41">
        <v>0</v>
      </c>
      <c r="P30" s="41">
        <v>0</v>
      </c>
      <c r="Q30" s="41">
        <v>0</v>
      </c>
      <c r="R30" s="41">
        <v>0</v>
      </c>
      <c r="S30" s="41">
        <v>0</v>
      </c>
      <c r="T30" s="41">
        <v>-12967924</v>
      </c>
      <c r="U30" s="41">
        <v>-98619787</v>
      </c>
      <c r="V30" s="41">
        <v>-10517846</v>
      </c>
      <c r="W30" s="41">
        <v>-1254261</v>
      </c>
      <c r="X30" s="41">
        <v>-810875</v>
      </c>
      <c r="Y30" s="41">
        <v>0</v>
      </c>
      <c r="Z30" s="41">
        <v>0</v>
      </c>
      <c r="AA30" s="41">
        <v>0</v>
      </c>
      <c r="AB30" s="41">
        <v>0</v>
      </c>
      <c r="AC30" s="41">
        <v>0</v>
      </c>
      <c r="AD30" s="41">
        <v>0</v>
      </c>
      <c r="AE30" s="41">
        <v>0</v>
      </c>
      <c r="AF30" s="41">
        <v>0</v>
      </c>
      <c r="AG30" s="41">
        <v>0</v>
      </c>
      <c r="AH30" s="60">
        <v>-12582982</v>
      </c>
      <c r="AI30" s="48"/>
      <c r="AJ30" s="58"/>
      <c r="AK30" s="58"/>
      <c r="AL30" s="58"/>
      <c r="AM30" s="58"/>
      <c r="AN30" s="58"/>
      <c r="AO30" s="58"/>
      <c r="AP30" s="58"/>
      <c r="AQ30" s="58"/>
      <c r="AR30" s="58"/>
      <c r="AS30" s="59"/>
      <c r="AT30" s="59"/>
      <c r="AU30" s="59"/>
      <c r="AV30" s="59"/>
      <c r="AW30" s="59"/>
      <c r="AX30" s="59"/>
    </row>
    <row r="31" spans="2:52" s="20" customFormat="1" ht="13" x14ac:dyDescent="0.3">
      <c r="B31" s="21"/>
      <c r="F31" s="94"/>
      <c r="G31" s="102"/>
      <c r="H31" s="103"/>
      <c r="I31" s="103"/>
      <c r="J31" s="103"/>
      <c r="K31" s="103"/>
      <c r="L31" s="103"/>
      <c r="M31" s="103"/>
      <c r="N31" s="103"/>
      <c r="O31" s="103"/>
      <c r="P31" s="103"/>
      <c r="Q31" s="103"/>
      <c r="R31" s="103"/>
      <c r="S31" s="103"/>
      <c r="T31" s="103"/>
      <c r="U31" s="104"/>
      <c r="V31" s="102"/>
      <c r="W31" s="102"/>
      <c r="X31" s="102"/>
      <c r="Y31" s="102"/>
      <c r="Z31" s="102"/>
      <c r="AA31" s="102"/>
      <c r="AB31" s="102"/>
      <c r="AC31" s="102"/>
      <c r="AD31" s="102"/>
      <c r="AE31" s="102"/>
      <c r="AF31" s="102"/>
      <c r="AG31" s="102"/>
      <c r="AH31" s="105"/>
      <c r="AI31" s="48"/>
      <c r="AJ31" s="58"/>
      <c r="AK31" s="58"/>
      <c r="AL31" s="58"/>
      <c r="AM31" s="58"/>
      <c r="AN31" s="58"/>
      <c r="AO31" s="58"/>
      <c r="AP31" s="58"/>
      <c r="AQ31" s="58"/>
      <c r="AR31" s="58"/>
      <c r="AS31" s="59"/>
      <c r="AT31" s="59"/>
      <c r="AU31" s="59"/>
      <c r="AV31" s="59"/>
      <c r="AW31" s="59"/>
      <c r="AX31" s="59"/>
    </row>
    <row r="32" spans="2:52" s="20" customFormat="1" ht="15" x14ac:dyDescent="0.3">
      <c r="B32" s="21" t="s">
        <v>40</v>
      </c>
      <c r="E32" s="106"/>
      <c r="F32" s="94">
        <v>4</v>
      </c>
      <c r="G32" s="41">
        <v>-80223000</v>
      </c>
      <c r="H32" s="41">
        <v>0</v>
      </c>
      <c r="I32" s="41">
        <v>0</v>
      </c>
      <c r="J32" s="41">
        <v>0</v>
      </c>
      <c r="K32" s="41">
        <v>0</v>
      </c>
      <c r="L32" s="41">
        <v>0</v>
      </c>
      <c r="M32" s="41">
        <v>0</v>
      </c>
      <c r="N32" s="41">
        <v>0</v>
      </c>
      <c r="O32" s="41">
        <v>0</v>
      </c>
      <c r="P32" s="41">
        <v>0</v>
      </c>
      <c r="Q32" s="41">
        <v>0</v>
      </c>
      <c r="R32" s="41">
        <v>0</v>
      </c>
      <c r="S32" s="41">
        <v>0</v>
      </c>
      <c r="T32" s="41">
        <v>0</v>
      </c>
      <c r="U32" s="41">
        <v>-64000000</v>
      </c>
      <c r="V32" s="41">
        <v>0</v>
      </c>
      <c r="W32" s="41">
        <v>0</v>
      </c>
      <c r="X32" s="41">
        <v>-8000000</v>
      </c>
      <c r="Y32" s="41">
        <v>0</v>
      </c>
      <c r="Z32" s="41">
        <v>0</v>
      </c>
      <c r="AA32" s="41">
        <v>0</v>
      </c>
      <c r="AB32" s="41">
        <v>0</v>
      </c>
      <c r="AC32" s="41">
        <v>0</v>
      </c>
      <c r="AD32" s="41">
        <v>0</v>
      </c>
      <c r="AE32" s="41">
        <v>0</v>
      </c>
      <c r="AF32" s="41">
        <v>0</v>
      </c>
      <c r="AG32" s="41">
        <v>0</v>
      </c>
      <c r="AH32" s="60">
        <v>-8000000</v>
      </c>
      <c r="AI32" s="48"/>
      <c r="AJ32" s="58"/>
      <c r="AK32" s="58"/>
      <c r="AL32" s="58"/>
      <c r="AM32" s="58"/>
      <c r="AN32" s="58"/>
      <c r="AO32" s="58"/>
      <c r="AP32" s="58"/>
      <c r="AQ32" s="58"/>
      <c r="AR32" s="58"/>
      <c r="AS32" s="59"/>
      <c r="AT32" s="59"/>
      <c r="AU32" s="59"/>
      <c r="AV32" s="59"/>
      <c r="AW32" s="59"/>
      <c r="AX32" s="59"/>
    </row>
    <row r="33" spans="2:64" s="20" customFormat="1" ht="13" x14ac:dyDescent="0.3">
      <c r="B33" s="21"/>
      <c r="E33" s="106"/>
      <c r="F33" s="94"/>
      <c r="G33" s="41"/>
      <c r="H33" s="41"/>
      <c r="I33" s="63"/>
      <c r="J33" s="63"/>
      <c r="K33" s="63"/>
      <c r="L33" s="63"/>
      <c r="M33" s="63"/>
      <c r="N33" s="63"/>
      <c r="O33" s="63"/>
      <c r="P33" s="63"/>
      <c r="Q33" s="63"/>
      <c r="R33" s="63"/>
      <c r="S33" s="63"/>
      <c r="T33" s="41"/>
      <c r="U33" s="49"/>
      <c r="V33" s="41"/>
      <c r="W33" s="41"/>
      <c r="X33" s="41"/>
      <c r="Y33" s="41"/>
      <c r="Z33" s="41"/>
      <c r="AA33" s="41"/>
      <c r="AB33" s="41"/>
      <c r="AC33" s="41"/>
      <c r="AD33" s="41"/>
      <c r="AE33" s="41"/>
      <c r="AF33" s="41"/>
      <c r="AG33" s="41"/>
      <c r="AH33" s="60"/>
      <c r="AI33" s="48"/>
      <c r="AJ33" s="58"/>
      <c r="AK33" s="58"/>
      <c r="AL33" s="58"/>
      <c r="AM33" s="58"/>
      <c r="AN33" s="58"/>
      <c r="AO33" s="58"/>
      <c r="AP33" s="58"/>
      <c r="AQ33" s="58"/>
      <c r="AR33" s="58"/>
      <c r="AS33" s="59"/>
      <c r="AT33" s="59"/>
      <c r="AU33" s="59"/>
      <c r="AV33" s="59"/>
      <c r="AW33" s="59"/>
      <c r="AX33" s="59"/>
    </row>
    <row r="34" spans="2:64" s="20" customFormat="1" ht="15" x14ac:dyDescent="0.3">
      <c r="B34" s="21" t="s">
        <v>41</v>
      </c>
      <c r="E34" s="106"/>
      <c r="F34" s="94">
        <v>4</v>
      </c>
      <c r="G34" s="41">
        <v>25000000</v>
      </c>
      <c r="H34" s="41">
        <v>0</v>
      </c>
      <c r="I34" s="41">
        <v>0</v>
      </c>
      <c r="J34" s="41">
        <v>0</v>
      </c>
      <c r="K34" s="41">
        <v>0</v>
      </c>
      <c r="L34" s="41">
        <v>0</v>
      </c>
      <c r="M34" s="41">
        <v>0</v>
      </c>
      <c r="N34" s="41">
        <v>0</v>
      </c>
      <c r="O34" s="41">
        <v>0</v>
      </c>
      <c r="P34" s="41">
        <v>0</v>
      </c>
      <c r="Q34" s="41">
        <v>0</v>
      </c>
      <c r="R34" s="41">
        <v>0</v>
      </c>
      <c r="S34" s="41">
        <v>0</v>
      </c>
      <c r="T34" s="41">
        <v>0</v>
      </c>
      <c r="U34" s="49">
        <v>100000000</v>
      </c>
      <c r="V34" s="41">
        <v>0</v>
      </c>
      <c r="W34" s="41">
        <v>0</v>
      </c>
      <c r="X34" s="41">
        <v>0</v>
      </c>
      <c r="Y34" s="41">
        <v>0</v>
      </c>
      <c r="Z34" s="41">
        <v>0</v>
      </c>
      <c r="AA34" s="41">
        <v>0</v>
      </c>
      <c r="AB34" s="41">
        <v>0</v>
      </c>
      <c r="AC34" s="41">
        <v>0</v>
      </c>
      <c r="AD34" s="41">
        <v>0</v>
      </c>
      <c r="AE34" s="41">
        <v>0</v>
      </c>
      <c r="AF34" s="49">
        <v>0</v>
      </c>
      <c r="AG34" s="41">
        <v>0</v>
      </c>
      <c r="AH34" s="60">
        <v>0</v>
      </c>
      <c r="AI34" s="48"/>
      <c r="AJ34" s="58"/>
      <c r="AK34" s="58"/>
      <c r="AL34" s="58"/>
      <c r="AM34" s="58"/>
      <c r="AN34" s="58"/>
      <c r="AO34" s="58"/>
      <c r="AP34" s="58"/>
      <c r="AQ34" s="58"/>
      <c r="AR34" s="58"/>
      <c r="AS34" s="59"/>
      <c r="AT34" s="59"/>
      <c r="AU34" s="59"/>
      <c r="AV34" s="59"/>
      <c r="AW34" s="59"/>
      <c r="AX34" s="59"/>
    </row>
    <row r="35" spans="2:64" s="20" customFormat="1" ht="13" x14ac:dyDescent="0.3">
      <c r="B35" s="21"/>
      <c r="F35" s="94"/>
      <c r="G35" s="102"/>
      <c r="H35" s="102"/>
      <c r="I35" s="103"/>
      <c r="J35" s="103"/>
      <c r="K35" s="103"/>
      <c r="L35" s="103"/>
      <c r="M35" s="103"/>
      <c r="N35" s="103"/>
      <c r="O35" s="103"/>
      <c r="P35" s="103"/>
      <c r="Q35" s="103"/>
      <c r="R35" s="103"/>
      <c r="S35" s="103"/>
      <c r="T35" s="103"/>
      <c r="U35" s="104"/>
      <c r="V35" s="102"/>
      <c r="W35" s="102"/>
      <c r="X35" s="102"/>
      <c r="Y35" s="102"/>
      <c r="Z35" s="102"/>
      <c r="AA35" s="102"/>
      <c r="AB35" s="102"/>
      <c r="AC35" s="102"/>
      <c r="AD35" s="102"/>
      <c r="AE35" s="102"/>
      <c r="AF35" s="102"/>
      <c r="AG35" s="102"/>
      <c r="AH35" s="105"/>
      <c r="AI35" s="48"/>
      <c r="AJ35" s="58"/>
      <c r="AK35" s="58"/>
      <c r="AL35" s="58"/>
      <c r="AM35" s="58"/>
      <c r="AN35" s="58"/>
      <c r="AO35" s="58"/>
      <c r="AP35" s="58"/>
      <c r="AQ35" s="58"/>
      <c r="AR35" s="58"/>
      <c r="AS35" s="59"/>
      <c r="AT35" s="59"/>
      <c r="AU35" s="59"/>
      <c r="AV35" s="59"/>
      <c r="AW35" s="59"/>
      <c r="AX35" s="59"/>
    </row>
    <row r="36" spans="2:64" s="20" customFormat="1" ht="13" x14ac:dyDescent="0.3">
      <c r="B36" s="21" t="s">
        <v>42</v>
      </c>
      <c r="F36" s="94"/>
      <c r="G36" s="107">
        <v>-588249207.35415053</v>
      </c>
      <c r="H36" s="107">
        <v>-76239208.735229969</v>
      </c>
      <c r="I36" s="107">
        <v>-11060596.721430004</v>
      </c>
      <c r="J36" s="107">
        <v>48335618.141759992</v>
      </c>
      <c r="K36" s="107">
        <v>0</v>
      </c>
      <c r="L36" s="107">
        <v>0</v>
      </c>
      <c r="M36" s="107">
        <v>0</v>
      </c>
      <c r="N36" s="107">
        <v>0</v>
      </c>
      <c r="O36" s="107">
        <v>0</v>
      </c>
      <c r="P36" s="107">
        <v>0</v>
      </c>
      <c r="Q36" s="107">
        <v>0</v>
      </c>
      <c r="R36" s="107">
        <v>0</v>
      </c>
      <c r="S36" s="107">
        <v>0</v>
      </c>
      <c r="T36" s="107">
        <v>-38964187.314899981</v>
      </c>
      <c r="U36" s="107">
        <v>-399360383.11382055</v>
      </c>
      <c r="V36" s="107">
        <v>-88565038.857069984</v>
      </c>
      <c r="W36" s="107">
        <v>-14032868.204439998</v>
      </c>
      <c r="X36" s="107">
        <v>29741234.083619982</v>
      </c>
      <c r="Y36" s="107">
        <v>0</v>
      </c>
      <c r="Z36" s="107">
        <v>0</v>
      </c>
      <c r="AA36" s="107">
        <v>0</v>
      </c>
      <c r="AB36" s="107">
        <v>0</v>
      </c>
      <c r="AC36" s="107">
        <v>0</v>
      </c>
      <c r="AD36" s="107">
        <v>0</v>
      </c>
      <c r="AE36" s="107">
        <v>0</v>
      </c>
      <c r="AF36" s="107">
        <v>0</v>
      </c>
      <c r="AG36" s="107">
        <v>0</v>
      </c>
      <c r="AH36" s="108">
        <v>-72856672.977890015</v>
      </c>
      <c r="AI36" s="48"/>
      <c r="AJ36" s="58"/>
      <c r="AK36" s="58"/>
      <c r="AL36" s="58"/>
      <c r="AM36" s="58"/>
      <c r="AN36" s="58"/>
      <c r="AO36" s="58"/>
      <c r="AP36" s="58"/>
      <c r="AQ36" s="58"/>
      <c r="AR36" s="58"/>
      <c r="AS36" s="59"/>
      <c r="AT36" s="59"/>
      <c r="AU36" s="59"/>
      <c r="AV36" s="59"/>
      <c r="AW36" s="59"/>
      <c r="AX36" s="59"/>
    </row>
    <row r="37" spans="2:64" s="20" customFormat="1" ht="13" x14ac:dyDescent="0.3">
      <c r="B37" s="18"/>
      <c r="F37" s="94"/>
      <c r="G37" s="102"/>
      <c r="H37" s="102"/>
      <c r="I37" s="103"/>
      <c r="J37" s="103"/>
      <c r="K37" s="103"/>
      <c r="L37" s="103"/>
      <c r="M37" s="103"/>
      <c r="N37" s="103"/>
      <c r="O37" s="103"/>
      <c r="P37" s="103"/>
      <c r="Q37" s="103"/>
      <c r="R37" s="103"/>
      <c r="S37" s="103"/>
      <c r="T37" s="103"/>
      <c r="U37" s="104"/>
      <c r="V37" s="102"/>
      <c r="W37" s="102"/>
      <c r="X37" s="102"/>
      <c r="Y37" s="102"/>
      <c r="Z37" s="102"/>
      <c r="AA37" s="102"/>
      <c r="AB37" s="102"/>
      <c r="AC37" s="102"/>
      <c r="AD37" s="102"/>
      <c r="AE37" s="102"/>
      <c r="AF37" s="102"/>
      <c r="AG37" s="102"/>
      <c r="AH37" s="105"/>
      <c r="AI37" s="48"/>
      <c r="AJ37" s="58"/>
      <c r="AK37" s="58"/>
      <c r="AL37" s="58"/>
      <c r="AM37" s="58"/>
      <c r="AN37" s="58"/>
      <c r="AO37" s="58"/>
      <c r="AP37" s="58"/>
      <c r="AQ37" s="58"/>
      <c r="AR37" s="58"/>
      <c r="AS37" s="59"/>
      <c r="AT37" s="59"/>
      <c r="AU37" s="59"/>
      <c r="AV37" s="59"/>
      <c r="AW37" s="59"/>
      <c r="AX37" s="59"/>
    </row>
    <row r="38" spans="2:64" s="20" customFormat="1" ht="13" x14ac:dyDescent="0.3">
      <c r="B38" s="21" t="s">
        <v>43</v>
      </c>
      <c r="C38" s="9"/>
      <c r="E38" s="109"/>
      <c r="F38" s="78"/>
      <c r="G38" s="110"/>
      <c r="H38" s="110"/>
      <c r="I38" s="111"/>
      <c r="J38" s="111"/>
      <c r="K38" s="111"/>
      <c r="L38" s="111"/>
      <c r="M38" s="111"/>
      <c r="N38" s="111"/>
      <c r="O38" s="111"/>
      <c r="P38" s="111"/>
      <c r="Q38" s="111"/>
      <c r="R38" s="111"/>
      <c r="S38" s="111"/>
      <c r="T38" s="111"/>
      <c r="U38" s="112"/>
      <c r="V38" s="110"/>
      <c r="W38" s="110"/>
      <c r="X38" s="110"/>
      <c r="Y38" s="110"/>
      <c r="Z38" s="110"/>
      <c r="AA38" s="110"/>
      <c r="AB38" s="110"/>
      <c r="AC38" s="110"/>
      <c r="AD38" s="110"/>
      <c r="AE38" s="110"/>
      <c r="AF38" s="110"/>
      <c r="AG38" s="110"/>
      <c r="AH38" s="113"/>
      <c r="AI38" s="48"/>
      <c r="AJ38" s="58"/>
      <c r="AK38" s="58"/>
      <c r="AL38" s="58"/>
      <c r="AM38" s="58"/>
      <c r="AN38" s="58"/>
      <c r="AO38" s="58"/>
      <c r="AP38" s="58"/>
      <c r="AQ38" s="58"/>
      <c r="AR38" s="58"/>
      <c r="AS38" s="59"/>
      <c r="AT38" s="59"/>
      <c r="AU38" s="59"/>
      <c r="AV38" s="59"/>
      <c r="AW38" s="59"/>
      <c r="AX38" s="59"/>
    </row>
    <row r="39" spans="2:64" s="20" customFormat="1" ht="13" x14ac:dyDescent="0.3">
      <c r="B39" s="21"/>
      <c r="C39" s="9"/>
      <c r="F39" s="78"/>
      <c r="G39" s="110"/>
      <c r="H39" s="110"/>
      <c r="I39" s="111"/>
      <c r="J39" s="111"/>
      <c r="K39" s="111"/>
      <c r="L39" s="111"/>
      <c r="M39" s="111"/>
      <c r="N39" s="111"/>
      <c r="O39" s="111"/>
      <c r="P39" s="111"/>
      <c r="Q39" s="111"/>
      <c r="R39" s="111"/>
      <c r="S39" s="111"/>
      <c r="T39" s="111"/>
      <c r="U39" s="112"/>
      <c r="V39" s="65"/>
      <c r="W39" s="110"/>
      <c r="X39" s="110"/>
      <c r="Y39" s="110"/>
      <c r="Z39" s="110"/>
      <c r="AA39" s="110"/>
      <c r="AB39" s="110"/>
      <c r="AC39" s="110"/>
      <c r="AD39" s="110"/>
      <c r="AE39" s="110"/>
      <c r="AF39" s="110"/>
      <c r="AG39" s="110"/>
      <c r="AH39" s="113"/>
      <c r="AI39" s="48"/>
      <c r="AJ39" s="58"/>
      <c r="AK39" s="58"/>
      <c r="AL39" s="58"/>
      <c r="AM39" s="58"/>
      <c r="AN39" s="58"/>
      <c r="AO39" s="58"/>
      <c r="AP39" s="58"/>
      <c r="AQ39" s="58"/>
      <c r="AR39" s="58"/>
      <c r="AS39" s="59"/>
      <c r="AT39" s="59"/>
      <c r="AU39" s="59"/>
      <c r="AV39" s="59"/>
      <c r="AW39" s="59"/>
      <c r="AX39" s="59"/>
    </row>
    <row r="40" spans="2:64" s="20" customFormat="1" ht="13" x14ac:dyDescent="0.3">
      <c r="B40" s="21" t="s">
        <v>44</v>
      </c>
      <c r="C40" s="67"/>
      <c r="E40" s="114"/>
      <c r="F40" s="94">
        <v>3</v>
      </c>
      <c r="G40" s="65">
        <v>37162000</v>
      </c>
      <c r="H40" s="65">
        <v>4605882</v>
      </c>
      <c r="I40" s="65">
        <v>2358981</v>
      </c>
      <c r="J40" s="65">
        <v>5297789</v>
      </c>
      <c r="K40" s="65">
        <v>0</v>
      </c>
      <c r="L40" s="65">
        <v>0</v>
      </c>
      <c r="M40" s="65">
        <v>0</v>
      </c>
      <c r="N40" s="65">
        <v>0</v>
      </c>
      <c r="O40" s="65">
        <v>0</v>
      </c>
      <c r="P40" s="65">
        <v>0</v>
      </c>
      <c r="Q40" s="65">
        <v>0</v>
      </c>
      <c r="R40" s="65">
        <v>0</v>
      </c>
      <c r="S40" s="65">
        <v>0</v>
      </c>
      <c r="T40" s="63">
        <v>12262652</v>
      </c>
      <c r="U40" s="49">
        <v>39508234.915890001</v>
      </c>
      <c r="V40" s="65">
        <v>41087495</v>
      </c>
      <c r="W40" s="41">
        <v>-13683579</v>
      </c>
      <c r="X40" s="65">
        <v>-17238326</v>
      </c>
      <c r="Y40" s="65">
        <v>0</v>
      </c>
      <c r="Z40" s="65">
        <v>0</v>
      </c>
      <c r="AA40" s="65">
        <v>0</v>
      </c>
      <c r="AB40" s="65">
        <v>0</v>
      </c>
      <c r="AC40" s="65">
        <v>0</v>
      </c>
      <c r="AD40" s="65">
        <v>0</v>
      </c>
      <c r="AE40" s="49">
        <v>0</v>
      </c>
      <c r="AF40" s="65">
        <v>0</v>
      </c>
      <c r="AG40" s="49">
        <v>0</v>
      </c>
      <c r="AH40" s="60">
        <v>10165590</v>
      </c>
      <c r="AI40" s="48"/>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row>
    <row r="41" spans="2:64" s="20" customFormat="1" ht="13" x14ac:dyDescent="0.3">
      <c r="B41" s="21"/>
      <c r="C41" s="67"/>
      <c r="F41" s="94"/>
      <c r="G41" s="65"/>
      <c r="H41" s="65"/>
      <c r="I41" s="65"/>
      <c r="J41" s="65"/>
      <c r="K41" s="65"/>
      <c r="L41" s="65"/>
      <c r="M41" s="65"/>
      <c r="N41" s="65"/>
      <c r="O41" s="65"/>
      <c r="P41" s="65"/>
      <c r="Q41" s="65"/>
      <c r="R41" s="65"/>
      <c r="S41" s="65"/>
      <c r="T41" s="66"/>
      <c r="U41" s="115"/>
      <c r="V41" s="65"/>
      <c r="W41" s="110"/>
      <c r="X41" s="65"/>
      <c r="Y41" s="65"/>
      <c r="Z41" s="65"/>
      <c r="AA41" s="65"/>
      <c r="AB41" s="65"/>
      <c r="AC41" s="65"/>
      <c r="AD41" s="65"/>
      <c r="AE41" s="65"/>
      <c r="AF41" s="65"/>
      <c r="AG41" s="65"/>
      <c r="AH41" s="47"/>
      <c r="AI41" s="48"/>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row>
    <row r="42" spans="2:64" s="20" customFormat="1" ht="13" x14ac:dyDescent="0.3">
      <c r="B42" s="21" t="s">
        <v>45</v>
      </c>
      <c r="C42" s="67"/>
      <c r="F42" s="94">
        <v>3</v>
      </c>
      <c r="G42" s="65">
        <v>345300000</v>
      </c>
      <c r="H42" s="65">
        <v>37042642</v>
      </c>
      <c r="I42" s="65">
        <v>37307140</v>
      </c>
      <c r="J42" s="65">
        <v>35892857</v>
      </c>
      <c r="K42" s="65">
        <v>0</v>
      </c>
      <c r="L42" s="65">
        <v>0</v>
      </c>
      <c r="M42" s="65">
        <v>0</v>
      </c>
      <c r="N42" s="65">
        <v>0</v>
      </c>
      <c r="O42" s="65">
        <v>0</v>
      </c>
      <c r="P42" s="65">
        <v>0</v>
      </c>
      <c r="Q42" s="65">
        <v>0</v>
      </c>
      <c r="R42" s="65">
        <v>0</v>
      </c>
      <c r="S42" s="65">
        <v>0</v>
      </c>
      <c r="T42" s="63">
        <v>110242639</v>
      </c>
      <c r="U42" s="49">
        <v>347744297</v>
      </c>
      <c r="V42" s="41">
        <v>26043960</v>
      </c>
      <c r="W42" s="41">
        <v>26116928</v>
      </c>
      <c r="X42" s="65">
        <v>26848670</v>
      </c>
      <c r="Y42" s="65">
        <v>0</v>
      </c>
      <c r="Z42" s="65">
        <v>0</v>
      </c>
      <c r="AA42" s="65">
        <v>0</v>
      </c>
      <c r="AB42" s="65">
        <v>0</v>
      </c>
      <c r="AC42" s="65">
        <v>0</v>
      </c>
      <c r="AD42" s="65">
        <v>0</v>
      </c>
      <c r="AE42" s="49">
        <v>0</v>
      </c>
      <c r="AF42" s="65">
        <v>0</v>
      </c>
      <c r="AG42" s="49">
        <v>0</v>
      </c>
      <c r="AH42" s="60">
        <v>79009558</v>
      </c>
      <c r="AI42" s="48"/>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row>
    <row r="43" spans="2:64" s="20" customFormat="1" ht="13" x14ac:dyDescent="0.3">
      <c r="B43" s="18"/>
      <c r="F43" s="94"/>
      <c r="G43" s="53"/>
      <c r="H43" s="53"/>
      <c r="I43" s="53"/>
      <c r="J43" s="53"/>
      <c r="K43" s="53"/>
      <c r="L43" s="53"/>
      <c r="M43" s="53"/>
      <c r="N43" s="53"/>
      <c r="O43" s="53"/>
      <c r="P43" s="53"/>
      <c r="Q43" s="53"/>
      <c r="R43" s="53"/>
      <c r="S43" s="53"/>
      <c r="T43" s="55"/>
      <c r="U43" s="56"/>
      <c r="V43" s="41"/>
      <c r="W43" s="41"/>
      <c r="X43" s="53"/>
      <c r="Y43" s="53"/>
      <c r="Z43" s="53"/>
      <c r="AA43" s="53"/>
      <c r="AB43" s="53"/>
      <c r="AC43" s="53"/>
      <c r="AD43" s="53"/>
      <c r="AE43" s="53"/>
      <c r="AF43" s="53"/>
      <c r="AG43" s="53"/>
      <c r="AH43" s="57"/>
      <c r="AI43" s="48"/>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row>
    <row r="44" spans="2:64" s="20" customFormat="1" ht="13" x14ac:dyDescent="0.3">
      <c r="B44" s="21" t="s">
        <v>46</v>
      </c>
      <c r="C44" s="67"/>
      <c r="F44" s="94">
        <v>3</v>
      </c>
      <c r="G44" s="41">
        <v>98873872</v>
      </c>
      <c r="H44" s="41">
        <v>0</v>
      </c>
      <c r="I44" s="41">
        <v>0</v>
      </c>
      <c r="J44" s="41">
        <v>0</v>
      </c>
      <c r="K44" s="41">
        <v>0</v>
      </c>
      <c r="L44" s="41">
        <v>0</v>
      </c>
      <c r="M44" s="41">
        <v>0</v>
      </c>
      <c r="N44" s="41">
        <v>0</v>
      </c>
      <c r="O44" s="41">
        <v>0</v>
      </c>
      <c r="P44" s="41">
        <v>0</v>
      </c>
      <c r="Q44" s="41">
        <v>0</v>
      </c>
      <c r="R44" s="41">
        <v>0</v>
      </c>
      <c r="S44" s="41">
        <v>0</v>
      </c>
      <c r="T44" s="63">
        <v>0</v>
      </c>
      <c r="U44" s="49">
        <v>67356714</v>
      </c>
      <c r="V44" s="53">
        <v>0</v>
      </c>
      <c r="W44" s="41">
        <v>0</v>
      </c>
      <c r="X44" s="41">
        <v>0</v>
      </c>
      <c r="Y44" s="41">
        <v>0</v>
      </c>
      <c r="Z44" s="41">
        <v>0</v>
      </c>
      <c r="AA44" s="41">
        <v>0</v>
      </c>
      <c r="AB44" s="41">
        <v>0</v>
      </c>
      <c r="AC44" s="41">
        <v>0</v>
      </c>
      <c r="AD44" s="41">
        <v>0</v>
      </c>
      <c r="AE44" s="49">
        <v>0</v>
      </c>
      <c r="AF44" s="41">
        <v>0</v>
      </c>
      <c r="AG44" s="49">
        <v>0</v>
      </c>
      <c r="AH44" s="60">
        <v>0</v>
      </c>
      <c r="AI44" s="116"/>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row>
    <row r="45" spans="2:64" s="20" customFormat="1" ht="13" x14ac:dyDescent="0.3">
      <c r="B45" s="21"/>
      <c r="C45" s="67"/>
      <c r="F45" s="117"/>
      <c r="G45" s="53"/>
      <c r="H45" s="53"/>
      <c r="I45" s="53"/>
      <c r="J45" s="53"/>
      <c r="K45" s="53"/>
      <c r="L45" s="53"/>
      <c r="M45" s="53"/>
      <c r="N45" s="53"/>
      <c r="O45" s="53"/>
      <c r="P45" s="53"/>
      <c r="Q45" s="53"/>
      <c r="R45" s="53"/>
      <c r="S45" s="53"/>
      <c r="T45" s="55"/>
      <c r="U45" s="56"/>
      <c r="V45" s="53"/>
      <c r="W45" s="41"/>
      <c r="X45" s="53"/>
      <c r="Y45" s="53"/>
      <c r="Z45" s="53"/>
      <c r="AA45" s="53"/>
      <c r="AB45" s="53"/>
      <c r="AC45" s="53"/>
      <c r="AD45" s="53"/>
      <c r="AE45" s="53"/>
      <c r="AF45" s="53"/>
      <c r="AG45" s="53"/>
      <c r="AH45" s="57"/>
      <c r="AI45" s="116"/>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row>
    <row r="46" spans="2:64" s="20" customFormat="1" ht="15.5" x14ac:dyDescent="0.35">
      <c r="B46" s="586" t="s">
        <v>47</v>
      </c>
      <c r="C46" s="587"/>
      <c r="D46" s="587"/>
      <c r="F46" s="94">
        <v>3</v>
      </c>
      <c r="G46" s="41">
        <v>106913335.354151</v>
      </c>
      <c r="H46" s="41">
        <v>34590684.735229999</v>
      </c>
      <c r="I46" s="41">
        <v>-28605524.278569967</v>
      </c>
      <c r="J46" s="41">
        <v>-89526264.141759992</v>
      </c>
      <c r="K46" s="41">
        <v>0</v>
      </c>
      <c r="L46" s="41">
        <v>0</v>
      </c>
      <c r="M46" s="41">
        <v>0</v>
      </c>
      <c r="N46" s="41">
        <v>0</v>
      </c>
      <c r="O46" s="41">
        <v>0</v>
      </c>
      <c r="P46" s="41">
        <v>0</v>
      </c>
      <c r="Q46" s="41">
        <v>0</v>
      </c>
      <c r="R46" s="41">
        <v>0</v>
      </c>
      <c r="S46" s="41">
        <v>0</v>
      </c>
      <c r="T46" s="118">
        <v>-83541103.685099959</v>
      </c>
      <c r="U46" s="41">
        <v>-55248864.16929476</v>
      </c>
      <c r="V46" s="41">
        <v>21433583.857069984</v>
      </c>
      <c r="W46" s="41">
        <v>1599519.2044399977</v>
      </c>
      <c r="X46" s="41">
        <v>-39351577.083619982</v>
      </c>
      <c r="Y46" s="41">
        <v>0</v>
      </c>
      <c r="Z46" s="41">
        <v>0</v>
      </c>
      <c r="AA46" s="41">
        <v>0</v>
      </c>
      <c r="AB46" s="41">
        <v>0</v>
      </c>
      <c r="AC46" s="41">
        <v>0</v>
      </c>
      <c r="AD46" s="41">
        <v>0</v>
      </c>
      <c r="AE46" s="41">
        <v>0</v>
      </c>
      <c r="AF46" s="41">
        <v>0</v>
      </c>
      <c r="AG46" s="41">
        <v>0</v>
      </c>
      <c r="AH46" s="60">
        <v>-16318474.02211</v>
      </c>
      <c r="AI46" s="116"/>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row>
    <row r="47" spans="2:64" s="20" customFormat="1" ht="13" x14ac:dyDescent="0.3">
      <c r="B47" s="21"/>
      <c r="C47" s="67"/>
      <c r="F47" s="94"/>
      <c r="G47" s="119"/>
      <c r="H47" s="119"/>
      <c r="I47" s="119"/>
      <c r="J47" s="119"/>
      <c r="K47" s="119"/>
      <c r="L47" s="119"/>
      <c r="M47" s="119"/>
      <c r="N47" s="119"/>
      <c r="O47" s="119"/>
      <c r="P47" s="119"/>
      <c r="Q47" s="119"/>
      <c r="R47" s="119"/>
      <c r="S47" s="119"/>
      <c r="T47" s="120"/>
      <c r="U47" s="121"/>
      <c r="V47" s="119"/>
      <c r="W47" s="119"/>
      <c r="X47" s="119"/>
      <c r="Y47" s="119"/>
      <c r="Z47" s="119"/>
      <c r="AA47" s="119"/>
      <c r="AB47" s="119"/>
      <c r="AC47" s="119"/>
      <c r="AD47" s="119"/>
      <c r="AE47" s="119"/>
      <c r="AF47" s="119"/>
      <c r="AG47" s="119"/>
      <c r="AH47" s="122"/>
      <c r="AI47" s="116"/>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row>
    <row r="48" spans="2:64" s="20" customFormat="1" ht="13" x14ac:dyDescent="0.3">
      <c r="B48" s="21" t="s">
        <v>48</v>
      </c>
      <c r="C48" s="9"/>
      <c r="D48" s="9"/>
      <c r="E48" s="9"/>
      <c r="F48" s="117"/>
      <c r="G48" s="123">
        <v>588249207.35415101</v>
      </c>
      <c r="H48" s="123">
        <v>76239208.735229999</v>
      </c>
      <c r="I48" s="123">
        <v>11060596.721430033</v>
      </c>
      <c r="J48" s="41">
        <v>-48335618.141759992</v>
      </c>
      <c r="K48" s="123">
        <v>0</v>
      </c>
      <c r="L48" s="99">
        <v>0</v>
      </c>
      <c r="M48" s="123">
        <v>0</v>
      </c>
      <c r="N48" s="123">
        <v>0</v>
      </c>
      <c r="O48" s="123">
        <v>0</v>
      </c>
      <c r="P48" s="41">
        <v>0</v>
      </c>
      <c r="Q48" s="123">
        <v>0</v>
      </c>
      <c r="R48" s="23">
        <v>0</v>
      </c>
      <c r="S48" s="123">
        <v>0</v>
      </c>
      <c r="T48" s="123">
        <v>38964187.314900041</v>
      </c>
      <c r="U48" s="123">
        <v>399360382.7465952</v>
      </c>
      <c r="V48" s="123">
        <v>88565038.857069984</v>
      </c>
      <c r="W48" s="123">
        <v>14032868.204439998</v>
      </c>
      <c r="X48" s="41">
        <v>-29741233.083619982</v>
      </c>
      <c r="Y48" s="123">
        <v>0</v>
      </c>
      <c r="Z48" s="123">
        <v>0</v>
      </c>
      <c r="AA48" s="123">
        <v>0</v>
      </c>
      <c r="AB48" s="123">
        <v>0</v>
      </c>
      <c r="AC48" s="123">
        <v>0</v>
      </c>
      <c r="AD48" s="123">
        <v>0</v>
      </c>
      <c r="AE48" s="123">
        <v>0</v>
      </c>
      <c r="AF48" s="123">
        <v>0</v>
      </c>
      <c r="AG48" s="123">
        <v>0</v>
      </c>
      <c r="AH48" s="123">
        <v>72856673.97789</v>
      </c>
      <c r="AI48" s="116"/>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row>
    <row r="49" spans="2:64" s="20" customFormat="1" ht="13" x14ac:dyDescent="0.3">
      <c r="B49" s="124"/>
      <c r="C49" s="125"/>
      <c r="D49" s="125"/>
      <c r="E49" s="125"/>
      <c r="F49" s="126"/>
      <c r="G49" s="127"/>
      <c r="H49" s="127"/>
      <c r="I49" s="128"/>
      <c r="J49" s="128"/>
      <c r="K49" s="128"/>
      <c r="L49" s="128"/>
      <c r="M49" s="128"/>
      <c r="N49" s="128"/>
      <c r="O49" s="128"/>
      <c r="P49" s="128"/>
      <c r="Q49" s="128"/>
      <c r="R49" s="128"/>
      <c r="S49" s="128"/>
      <c r="T49" s="128"/>
      <c r="U49" s="129"/>
      <c r="V49" s="127"/>
      <c r="W49" s="127"/>
      <c r="X49" s="127"/>
      <c r="Y49" s="127"/>
      <c r="Z49" s="127"/>
      <c r="AA49" s="127"/>
      <c r="AB49" s="127"/>
      <c r="AC49" s="127"/>
      <c r="AD49" s="127"/>
      <c r="AE49" s="127"/>
      <c r="AF49" s="127"/>
      <c r="AG49" s="127"/>
      <c r="AH49" s="130"/>
      <c r="AI49" s="48"/>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row>
    <row r="50" spans="2:64" s="68" customFormat="1" ht="13" x14ac:dyDescent="0.3">
      <c r="B50" s="131" t="s">
        <v>49</v>
      </c>
      <c r="F50" s="132"/>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75"/>
      <c r="AJ50" s="74"/>
      <c r="AK50" s="74"/>
      <c r="AL50" s="74"/>
      <c r="AM50" s="74"/>
      <c r="AN50" s="74"/>
      <c r="AO50" s="74"/>
      <c r="AP50" s="74"/>
      <c r="AQ50" s="74"/>
      <c r="AR50" s="74"/>
      <c r="AS50" s="75"/>
      <c r="AT50" s="75"/>
      <c r="AU50" s="75"/>
      <c r="AV50" s="75"/>
      <c r="AW50" s="75"/>
      <c r="AX50" s="75"/>
    </row>
    <row r="51" spans="2:64" s="68" customFormat="1" ht="13" x14ac:dyDescent="0.3">
      <c r="B51" s="131" t="s">
        <v>50</v>
      </c>
      <c r="F51" s="132"/>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75"/>
      <c r="AJ51" s="74"/>
      <c r="AK51" s="74"/>
      <c r="AL51" s="74"/>
      <c r="AM51" s="74"/>
      <c r="AN51" s="74"/>
      <c r="AO51" s="74"/>
      <c r="AP51" s="74"/>
      <c r="AQ51" s="74"/>
      <c r="AR51" s="74"/>
      <c r="AS51" s="75"/>
      <c r="AT51" s="75"/>
      <c r="AU51" s="75"/>
      <c r="AV51" s="75"/>
      <c r="AW51" s="75"/>
      <c r="AX51" s="75"/>
    </row>
    <row r="52" spans="2:64" s="68" customFormat="1" ht="13" x14ac:dyDescent="0.3">
      <c r="B52" s="131" t="s">
        <v>51</v>
      </c>
      <c r="F52" s="132"/>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75"/>
      <c r="AJ52" s="74"/>
      <c r="AK52" s="74"/>
      <c r="AL52" s="74"/>
      <c r="AM52" s="74"/>
      <c r="AN52" s="74"/>
      <c r="AO52" s="74"/>
      <c r="AP52" s="74"/>
      <c r="AQ52" s="74"/>
      <c r="AR52" s="74"/>
      <c r="AS52" s="75"/>
      <c r="AT52" s="75"/>
      <c r="AU52" s="75"/>
      <c r="AV52" s="75"/>
      <c r="AW52" s="75"/>
      <c r="AX52" s="75"/>
    </row>
    <row r="53" spans="2:64" s="68" customFormat="1" ht="13" x14ac:dyDescent="0.3">
      <c r="B53" s="131" t="s">
        <v>52</v>
      </c>
      <c r="F53" s="132"/>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75"/>
      <c r="AJ53" s="74"/>
      <c r="AK53" s="74"/>
      <c r="AL53" s="74"/>
      <c r="AM53" s="74"/>
      <c r="AN53" s="74"/>
      <c r="AO53" s="74"/>
      <c r="AP53" s="74"/>
      <c r="AQ53" s="74"/>
      <c r="AR53" s="74"/>
      <c r="AS53" s="75"/>
      <c r="AT53" s="75"/>
      <c r="AU53" s="75"/>
      <c r="AV53" s="75"/>
      <c r="AW53" s="75"/>
      <c r="AX53" s="75"/>
    </row>
    <row r="54" spans="2:64" s="68" customFormat="1" ht="13" x14ac:dyDescent="0.3">
      <c r="B54" s="131" t="s">
        <v>53</v>
      </c>
      <c r="F54" s="132"/>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75"/>
      <c r="AJ54" s="74"/>
      <c r="AK54" s="74"/>
      <c r="AL54" s="74"/>
      <c r="AM54" s="74"/>
      <c r="AN54" s="74"/>
      <c r="AO54" s="74"/>
      <c r="AP54" s="74"/>
      <c r="AQ54" s="74"/>
      <c r="AR54" s="74"/>
      <c r="AS54" s="75"/>
      <c r="AT54" s="75"/>
      <c r="AU54" s="75"/>
      <c r="AV54" s="75"/>
      <c r="AW54" s="75"/>
      <c r="AX54" s="75"/>
    </row>
    <row r="55" spans="2:64" s="68" customFormat="1" ht="13" x14ac:dyDescent="0.3">
      <c r="B55" s="131" t="s">
        <v>54</v>
      </c>
      <c r="F55" s="132"/>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75"/>
      <c r="AJ55" s="74"/>
      <c r="AK55" s="74"/>
      <c r="AL55" s="74"/>
      <c r="AM55" s="74"/>
      <c r="AN55" s="74"/>
      <c r="AO55" s="74"/>
      <c r="AP55" s="74"/>
      <c r="AQ55" s="74"/>
      <c r="AR55" s="74"/>
      <c r="AS55" s="75"/>
      <c r="AT55" s="75"/>
      <c r="AU55" s="75"/>
      <c r="AV55" s="75"/>
      <c r="AW55" s="75"/>
      <c r="AX55" s="75"/>
    </row>
    <row r="56" spans="2:64" s="68" customFormat="1" ht="13" x14ac:dyDescent="0.3">
      <c r="B56" s="131" t="s">
        <v>55</v>
      </c>
      <c r="F56" s="132"/>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75"/>
      <c r="AJ56" s="74"/>
      <c r="AK56" s="74"/>
      <c r="AL56" s="74"/>
      <c r="AM56" s="74"/>
      <c r="AN56" s="74"/>
      <c r="AO56" s="74"/>
      <c r="AP56" s="74"/>
      <c r="AQ56" s="74"/>
      <c r="AR56" s="74"/>
      <c r="AS56" s="75"/>
      <c r="AT56" s="75"/>
      <c r="AU56" s="75"/>
      <c r="AV56" s="75"/>
      <c r="AW56" s="75"/>
      <c r="AX56" s="75"/>
    </row>
    <row r="57" spans="2:64" s="68" customFormat="1" ht="13" x14ac:dyDescent="0.3">
      <c r="B57" s="134" t="s">
        <v>56</v>
      </c>
      <c r="F57" s="132"/>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75"/>
      <c r="AJ57" s="74"/>
      <c r="AK57" s="74"/>
      <c r="AL57" s="74"/>
      <c r="AM57" s="74"/>
      <c r="AN57" s="74"/>
      <c r="AO57" s="74"/>
      <c r="AP57" s="74"/>
      <c r="AQ57" s="74"/>
      <c r="AR57" s="74"/>
      <c r="AS57" s="75"/>
      <c r="AT57" s="75"/>
      <c r="AU57" s="75"/>
      <c r="AV57" s="75"/>
      <c r="AW57" s="75"/>
      <c r="AX57" s="75"/>
    </row>
    <row r="58" spans="2:64" x14ac:dyDescent="0.2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6"/>
      <c r="AI58" s="6"/>
      <c r="AJ58" s="135"/>
      <c r="AK58" s="135"/>
      <c r="AL58" s="135"/>
      <c r="AM58" s="135"/>
      <c r="AN58" s="135"/>
      <c r="AO58" s="135"/>
      <c r="AP58" s="135"/>
      <c r="AQ58" s="135"/>
      <c r="AR58" s="135"/>
      <c r="AS58" s="6"/>
      <c r="AT58" s="6"/>
      <c r="AU58" s="6"/>
      <c r="AV58" s="6"/>
      <c r="AW58" s="6"/>
      <c r="AX58" s="6"/>
    </row>
    <row r="59" spans="2:64" x14ac:dyDescent="0.2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6"/>
      <c r="AI59" s="6"/>
      <c r="AJ59" s="135"/>
      <c r="AK59" s="135"/>
      <c r="AL59" s="135"/>
      <c r="AM59" s="135"/>
      <c r="AN59" s="135"/>
      <c r="AO59" s="135"/>
      <c r="AP59" s="135"/>
      <c r="AQ59" s="135"/>
      <c r="AR59" s="135"/>
      <c r="AS59" s="6"/>
      <c r="AT59" s="6"/>
      <c r="AU59" s="6"/>
      <c r="AV59" s="6"/>
      <c r="AW59" s="6"/>
      <c r="AX59" s="6"/>
    </row>
    <row r="60" spans="2:64" x14ac:dyDescent="0.2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6"/>
      <c r="AI60" s="6"/>
      <c r="AJ60" s="135"/>
      <c r="AK60" s="135"/>
      <c r="AL60" s="135"/>
      <c r="AM60" s="135"/>
      <c r="AN60" s="135"/>
      <c r="AO60" s="135"/>
      <c r="AP60" s="135"/>
      <c r="AQ60" s="135"/>
      <c r="AR60" s="135"/>
      <c r="AS60" s="6"/>
      <c r="AT60" s="6"/>
      <c r="AU60" s="6"/>
      <c r="AV60" s="6"/>
      <c r="AW60" s="6"/>
      <c r="AX60" s="6"/>
    </row>
    <row r="61" spans="2:64" x14ac:dyDescent="0.2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6"/>
      <c r="AI61" s="6"/>
      <c r="AJ61" s="135"/>
      <c r="AK61" s="135"/>
      <c r="AL61" s="135"/>
      <c r="AM61" s="135"/>
      <c r="AN61" s="135"/>
      <c r="AO61" s="135"/>
      <c r="AP61" s="135"/>
      <c r="AQ61" s="135"/>
      <c r="AR61" s="135"/>
      <c r="AS61" s="6"/>
      <c r="AT61" s="6"/>
      <c r="AU61" s="6"/>
      <c r="AV61" s="6"/>
      <c r="AW61" s="6"/>
      <c r="AX61" s="6"/>
    </row>
    <row r="62" spans="2:64" x14ac:dyDescent="0.2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6"/>
      <c r="AI62" s="6"/>
      <c r="AJ62" s="135"/>
      <c r="AK62" s="135"/>
      <c r="AL62" s="135"/>
      <c r="AM62" s="135"/>
      <c r="AN62" s="135"/>
      <c r="AO62" s="135"/>
      <c r="AP62" s="135"/>
      <c r="AQ62" s="135"/>
      <c r="AR62" s="135"/>
      <c r="AS62" s="6"/>
      <c r="AT62" s="6"/>
      <c r="AU62" s="6"/>
      <c r="AV62" s="6"/>
      <c r="AW62" s="6"/>
      <c r="AX62" s="6"/>
    </row>
    <row r="63" spans="2:64" x14ac:dyDescent="0.2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6"/>
      <c r="AI63" s="6"/>
      <c r="AJ63" s="135"/>
      <c r="AK63" s="135"/>
      <c r="AL63" s="135"/>
      <c r="AM63" s="135"/>
      <c r="AN63" s="135"/>
      <c r="AO63" s="135"/>
      <c r="AP63" s="135"/>
      <c r="AQ63" s="135"/>
      <c r="AR63" s="135"/>
      <c r="AS63" s="6"/>
      <c r="AT63" s="6"/>
      <c r="AU63" s="6"/>
      <c r="AV63" s="6"/>
      <c r="AW63" s="6"/>
      <c r="AX63" s="6"/>
    </row>
    <row r="64" spans="2:64" x14ac:dyDescent="0.2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6"/>
      <c r="AI64" s="6"/>
      <c r="AJ64" s="135"/>
      <c r="AK64" s="135"/>
      <c r="AL64" s="135"/>
      <c r="AM64" s="135"/>
      <c r="AN64" s="135"/>
      <c r="AO64" s="135"/>
      <c r="AP64" s="135"/>
      <c r="AQ64" s="135"/>
      <c r="AR64" s="135"/>
      <c r="AS64" s="6"/>
      <c r="AT64" s="6"/>
      <c r="AU64" s="6"/>
      <c r="AV64" s="6"/>
      <c r="AW64" s="6"/>
      <c r="AX64" s="6"/>
    </row>
    <row r="65" spans="7:50" x14ac:dyDescent="0.2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6"/>
      <c r="AI65" s="6"/>
      <c r="AJ65" s="135"/>
      <c r="AK65" s="135"/>
      <c r="AL65" s="135"/>
      <c r="AM65" s="135"/>
      <c r="AN65" s="135"/>
      <c r="AO65" s="135"/>
      <c r="AP65" s="135"/>
      <c r="AQ65" s="135"/>
      <c r="AR65" s="135"/>
      <c r="AS65" s="6"/>
      <c r="AT65" s="6"/>
      <c r="AU65" s="6"/>
      <c r="AV65" s="6"/>
      <c r="AW65" s="6"/>
      <c r="AX65" s="6"/>
    </row>
    <row r="66" spans="7:50" x14ac:dyDescent="0.2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6"/>
      <c r="AI66" s="6"/>
      <c r="AJ66" s="135"/>
      <c r="AK66" s="135"/>
      <c r="AL66" s="135"/>
      <c r="AM66" s="135"/>
      <c r="AN66" s="135"/>
      <c r="AO66" s="135"/>
      <c r="AP66" s="135"/>
      <c r="AQ66" s="135"/>
      <c r="AR66" s="135"/>
      <c r="AS66" s="6"/>
      <c r="AT66" s="6"/>
      <c r="AU66" s="6"/>
      <c r="AV66" s="6"/>
      <c r="AW66" s="6"/>
      <c r="AX66" s="6"/>
    </row>
    <row r="67" spans="7:50" x14ac:dyDescent="0.2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6"/>
      <c r="AI67" s="6"/>
      <c r="AJ67" s="135"/>
      <c r="AK67" s="135"/>
      <c r="AL67" s="135"/>
      <c r="AM67" s="135"/>
      <c r="AN67" s="135"/>
      <c r="AO67" s="135"/>
      <c r="AP67" s="135"/>
      <c r="AQ67" s="135"/>
      <c r="AR67" s="135"/>
      <c r="AS67" s="6"/>
      <c r="AT67" s="6"/>
      <c r="AU67" s="6"/>
      <c r="AV67" s="6"/>
      <c r="AW67" s="6"/>
      <c r="AX67" s="6"/>
    </row>
    <row r="68" spans="7:50" x14ac:dyDescent="0.2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6"/>
      <c r="AI68" s="6"/>
      <c r="AJ68" s="135"/>
      <c r="AK68" s="135"/>
      <c r="AL68" s="135"/>
      <c r="AM68" s="135"/>
      <c r="AN68" s="135"/>
      <c r="AO68" s="135"/>
      <c r="AP68" s="135"/>
      <c r="AQ68" s="135"/>
      <c r="AR68" s="135"/>
      <c r="AS68" s="6"/>
      <c r="AT68" s="6"/>
      <c r="AU68" s="6"/>
      <c r="AV68" s="6"/>
      <c r="AW68" s="6"/>
      <c r="AX68" s="6"/>
    </row>
    <row r="69" spans="7:50" x14ac:dyDescent="0.2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6"/>
      <c r="AI69" s="6"/>
      <c r="AJ69" s="135"/>
      <c r="AK69" s="135"/>
      <c r="AL69" s="135"/>
      <c r="AM69" s="135"/>
      <c r="AN69" s="135"/>
      <c r="AO69" s="135"/>
      <c r="AP69" s="135"/>
      <c r="AQ69" s="135"/>
      <c r="AR69" s="135"/>
      <c r="AS69" s="6"/>
      <c r="AT69" s="6"/>
      <c r="AU69" s="6"/>
      <c r="AV69" s="6"/>
      <c r="AW69" s="6"/>
      <c r="AX69" s="6"/>
    </row>
    <row r="70" spans="7:50" x14ac:dyDescent="0.2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6"/>
      <c r="AI70" s="6"/>
      <c r="AJ70" s="135"/>
      <c r="AK70" s="135"/>
      <c r="AL70" s="135"/>
      <c r="AM70" s="135"/>
      <c r="AN70" s="135"/>
      <c r="AO70" s="135"/>
      <c r="AP70" s="135"/>
      <c r="AQ70" s="135"/>
      <c r="AR70" s="135"/>
      <c r="AS70" s="6"/>
      <c r="AT70" s="6"/>
      <c r="AU70" s="6"/>
      <c r="AV70" s="6"/>
      <c r="AW70" s="6"/>
      <c r="AX70" s="6"/>
    </row>
    <row r="71" spans="7:50" x14ac:dyDescent="0.2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6"/>
      <c r="AI71" s="6"/>
      <c r="AJ71" s="135"/>
      <c r="AK71" s="135"/>
      <c r="AL71" s="135"/>
      <c r="AM71" s="135"/>
      <c r="AN71" s="135"/>
      <c r="AO71" s="135"/>
      <c r="AP71" s="135"/>
      <c r="AQ71" s="135"/>
      <c r="AR71" s="135"/>
      <c r="AS71" s="6"/>
      <c r="AT71" s="6"/>
      <c r="AU71" s="6"/>
      <c r="AV71" s="6"/>
      <c r="AW71" s="6"/>
      <c r="AX71" s="6"/>
    </row>
    <row r="72" spans="7:50" x14ac:dyDescent="0.2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6"/>
      <c r="AI72" s="6"/>
      <c r="AJ72" s="135"/>
      <c r="AK72" s="135"/>
      <c r="AL72" s="135"/>
      <c r="AM72" s="135"/>
      <c r="AN72" s="135"/>
      <c r="AO72" s="135"/>
      <c r="AP72" s="135"/>
      <c r="AQ72" s="135"/>
      <c r="AR72" s="135"/>
      <c r="AS72" s="6"/>
      <c r="AT72" s="6"/>
      <c r="AU72" s="6"/>
      <c r="AV72" s="6"/>
      <c r="AW72" s="6"/>
      <c r="AX72" s="6"/>
    </row>
    <row r="73" spans="7:50" x14ac:dyDescent="0.2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6"/>
      <c r="AI73" s="6"/>
      <c r="AJ73" s="135"/>
      <c r="AK73" s="135"/>
      <c r="AL73" s="135"/>
      <c r="AM73" s="135"/>
      <c r="AN73" s="135"/>
      <c r="AO73" s="135"/>
      <c r="AP73" s="135"/>
      <c r="AQ73" s="135"/>
      <c r="AR73" s="135"/>
      <c r="AS73" s="6"/>
      <c r="AT73" s="6"/>
      <c r="AU73" s="6"/>
      <c r="AV73" s="6"/>
      <c r="AW73" s="6"/>
      <c r="AX73" s="6"/>
    </row>
    <row r="74" spans="7:50" x14ac:dyDescent="0.2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6"/>
      <c r="AI74" s="6"/>
      <c r="AJ74" s="135"/>
      <c r="AK74" s="135"/>
      <c r="AL74" s="135"/>
      <c r="AM74" s="135"/>
      <c r="AN74" s="135"/>
      <c r="AO74" s="135"/>
      <c r="AP74" s="135"/>
      <c r="AQ74" s="135"/>
      <c r="AR74" s="135"/>
      <c r="AS74" s="6"/>
      <c r="AT74" s="6"/>
      <c r="AU74" s="6"/>
      <c r="AV74" s="6"/>
      <c r="AW74" s="6"/>
      <c r="AX74" s="6"/>
    </row>
    <row r="75" spans="7:50" x14ac:dyDescent="0.2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6"/>
      <c r="AI75" s="6"/>
      <c r="AJ75" s="135"/>
      <c r="AK75" s="135"/>
      <c r="AL75" s="135"/>
      <c r="AM75" s="135"/>
      <c r="AN75" s="135"/>
      <c r="AO75" s="135"/>
      <c r="AP75" s="135"/>
      <c r="AQ75" s="135"/>
      <c r="AR75" s="135"/>
      <c r="AS75" s="6"/>
      <c r="AT75" s="6"/>
      <c r="AU75" s="6"/>
      <c r="AV75" s="6"/>
      <c r="AW75" s="6"/>
      <c r="AX75" s="6"/>
    </row>
    <row r="76" spans="7:50" x14ac:dyDescent="0.2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6"/>
      <c r="AI76" s="6"/>
      <c r="AJ76" s="135"/>
      <c r="AK76" s="135"/>
      <c r="AL76" s="135"/>
      <c r="AM76" s="135"/>
      <c r="AN76" s="135"/>
      <c r="AO76" s="135"/>
      <c r="AP76" s="135"/>
      <c r="AQ76" s="135"/>
      <c r="AR76" s="135"/>
      <c r="AS76" s="6"/>
      <c r="AT76" s="6"/>
      <c r="AU76" s="6"/>
      <c r="AV76" s="6"/>
      <c r="AW76" s="6"/>
      <c r="AX76" s="6"/>
    </row>
    <row r="77" spans="7:50" x14ac:dyDescent="0.2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6"/>
      <c r="AI77" s="6"/>
      <c r="AJ77" s="135"/>
      <c r="AK77" s="135"/>
      <c r="AL77" s="135"/>
      <c r="AM77" s="135"/>
      <c r="AN77" s="135"/>
      <c r="AO77" s="135"/>
      <c r="AP77" s="135"/>
      <c r="AQ77" s="135"/>
      <c r="AR77" s="135"/>
      <c r="AS77" s="6"/>
      <c r="AT77" s="6"/>
      <c r="AU77" s="6"/>
      <c r="AV77" s="6"/>
      <c r="AW77" s="6"/>
      <c r="AX77" s="6"/>
    </row>
    <row r="78" spans="7:50" x14ac:dyDescent="0.2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6"/>
      <c r="AI78" s="6"/>
      <c r="AJ78" s="135"/>
      <c r="AK78" s="135"/>
      <c r="AL78" s="135"/>
      <c r="AM78" s="135"/>
      <c r="AN78" s="135"/>
      <c r="AO78" s="135"/>
      <c r="AP78" s="135"/>
      <c r="AQ78" s="135"/>
      <c r="AR78" s="135"/>
      <c r="AS78" s="6"/>
      <c r="AT78" s="6"/>
      <c r="AU78" s="6"/>
      <c r="AV78" s="6"/>
      <c r="AW78" s="6"/>
      <c r="AX78" s="6"/>
    </row>
    <row r="79" spans="7:50" x14ac:dyDescent="0.2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6"/>
      <c r="AI79" s="6"/>
      <c r="AJ79" s="135"/>
      <c r="AK79" s="135"/>
      <c r="AL79" s="135"/>
      <c r="AM79" s="135"/>
      <c r="AN79" s="135"/>
      <c r="AO79" s="135"/>
      <c r="AP79" s="135"/>
      <c r="AQ79" s="135"/>
      <c r="AR79" s="135"/>
      <c r="AS79" s="6"/>
      <c r="AT79" s="6"/>
      <c r="AU79" s="6"/>
      <c r="AV79" s="6"/>
      <c r="AW79" s="6"/>
      <c r="AX79" s="6"/>
    </row>
    <row r="80" spans="7:50" x14ac:dyDescent="0.2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6"/>
      <c r="AI80" s="6"/>
      <c r="AJ80" s="135"/>
      <c r="AK80" s="135"/>
      <c r="AL80" s="135"/>
      <c r="AM80" s="135"/>
      <c r="AN80" s="135"/>
      <c r="AO80" s="135"/>
      <c r="AP80" s="135"/>
      <c r="AQ80" s="135"/>
      <c r="AR80" s="135"/>
      <c r="AS80" s="6"/>
      <c r="AT80" s="6"/>
      <c r="AU80" s="6"/>
      <c r="AV80" s="6"/>
      <c r="AW80" s="6"/>
      <c r="AX80" s="6"/>
    </row>
    <row r="81" spans="7:50" x14ac:dyDescent="0.2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6"/>
      <c r="AI81" s="6"/>
      <c r="AJ81" s="135"/>
      <c r="AK81" s="135"/>
      <c r="AL81" s="135"/>
      <c r="AM81" s="135"/>
      <c r="AN81" s="135"/>
      <c r="AO81" s="135"/>
      <c r="AP81" s="135"/>
      <c r="AQ81" s="135"/>
      <c r="AR81" s="135"/>
      <c r="AS81" s="6"/>
      <c r="AT81" s="6"/>
      <c r="AU81" s="6"/>
      <c r="AV81" s="6"/>
      <c r="AW81" s="6"/>
      <c r="AX81" s="6"/>
    </row>
    <row r="82" spans="7:50" x14ac:dyDescent="0.2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6"/>
      <c r="AI82" s="6"/>
      <c r="AJ82" s="135"/>
      <c r="AK82" s="135"/>
      <c r="AL82" s="135"/>
      <c r="AM82" s="135"/>
      <c r="AN82" s="135"/>
      <c r="AO82" s="135"/>
      <c r="AP82" s="135"/>
      <c r="AQ82" s="135"/>
      <c r="AR82" s="135"/>
      <c r="AS82" s="6"/>
      <c r="AT82" s="6"/>
      <c r="AU82" s="6"/>
      <c r="AV82" s="6"/>
      <c r="AW82" s="6"/>
      <c r="AX82" s="6"/>
    </row>
    <row r="83" spans="7:50" x14ac:dyDescent="0.2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6"/>
      <c r="AI83" s="6"/>
      <c r="AJ83" s="135"/>
      <c r="AK83" s="135"/>
      <c r="AL83" s="135"/>
      <c r="AM83" s="135"/>
      <c r="AN83" s="135"/>
      <c r="AO83" s="135"/>
      <c r="AP83" s="135"/>
      <c r="AQ83" s="135"/>
      <c r="AR83" s="135"/>
      <c r="AS83" s="6"/>
      <c r="AT83" s="6"/>
      <c r="AU83" s="6"/>
      <c r="AV83" s="6"/>
      <c r="AW83" s="6"/>
      <c r="AX83" s="6"/>
    </row>
    <row r="84" spans="7:50" x14ac:dyDescent="0.2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6"/>
      <c r="AI84" s="6"/>
      <c r="AJ84" s="135"/>
      <c r="AK84" s="135"/>
      <c r="AL84" s="135"/>
      <c r="AM84" s="135"/>
      <c r="AN84" s="135"/>
      <c r="AO84" s="135"/>
      <c r="AP84" s="135"/>
      <c r="AQ84" s="135"/>
      <c r="AR84" s="135"/>
      <c r="AS84" s="6"/>
      <c r="AT84" s="6"/>
      <c r="AU84" s="6"/>
      <c r="AV84" s="6"/>
      <c r="AW84" s="6"/>
      <c r="AX84" s="6"/>
    </row>
    <row r="85" spans="7:50" x14ac:dyDescent="0.2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6"/>
      <c r="AI85" s="6"/>
      <c r="AJ85" s="135"/>
      <c r="AK85" s="135"/>
      <c r="AL85" s="135"/>
      <c r="AM85" s="135"/>
      <c r="AN85" s="135"/>
      <c r="AO85" s="135"/>
      <c r="AP85" s="135"/>
      <c r="AQ85" s="135"/>
      <c r="AR85" s="135"/>
      <c r="AS85" s="6"/>
      <c r="AT85" s="6"/>
      <c r="AU85" s="6"/>
      <c r="AV85" s="6"/>
      <c r="AW85" s="6"/>
      <c r="AX85" s="6"/>
    </row>
    <row r="86" spans="7:50" x14ac:dyDescent="0.2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6"/>
      <c r="AI86" s="6"/>
      <c r="AJ86" s="135"/>
      <c r="AK86" s="135"/>
      <c r="AL86" s="135"/>
      <c r="AM86" s="135"/>
      <c r="AN86" s="135"/>
      <c r="AO86" s="135"/>
      <c r="AP86" s="135"/>
      <c r="AQ86" s="135"/>
      <c r="AR86" s="135"/>
      <c r="AS86" s="6"/>
      <c r="AT86" s="6"/>
      <c r="AU86" s="6"/>
      <c r="AV86" s="6"/>
      <c r="AW86" s="6"/>
      <c r="AX86" s="6"/>
    </row>
    <row r="87" spans="7:50" x14ac:dyDescent="0.2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6"/>
      <c r="AI87" s="6"/>
      <c r="AJ87" s="135"/>
      <c r="AK87" s="135"/>
      <c r="AL87" s="135"/>
      <c r="AM87" s="135"/>
      <c r="AN87" s="135"/>
      <c r="AO87" s="135"/>
      <c r="AP87" s="135"/>
      <c r="AQ87" s="135"/>
      <c r="AR87" s="135"/>
      <c r="AS87" s="6"/>
      <c r="AT87" s="6"/>
      <c r="AU87" s="6"/>
      <c r="AV87" s="6"/>
      <c r="AW87" s="6"/>
      <c r="AX87" s="6"/>
    </row>
    <row r="88" spans="7:50" x14ac:dyDescent="0.2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6"/>
      <c r="AI88" s="6"/>
      <c r="AJ88" s="135"/>
      <c r="AK88" s="135"/>
      <c r="AL88" s="135"/>
      <c r="AM88" s="135"/>
      <c r="AN88" s="135"/>
      <c r="AO88" s="135"/>
      <c r="AP88" s="135"/>
      <c r="AQ88" s="135"/>
      <c r="AR88" s="135"/>
      <c r="AS88" s="6"/>
      <c r="AT88" s="6"/>
      <c r="AU88" s="6"/>
      <c r="AV88" s="6"/>
      <c r="AW88" s="6"/>
      <c r="AX88" s="6"/>
    </row>
    <row r="89" spans="7:50" x14ac:dyDescent="0.2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6"/>
      <c r="AI89" s="6"/>
      <c r="AJ89" s="135"/>
      <c r="AK89" s="135"/>
      <c r="AL89" s="135"/>
      <c r="AM89" s="135"/>
      <c r="AN89" s="135"/>
      <c r="AO89" s="135"/>
      <c r="AP89" s="135"/>
      <c r="AQ89" s="135"/>
      <c r="AR89" s="135"/>
      <c r="AS89" s="6"/>
      <c r="AT89" s="6"/>
      <c r="AU89" s="6"/>
      <c r="AV89" s="6"/>
      <c r="AW89" s="6"/>
      <c r="AX89" s="6"/>
    </row>
    <row r="90" spans="7:50" x14ac:dyDescent="0.2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6"/>
      <c r="AI90" s="6"/>
      <c r="AJ90" s="135"/>
      <c r="AK90" s="135"/>
      <c r="AL90" s="135"/>
      <c r="AM90" s="135"/>
      <c r="AN90" s="135"/>
      <c r="AO90" s="135"/>
      <c r="AP90" s="135"/>
      <c r="AQ90" s="135"/>
      <c r="AR90" s="135"/>
      <c r="AS90" s="6"/>
      <c r="AT90" s="6"/>
      <c r="AU90" s="6"/>
      <c r="AV90" s="6"/>
      <c r="AW90" s="6"/>
      <c r="AX90" s="6"/>
    </row>
    <row r="91" spans="7:50" x14ac:dyDescent="0.2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6"/>
      <c r="AI91" s="6"/>
      <c r="AJ91" s="135"/>
      <c r="AK91" s="135"/>
      <c r="AL91" s="135"/>
      <c r="AM91" s="135"/>
      <c r="AN91" s="135"/>
      <c r="AO91" s="135"/>
      <c r="AP91" s="135"/>
      <c r="AQ91" s="135"/>
      <c r="AR91" s="135"/>
      <c r="AS91" s="6"/>
      <c r="AT91" s="6"/>
      <c r="AU91" s="6"/>
      <c r="AV91" s="6"/>
      <c r="AW91" s="6"/>
      <c r="AX91" s="6"/>
    </row>
    <row r="92" spans="7:50" x14ac:dyDescent="0.2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6"/>
      <c r="AI92" s="6"/>
      <c r="AJ92" s="135"/>
      <c r="AK92" s="135"/>
      <c r="AL92" s="135"/>
      <c r="AM92" s="135"/>
      <c r="AN92" s="135"/>
      <c r="AO92" s="135"/>
      <c r="AP92" s="135"/>
      <c r="AQ92" s="135"/>
      <c r="AR92" s="135"/>
      <c r="AS92" s="6"/>
      <c r="AT92" s="6"/>
      <c r="AU92" s="6"/>
      <c r="AV92" s="6"/>
      <c r="AW92" s="6"/>
      <c r="AX92" s="6"/>
    </row>
    <row r="93" spans="7:50" x14ac:dyDescent="0.2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6"/>
      <c r="AI93" s="6"/>
      <c r="AJ93" s="135"/>
      <c r="AK93" s="135"/>
      <c r="AL93" s="135"/>
      <c r="AM93" s="135"/>
      <c r="AN93" s="135"/>
      <c r="AO93" s="135"/>
      <c r="AP93" s="135"/>
      <c r="AQ93" s="135"/>
      <c r="AR93" s="135"/>
      <c r="AS93" s="6"/>
      <c r="AT93" s="6"/>
      <c r="AU93" s="6"/>
      <c r="AV93" s="6"/>
      <c r="AW93" s="6"/>
      <c r="AX93" s="6"/>
    </row>
    <row r="94" spans="7:50" x14ac:dyDescent="0.2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6"/>
      <c r="AI94" s="6"/>
      <c r="AJ94" s="135"/>
      <c r="AK94" s="135"/>
      <c r="AL94" s="135"/>
      <c r="AM94" s="135"/>
      <c r="AN94" s="135"/>
      <c r="AO94" s="135"/>
      <c r="AP94" s="135"/>
      <c r="AQ94" s="135"/>
      <c r="AR94" s="135"/>
      <c r="AS94" s="6"/>
      <c r="AT94" s="6"/>
      <c r="AU94" s="6"/>
      <c r="AV94" s="6"/>
      <c r="AW94" s="6"/>
      <c r="AX94" s="6"/>
    </row>
    <row r="95" spans="7:50" x14ac:dyDescent="0.2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6"/>
      <c r="AI95" s="6"/>
      <c r="AJ95" s="135"/>
      <c r="AK95" s="135"/>
      <c r="AL95" s="135"/>
      <c r="AM95" s="135"/>
      <c r="AN95" s="135"/>
      <c r="AO95" s="135"/>
      <c r="AP95" s="135"/>
      <c r="AQ95" s="135"/>
      <c r="AR95" s="135"/>
      <c r="AS95" s="6"/>
      <c r="AT95" s="6"/>
      <c r="AU95" s="6"/>
      <c r="AV95" s="6"/>
      <c r="AW95" s="6"/>
      <c r="AX95" s="6"/>
    </row>
    <row r="96" spans="7:50" x14ac:dyDescent="0.2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6"/>
      <c r="AI96" s="6"/>
      <c r="AJ96" s="135"/>
      <c r="AK96" s="135"/>
      <c r="AL96" s="135"/>
      <c r="AM96" s="135"/>
      <c r="AN96" s="135"/>
      <c r="AO96" s="135"/>
      <c r="AP96" s="135"/>
      <c r="AQ96" s="135"/>
      <c r="AR96" s="135"/>
      <c r="AS96" s="6"/>
      <c r="AT96" s="6"/>
      <c r="AU96" s="6"/>
      <c r="AV96" s="6"/>
      <c r="AW96" s="6"/>
      <c r="AX96" s="6"/>
    </row>
    <row r="97" spans="7:50" x14ac:dyDescent="0.2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6"/>
      <c r="AI97" s="6"/>
      <c r="AJ97" s="135"/>
      <c r="AK97" s="135"/>
      <c r="AL97" s="135"/>
      <c r="AM97" s="135"/>
      <c r="AN97" s="135"/>
      <c r="AO97" s="135"/>
      <c r="AP97" s="135"/>
      <c r="AQ97" s="135"/>
      <c r="AR97" s="135"/>
      <c r="AS97" s="6"/>
      <c r="AT97" s="6"/>
      <c r="AU97" s="6"/>
      <c r="AV97" s="6"/>
      <c r="AW97" s="6"/>
      <c r="AX97" s="6"/>
    </row>
    <row r="98" spans="7:50" x14ac:dyDescent="0.2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6"/>
      <c r="AI98" s="6"/>
      <c r="AJ98" s="135"/>
      <c r="AK98" s="135"/>
      <c r="AL98" s="135"/>
      <c r="AM98" s="135"/>
      <c r="AN98" s="135"/>
      <c r="AO98" s="135"/>
      <c r="AP98" s="135"/>
      <c r="AQ98" s="135"/>
      <c r="AR98" s="135"/>
      <c r="AS98" s="6"/>
      <c r="AT98" s="6"/>
      <c r="AU98" s="6"/>
      <c r="AV98" s="6"/>
      <c r="AW98" s="6"/>
      <c r="AX98" s="6"/>
    </row>
    <row r="99" spans="7:50" x14ac:dyDescent="0.2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6"/>
      <c r="AI99" s="6"/>
      <c r="AJ99" s="135"/>
      <c r="AK99" s="135"/>
      <c r="AL99" s="135"/>
      <c r="AM99" s="135"/>
      <c r="AN99" s="135"/>
      <c r="AO99" s="135"/>
      <c r="AP99" s="135"/>
      <c r="AQ99" s="135"/>
      <c r="AR99" s="135"/>
      <c r="AS99" s="6"/>
      <c r="AT99" s="6"/>
      <c r="AU99" s="6"/>
      <c r="AV99" s="6"/>
      <c r="AW99" s="6"/>
      <c r="AX99" s="6"/>
    </row>
    <row r="100" spans="7:50" x14ac:dyDescent="0.2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6"/>
      <c r="AI100" s="6"/>
      <c r="AJ100" s="135"/>
      <c r="AK100" s="135"/>
      <c r="AL100" s="135"/>
      <c r="AM100" s="135"/>
      <c r="AN100" s="135"/>
      <c r="AO100" s="135"/>
      <c r="AP100" s="135"/>
      <c r="AQ100" s="135"/>
      <c r="AR100" s="135"/>
      <c r="AS100" s="6"/>
      <c r="AT100" s="6"/>
      <c r="AU100" s="6"/>
      <c r="AV100" s="6"/>
      <c r="AW100" s="6"/>
      <c r="AX100" s="6"/>
    </row>
    <row r="101" spans="7:50" x14ac:dyDescent="0.2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6"/>
      <c r="AI101" s="6"/>
      <c r="AJ101" s="135"/>
      <c r="AK101" s="135"/>
      <c r="AL101" s="135"/>
      <c r="AM101" s="135"/>
      <c r="AN101" s="135"/>
      <c r="AO101" s="135"/>
      <c r="AP101" s="135"/>
      <c r="AQ101" s="135"/>
      <c r="AR101" s="135"/>
      <c r="AS101" s="6"/>
      <c r="AT101" s="6"/>
      <c r="AU101" s="6"/>
      <c r="AV101" s="6"/>
      <c r="AW101" s="6"/>
      <c r="AX101" s="6"/>
    </row>
    <row r="102" spans="7:50" x14ac:dyDescent="0.2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6"/>
      <c r="AI102" s="6"/>
      <c r="AJ102" s="135"/>
      <c r="AK102" s="135"/>
      <c r="AL102" s="135"/>
      <c r="AM102" s="135"/>
      <c r="AN102" s="135"/>
      <c r="AO102" s="135"/>
      <c r="AP102" s="135"/>
      <c r="AQ102" s="135"/>
      <c r="AR102" s="135"/>
      <c r="AS102" s="6"/>
      <c r="AT102" s="6"/>
      <c r="AU102" s="6"/>
      <c r="AV102" s="6"/>
      <c r="AW102" s="6"/>
      <c r="AX102" s="6"/>
    </row>
    <row r="103" spans="7:50" x14ac:dyDescent="0.2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6"/>
      <c r="AI103" s="6"/>
      <c r="AJ103" s="135"/>
      <c r="AK103" s="135"/>
      <c r="AL103" s="135"/>
      <c r="AM103" s="135"/>
      <c r="AN103" s="135"/>
      <c r="AO103" s="135"/>
      <c r="AP103" s="135"/>
      <c r="AQ103" s="135"/>
      <c r="AR103" s="135"/>
      <c r="AS103" s="6"/>
      <c r="AT103" s="6"/>
      <c r="AU103" s="6"/>
      <c r="AV103" s="6"/>
      <c r="AW103" s="6"/>
      <c r="AX103" s="6"/>
    </row>
    <row r="104" spans="7:50" x14ac:dyDescent="0.2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6"/>
      <c r="AI104" s="6"/>
      <c r="AJ104" s="135"/>
      <c r="AK104" s="135"/>
      <c r="AL104" s="135"/>
      <c r="AM104" s="135"/>
      <c r="AN104" s="135"/>
      <c r="AO104" s="135"/>
      <c r="AP104" s="135"/>
      <c r="AQ104" s="135"/>
      <c r="AR104" s="135"/>
      <c r="AS104" s="6"/>
      <c r="AT104" s="6"/>
      <c r="AU104" s="6"/>
      <c r="AV104" s="6"/>
      <c r="AW104" s="6"/>
      <c r="AX104" s="6"/>
    </row>
    <row r="105" spans="7:50" x14ac:dyDescent="0.2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6"/>
      <c r="AI105" s="6"/>
      <c r="AJ105" s="135"/>
      <c r="AK105" s="135"/>
      <c r="AL105" s="135"/>
      <c r="AM105" s="135"/>
      <c r="AN105" s="135"/>
      <c r="AO105" s="135"/>
      <c r="AP105" s="135"/>
      <c r="AQ105" s="135"/>
      <c r="AR105" s="135"/>
      <c r="AS105" s="6"/>
      <c r="AT105" s="6"/>
      <c r="AU105" s="6"/>
      <c r="AV105" s="6"/>
      <c r="AW105" s="6"/>
      <c r="AX105" s="6"/>
    </row>
    <row r="106" spans="7:50" x14ac:dyDescent="0.2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6"/>
      <c r="AI106" s="6"/>
      <c r="AJ106" s="135"/>
      <c r="AK106" s="135"/>
      <c r="AL106" s="135"/>
      <c r="AM106" s="135"/>
      <c r="AN106" s="135"/>
      <c r="AO106" s="135"/>
      <c r="AP106" s="135"/>
      <c r="AQ106" s="135"/>
      <c r="AR106" s="135"/>
      <c r="AS106" s="6"/>
      <c r="AT106" s="6"/>
      <c r="AU106" s="6"/>
      <c r="AV106" s="6"/>
      <c r="AW106" s="6"/>
      <c r="AX106" s="6"/>
    </row>
    <row r="107" spans="7:50" x14ac:dyDescent="0.2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6"/>
      <c r="AI107" s="6"/>
      <c r="AJ107" s="135"/>
      <c r="AK107" s="135"/>
      <c r="AL107" s="135"/>
      <c r="AM107" s="135"/>
      <c r="AN107" s="135"/>
      <c r="AO107" s="135"/>
      <c r="AP107" s="135"/>
      <c r="AQ107" s="135"/>
      <c r="AR107" s="135"/>
      <c r="AS107" s="6"/>
      <c r="AT107" s="6"/>
      <c r="AU107" s="6"/>
      <c r="AV107" s="6"/>
      <c r="AW107" s="6"/>
      <c r="AX107" s="6"/>
    </row>
    <row r="108" spans="7:50" x14ac:dyDescent="0.2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6"/>
      <c r="AI108" s="6"/>
      <c r="AJ108" s="135"/>
      <c r="AK108" s="135"/>
      <c r="AL108" s="135"/>
      <c r="AM108" s="135"/>
      <c r="AN108" s="135"/>
      <c r="AO108" s="135"/>
      <c r="AP108" s="135"/>
      <c r="AQ108" s="135"/>
      <c r="AR108" s="135"/>
      <c r="AS108" s="6"/>
      <c r="AT108" s="6"/>
      <c r="AU108" s="6"/>
      <c r="AV108" s="6"/>
      <c r="AW108" s="6"/>
      <c r="AX108" s="6"/>
    </row>
    <row r="109" spans="7:50" x14ac:dyDescent="0.2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6"/>
      <c r="AI109" s="6"/>
      <c r="AJ109" s="135"/>
      <c r="AK109" s="135"/>
      <c r="AL109" s="135"/>
      <c r="AM109" s="135"/>
      <c r="AN109" s="135"/>
      <c r="AO109" s="135"/>
      <c r="AP109" s="135"/>
      <c r="AQ109" s="135"/>
      <c r="AR109" s="135"/>
      <c r="AS109" s="6"/>
      <c r="AT109" s="6"/>
      <c r="AU109" s="6"/>
      <c r="AV109" s="6"/>
      <c r="AW109" s="6"/>
      <c r="AX109" s="6"/>
    </row>
    <row r="110" spans="7:50" x14ac:dyDescent="0.2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6"/>
      <c r="AI110" s="6"/>
      <c r="AJ110" s="135"/>
      <c r="AK110" s="135"/>
      <c r="AL110" s="135"/>
      <c r="AM110" s="135"/>
      <c r="AN110" s="135"/>
      <c r="AO110" s="135"/>
      <c r="AP110" s="135"/>
      <c r="AQ110" s="135"/>
      <c r="AR110" s="135"/>
      <c r="AS110" s="6"/>
      <c r="AT110" s="6"/>
      <c r="AU110" s="6"/>
      <c r="AV110" s="6"/>
      <c r="AW110" s="6"/>
      <c r="AX110" s="6"/>
    </row>
    <row r="111" spans="7:50" x14ac:dyDescent="0.2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6"/>
      <c r="AI111" s="6"/>
      <c r="AJ111" s="135"/>
      <c r="AK111" s="135"/>
      <c r="AL111" s="135"/>
      <c r="AM111" s="135"/>
      <c r="AN111" s="135"/>
      <c r="AO111" s="135"/>
      <c r="AP111" s="135"/>
      <c r="AQ111" s="135"/>
      <c r="AR111" s="135"/>
      <c r="AS111" s="6"/>
      <c r="AT111" s="6"/>
      <c r="AU111" s="6"/>
      <c r="AV111" s="6"/>
      <c r="AW111" s="6"/>
      <c r="AX111" s="6"/>
    </row>
    <row r="112" spans="7:50" x14ac:dyDescent="0.2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6"/>
      <c r="AI112" s="6"/>
      <c r="AJ112" s="135"/>
      <c r="AK112" s="135"/>
      <c r="AL112" s="135"/>
      <c r="AM112" s="135"/>
      <c r="AN112" s="135"/>
      <c r="AO112" s="135"/>
      <c r="AP112" s="135"/>
      <c r="AQ112" s="135"/>
      <c r="AR112" s="135"/>
      <c r="AS112" s="6"/>
      <c r="AT112" s="6"/>
      <c r="AU112" s="6"/>
      <c r="AV112" s="6"/>
      <c r="AW112" s="6"/>
      <c r="AX112" s="6"/>
    </row>
    <row r="113" spans="7:50" x14ac:dyDescent="0.25">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135"/>
      <c r="AK113" s="135"/>
      <c r="AL113" s="135"/>
      <c r="AM113" s="135"/>
      <c r="AN113" s="135"/>
      <c r="AO113" s="135"/>
      <c r="AP113" s="135"/>
      <c r="AQ113" s="135"/>
      <c r="AR113" s="135"/>
      <c r="AS113" s="6"/>
      <c r="AT113" s="6"/>
      <c r="AU113" s="6"/>
      <c r="AV113" s="6"/>
      <c r="AW113" s="6"/>
      <c r="AX113" s="6"/>
    </row>
    <row r="114" spans="7:50" x14ac:dyDescent="0.25">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135"/>
      <c r="AK114" s="135"/>
      <c r="AL114" s="135"/>
      <c r="AM114" s="135"/>
      <c r="AN114" s="135"/>
      <c r="AO114" s="135"/>
      <c r="AP114" s="135"/>
      <c r="AQ114" s="135"/>
      <c r="AR114" s="135"/>
      <c r="AS114" s="6"/>
      <c r="AT114" s="6"/>
      <c r="AU114" s="6"/>
      <c r="AV114" s="6"/>
      <c r="AW114" s="6"/>
      <c r="AX114" s="6"/>
    </row>
    <row r="115" spans="7:50" x14ac:dyDescent="0.25">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135"/>
      <c r="AK115" s="135"/>
      <c r="AL115" s="135"/>
      <c r="AM115" s="135"/>
      <c r="AN115" s="135"/>
      <c r="AO115" s="135"/>
      <c r="AP115" s="135"/>
      <c r="AQ115" s="135"/>
      <c r="AR115" s="135"/>
      <c r="AS115" s="6"/>
      <c r="AT115" s="6"/>
      <c r="AU115" s="6"/>
      <c r="AV115" s="6"/>
      <c r="AW115" s="6"/>
      <c r="AX115" s="6"/>
    </row>
    <row r="116" spans="7:50" x14ac:dyDescent="0.25">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135"/>
      <c r="AK116" s="135"/>
      <c r="AL116" s="135"/>
      <c r="AM116" s="135"/>
      <c r="AN116" s="135"/>
      <c r="AO116" s="135"/>
      <c r="AP116" s="135"/>
      <c r="AQ116" s="135"/>
      <c r="AR116" s="135"/>
      <c r="AS116" s="6"/>
      <c r="AT116" s="6"/>
      <c r="AU116" s="6"/>
      <c r="AV116" s="6"/>
      <c r="AW116" s="6"/>
      <c r="AX116" s="6"/>
    </row>
    <row r="117" spans="7:50" x14ac:dyDescent="0.25">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135"/>
      <c r="AK117" s="135"/>
      <c r="AL117" s="135"/>
      <c r="AM117" s="135"/>
      <c r="AN117" s="135"/>
      <c r="AO117" s="135"/>
      <c r="AP117" s="135"/>
      <c r="AQ117" s="135"/>
      <c r="AR117" s="135"/>
      <c r="AS117" s="6"/>
      <c r="AT117" s="6"/>
      <c r="AU117" s="6"/>
      <c r="AV117" s="6"/>
      <c r="AW117" s="6"/>
      <c r="AX117" s="6"/>
    </row>
    <row r="118" spans="7:50" x14ac:dyDescent="0.25">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135"/>
      <c r="AK118" s="135"/>
      <c r="AL118" s="135"/>
      <c r="AM118" s="135"/>
      <c r="AN118" s="135"/>
      <c r="AO118" s="135"/>
      <c r="AP118" s="135"/>
      <c r="AQ118" s="135"/>
      <c r="AR118" s="135"/>
      <c r="AS118" s="6"/>
      <c r="AT118" s="6"/>
      <c r="AU118" s="6"/>
      <c r="AV118" s="6"/>
      <c r="AW118" s="6"/>
      <c r="AX118" s="6"/>
    </row>
    <row r="119" spans="7:50" x14ac:dyDescent="0.25">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135"/>
      <c r="AK119" s="135"/>
      <c r="AL119" s="135"/>
      <c r="AM119" s="135"/>
      <c r="AN119" s="135"/>
      <c r="AO119" s="135"/>
      <c r="AP119" s="135"/>
      <c r="AQ119" s="135"/>
      <c r="AR119" s="135"/>
      <c r="AS119" s="6"/>
      <c r="AT119" s="6"/>
      <c r="AU119" s="6"/>
      <c r="AV119" s="6"/>
      <c r="AW119" s="6"/>
      <c r="AX119" s="6"/>
    </row>
    <row r="120" spans="7:50" x14ac:dyDescent="0.25">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135"/>
      <c r="AK120" s="135"/>
      <c r="AL120" s="135"/>
      <c r="AM120" s="135"/>
      <c r="AN120" s="135"/>
      <c r="AO120" s="135"/>
      <c r="AP120" s="135"/>
      <c r="AQ120" s="135"/>
      <c r="AR120" s="135"/>
      <c r="AS120" s="6"/>
      <c r="AT120" s="6"/>
      <c r="AU120" s="6"/>
      <c r="AV120" s="6"/>
      <c r="AW120" s="6"/>
      <c r="AX120" s="6"/>
    </row>
    <row r="121" spans="7:50" x14ac:dyDescent="0.25">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135"/>
      <c r="AK121" s="135"/>
      <c r="AL121" s="135"/>
      <c r="AM121" s="135"/>
      <c r="AN121" s="135"/>
      <c r="AO121" s="135"/>
      <c r="AP121" s="135"/>
      <c r="AQ121" s="135"/>
      <c r="AR121" s="135"/>
      <c r="AS121" s="6"/>
      <c r="AT121" s="6"/>
      <c r="AU121" s="6"/>
      <c r="AV121" s="6"/>
      <c r="AW121" s="6"/>
      <c r="AX121" s="6"/>
    </row>
    <row r="122" spans="7:50" x14ac:dyDescent="0.25">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135"/>
      <c r="AK122" s="135"/>
      <c r="AL122" s="135"/>
      <c r="AM122" s="135"/>
      <c r="AN122" s="135"/>
      <c r="AO122" s="135"/>
      <c r="AP122" s="135"/>
      <c r="AQ122" s="135"/>
      <c r="AR122" s="135"/>
      <c r="AS122" s="6"/>
      <c r="AT122" s="6"/>
      <c r="AU122" s="6"/>
      <c r="AV122" s="6"/>
      <c r="AW122" s="6"/>
      <c r="AX122" s="6"/>
    </row>
    <row r="123" spans="7:50" x14ac:dyDescent="0.25">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135"/>
      <c r="AK123" s="135"/>
      <c r="AL123" s="135"/>
      <c r="AM123" s="135"/>
      <c r="AN123" s="135"/>
      <c r="AO123" s="135"/>
      <c r="AP123" s="135"/>
      <c r="AQ123" s="135"/>
      <c r="AR123" s="135"/>
      <c r="AS123" s="6"/>
      <c r="AT123" s="6"/>
      <c r="AU123" s="6"/>
      <c r="AV123" s="6"/>
      <c r="AW123" s="6"/>
      <c r="AX123" s="6"/>
    </row>
    <row r="124" spans="7:50" x14ac:dyDescent="0.25">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135"/>
      <c r="AK124" s="135"/>
      <c r="AL124" s="135"/>
      <c r="AM124" s="135"/>
      <c r="AN124" s="135"/>
      <c r="AO124" s="135"/>
      <c r="AP124" s="135"/>
      <c r="AQ124" s="135"/>
      <c r="AR124" s="135"/>
      <c r="AS124" s="6"/>
      <c r="AT124" s="6"/>
      <c r="AU124" s="6"/>
      <c r="AV124" s="6"/>
      <c r="AW124" s="6"/>
      <c r="AX124" s="6"/>
    </row>
    <row r="125" spans="7:50" x14ac:dyDescent="0.25">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135"/>
      <c r="AK125" s="135"/>
      <c r="AL125" s="135"/>
      <c r="AM125" s="135"/>
      <c r="AN125" s="135"/>
      <c r="AO125" s="135"/>
      <c r="AP125" s="135"/>
      <c r="AQ125" s="135"/>
      <c r="AR125" s="135"/>
      <c r="AS125" s="6"/>
      <c r="AT125" s="6"/>
      <c r="AU125" s="6"/>
      <c r="AV125" s="6"/>
      <c r="AW125" s="6"/>
      <c r="AX125" s="6"/>
    </row>
    <row r="126" spans="7:50" x14ac:dyDescent="0.25">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135"/>
      <c r="AK126" s="135"/>
      <c r="AL126" s="135"/>
      <c r="AM126" s="135"/>
      <c r="AN126" s="135"/>
      <c r="AO126" s="135"/>
      <c r="AP126" s="135"/>
      <c r="AQ126" s="135"/>
      <c r="AR126" s="135"/>
      <c r="AS126" s="6"/>
      <c r="AT126" s="6"/>
      <c r="AU126" s="6"/>
      <c r="AV126" s="6"/>
      <c r="AW126" s="6"/>
      <c r="AX126" s="6"/>
    </row>
    <row r="127" spans="7:50" x14ac:dyDescent="0.25">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135"/>
      <c r="AK127" s="135"/>
      <c r="AL127" s="135"/>
      <c r="AM127" s="135"/>
      <c r="AN127" s="135"/>
      <c r="AO127" s="135"/>
      <c r="AP127" s="135"/>
      <c r="AQ127" s="135"/>
      <c r="AR127" s="135"/>
      <c r="AS127" s="6"/>
      <c r="AT127" s="6"/>
      <c r="AU127" s="6"/>
      <c r="AV127" s="6"/>
      <c r="AW127" s="6"/>
      <c r="AX127" s="6"/>
    </row>
    <row r="128" spans="7:50" x14ac:dyDescent="0.25">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135"/>
      <c r="AK128" s="135"/>
      <c r="AL128" s="135"/>
      <c r="AM128" s="135"/>
      <c r="AN128" s="135"/>
      <c r="AO128" s="135"/>
      <c r="AP128" s="135"/>
      <c r="AQ128" s="135"/>
      <c r="AR128" s="135"/>
      <c r="AS128" s="6"/>
      <c r="AT128" s="6"/>
      <c r="AU128" s="6"/>
      <c r="AV128" s="6"/>
      <c r="AW128" s="6"/>
      <c r="AX128" s="6"/>
    </row>
    <row r="129" spans="7:50" x14ac:dyDescent="0.25">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135"/>
      <c r="AK129" s="135"/>
      <c r="AL129" s="135"/>
      <c r="AM129" s="135"/>
      <c r="AN129" s="135"/>
      <c r="AO129" s="135"/>
      <c r="AP129" s="135"/>
      <c r="AQ129" s="135"/>
      <c r="AR129" s="135"/>
      <c r="AS129" s="6"/>
      <c r="AT129" s="6"/>
      <c r="AU129" s="6"/>
      <c r="AV129" s="6"/>
      <c r="AW129" s="6"/>
      <c r="AX129" s="6"/>
    </row>
    <row r="130" spans="7:50" x14ac:dyDescent="0.25">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135"/>
      <c r="AK130" s="135"/>
      <c r="AL130" s="135"/>
      <c r="AM130" s="135"/>
      <c r="AN130" s="135"/>
      <c r="AO130" s="135"/>
      <c r="AP130" s="135"/>
      <c r="AQ130" s="135"/>
      <c r="AR130" s="135"/>
      <c r="AS130" s="6"/>
      <c r="AT130" s="6"/>
      <c r="AU130" s="6"/>
      <c r="AV130" s="6"/>
      <c r="AW130" s="6"/>
      <c r="AX130" s="6"/>
    </row>
    <row r="131" spans="7:50" x14ac:dyDescent="0.25">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135"/>
      <c r="AK131" s="135"/>
      <c r="AL131" s="135"/>
      <c r="AM131" s="135"/>
      <c r="AN131" s="135"/>
      <c r="AO131" s="135"/>
      <c r="AP131" s="135"/>
      <c r="AQ131" s="135"/>
      <c r="AR131" s="135"/>
      <c r="AS131" s="6"/>
      <c r="AT131" s="6"/>
      <c r="AU131" s="6"/>
      <c r="AV131" s="6"/>
      <c r="AW131" s="6"/>
      <c r="AX131" s="6"/>
    </row>
    <row r="132" spans="7:50" x14ac:dyDescent="0.25">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135"/>
      <c r="AK132" s="135"/>
      <c r="AL132" s="135"/>
      <c r="AM132" s="135"/>
      <c r="AN132" s="135"/>
      <c r="AO132" s="135"/>
      <c r="AP132" s="135"/>
      <c r="AQ132" s="135"/>
      <c r="AR132" s="135"/>
      <c r="AS132" s="6"/>
      <c r="AT132" s="6"/>
      <c r="AU132" s="6"/>
      <c r="AV132" s="6"/>
      <c r="AW132" s="6"/>
      <c r="AX132" s="6"/>
    </row>
    <row r="133" spans="7:50" x14ac:dyDescent="0.25">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135"/>
      <c r="AK133" s="135"/>
      <c r="AL133" s="135"/>
      <c r="AM133" s="135"/>
      <c r="AN133" s="135"/>
      <c r="AO133" s="135"/>
      <c r="AP133" s="135"/>
      <c r="AQ133" s="135"/>
      <c r="AR133" s="135"/>
      <c r="AS133" s="6"/>
      <c r="AT133" s="6"/>
      <c r="AU133" s="6"/>
      <c r="AV133" s="6"/>
      <c r="AW133" s="6"/>
      <c r="AX133" s="6"/>
    </row>
    <row r="134" spans="7:50" x14ac:dyDescent="0.25">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135"/>
      <c r="AK134" s="135"/>
      <c r="AL134" s="135"/>
      <c r="AM134" s="135"/>
      <c r="AN134" s="135"/>
      <c r="AO134" s="135"/>
      <c r="AP134" s="135"/>
      <c r="AQ134" s="135"/>
      <c r="AR134" s="135"/>
      <c r="AS134" s="6"/>
      <c r="AT134" s="6"/>
      <c r="AU134" s="6"/>
      <c r="AV134" s="6"/>
      <c r="AW134" s="6"/>
      <c r="AX134" s="6"/>
    </row>
    <row r="135" spans="7:50" x14ac:dyDescent="0.25">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135"/>
      <c r="AK135" s="135"/>
      <c r="AL135" s="135"/>
      <c r="AM135" s="135"/>
      <c r="AN135" s="135"/>
      <c r="AO135" s="135"/>
      <c r="AP135" s="135"/>
      <c r="AQ135" s="135"/>
      <c r="AR135" s="135"/>
      <c r="AS135" s="6"/>
      <c r="AT135" s="6"/>
      <c r="AU135" s="6"/>
      <c r="AV135" s="6"/>
      <c r="AW135" s="6"/>
      <c r="AX135" s="6"/>
    </row>
    <row r="136" spans="7:50" x14ac:dyDescent="0.25">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135"/>
      <c r="AK136" s="135"/>
      <c r="AL136" s="135"/>
      <c r="AM136" s="135"/>
      <c r="AN136" s="135"/>
      <c r="AO136" s="135"/>
      <c r="AP136" s="135"/>
      <c r="AQ136" s="135"/>
      <c r="AR136" s="135"/>
      <c r="AS136" s="6"/>
      <c r="AT136" s="6"/>
      <c r="AU136" s="6"/>
      <c r="AV136" s="6"/>
      <c r="AW136" s="6"/>
      <c r="AX136" s="6"/>
    </row>
    <row r="137" spans="7:50" x14ac:dyDescent="0.25">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135"/>
      <c r="AK137" s="135"/>
      <c r="AL137" s="135"/>
      <c r="AM137" s="135"/>
      <c r="AN137" s="135"/>
      <c r="AO137" s="135"/>
      <c r="AP137" s="135"/>
      <c r="AQ137" s="135"/>
      <c r="AR137" s="135"/>
      <c r="AS137" s="6"/>
      <c r="AT137" s="6"/>
      <c r="AU137" s="6"/>
      <c r="AV137" s="6"/>
      <c r="AW137" s="6"/>
      <c r="AX137" s="6"/>
    </row>
    <row r="138" spans="7:50" x14ac:dyDescent="0.25">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135"/>
      <c r="AK138" s="135"/>
      <c r="AL138" s="135"/>
      <c r="AM138" s="135"/>
      <c r="AN138" s="135"/>
      <c r="AO138" s="135"/>
      <c r="AP138" s="135"/>
      <c r="AQ138" s="135"/>
      <c r="AR138" s="135"/>
      <c r="AS138" s="6"/>
      <c r="AT138" s="6"/>
      <c r="AU138" s="6"/>
      <c r="AV138" s="6"/>
      <c r="AW138" s="6"/>
      <c r="AX138" s="6"/>
    </row>
    <row r="139" spans="7:50" x14ac:dyDescent="0.25">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135"/>
      <c r="AK139" s="135"/>
      <c r="AL139" s="135"/>
      <c r="AM139" s="135"/>
      <c r="AN139" s="135"/>
      <c r="AO139" s="135"/>
      <c r="AP139" s="135"/>
      <c r="AQ139" s="135"/>
      <c r="AR139" s="135"/>
      <c r="AS139" s="6"/>
      <c r="AT139" s="6"/>
      <c r="AU139" s="6"/>
      <c r="AV139" s="6"/>
      <c r="AW139" s="6"/>
      <c r="AX139" s="6"/>
    </row>
    <row r="140" spans="7:50" x14ac:dyDescent="0.25">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135"/>
      <c r="AK140" s="135"/>
      <c r="AL140" s="135"/>
      <c r="AM140" s="135"/>
      <c r="AN140" s="135"/>
      <c r="AO140" s="135"/>
      <c r="AP140" s="135"/>
      <c r="AQ140" s="135"/>
      <c r="AR140" s="135"/>
      <c r="AS140" s="6"/>
      <c r="AT140" s="6"/>
      <c r="AU140" s="6"/>
      <c r="AV140" s="6"/>
      <c r="AW140" s="6"/>
      <c r="AX140" s="6"/>
    </row>
    <row r="141" spans="7:50" x14ac:dyDescent="0.25">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135"/>
      <c r="AK141" s="135"/>
      <c r="AL141" s="135"/>
      <c r="AM141" s="135"/>
      <c r="AN141" s="135"/>
      <c r="AO141" s="135"/>
      <c r="AP141" s="135"/>
      <c r="AQ141" s="135"/>
      <c r="AR141" s="135"/>
      <c r="AS141" s="6"/>
      <c r="AT141" s="6"/>
      <c r="AU141" s="6"/>
      <c r="AV141" s="6"/>
      <c r="AW141" s="6"/>
      <c r="AX141" s="6"/>
    </row>
    <row r="142" spans="7:50" x14ac:dyDescent="0.25">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135"/>
      <c r="AK142" s="135"/>
      <c r="AL142" s="135"/>
      <c r="AM142" s="135"/>
      <c r="AN142" s="135"/>
      <c r="AO142" s="135"/>
      <c r="AP142" s="135"/>
      <c r="AQ142" s="135"/>
      <c r="AR142" s="135"/>
      <c r="AS142" s="6"/>
      <c r="AT142" s="6"/>
      <c r="AU142" s="6"/>
      <c r="AV142" s="6"/>
      <c r="AW142" s="6"/>
      <c r="AX142" s="6"/>
    </row>
    <row r="143" spans="7:50" x14ac:dyDescent="0.25">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135"/>
      <c r="AK143" s="135"/>
      <c r="AL143" s="135"/>
      <c r="AM143" s="135"/>
      <c r="AN143" s="135"/>
      <c r="AO143" s="135"/>
      <c r="AP143" s="135"/>
      <c r="AQ143" s="135"/>
      <c r="AR143" s="135"/>
      <c r="AS143" s="6"/>
      <c r="AT143" s="6"/>
      <c r="AU143" s="6"/>
      <c r="AV143" s="6"/>
      <c r="AW143" s="6"/>
      <c r="AX143" s="6"/>
    </row>
    <row r="144" spans="7:50" x14ac:dyDescent="0.25">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135"/>
      <c r="AK144" s="135"/>
      <c r="AL144" s="135"/>
      <c r="AM144" s="135"/>
      <c r="AN144" s="135"/>
      <c r="AO144" s="135"/>
      <c r="AP144" s="135"/>
      <c r="AQ144" s="135"/>
      <c r="AR144" s="135"/>
      <c r="AS144" s="6"/>
      <c r="AT144" s="6"/>
      <c r="AU144" s="6"/>
      <c r="AV144" s="6"/>
      <c r="AW144" s="6"/>
      <c r="AX144" s="6"/>
    </row>
    <row r="145" spans="7:50" x14ac:dyDescent="0.25">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135"/>
      <c r="AK145" s="135"/>
      <c r="AL145" s="135"/>
      <c r="AM145" s="135"/>
      <c r="AN145" s="135"/>
      <c r="AO145" s="135"/>
      <c r="AP145" s="135"/>
      <c r="AQ145" s="135"/>
      <c r="AR145" s="135"/>
      <c r="AS145" s="6"/>
      <c r="AT145" s="6"/>
      <c r="AU145" s="6"/>
      <c r="AV145" s="6"/>
      <c r="AW145" s="6"/>
      <c r="AX145" s="6"/>
    </row>
    <row r="146" spans="7:50" x14ac:dyDescent="0.25">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135"/>
      <c r="AK146" s="135"/>
      <c r="AL146" s="135"/>
      <c r="AM146" s="135"/>
      <c r="AN146" s="135"/>
      <c r="AO146" s="135"/>
      <c r="AP146" s="135"/>
      <c r="AQ146" s="135"/>
      <c r="AR146" s="135"/>
      <c r="AS146" s="6"/>
      <c r="AT146" s="6"/>
      <c r="AU146" s="6"/>
      <c r="AV146" s="6"/>
      <c r="AW146" s="6"/>
      <c r="AX146" s="6"/>
    </row>
    <row r="147" spans="7:50" x14ac:dyDescent="0.25">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135"/>
      <c r="AK147" s="135"/>
      <c r="AL147" s="135"/>
      <c r="AM147" s="135"/>
      <c r="AN147" s="135"/>
      <c r="AO147" s="135"/>
      <c r="AP147" s="135"/>
      <c r="AQ147" s="135"/>
      <c r="AR147" s="135"/>
      <c r="AS147" s="6"/>
      <c r="AT147" s="6"/>
      <c r="AU147" s="6"/>
      <c r="AV147" s="6"/>
      <c r="AW147" s="6"/>
      <c r="AX147" s="6"/>
    </row>
    <row r="148" spans="7:50" x14ac:dyDescent="0.25">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135"/>
      <c r="AK148" s="135"/>
      <c r="AL148" s="135"/>
      <c r="AM148" s="135"/>
      <c r="AN148" s="135"/>
      <c r="AO148" s="135"/>
      <c r="AP148" s="135"/>
      <c r="AQ148" s="135"/>
      <c r="AR148" s="135"/>
      <c r="AS148" s="6"/>
      <c r="AT148" s="6"/>
      <c r="AU148" s="6"/>
      <c r="AV148" s="6"/>
      <c r="AW148" s="6"/>
      <c r="AX148" s="6"/>
    </row>
    <row r="149" spans="7:50" x14ac:dyDescent="0.25">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135"/>
      <c r="AK149" s="135"/>
      <c r="AL149" s="135"/>
      <c r="AM149" s="135"/>
      <c r="AN149" s="135"/>
      <c r="AO149" s="135"/>
      <c r="AP149" s="135"/>
      <c r="AQ149" s="135"/>
      <c r="AR149" s="135"/>
      <c r="AS149" s="6"/>
      <c r="AT149" s="6"/>
      <c r="AU149" s="6"/>
      <c r="AV149" s="6"/>
      <c r="AW149" s="6"/>
      <c r="AX149" s="6"/>
    </row>
    <row r="150" spans="7:50" x14ac:dyDescent="0.25">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135"/>
      <c r="AK150" s="135"/>
      <c r="AL150" s="135"/>
      <c r="AM150" s="135"/>
      <c r="AN150" s="135"/>
      <c r="AO150" s="135"/>
      <c r="AP150" s="135"/>
      <c r="AQ150" s="135"/>
      <c r="AR150" s="135"/>
      <c r="AS150" s="6"/>
      <c r="AT150" s="6"/>
      <c r="AU150" s="6"/>
      <c r="AV150" s="6"/>
      <c r="AW150" s="6"/>
      <c r="AX150" s="6"/>
    </row>
    <row r="151" spans="7:50" x14ac:dyDescent="0.25">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135"/>
      <c r="AK151" s="135"/>
      <c r="AL151" s="135"/>
      <c r="AM151" s="135"/>
      <c r="AN151" s="135"/>
      <c r="AO151" s="135"/>
      <c r="AP151" s="135"/>
      <c r="AQ151" s="135"/>
      <c r="AR151" s="135"/>
      <c r="AS151" s="6"/>
      <c r="AT151" s="6"/>
      <c r="AU151" s="6"/>
      <c r="AV151" s="6"/>
      <c r="AW151" s="6"/>
      <c r="AX151" s="6"/>
    </row>
    <row r="152" spans="7:50" x14ac:dyDescent="0.25">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135"/>
      <c r="AK152" s="135"/>
      <c r="AL152" s="135"/>
      <c r="AM152" s="135"/>
      <c r="AN152" s="135"/>
      <c r="AO152" s="135"/>
      <c r="AP152" s="135"/>
      <c r="AQ152" s="135"/>
      <c r="AR152" s="135"/>
      <c r="AS152" s="6"/>
      <c r="AT152" s="6"/>
      <c r="AU152" s="6"/>
      <c r="AV152" s="6"/>
      <c r="AW152" s="6"/>
      <c r="AX152" s="6"/>
    </row>
    <row r="153" spans="7:50" x14ac:dyDescent="0.25">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135"/>
      <c r="AK153" s="135"/>
      <c r="AL153" s="135"/>
      <c r="AM153" s="135"/>
      <c r="AN153" s="135"/>
      <c r="AO153" s="135"/>
      <c r="AP153" s="135"/>
      <c r="AQ153" s="135"/>
      <c r="AR153" s="135"/>
      <c r="AS153" s="6"/>
      <c r="AT153" s="6"/>
      <c r="AU153" s="6"/>
      <c r="AV153" s="6"/>
      <c r="AW153" s="6"/>
      <c r="AX153" s="6"/>
    </row>
    <row r="154" spans="7:50" x14ac:dyDescent="0.25">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135"/>
      <c r="AK154" s="135"/>
      <c r="AL154" s="135"/>
      <c r="AM154" s="135"/>
      <c r="AN154" s="135"/>
      <c r="AO154" s="135"/>
      <c r="AP154" s="135"/>
      <c r="AQ154" s="135"/>
      <c r="AR154" s="135"/>
      <c r="AS154" s="6"/>
      <c r="AT154" s="6"/>
      <c r="AU154" s="6"/>
      <c r="AV154" s="6"/>
      <c r="AW154" s="6"/>
      <c r="AX154" s="6"/>
    </row>
    <row r="155" spans="7:50" x14ac:dyDescent="0.25">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135"/>
      <c r="AK155" s="135"/>
      <c r="AL155" s="135"/>
      <c r="AM155" s="135"/>
      <c r="AN155" s="135"/>
      <c r="AO155" s="135"/>
      <c r="AP155" s="135"/>
      <c r="AQ155" s="135"/>
      <c r="AR155" s="135"/>
      <c r="AS155" s="6"/>
      <c r="AT155" s="6"/>
      <c r="AU155" s="6"/>
      <c r="AV155" s="6"/>
      <c r="AW155" s="6"/>
      <c r="AX155" s="6"/>
    </row>
    <row r="156" spans="7:50" x14ac:dyDescent="0.25">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135"/>
      <c r="AK156" s="135"/>
      <c r="AL156" s="135"/>
      <c r="AM156" s="135"/>
      <c r="AN156" s="135"/>
      <c r="AO156" s="135"/>
      <c r="AP156" s="135"/>
      <c r="AQ156" s="135"/>
      <c r="AR156" s="135"/>
      <c r="AS156" s="6"/>
      <c r="AT156" s="6"/>
      <c r="AU156" s="6"/>
      <c r="AV156" s="6"/>
      <c r="AW156" s="6"/>
      <c r="AX156" s="6"/>
    </row>
    <row r="157" spans="7:50" x14ac:dyDescent="0.25">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135"/>
      <c r="AK157" s="135"/>
      <c r="AL157" s="135"/>
      <c r="AM157" s="135"/>
      <c r="AN157" s="135"/>
      <c r="AO157" s="135"/>
      <c r="AP157" s="135"/>
      <c r="AQ157" s="135"/>
      <c r="AR157" s="135"/>
      <c r="AS157" s="6"/>
      <c r="AT157" s="6"/>
      <c r="AU157" s="6"/>
      <c r="AV157" s="6"/>
      <c r="AW157" s="6"/>
      <c r="AX157" s="6"/>
    </row>
    <row r="158" spans="7:50" x14ac:dyDescent="0.25">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135"/>
      <c r="AK158" s="135"/>
      <c r="AL158" s="135"/>
      <c r="AM158" s="135"/>
      <c r="AN158" s="135"/>
      <c r="AO158" s="135"/>
      <c r="AP158" s="135"/>
      <c r="AQ158" s="135"/>
      <c r="AR158" s="135"/>
      <c r="AS158" s="6"/>
      <c r="AT158" s="6"/>
      <c r="AU158" s="6"/>
      <c r="AV158" s="6"/>
      <c r="AW158" s="6"/>
      <c r="AX158" s="6"/>
    </row>
    <row r="159" spans="7:50" x14ac:dyDescent="0.25">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135"/>
      <c r="AK159" s="135"/>
      <c r="AL159" s="135"/>
      <c r="AM159" s="135"/>
      <c r="AN159" s="135"/>
      <c r="AO159" s="135"/>
      <c r="AP159" s="135"/>
      <c r="AQ159" s="135"/>
      <c r="AR159" s="135"/>
      <c r="AS159" s="6"/>
      <c r="AT159" s="6"/>
      <c r="AU159" s="6"/>
      <c r="AV159" s="6"/>
      <c r="AW159" s="6"/>
      <c r="AX159" s="6"/>
    </row>
    <row r="160" spans="7:50" x14ac:dyDescent="0.25">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135"/>
      <c r="AK160" s="135"/>
      <c r="AL160" s="135"/>
      <c r="AM160" s="135"/>
      <c r="AN160" s="135"/>
      <c r="AO160" s="135"/>
      <c r="AP160" s="135"/>
      <c r="AQ160" s="135"/>
      <c r="AR160" s="135"/>
      <c r="AS160" s="6"/>
      <c r="AT160" s="6"/>
      <c r="AU160" s="6"/>
      <c r="AV160" s="6"/>
      <c r="AW160" s="6"/>
      <c r="AX160" s="6"/>
    </row>
    <row r="161" spans="7:50" x14ac:dyDescent="0.25">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135"/>
      <c r="AK161" s="135"/>
      <c r="AL161" s="135"/>
      <c r="AM161" s="135"/>
      <c r="AN161" s="135"/>
      <c r="AO161" s="135"/>
      <c r="AP161" s="135"/>
      <c r="AQ161" s="135"/>
      <c r="AR161" s="135"/>
      <c r="AS161" s="6"/>
      <c r="AT161" s="6"/>
      <c r="AU161" s="6"/>
      <c r="AV161" s="6"/>
      <c r="AW161" s="6"/>
      <c r="AX161" s="6"/>
    </row>
    <row r="162" spans="7:50" x14ac:dyDescent="0.25">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135"/>
      <c r="AK162" s="135"/>
      <c r="AL162" s="135"/>
      <c r="AM162" s="135"/>
      <c r="AN162" s="135"/>
      <c r="AO162" s="135"/>
      <c r="AP162" s="135"/>
      <c r="AQ162" s="135"/>
      <c r="AR162" s="135"/>
      <c r="AS162" s="6"/>
      <c r="AT162" s="6"/>
      <c r="AU162" s="6"/>
      <c r="AV162" s="6"/>
      <c r="AW162" s="6"/>
      <c r="AX162" s="6"/>
    </row>
    <row r="163" spans="7:50" x14ac:dyDescent="0.25">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135"/>
      <c r="AK163" s="135"/>
      <c r="AL163" s="135"/>
      <c r="AM163" s="135"/>
      <c r="AN163" s="135"/>
      <c r="AO163" s="135"/>
      <c r="AP163" s="135"/>
      <c r="AQ163" s="135"/>
      <c r="AR163" s="135"/>
      <c r="AS163" s="6"/>
      <c r="AT163" s="6"/>
      <c r="AU163" s="6"/>
      <c r="AV163" s="6"/>
      <c r="AW163" s="6"/>
      <c r="AX163" s="6"/>
    </row>
    <row r="164" spans="7:50" x14ac:dyDescent="0.25">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135"/>
      <c r="AK164" s="135"/>
      <c r="AL164" s="135"/>
      <c r="AM164" s="135"/>
      <c r="AN164" s="135"/>
      <c r="AO164" s="135"/>
      <c r="AP164" s="135"/>
      <c r="AQ164" s="135"/>
      <c r="AR164" s="135"/>
      <c r="AS164" s="6"/>
      <c r="AT164" s="6"/>
      <c r="AU164" s="6"/>
      <c r="AV164" s="6"/>
      <c r="AW164" s="6"/>
      <c r="AX164" s="6"/>
    </row>
    <row r="165" spans="7:50" x14ac:dyDescent="0.25">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135"/>
      <c r="AK165" s="135"/>
      <c r="AL165" s="135"/>
      <c r="AM165" s="135"/>
      <c r="AN165" s="135"/>
      <c r="AO165" s="135"/>
      <c r="AP165" s="135"/>
      <c r="AQ165" s="135"/>
      <c r="AR165" s="135"/>
      <c r="AS165" s="6"/>
      <c r="AT165" s="6"/>
      <c r="AU165" s="6"/>
      <c r="AV165" s="6"/>
      <c r="AW165" s="6"/>
      <c r="AX165" s="6"/>
    </row>
    <row r="166" spans="7:50" x14ac:dyDescent="0.25">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135"/>
      <c r="AK166" s="135"/>
      <c r="AL166" s="135"/>
      <c r="AM166" s="135"/>
      <c r="AN166" s="135"/>
      <c r="AO166" s="135"/>
      <c r="AP166" s="135"/>
      <c r="AQ166" s="135"/>
      <c r="AR166" s="135"/>
      <c r="AS166" s="6"/>
      <c r="AT166" s="6"/>
      <c r="AU166" s="6"/>
      <c r="AV166" s="6"/>
      <c r="AW166" s="6"/>
      <c r="AX166" s="6"/>
    </row>
    <row r="167" spans="7:50" x14ac:dyDescent="0.25">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135"/>
      <c r="AK167" s="135"/>
      <c r="AL167" s="135"/>
      <c r="AM167" s="135"/>
      <c r="AN167" s="135"/>
      <c r="AO167" s="135"/>
      <c r="AP167" s="135"/>
      <c r="AQ167" s="135"/>
      <c r="AR167" s="135"/>
      <c r="AS167" s="6"/>
      <c r="AT167" s="6"/>
      <c r="AU167" s="6"/>
      <c r="AV167" s="6"/>
      <c r="AW167" s="6"/>
      <c r="AX167" s="6"/>
    </row>
    <row r="168" spans="7:50" x14ac:dyDescent="0.25">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135"/>
      <c r="AK168" s="135"/>
      <c r="AL168" s="135"/>
      <c r="AM168" s="135"/>
      <c r="AN168" s="135"/>
      <c r="AO168" s="135"/>
      <c r="AP168" s="135"/>
      <c r="AQ168" s="135"/>
      <c r="AR168" s="135"/>
      <c r="AS168" s="6"/>
      <c r="AT168" s="6"/>
      <c r="AU168" s="6"/>
      <c r="AV168" s="6"/>
      <c r="AW168" s="6"/>
      <c r="AX168" s="6"/>
    </row>
    <row r="169" spans="7:50" x14ac:dyDescent="0.25">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135"/>
      <c r="AK169" s="135"/>
      <c r="AL169" s="135"/>
      <c r="AM169" s="135"/>
      <c r="AN169" s="135"/>
      <c r="AO169" s="135"/>
      <c r="AP169" s="135"/>
      <c r="AQ169" s="135"/>
      <c r="AR169" s="135"/>
      <c r="AS169" s="6"/>
      <c r="AT169" s="6"/>
      <c r="AU169" s="6"/>
      <c r="AV169" s="6"/>
      <c r="AW169" s="6"/>
      <c r="AX169" s="6"/>
    </row>
    <row r="170" spans="7:50" x14ac:dyDescent="0.25">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135"/>
      <c r="AK170" s="135"/>
      <c r="AL170" s="135"/>
      <c r="AM170" s="135"/>
      <c r="AN170" s="135"/>
      <c r="AO170" s="135"/>
      <c r="AP170" s="135"/>
      <c r="AQ170" s="135"/>
      <c r="AR170" s="135"/>
      <c r="AS170" s="6"/>
      <c r="AT170" s="6"/>
      <c r="AU170" s="6"/>
      <c r="AV170" s="6"/>
      <c r="AW170" s="6"/>
      <c r="AX170" s="6"/>
    </row>
    <row r="171" spans="7:50" x14ac:dyDescent="0.25">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135"/>
      <c r="AK171" s="135"/>
      <c r="AL171" s="135"/>
      <c r="AM171" s="135"/>
      <c r="AN171" s="135"/>
      <c r="AO171" s="135"/>
      <c r="AP171" s="135"/>
      <c r="AQ171" s="135"/>
      <c r="AR171" s="135"/>
      <c r="AS171" s="6"/>
      <c r="AT171" s="6"/>
      <c r="AU171" s="6"/>
      <c r="AV171" s="6"/>
      <c r="AW171" s="6"/>
      <c r="AX171" s="6"/>
    </row>
    <row r="172" spans="7:50" x14ac:dyDescent="0.25">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135"/>
      <c r="AK172" s="135"/>
      <c r="AL172" s="135"/>
      <c r="AM172" s="135"/>
      <c r="AN172" s="135"/>
      <c r="AO172" s="135"/>
      <c r="AP172" s="135"/>
      <c r="AQ172" s="135"/>
      <c r="AR172" s="135"/>
      <c r="AS172" s="6"/>
      <c r="AT172" s="6"/>
      <c r="AU172" s="6"/>
      <c r="AV172" s="6"/>
      <c r="AW172" s="6"/>
      <c r="AX172" s="6"/>
    </row>
    <row r="173" spans="7:50" x14ac:dyDescent="0.25">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135"/>
      <c r="AK173" s="135"/>
      <c r="AL173" s="135"/>
      <c r="AM173" s="135"/>
      <c r="AN173" s="135"/>
      <c r="AO173" s="135"/>
      <c r="AP173" s="135"/>
      <c r="AQ173" s="135"/>
      <c r="AR173" s="135"/>
      <c r="AS173" s="6"/>
      <c r="AT173" s="6"/>
      <c r="AU173" s="6"/>
      <c r="AV173" s="6"/>
      <c r="AW173" s="6"/>
      <c r="AX173" s="6"/>
    </row>
    <row r="174" spans="7:50" x14ac:dyDescent="0.25">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135"/>
      <c r="AK174" s="135"/>
      <c r="AL174" s="135"/>
      <c r="AM174" s="135"/>
      <c r="AN174" s="135"/>
      <c r="AO174" s="135"/>
      <c r="AP174" s="135"/>
      <c r="AQ174" s="135"/>
      <c r="AR174" s="135"/>
      <c r="AS174" s="6"/>
      <c r="AT174" s="6"/>
      <c r="AU174" s="6"/>
      <c r="AV174" s="6"/>
      <c r="AW174" s="6"/>
      <c r="AX174" s="6"/>
    </row>
    <row r="175" spans="7:50" x14ac:dyDescent="0.25">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135"/>
      <c r="AK175" s="135"/>
      <c r="AL175" s="135"/>
      <c r="AM175" s="135"/>
      <c r="AN175" s="135"/>
      <c r="AO175" s="135"/>
      <c r="AP175" s="135"/>
      <c r="AQ175" s="135"/>
      <c r="AR175" s="135"/>
      <c r="AS175" s="6"/>
      <c r="AT175" s="6"/>
      <c r="AU175" s="6"/>
      <c r="AV175" s="6"/>
      <c r="AW175" s="6"/>
      <c r="AX175" s="6"/>
    </row>
    <row r="176" spans="7:50" x14ac:dyDescent="0.25">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135"/>
      <c r="AK176" s="135"/>
      <c r="AL176" s="135"/>
      <c r="AM176" s="135"/>
      <c r="AN176" s="135"/>
      <c r="AO176" s="135"/>
      <c r="AP176" s="135"/>
      <c r="AQ176" s="135"/>
      <c r="AR176" s="135"/>
      <c r="AS176" s="6"/>
      <c r="AT176" s="6"/>
      <c r="AU176" s="6"/>
      <c r="AV176" s="6"/>
      <c r="AW176" s="6"/>
      <c r="AX176" s="6"/>
    </row>
    <row r="177" spans="7:50" x14ac:dyDescent="0.25">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135"/>
      <c r="AK177" s="135"/>
      <c r="AL177" s="135"/>
      <c r="AM177" s="135"/>
      <c r="AN177" s="135"/>
      <c r="AO177" s="135"/>
      <c r="AP177" s="135"/>
      <c r="AQ177" s="135"/>
      <c r="AR177" s="135"/>
      <c r="AS177" s="6"/>
      <c r="AT177" s="6"/>
      <c r="AU177" s="6"/>
      <c r="AV177" s="6"/>
      <c r="AW177" s="6"/>
      <c r="AX177" s="6"/>
    </row>
    <row r="178" spans="7:50" x14ac:dyDescent="0.25">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135"/>
      <c r="AK178" s="135"/>
      <c r="AL178" s="135"/>
      <c r="AM178" s="135"/>
      <c r="AN178" s="135"/>
      <c r="AO178" s="135"/>
      <c r="AP178" s="135"/>
      <c r="AQ178" s="135"/>
      <c r="AR178" s="135"/>
      <c r="AS178" s="6"/>
      <c r="AT178" s="6"/>
      <c r="AU178" s="6"/>
      <c r="AV178" s="6"/>
      <c r="AW178" s="6"/>
      <c r="AX178" s="6"/>
    </row>
    <row r="179" spans="7:50" x14ac:dyDescent="0.25">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135"/>
      <c r="AK179" s="135"/>
      <c r="AL179" s="135"/>
      <c r="AM179" s="135"/>
      <c r="AN179" s="135"/>
      <c r="AO179" s="135"/>
      <c r="AP179" s="135"/>
      <c r="AQ179" s="135"/>
      <c r="AR179" s="135"/>
      <c r="AS179" s="6"/>
      <c r="AT179" s="6"/>
      <c r="AU179" s="6"/>
      <c r="AV179" s="6"/>
      <c r="AW179" s="6"/>
      <c r="AX179" s="6"/>
    </row>
    <row r="180" spans="7:50" x14ac:dyDescent="0.25">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135"/>
      <c r="AK180" s="135"/>
      <c r="AL180" s="135"/>
      <c r="AM180" s="135"/>
      <c r="AN180" s="135"/>
      <c r="AO180" s="135"/>
      <c r="AP180" s="135"/>
      <c r="AQ180" s="135"/>
      <c r="AR180" s="135"/>
      <c r="AS180" s="6"/>
      <c r="AT180" s="6"/>
      <c r="AU180" s="6"/>
      <c r="AV180" s="6"/>
      <c r="AW180" s="6"/>
      <c r="AX180" s="6"/>
    </row>
    <row r="181" spans="7:50" x14ac:dyDescent="0.25">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135"/>
      <c r="AK181" s="135"/>
      <c r="AL181" s="135"/>
      <c r="AM181" s="135"/>
      <c r="AN181" s="135"/>
      <c r="AO181" s="135"/>
      <c r="AP181" s="135"/>
      <c r="AQ181" s="135"/>
      <c r="AR181" s="135"/>
      <c r="AS181" s="6"/>
      <c r="AT181" s="6"/>
      <c r="AU181" s="6"/>
      <c r="AV181" s="6"/>
      <c r="AW181" s="6"/>
      <c r="AX181" s="6"/>
    </row>
    <row r="182" spans="7:50" x14ac:dyDescent="0.25">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135"/>
      <c r="AK182" s="135"/>
      <c r="AL182" s="135"/>
      <c r="AM182" s="135"/>
      <c r="AN182" s="135"/>
      <c r="AO182" s="135"/>
      <c r="AP182" s="135"/>
      <c r="AQ182" s="135"/>
      <c r="AR182" s="135"/>
      <c r="AS182" s="6"/>
      <c r="AT182" s="6"/>
      <c r="AU182" s="6"/>
      <c r="AV182" s="6"/>
      <c r="AW182" s="6"/>
      <c r="AX182" s="6"/>
    </row>
    <row r="183" spans="7:50" x14ac:dyDescent="0.25">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135"/>
      <c r="AK183" s="135"/>
      <c r="AL183" s="135"/>
      <c r="AM183" s="135"/>
      <c r="AN183" s="135"/>
      <c r="AO183" s="135"/>
      <c r="AP183" s="135"/>
      <c r="AQ183" s="135"/>
      <c r="AR183" s="135"/>
      <c r="AS183" s="6"/>
      <c r="AT183" s="6"/>
      <c r="AU183" s="6"/>
      <c r="AV183" s="6"/>
      <c r="AW183" s="6"/>
      <c r="AX183" s="6"/>
    </row>
    <row r="184" spans="7:50" x14ac:dyDescent="0.25">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135"/>
      <c r="AK184" s="135"/>
      <c r="AL184" s="135"/>
      <c r="AM184" s="135"/>
      <c r="AN184" s="135"/>
      <c r="AO184" s="135"/>
      <c r="AP184" s="135"/>
      <c r="AQ184" s="135"/>
      <c r="AR184" s="135"/>
      <c r="AS184" s="6"/>
      <c r="AT184" s="6"/>
      <c r="AU184" s="6"/>
      <c r="AV184" s="6"/>
      <c r="AW184" s="6"/>
      <c r="AX184" s="6"/>
    </row>
    <row r="185" spans="7:50" x14ac:dyDescent="0.25">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135"/>
      <c r="AK185" s="135"/>
      <c r="AL185" s="135"/>
      <c r="AM185" s="135"/>
      <c r="AN185" s="135"/>
      <c r="AO185" s="135"/>
      <c r="AP185" s="135"/>
      <c r="AQ185" s="135"/>
      <c r="AR185" s="135"/>
      <c r="AS185" s="6"/>
      <c r="AT185" s="6"/>
      <c r="AU185" s="6"/>
      <c r="AV185" s="6"/>
      <c r="AW185" s="6"/>
      <c r="AX185" s="6"/>
    </row>
    <row r="186" spans="7:50" x14ac:dyDescent="0.25">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135"/>
      <c r="AK186" s="135"/>
      <c r="AL186" s="135"/>
      <c r="AM186" s="135"/>
      <c r="AN186" s="135"/>
      <c r="AO186" s="135"/>
      <c r="AP186" s="135"/>
      <c r="AQ186" s="135"/>
      <c r="AR186" s="135"/>
      <c r="AS186" s="6"/>
      <c r="AT186" s="6"/>
      <c r="AU186" s="6"/>
      <c r="AV186" s="6"/>
      <c r="AW186" s="6"/>
      <c r="AX186" s="6"/>
    </row>
    <row r="187" spans="7:50" x14ac:dyDescent="0.25">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135"/>
      <c r="AK187" s="135"/>
      <c r="AL187" s="135"/>
      <c r="AM187" s="135"/>
      <c r="AN187" s="135"/>
      <c r="AO187" s="135"/>
      <c r="AP187" s="135"/>
      <c r="AQ187" s="135"/>
      <c r="AR187" s="135"/>
      <c r="AS187" s="6"/>
      <c r="AT187" s="6"/>
      <c r="AU187" s="6"/>
      <c r="AV187" s="6"/>
      <c r="AW187" s="6"/>
      <c r="AX187" s="6"/>
    </row>
    <row r="188" spans="7:50" x14ac:dyDescent="0.25">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135"/>
      <c r="AK188" s="135"/>
      <c r="AL188" s="135"/>
      <c r="AM188" s="135"/>
      <c r="AN188" s="135"/>
      <c r="AO188" s="135"/>
      <c r="AP188" s="135"/>
      <c r="AQ188" s="135"/>
      <c r="AR188" s="135"/>
      <c r="AS188" s="6"/>
      <c r="AT188" s="6"/>
      <c r="AU188" s="6"/>
      <c r="AV188" s="6"/>
      <c r="AW188" s="6"/>
      <c r="AX188" s="6"/>
    </row>
    <row r="189" spans="7:50" x14ac:dyDescent="0.25">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135"/>
      <c r="AK189" s="135"/>
      <c r="AL189" s="135"/>
      <c r="AM189" s="135"/>
      <c r="AN189" s="135"/>
      <c r="AO189" s="135"/>
      <c r="AP189" s="135"/>
      <c r="AQ189" s="135"/>
      <c r="AR189" s="135"/>
      <c r="AS189" s="6"/>
      <c r="AT189" s="6"/>
      <c r="AU189" s="6"/>
      <c r="AV189" s="6"/>
      <c r="AW189" s="6"/>
      <c r="AX189" s="6"/>
    </row>
    <row r="190" spans="7:50" x14ac:dyDescent="0.25">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135"/>
      <c r="AK190" s="135"/>
      <c r="AL190" s="135"/>
      <c r="AM190" s="135"/>
      <c r="AN190" s="135"/>
      <c r="AO190" s="135"/>
      <c r="AP190" s="135"/>
      <c r="AQ190" s="135"/>
      <c r="AR190" s="135"/>
      <c r="AS190" s="6"/>
      <c r="AT190" s="6"/>
      <c r="AU190" s="6"/>
      <c r="AV190" s="6"/>
      <c r="AW190" s="6"/>
      <c r="AX190" s="6"/>
    </row>
    <row r="191" spans="7:50" x14ac:dyDescent="0.25">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135"/>
      <c r="AK191" s="135"/>
      <c r="AL191" s="135"/>
      <c r="AM191" s="135"/>
      <c r="AN191" s="135"/>
      <c r="AO191" s="135"/>
      <c r="AP191" s="135"/>
      <c r="AQ191" s="135"/>
      <c r="AR191" s="135"/>
      <c r="AS191" s="6"/>
      <c r="AT191" s="6"/>
      <c r="AU191" s="6"/>
      <c r="AV191" s="6"/>
      <c r="AW191" s="6"/>
      <c r="AX191" s="6"/>
    </row>
    <row r="192" spans="7:50" x14ac:dyDescent="0.25">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135"/>
      <c r="AK192" s="135"/>
      <c r="AL192" s="135"/>
      <c r="AM192" s="135"/>
      <c r="AN192" s="135"/>
      <c r="AO192" s="135"/>
      <c r="AP192" s="135"/>
      <c r="AQ192" s="135"/>
      <c r="AR192" s="135"/>
      <c r="AS192" s="6"/>
      <c r="AT192" s="6"/>
      <c r="AU192" s="6"/>
      <c r="AV192" s="6"/>
      <c r="AW192" s="6"/>
      <c r="AX192" s="6"/>
    </row>
    <row r="193" spans="7:50" x14ac:dyDescent="0.25">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135"/>
      <c r="AK193" s="135"/>
      <c r="AL193" s="135"/>
      <c r="AM193" s="135"/>
      <c r="AN193" s="135"/>
      <c r="AO193" s="135"/>
      <c r="AP193" s="135"/>
      <c r="AQ193" s="135"/>
      <c r="AR193" s="135"/>
      <c r="AS193" s="6"/>
      <c r="AT193" s="6"/>
      <c r="AU193" s="6"/>
      <c r="AV193" s="6"/>
      <c r="AW193" s="6"/>
      <c r="AX193" s="6"/>
    </row>
    <row r="194" spans="7:50" x14ac:dyDescent="0.25">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135"/>
      <c r="AK194" s="135"/>
      <c r="AL194" s="135"/>
      <c r="AM194" s="135"/>
      <c r="AN194" s="135"/>
      <c r="AO194" s="135"/>
      <c r="AP194" s="135"/>
      <c r="AQ194" s="135"/>
      <c r="AR194" s="135"/>
      <c r="AS194" s="6"/>
      <c r="AT194" s="6"/>
      <c r="AU194" s="6"/>
      <c r="AV194" s="6"/>
      <c r="AW194" s="6"/>
      <c r="AX194" s="6"/>
    </row>
    <row r="195" spans="7:50" x14ac:dyDescent="0.25">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135"/>
      <c r="AK195" s="135"/>
      <c r="AL195" s="135"/>
      <c r="AM195" s="135"/>
      <c r="AN195" s="135"/>
      <c r="AO195" s="135"/>
      <c r="AP195" s="135"/>
      <c r="AQ195" s="135"/>
      <c r="AR195" s="135"/>
      <c r="AS195" s="6"/>
      <c r="AT195" s="6"/>
      <c r="AU195" s="6"/>
      <c r="AV195" s="6"/>
      <c r="AW195" s="6"/>
      <c r="AX195" s="6"/>
    </row>
    <row r="196" spans="7:50" x14ac:dyDescent="0.25">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135"/>
      <c r="AK196" s="135"/>
      <c r="AL196" s="135"/>
      <c r="AM196" s="135"/>
      <c r="AN196" s="135"/>
      <c r="AO196" s="135"/>
      <c r="AP196" s="135"/>
      <c r="AQ196" s="135"/>
      <c r="AR196" s="135"/>
      <c r="AS196" s="6"/>
      <c r="AT196" s="6"/>
      <c r="AU196" s="6"/>
      <c r="AV196" s="6"/>
      <c r="AW196" s="6"/>
      <c r="AX196" s="6"/>
    </row>
    <row r="197" spans="7:50" x14ac:dyDescent="0.25">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135"/>
      <c r="AK197" s="135"/>
      <c r="AL197" s="135"/>
      <c r="AM197" s="135"/>
      <c r="AN197" s="135"/>
      <c r="AO197" s="135"/>
      <c r="AP197" s="135"/>
      <c r="AQ197" s="135"/>
      <c r="AR197" s="135"/>
      <c r="AS197" s="6"/>
      <c r="AT197" s="6"/>
      <c r="AU197" s="6"/>
      <c r="AV197" s="6"/>
      <c r="AW197" s="6"/>
      <c r="AX197" s="6"/>
    </row>
    <row r="198" spans="7:50" x14ac:dyDescent="0.25">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135"/>
      <c r="AK198" s="135"/>
      <c r="AL198" s="135"/>
      <c r="AM198" s="135"/>
      <c r="AN198" s="135"/>
      <c r="AO198" s="135"/>
      <c r="AP198" s="135"/>
      <c r="AQ198" s="135"/>
      <c r="AR198" s="135"/>
      <c r="AS198" s="6"/>
      <c r="AT198" s="6"/>
      <c r="AU198" s="6"/>
      <c r="AV198" s="6"/>
      <c r="AW198" s="6"/>
      <c r="AX198" s="6"/>
    </row>
    <row r="199" spans="7:50" x14ac:dyDescent="0.25">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135"/>
      <c r="AK199" s="135"/>
      <c r="AL199" s="135"/>
      <c r="AM199" s="135"/>
      <c r="AN199" s="135"/>
      <c r="AO199" s="135"/>
      <c r="AP199" s="135"/>
      <c r="AQ199" s="135"/>
      <c r="AR199" s="135"/>
      <c r="AS199" s="6"/>
      <c r="AT199" s="6"/>
      <c r="AU199" s="6"/>
      <c r="AV199" s="6"/>
      <c r="AW199" s="6"/>
      <c r="AX199" s="6"/>
    </row>
    <row r="200" spans="7:50" x14ac:dyDescent="0.25">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135"/>
      <c r="AK200" s="135"/>
      <c r="AL200" s="135"/>
      <c r="AM200" s="135"/>
      <c r="AN200" s="135"/>
      <c r="AO200" s="135"/>
      <c r="AP200" s="135"/>
      <c r="AQ200" s="135"/>
      <c r="AR200" s="135"/>
      <c r="AS200" s="6"/>
      <c r="AT200" s="6"/>
      <c r="AU200" s="6"/>
      <c r="AV200" s="6"/>
      <c r="AW200" s="6"/>
      <c r="AX200" s="6"/>
    </row>
    <row r="201" spans="7:50" x14ac:dyDescent="0.25">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135"/>
      <c r="AK201" s="135"/>
      <c r="AL201" s="135"/>
      <c r="AM201" s="135"/>
      <c r="AN201" s="135"/>
      <c r="AO201" s="135"/>
      <c r="AP201" s="135"/>
      <c r="AQ201" s="135"/>
      <c r="AR201" s="135"/>
      <c r="AS201" s="6"/>
      <c r="AT201" s="6"/>
      <c r="AU201" s="6"/>
      <c r="AV201" s="6"/>
      <c r="AW201" s="6"/>
      <c r="AX201" s="6"/>
    </row>
    <row r="202" spans="7:50" x14ac:dyDescent="0.25">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135"/>
      <c r="AK202" s="135"/>
      <c r="AL202" s="135"/>
      <c r="AM202" s="135"/>
      <c r="AN202" s="135"/>
      <c r="AO202" s="135"/>
      <c r="AP202" s="135"/>
      <c r="AQ202" s="135"/>
      <c r="AR202" s="135"/>
      <c r="AS202" s="6"/>
      <c r="AT202" s="6"/>
      <c r="AU202" s="6"/>
      <c r="AV202" s="6"/>
      <c r="AW202" s="6"/>
      <c r="AX202" s="6"/>
    </row>
    <row r="203" spans="7:50" x14ac:dyDescent="0.25">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135"/>
      <c r="AK203" s="135"/>
      <c r="AL203" s="135"/>
      <c r="AM203" s="135"/>
      <c r="AN203" s="135"/>
      <c r="AO203" s="135"/>
      <c r="AP203" s="135"/>
      <c r="AQ203" s="135"/>
      <c r="AR203" s="135"/>
      <c r="AS203" s="6"/>
      <c r="AT203" s="6"/>
      <c r="AU203" s="6"/>
      <c r="AV203" s="6"/>
      <c r="AW203" s="6"/>
      <c r="AX203" s="6"/>
    </row>
    <row r="204" spans="7:50" x14ac:dyDescent="0.25">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135"/>
      <c r="AK204" s="135"/>
      <c r="AL204" s="135"/>
      <c r="AM204" s="135"/>
      <c r="AN204" s="135"/>
      <c r="AO204" s="135"/>
      <c r="AP204" s="135"/>
      <c r="AQ204" s="135"/>
      <c r="AR204" s="135"/>
      <c r="AS204" s="6"/>
      <c r="AT204" s="6"/>
      <c r="AU204" s="6"/>
      <c r="AV204" s="6"/>
      <c r="AW204" s="6"/>
      <c r="AX204" s="6"/>
    </row>
    <row r="205" spans="7:50" x14ac:dyDescent="0.25">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135"/>
      <c r="AK205" s="135"/>
      <c r="AL205" s="135"/>
      <c r="AM205" s="135"/>
      <c r="AN205" s="135"/>
      <c r="AO205" s="135"/>
      <c r="AP205" s="135"/>
      <c r="AQ205" s="135"/>
      <c r="AR205" s="135"/>
      <c r="AS205" s="6"/>
      <c r="AT205" s="6"/>
      <c r="AU205" s="6"/>
      <c r="AV205" s="6"/>
      <c r="AW205" s="6"/>
      <c r="AX205" s="6"/>
    </row>
    <row r="206" spans="7:50" x14ac:dyDescent="0.25">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135"/>
      <c r="AK206" s="135"/>
      <c r="AL206" s="135"/>
      <c r="AM206" s="135"/>
      <c r="AN206" s="135"/>
      <c r="AO206" s="135"/>
      <c r="AP206" s="135"/>
      <c r="AQ206" s="135"/>
      <c r="AR206" s="135"/>
      <c r="AS206" s="6"/>
      <c r="AT206" s="6"/>
      <c r="AU206" s="6"/>
      <c r="AV206" s="6"/>
      <c r="AW206" s="6"/>
      <c r="AX206" s="6"/>
    </row>
    <row r="207" spans="7:50" x14ac:dyDescent="0.25">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135"/>
      <c r="AK207" s="135"/>
      <c r="AL207" s="135"/>
      <c r="AM207" s="135"/>
      <c r="AN207" s="135"/>
      <c r="AO207" s="135"/>
      <c r="AP207" s="135"/>
      <c r="AQ207" s="135"/>
      <c r="AR207" s="135"/>
      <c r="AS207" s="6"/>
      <c r="AT207" s="6"/>
      <c r="AU207" s="6"/>
      <c r="AV207" s="6"/>
      <c r="AW207" s="6"/>
      <c r="AX207" s="6"/>
    </row>
    <row r="208" spans="7:50" x14ac:dyDescent="0.25">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135"/>
      <c r="AK208" s="135"/>
      <c r="AL208" s="135"/>
      <c r="AM208" s="135"/>
      <c r="AN208" s="135"/>
      <c r="AO208" s="135"/>
      <c r="AP208" s="135"/>
      <c r="AQ208" s="135"/>
      <c r="AR208" s="135"/>
      <c r="AS208" s="6"/>
      <c r="AT208" s="6"/>
      <c r="AU208" s="6"/>
      <c r="AV208" s="6"/>
      <c r="AW208" s="6"/>
      <c r="AX208" s="6"/>
    </row>
    <row r="209" spans="7:50" x14ac:dyDescent="0.25">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135"/>
      <c r="AK209" s="135"/>
      <c r="AL209" s="135"/>
      <c r="AM209" s="135"/>
      <c r="AN209" s="135"/>
      <c r="AO209" s="135"/>
      <c r="AP209" s="135"/>
      <c r="AQ209" s="135"/>
      <c r="AR209" s="135"/>
      <c r="AS209" s="6"/>
      <c r="AT209" s="6"/>
      <c r="AU209" s="6"/>
      <c r="AV209" s="6"/>
      <c r="AW209" s="6"/>
      <c r="AX209" s="6"/>
    </row>
    <row r="210" spans="7:50" x14ac:dyDescent="0.25">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135"/>
      <c r="AK210" s="135"/>
      <c r="AL210" s="135"/>
      <c r="AM210" s="135"/>
      <c r="AN210" s="135"/>
      <c r="AO210" s="135"/>
      <c r="AP210" s="135"/>
      <c r="AQ210" s="135"/>
      <c r="AR210" s="135"/>
      <c r="AS210" s="6"/>
      <c r="AT210" s="6"/>
      <c r="AU210" s="6"/>
      <c r="AV210" s="6"/>
      <c r="AW210" s="6"/>
      <c r="AX210" s="6"/>
    </row>
    <row r="211" spans="7:50" x14ac:dyDescent="0.25">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135"/>
      <c r="AK211" s="135"/>
      <c r="AL211" s="135"/>
      <c r="AM211" s="135"/>
      <c r="AN211" s="135"/>
      <c r="AO211" s="135"/>
      <c r="AP211" s="135"/>
      <c r="AQ211" s="135"/>
      <c r="AR211" s="135"/>
      <c r="AS211" s="6"/>
      <c r="AT211" s="6"/>
      <c r="AU211" s="6"/>
      <c r="AV211" s="6"/>
      <c r="AW211" s="6"/>
      <c r="AX211" s="6"/>
    </row>
    <row r="212" spans="7:50" x14ac:dyDescent="0.25">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135"/>
      <c r="AK212" s="135"/>
      <c r="AL212" s="135"/>
      <c r="AM212" s="135"/>
      <c r="AN212" s="135"/>
      <c r="AO212" s="135"/>
      <c r="AP212" s="135"/>
      <c r="AQ212" s="135"/>
      <c r="AR212" s="135"/>
      <c r="AS212" s="6"/>
      <c r="AT212" s="6"/>
      <c r="AU212" s="6"/>
      <c r="AV212" s="6"/>
      <c r="AW212" s="6"/>
      <c r="AX212" s="6"/>
    </row>
    <row r="213" spans="7:50" x14ac:dyDescent="0.25">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135"/>
      <c r="AK213" s="135"/>
      <c r="AL213" s="135"/>
      <c r="AM213" s="135"/>
      <c r="AN213" s="135"/>
      <c r="AO213" s="135"/>
      <c r="AP213" s="135"/>
      <c r="AQ213" s="135"/>
      <c r="AR213" s="135"/>
      <c r="AS213" s="6"/>
      <c r="AT213" s="6"/>
      <c r="AU213" s="6"/>
      <c r="AV213" s="6"/>
      <c r="AW213" s="6"/>
      <c r="AX213" s="6"/>
    </row>
    <row r="214" spans="7:50" x14ac:dyDescent="0.25">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135"/>
      <c r="AK214" s="135"/>
      <c r="AL214" s="135"/>
      <c r="AM214" s="135"/>
      <c r="AN214" s="135"/>
      <c r="AO214" s="135"/>
      <c r="AP214" s="135"/>
      <c r="AQ214" s="135"/>
      <c r="AR214" s="135"/>
      <c r="AS214" s="6"/>
      <c r="AT214" s="6"/>
      <c r="AU214" s="6"/>
      <c r="AV214" s="6"/>
      <c r="AW214" s="6"/>
      <c r="AX214" s="6"/>
    </row>
    <row r="215" spans="7:50" x14ac:dyDescent="0.25">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135"/>
      <c r="AK215" s="135"/>
      <c r="AL215" s="135"/>
      <c r="AM215" s="135"/>
      <c r="AN215" s="135"/>
      <c r="AO215" s="135"/>
      <c r="AP215" s="135"/>
      <c r="AQ215" s="135"/>
      <c r="AR215" s="135"/>
      <c r="AS215" s="6"/>
      <c r="AT215" s="6"/>
      <c r="AU215" s="6"/>
      <c r="AV215" s="6"/>
      <c r="AW215" s="6"/>
      <c r="AX215" s="6"/>
    </row>
    <row r="216" spans="7:50" x14ac:dyDescent="0.25">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135"/>
      <c r="AK216" s="135"/>
      <c r="AL216" s="135"/>
      <c r="AM216" s="135"/>
      <c r="AN216" s="135"/>
      <c r="AO216" s="135"/>
      <c r="AP216" s="135"/>
      <c r="AQ216" s="135"/>
      <c r="AR216" s="135"/>
      <c r="AS216" s="6"/>
      <c r="AT216" s="6"/>
      <c r="AU216" s="6"/>
      <c r="AV216" s="6"/>
      <c r="AW216" s="6"/>
      <c r="AX216" s="6"/>
    </row>
    <row r="217" spans="7:50" x14ac:dyDescent="0.25">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135"/>
      <c r="AK217" s="135"/>
      <c r="AL217" s="135"/>
      <c r="AM217" s="135"/>
      <c r="AN217" s="135"/>
      <c r="AO217" s="135"/>
      <c r="AP217" s="135"/>
      <c r="AQ217" s="135"/>
      <c r="AR217" s="135"/>
      <c r="AS217" s="6"/>
      <c r="AT217" s="6"/>
      <c r="AU217" s="6"/>
      <c r="AV217" s="6"/>
      <c r="AW217" s="6"/>
      <c r="AX217" s="6"/>
    </row>
    <row r="218" spans="7:50" x14ac:dyDescent="0.25">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135"/>
      <c r="AK218" s="135"/>
      <c r="AL218" s="135"/>
      <c r="AM218" s="135"/>
      <c r="AN218" s="135"/>
      <c r="AO218" s="135"/>
      <c r="AP218" s="135"/>
      <c r="AQ218" s="135"/>
      <c r="AR218" s="135"/>
      <c r="AS218" s="6"/>
      <c r="AT218" s="6"/>
      <c r="AU218" s="6"/>
      <c r="AV218" s="6"/>
      <c r="AW218" s="6"/>
      <c r="AX218" s="6"/>
    </row>
    <row r="219" spans="7:50" x14ac:dyDescent="0.25">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135"/>
      <c r="AK219" s="135"/>
      <c r="AL219" s="135"/>
      <c r="AM219" s="135"/>
      <c r="AN219" s="135"/>
      <c r="AO219" s="135"/>
      <c r="AP219" s="135"/>
      <c r="AQ219" s="135"/>
      <c r="AR219" s="135"/>
      <c r="AS219" s="6"/>
      <c r="AT219" s="6"/>
      <c r="AU219" s="6"/>
      <c r="AV219" s="6"/>
      <c r="AW219" s="6"/>
      <c r="AX219" s="6"/>
    </row>
    <row r="220" spans="7:50" x14ac:dyDescent="0.25">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135"/>
      <c r="AK220" s="135"/>
      <c r="AL220" s="135"/>
      <c r="AM220" s="135"/>
      <c r="AN220" s="135"/>
      <c r="AO220" s="135"/>
      <c r="AP220" s="135"/>
      <c r="AQ220" s="135"/>
      <c r="AR220" s="135"/>
      <c r="AS220" s="6"/>
      <c r="AT220" s="6"/>
      <c r="AU220" s="6"/>
      <c r="AV220" s="6"/>
      <c r="AW220" s="6"/>
      <c r="AX220" s="6"/>
    </row>
    <row r="221" spans="7:50" x14ac:dyDescent="0.25">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135"/>
      <c r="AK221" s="135"/>
      <c r="AL221" s="135"/>
      <c r="AM221" s="135"/>
      <c r="AN221" s="135"/>
      <c r="AO221" s="135"/>
      <c r="AP221" s="135"/>
      <c r="AQ221" s="135"/>
      <c r="AR221" s="135"/>
      <c r="AS221" s="6"/>
      <c r="AT221" s="6"/>
      <c r="AU221" s="6"/>
      <c r="AV221" s="6"/>
      <c r="AW221" s="6"/>
      <c r="AX221" s="6"/>
    </row>
    <row r="222" spans="7:50" x14ac:dyDescent="0.25">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135"/>
      <c r="AK222" s="135"/>
      <c r="AL222" s="135"/>
      <c r="AM222" s="135"/>
      <c r="AN222" s="135"/>
      <c r="AO222" s="135"/>
      <c r="AP222" s="135"/>
      <c r="AQ222" s="135"/>
      <c r="AR222" s="135"/>
      <c r="AS222" s="6"/>
      <c r="AT222" s="6"/>
      <c r="AU222" s="6"/>
      <c r="AV222" s="6"/>
      <c r="AW222" s="6"/>
      <c r="AX222" s="6"/>
    </row>
    <row r="223" spans="7:50" x14ac:dyDescent="0.25">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135"/>
      <c r="AK223" s="135"/>
      <c r="AL223" s="135"/>
      <c r="AM223" s="135"/>
      <c r="AN223" s="135"/>
      <c r="AO223" s="135"/>
      <c r="AP223" s="135"/>
      <c r="AQ223" s="135"/>
      <c r="AR223" s="135"/>
      <c r="AS223" s="6"/>
      <c r="AT223" s="6"/>
      <c r="AU223" s="6"/>
      <c r="AV223" s="6"/>
      <c r="AW223" s="6"/>
      <c r="AX223" s="6"/>
    </row>
    <row r="224" spans="7:50" x14ac:dyDescent="0.25">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135"/>
      <c r="AK224" s="135"/>
      <c r="AL224" s="135"/>
      <c r="AM224" s="135"/>
      <c r="AN224" s="135"/>
      <c r="AO224" s="135"/>
      <c r="AP224" s="135"/>
      <c r="AQ224" s="135"/>
      <c r="AR224" s="135"/>
      <c r="AS224" s="6"/>
      <c r="AT224" s="6"/>
      <c r="AU224" s="6"/>
      <c r="AV224" s="6"/>
      <c r="AW224" s="6"/>
      <c r="AX224" s="6"/>
    </row>
    <row r="225" spans="7:50" x14ac:dyDescent="0.25">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135"/>
      <c r="AK225" s="135"/>
      <c r="AL225" s="135"/>
      <c r="AM225" s="135"/>
      <c r="AN225" s="135"/>
      <c r="AO225" s="135"/>
      <c r="AP225" s="135"/>
      <c r="AQ225" s="135"/>
      <c r="AR225" s="135"/>
      <c r="AS225" s="6"/>
      <c r="AT225" s="6"/>
      <c r="AU225" s="6"/>
      <c r="AV225" s="6"/>
      <c r="AW225" s="6"/>
      <c r="AX225" s="6"/>
    </row>
    <row r="226" spans="7:50" x14ac:dyDescent="0.25">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135"/>
      <c r="AK226" s="135"/>
      <c r="AL226" s="135"/>
      <c r="AM226" s="135"/>
      <c r="AN226" s="135"/>
      <c r="AO226" s="135"/>
      <c r="AP226" s="135"/>
      <c r="AQ226" s="135"/>
      <c r="AR226" s="135"/>
      <c r="AS226" s="6"/>
      <c r="AT226" s="6"/>
      <c r="AU226" s="6"/>
      <c r="AV226" s="6"/>
      <c r="AW226" s="6"/>
      <c r="AX226" s="6"/>
    </row>
    <row r="227" spans="7:50" x14ac:dyDescent="0.25">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135"/>
      <c r="AK227" s="135"/>
      <c r="AL227" s="135"/>
      <c r="AM227" s="135"/>
      <c r="AN227" s="135"/>
      <c r="AO227" s="135"/>
      <c r="AP227" s="135"/>
      <c r="AQ227" s="135"/>
      <c r="AR227" s="135"/>
      <c r="AS227" s="6"/>
      <c r="AT227" s="6"/>
      <c r="AU227" s="6"/>
      <c r="AV227" s="6"/>
      <c r="AW227" s="6"/>
      <c r="AX227" s="6"/>
    </row>
    <row r="228" spans="7:50" x14ac:dyDescent="0.25">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135"/>
      <c r="AK228" s="135"/>
      <c r="AL228" s="135"/>
      <c r="AM228" s="135"/>
      <c r="AN228" s="135"/>
      <c r="AO228" s="135"/>
      <c r="AP228" s="135"/>
      <c r="AQ228" s="135"/>
      <c r="AR228" s="135"/>
      <c r="AS228" s="6"/>
      <c r="AT228" s="6"/>
      <c r="AU228" s="6"/>
      <c r="AV228" s="6"/>
      <c r="AW228" s="6"/>
      <c r="AX228" s="6"/>
    </row>
    <row r="229" spans="7:50" x14ac:dyDescent="0.25">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135"/>
      <c r="AK229" s="135"/>
      <c r="AL229" s="135"/>
      <c r="AM229" s="135"/>
      <c r="AN229" s="135"/>
      <c r="AO229" s="135"/>
      <c r="AP229" s="135"/>
      <c r="AQ229" s="135"/>
      <c r="AR229" s="135"/>
      <c r="AS229" s="6"/>
      <c r="AT229" s="6"/>
      <c r="AU229" s="6"/>
      <c r="AV229" s="6"/>
      <c r="AW229" s="6"/>
      <c r="AX229" s="6"/>
    </row>
    <row r="230" spans="7:50" x14ac:dyDescent="0.25">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135"/>
      <c r="AK230" s="135"/>
      <c r="AL230" s="135"/>
      <c r="AM230" s="135"/>
      <c r="AN230" s="135"/>
      <c r="AO230" s="135"/>
      <c r="AP230" s="135"/>
      <c r="AQ230" s="135"/>
      <c r="AR230" s="135"/>
      <c r="AS230" s="6"/>
      <c r="AT230" s="6"/>
      <c r="AU230" s="6"/>
      <c r="AV230" s="6"/>
      <c r="AW230" s="6"/>
      <c r="AX230" s="6"/>
    </row>
    <row r="231" spans="7:50" x14ac:dyDescent="0.25">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135"/>
      <c r="AK231" s="135"/>
      <c r="AL231" s="135"/>
      <c r="AM231" s="135"/>
      <c r="AN231" s="135"/>
      <c r="AO231" s="135"/>
      <c r="AP231" s="135"/>
      <c r="AQ231" s="135"/>
      <c r="AR231" s="135"/>
      <c r="AS231" s="6"/>
      <c r="AT231" s="6"/>
      <c r="AU231" s="6"/>
      <c r="AV231" s="6"/>
      <c r="AW231" s="6"/>
      <c r="AX231" s="6"/>
    </row>
    <row r="232" spans="7:50" x14ac:dyDescent="0.25">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135"/>
      <c r="AK232" s="135"/>
      <c r="AL232" s="135"/>
      <c r="AM232" s="135"/>
      <c r="AN232" s="135"/>
      <c r="AO232" s="135"/>
      <c r="AP232" s="135"/>
      <c r="AQ232" s="135"/>
      <c r="AR232" s="135"/>
      <c r="AS232" s="6"/>
      <c r="AT232" s="6"/>
      <c r="AU232" s="6"/>
      <c r="AV232" s="6"/>
      <c r="AW232" s="6"/>
      <c r="AX232" s="6"/>
    </row>
    <row r="233" spans="7:50" x14ac:dyDescent="0.25">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135"/>
      <c r="AK233" s="135"/>
      <c r="AL233" s="135"/>
      <c r="AM233" s="135"/>
      <c r="AN233" s="135"/>
      <c r="AO233" s="135"/>
      <c r="AP233" s="135"/>
      <c r="AQ233" s="135"/>
      <c r="AR233" s="135"/>
      <c r="AS233" s="6"/>
      <c r="AT233" s="6"/>
      <c r="AU233" s="6"/>
      <c r="AV233" s="6"/>
      <c r="AW233" s="6"/>
      <c r="AX233" s="6"/>
    </row>
    <row r="234" spans="7:50" x14ac:dyDescent="0.25">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135"/>
      <c r="AK234" s="135"/>
      <c r="AL234" s="135"/>
      <c r="AM234" s="135"/>
      <c r="AN234" s="135"/>
      <c r="AO234" s="135"/>
      <c r="AP234" s="135"/>
      <c r="AQ234" s="135"/>
      <c r="AR234" s="135"/>
      <c r="AS234" s="6"/>
      <c r="AT234" s="6"/>
      <c r="AU234" s="6"/>
      <c r="AV234" s="6"/>
      <c r="AW234" s="6"/>
      <c r="AX234" s="6"/>
    </row>
    <row r="235" spans="7:50" x14ac:dyDescent="0.25">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135"/>
      <c r="AK235" s="135"/>
      <c r="AL235" s="135"/>
      <c r="AM235" s="135"/>
      <c r="AN235" s="135"/>
      <c r="AO235" s="135"/>
      <c r="AP235" s="135"/>
      <c r="AQ235" s="135"/>
      <c r="AR235" s="135"/>
      <c r="AS235" s="6"/>
      <c r="AT235" s="6"/>
      <c r="AU235" s="6"/>
      <c r="AV235" s="6"/>
      <c r="AW235" s="6"/>
      <c r="AX235" s="6"/>
    </row>
    <row r="236" spans="7:50" x14ac:dyDescent="0.25">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135"/>
      <c r="AK236" s="135"/>
      <c r="AL236" s="135"/>
      <c r="AM236" s="135"/>
      <c r="AN236" s="135"/>
      <c r="AO236" s="135"/>
      <c r="AP236" s="135"/>
      <c r="AQ236" s="135"/>
      <c r="AR236" s="135"/>
      <c r="AS236" s="6"/>
      <c r="AT236" s="6"/>
      <c r="AU236" s="6"/>
      <c r="AV236" s="6"/>
      <c r="AW236" s="6"/>
      <c r="AX236" s="6"/>
    </row>
    <row r="237" spans="7:50" x14ac:dyDescent="0.25">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135"/>
      <c r="AK237" s="135"/>
      <c r="AL237" s="135"/>
      <c r="AM237" s="135"/>
      <c r="AN237" s="135"/>
      <c r="AO237" s="135"/>
      <c r="AP237" s="135"/>
      <c r="AQ237" s="135"/>
      <c r="AR237" s="135"/>
      <c r="AS237" s="6"/>
      <c r="AT237" s="6"/>
      <c r="AU237" s="6"/>
      <c r="AV237" s="6"/>
      <c r="AW237" s="6"/>
      <c r="AX237" s="6"/>
    </row>
  </sheetData>
  <mergeCells count="6">
    <mergeCell ref="B46:D46"/>
    <mergeCell ref="AL8:AO8"/>
    <mergeCell ref="B1:AH1"/>
    <mergeCell ref="B2:AH2"/>
    <mergeCell ref="G5:T5"/>
    <mergeCell ref="U5:AH5"/>
  </mergeCells>
  <pageMargins left="0.70866141732283472" right="0.70866141732283472" top="0.74803149606299213" bottom="0.74803149606299213" header="0.31496062992125984" footer="0.31496062992125984"/>
  <pageSetup paperSize="9" scale="65"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20BBA-EC60-4D08-AD1A-2E4BFEA80E7E}">
  <sheetPr>
    <pageSetUpPr fitToPage="1"/>
  </sheetPr>
  <dimension ref="A1:AK205"/>
  <sheetViews>
    <sheetView view="pageBreakPreview" zoomScaleNormal="100" zoomScaleSheetLayoutView="100" workbookViewId="0">
      <selection activeCell="I75" sqref="I75"/>
    </sheetView>
  </sheetViews>
  <sheetFormatPr defaultColWidth="8.6328125" defaultRowHeight="12.5" x14ac:dyDescent="0.25"/>
  <cols>
    <col min="1" max="2" width="0.6328125" style="743" customWidth="1"/>
    <col min="3" max="3" width="2.6328125" style="743" customWidth="1"/>
    <col min="4" max="4" width="35" style="743" customWidth="1"/>
    <col min="5" max="5" width="3" style="743" customWidth="1"/>
    <col min="6" max="6" width="16.6328125" style="743" customWidth="1"/>
    <col min="7" max="9" width="14.6328125" style="743" customWidth="1"/>
    <col min="10" max="18" width="14.6328125" style="743" hidden="1" customWidth="1"/>
    <col min="19" max="19" width="14.6328125" style="743" customWidth="1"/>
    <col min="20" max="33" width="14.6328125" style="743" hidden="1" customWidth="1"/>
    <col min="34" max="34" width="2" style="743" customWidth="1"/>
    <col min="35" max="35" width="1.6328125" style="743" customWidth="1"/>
    <col min="36" max="36" width="11" style="743" customWidth="1"/>
    <col min="37" max="37" width="12.6328125" style="743" customWidth="1"/>
    <col min="38" max="16384" width="8.6328125" style="743"/>
  </cols>
  <sheetData>
    <row r="1" spans="3:36" ht="18" x14ac:dyDescent="0.35">
      <c r="C1" s="741" t="s">
        <v>623</v>
      </c>
      <c r="D1" s="742"/>
      <c r="F1" s="742"/>
      <c r="G1" s="742"/>
      <c r="H1" s="742"/>
      <c r="I1" s="742"/>
      <c r="J1" s="742"/>
      <c r="K1" s="742"/>
      <c r="L1" s="742"/>
      <c r="M1" s="742"/>
      <c r="N1" s="742"/>
      <c r="O1" s="742"/>
      <c r="P1" s="742"/>
      <c r="Q1" s="742"/>
      <c r="R1" s="742"/>
      <c r="S1" s="742"/>
      <c r="AG1" s="742"/>
    </row>
    <row r="2" spans="3:36" ht="13" x14ac:dyDescent="0.3">
      <c r="C2" s="14"/>
      <c r="D2" s="15"/>
      <c r="E2" s="744"/>
      <c r="F2" s="582" t="s">
        <v>3</v>
      </c>
      <c r="G2" s="745"/>
      <c r="H2" s="745"/>
      <c r="I2" s="745"/>
      <c r="J2" s="745"/>
      <c r="K2" s="745"/>
      <c r="L2" s="745"/>
      <c r="M2" s="745"/>
      <c r="N2" s="745"/>
      <c r="O2" s="745"/>
      <c r="P2" s="745"/>
      <c r="Q2" s="745"/>
      <c r="R2" s="745"/>
      <c r="S2" s="746"/>
      <c r="T2" s="582" t="s">
        <v>4</v>
      </c>
      <c r="U2" s="745"/>
      <c r="V2" s="745"/>
      <c r="W2" s="745"/>
      <c r="X2" s="745"/>
      <c r="Y2" s="745"/>
      <c r="Z2" s="745"/>
      <c r="AA2" s="745"/>
      <c r="AB2" s="745"/>
      <c r="AC2" s="745"/>
      <c r="AD2" s="745"/>
      <c r="AE2" s="745"/>
      <c r="AF2" s="745"/>
      <c r="AG2" s="746"/>
      <c r="AH2" s="747"/>
    </row>
    <row r="3" spans="3:36" ht="12.75" customHeight="1" x14ac:dyDescent="0.3">
      <c r="C3" s="21"/>
      <c r="D3" s="9"/>
      <c r="E3" s="51"/>
      <c r="F3" s="748" t="s">
        <v>5</v>
      </c>
      <c r="G3" s="25" t="s">
        <v>6</v>
      </c>
      <c r="H3" s="309" t="s">
        <v>7</v>
      </c>
      <c r="I3" s="25" t="s">
        <v>8</v>
      </c>
      <c r="J3" s="309" t="s">
        <v>9</v>
      </c>
      <c r="K3" s="25" t="s">
        <v>10</v>
      </c>
      <c r="L3" s="309" t="s">
        <v>11</v>
      </c>
      <c r="M3" s="25" t="s">
        <v>12</v>
      </c>
      <c r="N3" s="309" t="s">
        <v>13</v>
      </c>
      <c r="O3" s="25" t="s">
        <v>14</v>
      </c>
      <c r="P3" s="309" t="s">
        <v>15</v>
      </c>
      <c r="Q3" s="25" t="s">
        <v>16</v>
      </c>
      <c r="R3" s="309" t="s">
        <v>17</v>
      </c>
      <c r="S3" s="309" t="s">
        <v>18</v>
      </c>
      <c r="T3" s="25" t="s">
        <v>19</v>
      </c>
      <c r="U3" s="25" t="s">
        <v>6</v>
      </c>
      <c r="V3" s="311" t="s">
        <v>7</v>
      </c>
      <c r="W3" s="25" t="s">
        <v>8</v>
      </c>
      <c r="X3" s="51" t="s">
        <v>9</v>
      </c>
      <c r="Y3" s="25" t="s">
        <v>10</v>
      </c>
      <c r="Z3" s="51" t="s">
        <v>11</v>
      </c>
      <c r="AA3" s="25" t="s">
        <v>12</v>
      </c>
      <c r="AB3" s="51" t="s">
        <v>13</v>
      </c>
      <c r="AC3" s="25" t="s">
        <v>14</v>
      </c>
      <c r="AD3" s="51" t="s">
        <v>15</v>
      </c>
      <c r="AE3" s="25" t="s">
        <v>16</v>
      </c>
      <c r="AF3" s="51" t="s">
        <v>20</v>
      </c>
      <c r="AG3" s="309" t="s">
        <v>18</v>
      </c>
      <c r="AH3" s="747"/>
    </row>
    <row r="4" spans="3:36" ht="12.75" customHeight="1" x14ac:dyDescent="0.3">
      <c r="C4" s="29" t="s">
        <v>21</v>
      </c>
      <c r="D4" s="508"/>
      <c r="E4" s="34"/>
      <c r="F4" s="749" t="s">
        <v>23</v>
      </c>
      <c r="G4" s="35"/>
      <c r="H4" s="211"/>
      <c r="I4" s="35"/>
      <c r="J4" s="211"/>
      <c r="K4" s="35"/>
      <c r="L4" s="211"/>
      <c r="M4" s="35"/>
      <c r="N4" s="211"/>
      <c r="O4" s="35"/>
      <c r="P4" s="211"/>
      <c r="Q4" s="35"/>
      <c r="R4" s="211"/>
      <c r="S4" s="211"/>
      <c r="T4" s="35" t="s">
        <v>24</v>
      </c>
      <c r="U4" s="35"/>
      <c r="V4" s="307"/>
      <c r="W4" s="35"/>
      <c r="X4" s="34"/>
      <c r="Y4" s="35"/>
      <c r="Z4" s="34"/>
      <c r="AA4" s="35"/>
      <c r="AB4" s="34"/>
      <c r="AC4" s="35"/>
      <c r="AD4" s="34"/>
      <c r="AE4" s="35"/>
      <c r="AF4" s="34"/>
      <c r="AG4" s="211"/>
      <c r="AH4" s="747"/>
    </row>
    <row r="5" spans="3:36" ht="13.25" customHeight="1" x14ac:dyDescent="0.3">
      <c r="C5" s="21"/>
      <c r="D5" s="46"/>
      <c r="E5" s="51"/>
      <c r="F5" s="312"/>
      <c r="G5" s="312"/>
      <c r="H5" s="303"/>
      <c r="I5" s="312"/>
      <c r="J5" s="51"/>
      <c r="K5" s="312"/>
      <c r="L5" s="51"/>
      <c r="M5" s="312"/>
      <c r="N5" s="51"/>
      <c r="O5" s="312"/>
      <c r="P5" s="51"/>
      <c r="Q5" s="312"/>
      <c r="R5" s="51"/>
      <c r="S5" s="232"/>
      <c r="T5" s="312"/>
      <c r="U5" s="312"/>
      <c r="V5" s="303"/>
      <c r="W5" s="312"/>
      <c r="X5" s="51"/>
      <c r="Y5" s="312"/>
      <c r="Z5" s="51"/>
      <c r="AA5" s="312"/>
      <c r="AB5" s="51"/>
      <c r="AC5" s="312"/>
      <c r="AD5" s="51"/>
      <c r="AE5" s="312"/>
      <c r="AF5" s="51"/>
      <c r="AG5" s="232"/>
      <c r="AH5" s="747"/>
    </row>
    <row r="6" spans="3:36" ht="13" x14ac:dyDescent="0.3">
      <c r="C6" s="751" t="s">
        <v>624</v>
      </c>
      <c r="D6" s="9"/>
      <c r="E6" s="75"/>
      <c r="F6" s="232">
        <f>SUM(F7:F40)</f>
        <v>1478000</v>
      </c>
      <c r="G6" s="232">
        <f t="shared" ref="G6:AG6" si="0">SUM(G7:G40)</f>
        <v>181885.44645000002</v>
      </c>
      <c r="H6" s="232">
        <f t="shared" si="0"/>
        <v>102230.18577</v>
      </c>
      <c r="I6" s="232">
        <f t="shared" si="0"/>
        <v>354651.55720000004</v>
      </c>
      <c r="J6" s="232">
        <f t="shared" si="0"/>
        <v>0</v>
      </c>
      <c r="K6" s="232">
        <f t="shared" si="0"/>
        <v>0</v>
      </c>
      <c r="L6" s="232">
        <f t="shared" si="0"/>
        <v>0</v>
      </c>
      <c r="M6" s="232">
        <f t="shared" si="0"/>
        <v>0</v>
      </c>
      <c r="N6" s="232">
        <f t="shared" si="0"/>
        <v>0</v>
      </c>
      <c r="O6" s="232">
        <f t="shared" si="0"/>
        <v>0</v>
      </c>
      <c r="P6" s="232">
        <f t="shared" si="0"/>
        <v>0</v>
      </c>
      <c r="Q6" s="232">
        <f t="shared" si="0"/>
        <v>0</v>
      </c>
      <c r="R6" s="232">
        <f t="shared" si="0"/>
        <v>0</v>
      </c>
      <c r="S6" s="232">
        <f t="shared" si="0"/>
        <v>638767.18941999995</v>
      </c>
      <c r="T6" s="232">
        <f t="shared" si="0"/>
        <v>8461731.8581800014</v>
      </c>
      <c r="U6" s="232">
        <f t="shared" si="0"/>
        <v>3773503</v>
      </c>
      <c r="V6" s="232">
        <f t="shared" si="0"/>
        <v>576252.28402000002</v>
      </c>
      <c r="W6" s="232">
        <f t="shared" si="0"/>
        <v>499727.50281999999</v>
      </c>
      <c r="X6" s="232">
        <f t="shared" si="0"/>
        <v>1679155.8099800001</v>
      </c>
      <c r="Y6" s="232">
        <f t="shared" si="0"/>
        <v>150307.18128000002</v>
      </c>
      <c r="Z6" s="232">
        <f t="shared" si="0"/>
        <v>388758.26997999998</v>
      </c>
      <c r="AA6" s="232">
        <f t="shared" si="0"/>
        <v>702324.01924000005</v>
      </c>
      <c r="AB6" s="232">
        <f t="shared" si="0"/>
        <v>41445.398840000002</v>
      </c>
      <c r="AC6" s="232">
        <f t="shared" si="0"/>
        <v>211652.53455999997</v>
      </c>
      <c r="AD6" s="232">
        <f t="shared" si="0"/>
        <v>212146.18589999998</v>
      </c>
      <c r="AE6" s="232">
        <f t="shared" si="0"/>
        <v>104740.99636999999</v>
      </c>
      <c r="AF6" s="232">
        <f t="shared" si="0"/>
        <v>121718.67518999999</v>
      </c>
      <c r="AG6" s="232">
        <f t="shared" si="0"/>
        <v>4849482.7868400002</v>
      </c>
      <c r="AH6" s="752"/>
      <c r="AJ6" s="753"/>
    </row>
    <row r="7" spans="3:36" ht="15.75" hidden="1" customHeight="1" x14ac:dyDescent="0.3">
      <c r="C7" s="751"/>
      <c r="D7" s="20" t="s">
        <v>625</v>
      </c>
      <c r="E7" s="754"/>
      <c r="F7" s="171">
        <v>0</v>
      </c>
      <c r="G7" s="171">
        <v>0</v>
      </c>
      <c r="H7" s="171">
        <v>0</v>
      </c>
      <c r="I7" s="171">
        <v>0</v>
      </c>
      <c r="J7" s="171">
        <v>0</v>
      </c>
      <c r="K7" s="171">
        <v>0</v>
      </c>
      <c r="L7" s="171">
        <v>0</v>
      </c>
      <c r="M7" s="171">
        <v>0</v>
      </c>
      <c r="N7" s="171">
        <v>0</v>
      </c>
      <c r="O7" s="171">
        <v>0</v>
      </c>
      <c r="P7" s="171">
        <v>0</v>
      </c>
      <c r="Q7" s="171">
        <v>0</v>
      </c>
      <c r="R7" s="171">
        <v>0</v>
      </c>
      <c r="S7" s="755">
        <f>SUM(G7:R7)</f>
        <v>0</v>
      </c>
      <c r="T7" s="171">
        <v>0</v>
      </c>
      <c r="U7" s="171">
        <v>0</v>
      </c>
      <c r="V7" s="171">
        <v>0</v>
      </c>
      <c r="W7" s="171">
        <v>0</v>
      </c>
      <c r="X7" s="171">
        <v>0</v>
      </c>
      <c r="Y7" s="171">
        <v>0</v>
      </c>
      <c r="Z7" s="171">
        <v>0</v>
      </c>
      <c r="AA7" s="171">
        <v>0</v>
      </c>
      <c r="AB7" s="171">
        <v>0</v>
      </c>
      <c r="AC7" s="171">
        <v>0</v>
      </c>
      <c r="AD7" s="171">
        <v>0</v>
      </c>
      <c r="AE7" s="171">
        <v>0</v>
      </c>
      <c r="AF7" s="171">
        <v>0</v>
      </c>
      <c r="AG7" s="755">
        <f t="shared" ref="AG7:AG17" si="1">SUM(U7:U7)</f>
        <v>0</v>
      </c>
      <c r="AH7" s="756"/>
      <c r="AJ7" s="753"/>
    </row>
    <row r="8" spans="3:36" ht="15.75" hidden="1" customHeight="1" x14ac:dyDescent="0.3">
      <c r="C8" s="751"/>
      <c r="D8" s="20" t="s">
        <v>626</v>
      </c>
      <c r="E8" s="754"/>
      <c r="F8" s="171">
        <v>0</v>
      </c>
      <c r="G8" s="171">
        <v>0</v>
      </c>
      <c r="H8" s="171">
        <v>0</v>
      </c>
      <c r="I8" s="171">
        <v>0</v>
      </c>
      <c r="J8" s="171">
        <v>0</v>
      </c>
      <c r="K8" s="171">
        <v>0</v>
      </c>
      <c r="L8" s="171">
        <v>0</v>
      </c>
      <c r="M8" s="171">
        <v>0</v>
      </c>
      <c r="N8" s="171">
        <v>0</v>
      </c>
      <c r="O8" s="171">
        <v>0</v>
      </c>
      <c r="P8" s="171">
        <v>0</v>
      </c>
      <c r="Q8" s="171">
        <v>0</v>
      </c>
      <c r="R8" s="171">
        <v>0</v>
      </c>
      <c r="S8" s="755">
        <f t="shared" ref="S8:S40" si="2">SUM(G8:R8)</f>
        <v>0</v>
      </c>
      <c r="T8" s="171">
        <v>0</v>
      </c>
      <c r="U8" s="171">
        <v>0</v>
      </c>
      <c r="V8" s="171">
        <v>0</v>
      </c>
      <c r="W8" s="171">
        <v>0</v>
      </c>
      <c r="X8" s="171">
        <v>0</v>
      </c>
      <c r="Y8" s="171">
        <v>0</v>
      </c>
      <c r="Z8" s="171">
        <v>0</v>
      </c>
      <c r="AA8" s="171">
        <v>0</v>
      </c>
      <c r="AB8" s="171">
        <v>0</v>
      </c>
      <c r="AC8" s="171">
        <v>0</v>
      </c>
      <c r="AD8" s="171">
        <v>0</v>
      </c>
      <c r="AE8" s="171">
        <v>0</v>
      </c>
      <c r="AF8" s="171">
        <v>0</v>
      </c>
      <c r="AG8" s="755">
        <f t="shared" si="1"/>
        <v>0</v>
      </c>
      <c r="AH8" s="756"/>
      <c r="AJ8" s="753"/>
    </row>
    <row r="9" spans="3:36" ht="15.75" hidden="1" customHeight="1" x14ac:dyDescent="0.3">
      <c r="C9" s="751"/>
      <c r="D9" s="20" t="s">
        <v>627</v>
      </c>
      <c r="E9" s="754"/>
      <c r="F9" s="171">
        <v>0</v>
      </c>
      <c r="G9" s="171">
        <v>0</v>
      </c>
      <c r="H9" s="171">
        <v>0</v>
      </c>
      <c r="I9" s="171">
        <v>0</v>
      </c>
      <c r="J9" s="171">
        <v>0</v>
      </c>
      <c r="K9" s="171">
        <v>0</v>
      </c>
      <c r="L9" s="171">
        <v>0</v>
      </c>
      <c r="M9" s="171">
        <v>0</v>
      </c>
      <c r="N9" s="171">
        <v>0</v>
      </c>
      <c r="O9" s="171">
        <v>0</v>
      </c>
      <c r="P9" s="171">
        <v>0</v>
      </c>
      <c r="Q9" s="171">
        <v>0</v>
      </c>
      <c r="R9" s="171">
        <v>0</v>
      </c>
      <c r="S9" s="755">
        <f t="shared" si="2"/>
        <v>0</v>
      </c>
      <c r="T9" s="171">
        <v>0</v>
      </c>
      <c r="U9" s="171">
        <v>0</v>
      </c>
      <c r="V9" s="171">
        <v>0</v>
      </c>
      <c r="W9" s="171">
        <v>0</v>
      </c>
      <c r="X9" s="171">
        <v>0</v>
      </c>
      <c r="Y9" s="171">
        <v>0</v>
      </c>
      <c r="Z9" s="171">
        <v>0</v>
      </c>
      <c r="AA9" s="171">
        <v>0</v>
      </c>
      <c r="AB9" s="171">
        <v>0</v>
      </c>
      <c r="AC9" s="171">
        <v>0</v>
      </c>
      <c r="AD9" s="171">
        <v>0</v>
      </c>
      <c r="AE9" s="171">
        <v>0</v>
      </c>
      <c r="AF9" s="171">
        <v>0</v>
      </c>
      <c r="AG9" s="755">
        <f t="shared" si="1"/>
        <v>0</v>
      </c>
      <c r="AH9" s="756"/>
      <c r="AJ9" s="753"/>
    </row>
    <row r="10" spans="3:36" ht="15.75" hidden="1" customHeight="1" x14ac:dyDescent="0.3">
      <c r="C10" s="751"/>
      <c r="D10" s="20" t="s">
        <v>628</v>
      </c>
      <c r="E10" s="59"/>
      <c r="F10" s="171">
        <v>0</v>
      </c>
      <c r="G10" s="171">
        <v>0</v>
      </c>
      <c r="H10" s="171">
        <v>0</v>
      </c>
      <c r="I10" s="171">
        <v>0</v>
      </c>
      <c r="J10" s="171">
        <v>0</v>
      </c>
      <c r="K10" s="171">
        <v>0</v>
      </c>
      <c r="L10" s="171">
        <v>0</v>
      </c>
      <c r="M10" s="171">
        <v>0</v>
      </c>
      <c r="N10" s="171">
        <v>0</v>
      </c>
      <c r="O10" s="171">
        <v>0</v>
      </c>
      <c r="P10" s="171">
        <v>0</v>
      </c>
      <c r="Q10" s="171">
        <v>0</v>
      </c>
      <c r="R10" s="171">
        <v>0</v>
      </c>
      <c r="S10" s="755">
        <f>SUM(G10:R10)</f>
        <v>0</v>
      </c>
      <c r="T10" s="171">
        <v>0</v>
      </c>
      <c r="U10" s="171">
        <v>0</v>
      </c>
      <c r="V10" s="171">
        <v>0</v>
      </c>
      <c r="W10" s="171">
        <v>0</v>
      </c>
      <c r="X10" s="171">
        <v>0</v>
      </c>
      <c r="Y10" s="171">
        <v>0</v>
      </c>
      <c r="Z10" s="171">
        <v>0</v>
      </c>
      <c r="AA10" s="171">
        <v>0</v>
      </c>
      <c r="AB10" s="171">
        <v>0</v>
      </c>
      <c r="AC10" s="171">
        <v>0</v>
      </c>
      <c r="AD10" s="171">
        <v>0</v>
      </c>
      <c r="AE10" s="171">
        <v>0</v>
      </c>
      <c r="AF10" s="171">
        <v>0</v>
      </c>
      <c r="AG10" s="755">
        <f t="shared" si="1"/>
        <v>0</v>
      </c>
      <c r="AH10" s="756"/>
      <c r="AJ10" s="753"/>
    </row>
    <row r="11" spans="3:36" ht="13" hidden="1" x14ac:dyDescent="0.3">
      <c r="C11" s="751"/>
      <c r="D11" s="20" t="s">
        <v>629</v>
      </c>
      <c r="E11" s="754"/>
      <c r="F11" s="171">
        <v>0</v>
      </c>
      <c r="G11" s="171">
        <v>0</v>
      </c>
      <c r="H11" s="171">
        <v>0</v>
      </c>
      <c r="I11" s="171">
        <v>0</v>
      </c>
      <c r="J11" s="171">
        <v>0</v>
      </c>
      <c r="K11" s="171">
        <v>0</v>
      </c>
      <c r="L11" s="171">
        <v>0</v>
      </c>
      <c r="M11" s="171">
        <v>0</v>
      </c>
      <c r="N11" s="171">
        <v>0</v>
      </c>
      <c r="O11" s="171">
        <v>0</v>
      </c>
      <c r="P11" s="171">
        <v>0</v>
      </c>
      <c r="Q11" s="171">
        <v>0</v>
      </c>
      <c r="R11" s="171">
        <v>0</v>
      </c>
      <c r="S11" s="755">
        <f>SUM(G11:R11)</f>
        <v>0</v>
      </c>
      <c r="T11" s="171">
        <v>0</v>
      </c>
      <c r="U11" s="171">
        <v>0</v>
      </c>
      <c r="V11" s="171">
        <v>0</v>
      </c>
      <c r="W11" s="171">
        <v>0</v>
      </c>
      <c r="X11" s="171">
        <v>0</v>
      </c>
      <c r="Y11" s="171">
        <v>0</v>
      </c>
      <c r="Z11" s="171">
        <v>0</v>
      </c>
      <c r="AA11" s="171">
        <v>0</v>
      </c>
      <c r="AB11" s="171">
        <v>0</v>
      </c>
      <c r="AC11" s="171">
        <v>0</v>
      </c>
      <c r="AD11" s="171">
        <v>0</v>
      </c>
      <c r="AE11" s="171">
        <v>0</v>
      </c>
      <c r="AF11" s="171">
        <v>0</v>
      </c>
      <c r="AG11" s="755">
        <f t="shared" si="1"/>
        <v>0</v>
      </c>
      <c r="AH11" s="756"/>
      <c r="AJ11" s="753"/>
    </row>
    <row r="12" spans="3:36" ht="15.75" hidden="1" customHeight="1" x14ac:dyDescent="0.3">
      <c r="C12" s="751"/>
      <c r="D12" s="20" t="s">
        <v>630</v>
      </c>
      <c r="E12" s="754"/>
      <c r="F12" s="171">
        <v>0</v>
      </c>
      <c r="G12" s="171">
        <v>0</v>
      </c>
      <c r="H12" s="171">
        <v>0</v>
      </c>
      <c r="I12" s="171">
        <v>0</v>
      </c>
      <c r="J12" s="171">
        <v>0</v>
      </c>
      <c r="K12" s="171">
        <v>0</v>
      </c>
      <c r="L12" s="171">
        <v>0</v>
      </c>
      <c r="M12" s="171">
        <v>0</v>
      </c>
      <c r="N12" s="171">
        <v>0</v>
      </c>
      <c r="O12" s="171">
        <v>0</v>
      </c>
      <c r="P12" s="171">
        <v>0</v>
      </c>
      <c r="Q12" s="171">
        <v>0</v>
      </c>
      <c r="R12" s="171">
        <v>0</v>
      </c>
      <c r="S12" s="755">
        <f t="shared" si="2"/>
        <v>0</v>
      </c>
      <c r="T12" s="171">
        <v>0</v>
      </c>
      <c r="U12" s="171">
        <v>0</v>
      </c>
      <c r="V12" s="171">
        <v>0</v>
      </c>
      <c r="W12" s="171">
        <v>0</v>
      </c>
      <c r="X12" s="171">
        <v>0</v>
      </c>
      <c r="Y12" s="171">
        <v>0</v>
      </c>
      <c r="Z12" s="171">
        <v>0</v>
      </c>
      <c r="AA12" s="171">
        <v>0</v>
      </c>
      <c r="AB12" s="171">
        <v>0</v>
      </c>
      <c r="AC12" s="171">
        <v>0</v>
      </c>
      <c r="AD12" s="171">
        <v>0</v>
      </c>
      <c r="AE12" s="171">
        <v>0</v>
      </c>
      <c r="AF12" s="171">
        <v>0</v>
      </c>
      <c r="AG12" s="755">
        <f t="shared" si="1"/>
        <v>0</v>
      </c>
      <c r="AH12" s="756"/>
      <c r="AJ12" s="753"/>
    </row>
    <row r="13" spans="3:36" ht="15.75" hidden="1" customHeight="1" x14ac:dyDescent="0.3">
      <c r="C13" s="751"/>
      <c r="D13" s="20" t="s">
        <v>631</v>
      </c>
      <c r="E13" s="754"/>
      <c r="F13" s="171">
        <v>0</v>
      </c>
      <c r="G13" s="755">
        <v>0</v>
      </c>
      <c r="H13" s="755">
        <v>0</v>
      </c>
      <c r="I13" s="755">
        <v>0</v>
      </c>
      <c r="J13" s="755">
        <v>0</v>
      </c>
      <c r="K13" s="755">
        <v>0</v>
      </c>
      <c r="L13" s="755">
        <v>0</v>
      </c>
      <c r="M13" s="755">
        <v>0</v>
      </c>
      <c r="N13" s="755">
        <v>0</v>
      </c>
      <c r="O13" s="755">
        <v>0</v>
      </c>
      <c r="P13" s="755">
        <v>0</v>
      </c>
      <c r="Q13" s="755">
        <v>0</v>
      </c>
      <c r="R13" s="755">
        <v>0</v>
      </c>
      <c r="S13" s="755">
        <f t="shared" si="2"/>
        <v>0</v>
      </c>
      <c r="T13" s="171">
        <v>0</v>
      </c>
      <c r="U13" s="755">
        <v>0</v>
      </c>
      <c r="V13" s="755">
        <v>0</v>
      </c>
      <c r="W13" s="755">
        <v>0</v>
      </c>
      <c r="X13" s="755">
        <v>0</v>
      </c>
      <c r="Y13" s="755">
        <v>0</v>
      </c>
      <c r="Z13" s="755">
        <v>0</v>
      </c>
      <c r="AA13" s="755">
        <v>0</v>
      </c>
      <c r="AB13" s="755">
        <v>0</v>
      </c>
      <c r="AC13" s="755">
        <v>0</v>
      </c>
      <c r="AD13" s="755">
        <v>0</v>
      </c>
      <c r="AE13" s="755">
        <v>0</v>
      </c>
      <c r="AF13" s="755">
        <v>0</v>
      </c>
      <c r="AG13" s="755">
        <f t="shared" si="1"/>
        <v>0</v>
      </c>
      <c r="AH13" s="756"/>
      <c r="AJ13" s="753"/>
    </row>
    <row r="14" spans="3:36" ht="15.75" hidden="1" customHeight="1" x14ac:dyDescent="0.3">
      <c r="C14" s="751"/>
      <c r="D14" s="20" t="s">
        <v>632</v>
      </c>
      <c r="E14" s="754"/>
      <c r="F14" s="171">
        <v>0</v>
      </c>
      <c r="G14" s="171">
        <v>0</v>
      </c>
      <c r="H14" s="171">
        <v>0</v>
      </c>
      <c r="I14" s="171">
        <v>0</v>
      </c>
      <c r="J14" s="171">
        <v>0</v>
      </c>
      <c r="K14" s="171">
        <v>0</v>
      </c>
      <c r="L14" s="171">
        <v>0</v>
      </c>
      <c r="M14" s="171">
        <v>0</v>
      </c>
      <c r="N14" s="171">
        <v>0</v>
      </c>
      <c r="O14" s="171">
        <v>0</v>
      </c>
      <c r="P14" s="171">
        <v>0</v>
      </c>
      <c r="Q14" s="171">
        <v>0</v>
      </c>
      <c r="R14" s="171">
        <v>0</v>
      </c>
      <c r="S14" s="755">
        <f t="shared" si="2"/>
        <v>0</v>
      </c>
      <c r="T14" s="171">
        <v>0</v>
      </c>
      <c r="U14" s="171">
        <v>0</v>
      </c>
      <c r="V14" s="171">
        <v>0</v>
      </c>
      <c r="W14" s="171">
        <v>0</v>
      </c>
      <c r="X14" s="171">
        <v>0</v>
      </c>
      <c r="Y14" s="171">
        <v>0</v>
      </c>
      <c r="Z14" s="171">
        <v>0</v>
      </c>
      <c r="AA14" s="171">
        <v>0</v>
      </c>
      <c r="AB14" s="171">
        <v>0</v>
      </c>
      <c r="AC14" s="171">
        <v>0</v>
      </c>
      <c r="AD14" s="171">
        <v>0</v>
      </c>
      <c r="AE14" s="171">
        <v>0</v>
      </c>
      <c r="AF14" s="171">
        <v>0</v>
      </c>
      <c r="AG14" s="755">
        <f t="shared" si="1"/>
        <v>0</v>
      </c>
      <c r="AH14" s="756"/>
      <c r="AJ14" s="753"/>
    </row>
    <row r="15" spans="3:36" ht="15.75" hidden="1" customHeight="1" x14ac:dyDescent="0.3">
      <c r="C15" s="751"/>
      <c r="D15" s="20" t="s">
        <v>633</v>
      </c>
      <c r="E15" s="754"/>
      <c r="F15" s="171">
        <v>0</v>
      </c>
      <c r="G15" s="171">
        <v>0</v>
      </c>
      <c r="H15" s="171">
        <v>0</v>
      </c>
      <c r="I15" s="171">
        <v>0</v>
      </c>
      <c r="J15" s="171">
        <v>0</v>
      </c>
      <c r="K15" s="171">
        <v>0</v>
      </c>
      <c r="L15" s="171">
        <v>0</v>
      </c>
      <c r="M15" s="171">
        <v>0</v>
      </c>
      <c r="N15" s="171">
        <v>0</v>
      </c>
      <c r="O15" s="171">
        <v>0</v>
      </c>
      <c r="P15" s="171">
        <v>0</v>
      </c>
      <c r="Q15" s="171">
        <v>0</v>
      </c>
      <c r="R15" s="171">
        <v>0</v>
      </c>
      <c r="S15" s="755">
        <f t="shared" si="2"/>
        <v>0</v>
      </c>
      <c r="T15" s="171">
        <v>0</v>
      </c>
      <c r="U15" s="171">
        <v>0</v>
      </c>
      <c r="V15" s="171">
        <v>0</v>
      </c>
      <c r="W15" s="171">
        <v>0</v>
      </c>
      <c r="X15" s="171">
        <v>0</v>
      </c>
      <c r="Y15" s="171">
        <v>0</v>
      </c>
      <c r="Z15" s="171">
        <v>0</v>
      </c>
      <c r="AA15" s="171">
        <v>0</v>
      </c>
      <c r="AB15" s="171">
        <v>0</v>
      </c>
      <c r="AC15" s="171">
        <v>0</v>
      </c>
      <c r="AD15" s="171">
        <v>0</v>
      </c>
      <c r="AE15" s="171">
        <v>0</v>
      </c>
      <c r="AF15" s="171">
        <v>0</v>
      </c>
      <c r="AG15" s="755">
        <f t="shared" si="1"/>
        <v>0</v>
      </c>
      <c r="AH15" s="756"/>
      <c r="AJ15" s="753"/>
    </row>
    <row r="16" spans="3:36" ht="15.75" hidden="1" customHeight="1" x14ac:dyDescent="0.3">
      <c r="C16" s="751"/>
      <c r="D16" s="20" t="s">
        <v>634</v>
      </c>
      <c r="E16" s="754"/>
      <c r="F16" s="171">
        <v>0</v>
      </c>
      <c r="G16" s="755">
        <v>0</v>
      </c>
      <c r="H16" s="755">
        <v>0</v>
      </c>
      <c r="I16" s="755">
        <v>0</v>
      </c>
      <c r="J16" s="755">
        <v>0</v>
      </c>
      <c r="K16" s="755">
        <v>0</v>
      </c>
      <c r="L16" s="755">
        <v>0</v>
      </c>
      <c r="M16" s="755">
        <v>0</v>
      </c>
      <c r="N16" s="755">
        <v>0</v>
      </c>
      <c r="O16" s="755">
        <v>0</v>
      </c>
      <c r="P16" s="755">
        <v>0</v>
      </c>
      <c r="Q16" s="755">
        <v>0</v>
      </c>
      <c r="R16" s="755">
        <v>0</v>
      </c>
      <c r="S16" s="755">
        <f t="shared" si="2"/>
        <v>0</v>
      </c>
      <c r="T16" s="171">
        <v>0</v>
      </c>
      <c r="U16" s="755">
        <v>0</v>
      </c>
      <c r="V16" s="755">
        <v>0</v>
      </c>
      <c r="W16" s="755">
        <v>0</v>
      </c>
      <c r="X16" s="755">
        <v>0</v>
      </c>
      <c r="Y16" s="755">
        <v>0</v>
      </c>
      <c r="Z16" s="755">
        <v>0</v>
      </c>
      <c r="AA16" s="755">
        <v>0</v>
      </c>
      <c r="AB16" s="755">
        <v>0</v>
      </c>
      <c r="AC16" s="755">
        <v>0</v>
      </c>
      <c r="AD16" s="755">
        <v>0</v>
      </c>
      <c r="AE16" s="755">
        <v>0</v>
      </c>
      <c r="AF16" s="755">
        <v>0</v>
      </c>
      <c r="AG16" s="755">
        <f t="shared" si="1"/>
        <v>0</v>
      </c>
      <c r="AH16" s="756"/>
      <c r="AJ16" s="753"/>
    </row>
    <row r="17" spans="3:36" ht="15.75" hidden="1" customHeight="1" x14ac:dyDescent="0.3">
      <c r="C17" s="751"/>
      <c r="D17" s="20" t="s">
        <v>635</v>
      </c>
      <c r="E17" s="754"/>
      <c r="F17" s="171">
        <v>0</v>
      </c>
      <c r="G17" s="171">
        <v>0</v>
      </c>
      <c r="H17" s="171">
        <v>0</v>
      </c>
      <c r="I17" s="171">
        <v>0</v>
      </c>
      <c r="J17" s="171">
        <v>0</v>
      </c>
      <c r="K17" s="171">
        <v>0</v>
      </c>
      <c r="L17" s="171">
        <v>0</v>
      </c>
      <c r="M17" s="171">
        <v>0</v>
      </c>
      <c r="N17" s="171">
        <v>0</v>
      </c>
      <c r="O17" s="171">
        <v>0</v>
      </c>
      <c r="P17" s="171">
        <v>0</v>
      </c>
      <c r="Q17" s="171">
        <v>0</v>
      </c>
      <c r="R17" s="171">
        <v>0</v>
      </c>
      <c r="S17" s="755">
        <f t="shared" si="2"/>
        <v>0</v>
      </c>
      <c r="T17" s="171">
        <v>0</v>
      </c>
      <c r="U17" s="171">
        <v>0</v>
      </c>
      <c r="V17" s="171">
        <v>0</v>
      </c>
      <c r="W17" s="171">
        <v>0</v>
      </c>
      <c r="X17" s="171">
        <v>0</v>
      </c>
      <c r="Y17" s="171">
        <v>0</v>
      </c>
      <c r="Z17" s="171">
        <v>0</v>
      </c>
      <c r="AA17" s="171">
        <v>0</v>
      </c>
      <c r="AB17" s="171">
        <v>0</v>
      </c>
      <c r="AC17" s="171">
        <v>0</v>
      </c>
      <c r="AD17" s="171">
        <v>0</v>
      </c>
      <c r="AE17" s="171">
        <v>0</v>
      </c>
      <c r="AF17" s="171">
        <v>0</v>
      </c>
      <c r="AG17" s="755">
        <f t="shared" si="1"/>
        <v>0</v>
      </c>
      <c r="AH17" s="756"/>
      <c r="AJ17" s="753"/>
    </row>
    <row r="18" spans="3:36" ht="13" x14ac:dyDescent="0.3">
      <c r="C18" s="751"/>
      <c r="D18" s="20" t="s">
        <v>636</v>
      </c>
      <c r="E18" s="754"/>
      <c r="F18" s="757">
        <v>0</v>
      </c>
      <c r="G18" s="757">
        <v>916.30444999999997</v>
      </c>
      <c r="H18" s="757">
        <v>727.85870999999997</v>
      </c>
      <c r="I18" s="757">
        <v>609.42484000000002</v>
      </c>
      <c r="J18" s="757">
        <v>0</v>
      </c>
      <c r="K18" s="757">
        <v>0</v>
      </c>
      <c r="L18" s="757">
        <v>0</v>
      </c>
      <c r="M18" s="757">
        <v>0</v>
      </c>
      <c r="N18" s="757">
        <v>0</v>
      </c>
      <c r="O18" s="757">
        <v>0</v>
      </c>
      <c r="P18" s="757">
        <v>0</v>
      </c>
      <c r="Q18" s="757">
        <v>0</v>
      </c>
      <c r="R18" s="757">
        <v>0</v>
      </c>
      <c r="S18" s="757">
        <f>SUM(G18:R18)</f>
        <v>2253.5880000000002</v>
      </c>
      <c r="T18" s="757">
        <v>7830.3456099999994</v>
      </c>
      <c r="U18" s="757">
        <v>575</v>
      </c>
      <c r="V18" s="757">
        <v>615.02246000000002</v>
      </c>
      <c r="W18" s="757">
        <v>946.91021999999998</v>
      </c>
      <c r="X18" s="757">
        <v>889.19168000000002</v>
      </c>
      <c r="Y18" s="757">
        <v>866.61518999999998</v>
      </c>
      <c r="Z18" s="757">
        <v>531.37280999999996</v>
      </c>
      <c r="AA18" s="757">
        <v>745.04850999999996</v>
      </c>
      <c r="AB18" s="757">
        <v>561.31446000000005</v>
      </c>
      <c r="AC18" s="757">
        <v>477.77954</v>
      </c>
      <c r="AD18" s="757">
        <v>381.54311999999999</v>
      </c>
      <c r="AE18" s="757">
        <v>702.74307999999996</v>
      </c>
      <c r="AF18" s="757">
        <v>537.80453999999997</v>
      </c>
      <c r="AG18" s="755">
        <f>SUM(U18:W18)</f>
        <v>2136.9326799999999</v>
      </c>
      <c r="AH18" s="756"/>
      <c r="AJ18" s="753"/>
    </row>
    <row r="19" spans="3:36" ht="12.75" hidden="1" customHeight="1" x14ac:dyDescent="0.3">
      <c r="C19" s="751"/>
      <c r="D19" s="20" t="s">
        <v>637</v>
      </c>
      <c r="E19" s="754"/>
      <c r="F19" s="757">
        <v>0</v>
      </c>
      <c r="G19" s="757">
        <v>0</v>
      </c>
      <c r="H19" s="757">
        <v>0</v>
      </c>
      <c r="I19" s="757">
        <v>0</v>
      </c>
      <c r="J19" s="757">
        <v>0</v>
      </c>
      <c r="K19" s="757">
        <v>0</v>
      </c>
      <c r="L19" s="757">
        <v>0</v>
      </c>
      <c r="M19" s="757">
        <v>0</v>
      </c>
      <c r="N19" s="758">
        <v>0</v>
      </c>
      <c r="O19" s="757">
        <v>0</v>
      </c>
      <c r="P19" s="757">
        <v>0</v>
      </c>
      <c r="Q19" s="757">
        <v>0</v>
      </c>
      <c r="R19" s="757">
        <v>0</v>
      </c>
      <c r="S19" s="757">
        <f t="shared" si="2"/>
        <v>0</v>
      </c>
      <c r="T19" s="757">
        <v>0</v>
      </c>
      <c r="U19" s="757">
        <v>0</v>
      </c>
      <c r="V19" s="757">
        <v>0</v>
      </c>
      <c r="W19" s="757">
        <v>0</v>
      </c>
      <c r="X19" s="757">
        <v>0</v>
      </c>
      <c r="Y19" s="757">
        <v>0</v>
      </c>
      <c r="Z19" s="757">
        <v>0</v>
      </c>
      <c r="AA19" s="757">
        <v>0</v>
      </c>
      <c r="AB19" s="757">
        <v>0</v>
      </c>
      <c r="AC19" s="757">
        <v>0</v>
      </c>
      <c r="AD19" s="757">
        <v>0</v>
      </c>
      <c r="AE19" s="757">
        <v>0</v>
      </c>
      <c r="AF19" s="757">
        <v>0</v>
      </c>
      <c r="AG19" s="755">
        <f t="shared" ref="AG19:AG20" si="3">SUM(U19:AA19)</f>
        <v>0</v>
      </c>
      <c r="AH19" s="756"/>
      <c r="AJ19" s="753"/>
    </row>
    <row r="20" spans="3:36" ht="12.75" hidden="1" customHeight="1" x14ac:dyDescent="0.3">
      <c r="C20" s="751"/>
      <c r="D20" s="20" t="s">
        <v>638</v>
      </c>
      <c r="E20" s="754"/>
      <c r="F20" s="757">
        <v>0</v>
      </c>
      <c r="G20" s="757">
        <v>0</v>
      </c>
      <c r="H20" s="757">
        <v>0</v>
      </c>
      <c r="I20" s="757">
        <v>0</v>
      </c>
      <c r="J20" s="757">
        <v>0</v>
      </c>
      <c r="K20" s="757">
        <v>0</v>
      </c>
      <c r="L20" s="757">
        <v>0</v>
      </c>
      <c r="M20" s="757">
        <v>0</v>
      </c>
      <c r="N20" s="758">
        <v>0</v>
      </c>
      <c r="O20" s="757">
        <v>0</v>
      </c>
      <c r="P20" s="757">
        <v>0</v>
      </c>
      <c r="Q20" s="757">
        <v>0</v>
      </c>
      <c r="R20" s="757">
        <v>0</v>
      </c>
      <c r="S20" s="757">
        <f t="shared" si="2"/>
        <v>0</v>
      </c>
      <c r="T20" s="757">
        <v>0</v>
      </c>
      <c r="U20" s="757">
        <v>0</v>
      </c>
      <c r="V20" s="757">
        <v>0</v>
      </c>
      <c r="W20" s="757">
        <v>0</v>
      </c>
      <c r="X20" s="757">
        <v>0</v>
      </c>
      <c r="Y20" s="757">
        <v>0</v>
      </c>
      <c r="Z20" s="757">
        <v>0</v>
      </c>
      <c r="AA20" s="757">
        <v>0</v>
      </c>
      <c r="AB20" s="757">
        <v>0</v>
      </c>
      <c r="AC20" s="757">
        <v>0</v>
      </c>
      <c r="AD20" s="757">
        <v>0</v>
      </c>
      <c r="AE20" s="757">
        <v>0</v>
      </c>
      <c r="AF20" s="757">
        <v>0</v>
      </c>
      <c r="AG20" s="755">
        <f t="shared" si="3"/>
        <v>0</v>
      </c>
      <c r="AH20" s="756"/>
      <c r="AJ20" s="753"/>
    </row>
    <row r="21" spans="3:36" ht="12.75" customHeight="1" x14ac:dyDescent="0.3">
      <c r="C21" s="751"/>
      <c r="D21" s="20" t="s">
        <v>639</v>
      </c>
      <c r="E21" s="59"/>
      <c r="F21" s="757">
        <v>0</v>
      </c>
      <c r="G21" s="757">
        <v>0</v>
      </c>
      <c r="H21" s="757">
        <v>8165.7755999999999</v>
      </c>
      <c r="I21" s="757">
        <v>110825.07386</v>
      </c>
      <c r="J21" s="757">
        <v>0</v>
      </c>
      <c r="K21" s="757">
        <v>0</v>
      </c>
      <c r="L21" s="757">
        <v>0</v>
      </c>
      <c r="M21" s="757">
        <v>0</v>
      </c>
      <c r="N21" s="757">
        <v>0</v>
      </c>
      <c r="O21" s="757">
        <v>0</v>
      </c>
      <c r="P21" s="757">
        <v>0</v>
      </c>
      <c r="Q21" s="757">
        <v>0</v>
      </c>
      <c r="R21" s="757">
        <v>0</v>
      </c>
      <c r="S21" s="757">
        <f>SUM(G21:R21)</f>
        <v>118990.84946</v>
      </c>
      <c r="T21" s="757">
        <v>238736.76617000002</v>
      </c>
      <c r="U21" s="757">
        <v>0</v>
      </c>
      <c r="V21" s="757">
        <v>0</v>
      </c>
      <c r="W21" s="757">
        <v>0</v>
      </c>
      <c r="X21" s="757">
        <v>0</v>
      </c>
      <c r="Y21" s="757">
        <v>0</v>
      </c>
      <c r="Z21" s="757">
        <v>0</v>
      </c>
      <c r="AA21" s="757">
        <v>225663.65372999999</v>
      </c>
      <c r="AB21" s="757">
        <v>0</v>
      </c>
      <c r="AC21" s="757">
        <v>0</v>
      </c>
      <c r="AD21" s="757">
        <v>0</v>
      </c>
      <c r="AE21" s="757">
        <v>6449.8712100000002</v>
      </c>
      <c r="AF21" s="757">
        <v>6623.2412299999996</v>
      </c>
      <c r="AG21" s="755">
        <f t="shared" ref="AG21:AG39" si="4">SUM(U21:W21)</f>
        <v>0</v>
      </c>
      <c r="AH21" s="756"/>
      <c r="AJ21" s="753"/>
    </row>
    <row r="22" spans="3:36" ht="13" x14ac:dyDescent="0.3">
      <c r="C22" s="751"/>
      <c r="D22" s="20" t="s">
        <v>640</v>
      </c>
      <c r="E22" s="75"/>
      <c r="F22" s="757">
        <v>0</v>
      </c>
      <c r="G22" s="757">
        <v>15854.7943</v>
      </c>
      <c r="H22" s="757">
        <v>77967.804180000006</v>
      </c>
      <c r="I22" s="757">
        <v>243080.14379999999</v>
      </c>
      <c r="J22" s="757">
        <v>0</v>
      </c>
      <c r="K22" s="757">
        <v>0</v>
      </c>
      <c r="L22" s="757">
        <v>0</v>
      </c>
      <c r="M22" s="757">
        <v>0</v>
      </c>
      <c r="N22" s="757">
        <v>0</v>
      </c>
      <c r="O22" s="757">
        <v>0</v>
      </c>
      <c r="P22" s="757">
        <v>0</v>
      </c>
      <c r="Q22" s="757">
        <v>0</v>
      </c>
      <c r="R22" s="757">
        <v>0</v>
      </c>
      <c r="S22" s="757">
        <f>SUM(G22:R22)</f>
        <v>336902.74228000001</v>
      </c>
      <c r="T22" s="757">
        <v>1194228.8141099999</v>
      </c>
      <c r="U22" s="757">
        <v>309</v>
      </c>
      <c r="V22" s="757">
        <v>142.05593999999999</v>
      </c>
      <c r="W22" s="757">
        <v>0</v>
      </c>
      <c r="X22" s="757">
        <v>7351.6022700000003</v>
      </c>
      <c r="Y22" s="757">
        <v>81911.220170000001</v>
      </c>
      <c r="Z22" s="757">
        <v>240596.0448</v>
      </c>
      <c r="AA22" s="757">
        <v>189534.52035000001</v>
      </c>
      <c r="AB22" s="757">
        <v>40884.08438</v>
      </c>
      <c r="AC22" s="757">
        <v>211139.75787999999</v>
      </c>
      <c r="AD22" s="757">
        <v>210779</v>
      </c>
      <c r="AE22" s="757">
        <v>97080.424899999998</v>
      </c>
      <c r="AF22" s="757">
        <v>114501.10342</v>
      </c>
      <c r="AG22" s="755">
        <f t="shared" si="4"/>
        <v>451.05593999999996</v>
      </c>
      <c r="AH22" s="756"/>
      <c r="AJ22" s="753"/>
    </row>
    <row r="23" spans="3:36" ht="12.75" hidden="1" customHeight="1" x14ac:dyDescent="0.3">
      <c r="C23" s="751"/>
      <c r="D23" s="20" t="s">
        <v>641</v>
      </c>
      <c r="E23" s="754"/>
      <c r="F23" s="757">
        <v>0</v>
      </c>
      <c r="G23" s="757">
        <v>0</v>
      </c>
      <c r="H23" s="757">
        <v>0</v>
      </c>
      <c r="I23" s="757">
        <v>0</v>
      </c>
      <c r="J23" s="757">
        <v>0</v>
      </c>
      <c r="K23" s="757">
        <v>0</v>
      </c>
      <c r="L23" s="757">
        <v>0</v>
      </c>
      <c r="M23" s="757">
        <v>0</v>
      </c>
      <c r="N23" s="758">
        <v>0</v>
      </c>
      <c r="O23" s="757">
        <v>0</v>
      </c>
      <c r="P23" s="757">
        <v>0</v>
      </c>
      <c r="Q23" s="757">
        <v>0</v>
      </c>
      <c r="R23" s="757">
        <v>0</v>
      </c>
      <c r="S23" s="757">
        <f t="shared" si="2"/>
        <v>0</v>
      </c>
      <c r="T23" s="757">
        <v>0</v>
      </c>
      <c r="U23" s="757">
        <v>0</v>
      </c>
      <c r="V23" s="757">
        <v>0</v>
      </c>
      <c r="W23" s="757">
        <v>0</v>
      </c>
      <c r="X23" s="757">
        <v>0</v>
      </c>
      <c r="Y23" s="757">
        <v>0</v>
      </c>
      <c r="Z23" s="757">
        <v>0</v>
      </c>
      <c r="AA23" s="757">
        <v>0</v>
      </c>
      <c r="AB23" s="757">
        <v>0</v>
      </c>
      <c r="AC23" s="757">
        <v>0</v>
      </c>
      <c r="AD23" s="757">
        <v>0</v>
      </c>
      <c r="AE23" s="757">
        <v>0</v>
      </c>
      <c r="AF23" s="757">
        <v>0</v>
      </c>
      <c r="AG23" s="755">
        <f t="shared" si="4"/>
        <v>0</v>
      </c>
      <c r="AH23" s="756"/>
      <c r="AJ23" s="753"/>
    </row>
    <row r="24" spans="3:36" ht="12.75" hidden="1" customHeight="1" x14ac:dyDescent="0.3">
      <c r="C24" s="751"/>
      <c r="D24" s="20" t="s">
        <v>642</v>
      </c>
      <c r="E24" s="754"/>
      <c r="F24" s="757">
        <v>0</v>
      </c>
      <c r="G24" s="757">
        <v>0</v>
      </c>
      <c r="H24" s="757">
        <v>0</v>
      </c>
      <c r="I24" s="757">
        <v>0</v>
      </c>
      <c r="J24" s="757">
        <v>0</v>
      </c>
      <c r="K24" s="757">
        <v>0</v>
      </c>
      <c r="L24" s="757">
        <v>0</v>
      </c>
      <c r="M24" s="757">
        <v>0</v>
      </c>
      <c r="N24" s="758">
        <v>0</v>
      </c>
      <c r="O24" s="757">
        <v>0</v>
      </c>
      <c r="P24" s="757">
        <v>0</v>
      </c>
      <c r="Q24" s="757">
        <v>0</v>
      </c>
      <c r="R24" s="757">
        <v>0</v>
      </c>
      <c r="S24" s="757">
        <f t="shared" si="2"/>
        <v>0</v>
      </c>
      <c r="T24" s="757">
        <v>0</v>
      </c>
      <c r="U24" s="757">
        <v>0</v>
      </c>
      <c r="V24" s="757">
        <v>0</v>
      </c>
      <c r="W24" s="757">
        <v>0</v>
      </c>
      <c r="X24" s="757">
        <v>0</v>
      </c>
      <c r="Y24" s="757">
        <v>0</v>
      </c>
      <c r="Z24" s="757">
        <v>0</v>
      </c>
      <c r="AA24" s="757">
        <v>0</v>
      </c>
      <c r="AB24" s="757">
        <v>0</v>
      </c>
      <c r="AC24" s="757">
        <v>0</v>
      </c>
      <c r="AD24" s="757">
        <v>0</v>
      </c>
      <c r="AE24" s="757">
        <v>0</v>
      </c>
      <c r="AF24" s="757">
        <v>0</v>
      </c>
      <c r="AG24" s="755">
        <f t="shared" si="4"/>
        <v>0</v>
      </c>
      <c r="AH24" s="756"/>
      <c r="AJ24" s="753"/>
    </row>
    <row r="25" spans="3:36" ht="12.75" hidden="1" customHeight="1" x14ac:dyDescent="0.3">
      <c r="C25" s="751"/>
      <c r="D25" s="20" t="s">
        <v>643</v>
      </c>
      <c r="E25" s="754"/>
      <c r="F25" s="757">
        <v>0</v>
      </c>
      <c r="G25" s="757">
        <v>0</v>
      </c>
      <c r="H25" s="757">
        <v>0</v>
      </c>
      <c r="I25" s="757">
        <v>0</v>
      </c>
      <c r="J25" s="757">
        <v>0</v>
      </c>
      <c r="K25" s="757">
        <v>0</v>
      </c>
      <c r="L25" s="757">
        <v>0</v>
      </c>
      <c r="M25" s="757">
        <v>0</v>
      </c>
      <c r="N25" s="758">
        <v>0</v>
      </c>
      <c r="O25" s="757">
        <v>0</v>
      </c>
      <c r="P25" s="757">
        <v>0</v>
      </c>
      <c r="Q25" s="757">
        <v>0</v>
      </c>
      <c r="R25" s="757">
        <v>0</v>
      </c>
      <c r="S25" s="757">
        <f t="shared" si="2"/>
        <v>0</v>
      </c>
      <c r="T25" s="757">
        <v>0</v>
      </c>
      <c r="U25" s="757">
        <v>0</v>
      </c>
      <c r="V25" s="757">
        <v>0</v>
      </c>
      <c r="W25" s="757">
        <v>0</v>
      </c>
      <c r="X25" s="757">
        <v>0</v>
      </c>
      <c r="Y25" s="757">
        <v>0</v>
      </c>
      <c r="Z25" s="757">
        <v>0</v>
      </c>
      <c r="AA25" s="757">
        <v>0</v>
      </c>
      <c r="AB25" s="757">
        <v>0</v>
      </c>
      <c r="AC25" s="757">
        <v>0</v>
      </c>
      <c r="AD25" s="757">
        <v>0</v>
      </c>
      <c r="AE25" s="757">
        <v>0</v>
      </c>
      <c r="AF25" s="757">
        <v>0</v>
      </c>
      <c r="AG25" s="755">
        <f t="shared" si="4"/>
        <v>0</v>
      </c>
      <c r="AH25" s="756"/>
      <c r="AJ25" s="753"/>
    </row>
    <row r="26" spans="3:36" ht="13" x14ac:dyDescent="0.3">
      <c r="C26" s="751"/>
      <c r="D26" s="20" t="s">
        <v>644</v>
      </c>
      <c r="E26" s="754"/>
      <c r="F26" s="757">
        <v>1478000</v>
      </c>
      <c r="G26" s="757">
        <v>165114.34770000001</v>
      </c>
      <c r="H26" s="757">
        <v>15368.74728</v>
      </c>
      <c r="I26" s="757">
        <v>136.91470000000001</v>
      </c>
      <c r="J26" s="757">
        <v>0</v>
      </c>
      <c r="K26" s="757">
        <v>0</v>
      </c>
      <c r="L26" s="757">
        <v>0</v>
      </c>
      <c r="M26" s="757">
        <v>0</v>
      </c>
      <c r="N26" s="757">
        <v>0</v>
      </c>
      <c r="O26" s="757">
        <v>0</v>
      </c>
      <c r="P26" s="757">
        <v>0</v>
      </c>
      <c r="Q26" s="757">
        <v>0</v>
      </c>
      <c r="R26" s="757">
        <v>0</v>
      </c>
      <c r="S26" s="757">
        <f>SUM(G26:R26)</f>
        <v>180620.00968000002</v>
      </c>
      <c r="T26" s="757">
        <v>7020638.73979</v>
      </c>
      <c r="U26" s="757">
        <v>3772619</v>
      </c>
      <c r="V26" s="757">
        <v>575495.20562000002</v>
      </c>
      <c r="W26" s="757">
        <v>498780.59259999997</v>
      </c>
      <c r="X26" s="757">
        <v>1670915.0160300001</v>
      </c>
      <c r="Y26" s="757">
        <v>67529.345920000007</v>
      </c>
      <c r="Z26" s="757">
        <v>147630.85237000001</v>
      </c>
      <c r="AA26" s="757">
        <v>286380.79664999997</v>
      </c>
      <c r="AB26" s="757">
        <v>0</v>
      </c>
      <c r="AC26" s="757">
        <v>34.997140000000002</v>
      </c>
      <c r="AD26" s="757">
        <v>688.45028000000002</v>
      </c>
      <c r="AE26" s="757">
        <v>507.95717999999999</v>
      </c>
      <c r="AF26" s="757">
        <v>56.526000000000003</v>
      </c>
      <c r="AG26" s="755">
        <f t="shared" si="4"/>
        <v>4846894.7982200002</v>
      </c>
      <c r="AH26" s="756"/>
      <c r="AJ26" s="753"/>
    </row>
    <row r="27" spans="3:36" ht="12.75" hidden="1" customHeight="1" x14ac:dyDescent="0.3">
      <c r="C27" s="751"/>
      <c r="D27" s="20" t="s">
        <v>645</v>
      </c>
      <c r="E27" s="754"/>
      <c r="F27" s="757">
        <v>0</v>
      </c>
      <c r="G27" s="757">
        <v>0</v>
      </c>
      <c r="H27" s="757">
        <v>0</v>
      </c>
      <c r="I27" s="757">
        <v>0</v>
      </c>
      <c r="J27" s="757">
        <v>0</v>
      </c>
      <c r="K27" s="757">
        <v>0</v>
      </c>
      <c r="L27" s="757">
        <v>0</v>
      </c>
      <c r="M27" s="757">
        <v>0</v>
      </c>
      <c r="N27" s="757">
        <v>0</v>
      </c>
      <c r="O27" s="757">
        <v>0</v>
      </c>
      <c r="P27" s="757">
        <v>0</v>
      </c>
      <c r="Q27" s="757">
        <v>0</v>
      </c>
      <c r="R27" s="757">
        <v>0</v>
      </c>
      <c r="S27" s="755">
        <f t="shared" si="2"/>
        <v>0</v>
      </c>
      <c r="T27" s="757">
        <v>0</v>
      </c>
      <c r="U27" s="171">
        <v>0</v>
      </c>
      <c r="V27" s="171">
        <v>0</v>
      </c>
      <c r="W27" s="171">
        <v>0</v>
      </c>
      <c r="X27" s="171">
        <v>0</v>
      </c>
      <c r="Y27" s="171">
        <v>0</v>
      </c>
      <c r="Z27" s="171">
        <v>0</v>
      </c>
      <c r="AA27" s="171">
        <v>0</v>
      </c>
      <c r="AB27" s="171">
        <v>0</v>
      </c>
      <c r="AC27" s="171">
        <v>0</v>
      </c>
      <c r="AD27" s="171">
        <v>0</v>
      </c>
      <c r="AE27" s="171">
        <v>0</v>
      </c>
      <c r="AF27" s="171">
        <v>0</v>
      </c>
      <c r="AG27" s="755">
        <f t="shared" si="4"/>
        <v>0</v>
      </c>
      <c r="AH27" s="756"/>
      <c r="AJ27" s="753"/>
    </row>
    <row r="28" spans="3:36" ht="12.75" hidden="1" customHeight="1" x14ac:dyDescent="0.3">
      <c r="C28" s="751"/>
      <c r="D28" s="20" t="s">
        <v>646</v>
      </c>
      <c r="E28" s="59" t="s">
        <v>86</v>
      </c>
      <c r="F28" s="757">
        <v>0</v>
      </c>
      <c r="G28" s="757">
        <v>0</v>
      </c>
      <c r="H28" s="757">
        <v>0</v>
      </c>
      <c r="I28" s="757">
        <v>0</v>
      </c>
      <c r="J28" s="757">
        <v>0</v>
      </c>
      <c r="K28" s="757">
        <v>0</v>
      </c>
      <c r="L28" s="757">
        <v>0</v>
      </c>
      <c r="M28" s="757">
        <v>0</v>
      </c>
      <c r="N28" s="757">
        <v>0</v>
      </c>
      <c r="O28" s="757">
        <v>0</v>
      </c>
      <c r="P28" s="757">
        <v>0</v>
      </c>
      <c r="Q28" s="757">
        <v>0</v>
      </c>
      <c r="R28" s="757">
        <v>0</v>
      </c>
      <c r="S28" s="755">
        <f t="shared" si="2"/>
        <v>0</v>
      </c>
      <c r="T28" s="757">
        <v>0</v>
      </c>
      <c r="U28" s="171">
        <v>0</v>
      </c>
      <c r="V28" s="171">
        <v>0</v>
      </c>
      <c r="W28" s="171">
        <v>0</v>
      </c>
      <c r="X28" s="171">
        <v>0</v>
      </c>
      <c r="Y28" s="171">
        <v>0</v>
      </c>
      <c r="Z28" s="171">
        <v>0</v>
      </c>
      <c r="AA28" s="171">
        <v>0</v>
      </c>
      <c r="AB28" s="171">
        <v>0</v>
      </c>
      <c r="AC28" s="171">
        <v>0</v>
      </c>
      <c r="AD28" s="171">
        <v>0</v>
      </c>
      <c r="AE28" s="171">
        <v>0</v>
      </c>
      <c r="AF28" s="171">
        <v>0</v>
      </c>
      <c r="AG28" s="755">
        <f t="shared" si="4"/>
        <v>0</v>
      </c>
      <c r="AH28" s="756"/>
      <c r="AJ28" s="753"/>
    </row>
    <row r="29" spans="3:36" ht="12.75" hidden="1" customHeight="1" x14ac:dyDescent="0.3">
      <c r="C29" s="751"/>
      <c r="D29" s="20" t="s">
        <v>647</v>
      </c>
      <c r="E29" s="754"/>
      <c r="F29" s="757">
        <v>0</v>
      </c>
      <c r="G29" s="757">
        <v>0</v>
      </c>
      <c r="H29" s="757">
        <v>0</v>
      </c>
      <c r="I29" s="757">
        <v>0</v>
      </c>
      <c r="J29" s="757">
        <v>0</v>
      </c>
      <c r="K29" s="757">
        <v>0</v>
      </c>
      <c r="L29" s="757">
        <v>0</v>
      </c>
      <c r="M29" s="757">
        <v>0</v>
      </c>
      <c r="N29" s="757">
        <v>0</v>
      </c>
      <c r="O29" s="757">
        <v>0</v>
      </c>
      <c r="P29" s="757">
        <v>0</v>
      </c>
      <c r="Q29" s="757">
        <v>0</v>
      </c>
      <c r="R29" s="757">
        <v>0</v>
      </c>
      <c r="S29" s="755">
        <f>SUM(G29:R29)</f>
        <v>0</v>
      </c>
      <c r="T29" s="757">
        <v>0</v>
      </c>
      <c r="U29" s="171">
        <v>0</v>
      </c>
      <c r="V29" s="171">
        <v>0</v>
      </c>
      <c r="W29" s="171">
        <v>0</v>
      </c>
      <c r="X29" s="171">
        <v>0</v>
      </c>
      <c r="Y29" s="171">
        <v>0</v>
      </c>
      <c r="Z29" s="171">
        <v>0</v>
      </c>
      <c r="AA29" s="171">
        <v>0</v>
      </c>
      <c r="AB29" s="171">
        <v>0</v>
      </c>
      <c r="AC29" s="171">
        <v>0</v>
      </c>
      <c r="AD29" s="171">
        <v>0</v>
      </c>
      <c r="AE29" s="171">
        <v>0</v>
      </c>
      <c r="AF29" s="171">
        <v>0</v>
      </c>
      <c r="AG29" s="755">
        <f t="shared" si="4"/>
        <v>0</v>
      </c>
      <c r="AH29" s="756"/>
      <c r="AJ29" s="753"/>
    </row>
    <row r="30" spans="3:36" ht="12.75" hidden="1" customHeight="1" x14ac:dyDescent="0.3">
      <c r="C30" s="751"/>
      <c r="D30" s="20" t="s">
        <v>648</v>
      </c>
      <c r="E30" s="754"/>
      <c r="F30" s="757">
        <v>0</v>
      </c>
      <c r="G30" s="757">
        <v>0</v>
      </c>
      <c r="H30" s="757">
        <v>0</v>
      </c>
      <c r="I30" s="757">
        <v>0</v>
      </c>
      <c r="J30" s="757">
        <v>0</v>
      </c>
      <c r="K30" s="757">
        <v>0</v>
      </c>
      <c r="L30" s="757">
        <v>0</v>
      </c>
      <c r="M30" s="757">
        <v>0</v>
      </c>
      <c r="N30" s="757">
        <v>0</v>
      </c>
      <c r="O30" s="757">
        <v>0</v>
      </c>
      <c r="P30" s="757">
        <v>0</v>
      </c>
      <c r="Q30" s="757">
        <v>0</v>
      </c>
      <c r="R30" s="757">
        <v>0</v>
      </c>
      <c r="S30" s="755">
        <f t="shared" si="2"/>
        <v>0</v>
      </c>
      <c r="T30" s="757">
        <v>0</v>
      </c>
      <c r="U30" s="171">
        <v>0</v>
      </c>
      <c r="V30" s="171">
        <v>0</v>
      </c>
      <c r="W30" s="171">
        <v>0</v>
      </c>
      <c r="X30" s="171">
        <v>0</v>
      </c>
      <c r="Y30" s="171">
        <v>0</v>
      </c>
      <c r="Z30" s="171">
        <v>0</v>
      </c>
      <c r="AA30" s="171">
        <v>0</v>
      </c>
      <c r="AB30" s="171">
        <v>0</v>
      </c>
      <c r="AC30" s="171">
        <v>0</v>
      </c>
      <c r="AD30" s="171">
        <v>0</v>
      </c>
      <c r="AE30" s="171">
        <v>0</v>
      </c>
      <c r="AF30" s="171">
        <v>0</v>
      </c>
      <c r="AG30" s="755">
        <f t="shared" si="4"/>
        <v>0</v>
      </c>
      <c r="AH30" s="756"/>
      <c r="AJ30" s="753"/>
    </row>
    <row r="31" spans="3:36" ht="12.75" hidden="1" customHeight="1" x14ac:dyDescent="0.3">
      <c r="C31" s="751"/>
      <c r="D31" s="20" t="s">
        <v>649</v>
      </c>
      <c r="E31" s="754"/>
      <c r="F31" s="757">
        <v>0</v>
      </c>
      <c r="G31" s="757">
        <v>0</v>
      </c>
      <c r="H31" s="757">
        <v>0</v>
      </c>
      <c r="I31" s="757">
        <v>0</v>
      </c>
      <c r="J31" s="757">
        <v>0</v>
      </c>
      <c r="K31" s="757">
        <v>0</v>
      </c>
      <c r="L31" s="757">
        <v>0</v>
      </c>
      <c r="M31" s="757">
        <v>0</v>
      </c>
      <c r="N31" s="757">
        <v>0</v>
      </c>
      <c r="O31" s="757">
        <v>0</v>
      </c>
      <c r="P31" s="757">
        <v>0</v>
      </c>
      <c r="Q31" s="757">
        <v>0</v>
      </c>
      <c r="R31" s="757">
        <v>0</v>
      </c>
      <c r="S31" s="755">
        <f t="shared" si="2"/>
        <v>0</v>
      </c>
      <c r="T31" s="757">
        <v>0</v>
      </c>
      <c r="U31" s="171">
        <v>0</v>
      </c>
      <c r="V31" s="171">
        <v>0</v>
      </c>
      <c r="W31" s="171">
        <v>0</v>
      </c>
      <c r="X31" s="171">
        <v>0</v>
      </c>
      <c r="Y31" s="171">
        <v>0</v>
      </c>
      <c r="Z31" s="171">
        <v>0</v>
      </c>
      <c r="AA31" s="171">
        <v>0</v>
      </c>
      <c r="AB31" s="171">
        <v>0</v>
      </c>
      <c r="AC31" s="171">
        <v>0</v>
      </c>
      <c r="AD31" s="171">
        <v>0</v>
      </c>
      <c r="AE31" s="171">
        <v>0</v>
      </c>
      <c r="AF31" s="171">
        <v>0</v>
      </c>
      <c r="AG31" s="755">
        <f t="shared" si="4"/>
        <v>0</v>
      </c>
      <c r="AH31" s="756"/>
      <c r="AJ31" s="753"/>
    </row>
    <row r="32" spans="3:36" ht="12.75" hidden="1" customHeight="1" x14ac:dyDescent="0.3">
      <c r="C32" s="751"/>
      <c r="D32" s="20" t="s">
        <v>650</v>
      </c>
      <c r="E32" s="754"/>
      <c r="F32" s="757">
        <v>0</v>
      </c>
      <c r="G32" s="757">
        <v>0</v>
      </c>
      <c r="H32" s="757">
        <v>0</v>
      </c>
      <c r="I32" s="757">
        <v>0</v>
      </c>
      <c r="J32" s="757">
        <v>0</v>
      </c>
      <c r="K32" s="757">
        <v>0</v>
      </c>
      <c r="L32" s="757">
        <v>0</v>
      </c>
      <c r="M32" s="757">
        <v>0</v>
      </c>
      <c r="N32" s="757">
        <v>0</v>
      </c>
      <c r="O32" s="757">
        <v>0</v>
      </c>
      <c r="P32" s="757">
        <v>0</v>
      </c>
      <c r="Q32" s="757">
        <v>0</v>
      </c>
      <c r="R32" s="757">
        <v>0</v>
      </c>
      <c r="S32" s="755">
        <f t="shared" si="2"/>
        <v>0</v>
      </c>
      <c r="T32" s="757">
        <v>0</v>
      </c>
      <c r="U32" s="171">
        <v>0</v>
      </c>
      <c r="V32" s="171">
        <v>0</v>
      </c>
      <c r="W32" s="171">
        <v>0</v>
      </c>
      <c r="X32" s="171">
        <v>0</v>
      </c>
      <c r="Y32" s="171">
        <v>0</v>
      </c>
      <c r="Z32" s="171">
        <v>0</v>
      </c>
      <c r="AA32" s="171">
        <v>0</v>
      </c>
      <c r="AB32" s="171">
        <v>0</v>
      </c>
      <c r="AC32" s="171">
        <v>0</v>
      </c>
      <c r="AD32" s="171">
        <v>0</v>
      </c>
      <c r="AE32" s="171">
        <v>0</v>
      </c>
      <c r="AF32" s="171">
        <v>0</v>
      </c>
      <c r="AG32" s="755">
        <f t="shared" si="4"/>
        <v>0</v>
      </c>
      <c r="AH32" s="756"/>
      <c r="AJ32" s="753"/>
    </row>
    <row r="33" spans="3:37" ht="12.75" hidden="1" customHeight="1" x14ac:dyDescent="0.3">
      <c r="C33" s="751"/>
      <c r="D33" s="20" t="s">
        <v>650</v>
      </c>
      <c r="E33" s="754"/>
      <c r="F33" s="757">
        <v>0</v>
      </c>
      <c r="G33" s="757">
        <v>0</v>
      </c>
      <c r="H33" s="757">
        <v>0</v>
      </c>
      <c r="I33" s="757">
        <v>0</v>
      </c>
      <c r="J33" s="757">
        <v>0</v>
      </c>
      <c r="K33" s="757">
        <v>0</v>
      </c>
      <c r="L33" s="757">
        <v>0</v>
      </c>
      <c r="M33" s="757">
        <v>0</v>
      </c>
      <c r="N33" s="757">
        <v>0</v>
      </c>
      <c r="O33" s="757">
        <v>0</v>
      </c>
      <c r="P33" s="757">
        <v>0</v>
      </c>
      <c r="Q33" s="757">
        <v>0</v>
      </c>
      <c r="R33" s="757">
        <v>0</v>
      </c>
      <c r="S33" s="755">
        <f t="shared" si="2"/>
        <v>0</v>
      </c>
      <c r="T33" s="757">
        <v>0</v>
      </c>
      <c r="U33" s="171">
        <v>0</v>
      </c>
      <c r="V33" s="171">
        <v>0</v>
      </c>
      <c r="W33" s="171">
        <v>0</v>
      </c>
      <c r="X33" s="171">
        <v>0</v>
      </c>
      <c r="Y33" s="171">
        <v>0</v>
      </c>
      <c r="Z33" s="171">
        <v>0</v>
      </c>
      <c r="AA33" s="171">
        <v>0</v>
      </c>
      <c r="AB33" s="171">
        <v>0</v>
      </c>
      <c r="AC33" s="171">
        <v>0</v>
      </c>
      <c r="AD33" s="171">
        <v>0</v>
      </c>
      <c r="AE33" s="171">
        <v>0</v>
      </c>
      <c r="AF33" s="171">
        <v>0</v>
      </c>
      <c r="AG33" s="755">
        <f t="shared" si="4"/>
        <v>0</v>
      </c>
      <c r="AH33" s="756"/>
      <c r="AJ33" s="753"/>
    </row>
    <row r="34" spans="3:37" ht="15" hidden="1" customHeight="1" x14ac:dyDescent="0.3">
      <c r="C34" s="751"/>
      <c r="D34" s="20" t="s">
        <v>651</v>
      </c>
      <c r="E34" s="754"/>
      <c r="F34" s="757">
        <v>0</v>
      </c>
      <c r="G34" s="757">
        <v>0</v>
      </c>
      <c r="H34" s="757">
        <v>0</v>
      </c>
      <c r="I34" s="757">
        <v>0</v>
      </c>
      <c r="J34" s="757">
        <v>0</v>
      </c>
      <c r="K34" s="757">
        <v>0</v>
      </c>
      <c r="L34" s="757">
        <v>0</v>
      </c>
      <c r="M34" s="757">
        <v>0</v>
      </c>
      <c r="N34" s="757">
        <v>0</v>
      </c>
      <c r="O34" s="757">
        <v>0</v>
      </c>
      <c r="P34" s="757">
        <v>0</v>
      </c>
      <c r="Q34" s="757">
        <v>0</v>
      </c>
      <c r="R34" s="757">
        <v>0</v>
      </c>
      <c r="S34" s="755">
        <f t="shared" si="2"/>
        <v>0</v>
      </c>
      <c r="T34" s="757">
        <v>0</v>
      </c>
      <c r="U34" s="171">
        <v>0</v>
      </c>
      <c r="V34" s="171">
        <v>0</v>
      </c>
      <c r="W34" s="171">
        <v>0</v>
      </c>
      <c r="X34" s="171">
        <v>0</v>
      </c>
      <c r="Y34" s="171">
        <v>0</v>
      </c>
      <c r="Z34" s="171">
        <v>0</v>
      </c>
      <c r="AA34" s="171">
        <v>0</v>
      </c>
      <c r="AB34" s="171">
        <v>0</v>
      </c>
      <c r="AC34" s="171">
        <v>0</v>
      </c>
      <c r="AD34" s="171">
        <v>0</v>
      </c>
      <c r="AE34" s="171">
        <v>0</v>
      </c>
      <c r="AF34" s="171">
        <v>0</v>
      </c>
      <c r="AG34" s="755">
        <f t="shared" si="4"/>
        <v>0</v>
      </c>
      <c r="AH34" s="756"/>
      <c r="AJ34" s="753"/>
    </row>
    <row r="35" spans="3:37" ht="12.75" customHeight="1" x14ac:dyDescent="0.3">
      <c r="C35" s="751"/>
      <c r="D35" s="20" t="s">
        <v>652</v>
      </c>
      <c r="E35" s="754"/>
      <c r="F35" s="757">
        <v>0</v>
      </c>
      <c r="G35" s="757">
        <v>0</v>
      </c>
      <c r="H35" s="757">
        <v>0</v>
      </c>
      <c r="I35" s="757">
        <v>0</v>
      </c>
      <c r="J35" s="757">
        <v>0</v>
      </c>
      <c r="K35" s="757">
        <v>0</v>
      </c>
      <c r="L35" s="757">
        <v>0</v>
      </c>
      <c r="M35" s="757">
        <v>0</v>
      </c>
      <c r="N35" s="757">
        <v>0</v>
      </c>
      <c r="O35" s="757">
        <v>0</v>
      </c>
      <c r="P35" s="757">
        <v>0</v>
      </c>
      <c r="Q35" s="757">
        <v>0</v>
      </c>
      <c r="R35" s="757">
        <v>0</v>
      </c>
      <c r="S35" s="755">
        <f t="shared" si="2"/>
        <v>0</v>
      </c>
      <c r="T35" s="757">
        <v>297.1925</v>
      </c>
      <c r="U35" s="171">
        <v>0</v>
      </c>
      <c r="V35" s="171">
        <v>0</v>
      </c>
      <c r="W35" s="171">
        <v>0</v>
      </c>
      <c r="X35" s="171">
        <v>0</v>
      </c>
      <c r="Y35" s="171">
        <v>0</v>
      </c>
      <c r="Z35" s="171">
        <v>0</v>
      </c>
      <c r="AA35" s="171">
        <v>0</v>
      </c>
      <c r="AB35" s="171">
        <v>0</v>
      </c>
      <c r="AC35" s="171">
        <v>0</v>
      </c>
      <c r="AD35" s="171">
        <v>297.1925</v>
      </c>
      <c r="AE35" s="171">
        <v>0</v>
      </c>
      <c r="AF35" s="171">
        <v>0</v>
      </c>
      <c r="AG35" s="755">
        <f t="shared" si="4"/>
        <v>0</v>
      </c>
      <c r="AH35" s="756"/>
      <c r="AJ35" s="753"/>
    </row>
    <row r="36" spans="3:37" ht="13" hidden="1" x14ac:dyDescent="0.3">
      <c r="C36" s="751"/>
      <c r="D36" s="20" t="s">
        <v>653</v>
      </c>
      <c r="E36" s="754"/>
      <c r="F36" s="757">
        <v>0</v>
      </c>
      <c r="G36" s="171">
        <v>0</v>
      </c>
      <c r="H36" s="171">
        <v>0</v>
      </c>
      <c r="I36" s="171">
        <v>0</v>
      </c>
      <c r="J36" s="171">
        <v>0</v>
      </c>
      <c r="K36" s="171">
        <v>0</v>
      </c>
      <c r="L36" s="171">
        <v>0</v>
      </c>
      <c r="M36" s="171">
        <v>0</v>
      </c>
      <c r="N36" s="171">
        <v>0</v>
      </c>
      <c r="O36" s="171">
        <v>0</v>
      </c>
      <c r="P36" s="171">
        <v>0</v>
      </c>
      <c r="Q36" s="171">
        <v>0</v>
      </c>
      <c r="R36" s="171">
        <v>0</v>
      </c>
      <c r="S36" s="755">
        <f t="shared" si="2"/>
        <v>0</v>
      </c>
      <c r="T36" s="757">
        <v>0</v>
      </c>
      <c r="U36" s="171">
        <v>0</v>
      </c>
      <c r="V36" s="171">
        <v>0</v>
      </c>
      <c r="W36" s="171">
        <v>0</v>
      </c>
      <c r="X36" s="171">
        <v>0</v>
      </c>
      <c r="Y36" s="171">
        <v>0</v>
      </c>
      <c r="Z36" s="171">
        <v>0</v>
      </c>
      <c r="AA36" s="171">
        <v>0</v>
      </c>
      <c r="AB36" s="171">
        <v>0</v>
      </c>
      <c r="AC36" s="171">
        <v>0</v>
      </c>
      <c r="AD36" s="171">
        <v>0</v>
      </c>
      <c r="AE36" s="171">
        <v>0</v>
      </c>
      <c r="AF36" s="171">
        <v>0</v>
      </c>
      <c r="AG36" s="755">
        <f t="shared" si="4"/>
        <v>0</v>
      </c>
      <c r="AH36" s="756"/>
      <c r="AJ36" s="753"/>
    </row>
    <row r="37" spans="3:37" ht="13" hidden="1" x14ac:dyDescent="0.3">
      <c r="C37" s="751"/>
      <c r="D37" s="20" t="s">
        <v>654</v>
      </c>
      <c r="E37" s="754"/>
      <c r="F37" s="757">
        <v>0</v>
      </c>
      <c r="G37" s="171">
        <v>0</v>
      </c>
      <c r="H37" s="171">
        <v>0</v>
      </c>
      <c r="I37" s="171">
        <v>0</v>
      </c>
      <c r="J37" s="171">
        <v>0</v>
      </c>
      <c r="K37" s="171">
        <v>0</v>
      </c>
      <c r="L37" s="171">
        <v>0</v>
      </c>
      <c r="M37" s="171">
        <v>0</v>
      </c>
      <c r="N37" s="171">
        <v>0</v>
      </c>
      <c r="O37" s="171">
        <v>0</v>
      </c>
      <c r="P37" s="171">
        <v>0</v>
      </c>
      <c r="Q37" s="171">
        <v>0</v>
      </c>
      <c r="R37" s="171">
        <v>0</v>
      </c>
      <c r="S37" s="755">
        <f t="shared" si="2"/>
        <v>0</v>
      </c>
      <c r="T37" s="757">
        <v>0</v>
      </c>
      <c r="U37" s="171">
        <v>0</v>
      </c>
      <c r="V37" s="171">
        <v>0</v>
      </c>
      <c r="W37" s="171">
        <v>0</v>
      </c>
      <c r="X37" s="171">
        <v>0</v>
      </c>
      <c r="Y37" s="171">
        <v>0</v>
      </c>
      <c r="Z37" s="171">
        <v>0</v>
      </c>
      <c r="AA37" s="171">
        <v>0</v>
      </c>
      <c r="AB37" s="171">
        <v>0</v>
      </c>
      <c r="AC37" s="171">
        <v>0</v>
      </c>
      <c r="AD37" s="171">
        <v>0</v>
      </c>
      <c r="AE37" s="171">
        <v>0</v>
      </c>
      <c r="AF37" s="171">
        <v>0</v>
      </c>
      <c r="AG37" s="755">
        <f t="shared" si="4"/>
        <v>0</v>
      </c>
      <c r="AH37" s="756"/>
      <c r="AJ37" s="753"/>
    </row>
    <row r="38" spans="3:37" ht="13" hidden="1" x14ac:dyDescent="0.3">
      <c r="C38" s="751"/>
      <c r="D38" s="20" t="s">
        <v>655</v>
      </c>
      <c r="E38" s="754"/>
      <c r="F38" s="171">
        <v>0</v>
      </c>
      <c r="G38" s="171">
        <v>0</v>
      </c>
      <c r="H38" s="171">
        <v>0</v>
      </c>
      <c r="I38" s="171">
        <v>0</v>
      </c>
      <c r="J38" s="171">
        <v>0</v>
      </c>
      <c r="K38" s="171">
        <v>0</v>
      </c>
      <c r="L38" s="171">
        <v>0</v>
      </c>
      <c r="M38" s="171">
        <v>0</v>
      </c>
      <c r="N38" s="171">
        <v>0</v>
      </c>
      <c r="O38" s="171">
        <v>0</v>
      </c>
      <c r="P38" s="171">
        <v>0</v>
      </c>
      <c r="Q38" s="171">
        <v>0</v>
      </c>
      <c r="R38" s="171">
        <v>0</v>
      </c>
      <c r="S38" s="755">
        <f t="shared" si="2"/>
        <v>0</v>
      </c>
      <c r="T38" s="171">
        <v>0</v>
      </c>
      <c r="U38" s="171">
        <v>0</v>
      </c>
      <c r="V38" s="171">
        <v>0</v>
      </c>
      <c r="W38" s="171">
        <v>0</v>
      </c>
      <c r="X38" s="171">
        <v>0</v>
      </c>
      <c r="Y38" s="171">
        <v>0</v>
      </c>
      <c r="Z38" s="171">
        <v>0</v>
      </c>
      <c r="AA38" s="171">
        <v>0</v>
      </c>
      <c r="AB38" s="171">
        <v>0</v>
      </c>
      <c r="AC38" s="171">
        <v>0</v>
      </c>
      <c r="AD38" s="171">
        <v>0</v>
      </c>
      <c r="AE38" s="171">
        <v>0</v>
      </c>
      <c r="AF38" s="171">
        <v>0</v>
      </c>
      <c r="AG38" s="755">
        <f t="shared" si="4"/>
        <v>0</v>
      </c>
      <c r="AH38" s="756"/>
      <c r="AJ38" s="753"/>
    </row>
    <row r="39" spans="3:37" ht="13" x14ac:dyDescent="0.3">
      <c r="C39" s="751"/>
      <c r="D39" s="20" t="s">
        <v>656</v>
      </c>
      <c r="E39" s="754"/>
      <c r="F39" s="171">
        <v>0</v>
      </c>
      <c r="G39" s="171">
        <v>0</v>
      </c>
      <c r="H39" s="171">
        <v>0</v>
      </c>
      <c r="I39" s="171">
        <v>0</v>
      </c>
      <c r="J39" s="171">
        <v>0</v>
      </c>
      <c r="K39" s="171">
        <v>0</v>
      </c>
      <c r="L39" s="171">
        <v>0</v>
      </c>
      <c r="M39" s="171">
        <v>0</v>
      </c>
      <c r="N39" s="171">
        <v>0</v>
      </c>
      <c r="O39" s="171">
        <v>0</v>
      </c>
      <c r="P39" s="171">
        <v>0</v>
      </c>
      <c r="Q39" s="171">
        <v>0</v>
      </c>
      <c r="R39" s="171">
        <v>0</v>
      </c>
      <c r="S39" s="755">
        <f t="shared" si="2"/>
        <v>0</v>
      </c>
      <c r="T39" s="171">
        <v>0</v>
      </c>
      <c r="U39" s="171">
        <v>0</v>
      </c>
      <c r="V39" s="171">
        <v>0</v>
      </c>
      <c r="W39" s="171">
        <v>0</v>
      </c>
      <c r="X39" s="171">
        <v>0</v>
      </c>
      <c r="Y39" s="171">
        <v>0</v>
      </c>
      <c r="Z39" s="171">
        <v>0</v>
      </c>
      <c r="AA39" s="171">
        <v>0</v>
      </c>
      <c r="AB39" s="171">
        <v>0</v>
      </c>
      <c r="AC39" s="171">
        <v>0</v>
      </c>
      <c r="AD39" s="171">
        <v>0</v>
      </c>
      <c r="AE39" s="171">
        <v>0</v>
      </c>
      <c r="AF39" s="171">
        <v>0</v>
      </c>
      <c r="AG39" s="755">
        <f t="shared" si="4"/>
        <v>0</v>
      </c>
      <c r="AH39" s="756"/>
      <c r="AJ39" s="753"/>
    </row>
    <row r="40" spans="3:37" ht="13" hidden="1" x14ac:dyDescent="0.3">
      <c r="C40" s="751"/>
      <c r="D40" s="20" t="s">
        <v>657</v>
      </c>
      <c r="E40" s="754"/>
      <c r="F40" s="171">
        <f>1571538-1571538</f>
        <v>0</v>
      </c>
      <c r="G40" s="171">
        <v>0</v>
      </c>
      <c r="H40" s="171">
        <v>0</v>
      </c>
      <c r="I40" s="171">
        <v>0</v>
      </c>
      <c r="J40" s="171">
        <v>0</v>
      </c>
      <c r="K40" s="171">
        <v>0</v>
      </c>
      <c r="L40" s="171">
        <v>0</v>
      </c>
      <c r="M40" s="171">
        <v>0</v>
      </c>
      <c r="N40" s="171">
        <v>0</v>
      </c>
      <c r="O40" s="171">
        <v>0</v>
      </c>
      <c r="P40" s="171">
        <v>0</v>
      </c>
      <c r="Q40" s="171">
        <v>0</v>
      </c>
      <c r="R40" s="171">
        <v>0</v>
      </c>
      <c r="S40" s="755">
        <f t="shared" si="2"/>
        <v>0</v>
      </c>
      <c r="T40" s="171">
        <v>0</v>
      </c>
      <c r="U40" s="171">
        <v>0</v>
      </c>
      <c r="V40" s="171">
        <v>0</v>
      </c>
      <c r="W40" s="171">
        <v>0</v>
      </c>
      <c r="X40" s="171">
        <v>0</v>
      </c>
      <c r="Y40" s="171">
        <v>0</v>
      </c>
      <c r="Z40" s="171">
        <v>0</v>
      </c>
      <c r="AA40" s="171">
        <v>0</v>
      </c>
      <c r="AB40" s="171">
        <v>0</v>
      </c>
      <c r="AC40" s="171">
        <v>0</v>
      </c>
      <c r="AD40" s="171">
        <v>0</v>
      </c>
      <c r="AE40" s="171">
        <v>0</v>
      </c>
      <c r="AF40" s="171">
        <v>0</v>
      </c>
      <c r="AG40" s="755">
        <f t="shared" ref="AG40" si="5">SUM(U40:AD40)</f>
        <v>0</v>
      </c>
      <c r="AH40" s="756"/>
      <c r="AJ40" s="753"/>
    </row>
    <row r="41" spans="3:37" ht="12.75" customHeight="1" x14ac:dyDescent="0.3">
      <c r="C41" s="751"/>
      <c r="D41" s="20"/>
      <c r="E41" s="59"/>
      <c r="F41" s="171"/>
      <c r="G41" s="171"/>
      <c r="H41" s="171"/>
      <c r="I41" s="171"/>
      <c r="J41" s="171"/>
      <c r="K41" s="171"/>
      <c r="L41" s="171"/>
      <c r="M41" s="171"/>
      <c r="N41" s="171"/>
      <c r="O41" s="171"/>
      <c r="P41" s="171"/>
      <c r="Q41" s="171"/>
      <c r="R41" s="171"/>
      <c r="S41" s="755"/>
      <c r="T41" s="171"/>
      <c r="U41" s="171"/>
      <c r="V41" s="171"/>
      <c r="W41" s="171"/>
      <c r="X41" s="171"/>
      <c r="Y41" s="171"/>
      <c r="Z41" s="171"/>
      <c r="AA41" s="171"/>
      <c r="AB41" s="171"/>
      <c r="AC41" s="171"/>
      <c r="AD41" s="171"/>
      <c r="AE41" s="171"/>
      <c r="AF41" s="171"/>
      <c r="AG41" s="755"/>
      <c r="AH41" s="756"/>
      <c r="AJ41" s="753"/>
    </row>
    <row r="42" spans="3:37" ht="13" x14ac:dyDescent="0.3">
      <c r="C42" s="751" t="s">
        <v>658</v>
      </c>
      <c r="D42" s="9"/>
      <c r="E42" s="75"/>
      <c r="F42" s="232">
        <f t="shared" ref="F42:AE42" si="6">SUM(F43:F51)</f>
        <v>0</v>
      </c>
      <c r="G42" s="232">
        <f t="shared" si="6"/>
        <v>-44209.11954</v>
      </c>
      <c r="H42" s="232">
        <f>SUM(H43:H51)</f>
        <v>-128913.68895</v>
      </c>
      <c r="I42" s="232">
        <f t="shared" si="6"/>
        <v>-262695.97736000002</v>
      </c>
      <c r="J42" s="232">
        <f t="shared" si="6"/>
        <v>0</v>
      </c>
      <c r="K42" s="232">
        <f t="shared" si="6"/>
        <v>0</v>
      </c>
      <c r="L42" s="232">
        <f t="shared" si="6"/>
        <v>0</v>
      </c>
      <c r="M42" s="232">
        <f>SUM(M43:M51)</f>
        <v>0</v>
      </c>
      <c r="N42" s="232">
        <f>SUM(N43:N51)</f>
        <v>0</v>
      </c>
      <c r="O42" s="232">
        <f>SUM(O43:O51)</f>
        <v>0</v>
      </c>
      <c r="P42" s="232">
        <f t="shared" si="6"/>
        <v>0</v>
      </c>
      <c r="Q42" s="232">
        <f t="shared" si="6"/>
        <v>0</v>
      </c>
      <c r="R42" s="232">
        <f t="shared" si="6"/>
        <v>0</v>
      </c>
      <c r="S42" s="232">
        <f>SUM(S43:S51)</f>
        <v>-435818.78584999999</v>
      </c>
      <c r="T42" s="232">
        <f t="shared" si="6"/>
        <v>-2147375.7289799997</v>
      </c>
      <c r="U42" s="232">
        <f t="shared" si="6"/>
        <v>-65823.252800000002</v>
      </c>
      <c r="V42" s="232">
        <f t="shared" si="6"/>
        <v>-84787.902100000007</v>
      </c>
      <c r="W42" s="232">
        <f t="shared" si="6"/>
        <v>-163513.8051</v>
      </c>
      <c r="X42" s="232">
        <f t="shared" si="6"/>
        <v>-97023.627300000007</v>
      </c>
      <c r="Y42" s="232">
        <f t="shared" si="6"/>
        <v>-239759.3</v>
      </c>
      <c r="Z42" s="232">
        <f t="shared" si="6"/>
        <v>-15257.14795</v>
      </c>
      <c r="AA42" s="232">
        <f t="shared" si="6"/>
        <v>-368077.47858000005</v>
      </c>
      <c r="AB42" s="232">
        <f t="shared" si="6"/>
        <v>-137408.70064999998</v>
      </c>
      <c r="AC42" s="232">
        <f t="shared" si="6"/>
        <v>-259887.93046999999</v>
      </c>
      <c r="AD42" s="232">
        <f t="shared" si="6"/>
        <v>-328974.49737</v>
      </c>
      <c r="AE42" s="232">
        <f t="shared" si="6"/>
        <v>-40988.444599999995</v>
      </c>
      <c r="AF42" s="232">
        <f>SUM(AF43:AF51)</f>
        <v>-345873.64205999998</v>
      </c>
      <c r="AG42" s="232">
        <f>SUM(AG43:AG51)</f>
        <v>-314124.96000000002</v>
      </c>
      <c r="AH42" s="756"/>
      <c r="AJ42" s="750"/>
    </row>
    <row r="43" spans="3:37" ht="13" hidden="1" x14ac:dyDescent="0.3">
      <c r="C43" s="759"/>
      <c r="D43" s="20" t="s">
        <v>659</v>
      </c>
      <c r="E43" s="754"/>
      <c r="F43" s="171">
        <v>0</v>
      </c>
      <c r="G43" s="755">
        <v>0</v>
      </c>
      <c r="H43" s="755">
        <v>0</v>
      </c>
      <c r="I43" s="755">
        <v>0</v>
      </c>
      <c r="J43" s="755">
        <v>0</v>
      </c>
      <c r="K43" s="755">
        <v>0</v>
      </c>
      <c r="L43" s="755">
        <v>0</v>
      </c>
      <c r="M43" s="755">
        <v>0</v>
      </c>
      <c r="N43" s="755">
        <v>0</v>
      </c>
      <c r="O43" s="755">
        <v>0</v>
      </c>
      <c r="P43" s="755">
        <v>0</v>
      </c>
      <c r="Q43" s="755">
        <v>0</v>
      </c>
      <c r="R43" s="755">
        <v>0</v>
      </c>
      <c r="S43" s="755">
        <f t="shared" ref="S43:S50" si="7">SUM(G43:R43)</f>
        <v>0</v>
      </c>
      <c r="T43" s="171">
        <v>0</v>
      </c>
      <c r="U43" s="755">
        <v>0</v>
      </c>
      <c r="V43" s="755">
        <v>0</v>
      </c>
      <c r="W43" s="755">
        <v>0</v>
      </c>
      <c r="X43" s="755">
        <v>0</v>
      </c>
      <c r="Y43" s="755">
        <v>0</v>
      </c>
      <c r="Z43" s="755">
        <v>0</v>
      </c>
      <c r="AA43" s="755">
        <v>0</v>
      </c>
      <c r="AB43" s="755">
        <v>0</v>
      </c>
      <c r="AC43" s="755">
        <v>0</v>
      </c>
      <c r="AD43" s="755">
        <v>0</v>
      </c>
      <c r="AE43" s="755">
        <v>0</v>
      </c>
      <c r="AF43" s="755">
        <v>0</v>
      </c>
      <c r="AG43" s="755">
        <f>SUM(U43:AF43)</f>
        <v>0</v>
      </c>
      <c r="AH43" s="752"/>
      <c r="AJ43" s="750"/>
    </row>
    <row r="44" spans="3:37" ht="13" x14ac:dyDescent="0.3">
      <c r="C44" s="759"/>
      <c r="D44" s="20" t="s">
        <v>660</v>
      </c>
      <c r="E44" s="754"/>
      <c r="F44" s="757">
        <v>0</v>
      </c>
      <c r="G44" s="755">
        <v>0</v>
      </c>
      <c r="H44" s="755">
        <v>0</v>
      </c>
      <c r="I44" s="755">
        <v>0</v>
      </c>
      <c r="J44" s="755">
        <v>0</v>
      </c>
      <c r="K44" s="755">
        <v>0</v>
      </c>
      <c r="L44" s="755">
        <v>0</v>
      </c>
      <c r="M44" s="755">
        <v>0</v>
      </c>
      <c r="N44" s="755">
        <v>0</v>
      </c>
      <c r="O44" s="755">
        <v>0</v>
      </c>
      <c r="P44" s="755">
        <v>0</v>
      </c>
      <c r="Q44" s="755">
        <v>0</v>
      </c>
      <c r="R44" s="755">
        <v>0</v>
      </c>
      <c r="S44" s="755">
        <f t="shared" si="7"/>
        <v>0</v>
      </c>
      <c r="T44" s="757">
        <v>0</v>
      </c>
      <c r="U44" s="755">
        <v>0</v>
      </c>
      <c r="V44" s="755">
        <v>0</v>
      </c>
      <c r="W44" s="755">
        <v>0</v>
      </c>
      <c r="X44" s="755">
        <v>0</v>
      </c>
      <c r="Y44" s="755">
        <v>0</v>
      </c>
      <c r="Z44" s="755">
        <v>0</v>
      </c>
      <c r="AA44" s="755">
        <v>0</v>
      </c>
      <c r="AB44" s="755">
        <v>0</v>
      </c>
      <c r="AC44" s="755">
        <v>0</v>
      </c>
      <c r="AD44" s="755">
        <v>0</v>
      </c>
      <c r="AE44" s="755">
        <v>0</v>
      </c>
      <c r="AF44" s="755">
        <v>0</v>
      </c>
      <c r="AG44" s="755">
        <f>SUM(U44:W44)</f>
        <v>0</v>
      </c>
      <c r="AH44" s="752"/>
      <c r="AJ44" s="750"/>
    </row>
    <row r="45" spans="3:37" ht="13" x14ac:dyDescent="0.3">
      <c r="C45" s="759"/>
      <c r="D45" s="20" t="s">
        <v>661</v>
      </c>
      <c r="E45" s="75" t="s">
        <v>103</v>
      </c>
      <c r="F45" s="757">
        <v>0</v>
      </c>
      <c r="G45" s="755">
        <v>0</v>
      </c>
      <c r="H45" s="755">
        <v>0</v>
      </c>
      <c r="I45" s="755">
        <v>0</v>
      </c>
      <c r="J45" s="755">
        <v>0</v>
      </c>
      <c r="K45" s="755">
        <v>0</v>
      </c>
      <c r="L45" s="755">
        <v>0</v>
      </c>
      <c r="M45" s="755">
        <v>0</v>
      </c>
      <c r="N45" s="755">
        <v>0</v>
      </c>
      <c r="O45" s="755">
        <v>0</v>
      </c>
      <c r="P45" s="755">
        <v>0</v>
      </c>
      <c r="Q45" s="755">
        <v>0</v>
      </c>
      <c r="R45" s="755">
        <v>0</v>
      </c>
      <c r="S45" s="755">
        <f>SUM(G45:R45)</f>
        <v>0</v>
      </c>
      <c r="T45" s="757">
        <v>-28921.252799999998</v>
      </c>
      <c r="U45" s="755">
        <v>0</v>
      </c>
      <c r="V45" s="755">
        <v>0</v>
      </c>
      <c r="W45" s="755">
        <v>0</v>
      </c>
      <c r="X45" s="755">
        <v>0</v>
      </c>
      <c r="Y45" s="755">
        <v>0</v>
      </c>
      <c r="Z45" s="755">
        <v>-28921.252799999998</v>
      </c>
      <c r="AA45" s="755">
        <v>0</v>
      </c>
      <c r="AB45" s="755">
        <v>0</v>
      </c>
      <c r="AC45" s="755">
        <v>0</v>
      </c>
      <c r="AD45" s="755">
        <v>0</v>
      </c>
      <c r="AE45" s="755">
        <v>0</v>
      </c>
      <c r="AF45" s="755">
        <v>0</v>
      </c>
      <c r="AG45" s="755">
        <f t="shared" ref="AG45:AG51" si="8">SUM(U45:W45)</f>
        <v>0</v>
      </c>
      <c r="AH45" s="752"/>
      <c r="AJ45" s="750"/>
      <c r="AK45" s="753"/>
    </row>
    <row r="46" spans="3:37" ht="12.75" customHeight="1" x14ac:dyDescent="0.3">
      <c r="C46" s="759"/>
      <c r="D46" s="20" t="s">
        <v>662</v>
      </c>
      <c r="E46" s="754"/>
      <c r="F46" s="757">
        <v>0</v>
      </c>
      <c r="G46" s="755">
        <v>-429.30604</v>
      </c>
      <c r="H46" s="755">
        <v>-25816.40825</v>
      </c>
      <c r="I46" s="755">
        <v>-20920.48486</v>
      </c>
      <c r="J46" s="755">
        <v>0</v>
      </c>
      <c r="K46" s="755">
        <v>0</v>
      </c>
      <c r="L46" s="755">
        <v>0</v>
      </c>
      <c r="M46" s="755">
        <v>0</v>
      </c>
      <c r="N46" s="755">
        <v>0</v>
      </c>
      <c r="O46" s="755">
        <v>0</v>
      </c>
      <c r="P46" s="755">
        <v>0</v>
      </c>
      <c r="Q46" s="755">
        <v>0</v>
      </c>
      <c r="R46" s="755">
        <v>0</v>
      </c>
      <c r="S46" s="755">
        <f>SUM(G46:R46)</f>
        <v>-47166.19915</v>
      </c>
      <c r="T46" s="757">
        <v>-710985.35978000006</v>
      </c>
      <c r="U46" s="755">
        <v>-28921.252799999998</v>
      </c>
      <c r="V46" s="755">
        <v>0</v>
      </c>
      <c r="W46" s="755">
        <v>0</v>
      </c>
      <c r="X46" s="755">
        <v>0</v>
      </c>
      <c r="Y46" s="755">
        <v>0</v>
      </c>
      <c r="Z46" s="755">
        <v>13703.296649999998</v>
      </c>
      <c r="AA46" s="755">
        <v>-1284.8917799999999</v>
      </c>
      <c r="AB46" s="755">
        <v>-57253.444750000002</v>
      </c>
      <c r="AC46" s="755">
        <v>-82947.950769999996</v>
      </c>
      <c r="AD46" s="755">
        <v>-246078.70217</v>
      </c>
      <c r="AE46" s="755">
        <v>-14777.102000000001</v>
      </c>
      <c r="AF46" s="755">
        <v>-293425.31215999997</v>
      </c>
      <c r="AG46" s="755">
        <f>SUM(U46:W46)</f>
        <v>-28921.252799999998</v>
      </c>
      <c r="AH46" s="752"/>
      <c r="AJ46" s="750"/>
      <c r="AK46" s="753"/>
    </row>
    <row r="47" spans="3:37" ht="13" x14ac:dyDescent="0.3">
      <c r="C47" s="759"/>
      <c r="D47" s="20" t="s">
        <v>663</v>
      </c>
      <c r="E47" s="754"/>
      <c r="F47" s="757">
        <v>0</v>
      </c>
      <c r="G47" s="755">
        <v>-43680.838499999998</v>
      </c>
      <c r="H47" s="755">
        <v>-102970.71249999999</v>
      </c>
      <c r="I47" s="755">
        <v>-241592.82</v>
      </c>
      <c r="J47" s="755">
        <v>0</v>
      </c>
      <c r="K47" s="755">
        <v>0</v>
      </c>
      <c r="L47" s="755">
        <v>0</v>
      </c>
      <c r="M47" s="755">
        <v>0</v>
      </c>
      <c r="N47" s="755">
        <v>0</v>
      </c>
      <c r="O47" s="755">
        <v>0</v>
      </c>
      <c r="P47" s="755">
        <v>0</v>
      </c>
      <c r="Q47" s="755">
        <v>0</v>
      </c>
      <c r="R47" s="755">
        <v>0</v>
      </c>
      <c r="S47" s="755">
        <f>SUM(G47:R47)</f>
        <v>-388244.37099999998</v>
      </c>
      <c r="T47" s="757">
        <v>-1406402.4739999999</v>
      </c>
      <c r="U47" s="755">
        <v>-36849</v>
      </c>
      <c r="V47" s="755">
        <v>-84761.46</v>
      </c>
      <c r="W47" s="755">
        <v>-163483</v>
      </c>
      <c r="X47" s="755">
        <v>-97009.32</v>
      </c>
      <c r="Y47" s="755">
        <v>-239731</v>
      </c>
      <c r="Z47" s="755">
        <v>0</v>
      </c>
      <c r="AA47" s="755">
        <v>-366652.86200000002</v>
      </c>
      <c r="AB47" s="755">
        <v>-80148.587499999994</v>
      </c>
      <c r="AC47" s="755">
        <v>-176902.32949999999</v>
      </c>
      <c r="AD47" s="755">
        <v>-82833</v>
      </c>
      <c r="AE47" s="755">
        <v>-25840.904999999999</v>
      </c>
      <c r="AF47" s="755">
        <v>-52191.01</v>
      </c>
      <c r="AG47" s="755">
        <f>SUM(U47:W47)</f>
        <v>-285093.46000000002</v>
      </c>
      <c r="AH47" s="752"/>
      <c r="AJ47" s="750"/>
      <c r="AK47" s="753"/>
    </row>
    <row r="48" spans="3:37" ht="13" hidden="1" x14ac:dyDescent="0.3">
      <c r="C48" s="759"/>
      <c r="D48" s="20" t="s">
        <v>664</v>
      </c>
      <c r="E48" s="754"/>
      <c r="F48" s="757">
        <v>0</v>
      </c>
      <c r="G48" s="755">
        <v>0</v>
      </c>
      <c r="H48" s="755">
        <v>0</v>
      </c>
      <c r="I48" s="755">
        <v>0</v>
      </c>
      <c r="J48" s="755">
        <v>0</v>
      </c>
      <c r="K48" s="755">
        <v>0</v>
      </c>
      <c r="L48" s="755">
        <v>0</v>
      </c>
      <c r="M48" s="755">
        <v>0</v>
      </c>
      <c r="N48" s="755">
        <v>0</v>
      </c>
      <c r="O48" s="755">
        <v>0</v>
      </c>
      <c r="P48" s="755">
        <v>0</v>
      </c>
      <c r="Q48" s="755">
        <v>0</v>
      </c>
      <c r="R48" s="755">
        <v>0</v>
      </c>
      <c r="S48" s="755">
        <f t="shared" si="7"/>
        <v>0</v>
      </c>
      <c r="T48" s="757">
        <v>0</v>
      </c>
      <c r="U48" s="755">
        <v>0</v>
      </c>
      <c r="V48" s="755">
        <v>0</v>
      </c>
      <c r="W48" s="755">
        <v>0</v>
      </c>
      <c r="X48" s="755">
        <v>0</v>
      </c>
      <c r="Y48" s="755">
        <v>0</v>
      </c>
      <c r="Z48" s="755">
        <v>0</v>
      </c>
      <c r="AA48" s="755">
        <v>0</v>
      </c>
      <c r="AB48" s="755">
        <v>0</v>
      </c>
      <c r="AC48" s="755">
        <v>0</v>
      </c>
      <c r="AD48" s="755">
        <v>0</v>
      </c>
      <c r="AE48" s="755">
        <v>0</v>
      </c>
      <c r="AF48" s="755">
        <v>0</v>
      </c>
      <c r="AG48" s="755">
        <f t="shared" si="8"/>
        <v>0</v>
      </c>
      <c r="AH48" s="752"/>
      <c r="AJ48" s="750"/>
      <c r="AK48" s="753"/>
    </row>
    <row r="49" spans="1:37" ht="13" hidden="1" x14ac:dyDescent="0.3">
      <c r="C49" s="759"/>
      <c r="D49" s="20" t="s">
        <v>665</v>
      </c>
      <c r="E49" s="754"/>
      <c r="F49" s="757">
        <v>0</v>
      </c>
      <c r="G49" s="755">
        <v>0</v>
      </c>
      <c r="H49" s="755">
        <v>0</v>
      </c>
      <c r="I49" s="755">
        <v>0</v>
      </c>
      <c r="J49" s="755">
        <v>0</v>
      </c>
      <c r="K49" s="755">
        <v>0</v>
      </c>
      <c r="L49" s="755">
        <v>0</v>
      </c>
      <c r="M49" s="755">
        <v>0</v>
      </c>
      <c r="N49" s="755">
        <v>0</v>
      </c>
      <c r="O49" s="755">
        <v>0</v>
      </c>
      <c r="P49" s="755">
        <v>0</v>
      </c>
      <c r="Q49" s="755">
        <v>0</v>
      </c>
      <c r="R49" s="755">
        <v>0</v>
      </c>
      <c r="S49" s="755">
        <f t="shared" si="7"/>
        <v>0</v>
      </c>
      <c r="T49" s="757">
        <v>0</v>
      </c>
      <c r="U49" s="755">
        <v>0</v>
      </c>
      <c r="V49" s="755">
        <v>0</v>
      </c>
      <c r="W49" s="755">
        <v>0</v>
      </c>
      <c r="X49" s="755">
        <v>0</v>
      </c>
      <c r="Y49" s="755">
        <v>0</v>
      </c>
      <c r="Z49" s="755">
        <v>0</v>
      </c>
      <c r="AA49" s="755">
        <v>0</v>
      </c>
      <c r="AB49" s="755">
        <v>0</v>
      </c>
      <c r="AC49" s="755">
        <v>0</v>
      </c>
      <c r="AD49" s="755">
        <v>0</v>
      </c>
      <c r="AE49" s="755">
        <v>0</v>
      </c>
      <c r="AF49" s="755">
        <v>0</v>
      </c>
      <c r="AG49" s="755">
        <f t="shared" si="8"/>
        <v>0</v>
      </c>
      <c r="AH49" s="752"/>
      <c r="AJ49" s="750"/>
      <c r="AK49" s="753"/>
    </row>
    <row r="50" spans="1:37" ht="12.75" hidden="1" customHeight="1" x14ac:dyDescent="0.3">
      <c r="C50" s="759"/>
      <c r="D50" s="20" t="s">
        <v>666</v>
      </c>
      <c r="E50" s="59"/>
      <c r="F50" s="171">
        <v>0</v>
      </c>
      <c r="G50" s="755">
        <v>0</v>
      </c>
      <c r="H50" s="755">
        <v>0</v>
      </c>
      <c r="I50" s="755">
        <v>0</v>
      </c>
      <c r="J50" s="755">
        <v>0</v>
      </c>
      <c r="K50" s="755">
        <v>0</v>
      </c>
      <c r="L50" s="755">
        <v>0</v>
      </c>
      <c r="M50" s="755">
        <v>0</v>
      </c>
      <c r="N50" s="755">
        <v>0</v>
      </c>
      <c r="O50" s="755">
        <v>0</v>
      </c>
      <c r="P50" s="755">
        <v>0</v>
      </c>
      <c r="Q50" s="755">
        <v>0</v>
      </c>
      <c r="R50" s="755">
        <v>0</v>
      </c>
      <c r="S50" s="755">
        <f t="shared" si="7"/>
        <v>0</v>
      </c>
      <c r="T50" s="171">
        <v>0</v>
      </c>
      <c r="U50" s="755">
        <v>0</v>
      </c>
      <c r="V50" s="755">
        <v>0</v>
      </c>
      <c r="W50" s="755">
        <v>0</v>
      </c>
      <c r="X50" s="755">
        <v>0</v>
      </c>
      <c r="Y50" s="755">
        <v>0</v>
      </c>
      <c r="Z50" s="755">
        <v>0</v>
      </c>
      <c r="AA50" s="755">
        <v>0</v>
      </c>
      <c r="AB50" s="755">
        <v>0</v>
      </c>
      <c r="AC50" s="755">
        <v>0</v>
      </c>
      <c r="AD50" s="755">
        <v>0</v>
      </c>
      <c r="AE50" s="755">
        <v>0</v>
      </c>
      <c r="AF50" s="755">
        <v>0</v>
      </c>
      <c r="AG50" s="755">
        <f t="shared" si="8"/>
        <v>0</v>
      </c>
      <c r="AH50" s="752"/>
      <c r="AJ50" s="750"/>
      <c r="AK50" s="753"/>
    </row>
    <row r="51" spans="1:37" ht="12.75" customHeight="1" x14ac:dyDescent="0.3">
      <c r="C51" s="759"/>
      <c r="D51" s="20" t="s">
        <v>667</v>
      </c>
      <c r="E51" s="59"/>
      <c r="F51" s="171">
        <v>0</v>
      </c>
      <c r="G51" s="755">
        <v>-98.974999999999994</v>
      </c>
      <c r="H51" s="755">
        <v>-126.5682</v>
      </c>
      <c r="I51" s="755">
        <v>-182.67250000000001</v>
      </c>
      <c r="J51" s="755">
        <v>0</v>
      </c>
      <c r="K51" s="755">
        <v>0</v>
      </c>
      <c r="L51" s="755">
        <v>0</v>
      </c>
      <c r="M51" s="755">
        <v>0</v>
      </c>
      <c r="N51" s="755">
        <v>0</v>
      </c>
      <c r="O51" s="755">
        <v>0</v>
      </c>
      <c r="P51" s="755">
        <v>0</v>
      </c>
      <c r="Q51" s="755">
        <v>0</v>
      </c>
      <c r="R51" s="755">
        <v>0</v>
      </c>
      <c r="S51" s="755">
        <f>SUM(G51:R51)</f>
        <v>-408.21570000000003</v>
      </c>
      <c r="T51" s="171">
        <v>-1066.6424</v>
      </c>
      <c r="U51" s="755">
        <v>-53</v>
      </c>
      <c r="V51" s="755">
        <v>-26.4421</v>
      </c>
      <c r="W51" s="755">
        <v>-30.805099999999999</v>
      </c>
      <c r="X51" s="755">
        <v>-14.3073</v>
      </c>
      <c r="Y51" s="755">
        <v>-28.3</v>
      </c>
      <c r="Z51" s="755">
        <v>-39.191800000000001</v>
      </c>
      <c r="AA51" s="755">
        <v>-139.72479999999999</v>
      </c>
      <c r="AB51" s="755">
        <v>-6.6684000000000001</v>
      </c>
      <c r="AC51" s="755">
        <v>-37.650199999999998</v>
      </c>
      <c r="AD51" s="755">
        <v>-62.795200000000001</v>
      </c>
      <c r="AE51" s="755">
        <v>-370.43759999999997</v>
      </c>
      <c r="AF51" s="755">
        <v>-257.31990000000002</v>
      </c>
      <c r="AG51" s="755">
        <f t="shared" si="8"/>
        <v>-110.24719999999999</v>
      </c>
      <c r="AH51" s="752"/>
      <c r="AJ51" s="750"/>
      <c r="AK51" s="753"/>
    </row>
    <row r="52" spans="1:37" ht="12.75" customHeight="1" x14ac:dyDescent="0.3">
      <c r="C52" s="760"/>
      <c r="D52" s="761"/>
      <c r="E52" s="762"/>
      <c r="F52" s="763"/>
      <c r="G52" s="764"/>
      <c r="H52" s="764"/>
      <c r="I52" s="764"/>
      <c r="J52" s="764"/>
      <c r="K52" s="764"/>
      <c r="L52" s="764"/>
      <c r="M52" s="764"/>
      <c r="N52" s="764"/>
      <c r="O52" s="764"/>
      <c r="P52" s="764"/>
      <c r="Q52" s="764"/>
      <c r="R52" s="764"/>
      <c r="S52" s="764"/>
      <c r="T52" s="763"/>
      <c r="U52" s="764"/>
      <c r="V52" s="764"/>
      <c r="W52" s="764"/>
      <c r="X52" s="764"/>
      <c r="Y52" s="764"/>
      <c r="Z52" s="764"/>
      <c r="AA52" s="764"/>
      <c r="AB52" s="764"/>
      <c r="AC52" s="764"/>
      <c r="AD52" s="764"/>
      <c r="AE52" s="764"/>
      <c r="AF52" s="764"/>
      <c r="AG52" s="765"/>
      <c r="AH52" s="752"/>
      <c r="AJ52" s="753"/>
    </row>
    <row r="53" spans="1:37" ht="12.75" hidden="1" customHeight="1" x14ac:dyDescent="0.3">
      <c r="C53" s="766" t="s">
        <v>668</v>
      </c>
      <c r="D53" s="761"/>
      <c r="E53" s="767"/>
      <c r="F53" s="768">
        <v>0</v>
      </c>
      <c r="G53" s="764">
        <v>0</v>
      </c>
      <c r="H53" s="764">
        <v>0</v>
      </c>
      <c r="I53" s="764">
        <v>0</v>
      </c>
      <c r="J53" s="764">
        <v>0</v>
      </c>
      <c r="K53" s="764">
        <v>0</v>
      </c>
      <c r="L53" s="764">
        <v>0</v>
      </c>
      <c r="M53" s="764">
        <v>0</v>
      </c>
      <c r="N53" s="764">
        <v>0</v>
      </c>
      <c r="O53" s="764">
        <v>0</v>
      </c>
      <c r="P53" s="764">
        <v>0</v>
      </c>
      <c r="Q53" s="764">
        <v>0</v>
      </c>
      <c r="R53" s="764">
        <v>0</v>
      </c>
      <c r="S53" s="764">
        <f>SUM(G53:R53)</f>
        <v>0</v>
      </c>
      <c r="T53" s="763">
        <v>0</v>
      </c>
      <c r="U53" s="764">
        <v>0</v>
      </c>
      <c r="V53" s="764">
        <v>0</v>
      </c>
      <c r="W53" s="764">
        <v>0</v>
      </c>
      <c r="X53" s="764">
        <v>0</v>
      </c>
      <c r="Y53" s="764">
        <v>0</v>
      </c>
      <c r="Z53" s="764">
        <v>0</v>
      </c>
      <c r="AA53" s="764">
        <v>0</v>
      </c>
      <c r="AB53" s="764">
        <v>0</v>
      </c>
      <c r="AC53" s="764">
        <v>0</v>
      </c>
      <c r="AD53" s="764">
        <v>0</v>
      </c>
      <c r="AE53" s="764">
        <v>0</v>
      </c>
      <c r="AF53" s="764">
        <v>0</v>
      </c>
      <c r="AG53" s="765">
        <f>SUM(U53:V53)</f>
        <v>0</v>
      </c>
      <c r="AH53" s="752"/>
      <c r="AJ53" s="753"/>
    </row>
    <row r="54" spans="1:37" s="769" customFormat="1" ht="15" customHeight="1" x14ac:dyDescent="0.3">
      <c r="A54" s="743"/>
      <c r="B54" s="743"/>
      <c r="C54" s="68" t="s">
        <v>669</v>
      </c>
      <c r="D54" s="68"/>
      <c r="E54" s="51"/>
      <c r="F54" s="214"/>
      <c r="G54" s="214"/>
      <c r="H54" s="214"/>
      <c r="I54" s="214"/>
      <c r="J54" s="214"/>
      <c r="K54" s="214"/>
      <c r="L54" s="214"/>
      <c r="M54" s="156"/>
      <c r="N54" s="156"/>
      <c r="O54" s="156"/>
      <c r="P54" s="156"/>
      <c r="Q54" s="156"/>
      <c r="R54" s="156"/>
      <c r="S54" s="156"/>
      <c r="T54" s="214"/>
      <c r="U54" s="214"/>
      <c r="V54" s="214"/>
      <c r="W54" s="214"/>
      <c r="X54" s="214"/>
      <c r="Y54" s="214"/>
      <c r="Z54" s="214"/>
      <c r="AA54" s="156"/>
      <c r="AB54" s="156"/>
      <c r="AC54" s="156"/>
      <c r="AD54" s="156"/>
      <c r="AE54" s="156"/>
      <c r="AF54" s="156"/>
      <c r="AG54" s="156"/>
      <c r="AH54" s="770"/>
    </row>
    <row r="55" spans="1:37" ht="13" x14ac:dyDescent="0.3">
      <c r="C55" s="68" t="s">
        <v>670</v>
      </c>
      <c r="D55" s="68"/>
      <c r="E55" s="59"/>
      <c r="F55" s="20"/>
      <c r="G55" s="20"/>
      <c r="H55" s="136"/>
      <c r="I55" s="20"/>
      <c r="J55" s="20"/>
      <c r="K55" s="20"/>
      <c r="L55" s="20"/>
      <c r="M55" s="20"/>
      <c r="N55" s="20"/>
      <c r="O55" s="20"/>
      <c r="P55" s="20"/>
      <c r="Q55" s="20"/>
      <c r="R55" s="20"/>
      <c r="S55" s="136"/>
      <c r="T55" s="20"/>
      <c r="U55" s="20"/>
      <c r="V55" s="20"/>
      <c r="W55" s="20"/>
      <c r="X55" s="20"/>
      <c r="Y55" s="20"/>
      <c r="Z55" s="20"/>
      <c r="AA55" s="20"/>
      <c r="AB55" s="20"/>
      <c r="AC55" s="20"/>
      <c r="AD55" s="20"/>
      <c r="AE55" s="20"/>
      <c r="AF55" s="20"/>
      <c r="AG55" s="20"/>
      <c r="AH55" s="770"/>
      <c r="AK55" s="753"/>
    </row>
    <row r="56" spans="1:37" ht="13" hidden="1" x14ac:dyDescent="0.3">
      <c r="C56" s="524" t="s">
        <v>56</v>
      </c>
      <c r="D56" s="20"/>
      <c r="E56" s="59"/>
      <c r="F56" s="20"/>
      <c r="G56" s="20"/>
      <c r="H56" s="136"/>
      <c r="I56" s="20"/>
      <c r="J56" s="20"/>
      <c r="K56" s="20"/>
      <c r="L56" s="20"/>
      <c r="M56" s="20"/>
      <c r="N56" s="20"/>
      <c r="O56" s="20"/>
      <c r="P56" s="20"/>
      <c r="Q56" s="20"/>
      <c r="R56" s="20"/>
      <c r="S56" s="368"/>
      <c r="T56" s="20"/>
      <c r="U56" s="20"/>
      <c r="V56" s="20"/>
      <c r="W56" s="20"/>
      <c r="X56" s="20"/>
      <c r="Y56" s="20"/>
      <c r="Z56" s="20"/>
      <c r="AA56" s="20"/>
      <c r="AB56" s="20"/>
      <c r="AC56" s="20"/>
      <c r="AD56" s="20"/>
      <c r="AE56" s="20"/>
      <c r="AF56" s="20"/>
      <c r="AG56" s="20"/>
      <c r="AH56" s="770"/>
      <c r="AK56" s="753"/>
    </row>
    <row r="57" spans="1:37" ht="13" x14ac:dyDescent="0.3">
      <c r="C57" s="20"/>
      <c r="E57" s="20"/>
      <c r="F57" s="20"/>
      <c r="G57" s="20"/>
      <c r="H57" s="136"/>
      <c r="I57" s="771"/>
      <c r="J57" s="20"/>
      <c r="K57" s="20"/>
      <c r="L57" s="20"/>
      <c r="M57" s="20"/>
      <c r="N57" s="20"/>
      <c r="O57" s="20"/>
      <c r="P57" s="20"/>
      <c r="Q57" s="20"/>
      <c r="R57" s="20"/>
      <c r="S57" s="20"/>
      <c r="T57" s="20"/>
      <c r="U57" s="20"/>
      <c r="V57" s="20"/>
      <c r="W57" s="20"/>
      <c r="X57" s="20"/>
      <c r="Y57" s="20"/>
      <c r="Z57" s="20"/>
      <c r="AA57" s="20"/>
      <c r="AB57" s="20"/>
      <c r="AC57" s="20"/>
      <c r="AD57" s="20"/>
      <c r="AE57" s="20"/>
      <c r="AF57" s="20"/>
      <c r="AG57" s="136"/>
      <c r="AK57" s="750"/>
    </row>
    <row r="58" spans="1:37" ht="12.75" hidden="1" customHeight="1" x14ac:dyDescent="0.25">
      <c r="C58" s="743" t="s">
        <v>671</v>
      </c>
      <c r="H58" s="753"/>
    </row>
    <row r="59" spans="1:37" ht="12.75" hidden="1" customHeight="1" x14ac:dyDescent="0.25">
      <c r="C59" s="743" t="s">
        <v>672</v>
      </c>
      <c r="H59" s="753"/>
    </row>
    <row r="60" spans="1:37" ht="12.75" hidden="1" customHeight="1" x14ac:dyDescent="0.25">
      <c r="C60" s="743" t="s">
        <v>673</v>
      </c>
      <c r="H60" s="753"/>
    </row>
    <row r="61" spans="1:37" ht="12.75" hidden="1" customHeight="1" x14ac:dyDescent="0.25">
      <c r="C61" s="743" t="s">
        <v>674</v>
      </c>
      <c r="H61" s="753"/>
    </row>
    <row r="62" spans="1:37" ht="12.75" hidden="1" customHeight="1" x14ac:dyDescent="0.25">
      <c r="C62" s="743" t="s">
        <v>675</v>
      </c>
    </row>
    <row r="63" spans="1:37" ht="12.75" hidden="1" customHeight="1" x14ac:dyDescent="0.25">
      <c r="C63" s="743" t="s">
        <v>676</v>
      </c>
    </row>
    <row r="64" spans="1:37" ht="12.75" hidden="1" customHeight="1" x14ac:dyDescent="0.25">
      <c r="C64" s="743" t="s">
        <v>677</v>
      </c>
    </row>
    <row r="65" spans="3:34" ht="13" hidden="1" x14ac:dyDescent="0.3">
      <c r="D65" s="772"/>
      <c r="M65" s="753"/>
      <c r="AH65" s="770"/>
    </row>
    <row r="66" spans="3:34" ht="13" hidden="1" x14ac:dyDescent="0.3">
      <c r="T66" s="753"/>
      <c r="AH66" s="770"/>
    </row>
    <row r="67" spans="3:34" hidden="1" x14ac:dyDescent="0.25">
      <c r="C67" s="773"/>
      <c r="D67" s="773"/>
      <c r="E67" s="774"/>
      <c r="F67" s="774"/>
    </row>
    <row r="68" spans="3:34" hidden="1" x14ac:dyDescent="0.25">
      <c r="F68" s="753"/>
    </row>
    <row r="69" spans="3:34" hidden="1" x14ac:dyDescent="0.25">
      <c r="T69" s="775">
        <v>9603525</v>
      </c>
    </row>
    <row r="70" spans="3:34" hidden="1" x14ac:dyDescent="0.25">
      <c r="T70" s="775">
        <f>T69-S6</f>
        <v>8964757.8105800003</v>
      </c>
    </row>
    <row r="71" spans="3:34" hidden="1" x14ac:dyDescent="0.25">
      <c r="T71" s="775"/>
    </row>
    <row r="72" spans="3:34" hidden="1" x14ac:dyDescent="0.25">
      <c r="T72" s="775">
        <v>3335838</v>
      </c>
    </row>
    <row r="73" spans="3:34" hidden="1" x14ac:dyDescent="0.25">
      <c r="T73" s="775">
        <f>T72-S22</f>
        <v>2998935.2577200001</v>
      </c>
    </row>
    <row r="74" spans="3:34" hidden="1" x14ac:dyDescent="0.25">
      <c r="T74" s="775"/>
    </row>
    <row r="75" spans="3:34" s="775" customFormat="1" ht="13" x14ac:dyDescent="0.3">
      <c r="G75" s="776"/>
      <c r="H75" s="776"/>
      <c r="I75" s="776"/>
      <c r="J75" s="776"/>
      <c r="K75" s="777"/>
      <c r="L75" s="776"/>
      <c r="M75" s="776"/>
      <c r="N75" s="778"/>
      <c r="O75" s="776"/>
      <c r="P75" s="776"/>
      <c r="Q75" s="776"/>
      <c r="R75" s="776"/>
      <c r="S75" s="779"/>
    </row>
    <row r="76" spans="3:34" s="775" customFormat="1" ht="13" x14ac:dyDescent="0.3">
      <c r="G76" s="776"/>
      <c r="H76" s="776"/>
      <c r="I76" s="776"/>
      <c r="J76" s="776"/>
      <c r="K76" s="776"/>
      <c r="L76" s="776"/>
      <c r="M76" s="776"/>
      <c r="N76" s="776"/>
      <c r="O76" s="776"/>
      <c r="P76" s="776"/>
      <c r="Q76" s="777"/>
      <c r="R76" s="776"/>
      <c r="S76" s="779"/>
    </row>
    <row r="77" spans="3:34" s="775" customFormat="1" ht="13" x14ac:dyDescent="0.3">
      <c r="S77" s="779"/>
    </row>
    <row r="78" spans="3:34" s="775" customFormat="1" ht="13" x14ac:dyDescent="0.3">
      <c r="F78" s="743"/>
      <c r="G78" s="776"/>
      <c r="H78" s="776"/>
      <c r="I78" s="776"/>
      <c r="J78" s="776"/>
      <c r="K78" s="776"/>
      <c r="L78" s="776"/>
      <c r="M78" s="776"/>
      <c r="N78" s="776"/>
      <c r="O78" s="776"/>
      <c r="S78" s="780"/>
    </row>
    <row r="79" spans="3:34" ht="15.75" customHeight="1" x14ac:dyDescent="0.3">
      <c r="G79" s="776"/>
      <c r="H79" s="776"/>
      <c r="I79" s="776"/>
      <c r="J79" s="776"/>
      <c r="K79" s="776"/>
      <c r="L79" s="776"/>
      <c r="M79" s="776"/>
      <c r="N79" s="776"/>
      <c r="O79" s="776"/>
      <c r="S79" s="779"/>
      <c r="T79" s="775"/>
    </row>
    <row r="80" spans="3:34" ht="13" x14ac:dyDescent="0.3">
      <c r="S80" s="779"/>
      <c r="T80" s="775"/>
    </row>
    <row r="81" spans="7:20" ht="13" x14ac:dyDescent="0.3">
      <c r="G81" s="753"/>
      <c r="H81" s="753"/>
      <c r="I81" s="753"/>
      <c r="J81" s="753"/>
      <c r="K81" s="753"/>
      <c r="L81" s="753"/>
      <c r="M81" s="753"/>
      <c r="N81" s="753"/>
      <c r="O81" s="753"/>
      <c r="S81" s="779"/>
      <c r="T81" s="775"/>
    </row>
    <row r="82" spans="7:20" ht="13" x14ac:dyDescent="0.3">
      <c r="G82" s="753"/>
      <c r="H82" s="753"/>
      <c r="I82" s="753"/>
      <c r="J82" s="753"/>
      <c r="K82" s="753"/>
      <c r="L82" s="753"/>
      <c r="M82" s="753"/>
      <c r="N82" s="753"/>
      <c r="O82" s="753"/>
      <c r="P82" s="753"/>
      <c r="Q82" s="753"/>
      <c r="R82" s="753"/>
      <c r="S82" s="779"/>
      <c r="T82" s="775"/>
    </row>
    <row r="83" spans="7:20" x14ac:dyDescent="0.25">
      <c r="G83" s="753"/>
      <c r="H83" s="753"/>
      <c r="I83" s="753"/>
      <c r="J83" s="753"/>
      <c r="K83" s="753"/>
      <c r="L83" s="753"/>
      <c r="M83" s="753"/>
      <c r="N83" s="753"/>
      <c r="O83" s="753"/>
      <c r="P83" s="753"/>
      <c r="Q83" s="753"/>
      <c r="R83" s="753"/>
      <c r="S83" s="753"/>
      <c r="T83" s="775"/>
    </row>
    <row r="84" spans="7:20" x14ac:dyDescent="0.25">
      <c r="G84" s="753"/>
      <c r="H84" s="753"/>
      <c r="I84" s="753"/>
      <c r="J84" s="753"/>
      <c r="K84" s="753"/>
      <c r="L84" s="753"/>
      <c r="M84" s="753"/>
      <c r="N84" s="753"/>
      <c r="O84" s="753"/>
      <c r="P84" s="753"/>
      <c r="Q84" s="753"/>
      <c r="R84" s="753"/>
      <c r="S84" s="753"/>
      <c r="T84" s="775"/>
    </row>
    <row r="85" spans="7:20" x14ac:dyDescent="0.25">
      <c r="G85" s="753"/>
      <c r="H85" s="753"/>
      <c r="I85" s="753"/>
      <c r="J85" s="753"/>
      <c r="K85" s="753"/>
      <c r="L85" s="753"/>
      <c r="M85" s="753"/>
      <c r="N85" s="753"/>
      <c r="O85" s="753"/>
      <c r="P85" s="753"/>
      <c r="Q85" s="753"/>
      <c r="R85" s="753"/>
      <c r="S85" s="753"/>
      <c r="T85" s="775"/>
    </row>
    <row r="86" spans="7:20" x14ac:dyDescent="0.25">
      <c r="G86" s="753"/>
      <c r="H86" s="753"/>
      <c r="I86" s="753"/>
      <c r="J86" s="753"/>
      <c r="K86" s="753"/>
      <c r="L86" s="753"/>
      <c r="M86" s="753"/>
      <c r="N86" s="753"/>
      <c r="O86" s="753"/>
      <c r="P86" s="753"/>
      <c r="Q86" s="753"/>
      <c r="R86" s="753"/>
      <c r="S86" s="753"/>
      <c r="T86" s="775"/>
    </row>
    <row r="87" spans="7:20" x14ac:dyDescent="0.25">
      <c r="G87" s="753"/>
      <c r="H87" s="753"/>
      <c r="I87" s="753"/>
      <c r="J87" s="753"/>
      <c r="K87" s="753"/>
      <c r="L87" s="753"/>
      <c r="M87" s="753"/>
      <c r="N87" s="753"/>
      <c r="O87" s="753"/>
      <c r="P87" s="753"/>
      <c r="Q87" s="753"/>
      <c r="R87" s="753"/>
      <c r="S87" s="753"/>
      <c r="T87" s="775"/>
    </row>
    <row r="88" spans="7:20" x14ac:dyDescent="0.25">
      <c r="G88" s="753"/>
      <c r="H88" s="753"/>
      <c r="I88" s="753"/>
      <c r="J88" s="753"/>
      <c r="K88" s="753"/>
      <c r="L88" s="753"/>
      <c r="M88" s="753"/>
      <c r="N88" s="753"/>
      <c r="O88" s="753"/>
      <c r="P88" s="753"/>
      <c r="Q88" s="753"/>
      <c r="R88" s="753"/>
      <c r="S88" s="753"/>
      <c r="T88" s="775"/>
    </row>
    <row r="89" spans="7:20" x14ac:dyDescent="0.25">
      <c r="G89" s="753"/>
      <c r="H89" s="753"/>
      <c r="I89" s="753"/>
      <c r="J89" s="753"/>
      <c r="K89" s="753"/>
      <c r="L89" s="753"/>
      <c r="M89" s="753"/>
      <c r="N89" s="753"/>
      <c r="O89" s="753"/>
      <c r="P89" s="753"/>
      <c r="Q89" s="753"/>
      <c r="R89" s="753"/>
      <c r="S89" s="753"/>
      <c r="T89" s="775"/>
    </row>
    <row r="90" spans="7:20" x14ac:dyDescent="0.25">
      <c r="G90" s="753"/>
      <c r="H90" s="753"/>
      <c r="I90" s="753"/>
      <c r="J90" s="753"/>
      <c r="K90" s="753"/>
      <c r="L90" s="753"/>
      <c r="M90" s="753"/>
      <c r="N90" s="753"/>
      <c r="O90" s="753"/>
      <c r="P90" s="753"/>
      <c r="Q90" s="753"/>
      <c r="R90" s="753"/>
      <c r="S90" s="753"/>
      <c r="T90" s="775"/>
    </row>
    <row r="91" spans="7:20" x14ac:dyDescent="0.25">
      <c r="G91" s="753"/>
      <c r="H91" s="753"/>
      <c r="I91" s="753"/>
      <c r="J91" s="753"/>
      <c r="K91" s="753"/>
      <c r="L91" s="753"/>
      <c r="M91" s="753"/>
      <c r="N91" s="753"/>
      <c r="O91" s="753"/>
      <c r="P91" s="753"/>
      <c r="Q91" s="753"/>
      <c r="R91" s="753"/>
      <c r="S91" s="753"/>
      <c r="T91" s="775"/>
    </row>
    <row r="92" spans="7:20" x14ac:dyDescent="0.25">
      <c r="G92" s="753"/>
      <c r="H92" s="753"/>
      <c r="I92" s="753"/>
      <c r="J92" s="753"/>
      <c r="K92" s="753"/>
      <c r="L92" s="753"/>
      <c r="M92" s="753"/>
      <c r="N92" s="753"/>
      <c r="O92" s="753"/>
      <c r="P92" s="753"/>
      <c r="Q92" s="753"/>
      <c r="R92" s="753"/>
      <c r="S92" s="753"/>
      <c r="T92" s="775"/>
    </row>
    <row r="93" spans="7:20" x14ac:dyDescent="0.25">
      <c r="G93" s="753"/>
      <c r="H93" s="753"/>
      <c r="I93" s="753"/>
      <c r="J93" s="753"/>
      <c r="K93" s="753"/>
      <c r="L93" s="753"/>
      <c r="M93" s="753"/>
      <c r="N93" s="753"/>
      <c r="O93" s="753"/>
      <c r="P93" s="753"/>
      <c r="Q93" s="753"/>
      <c r="R93" s="753"/>
      <c r="S93" s="753"/>
      <c r="T93" s="775"/>
    </row>
    <row r="94" spans="7:20" x14ac:dyDescent="0.25">
      <c r="G94" s="753"/>
      <c r="H94" s="753"/>
      <c r="I94" s="753"/>
      <c r="J94" s="753"/>
      <c r="K94" s="753"/>
      <c r="L94" s="753"/>
      <c r="M94" s="753"/>
      <c r="N94" s="753"/>
      <c r="O94" s="753"/>
      <c r="P94" s="753"/>
      <c r="Q94" s="753"/>
      <c r="R94" s="753"/>
      <c r="S94" s="753"/>
    </row>
    <row r="95" spans="7:20" x14ac:dyDescent="0.25">
      <c r="G95" s="753"/>
      <c r="H95" s="753"/>
      <c r="I95" s="753"/>
      <c r="J95" s="753"/>
      <c r="K95" s="753"/>
      <c r="L95" s="753"/>
      <c r="M95" s="753"/>
      <c r="N95" s="753"/>
      <c r="O95" s="753"/>
      <c r="P95" s="753"/>
      <c r="Q95" s="753"/>
      <c r="R95" s="753"/>
      <c r="S95" s="753"/>
    </row>
    <row r="96" spans="7:20" x14ac:dyDescent="0.25">
      <c r="G96" s="753"/>
      <c r="H96" s="753"/>
      <c r="I96" s="753"/>
      <c r="J96" s="753"/>
      <c r="K96" s="753"/>
      <c r="L96" s="753"/>
      <c r="M96" s="753"/>
      <c r="N96" s="753"/>
      <c r="O96" s="753"/>
      <c r="P96" s="753"/>
      <c r="Q96" s="753"/>
      <c r="R96" s="753"/>
      <c r="S96" s="753"/>
    </row>
    <row r="97" spans="7:19" x14ac:dyDescent="0.25">
      <c r="G97" s="753"/>
      <c r="H97" s="753"/>
      <c r="I97" s="753"/>
      <c r="J97" s="753"/>
      <c r="K97" s="753"/>
      <c r="L97" s="753"/>
      <c r="M97" s="753"/>
      <c r="N97" s="753"/>
      <c r="O97" s="753"/>
      <c r="P97" s="753"/>
      <c r="Q97" s="753"/>
      <c r="R97" s="753"/>
      <c r="S97" s="753"/>
    </row>
    <row r="98" spans="7:19" x14ac:dyDescent="0.25">
      <c r="G98" s="753"/>
      <c r="H98" s="753"/>
      <c r="I98" s="753"/>
      <c r="J98" s="753"/>
      <c r="K98" s="753"/>
      <c r="L98" s="753"/>
      <c r="M98" s="753"/>
      <c r="N98" s="753"/>
      <c r="O98" s="753"/>
      <c r="P98" s="753"/>
      <c r="Q98" s="753"/>
      <c r="R98" s="753"/>
      <c r="S98" s="753"/>
    </row>
    <row r="99" spans="7:19" x14ac:dyDescent="0.25">
      <c r="G99" s="753"/>
      <c r="H99" s="753"/>
      <c r="I99" s="753"/>
      <c r="J99" s="753"/>
      <c r="K99" s="753"/>
      <c r="L99" s="753"/>
      <c r="M99" s="753"/>
      <c r="N99" s="753"/>
      <c r="O99" s="753"/>
      <c r="P99" s="753"/>
      <c r="Q99" s="753"/>
      <c r="R99" s="753"/>
      <c r="S99" s="753"/>
    </row>
    <row r="100" spans="7:19" x14ac:dyDescent="0.25">
      <c r="G100" s="753"/>
      <c r="H100" s="753"/>
      <c r="I100" s="753"/>
      <c r="J100" s="753"/>
      <c r="K100" s="753"/>
      <c r="L100" s="753"/>
      <c r="M100" s="753"/>
      <c r="N100" s="753"/>
      <c r="O100" s="753"/>
      <c r="P100" s="753"/>
      <c r="Q100" s="753"/>
      <c r="R100" s="753"/>
      <c r="S100" s="753"/>
    </row>
    <row r="101" spans="7:19" x14ac:dyDescent="0.25">
      <c r="G101" s="753"/>
      <c r="H101" s="753"/>
      <c r="I101" s="753"/>
      <c r="J101" s="753"/>
      <c r="K101" s="753"/>
      <c r="L101" s="753"/>
      <c r="M101" s="753"/>
      <c r="N101" s="753"/>
      <c r="O101" s="753"/>
      <c r="P101" s="753"/>
      <c r="Q101" s="753"/>
      <c r="R101" s="753"/>
      <c r="S101" s="753"/>
    </row>
    <row r="102" spans="7:19" x14ac:dyDescent="0.25">
      <c r="G102" s="753"/>
      <c r="H102" s="753"/>
      <c r="I102" s="753"/>
      <c r="J102" s="753"/>
      <c r="K102" s="753"/>
      <c r="L102" s="753"/>
      <c r="M102" s="753"/>
      <c r="N102" s="753"/>
      <c r="O102" s="753"/>
      <c r="P102" s="753"/>
      <c r="Q102" s="753"/>
      <c r="R102" s="753"/>
      <c r="S102" s="753"/>
    </row>
    <row r="103" spans="7:19" x14ac:dyDescent="0.25">
      <c r="G103" s="753"/>
      <c r="H103" s="753"/>
      <c r="I103" s="753"/>
      <c r="J103" s="753"/>
      <c r="K103" s="753"/>
      <c r="L103" s="753"/>
      <c r="M103" s="753"/>
      <c r="N103" s="753"/>
      <c r="O103" s="753"/>
      <c r="P103" s="753"/>
      <c r="Q103" s="753"/>
      <c r="R103" s="753"/>
      <c r="S103" s="753"/>
    </row>
    <row r="104" spans="7:19" x14ac:dyDescent="0.25">
      <c r="G104" s="753"/>
      <c r="H104" s="753"/>
      <c r="I104" s="753"/>
      <c r="J104" s="753"/>
      <c r="K104" s="753"/>
      <c r="L104" s="753"/>
      <c r="M104" s="753"/>
      <c r="N104" s="753"/>
      <c r="O104" s="753"/>
      <c r="P104" s="753"/>
      <c r="Q104" s="753"/>
      <c r="R104" s="753"/>
      <c r="S104" s="753"/>
    </row>
    <row r="105" spans="7:19" x14ac:dyDescent="0.25">
      <c r="G105" s="753"/>
      <c r="H105" s="753"/>
      <c r="I105" s="753"/>
      <c r="J105" s="753"/>
      <c r="K105" s="753"/>
      <c r="L105" s="753"/>
      <c r="M105" s="753"/>
      <c r="N105" s="753"/>
      <c r="O105" s="753"/>
      <c r="P105" s="753"/>
      <c r="Q105" s="753"/>
      <c r="R105" s="753"/>
      <c r="S105" s="753"/>
    </row>
    <row r="106" spans="7:19" x14ac:dyDescent="0.25">
      <c r="G106" s="753"/>
      <c r="H106" s="753"/>
      <c r="I106" s="753"/>
      <c r="J106" s="753"/>
      <c r="K106" s="753"/>
      <c r="L106" s="753"/>
      <c r="M106" s="753"/>
      <c r="N106" s="753"/>
      <c r="O106" s="753"/>
      <c r="P106" s="753"/>
      <c r="Q106" s="753"/>
      <c r="R106" s="753"/>
      <c r="S106" s="753"/>
    </row>
    <row r="107" spans="7:19" x14ac:dyDescent="0.25">
      <c r="G107" s="753"/>
      <c r="H107" s="753"/>
      <c r="I107" s="753"/>
      <c r="J107" s="753"/>
      <c r="K107" s="753"/>
      <c r="L107" s="753"/>
      <c r="M107" s="753"/>
      <c r="N107" s="753"/>
      <c r="O107" s="753"/>
      <c r="P107" s="753"/>
      <c r="Q107" s="753"/>
      <c r="R107" s="753"/>
      <c r="S107" s="753"/>
    </row>
    <row r="108" spans="7:19" x14ac:dyDescent="0.25">
      <c r="G108" s="753"/>
      <c r="H108" s="753"/>
      <c r="I108" s="753"/>
      <c r="J108" s="753"/>
      <c r="K108" s="753"/>
      <c r="L108" s="753"/>
      <c r="M108" s="753"/>
      <c r="N108" s="753"/>
      <c r="O108" s="753"/>
      <c r="P108" s="753"/>
      <c r="Q108" s="753"/>
      <c r="R108" s="753"/>
      <c r="S108" s="753"/>
    </row>
    <row r="109" spans="7:19" x14ac:dyDescent="0.25">
      <c r="G109" s="753"/>
      <c r="H109" s="753"/>
      <c r="I109" s="753"/>
      <c r="J109" s="753"/>
      <c r="K109" s="753"/>
      <c r="L109" s="753"/>
      <c r="M109" s="753"/>
      <c r="N109" s="753"/>
      <c r="O109" s="753"/>
      <c r="P109" s="753"/>
      <c r="Q109" s="753"/>
      <c r="R109" s="753"/>
      <c r="S109" s="753"/>
    </row>
    <row r="110" spans="7:19" x14ac:dyDescent="0.25">
      <c r="G110" s="753"/>
      <c r="H110" s="753"/>
      <c r="I110" s="753"/>
      <c r="J110" s="753"/>
      <c r="K110" s="753"/>
      <c r="L110" s="753"/>
      <c r="M110" s="753"/>
      <c r="N110" s="753"/>
      <c r="O110" s="753"/>
      <c r="P110" s="753"/>
      <c r="Q110" s="753"/>
      <c r="R110" s="753"/>
      <c r="S110" s="753"/>
    </row>
    <row r="111" spans="7:19" x14ac:dyDescent="0.25">
      <c r="G111" s="753"/>
      <c r="H111" s="753"/>
      <c r="I111" s="753"/>
      <c r="J111" s="753"/>
      <c r="K111" s="753"/>
      <c r="L111" s="753"/>
      <c r="M111" s="753"/>
      <c r="N111" s="753"/>
      <c r="O111" s="753"/>
      <c r="P111" s="753"/>
      <c r="Q111" s="753"/>
      <c r="R111" s="753"/>
      <c r="S111" s="753"/>
    </row>
    <row r="112" spans="7:19" x14ac:dyDescent="0.25">
      <c r="G112" s="753"/>
      <c r="H112" s="753"/>
      <c r="I112" s="753"/>
      <c r="J112" s="753"/>
      <c r="K112" s="753"/>
      <c r="L112" s="753"/>
      <c r="M112" s="753"/>
      <c r="N112" s="753"/>
      <c r="O112" s="753"/>
      <c r="P112" s="753"/>
      <c r="Q112" s="753"/>
      <c r="R112" s="753"/>
      <c r="S112" s="753"/>
    </row>
    <row r="113" spans="7:19" x14ac:dyDescent="0.25">
      <c r="G113" s="753"/>
      <c r="H113" s="753"/>
      <c r="I113" s="753"/>
      <c r="J113" s="753"/>
      <c r="K113" s="753"/>
      <c r="L113" s="753"/>
      <c r="M113" s="753"/>
      <c r="N113" s="753"/>
      <c r="O113" s="753"/>
      <c r="P113" s="753"/>
      <c r="Q113" s="753"/>
      <c r="R113" s="753"/>
      <c r="S113" s="753"/>
    </row>
    <row r="114" spans="7:19" x14ac:dyDescent="0.25">
      <c r="G114" s="753"/>
      <c r="H114" s="753"/>
      <c r="I114" s="753"/>
      <c r="J114" s="753"/>
      <c r="K114" s="753"/>
      <c r="L114" s="753"/>
      <c r="M114" s="753"/>
      <c r="N114" s="753"/>
      <c r="O114" s="753"/>
      <c r="P114" s="753"/>
      <c r="Q114" s="753"/>
      <c r="R114" s="753"/>
      <c r="S114" s="753"/>
    </row>
    <row r="115" spans="7:19" x14ac:dyDescent="0.25">
      <c r="G115" s="753"/>
      <c r="H115" s="753"/>
      <c r="I115" s="753"/>
      <c r="J115" s="753"/>
      <c r="K115" s="753"/>
      <c r="L115" s="753"/>
      <c r="M115" s="753"/>
      <c r="N115" s="753"/>
      <c r="O115" s="753"/>
      <c r="P115" s="753"/>
      <c r="Q115" s="753"/>
      <c r="R115" s="753"/>
      <c r="S115" s="753"/>
    </row>
    <row r="116" spans="7:19" x14ac:dyDescent="0.25">
      <c r="G116" s="753"/>
      <c r="H116" s="753"/>
      <c r="I116" s="753"/>
      <c r="J116" s="753"/>
      <c r="K116" s="753"/>
      <c r="L116" s="753"/>
      <c r="M116" s="753"/>
      <c r="N116" s="753"/>
      <c r="O116" s="753"/>
      <c r="P116" s="753"/>
      <c r="Q116" s="753"/>
      <c r="R116" s="753"/>
      <c r="S116" s="753"/>
    </row>
    <row r="117" spans="7:19" x14ac:dyDescent="0.25">
      <c r="G117" s="753"/>
      <c r="H117" s="753"/>
      <c r="I117" s="753"/>
      <c r="J117" s="753"/>
      <c r="K117" s="753"/>
      <c r="L117" s="753"/>
      <c r="M117" s="753"/>
      <c r="N117" s="753"/>
      <c r="O117" s="753"/>
      <c r="P117" s="753"/>
      <c r="Q117" s="753"/>
      <c r="R117" s="753"/>
      <c r="S117" s="753"/>
    </row>
    <row r="118" spans="7:19" x14ac:dyDescent="0.25">
      <c r="G118" s="753"/>
      <c r="H118" s="753"/>
      <c r="I118" s="753"/>
      <c r="J118" s="753"/>
      <c r="K118" s="753"/>
      <c r="L118" s="753"/>
      <c r="M118" s="753"/>
      <c r="N118" s="753"/>
      <c r="O118" s="753"/>
      <c r="P118" s="753"/>
      <c r="Q118" s="753"/>
      <c r="R118" s="753"/>
      <c r="S118" s="753"/>
    </row>
    <row r="119" spans="7:19" x14ac:dyDescent="0.25">
      <c r="G119" s="753"/>
      <c r="H119" s="753"/>
      <c r="I119" s="753"/>
      <c r="J119" s="753"/>
      <c r="K119" s="753"/>
      <c r="L119" s="753"/>
      <c r="M119" s="753"/>
      <c r="N119" s="753"/>
      <c r="O119" s="753"/>
      <c r="P119" s="753"/>
      <c r="Q119" s="753"/>
      <c r="R119" s="753"/>
      <c r="S119" s="753"/>
    </row>
    <row r="120" spans="7:19" x14ac:dyDescent="0.25">
      <c r="G120" s="753"/>
      <c r="H120" s="753"/>
      <c r="I120" s="753"/>
      <c r="J120" s="753"/>
      <c r="K120" s="753"/>
      <c r="L120" s="753"/>
      <c r="M120" s="753"/>
      <c r="N120" s="753"/>
      <c r="O120" s="753"/>
      <c r="P120" s="753"/>
      <c r="Q120" s="753"/>
      <c r="R120" s="753"/>
      <c r="S120" s="753"/>
    </row>
    <row r="121" spans="7:19" x14ac:dyDescent="0.25">
      <c r="G121" s="753"/>
      <c r="H121" s="753"/>
      <c r="I121" s="753"/>
      <c r="J121" s="753"/>
      <c r="K121" s="753"/>
      <c r="L121" s="753"/>
      <c r="M121" s="753"/>
      <c r="N121" s="753"/>
      <c r="O121" s="753"/>
      <c r="P121" s="753"/>
      <c r="Q121" s="753"/>
      <c r="R121" s="753"/>
      <c r="S121" s="753"/>
    </row>
    <row r="122" spans="7:19" x14ac:dyDescent="0.25">
      <c r="G122" s="753"/>
      <c r="H122" s="753"/>
      <c r="I122" s="753"/>
      <c r="J122" s="753"/>
      <c r="K122" s="753"/>
      <c r="L122" s="753"/>
      <c r="M122" s="753"/>
      <c r="N122" s="753"/>
      <c r="O122" s="753"/>
      <c r="P122" s="753"/>
      <c r="Q122" s="753"/>
      <c r="R122" s="753"/>
      <c r="S122" s="753"/>
    </row>
    <row r="123" spans="7:19" x14ac:dyDescent="0.25">
      <c r="G123" s="753"/>
      <c r="H123" s="753"/>
      <c r="I123" s="753"/>
      <c r="J123" s="753"/>
      <c r="K123" s="753"/>
      <c r="L123" s="753"/>
      <c r="M123" s="753"/>
      <c r="N123" s="753"/>
      <c r="O123" s="753"/>
      <c r="P123" s="753"/>
      <c r="Q123" s="753"/>
      <c r="R123" s="753"/>
      <c r="S123" s="753"/>
    </row>
    <row r="124" spans="7:19" x14ac:dyDescent="0.25">
      <c r="G124" s="753"/>
      <c r="H124" s="753"/>
      <c r="I124" s="753"/>
      <c r="J124" s="753"/>
      <c r="K124" s="753"/>
      <c r="L124" s="753"/>
      <c r="M124" s="753"/>
      <c r="N124" s="753"/>
      <c r="O124" s="753"/>
      <c r="P124" s="753"/>
      <c r="Q124" s="753"/>
      <c r="R124" s="753"/>
      <c r="S124" s="753"/>
    </row>
    <row r="125" spans="7:19" x14ac:dyDescent="0.25">
      <c r="G125" s="753"/>
      <c r="H125" s="753"/>
      <c r="I125" s="753"/>
      <c r="J125" s="753"/>
      <c r="K125" s="753"/>
      <c r="L125" s="753"/>
      <c r="M125" s="753"/>
      <c r="N125" s="753"/>
      <c r="O125" s="753"/>
      <c r="P125" s="753"/>
      <c r="Q125" s="753"/>
      <c r="R125" s="753"/>
      <c r="S125" s="753"/>
    </row>
    <row r="126" spans="7:19" x14ac:dyDescent="0.25">
      <c r="G126" s="753"/>
      <c r="H126" s="753"/>
      <c r="I126" s="753"/>
      <c r="J126" s="753"/>
      <c r="K126" s="753"/>
      <c r="L126" s="753"/>
      <c r="M126" s="753"/>
      <c r="N126" s="753"/>
      <c r="O126" s="753"/>
      <c r="P126" s="753"/>
      <c r="Q126" s="753"/>
      <c r="R126" s="753"/>
      <c r="S126" s="753"/>
    </row>
    <row r="127" spans="7:19" x14ac:dyDescent="0.25">
      <c r="G127" s="753"/>
      <c r="H127" s="753"/>
      <c r="I127" s="753"/>
      <c r="J127" s="753"/>
      <c r="K127" s="753"/>
      <c r="L127" s="753"/>
      <c r="M127" s="753"/>
      <c r="N127" s="753"/>
      <c r="O127" s="753"/>
      <c r="P127" s="753"/>
      <c r="Q127" s="753"/>
      <c r="R127" s="753"/>
      <c r="S127" s="753"/>
    </row>
    <row r="128" spans="7:19" x14ac:dyDescent="0.25">
      <c r="G128" s="753"/>
      <c r="H128" s="753"/>
      <c r="I128" s="753"/>
      <c r="J128" s="753"/>
      <c r="K128" s="753"/>
      <c r="L128" s="753"/>
      <c r="M128" s="753"/>
      <c r="N128" s="753"/>
      <c r="O128" s="753"/>
      <c r="P128" s="753"/>
      <c r="Q128" s="753"/>
      <c r="R128" s="753"/>
      <c r="S128" s="753"/>
    </row>
    <row r="129" spans="19:19" x14ac:dyDescent="0.25">
      <c r="S129" s="753"/>
    </row>
    <row r="130" spans="19:19" x14ac:dyDescent="0.25">
      <c r="S130" s="753"/>
    </row>
    <row r="131" spans="19:19" x14ac:dyDescent="0.25">
      <c r="S131" s="753"/>
    </row>
    <row r="132" spans="19:19" x14ac:dyDescent="0.25">
      <c r="S132" s="753"/>
    </row>
    <row r="133" spans="19:19" x14ac:dyDescent="0.25">
      <c r="S133" s="753"/>
    </row>
    <row r="134" spans="19:19" x14ac:dyDescent="0.25">
      <c r="S134" s="753"/>
    </row>
    <row r="135" spans="19:19" x14ac:dyDescent="0.25">
      <c r="S135" s="753"/>
    </row>
    <row r="136" spans="19:19" x14ac:dyDescent="0.25">
      <c r="S136" s="753"/>
    </row>
    <row r="137" spans="19:19" x14ac:dyDescent="0.25">
      <c r="S137" s="753"/>
    </row>
    <row r="138" spans="19:19" x14ac:dyDescent="0.25">
      <c r="S138" s="753"/>
    </row>
    <row r="139" spans="19:19" x14ac:dyDescent="0.25">
      <c r="S139" s="753"/>
    </row>
    <row r="140" spans="19:19" x14ac:dyDescent="0.25">
      <c r="S140" s="753"/>
    </row>
    <row r="141" spans="19:19" x14ac:dyDescent="0.25">
      <c r="S141" s="753"/>
    </row>
    <row r="142" spans="19:19" x14ac:dyDescent="0.25">
      <c r="S142" s="753"/>
    </row>
    <row r="143" spans="19:19" x14ac:dyDescent="0.25">
      <c r="S143" s="753"/>
    </row>
    <row r="144" spans="19:19" x14ac:dyDescent="0.25">
      <c r="S144" s="753"/>
    </row>
    <row r="145" spans="19:19" x14ac:dyDescent="0.25">
      <c r="S145" s="753"/>
    </row>
    <row r="146" spans="19:19" x14ac:dyDescent="0.25">
      <c r="S146" s="753"/>
    </row>
    <row r="147" spans="19:19" x14ac:dyDescent="0.25">
      <c r="S147" s="753"/>
    </row>
    <row r="148" spans="19:19" x14ac:dyDescent="0.25">
      <c r="S148" s="753"/>
    </row>
    <row r="149" spans="19:19" x14ac:dyDescent="0.25">
      <c r="S149" s="753"/>
    </row>
    <row r="150" spans="19:19" x14ac:dyDescent="0.25">
      <c r="S150" s="753"/>
    </row>
    <row r="151" spans="19:19" x14ac:dyDescent="0.25">
      <c r="S151" s="753"/>
    </row>
    <row r="152" spans="19:19" x14ac:dyDescent="0.25">
      <c r="S152" s="753"/>
    </row>
    <row r="153" spans="19:19" x14ac:dyDescent="0.25">
      <c r="S153" s="753"/>
    </row>
    <row r="154" spans="19:19" x14ac:dyDescent="0.25">
      <c r="S154" s="753"/>
    </row>
    <row r="155" spans="19:19" x14ac:dyDescent="0.25">
      <c r="S155" s="753"/>
    </row>
    <row r="156" spans="19:19" x14ac:dyDescent="0.25">
      <c r="S156" s="753"/>
    </row>
    <row r="157" spans="19:19" x14ac:dyDescent="0.25">
      <c r="S157" s="753"/>
    </row>
    <row r="158" spans="19:19" x14ac:dyDescent="0.25">
      <c r="S158" s="753"/>
    </row>
    <row r="159" spans="19:19" x14ac:dyDescent="0.25">
      <c r="S159" s="753"/>
    </row>
    <row r="160" spans="19:19" x14ac:dyDescent="0.25">
      <c r="S160" s="753"/>
    </row>
    <row r="161" spans="19:19" x14ac:dyDescent="0.25">
      <c r="S161" s="753"/>
    </row>
    <row r="162" spans="19:19" x14ac:dyDescent="0.25">
      <c r="S162" s="753"/>
    </row>
    <row r="163" spans="19:19" x14ac:dyDescent="0.25">
      <c r="S163" s="753"/>
    </row>
    <row r="164" spans="19:19" x14ac:dyDescent="0.25">
      <c r="S164" s="753"/>
    </row>
    <row r="165" spans="19:19" x14ac:dyDescent="0.25">
      <c r="S165" s="753"/>
    </row>
    <row r="166" spans="19:19" x14ac:dyDescent="0.25">
      <c r="S166" s="753"/>
    </row>
    <row r="167" spans="19:19" x14ac:dyDescent="0.25">
      <c r="S167" s="753"/>
    </row>
    <row r="168" spans="19:19" x14ac:dyDescent="0.25">
      <c r="S168" s="753"/>
    </row>
    <row r="169" spans="19:19" x14ac:dyDescent="0.25">
      <c r="S169" s="753"/>
    </row>
    <row r="170" spans="19:19" x14ac:dyDescent="0.25">
      <c r="S170" s="753"/>
    </row>
    <row r="171" spans="19:19" x14ac:dyDescent="0.25">
      <c r="S171" s="753"/>
    </row>
    <row r="172" spans="19:19" x14ac:dyDescent="0.25">
      <c r="S172" s="753"/>
    </row>
    <row r="173" spans="19:19" x14ac:dyDescent="0.25">
      <c r="S173" s="753"/>
    </row>
    <row r="174" spans="19:19" x14ac:dyDescent="0.25">
      <c r="S174" s="753"/>
    </row>
    <row r="175" spans="19:19" x14ac:dyDescent="0.25">
      <c r="S175" s="753"/>
    </row>
    <row r="176" spans="19:19" x14ac:dyDescent="0.25">
      <c r="S176" s="753"/>
    </row>
    <row r="177" spans="19:19" x14ac:dyDescent="0.25">
      <c r="S177" s="753"/>
    </row>
    <row r="178" spans="19:19" x14ac:dyDescent="0.25">
      <c r="S178" s="753"/>
    </row>
    <row r="179" spans="19:19" x14ac:dyDescent="0.25">
      <c r="S179" s="753"/>
    </row>
    <row r="180" spans="19:19" x14ac:dyDescent="0.25">
      <c r="S180" s="753"/>
    </row>
    <row r="181" spans="19:19" x14ac:dyDescent="0.25">
      <c r="S181" s="753"/>
    </row>
    <row r="182" spans="19:19" x14ac:dyDescent="0.25">
      <c r="S182" s="753"/>
    </row>
    <row r="183" spans="19:19" x14ac:dyDescent="0.25">
      <c r="S183" s="753"/>
    </row>
    <row r="184" spans="19:19" x14ac:dyDescent="0.25">
      <c r="S184" s="753"/>
    </row>
    <row r="185" spans="19:19" x14ac:dyDescent="0.25">
      <c r="S185" s="753"/>
    </row>
    <row r="186" spans="19:19" x14ac:dyDescent="0.25">
      <c r="S186" s="753"/>
    </row>
    <row r="187" spans="19:19" x14ac:dyDescent="0.25">
      <c r="S187" s="753"/>
    </row>
    <row r="188" spans="19:19" x14ac:dyDescent="0.25">
      <c r="S188" s="753"/>
    </row>
    <row r="189" spans="19:19" x14ac:dyDescent="0.25">
      <c r="S189" s="753"/>
    </row>
    <row r="190" spans="19:19" x14ac:dyDescent="0.25">
      <c r="S190" s="753"/>
    </row>
    <row r="191" spans="19:19" x14ac:dyDescent="0.25">
      <c r="S191" s="753"/>
    </row>
    <row r="192" spans="19:19" x14ac:dyDescent="0.25">
      <c r="S192" s="753"/>
    </row>
    <row r="193" spans="19:19" x14ac:dyDescent="0.25">
      <c r="S193" s="753"/>
    </row>
    <row r="194" spans="19:19" x14ac:dyDescent="0.25">
      <c r="S194" s="753"/>
    </row>
    <row r="195" spans="19:19" x14ac:dyDescent="0.25">
      <c r="S195" s="753"/>
    </row>
    <row r="196" spans="19:19" x14ac:dyDescent="0.25">
      <c r="S196" s="753"/>
    </row>
    <row r="197" spans="19:19" x14ac:dyDescent="0.25">
      <c r="S197" s="753"/>
    </row>
    <row r="198" spans="19:19" x14ac:dyDescent="0.25">
      <c r="S198" s="753"/>
    </row>
    <row r="199" spans="19:19" x14ac:dyDescent="0.25">
      <c r="S199" s="753"/>
    </row>
    <row r="200" spans="19:19" x14ac:dyDescent="0.25">
      <c r="S200" s="753"/>
    </row>
    <row r="201" spans="19:19" x14ac:dyDescent="0.25">
      <c r="S201" s="753"/>
    </row>
    <row r="202" spans="19:19" x14ac:dyDescent="0.25">
      <c r="S202" s="753"/>
    </row>
    <row r="203" spans="19:19" x14ac:dyDescent="0.25">
      <c r="S203" s="753"/>
    </row>
    <row r="204" spans="19:19" x14ac:dyDescent="0.25">
      <c r="S204" s="753"/>
    </row>
    <row r="205" spans="19:19" x14ac:dyDescent="0.25">
      <c r="S205" s="753"/>
    </row>
  </sheetData>
  <mergeCells count="2">
    <mergeCell ref="F2:S2"/>
    <mergeCell ref="T2:AG2"/>
  </mergeCells>
  <pageMargins left="0.70866141732283472" right="0.70866141732283472" top="0.74803149606299213" bottom="0.74803149606299213" header="0.31496062992125984" footer="0.31496062992125984"/>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6044-E792-46B0-BC55-466E5AB67752}">
  <sheetPr>
    <pageSetUpPr fitToPage="1"/>
  </sheetPr>
  <dimension ref="A1:BQ554"/>
  <sheetViews>
    <sheetView workbookViewId="0">
      <selection activeCell="J6" sqref="J6"/>
    </sheetView>
  </sheetViews>
  <sheetFormatPr defaultColWidth="9.26953125" defaultRowHeight="13" x14ac:dyDescent="0.3"/>
  <cols>
    <col min="1" max="4" width="0.7265625" style="136" customWidth="1"/>
    <col min="5" max="5" width="50.54296875" style="136" customWidth="1"/>
    <col min="6" max="6" width="3.26953125" style="136" customWidth="1"/>
    <col min="7" max="7" width="3.54296875" style="136" customWidth="1"/>
    <col min="8" max="8" width="15.7265625" style="136" customWidth="1"/>
    <col min="9" max="9" width="15" style="136" customWidth="1"/>
    <col min="10" max="10" width="17.1796875" style="136" customWidth="1"/>
    <col min="11" max="11" width="14.7265625" style="136" customWidth="1"/>
    <col min="12" max="17" width="17.7265625" style="136" hidden="1" customWidth="1"/>
    <col min="18" max="18" width="15.7265625" style="136" hidden="1" customWidth="1"/>
    <col min="19" max="20" width="17.7265625" style="136" hidden="1" customWidth="1"/>
    <col min="21" max="21" width="15.7265625" style="136" customWidth="1"/>
    <col min="22" max="22" width="15.7265625" style="144" hidden="1" customWidth="1"/>
    <col min="23" max="23" width="15.81640625" style="136" hidden="1" customWidth="1"/>
    <col min="24" max="24" width="17.1796875" style="136" hidden="1" customWidth="1"/>
    <col min="25" max="25" width="13.453125" style="136" hidden="1" customWidth="1"/>
    <col min="26" max="31" width="17.7265625" style="136" hidden="1" customWidth="1"/>
    <col min="32" max="32" width="15.1796875" style="136" hidden="1" customWidth="1"/>
    <col min="33" max="34" width="17.7265625" style="136" hidden="1" customWidth="1"/>
    <col min="35" max="35" width="15.7265625" style="136" hidden="1" customWidth="1"/>
    <col min="36" max="36" width="2.7265625" style="136" customWidth="1"/>
    <col min="37" max="43" width="13.7265625" style="136" customWidth="1"/>
    <col min="44" max="44" width="9.54296875" style="136" customWidth="1"/>
    <col min="45" max="45" width="12.54296875" style="136" bestFit="1" customWidth="1"/>
    <col min="46" max="16384" width="9.26953125" style="136"/>
  </cols>
  <sheetData>
    <row r="1" spans="1:37" ht="12.75" customHeight="1" x14ac:dyDescent="0.3">
      <c r="V1" s="136"/>
    </row>
    <row r="2" spans="1:37" ht="12.75" customHeight="1" x14ac:dyDescent="0.3">
      <c r="A2" s="137" t="s">
        <v>59</v>
      </c>
      <c r="B2" s="137"/>
      <c r="C2" s="137"/>
      <c r="D2" s="138"/>
      <c r="F2" s="137"/>
      <c r="G2" s="138"/>
      <c r="U2" s="138"/>
      <c r="V2" s="136"/>
    </row>
    <row r="3" spans="1:37" ht="12.75" customHeight="1" x14ac:dyDescent="0.3">
      <c r="A3" s="139"/>
      <c r="B3" s="140"/>
      <c r="C3" s="140"/>
      <c r="D3" s="140"/>
      <c r="E3" s="140"/>
      <c r="F3" s="140"/>
      <c r="G3" s="141"/>
      <c r="H3" s="588" t="s">
        <v>3</v>
      </c>
      <c r="I3" s="589"/>
      <c r="J3" s="589"/>
      <c r="K3" s="589"/>
      <c r="L3" s="589"/>
      <c r="M3" s="589"/>
      <c r="N3" s="589"/>
      <c r="O3" s="589"/>
      <c r="P3" s="589"/>
      <c r="Q3" s="589"/>
      <c r="R3" s="589"/>
      <c r="S3" s="589"/>
      <c r="T3" s="589"/>
      <c r="U3" s="590"/>
      <c r="V3" s="591" t="s">
        <v>4</v>
      </c>
      <c r="W3" s="589"/>
      <c r="X3" s="589"/>
      <c r="Y3" s="589"/>
      <c r="Z3" s="589"/>
      <c r="AA3" s="589"/>
      <c r="AB3" s="589"/>
      <c r="AC3" s="589"/>
      <c r="AD3" s="589"/>
      <c r="AE3" s="589"/>
      <c r="AF3" s="589"/>
      <c r="AG3" s="589"/>
      <c r="AH3" s="589"/>
      <c r="AI3" s="590"/>
      <c r="AJ3" s="144"/>
    </row>
    <row r="4" spans="1:37" ht="12.75" customHeight="1" x14ac:dyDescent="0.3">
      <c r="A4" s="144"/>
      <c r="C4" s="145"/>
      <c r="E4" s="145"/>
      <c r="F4" s="145"/>
      <c r="G4" s="146"/>
      <c r="H4" s="147" t="s">
        <v>60</v>
      </c>
      <c r="I4" s="148" t="s">
        <v>6</v>
      </c>
      <c r="J4" s="148" t="s">
        <v>7</v>
      </c>
      <c r="K4" s="148" t="s">
        <v>8</v>
      </c>
      <c r="L4" s="148" t="s">
        <v>9</v>
      </c>
      <c r="M4" s="148" t="s">
        <v>10</v>
      </c>
      <c r="N4" s="148" t="s">
        <v>11</v>
      </c>
      <c r="O4" s="148" t="s">
        <v>12</v>
      </c>
      <c r="P4" s="148" t="s">
        <v>13</v>
      </c>
      <c r="Q4" s="148" t="s">
        <v>14</v>
      </c>
      <c r="R4" s="148" t="s">
        <v>15</v>
      </c>
      <c r="S4" s="148" t="s">
        <v>16</v>
      </c>
      <c r="T4" s="148" t="s">
        <v>17</v>
      </c>
      <c r="U4" s="149" t="s">
        <v>18</v>
      </c>
      <c r="V4" s="150" t="s">
        <v>19</v>
      </c>
      <c r="W4" s="148" t="s">
        <v>6</v>
      </c>
      <c r="X4" s="148" t="s">
        <v>7</v>
      </c>
      <c r="Y4" s="148" t="s">
        <v>8</v>
      </c>
      <c r="Z4" s="148" t="s">
        <v>9</v>
      </c>
      <c r="AA4" s="148" t="s">
        <v>10</v>
      </c>
      <c r="AB4" s="148" t="s">
        <v>11</v>
      </c>
      <c r="AC4" s="148" t="s">
        <v>12</v>
      </c>
      <c r="AD4" s="148" t="s">
        <v>13</v>
      </c>
      <c r="AE4" s="148" t="s">
        <v>14</v>
      </c>
      <c r="AF4" s="148" t="s">
        <v>15</v>
      </c>
      <c r="AG4" s="148" t="s">
        <v>16</v>
      </c>
      <c r="AH4" s="148" t="s">
        <v>17</v>
      </c>
      <c r="AI4" s="149" t="s">
        <v>18</v>
      </c>
      <c r="AJ4" s="144"/>
    </row>
    <row r="5" spans="1:37" ht="12.75" customHeight="1" x14ac:dyDescent="0.3">
      <c r="A5" s="151" t="s">
        <v>21</v>
      </c>
      <c r="B5" s="152"/>
      <c r="C5" s="152"/>
      <c r="D5" s="152"/>
      <c r="E5" s="152"/>
      <c r="F5" s="152"/>
      <c r="G5" s="153"/>
      <c r="H5" s="154" t="s">
        <v>61</v>
      </c>
      <c r="I5" s="155"/>
      <c r="J5" s="155"/>
      <c r="K5" s="155"/>
      <c r="L5" s="155"/>
      <c r="M5" s="155"/>
      <c r="N5" s="155"/>
      <c r="O5" s="155"/>
      <c r="P5" s="155"/>
      <c r="Q5" s="155"/>
      <c r="R5" s="155"/>
      <c r="S5" s="155"/>
      <c r="T5" s="155"/>
      <c r="U5" s="156"/>
      <c r="V5" s="157" t="s">
        <v>24</v>
      </c>
      <c r="W5" s="155"/>
      <c r="X5" s="155"/>
      <c r="Y5" s="155"/>
      <c r="Z5" s="155"/>
      <c r="AA5" s="155"/>
      <c r="AB5" s="155"/>
      <c r="AC5" s="155"/>
      <c r="AD5" s="155"/>
      <c r="AE5" s="155"/>
      <c r="AF5" s="155"/>
      <c r="AG5" s="155"/>
      <c r="AH5" s="155"/>
      <c r="AI5" s="156"/>
      <c r="AJ5" s="144"/>
    </row>
    <row r="6" spans="1:37" s="160" customFormat="1" ht="12.75" customHeight="1" x14ac:dyDescent="0.3">
      <c r="A6" s="158"/>
      <c r="B6" s="145" t="s">
        <v>62</v>
      </c>
      <c r="C6" s="159"/>
      <c r="E6" s="159"/>
      <c r="F6" s="161"/>
      <c r="G6" s="162"/>
      <c r="H6" s="163">
        <v>1182794475</v>
      </c>
      <c r="I6" s="163">
        <v>72181655</v>
      </c>
      <c r="J6" s="163">
        <v>70069799</v>
      </c>
      <c r="K6" s="163">
        <v>143582176</v>
      </c>
      <c r="L6" s="163">
        <v>0</v>
      </c>
      <c r="M6" s="163">
        <v>0</v>
      </c>
      <c r="N6" s="163">
        <v>0</v>
      </c>
      <c r="O6" s="163">
        <v>0</v>
      </c>
      <c r="P6" s="163">
        <v>0</v>
      </c>
      <c r="Q6" s="163">
        <v>0</v>
      </c>
      <c r="R6" s="163">
        <v>0</v>
      </c>
      <c r="S6" s="163">
        <v>0</v>
      </c>
      <c r="T6" s="163">
        <v>0</v>
      </c>
      <c r="U6" s="164">
        <v>285833630</v>
      </c>
      <c r="V6" s="163">
        <v>1100529907</v>
      </c>
      <c r="W6" s="163">
        <v>66394746</v>
      </c>
      <c r="X6" s="163">
        <v>65007643</v>
      </c>
      <c r="Y6" s="163">
        <v>135798690</v>
      </c>
      <c r="Z6" s="163">
        <v>45980414</v>
      </c>
      <c r="AA6" s="163">
        <v>101622879</v>
      </c>
      <c r="AB6" s="163">
        <v>88537683</v>
      </c>
      <c r="AC6" s="163">
        <v>67308903</v>
      </c>
      <c r="AD6" s="163">
        <v>70548357</v>
      </c>
      <c r="AE6" s="163">
        <v>144046102</v>
      </c>
      <c r="AF6" s="163">
        <v>69317867</v>
      </c>
      <c r="AG6" s="163">
        <v>136354695</v>
      </c>
      <c r="AH6" s="163">
        <v>109611924</v>
      </c>
      <c r="AI6" s="163">
        <v>267201079</v>
      </c>
      <c r="AJ6" s="165"/>
    </row>
    <row r="7" spans="1:37" ht="12.75" customHeight="1" x14ac:dyDescent="0.3">
      <c r="A7" s="144"/>
      <c r="C7" s="136" t="s">
        <v>63</v>
      </c>
      <c r="F7" s="145"/>
      <c r="G7" s="146"/>
      <c r="H7" s="166">
        <v>792452050</v>
      </c>
      <c r="I7" s="166">
        <v>67157481</v>
      </c>
      <c r="J7" s="166">
        <v>60767544</v>
      </c>
      <c r="K7" s="166">
        <v>59268764</v>
      </c>
      <c r="L7" s="166">
        <v>0</v>
      </c>
      <c r="M7" s="166">
        <v>0</v>
      </c>
      <c r="N7" s="166">
        <v>0</v>
      </c>
      <c r="O7" s="166">
        <v>0</v>
      </c>
      <c r="P7" s="166">
        <v>0</v>
      </c>
      <c r="Q7" s="166">
        <v>0</v>
      </c>
      <c r="R7" s="166">
        <v>0</v>
      </c>
      <c r="S7" s="166">
        <v>0</v>
      </c>
      <c r="T7" s="166">
        <v>0</v>
      </c>
      <c r="U7" s="167">
        <v>187193789</v>
      </c>
      <c r="V7" s="168">
        <v>729910988</v>
      </c>
      <c r="W7" s="166">
        <v>61061815</v>
      </c>
      <c r="X7" s="166">
        <v>56619963</v>
      </c>
      <c r="Y7" s="166">
        <v>56242435</v>
      </c>
      <c r="Z7" s="166">
        <v>40931527</v>
      </c>
      <c r="AA7" s="166">
        <v>63189435</v>
      </c>
      <c r="AB7" s="166">
        <v>57475156</v>
      </c>
      <c r="AC7" s="166">
        <v>59817302</v>
      </c>
      <c r="AD7" s="166">
        <v>62879262</v>
      </c>
      <c r="AE7" s="166">
        <v>63476120</v>
      </c>
      <c r="AF7" s="166">
        <v>63551990</v>
      </c>
      <c r="AG7" s="166">
        <v>81937438</v>
      </c>
      <c r="AH7" s="166">
        <v>62728546</v>
      </c>
      <c r="AI7" s="166">
        <v>173924213</v>
      </c>
      <c r="AJ7" s="144"/>
      <c r="AK7" s="160"/>
    </row>
    <row r="8" spans="1:37" ht="12.75" customHeight="1" x14ac:dyDescent="0.3">
      <c r="A8" s="144"/>
      <c r="B8" s="145"/>
      <c r="E8" s="169" t="s">
        <v>64</v>
      </c>
      <c r="F8" s="169"/>
      <c r="G8" s="170"/>
      <c r="H8" s="171">
        <v>80827904</v>
      </c>
      <c r="I8" s="171">
        <v>1421444</v>
      </c>
      <c r="J8" s="171">
        <v>1472297</v>
      </c>
      <c r="K8" s="171">
        <v>1515061</v>
      </c>
      <c r="L8" s="171">
        <v>0</v>
      </c>
      <c r="M8" s="171">
        <v>0</v>
      </c>
      <c r="N8" s="171">
        <v>0</v>
      </c>
      <c r="O8" s="171">
        <v>0</v>
      </c>
      <c r="P8" s="171">
        <v>0</v>
      </c>
      <c r="Q8" s="171">
        <v>0</v>
      </c>
      <c r="R8" s="171">
        <v>0</v>
      </c>
      <c r="S8" s="171">
        <v>0</v>
      </c>
      <c r="T8" s="171">
        <v>0</v>
      </c>
      <c r="U8" s="167">
        <v>4408802</v>
      </c>
      <c r="V8" s="168">
        <v>68527944</v>
      </c>
      <c r="W8" s="171">
        <v>1274217</v>
      </c>
      <c r="X8" s="171">
        <v>1410515</v>
      </c>
      <c r="Y8" s="171">
        <v>1953483</v>
      </c>
      <c r="Z8" s="171">
        <v>1942792</v>
      </c>
      <c r="AA8" s="171">
        <v>15067839</v>
      </c>
      <c r="AB8" s="171">
        <v>3788070</v>
      </c>
      <c r="AC8" s="171">
        <v>3401818</v>
      </c>
      <c r="AD8" s="171">
        <v>3362660</v>
      </c>
      <c r="AE8" s="171">
        <v>2026276</v>
      </c>
      <c r="AF8" s="171">
        <v>2493329</v>
      </c>
      <c r="AG8" s="171">
        <v>29073501</v>
      </c>
      <c r="AH8" s="171">
        <v>2733445</v>
      </c>
      <c r="AI8" s="167">
        <v>4638215</v>
      </c>
      <c r="AJ8" s="144"/>
      <c r="AK8" s="160"/>
    </row>
    <row r="9" spans="1:37" ht="12.75" customHeight="1" x14ac:dyDescent="0.3">
      <c r="A9" s="144"/>
      <c r="B9" s="145"/>
      <c r="E9" s="136" t="s">
        <v>65</v>
      </c>
      <c r="F9" s="145"/>
      <c r="G9" s="166"/>
      <c r="H9" s="171">
        <v>762062135</v>
      </c>
      <c r="I9" s="171">
        <v>67193804</v>
      </c>
      <c r="J9" s="171">
        <v>60671240</v>
      </c>
      <c r="K9" s="171">
        <v>58832225</v>
      </c>
      <c r="L9" s="171">
        <v>0</v>
      </c>
      <c r="M9" s="171">
        <v>0</v>
      </c>
      <c r="N9" s="171">
        <v>0</v>
      </c>
      <c r="O9" s="171">
        <v>0</v>
      </c>
      <c r="P9" s="171">
        <v>0</v>
      </c>
      <c r="Q9" s="171">
        <v>0</v>
      </c>
      <c r="R9" s="171">
        <v>0</v>
      </c>
      <c r="S9" s="171">
        <v>0</v>
      </c>
      <c r="T9" s="171">
        <v>0</v>
      </c>
      <c r="U9" s="167">
        <v>186697269</v>
      </c>
      <c r="V9" s="168">
        <v>707157374</v>
      </c>
      <c r="W9" s="171">
        <v>61160736</v>
      </c>
      <c r="X9" s="171">
        <v>56324265</v>
      </c>
      <c r="Y9" s="171">
        <v>55129138</v>
      </c>
      <c r="Z9" s="171">
        <v>55823291</v>
      </c>
      <c r="AA9" s="171">
        <v>54264095</v>
      </c>
      <c r="AB9" s="171">
        <v>57338376</v>
      </c>
      <c r="AC9" s="171">
        <v>61273325</v>
      </c>
      <c r="AD9" s="171">
        <v>62584063</v>
      </c>
      <c r="AE9" s="171">
        <v>63275632</v>
      </c>
      <c r="AF9" s="171">
        <v>63066577</v>
      </c>
      <c r="AG9" s="171">
        <v>54967094</v>
      </c>
      <c r="AH9" s="171">
        <v>61950782</v>
      </c>
      <c r="AI9" s="167">
        <v>172614139</v>
      </c>
      <c r="AJ9" s="144"/>
      <c r="AK9" s="160"/>
    </row>
    <row r="10" spans="1:37" ht="12.75" customHeight="1" x14ac:dyDescent="0.35">
      <c r="A10" s="144"/>
      <c r="B10" s="145"/>
      <c r="E10" s="136" t="s">
        <v>66</v>
      </c>
      <c r="F10"/>
      <c r="G10" s="172"/>
      <c r="H10" s="171">
        <v>-3737037</v>
      </c>
      <c r="I10" s="171">
        <v>-276640</v>
      </c>
      <c r="J10" s="171">
        <v>-332791</v>
      </c>
      <c r="K10" s="171">
        <v>-348676</v>
      </c>
      <c r="L10" s="171">
        <v>0</v>
      </c>
      <c r="M10" s="171">
        <v>0</v>
      </c>
      <c r="N10" s="171">
        <v>0</v>
      </c>
      <c r="O10" s="171">
        <v>0</v>
      </c>
      <c r="P10" s="171">
        <v>0</v>
      </c>
      <c r="Q10" s="171">
        <v>0</v>
      </c>
      <c r="R10" s="171">
        <v>0</v>
      </c>
      <c r="S10" s="171">
        <v>0</v>
      </c>
      <c r="T10" s="171">
        <v>0</v>
      </c>
      <c r="U10" s="167">
        <v>-958107</v>
      </c>
      <c r="V10" s="168">
        <v>-3664349</v>
      </c>
      <c r="W10" s="171">
        <v>-267717</v>
      </c>
      <c r="X10" s="171">
        <v>-267675</v>
      </c>
      <c r="Y10" s="171">
        <v>-267946</v>
      </c>
      <c r="Z10" s="171">
        <v>-539040</v>
      </c>
      <c r="AA10" s="171">
        <v>-271663</v>
      </c>
      <c r="AB10" s="171">
        <v>-272833</v>
      </c>
      <c r="AC10" s="171">
        <v>-231077</v>
      </c>
      <c r="AD10" s="171">
        <v>-298267</v>
      </c>
      <c r="AE10" s="171">
        <v>-327820</v>
      </c>
      <c r="AF10" s="171">
        <v>-267679</v>
      </c>
      <c r="AG10" s="171">
        <v>-338406</v>
      </c>
      <c r="AH10" s="171">
        <v>-314226</v>
      </c>
      <c r="AI10" s="167">
        <v>-803338</v>
      </c>
      <c r="AJ10" s="144"/>
      <c r="AK10" s="160"/>
    </row>
    <row r="11" spans="1:37" ht="12.75" customHeight="1" x14ac:dyDescent="0.3">
      <c r="A11" s="144"/>
      <c r="B11" s="145"/>
      <c r="E11" s="136" t="s">
        <v>67</v>
      </c>
      <c r="F11" s="145"/>
      <c r="G11" s="166"/>
      <c r="H11" s="171">
        <v>-747502</v>
      </c>
      <c r="I11" s="171">
        <v>-32077</v>
      </c>
      <c r="J11" s="171">
        <v>-118864</v>
      </c>
      <c r="K11" s="171">
        <v>-71453</v>
      </c>
      <c r="L11" s="171">
        <v>0</v>
      </c>
      <c r="M11" s="171">
        <v>0</v>
      </c>
      <c r="N11" s="171">
        <v>0</v>
      </c>
      <c r="O11" s="171">
        <v>0</v>
      </c>
      <c r="P11" s="171">
        <v>0</v>
      </c>
      <c r="Q11" s="171">
        <v>0</v>
      </c>
      <c r="R11" s="171">
        <v>0</v>
      </c>
      <c r="S11" s="171">
        <v>0</v>
      </c>
      <c r="T11" s="171">
        <v>0</v>
      </c>
      <c r="U11" s="167">
        <v>-222394</v>
      </c>
      <c r="V11" s="168">
        <v>-826052</v>
      </c>
      <c r="W11" s="171">
        <v>-68236</v>
      </c>
      <c r="X11" s="171">
        <v>-78952</v>
      </c>
      <c r="Y11" s="171">
        <v>-41760</v>
      </c>
      <c r="Z11" s="171">
        <v>-68876</v>
      </c>
      <c r="AA11" s="171">
        <v>-85151</v>
      </c>
      <c r="AB11" s="171">
        <v>-55853</v>
      </c>
      <c r="AC11" s="171">
        <v>-144305</v>
      </c>
      <c r="AD11" s="171">
        <v>-86069</v>
      </c>
      <c r="AE11" s="171">
        <v>-44314</v>
      </c>
      <c r="AF11" s="171">
        <v>-35094</v>
      </c>
      <c r="AG11" s="171">
        <v>-96156</v>
      </c>
      <c r="AH11" s="171">
        <v>-21287</v>
      </c>
      <c r="AI11" s="167">
        <v>-188948</v>
      </c>
      <c r="AJ11" s="144"/>
      <c r="AK11" s="160"/>
    </row>
    <row r="12" spans="1:37" ht="12.75" customHeight="1" x14ac:dyDescent="0.3">
      <c r="A12" s="144"/>
      <c r="B12" s="145"/>
      <c r="E12" s="136" t="s">
        <v>68</v>
      </c>
      <c r="F12" s="145"/>
      <c r="G12" s="166"/>
      <c r="H12" s="171">
        <v>-45953450</v>
      </c>
      <c r="I12" s="171">
        <v>-1149050</v>
      </c>
      <c r="J12" s="171">
        <v>-924338</v>
      </c>
      <c r="K12" s="171">
        <v>-658393</v>
      </c>
      <c r="L12" s="171">
        <v>0</v>
      </c>
      <c r="M12" s="171">
        <v>0</v>
      </c>
      <c r="N12" s="171">
        <v>0</v>
      </c>
      <c r="O12" s="171">
        <v>0</v>
      </c>
      <c r="P12" s="171">
        <v>0</v>
      </c>
      <c r="Q12" s="171">
        <v>0</v>
      </c>
      <c r="R12" s="171">
        <v>0</v>
      </c>
      <c r="S12" s="171">
        <v>0</v>
      </c>
      <c r="T12" s="171">
        <v>0</v>
      </c>
      <c r="U12" s="167">
        <v>-2731781</v>
      </c>
      <c r="V12" s="168">
        <v>-41283929</v>
      </c>
      <c r="W12" s="171">
        <v>-1037185</v>
      </c>
      <c r="X12" s="171">
        <v>-768190</v>
      </c>
      <c r="Y12" s="171">
        <v>-530480</v>
      </c>
      <c r="Z12" s="171">
        <v>-16226640</v>
      </c>
      <c r="AA12" s="171">
        <v>-5785685</v>
      </c>
      <c r="AB12" s="171">
        <v>-3322604</v>
      </c>
      <c r="AC12" s="171">
        <v>-4482459</v>
      </c>
      <c r="AD12" s="171">
        <v>-2683125</v>
      </c>
      <c r="AE12" s="171">
        <v>-1453654</v>
      </c>
      <c r="AF12" s="171">
        <v>-1705143</v>
      </c>
      <c r="AG12" s="171">
        <v>-1668595</v>
      </c>
      <c r="AH12" s="171">
        <v>-1620168</v>
      </c>
      <c r="AI12" s="167">
        <v>-2335855</v>
      </c>
      <c r="AJ12" s="144"/>
      <c r="AK12" s="160"/>
    </row>
    <row r="13" spans="1:37" ht="12.75" customHeight="1" x14ac:dyDescent="0.3">
      <c r="A13" s="144"/>
      <c r="C13" s="169" t="s">
        <v>69</v>
      </c>
      <c r="D13" s="169"/>
      <c r="E13" s="169"/>
      <c r="F13" s="169"/>
      <c r="G13" s="170"/>
      <c r="H13" s="171"/>
      <c r="I13" s="171"/>
      <c r="J13" s="171"/>
      <c r="K13" s="171"/>
      <c r="L13" s="171"/>
      <c r="M13" s="171"/>
      <c r="N13" s="171"/>
      <c r="O13" s="171"/>
      <c r="P13" s="171"/>
      <c r="Q13" s="171"/>
      <c r="R13" s="171">
        <v>0</v>
      </c>
      <c r="S13" s="171"/>
      <c r="T13" s="171"/>
      <c r="U13" s="167"/>
      <c r="V13" s="168"/>
      <c r="W13" s="171"/>
      <c r="X13" s="171"/>
      <c r="Y13" s="171"/>
      <c r="Z13" s="171"/>
      <c r="AA13" s="171"/>
      <c r="AB13" s="171"/>
      <c r="AC13" s="171"/>
      <c r="AD13" s="171"/>
      <c r="AE13" s="171"/>
      <c r="AF13" s="171"/>
      <c r="AG13" s="171"/>
      <c r="AH13" s="171"/>
      <c r="AI13" s="167"/>
      <c r="AJ13" s="144"/>
      <c r="AK13" s="160"/>
    </row>
    <row r="14" spans="1:37" ht="12.75" customHeight="1" x14ac:dyDescent="0.3">
      <c r="A14" s="144"/>
      <c r="E14" s="136" t="s">
        <v>70</v>
      </c>
      <c r="G14" s="166"/>
      <c r="H14" s="171">
        <v>338823586</v>
      </c>
      <c r="I14" s="171">
        <v>922841</v>
      </c>
      <c r="J14" s="171">
        <v>2424935</v>
      </c>
      <c r="K14" s="171">
        <v>81367503</v>
      </c>
      <c r="L14" s="171">
        <v>0</v>
      </c>
      <c r="M14" s="171">
        <v>0</v>
      </c>
      <c r="N14" s="171">
        <v>0</v>
      </c>
      <c r="O14" s="171">
        <v>0</v>
      </c>
      <c r="P14" s="171">
        <v>0</v>
      </c>
      <c r="Q14" s="171">
        <v>0</v>
      </c>
      <c r="R14" s="171">
        <v>0</v>
      </c>
      <c r="S14" s="171">
        <v>0</v>
      </c>
      <c r="T14" s="171">
        <v>0</v>
      </c>
      <c r="U14" s="171">
        <v>84715279</v>
      </c>
      <c r="V14" s="168">
        <v>318739344</v>
      </c>
      <c r="W14" s="171">
        <v>2003035</v>
      </c>
      <c r="X14" s="171">
        <v>2423429</v>
      </c>
      <c r="Y14" s="171">
        <v>76642901</v>
      </c>
      <c r="Z14" s="171">
        <v>1786740</v>
      </c>
      <c r="AA14" s="171">
        <v>35843081</v>
      </c>
      <c r="AB14" s="171">
        <v>28531853</v>
      </c>
      <c r="AC14" s="171">
        <v>1969631</v>
      </c>
      <c r="AD14" s="171">
        <v>3597974</v>
      </c>
      <c r="AE14" s="171">
        <v>77555474</v>
      </c>
      <c r="AF14" s="171">
        <v>2151526</v>
      </c>
      <c r="AG14" s="171">
        <v>50746320</v>
      </c>
      <c r="AH14" s="171">
        <v>35487378</v>
      </c>
      <c r="AI14" s="167">
        <v>81069365</v>
      </c>
      <c r="AJ14" s="144"/>
      <c r="AK14" s="160"/>
    </row>
    <row r="15" spans="1:37" ht="12.75" customHeight="1" x14ac:dyDescent="0.3">
      <c r="A15" s="144"/>
      <c r="E15" s="173" t="s">
        <v>71</v>
      </c>
      <c r="F15" s="173"/>
      <c r="G15" s="174"/>
      <c r="H15" s="171">
        <v>34235</v>
      </c>
      <c r="I15" s="171">
        <v>347</v>
      </c>
      <c r="J15" s="171">
        <v>385</v>
      </c>
      <c r="K15" s="171">
        <v>293</v>
      </c>
      <c r="L15" s="171">
        <v>0</v>
      </c>
      <c r="M15" s="171">
        <v>0</v>
      </c>
      <c r="N15" s="171">
        <v>0</v>
      </c>
      <c r="O15" s="171">
        <v>0</v>
      </c>
      <c r="P15" s="171">
        <v>0</v>
      </c>
      <c r="Q15" s="171">
        <v>0</v>
      </c>
      <c r="R15" s="171">
        <v>0</v>
      </c>
      <c r="S15" s="171">
        <v>0</v>
      </c>
      <c r="T15" s="171">
        <v>0</v>
      </c>
      <c r="U15" s="171">
        <v>1025</v>
      </c>
      <c r="V15" s="168">
        <v>14841</v>
      </c>
      <c r="W15" s="171">
        <v>1584</v>
      </c>
      <c r="X15" s="171">
        <v>4478</v>
      </c>
      <c r="Y15" s="171">
        <v>402</v>
      </c>
      <c r="Z15" s="171">
        <v>2215</v>
      </c>
      <c r="AA15" s="171">
        <v>653</v>
      </c>
      <c r="AB15" s="171">
        <v>618</v>
      </c>
      <c r="AC15" s="171">
        <v>1340</v>
      </c>
      <c r="AD15" s="171">
        <v>595</v>
      </c>
      <c r="AE15" s="171">
        <v>637</v>
      </c>
      <c r="AF15" s="171">
        <v>456</v>
      </c>
      <c r="AG15" s="171">
        <v>1210</v>
      </c>
      <c r="AH15" s="171">
        <v>652</v>
      </c>
      <c r="AI15" s="167">
        <v>6464</v>
      </c>
      <c r="AJ15" s="144"/>
      <c r="AK15" s="160"/>
    </row>
    <row r="16" spans="1:37" ht="12.75" customHeight="1" x14ac:dyDescent="0.3">
      <c r="A16" s="144"/>
      <c r="E16" s="173" t="s">
        <v>72</v>
      </c>
      <c r="F16" s="173"/>
      <c r="G16" s="174"/>
      <c r="H16" s="171">
        <v>42077189</v>
      </c>
      <c r="I16" s="171">
        <v>3531908</v>
      </c>
      <c r="J16" s="171">
        <v>6402461</v>
      </c>
      <c r="K16" s="171">
        <v>2344735</v>
      </c>
      <c r="L16" s="171">
        <v>0</v>
      </c>
      <c r="M16" s="171">
        <v>0</v>
      </c>
      <c r="N16" s="171">
        <v>0</v>
      </c>
      <c r="O16" s="171">
        <v>0</v>
      </c>
      <c r="P16" s="171">
        <v>0</v>
      </c>
      <c r="Q16" s="171">
        <v>0</v>
      </c>
      <c r="R16" s="171">
        <v>0</v>
      </c>
      <c r="S16" s="171">
        <v>0</v>
      </c>
      <c r="T16" s="171">
        <v>0</v>
      </c>
      <c r="U16" s="171">
        <v>12279104</v>
      </c>
      <c r="V16" s="168">
        <v>42973231</v>
      </c>
      <c r="W16" s="171">
        <v>2705270</v>
      </c>
      <c r="X16" s="171">
        <v>5413904</v>
      </c>
      <c r="Y16" s="171">
        <v>2220263</v>
      </c>
      <c r="Z16" s="171">
        <v>2366979</v>
      </c>
      <c r="AA16" s="171">
        <v>2309264</v>
      </c>
      <c r="AB16" s="171">
        <v>1988622</v>
      </c>
      <c r="AC16" s="171">
        <v>4590090</v>
      </c>
      <c r="AD16" s="171">
        <v>3423496</v>
      </c>
      <c r="AE16" s="171">
        <v>2334832</v>
      </c>
      <c r="AF16" s="171">
        <v>2874044</v>
      </c>
      <c r="AG16" s="171">
        <v>3010038</v>
      </c>
      <c r="AH16" s="171">
        <v>9736428</v>
      </c>
      <c r="AI16" s="167">
        <v>10339437</v>
      </c>
      <c r="AJ16" s="144"/>
      <c r="AK16" s="160"/>
    </row>
    <row r="17" spans="1:37" ht="12.75" customHeight="1" x14ac:dyDescent="0.3">
      <c r="A17" s="144"/>
      <c r="E17" s="175" t="s">
        <v>73</v>
      </c>
      <c r="F17" s="175"/>
      <c r="G17" s="175"/>
      <c r="H17" s="171">
        <v>1204657</v>
      </c>
      <c r="I17" s="171">
        <v>97662</v>
      </c>
      <c r="J17" s="171">
        <v>55364</v>
      </c>
      <c r="K17" s="171">
        <v>47608</v>
      </c>
      <c r="L17" s="171">
        <v>0</v>
      </c>
      <c r="M17" s="171">
        <v>0</v>
      </c>
      <c r="N17" s="171">
        <v>0</v>
      </c>
      <c r="O17" s="171">
        <v>0</v>
      </c>
      <c r="P17" s="171">
        <v>0</v>
      </c>
      <c r="Q17" s="171">
        <v>0</v>
      </c>
      <c r="R17" s="171">
        <v>0</v>
      </c>
      <c r="S17" s="171">
        <v>0</v>
      </c>
      <c r="T17" s="171">
        <v>0</v>
      </c>
      <c r="U17" s="171">
        <v>200634</v>
      </c>
      <c r="V17" s="168">
        <v>1143916</v>
      </c>
      <c r="W17" s="171">
        <v>104041</v>
      </c>
      <c r="X17" s="171">
        <v>87161</v>
      </c>
      <c r="Y17" s="171">
        <v>49421</v>
      </c>
      <c r="Z17" s="171">
        <v>176582</v>
      </c>
      <c r="AA17" s="171">
        <v>76947</v>
      </c>
      <c r="AB17" s="171">
        <v>68002</v>
      </c>
      <c r="AC17" s="171">
        <v>96482</v>
      </c>
      <c r="AD17" s="171">
        <v>94504</v>
      </c>
      <c r="AE17" s="171">
        <v>54668</v>
      </c>
      <c r="AF17" s="171">
        <v>171922</v>
      </c>
      <c r="AG17" s="171">
        <v>94807</v>
      </c>
      <c r="AH17" s="171">
        <v>69379</v>
      </c>
      <c r="AI17" s="167">
        <v>240623</v>
      </c>
      <c r="AJ17" s="144"/>
      <c r="AK17" s="160"/>
    </row>
    <row r="18" spans="1:37" ht="12.75" customHeight="1" x14ac:dyDescent="0.3">
      <c r="A18" s="144"/>
      <c r="E18" s="173" t="s">
        <v>74</v>
      </c>
      <c r="F18" s="173"/>
      <c r="G18" s="174"/>
      <c r="H18" s="171">
        <v>0</v>
      </c>
      <c r="I18" s="171">
        <v>0</v>
      </c>
      <c r="J18" s="171">
        <v>0</v>
      </c>
      <c r="K18" s="171">
        <v>0</v>
      </c>
      <c r="L18" s="171">
        <v>0</v>
      </c>
      <c r="M18" s="171">
        <v>0</v>
      </c>
      <c r="N18" s="171">
        <v>0</v>
      </c>
      <c r="O18" s="171">
        <v>0</v>
      </c>
      <c r="P18" s="171">
        <v>0</v>
      </c>
      <c r="Q18" s="171">
        <v>0</v>
      </c>
      <c r="R18" s="171">
        <v>0</v>
      </c>
      <c r="S18" s="171">
        <v>0</v>
      </c>
      <c r="T18" s="171">
        <v>0</v>
      </c>
      <c r="U18" s="167">
        <v>0</v>
      </c>
      <c r="V18" s="168">
        <v>0</v>
      </c>
      <c r="W18" s="171">
        <v>0</v>
      </c>
      <c r="X18" s="171">
        <v>0</v>
      </c>
      <c r="Y18" s="171">
        <v>0</v>
      </c>
      <c r="Z18" s="171">
        <v>0</v>
      </c>
      <c r="AA18" s="171">
        <v>0</v>
      </c>
      <c r="AB18" s="171">
        <v>0</v>
      </c>
      <c r="AC18" s="171">
        <v>0</v>
      </c>
      <c r="AD18" s="171">
        <v>0</v>
      </c>
      <c r="AE18" s="171">
        <v>0</v>
      </c>
      <c r="AF18" s="171">
        <v>0</v>
      </c>
      <c r="AG18" s="171">
        <v>0</v>
      </c>
      <c r="AH18" s="171">
        <v>0</v>
      </c>
      <c r="AI18" s="167">
        <v>0</v>
      </c>
      <c r="AJ18" s="144"/>
      <c r="AK18" s="160"/>
    </row>
    <row r="19" spans="1:37" x14ac:dyDescent="0.3">
      <c r="A19" s="144"/>
      <c r="C19" s="136" t="s">
        <v>75</v>
      </c>
      <c r="F19" s="176"/>
      <c r="G19" s="177"/>
      <c r="H19" s="171"/>
      <c r="I19" s="171"/>
      <c r="J19" s="171"/>
      <c r="K19" s="171"/>
      <c r="L19" s="171"/>
      <c r="M19" s="171"/>
      <c r="N19" s="171"/>
      <c r="O19" s="171"/>
      <c r="P19" s="171"/>
      <c r="Q19" s="171"/>
      <c r="R19" s="171"/>
      <c r="S19" s="171"/>
      <c r="T19" s="171"/>
      <c r="U19" s="167"/>
      <c r="V19" s="168"/>
      <c r="W19" s="171"/>
      <c r="X19" s="171"/>
      <c r="Y19" s="171"/>
      <c r="Z19" s="171"/>
      <c r="AA19" s="171"/>
      <c r="AB19" s="171"/>
      <c r="AC19" s="171"/>
      <c r="AD19" s="171"/>
      <c r="AE19" s="171"/>
      <c r="AF19" s="171"/>
      <c r="AG19" s="171"/>
      <c r="AH19" s="171"/>
      <c r="AI19" s="167"/>
      <c r="AJ19" s="144"/>
      <c r="AK19" s="160"/>
    </row>
    <row r="20" spans="1:37" ht="12.75" customHeight="1" x14ac:dyDescent="0.3">
      <c r="A20" s="144"/>
      <c r="E20" s="169" t="s">
        <v>76</v>
      </c>
      <c r="F20" s="169"/>
      <c r="G20" s="170"/>
      <c r="H20" s="171">
        <v>8202758</v>
      </c>
      <c r="I20" s="171">
        <v>471416</v>
      </c>
      <c r="J20" s="171">
        <v>419110</v>
      </c>
      <c r="K20" s="171">
        <v>553273</v>
      </c>
      <c r="L20" s="171">
        <v>0</v>
      </c>
      <c r="M20" s="171">
        <v>0</v>
      </c>
      <c r="N20" s="171">
        <v>0</v>
      </c>
      <c r="O20" s="171">
        <v>0</v>
      </c>
      <c r="P20" s="171">
        <v>0</v>
      </c>
      <c r="Q20" s="171">
        <v>0</v>
      </c>
      <c r="R20" s="171">
        <v>0</v>
      </c>
      <c r="S20" s="171">
        <v>0</v>
      </c>
      <c r="T20" s="171">
        <v>0</v>
      </c>
      <c r="U20" s="167">
        <v>1443799</v>
      </c>
      <c r="V20" s="168">
        <v>7747587</v>
      </c>
      <c r="W20" s="171">
        <v>220899</v>
      </c>
      <c r="X20" s="171">
        <v>756810</v>
      </c>
      <c r="Y20" s="171">
        <v>643268</v>
      </c>
      <c r="Z20" s="171">
        <v>716371</v>
      </c>
      <c r="AA20" s="171">
        <v>203499</v>
      </c>
      <c r="AB20" s="171">
        <v>473432</v>
      </c>
      <c r="AC20" s="171">
        <v>834058</v>
      </c>
      <c r="AD20" s="171">
        <v>552526</v>
      </c>
      <c r="AE20" s="171">
        <v>624371</v>
      </c>
      <c r="AF20" s="171">
        <v>567929</v>
      </c>
      <c r="AG20" s="171">
        <v>564882</v>
      </c>
      <c r="AH20" s="171">
        <v>1589541</v>
      </c>
      <c r="AI20" s="167">
        <v>1620977</v>
      </c>
      <c r="AJ20" s="144"/>
      <c r="AK20" s="160"/>
    </row>
    <row r="21" spans="1:37" ht="12.75" customHeight="1" x14ac:dyDescent="0.3">
      <c r="A21" s="144"/>
      <c r="E21" s="173" t="s">
        <v>77</v>
      </c>
      <c r="F21" s="173"/>
      <c r="G21" s="174"/>
      <c r="H21" s="171">
        <v>0</v>
      </c>
      <c r="I21" s="171">
        <v>0</v>
      </c>
      <c r="J21" s="171">
        <v>0</v>
      </c>
      <c r="K21" s="171">
        <v>0</v>
      </c>
      <c r="L21" s="171">
        <v>0</v>
      </c>
      <c r="M21" s="171">
        <v>0</v>
      </c>
      <c r="N21" s="171">
        <v>0</v>
      </c>
      <c r="O21" s="171">
        <v>0</v>
      </c>
      <c r="P21" s="171">
        <v>0</v>
      </c>
      <c r="Q21" s="171">
        <v>0</v>
      </c>
      <c r="R21" s="171">
        <v>0</v>
      </c>
      <c r="S21" s="171">
        <v>0</v>
      </c>
      <c r="T21" s="171">
        <v>0</v>
      </c>
      <c r="U21" s="167">
        <v>0</v>
      </c>
      <c r="V21" s="168">
        <v>0</v>
      </c>
      <c r="W21" s="171">
        <v>298102</v>
      </c>
      <c r="X21" s="171">
        <v>-298102</v>
      </c>
      <c r="Y21" s="171">
        <v>0</v>
      </c>
      <c r="Z21" s="171">
        <v>0</v>
      </c>
      <c r="AA21" s="171">
        <v>0</v>
      </c>
      <c r="AB21" s="171">
        <v>0</v>
      </c>
      <c r="AC21" s="171">
        <v>0</v>
      </c>
      <c r="AD21" s="171">
        <v>0</v>
      </c>
      <c r="AE21" s="171">
        <v>0</v>
      </c>
      <c r="AF21" s="171">
        <v>0</v>
      </c>
      <c r="AG21" s="171">
        <v>0</v>
      </c>
      <c r="AH21" s="171">
        <v>0</v>
      </c>
      <c r="AI21" s="167">
        <v>0</v>
      </c>
      <c r="AJ21" s="144"/>
      <c r="AK21" s="160"/>
    </row>
    <row r="22" spans="1:37" s="160" customFormat="1" ht="12.75" customHeight="1" x14ac:dyDescent="0.3">
      <c r="A22" s="165"/>
      <c r="B22" s="145" t="s">
        <v>78</v>
      </c>
      <c r="C22" s="159"/>
      <c r="E22" s="178"/>
      <c r="F22" s="178"/>
      <c r="G22" s="177"/>
      <c r="H22" s="179">
        <v>26006000</v>
      </c>
      <c r="I22" s="179">
        <v>2129295</v>
      </c>
      <c r="J22" s="179">
        <v>2087942</v>
      </c>
      <c r="K22" s="179">
        <v>2051864</v>
      </c>
      <c r="L22" s="179">
        <v>0</v>
      </c>
      <c r="M22" s="179">
        <v>0</v>
      </c>
      <c r="N22" s="179">
        <v>0</v>
      </c>
      <c r="O22" s="179">
        <v>0</v>
      </c>
      <c r="P22" s="179">
        <v>0</v>
      </c>
      <c r="Q22" s="179">
        <v>0</v>
      </c>
      <c r="R22" s="179">
        <v>0</v>
      </c>
      <c r="S22" s="179">
        <v>0</v>
      </c>
      <c r="T22" s="179">
        <v>0</v>
      </c>
      <c r="U22" s="180">
        <v>6269101</v>
      </c>
      <c r="V22" s="181">
        <v>24447989</v>
      </c>
      <c r="W22" s="179">
        <v>2014274</v>
      </c>
      <c r="X22" s="179">
        <v>1905186</v>
      </c>
      <c r="Y22" s="179">
        <v>2046819</v>
      </c>
      <c r="Z22" s="179">
        <v>1897433</v>
      </c>
      <c r="AA22" s="179">
        <v>1946652</v>
      </c>
      <c r="AB22" s="179">
        <v>2042357</v>
      </c>
      <c r="AC22" s="179">
        <v>2011017</v>
      </c>
      <c r="AD22" s="179">
        <v>2065301</v>
      </c>
      <c r="AE22" s="179">
        <v>2147361</v>
      </c>
      <c r="AF22" s="179">
        <v>2239341</v>
      </c>
      <c r="AG22" s="179">
        <v>1989661</v>
      </c>
      <c r="AH22" s="179">
        <v>2142587</v>
      </c>
      <c r="AI22" s="179">
        <v>5966279</v>
      </c>
      <c r="AJ22" s="165"/>
    </row>
    <row r="23" spans="1:37" ht="12.75" customHeight="1" x14ac:dyDescent="0.3">
      <c r="A23" s="144"/>
      <c r="C23" s="175" t="s">
        <v>79</v>
      </c>
      <c r="F23" s="182"/>
      <c r="G23" s="177"/>
      <c r="H23" s="171">
        <v>26006000</v>
      </c>
      <c r="I23" s="171">
        <v>2129295</v>
      </c>
      <c r="J23" s="171">
        <v>2087942</v>
      </c>
      <c r="K23" s="171">
        <v>2051864</v>
      </c>
      <c r="L23" s="171">
        <v>0</v>
      </c>
      <c r="M23" s="171">
        <v>0</v>
      </c>
      <c r="N23" s="171">
        <v>0</v>
      </c>
      <c r="O23" s="171">
        <v>0</v>
      </c>
      <c r="P23" s="171">
        <v>0</v>
      </c>
      <c r="Q23" s="171">
        <v>0</v>
      </c>
      <c r="R23" s="171">
        <v>0</v>
      </c>
      <c r="S23" s="171">
        <v>0</v>
      </c>
      <c r="T23" s="171">
        <v>0</v>
      </c>
      <c r="U23" s="183">
        <v>6269101</v>
      </c>
      <c r="V23" s="168">
        <v>24447989</v>
      </c>
      <c r="W23" s="171">
        <v>2014274</v>
      </c>
      <c r="X23" s="171">
        <v>1905186</v>
      </c>
      <c r="Y23" s="171">
        <v>2046819</v>
      </c>
      <c r="Z23" s="171">
        <v>1897433</v>
      </c>
      <c r="AA23" s="171">
        <v>1946652</v>
      </c>
      <c r="AB23" s="171">
        <v>2042357</v>
      </c>
      <c r="AC23" s="171">
        <v>2011017</v>
      </c>
      <c r="AD23" s="171">
        <v>2065301</v>
      </c>
      <c r="AE23" s="171">
        <v>2147361</v>
      </c>
      <c r="AF23" s="171">
        <v>2239341</v>
      </c>
      <c r="AG23" s="171">
        <v>1989661</v>
      </c>
      <c r="AH23" s="171">
        <v>2142587</v>
      </c>
      <c r="AI23" s="167">
        <v>5966279</v>
      </c>
      <c r="AJ23" s="144"/>
      <c r="AK23" s="160"/>
    </row>
    <row r="24" spans="1:37" s="160" customFormat="1" ht="12.75" customHeight="1" x14ac:dyDescent="0.3">
      <c r="A24" s="165"/>
      <c r="B24" s="145" t="s">
        <v>80</v>
      </c>
      <c r="C24" s="159"/>
      <c r="E24" s="178"/>
      <c r="F24" s="178"/>
      <c r="G24" s="177"/>
      <c r="H24" s="179">
        <v>23918795</v>
      </c>
      <c r="I24" s="179">
        <v>1963095</v>
      </c>
      <c r="J24" s="179">
        <v>2377507</v>
      </c>
      <c r="K24" s="179">
        <v>1815011</v>
      </c>
      <c r="L24" s="179">
        <v>0</v>
      </c>
      <c r="M24" s="179">
        <v>0</v>
      </c>
      <c r="N24" s="179">
        <v>0</v>
      </c>
      <c r="O24" s="179">
        <v>0</v>
      </c>
      <c r="P24" s="179">
        <v>0</v>
      </c>
      <c r="Q24" s="179">
        <v>0</v>
      </c>
      <c r="R24" s="179">
        <v>0</v>
      </c>
      <c r="S24" s="179">
        <v>0</v>
      </c>
      <c r="T24" s="179">
        <v>0</v>
      </c>
      <c r="U24" s="184">
        <v>6155613</v>
      </c>
      <c r="V24" s="179">
        <v>22505090</v>
      </c>
      <c r="W24" s="179">
        <v>1780679</v>
      </c>
      <c r="X24" s="179">
        <v>1809232</v>
      </c>
      <c r="Y24" s="179">
        <v>1700934</v>
      </c>
      <c r="Z24" s="179">
        <v>2062788</v>
      </c>
      <c r="AA24" s="179">
        <v>1627516</v>
      </c>
      <c r="AB24" s="179">
        <v>1738512</v>
      </c>
      <c r="AC24" s="179">
        <v>1999901</v>
      </c>
      <c r="AD24" s="179">
        <v>2087957</v>
      </c>
      <c r="AE24" s="179">
        <v>1379963</v>
      </c>
      <c r="AF24" s="179">
        <v>1685558</v>
      </c>
      <c r="AG24" s="179">
        <v>2006518</v>
      </c>
      <c r="AH24" s="179">
        <v>2625534</v>
      </c>
      <c r="AI24" s="179">
        <v>5290845</v>
      </c>
      <c r="AJ24" s="165"/>
    </row>
    <row r="25" spans="1:37" s="160" customFormat="1" ht="12.75" customHeight="1" x14ac:dyDescent="0.3">
      <c r="A25" s="165"/>
      <c r="B25" s="145"/>
      <c r="C25" s="169" t="s">
        <v>81</v>
      </c>
      <c r="D25" s="169"/>
      <c r="E25" s="169"/>
      <c r="F25" s="169"/>
      <c r="G25" s="170"/>
      <c r="H25" s="171"/>
      <c r="I25" s="171"/>
      <c r="J25" s="171"/>
      <c r="K25" s="171"/>
      <c r="L25" s="171"/>
      <c r="M25" s="171"/>
      <c r="N25" s="171"/>
      <c r="O25" s="171"/>
      <c r="P25" s="171"/>
      <c r="Q25" s="171"/>
      <c r="R25" s="171"/>
      <c r="S25" s="171"/>
      <c r="T25" s="171"/>
      <c r="U25" s="167"/>
      <c r="V25" s="168"/>
      <c r="W25" s="171"/>
      <c r="X25" s="171"/>
      <c r="Y25" s="171"/>
      <c r="Z25" s="171"/>
      <c r="AA25" s="171"/>
      <c r="AB25" s="171"/>
      <c r="AC25" s="171"/>
      <c r="AD25" s="171"/>
      <c r="AE25" s="171"/>
      <c r="AF25" s="171"/>
      <c r="AG25" s="171"/>
      <c r="AH25" s="171"/>
      <c r="AI25" s="167"/>
      <c r="AJ25" s="165"/>
    </row>
    <row r="26" spans="1:37" ht="12.75" customHeight="1" x14ac:dyDescent="0.3">
      <c r="A26" s="144"/>
      <c r="E26" s="175" t="s">
        <v>82</v>
      </c>
      <c r="F26" s="175"/>
      <c r="G26" s="177"/>
      <c r="H26" s="171">
        <v>1216392</v>
      </c>
      <c r="I26" s="171">
        <v>95914</v>
      </c>
      <c r="J26" s="171">
        <v>65235</v>
      </c>
      <c r="K26" s="171">
        <v>73431</v>
      </c>
      <c r="L26" s="171">
        <v>0</v>
      </c>
      <c r="M26" s="171">
        <v>0</v>
      </c>
      <c r="N26" s="171">
        <v>0</v>
      </c>
      <c r="O26" s="171">
        <v>0</v>
      </c>
      <c r="P26" s="171">
        <v>0</v>
      </c>
      <c r="Q26" s="171">
        <v>0</v>
      </c>
      <c r="R26" s="171">
        <v>0</v>
      </c>
      <c r="S26" s="171">
        <v>0</v>
      </c>
      <c r="T26" s="171">
        <v>0</v>
      </c>
      <c r="U26" s="171">
        <v>234580</v>
      </c>
      <c r="V26" s="168">
        <v>1144498</v>
      </c>
      <c r="W26" s="171">
        <v>85937</v>
      </c>
      <c r="X26" s="171">
        <v>74626</v>
      </c>
      <c r="Y26" s="171">
        <v>44866</v>
      </c>
      <c r="Z26" s="171">
        <v>89506</v>
      </c>
      <c r="AA26" s="171">
        <v>75066</v>
      </c>
      <c r="AB26" s="171">
        <v>167679</v>
      </c>
      <c r="AC26" s="171">
        <v>59559</v>
      </c>
      <c r="AD26" s="171">
        <v>116479</v>
      </c>
      <c r="AE26" s="171">
        <v>44746</v>
      </c>
      <c r="AF26" s="171">
        <v>62429</v>
      </c>
      <c r="AG26" s="171">
        <v>125806</v>
      </c>
      <c r="AH26" s="171">
        <v>197798</v>
      </c>
      <c r="AI26" s="167">
        <v>205429</v>
      </c>
      <c r="AJ26" s="144"/>
      <c r="AK26" s="160"/>
    </row>
    <row r="27" spans="1:37" ht="12.75" customHeight="1" x14ac:dyDescent="0.3">
      <c r="A27" s="144"/>
      <c r="E27" s="175" t="s">
        <v>83</v>
      </c>
      <c r="F27" s="175"/>
      <c r="G27" s="177"/>
      <c r="H27" s="171">
        <v>4289382</v>
      </c>
      <c r="I27" s="171">
        <v>333652</v>
      </c>
      <c r="J27" s="171">
        <v>557433</v>
      </c>
      <c r="K27" s="171">
        <v>228986</v>
      </c>
      <c r="L27" s="171">
        <v>0</v>
      </c>
      <c r="M27" s="171">
        <v>0</v>
      </c>
      <c r="N27" s="171">
        <v>0</v>
      </c>
      <c r="O27" s="171">
        <v>0</v>
      </c>
      <c r="P27" s="171">
        <v>0</v>
      </c>
      <c r="Q27" s="171">
        <v>0</v>
      </c>
      <c r="R27" s="171">
        <v>0</v>
      </c>
      <c r="S27" s="171">
        <v>0</v>
      </c>
      <c r="T27" s="171">
        <v>0</v>
      </c>
      <c r="U27" s="171">
        <v>1120071</v>
      </c>
      <c r="V27" s="168">
        <v>4035861</v>
      </c>
      <c r="W27" s="171">
        <v>256818</v>
      </c>
      <c r="X27" s="171">
        <v>235803</v>
      </c>
      <c r="Y27" s="171">
        <v>328200</v>
      </c>
      <c r="Z27" s="171">
        <v>482745</v>
      </c>
      <c r="AA27" s="171">
        <v>232520</v>
      </c>
      <c r="AB27" s="171">
        <v>306107</v>
      </c>
      <c r="AC27" s="171">
        <v>365588</v>
      </c>
      <c r="AD27" s="171">
        <v>342757</v>
      </c>
      <c r="AE27" s="171">
        <v>328761</v>
      </c>
      <c r="AF27" s="171">
        <v>254595</v>
      </c>
      <c r="AG27" s="171">
        <v>399331</v>
      </c>
      <c r="AH27" s="171">
        <v>502637</v>
      </c>
      <c r="AI27" s="167">
        <v>820821</v>
      </c>
      <c r="AJ27" s="144"/>
      <c r="AK27" s="160"/>
    </row>
    <row r="28" spans="1:37" ht="13.4" customHeight="1" x14ac:dyDescent="0.3">
      <c r="A28" s="144"/>
      <c r="C28" s="169" t="s">
        <v>84</v>
      </c>
      <c r="D28" s="169"/>
      <c r="E28" s="169"/>
      <c r="F28" s="169"/>
      <c r="G28" s="170"/>
      <c r="H28" s="171"/>
      <c r="I28" s="171"/>
      <c r="J28" s="171"/>
      <c r="K28" s="171"/>
      <c r="L28" s="171"/>
      <c r="M28" s="171"/>
      <c r="N28" s="171"/>
      <c r="O28" s="171"/>
      <c r="P28" s="171"/>
      <c r="Q28" s="171"/>
      <c r="R28" s="171"/>
      <c r="S28" s="171"/>
      <c r="T28" s="171"/>
      <c r="U28" s="167"/>
      <c r="V28" s="168"/>
      <c r="W28" s="171"/>
      <c r="X28" s="171"/>
      <c r="Y28" s="171"/>
      <c r="Z28" s="171"/>
      <c r="AA28" s="171"/>
      <c r="AB28" s="171"/>
      <c r="AC28" s="171"/>
      <c r="AD28" s="171"/>
      <c r="AE28" s="171"/>
      <c r="AF28" s="171"/>
      <c r="AG28" s="171"/>
      <c r="AH28" s="171"/>
      <c r="AI28" s="167"/>
      <c r="AJ28" s="144"/>
      <c r="AK28" s="160"/>
    </row>
    <row r="29" spans="1:37" ht="12.75" customHeight="1" x14ac:dyDescent="0.3">
      <c r="A29" s="144"/>
      <c r="E29" s="175" t="s">
        <v>85</v>
      </c>
      <c r="F29" s="175"/>
      <c r="G29" s="177" t="s">
        <v>86</v>
      </c>
      <c r="H29" s="171">
        <v>6332299</v>
      </c>
      <c r="I29" s="171">
        <v>516161</v>
      </c>
      <c r="J29" s="171">
        <v>557569</v>
      </c>
      <c r="K29" s="171">
        <v>459742</v>
      </c>
      <c r="L29" s="171">
        <v>0</v>
      </c>
      <c r="M29" s="171">
        <v>0</v>
      </c>
      <c r="N29" s="171">
        <v>0</v>
      </c>
      <c r="O29" s="171">
        <v>0</v>
      </c>
      <c r="P29" s="171">
        <v>0</v>
      </c>
      <c r="Q29" s="171">
        <v>0</v>
      </c>
      <c r="R29" s="171">
        <v>0</v>
      </c>
      <c r="S29" s="171">
        <v>0</v>
      </c>
      <c r="T29" s="171">
        <v>0</v>
      </c>
      <c r="U29" s="171">
        <v>1533472</v>
      </c>
      <c r="V29" s="168">
        <v>5958032</v>
      </c>
      <c r="W29" s="171">
        <v>437751</v>
      </c>
      <c r="X29" s="171">
        <v>499449</v>
      </c>
      <c r="Y29" s="171">
        <v>446596</v>
      </c>
      <c r="Z29" s="171">
        <v>565616</v>
      </c>
      <c r="AA29" s="171">
        <v>418477</v>
      </c>
      <c r="AB29" s="171">
        <v>441384</v>
      </c>
      <c r="AC29" s="171">
        <v>499152</v>
      </c>
      <c r="AD29" s="171">
        <v>564537</v>
      </c>
      <c r="AE29" s="171">
        <v>472980</v>
      </c>
      <c r="AF29" s="171">
        <v>420974</v>
      </c>
      <c r="AG29" s="171">
        <v>419512</v>
      </c>
      <c r="AH29" s="171">
        <v>771606</v>
      </c>
      <c r="AI29" s="167">
        <v>1383796</v>
      </c>
      <c r="AJ29" s="144"/>
      <c r="AK29" s="160"/>
    </row>
    <row r="30" spans="1:37" ht="12.75" customHeight="1" x14ac:dyDescent="0.3">
      <c r="A30" s="144"/>
      <c r="E30" s="175" t="s">
        <v>87</v>
      </c>
      <c r="F30" s="175"/>
      <c r="G30" s="177"/>
      <c r="H30" s="171">
        <v>12080722</v>
      </c>
      <c r="I30" s="171">
        <v>1017368</v>
      </c>
      <c r="J30" s="171">
        <v>1197270</v>
      </c>
      <c r="K30" s="171">
        <v>1052852</v>
      </c>
      <c r="L30" s="171">
        <v>0</v>
      </c>
      <c r="M30" s="171">
        <v>0</v>
      </c>
      <c r="N30" s="171">
        <v>0</v>
      </c>
      <c r="O30" s="171">
        <v>0</v>
      </c>
      <c r="P30" s="171">
        <v>0</v>
      </c>
      <c r="Q30" s="171">
        <v>0</v>
      </c>
      <c r="R30" s="171">
        <v>0</v>
      </c>
      <c r="S30" s="171">
        <v>0</v>
      </c>
      <c r="T30" s="171">
        <v>0</v>
      </c>
      <c r="U30" s="171">
        <v>3267490</v>
      </c>
      <c r="V30" s="168">
        <v>11366699</v>
      </c>
      <c r="W30" s="171">
        <v>1000173</v>
      </c>
      <c r="X30" s="171">
        <v>999354</v>
      </c>
      <c r="Y30" s="171">
        <v>881272</v>
      </c>
      <c r="Z30" s="171">
        <v>924921</v>
      </c>
      <c r="AA30" s="171">
        <v>901453</v>
      </c>
      <c r="AB30" s="171">
        <v>823342</v>
      </c>
      <c r="AC30" s="171">
        <v>1075602</v>
      </c>
      <c r="AD30" s="171">
        <v>1064184</v>
      </c>
      <c r="AE30" s="171">
        <v>533476</v>
      </c>
      <c r="AF30" s="171">
        <v>947560</v>
      </c>
      <c r="AG30" s="171">
        <v>1061869</v>
      </c>
      <c r="AH30" s="171">
        <v>1153493</v>
      </c>
      <c r="AI30" s="167">
        <v>2880799</v>
      </c>
      <c r="AJ30" s="144"/>
      <c r="AK30" s="160"/>
    </row>
    <row r="31" spans="1:37" ht="12.75" customHeight="1" x14ac:dyDescent="0.3">
      <c r="A31" s="144"/>
      <c r="B31" s="145" t="s">
        <v>88</v>
      </c>
      <c r="C31" s="159"/>
      <c r="E31" s="175"/>
      <c r="F31" s="175"/>
      <c r="G31" s="177"/>
      <c r="H31" s="179">
        <v>668706346</v>
      </c>
      <c r="I31" s="179">
        <v>41714950</v>
      </c>
      <c r="J31" s="179">
        <v>53978498</v>
      </c>
      <c r="K31" s="179">
        <v>52770354</v>
      </c>
      <c r="L31" s="179">
        <v>0</v>
      </c>
      <c r="M31" s="179">
        <v>0</v>
      </c>
      <c r="N31" s="179">
        <v>0</v>
      </c>
      <c r="O31" s="179">
        <v>0</v>
      </c>
      <c r="P31" s="179">
        <v>0</v>
      </c>
      <c r="Q31" s="179">
        <v>0</v>
      </c>
      <c r="R31" s="179">
        <v>0</v>
      </c>
      <c r="S31" s="179">
        <v>0</v>
      </c>
      <c r="T31" s="179">
        <v>0</v>
      </c>
      <c r="U31" s="184">
        <v>148463802</v>
      </c>
      <c r="V31" s="179">
        <v>627973091</v>
      </c>
      <c r="W31" s="179">
        <v>35444009</v>
      </c>
      <c r="X31" s="179">
        <v>49270090</v>
      </c>
      <c r="Y31" s="179">
        <v>49033394</v>
      </c>
      <c r="Z31" s="179">
        <v>53230038</v>
      </c>
      <c r="AA31" s="179">
        <v>48178489</v>
      </c>
      <c r="AB31" s="179">
        <v>50904056</v>
      </c>
      <c r="AC31" s="179">
        <v>52911743</v>
      </c>
      <c r="AD31" s="179">
        <v>53389755</v>
      </c>
      <c r="AE31" s="179">
        <v>50167267</v>
      </c>
      <c r="AF31" s="179">
        <v>62305446</v>
      </c>
      <c r="AG31" s="179">
        <v>53756731</v>
      </c>
      <c r="AH31" s="179">
        <v>69382075</v>
      </c>
      <c r="AI31" s="184">
        <v>133747493</v>
      </c>
      <c r="AJ31" s="180"/>
      <c r="AK31" s="160"/>
    </row>
    <row r="32" spans="1:37" s="160" customFormat="1" ht="12.75" customHeight="1" x14ac:dyDescent="0.3">
      <c r="A32" s="165"/>
      <c r="B32" s="136"/>
      <c r="C32" s="175" t="s">
        <v>89</v>
      </c>
      <c r="D32" s="136"/>
      <c r="E32" s="136"/>
      <c r="F32" s="185"/>
      <c r="G32" s="177"/>
      <c r="H32" s="171">
        <v>482246150</v>
      </c>
      <c r="I32" s="171">
        <v>27117104</v>
      </c>
      <c r="J32" s="171">
        <v>40009898</v>
      </c>
      <c r="K32" s="171">
        <v>39106958</v>
      </c>
      <c r="L32" s="171">
        <v>0</v>
      </c>
      <c r="M32" s="171">
        <v>0</v>
      </c>
      <c r="N32" s="171">
        <v>0</v>
      </c>
      <c r="O32" s="171">
        <v>0</v>
      </c>
      <c r="P32" s="171">
        <v>0</v>
      </c>
      <c r="Q32" s="171">
        <v>0</v>
      </c>
      <c r="R32" s="171">
        <v>0</v>
      </c>
      <c r="S32" s="171">
        <v>0</v>
      </c>
      <c r="T32" s="171">
        <v>0</v>
      </c>
      <c r="U32" s="167">
        <v>106233960</v>
      </c>
      <c r="V32" s="168">
        <v>457788791</v>
      </c>
      <c r="W32" s="171">
        <v>21285115</v>
      </c>
      <c r="X32" s="171">
        <v>37069871</v>
      </c>
      <c r="Y32" s="171">
        <v>36365578</v>
      </c>
      <c r="Z32" s="171">
        <v>35460621</v>
      </c>
      <c r="AA32" s="171">
        <v>37191406</v>
      </c>
      <c r="AB32" s="171">
        <v>38009201</v>
      </c>
      <c r="AC32" s="171">
        <v>38005962</v>
      </c>
      <c r="AD32" s="171">
        <v>41227631</v>
      </c>
      <c r="AE32" s="171">
        <v>37557940</v>
      </c>
      <c r="AF32" s="171">
        <v>44607120</v>
      </c>
      <c r="AG32" s="171">
        <v>38927011</v>
      </c>
      <c r="AH32" s="171">
        <v>52081336</v>
      </c>
      <c r="AI32" s="171">
        <v>94720564</v>
      </c>
      <c r="AJ32" s="165"/>
    </row>
    <row r="33" spans="1:37" s="160" customFormat="1" ht="12.75" customHeight="1" x14ac:dyDescent="0.3">
      <c r="A33" s="165"/>
      <c r="C33" s="186"/>
      <c r="D33" s="136"/>
      <c r="E33" s="187" t="s">
        <v>90</v>
      </c>
      <c r="F33" s="185"/>
      <c r="G33" s="177"/>
      <c r="H33" s="171">
        <v>591078769</v>
      </c>
      <c r="I33" s="171">
        <v>46576252</v>
      </c>
      <c r="J33" s="171">
        <v>47790761</v>
      </c>
      <c r="K33" s="171">
        <v>47924341</v>
      </c>
      <c r="L33" s="171">
        <v>0</v>
      </c>
      <c r="M33" s="171">
        <v>0</v>
      </c>
      <c r="N33" s="171">
        <v>0</v>
      </c>
      <c r="O33" s="171">
        <v>0</v>
      </c>
      <c r="P33" s="171">
        <v>0</v>
      </c>
      <c r="Q33" s="171">
        <v>0</v>
      </c>
      <c r="R33" s="171">
        <v>0</v>
      </c>
      <c r="S33" s="171">
        <v>0</v>
      </c>
      <c r="T33" s="171">
        <v>0</v>
      </c>
      <c r="U33" s="167">
        <v>142291354</v>
      </c>
      <c r="V33" s="168">
        <v>561407294</v>
      </c>
      <c r="W33" s="171">
        <v>42825081</v>
      </c>
      <c r="X33" s="171">
        <v>44452027</v>
      </c>
      <c r="Y33" s="171">
        <v>43059127</v>
      </c>
      <c r="Z33" s="171">
        <v>47916670</v>
      </c>
      <c r="AA33" s="171">
        <v>46279402</v>
      </c>
      <c r="AB33" s="171">
        <v>47069049</v>
      </c>
      <c r="AC33" s="171">
        <v>47112122</v>
      </c>
      <c r="AD33" s="171">
        <v>50414654</v>
      </c>
      <c r="AE33" s="171">
        <v>48892639</v>
      </c>
      <c r="AF33" s="171">
        <v>52580728</v>
      </c>
      <c r="AG33" s="171">
        <v>44855138</v>
      </c>
      <c r="AH33" s="171">
        <v>45950656</v>
      </c>
      <c r="AI33" s="167">
        <v>130336235</v>
      </c>
      <c r="AJ33" s="165"/>
    </row>
    <row r="34" spans="1:37" s="160" customFormat="1" ht="12.75" customHeight="1" x14ac:dyDescent="0.3">
      <c r="A34" s="165"/>
      <c r="C34" s="186"/>
      <c r="D34" s="136"/>
      <c r="E34" s="187" t="s">
        <v>91</v>
      </c>
      <c r="F34" s="185"/>
      <c r="G34" s="177"/>
      <c r="H34" s="171">
        <v>276487591</v>
      </c>
      <c r="I34" s="171">
        <v>7086160</v>
      </c>
      <c r="J34" s="171">
        <v>21376684</v>
      </c>
      <c r="K34" s="171">
        <v>22109849</v>
      </c>
      <c r="L34" s="171">
        <v>0</v>
      </c>
      <c r="M34" s="171">
        <v>0</v>
      </c>
      <c r="N34" s="171">
        <v>0</v>
      </c>
      <c r="O34" s="171">
        <v>0</v>
      </c>
      <c r="P34" s="171">
        <v>0</v>
      </c>
      <c r="Q34" s="171">
        <v>0</v>
      </c>
      <c r="R34" s="171">
        <v>0</v>
      </c>
      <c r="S34" s="171">
        <v>0</v>
      </c>
      <c r="T34" s="171">
        <v>0</v>
      </c>
      <c r="U34" s="167">
        <v>50572693</v>
      </c>
      <c r="V34" s="168">
        <v>261878361</v>
      </c>
      <c r="W34" s="171">
        <v>6895667</v>
      </c>
      <c r="X34" s="171">
        <v>22450596</v>
      </c>
      <c r="Y34" s="171">
        <v>21811628</v>
      </c>
      <c r="Z34" s="171">
        <v>21638005</v>
      </c>
      <c r="AA34" s="171">
        <v>22294033</v>
      </c>
      <c r="AB34" s="171">
        <v>22432605</v>
      </c>
      <c r="AC34" s="171">
        <v>22946684</v>
      </c>
      <c r="AD34" s="171">
        <v>23564055</v>
      </c>
      <c r="AE34" s="171">
        <v>20615834</v>
      </c>
      <c r="AF34" s="171">
        <v>20673506</v>
      </c>
      <c r="AG34" s="171">
        <v>22935834</v>
      </c>
      <c r="AH34" s="171">
        <v>33619916</v>
      </c>
      <c r="AI34" s="167">
        <v>51157891</v>
      </c>
      <c r="AJ34" s="165"/>
    </row>
    <row r="35" spans="1:37" s="160" customFormat="1" ht="12.75" customHeight="1" x14ac:dyDescent="0.3">
      <c r="A35" s="165"/>
      <c r="C35" s="186"/>
      <c r="D35" s="136"/>
      <c r="E35" s="187" t="s">
        <v>92</v>
      </c>
      <c r="F35" s="185"/>
      <c r="G35" s="188"/>
      <c r="H35" s="171">
        <v>-385320210</v>
      </c>
      <c r="I35" s="171">
        <v>-26545308</v>
      </c>
      <c r="J35" s="171">
        <v>-29157547</v>
      </c>
      <c r="K35" s="171">
        <v>-30927232</v>
      </c>
      <c r="L35" s="171">
        <v>0</v>
      </c>
      <c r="M35" s="171">
        <v>0</v>
      </c>
      <c r="N35" s="171">
        <v>0</v>
      </c>
      <c r="O35" s="171">
        <v>0</v>
      </c>
      <c r="P35" s="171">
        <v>0</v>
      </c>
      <c r="Q35" s="171">
        <v>0</v>
      </c>
      <c r="R35" s="171">
        <v>0</v>
      </c>
      <c r="S35" s="171">
        <v>0</v>
      </c>
      <c r="T35" s="171">
        <v>0</v>
      </c>
      <c r="U35" s="167">
        <v>-86630087</v>
      </c>
      <c r="V35" s="168">
        <v>-365496864</v>
      </c>
      <c r="W35" s="171">
        <v>-28435633</v>
      </c>
      <c r="X35" s="171">
        <v>-29832752</v>
      </c>
      <c r="Y35" s="171">
        <v>-28505177</v>
      </c>
      <c r="Z35" s="171">
        <v>-34094054</v>
      </c>
      <c r="AA35" s="171">
        <v>-31382029</v>
      </c>
      <c r="AB35" s="171">
        <v>-31492453</v>
      </c>
      <c r="AC35" s="171">
        <v>-32052844</v>
      </c>
      <c r="AD35" s="171">
        <v>-32751078</v>
      </c>
      <c r="AE35" s="171">
        <v>-31950533</v>
      </c>
      <c r="AF35" s="171">
        <v>-28647114</v>
      </c>
      <c r="AG35" s="171">
        <v>-28863961</v>
      </c>
      <c r="AH35" s="171">
        <v>-27489236</v>
      </c>
      <c r="AI35" s="167">
        <v>-86773562</v>
      </c>
      <c r="AJ35" s="165"/>
    </row>
    <row r="36" spans="1:37" x14ac:dyDescent="0.3">
      <c r="A36" s="144"/>
      <c r="C36" s="136" t="s">
        <v>93</v>
      </c>
      <c r="E36" s="175"/>
      <c r="F36" s="175"/>
      <c r="G36" s="177"/>
      <c r="H36" s="189">
        <v>64134327</v>
      </c>
      <c r="I36" s="189">
        <v>3991464</v>
      </c>
      <c r="J36" s="189">
        <v>4136848</v>
      </c>
      <c r="K36" s="189">
        <v>4347496</v>
      </c>
      <c r="L36" s="189">
        <v>0</v>
      </c>
      <c r="M36" s="189">
        <v>0</v>
      </c>
      <c r="N36" s="189">
        <v>0</v>
      </c>
      <c r="O36" s="189">
        <v>0</v>
      </c>
      <c r="P36" s="189">
        <v>0</v>
      </c>
      <c r="Q36" s="189">
        <v>0</v>
      </c>
      <c r="R36" s="189">
        <v>0</v>
      </c>
      <c r="S36" s="189">
        <v>0</v>
      </c>
      <c r="T36" s="189">
        <v>0</v>
      </c>
      <c r="U36" s="190">
        <v>12475808</v>
      </c>
      <c r="V36" s="168">
        <v>59680116</v>
      </c>
      <c r="W36" s="189">
        <v>4108914</v>
      </c>
      <c r="X36" s="189">
        <v>3942456</v>
      </c>
      <c r="Y36" s="189">
        <v>4410641</v>
      </c>
      <c r="Z36" s="189">
        <v>4705829</v>
      </c>
      <c r="AA36" s="189">
        <v>2952778</v>
      </c>
      <c r="AB36" s="189">
        <v>4141038</v>
      </c>
      <c r="AC36" s="189">
        <v>4749844</v>
      </c>
      <c r="AD36" s="189">
        <v>4868809</v>
      </c>
      <c r="AE36" s="189">
        <v>5452049</v>
      </c>
      <c r="AF36" s="189">
        <v>7180705</v>
      </c>
      <c r="AG36" s="189">
        <v>6181753</v>
      </c>
      <c r="AH36" s="189">
        <v>6985302</v>
      </c>
      <c r="AI36" s="167">
        <v>12462011</v>
      </c>
      <c r="AJ36" s="144"/>
      <c r="AK36" s="160"/>
    </row>
    <row r="37" spans="1:37" ht="12.75" customHeight="1" x14ac:dyDescent="0.3">
      <c r="A37" s="144"/>
      <c r="E37" s="175" t="s">
        <v>94</v>
      </c>
      <c r="F37" s="175"/>
      <c r="G37" s="177"/>
      <c r="H37" s="171">
        <v>25749388</v>
      </c>
      <c r="I37" s="171">
        <v>1057757</v>
      </c>
      <c r="J37" s="171">
        <v>2095519</v>
      </c>
      <c r="K37" s="171">
        <v>2119276</v>
      </c>
      <c r="L37" s="171">
        <v>0</v>
      </c>
      <c r="M37" s="171">
        <v>0</v>
      </c>
      <c r="N37" s="171">
        <v>0</v>
      </c>
      <c r="O37" s="171">
        <v>0</v>
      </c>
      <c r="P37" s="171">
        <v>0</v>
      </c>
      <c r="Q37" s="171">
        <v>0</v>
      </c>
      <c r="R37" s="171">
        <v>0</v>
      </c>
      <c r="S37" s="171">
        <v>0</v>
      </c>
      <c r="T37" s="171">
        <v>0</v>
      </c>
      <c r="U37" s="167">
        <v>5272552</v>
      </c>
      <c r="V37" s="168">
        <v>24950479</v>
      </c>
      <c r="W37" s="171">
        <v>1072628</v>
      </c>
      <c r="X37" s="171">
        <v>2019318</v>
      </c>
      <c r="Y37" s="171">
        <v>1953636</v>
      </c>
      <c r="Z37" s="171">
        <v>1973205</v>
      </c>
      <c r="AA37" s="171">
        <v>1770482</v>
      </c>
      <c r="AB37" s="171">
        <v>2107274</v>
      </c>
      <c r="AC37" s="171">
        <v>2086123</v>
      </c>
      <c r="AD37" s="171">
        <v>2165446</v>
      </c>
      <c r="AE37" s="171">
        <v>2234907</v>
      </c>
      <c r="AF37" s="171">
        <v>2297610</v>
      </c>
      <c r="AG37" s="171">
        <v>2233601</v>
      </c>
      <c r="AH37" s="171">
        <v>3036251</v>
      </c>
      <c r="AI37" s="167">
        <v>5045582</v>
      </c>
      <c r="AJ37" s="144"/>
      <c r="AK37" s="160"/>
    </row>
    <row r="38" spans="1:37" ht="12.75" customHeight="1" x14ac:dyDescent="0.3">
      <c r="A38" s="144"/>
      <c r="E38" s="175" t="s">
        <v>95</v>
      </c>
      <c r="F38" s="175"/>
      <c r="G38" s="177"/>
      <c r="H38" s="171">
        <v>9474</v>
      </c>
      <c r="I38" s="171">
        <v>237</v>
      </c>
      <c r="J38" s="171">
        <v>244</v>
      </c>
      <c r="K38" s="171">
        <v>321</v>
      </c>
      <c r="L38" s="171">
        <v>0</v>
      </c>
      <c r="M38" s="171">
        <v>0</v>
      </c>
      <c r="N38" s="171">
        <v>0</v>
      </c>
      <c r="O38" s="171">
        <v>0</v>
      </c>
      <c r="P38" s="171">
        <v>0</v>
      </c>
      <c r="Q38" s="171">
        <v>0</v>
      </c>
      <c r="R38" s="171">
        <v>0</v>
      </c>
      <c r="S38" s="171">
        <v>0</v>
      </c>
      <c r="T38" s="171">
        <v>0</v>
      </c>
      <c r="U38" s="167">
        <v>802</v>
      </c>
      <c r="V38" s="168">
        <v>7745</v>
      </c>
      <c r="W38" s="171">
        <v>492</v>
      </c>
      <c r="X38" s="171">
        <v>536</v>
      </c>
      <c r="Y38" s="171">
        <v>219</v>
      </c>
      <c r="Z38" s="171">
        <v>227</v>
      </c>
      <c r="AA38" s="171">
        <v>360</v>
      </c>
      <c r="AB38" s="171">
        <v>1099</v>
      </c>
      <c r="AC38" s="171">
        <v>1907</v>
      </c>
      <c r="AD38" s="171">
        <v>975</v>
      </c>
      <c r="AE38" s="171">
        <v>57</v>
      </c>
      <c r="AF38" s="171">
        <v>1098</v>
      </c>
      <c r="AG38" s="171">
        <v>87</v>
      </c>
      <c r="AH38" s="171">
        <v>688</v>
      </c>
      <c r="AI38" s="167">
        <v>1247</v>
      </c>
      <c r="AJ38" s="144"/>
      <c r="AK38" s="160"/>
    </row>
    <row r="39" spans="1:37" s="160" customFormat="1" ht="12.75" customHeight="1" x14ac:dyDescent="0.3">
      <c r="A39" s="165"/>
      <c r="B39" s="136"/>
      <c r="C39" s="136"/>
      <c r="E39" s="175" t="s">
        <v>96</v>
      </c>
      <c r="F39" s="175"/>
      <c r="G39" s="177"/>
      <c r="H39" s="171">
        <v>8262278</v>
      </c>
      <c r="I39" s="171">
        <v>539637</v>
      </c>
      <c r="J39" s="171">
        <v>502671</v>
      </c>
      <c r="K39" s="171">
        <v>592003</v>
      </c>
      <c r="L39" s="171">
        <v>0</v>
      </c>
      <c r="M39" s="171">
        <v>0</v>
      </c>
      <c r="N39" s="171">
        <v>0</v>
      </c>
      <c r="O39" s="171">
        <v>0</v>
      </c>
      <c r="P39" s="171">
        <v>0</v>
      </c>
      <c r="Q39" s="171">
        <v>0</v>
      </c>
      <c r="R39" s="171">
        <v>0</v>
      </c>
      <c r="S39" s="171">
        <v>0</v>
      </c>
      <c r="T39" s="171">
        <v>0</v>
      </c>
      <c r="U39" s="167">
        <v>1634311</v>
      </c>
      <c r="V39" s="168">
        <v>7640938</v>
      </c>
      <c r="W39" s="171">
        <v>637696</v>
      </c>
      <c r="X39" s="171">
        <v>527016</v>
      </c>
      <c r="Y39" s="171">
        <v>564693</v>
      </c>
      <c r="Z39" s="171">
        <v>559572</v>
      </c>
      <c r="AA39" s="171">
        <v>20906</v>
      </c>
      <c r="AB39" s="171">
        <v>569139</v>
      </c>
      <c r="AC39" s="171">
        <v>570217</v>
      </c>
      <c r="AD39" s="171">
        <v>659828</v>
      </c>
      <c r="AE39" s="171">
        <v>747294</v>
      </c>
      <c r="AF39" s="171">
        <v>830537</v>
      </c>
      <c r="AG39" s="171">
        <v>1308925</v>
      </c>
      <c r="AH39" s="171">
        <v>645115</v>
      </c>
      <c r="AI39" s="167">
        <v>1729405</v>
      </c>
      <c r="AJ39" s="165"/>
    </row>
    <row r="40" spans="1:37" ht="12.75" customHeight="1" x14ac:dyDescent="0.3">
      <c r="A40" s="144"/>
      <c r="E40" s="175" t="s">
        <v>97</v>
      </c>
      <c r="F40" s="175"/>
      <c r="G40" s="177"/>
      <c r="H40" s="171">
        <v>15033647</v>
      </c>
      <c r="I40" s="171">
        <v>1308342</v>
      </c>
      <c r="J40" s="171">
        <v>1176485</v>
      </c>
      <c r="K40" s="171">
        <v>1208626</v>
      </c>
      <c r="L40" s="171">
        <v>0</v>
      </c>
      <c r="M40" s="171">
        <v>0</v>
      </c>
      <c r="N40" s="171">
        <v>0</v>
      </c>
      <c r="O40" s="171">
        <v>0</v>
      </c>
      <c r="P40" s="171">
        <v>0</v>
      </c>
      <c r="Q40" s="171">
        <v>0</v>
      </c>
      <c r="R40" s="171">
        <v>0</v>
      </c>
      <c r="S40" s="171">
        <v>0</v>
      </c>
      <c r="T40" s="171">
        <v>0</v>
      </c>
      <c r="U40" s="167">
        <v>3693453</v>
      </c>
      <c r="V40" s="168">
        <v>14450484</v>
      </c>
      <c r="W40" s="171">
        <v>1214052</v>
      </c>
      <c r="X40" s="171">
        <v>1112562</v>
      </c>
      <c r="Y40" s="171">
        <v>1455806</v>
      </c>
      <c r="Z40" s="171">
        <v>981668</v>
      </c>
      <c r="AA40" s="171">
        <v>543377</v>
      </c>
      <c r="AB40" s="171">
        <v>672074</v>
      </c>
      <c r="AC40" s="171">
        <v>800832</v>
      </c>
      <c r="AD40" s="171">
        <v>1175335</v>
      </c>
      <c r="AE40" s="171">
        <v>1403876</v>
      </c>
      <c r="AF40" s="171">
        <v>1458332</v>
      </c>
      <c r="AG40" s="171">
        <v>1862392</v>
      </c>
      <c r="AH40" s="171">
        <v>1770177</v>
      </c>
      <c r="AI40" s="167">
        <v>3782420</v>
      </c>
      <c r="AJ40" s="144"/>
      <c r="AK40" s="160"/>
    </row>
    <row r="41" spans="1:37" ht="12.75" customHeight="1" x14ac:dyDescent="0.3">
      <c r="A41" s="144"/>
      <c r="E41" s="173" t="s">
        <v>98</v>
      </c>
      <c r="F41" s="173"/>
      <c r="G41" s="174"/>
      <c r="H41" s="171">
        <v>10750082</v>
      </c>
      <c r="I41" s="171">
        <v>970311</v>
      </c>
      <c r="J41" s="171">
        <v>267227</v>
      </c>
      <c r="K41" s="171">
        <v>360858</v>
      </c>
      <c r="L41" s="171">
        <v>0</v>
      </c>
      <c r="M41" s="171">
        <v>0</v>
      </c>
      <c r="N41" s="171">
        <v>0</v>
      </c>
      <c r="O41" s="171">
        <v>0</v>
      </c>
      <c r="P41" s="171">
        <v>0</v>
      </c>
      <c r="Q41" s="171">
        <v>0</v>
      </c>
      <c r="R41" s="171">
        <v>0</v>
      </c>
      <c r="S41" s="171">
        <v>0</v>
      </c>
      <c r="T41" s="171">
        <v>0</v>
      </c>
      <c r="U41" s="167">
        <v>1598396</v>
      </c>
      <c r="V41" s="168">
        <v>9000466</v>
      </c>
      <c r="W41" s="171">
        <v>1064734</v>
      </c>
      <c r="X41" s="171">
        <v>209239</v>
      </c>
      <c r="Y41" s="171">
        <v>355259</v>
      </c>
      <c r="Z41" s="171">
        <v>503572</v>
      </c>
      <c r="AA41" s="171">
        <v>551711</v>
      </c>
      <c r="AB41" s="171">
        <v>694789</v>
      </c>
      <c r="AC41" s="171">
        <v>675945</v>
      </c>
      <c r="AD41" s="171">
        <v>690933</v>
      </c>
      <c r="AE41" s="171">
        <v>961198</v>
      </c>
      <c r="AF41" s="171">
        <v>1943725</v>
      </c>
      <c r="AG41" s="171">
        <v>671495</v>
      </c>
      <c r="AH41" s="171">
        <v>677866</v>
      </c>
      <c r="AI41" s="167">
        <v>1629232</v>
      </c>
      <c r="AJ41" s="144"/>
      <c r="AK41" s="160"/>
    </row>
    <row r="42" spans="1:37" ht="12.75" customHeight="1" x14ac:dyDescent="0.3">
      <c r="A42" s="144"/>
      <c r="E42" s="173" t="s">
        <v>99</v>
      </c>
      <c r="F42" s="173"/>
      <c r="G42" s="174"/>
      <c r="H42" s="171">
        <v>0</v>
      </c>
      <c r="I42" s="171">
        <v>0</v>
      </c>
      <c r="J42" s="171">
        <v>0</v>
      </c>
      <c r="K42" s="171">
        <v>0</v>
      </c>
      <c r="L42" s="171">
        <v>0</v>
      </c>
      <c r="M42" s="171">
        <v>0</v>
      </c>
      <c r="N42" s="171">
        <v>0</v>
      </c>
      <c r="O42" s="171">
        <v>0</v>
      </c>
      <c r="P42" s="171">
        <v>0</v>
      </c>
      <c r="Q42" s="171">
        <v>0</v>
      </c>
      <c r="R42" s="171">
        <v>0</v>
      </c>
      <c r="S42" s="171">
        <v>0</v>
      </c>
      <c r="T42" s="171">
        <v>0</v>
      </c>
      <c r="U42" s="167">
        <v>0</v>
      </c>
      <c r="V42" s="168">
        <v>0</v>
      </c>
      <c r="W42" s="171">
        <v>0</v>
      </c>
      <c r="X42" s="171">
        <v>0</v>
      </c>
      <c r="Y42" s="171">
        <v>0</v>
      </c>
      <c r="Z42" s="171">
        <v>0</v>
      </c>
      <c r="AA42" s="171">
        <v>0</v>
      </c>
      <c r="AB42" s="171">
        <v>0</v>
      </c>
      <c r="AC42" s="171">
        <v>0</v>
      </c>
      <c r="AD42" s="171">
        <v>0</v>
      </c>
      <c r="AE42" s="171">
        <v>0</v>
      </c>
      <c r="AF42" s="171">
        <v>0</v>
      </c>
      <c r="AG42" s="171">
        <v>0</v>
      </c>
      <c r="AH42" s="171">
        <v>0</v>
      </c>
      <c r="AI42" s="167">
        <v>0</v>
      </c>
      <c r="AJ42" s="144"/>
      <c r="AK42" s="160"/>
    </row>
    <row r="43" spans="1:37" ht="12.75" customHeight="1" x14ac:dyDescent="0.3">
      <c r="A43" s="144"/>
      <c r="E43" s="173" t="s">
        <v>100</v>
      </c>
      <c r="F43" s="173"/>
      <c r="G43" s="174"/>
      <c r="H43" s="171">
        <v>2848</v>
      </c>
      <c r="I43" s="171">
        <v>17</v>
      </c>
      <c r="J43" s="171">
        <v>314</v>
      </c>
      <c r="K43" s="171">
        <v>125</v>
      </c>
      <c r="L43" s="171">
        <v>0</v>
      </c>
      <c r="M43" s="171">
        <v>0</v>
      </c>
      <c r="N43" s="171">
        <v>0</v>
      </c>
      <c r="O43" s="171">
        <v>0</v>
      </c>
      <c r="P43" s="171">
        <v>0</v>
      </c>
      <c r="Q43" s="171">
        <v>0</v>
      </c>
      <c r="R43" s="171">
        <v>0</v>
      </c>
      <c r="S43" s="171">
        <v>0</v>
      </c>
      <c r="T43" s="171">
        <v>0</v>
      </c>
      <c r="U43" s="167">
        <v>456</v>
      </c>
      <c r="V43" s="168">
        <v>2995</v>
      </c>
      <c r="W43" s="171">
        <v>402</v>
      </c>
      <c r="X43" s="171">
        <v>584</v>
      </c>
      <c r="Y43" s="171">
        <v>315</v>
      </c>
      <c r="Z43" s="171">
        <v>309</v>
      </c>
      <c r="AA43" s="171">
        <v>202</v>
      </c>
      <c r="AB43" s="171">
        <v>242</v>
      </c>
      <c r="AC43" s="171">
        <v>102</v>
      </c>
      <c r="AD43" s="171">
        <v>233</v>
      </c>
      <c r="AE43" s="171">
        <v>60</v>
      </c>
      <c r="AF43" s="171">
        <v>67</v>
      </c>
      <c r="AG43" s="171">
        <v>267</v>
      </c>
      <c r="AH43" s="171">
        <v>211</v>
      </c>
      <c r="AI43" s="167">
        <v>1301</v>
      </c>
      <c r="AJ43" s="144"/>
      <c r="AK43" s="160"/>
    </row>
    <row r="44" spans="1:37" ht="12.75" customHeight="1" x14ac:dyDescent="0.3">
      <c r="A44" s="144"/>
      <c r="E44" s="175" t="s">
        <v>101</v>
      </c>
      <c r="F44" s="186"/>
      <c r="G44" s="177"/>
      <c r="H44" s="171">
        <v>493177</v>
      </c>
      <c r="I44" s="171">
        <v>56181</v>
      </c>
      <c r="J44" s="171">
        <v>56374</v>
      </c>
      <c r="K44" s="171">
        <v>29660</v>
      </c>
      <c r="L44" s="171">
        <v>0</v>
      </c>
      <c r="M44" s="171">
        <v>0</v>
      </c>
      <c r="N44" s="171">
        <v>0</v>
      </c>
      <c r="O44" s="171">
        <v>0</v>
      </c>
      <c r="P44" s="171">
        <v>0</v>
      </c>
      <c r="Q44" s="171">
        <v>0</v>
      </c>
      <c r="R44" s="171">
        <v>0</v>
      </c>
      <c r="S44" s="171">
        <v>0</v>
      </c>
      <c r="T44" s="171">
        <v>0</v>
      </c>
      <c r="U44" s="167">
        <v>142215</v>
      </c>
      <c r="V44" s="168">
        <v>423577</v>
      </c>
      <c r="W44" s="171">
        <v>54376</v>
      </c>
      <c r="X44" s="171">
        <v>15618</v>
      </c>
      <c r="Y44" s="171">
        <v>29405</v>
      </c>
      <c r="Z44" s="171">
        <v>33383</v>
      </c>
      <c r="AA44" s="171">
        <v>26443</v>
      </c>
      <c r="AB44" s="171">
        <v>44095</v>
      </c>
      <c r="AC44" s="171">
        <v>26173</v>
      </c>
      <c r="AD44" s="171">
        <v>31837</v>
      </c>
      <c r="AE44" s="171">
        <v>43034</v>
      </c>
      <c r="AF44" s="171">
        <v>29342</v>
      </c>
      <c r="AG44" s="171">
        <v>51356</v>
      </c>
      <c r="AH44" s="171">
        <v>38515</v>
      </c>
      <c r="AI44" s="167">
        <v>99399</v>
      </c>
      <c r="AJ44" s="144"/>
      <c r="AK44" s="160"/>
    </row>
    <row r="45" spans="1:37" ht="12.75" customHeight="1" x14ac:dyDescent="0.3">
      <c r="A45" s="144"/>
      <c r="E45" s="175" t="s">
        <v>102</v>
      </c>
      <c r="F45" s="186"/>
      <c r="G45" s="177" t="s">
        <v>103</v>
      </c>
      <c r="H45" s="171">
        <v>1348859</v>
      </c>
      <c r="I45" s="171">
        <v>50111</v>
      </c>
      <c r="J45" s="171">
        <v>38014</v>
      </c>
      <c r="K45" s="171">
        <v>36627</v>
      </c>
      <c r="L45" s="171">
        <v>0</v>
      </c>
      <c r="M45" s="171">
        <v>0</v>
      </c>
      <c r="N45" s="171">
        <v>0</v>
      </c>
      <c r="O45" s="171">
        <v>0</v>
      </c>
      <c r="P45" s="171">
        <v>0</v>
      </c>
      <c r="Q45" s="171">
        <v>0</v>
      </c>
      <c r="R45" s="171">
        <v>0</v>
      </c>
      <c r="S45" s="171">
        <v>0</v>
      </c>
      <c r="T45" s="171">
        <v>0</v>
      </c>
      <c r="U45" s="167">
        <v>124752</v>
      </c>
      <c r="V45" s="168">
        <v>679811</v>
      </c>
      <c r="W45" s="171">
        <v>59311</v>
      </c>
      <c r="X45" s="171">
        <v>57583</v>
      </c>
      <c r="Y45" s="171">
        <v>51308</v>
      </c>
      <c r="Z45" s="171">
        <v>53098</v>
      </c>
      <c r="AA45" s="171">
        <v>39297</v>
      </c>
      <c r="AB45" s="171">
        <v>52326</v>
      </c>
      <c r="AC45" s="171">
        <v>53820</v>
      </c>
      <c r="AD45" s="171">
        <v>64026</v>
      </c>
      <c r="AE45" s="171">
        <v>61623</v>
      </c>
      <c r="AF45" s="171">
        <v>63798</v>
      </c>
      <c r="AG45" s="171">
        <v>53630</v>
      </c>
      <c r="AH45" s="171">
        <v>69992</v>
      </c>
      <c r="AI45" s="167">
        <v>168202</v>
      </c>
      <c r="AJ45" s="144"/>
      <c r="AK45" s="160"/>
    </row>
    <row r="46" spans="1:37" ht="12.75" customHeight="1" x14ac:dyDescent="0.3">
      <c r="A46" s="144"/>
      <c r="E46" s="169" t="s">
        <v>104</v>
      </c>
      <c r="F46" s="169"/>
      <c r="G46" s="177" t="s">
        <v>105</v>
      </c>
      <c r="H46" s="171">
        <v>2484574</v>
      </c>
      <c r="I46" s="171">
        <v>8871</v>
      </c>
      <c r="J46" s="171">
        <v>0</v>
      </c>
      <c r="K46" s="171">
        <v>0</v>
      </c>
      <c r="L46" s="171">
        <v>0</v>
      </c>
      <c r="M46" s="171">
        <v>0</v>
      </c>
      <c r="N46" s="171">
        <v>0</v>
      </c>
      <c r="O46" s="171">
        <v>0</v>
      </c>
      <c r="P46" s="171">
        <v>0</v>
      </c>
      <c r="Q46" s="171">
        <v>0</v>
      </c>
      <c r="R46" s="171">
        <v>0</v>
      </c>
      <c r="S46" s="171">
        <v>0</v>
      </c>
      <c r="T46" s="171">
        <v>0</v>
      </c>
      <c r="U46" s="190">
        <v>8871</v>
      </c>
      <c r="V46" s="168">
        <v>2523622</v>
      </c>
      <c r="W46" s="171">
        <v>5223</v>
      </c>
      <c r="X46" s="171">
        <v>0</v>
      </c>
      <c r="Y46" s="171">
        <v>0</v>
      </c>
      <c r="Z46" s="171">
        <v>600795</v>
      </c>
      <c r="AA46" s="171">
        <v>0</v>
      </c>
      <c r="AB46" s="171">
        <v>0</v>
      </c>
      <c r="AC46" s="171">
        <v>534725</v>
      </c>
      <c r="AD46" s="171">
        <v>80196</v>
      </c>
      <c r="AE46" s="171">
        <v>0</v>
      </c>
      <c r="AF46" s="171">
        <v>556196</v>
      </c>
      <c r="AG46" s="171">
        <v>0</v>
      </c>
      <c r="AH46" s="171">
        <v>746487</v>
      </c>
      <c r="AI46" s="167">
        <v>5223</v>
      </c>
      <c r="AJ46" s="144"/>
      <c r="AK46" s="160"/>
    </row>
    <row r="47" spans="1:37" ht="12.75" customHeight="1" x14ac:dyDescent="0.3">
      <c r="A47" s="144"/>
      <c r="C47" s="136" t="s">
        <v>106</v>
      </c>
      <c r="F47" s="186"/>
      <c r="G47" s="177"/>
      <c r="H47" s="171">
        <v>2402855</v>
      </c>
      <c r="I47" s="171">
        <v>216642</v>
      </c>
      <c r="J47" s="171">
        <v>167271</v>
      </c>
      <c r="K47" s="171">
        <v>155329</v>
      </c>
      <c r="L47" s="171">
        <v>0</v>
      </c>
      <c r="M47" s="171">
        <v>0</v>
      </c>
      <c r="N47" s="171">
        <v>0</v>
      </c>
      <c r="O47" s="171">
        <v>0</v>
      </c>
      <c r="P47" s="171">
        <v>0</v>
      </c>
      <c r="Q47" s="171">
        <v>0</v>
      </c>
      <c r="R47" s="171">
        <v>0</v>
      </c>
      <c r="S47" s="171">
        <v>0</v>
      </c>
      <c r="T47" s="171">
        <v>0</v>
      </c>
      <c r="U47" s="167">
        <v>539242</v>
      </c>
      <c r="V47" s="168">
        <v>2282234</v>
      </c>
      <c r="W47" s="171">
        <v>229541</v>
      </c>
      <c r="X47" s="171">
        <v>155734</v>
      </c>
      <c r="Y47" s="171">
        <v>171131</v>
      </c>
      <c r="Z47" s="171">
        <v>143116</v>
      </c>
      <c r="AA47" s="171">
        <v>152749</v>
      </c>
      <c r="AB47" s="171">
        <v>162429</v>
      </c>
      <c r="AC47" s="171">
        <v>191844</v>
      </c>
      <c r="AD47" s="171">
        <v>215219</v>
      </c>
      <c r="AE47" s="171">
        <v>225163</v>
      </c>
      <c r="AF47" s="171">
        <v>250692</v>
      </c>
      <c r="AG47" s="171">
        <v>184083</v>
      </c>
      <c r="AH47" s="171">
        <v>200531</v>
      </c>
      <c r="AI47" s="167">
        <v>556406</v>
      </c>
      <c r="AJ47" s="144"/>
      <c r="AK47" s="160"/>
    </row>
    <row r="48" spans="1:37" ht="12.75" customHeight="1" x14ac:dyDescent="0.3">
      <c r="A48" s="144"/>
      <c r="C48" s="136" t="s">
        <v>107</v>
      </c>
      <c r="F48" s="186"/>
      <c r="G48" s="177"/>
      <c r="H48" s="171">
        <v>7407578</v>
      </c>
      <c r="I48" s="171">
        <v>1758126</v>
      </c>
      <c r="J48" s="171">
        <v>2720</v>
      </c>
      <c r="K48" s="171">
        <v>544</v>
      </c>
      <c r="L48" s="171">
        <v>0</v>
      </c>
      <c r="M48" s="171">
        <v>0</v>
      </c>
      <c r="N48" s="171">
        <v>0</v>
      </c>
      <c r="O48" s="171">
        <v>0</v>
      </c>
      <c r="P48" s="171">
        <v>0</v>
      </c>
      <c r="Q48" s="171">
        <v>0</v>
      </c>
      <c r="R48" s="171">
        <v>0</v>
      </c>
      <c r="S48" s="171">
        <v>0</v>
      </c>
      <c r="T48" s="171">
        <v>0</v>
      </c>
      <c r="U48" s="167">
        <v>1761390</v>
      </c>
      <c r="V48" s="168">
        <v>6969758</v>
      </c>
      <c r="W48" s="171">
        <v>1606564</v>
      </c>
      <c r="X48" s="171">
        <v>1235</v>
      </c>
      <c r="Y48" s="171">
        <v>207</v>
      </c>
      <c r="Z48" s="171">
        <v>1747380</v>
      </c>
      <c r="AA48" s="171">
        <v>917</v>
      </c>
      <c r="AB48" s="171">
        <v>69</v>
      </c>
      <c r="AC48" s="171">
        <v>1858766</v>
      </c>
      <c r="AD48" s="171">
        <v>1013</v>
      </c>
      <c r="AE48" s="171">
        <v>9</v>
      </c>
      <c r="AF48" s="171">
        <v>1750829</v>
      </c>
      <c r="AG48" s="171">
        <v>2162</v>
      </c>
      <c r="AH48" s="171">
        <v>606</v>
      </c>
      <c r="AI48" s="167">
        <v>1608006</v>
      </c>
      <c r="AJ48" s="144"/>
      <c r="AK48" s="160"/>
    </row>
    <row r="49" spans="1:37" ht="12.75" customHeight="1" x14ac:dyDescent="0.3">
      <c r="A49" s="144"/>
      <c r="C49" s="136" t="s">
        <v>108</v>
      </c>
      <c r="F49" s="186"/>
      <c r="G49" s="177"/>
      <c r="H49" s="171">
        <v>96591609</v>
      </c>
      <c r="I49" s="171">
        <v>7630315</v>
      </c>
      <c r="J49" s="171">
        <v>8723562</v>
      </c>
      <c r="K49" s="171">
        <v>7996822</v>
      </c>
      <c r="L49" s="171">
        <v>0</v>
      </c>
      <c r="M49" s="171">
        <v>0</v>
      </c>
      <c r="N49" s="171">
        <v>0</v>
      </c>
      <c r="O49" s="171">
        <v>0</v>
      </c>
      <c r="P49" s="171">
        <v>0</v>
      </c>
      <c r="Q49" s="171">
        <v>0</v>
      </c>
      <c r="R49" s="171">
        <v>0</v>
      </c>
      <c r="S49" s="171">
        <v>0</v>
      </c>
      <c r="T49" s="171">
        <v>0</v>
      </c>
      <c r="U49" s="167">
        <v>24350699</v>
      </c>
      <c r="V49" s="168">
        <v>85882627</v>
      </c>
      <c r="W49" s="171">
        <v>7402128</v>
      </c>
      <c r="X49" s="171">
        <v>7196394</v>
      </c>
      <c r="Y49" s="171">
        <v>7020804</v>
      </c>
      <c r="Z49" s="171">
        <v>7836726</v>
      </c>
      <c r="AA49" s="171">
        <v>6844382</v>
      </c>
      <c r="AB49" s="171">
        <v>7401669</v>
      </c>
      <c r="AC49" s="171">
        <v>6866762</v>
      </c>
      <c r="AD49" s="171">
        <v>5912033</v>
      </c>
      <c r="AE49" s="171">
        <v>5741391</v>
      </c>
      <c r="AF49" s="171">
        <v>7313346</v>
      </c>
      <c r="AG49" s="171">
        <v>7503124</v>
      </c>
      <c r="AH49" s="171">
        <v>8843868</v>
      </c>
      <c r="AI49" s="167">
        <v>21619326</v>
      </c>
      <c r="AJ49" s="144"/>
      <c r="AK49" s="160"/>
    </row>
    <row r="50" spans="1:37" ht="12.75" customHeight="1" x14ac:dyDescent="0.3">
      <c r="A50" s="144"/>
      <c r="E50" s="191" t="s">
        <v>109</v>
      </c>
      <c r="F50" s="186"/>
      <c r="G50" s="177"/>
      <c r="H50" s="171"/>
      <c r="I50" s="171"/>
      <c r="J50" s="171"/>
      <c r="K50" s="171"/>
      <c r="L50" s="171"/>
      <c r="M50" s="171"/>
      <c r="N50" s="171"/>
      <c r="O50" s="171"/>
      <c r="P50" s="171"/>
      <c r="Q50" s="171"/>
      <c r="R50" s="171"/>
      <c r="S50" s="171"/>
      <c r="T50" s="171"/>
      <c r="U50" s="167"/>
      <c r="V50" s="192"/>
      <c r="W50" s="171"/>
      <c r="X50" s="171"/>
      <c r="Y50" s="171"/>
      <c r="Z50" s="171"/>
      <c r="AA50" s="171"/>
      <c r="AB50" s="171"/>
      <c r="AC50" s="171"/>
      <c r="AD50" s="171"/>
      <c r="AE50" s="171"/>
      <c r="AF50" s="171"/>
      <c r="AG50" s="171"/>
      <c r="AH50" s="171"/>
      <c r="AI50" s="167"/>
      <c r="AJ50" s="144"/>
      <c r="AK50" s="160"/>
    </row>
    <row r="51" spans="1:37" s="160" customFormat="1" ht="12.75" customHeight="1" x14ac:dyDescent="0.3">
      <c r="A51" s="165"/>
      <c r="E51" s="160" t="s">
        <v>110</v>
      </c>
      <c r="F51" s="186"/>
      <c r="G51" s="177"/>
      <c r="H51" s="193">
        <v>3398320</v>
      </c>
      <c r="I51" s="193">
        <v>277602</v>
      </c>
      <c r="J51" s="193">
        <v>327122</v>
      </c>
      <c r="K51" s="193">
        <v>326397</v>
      </c>
      <c r="L51" s="193">
        <v>0</v>
      </c>
      <c r="M51" s="193">
        <v>0</v>
      </c>
      <c r="N51" s="193">
        <v>0</v>
      </c>
      <c r="O51" s="193">
        <v>0</v>
      </c>
      <c r="P51" s="193">
        <v>0</v>
      </c>
      <c r="Q51" s="193">
        <v>0</v>
      </c>
      <c r="R51" s="193">
        <v>0</v>
      </c>
      <c r="S51" s="193">
        <v>0</v>
      </c>
      <c r="T51" s="193">
        <v>0</v>
      </c>
      <c r="U51" s="194">
        <v>931121</v>
      </c>
      <c r="V51" s="192">
        <v>3111808</v>
      </c>
      <c r="W51" s="193">
        <v>247622</v>
      </c>
      <c r="X51" s="193">
        <v>244443</v>
      </c>
      <c r="Y51" s="193">
        <v>238768</v>
      </c>
      <c r="Z51" s="193">
        <v>245005</v>
      </c>
      <c r="AA51" s="193">
        <v>231878</v>
      </c>
      <c r="AB51" s="193">
        <v>246465</v>
      </c>
      <c r="AC51" s="193">
        <v>240181</v>
      </c>
      <c r="AD51" s="193">
        <v>265977</v>
      </c>
      <c r="AE51" s="193">
        <v>234668</v>
      </c>
      <c r="AF51" s="193">
        <v>297357</v>
      </c>
      <c r="AG51" s="193">
        <v>283258</v>
      </c>
      <c r="AH51" s="193">
        <v>336187</v>
      </c>
      <c r="AI51" s="146">
        <v>730833</v>
      </c>
      <c r="AJ51" s="165"/>
    </row>
    <row r="52" spans="1:37" s="160" customFormat="1" ht="12.75" customHeight="1" x14ac:dyDescent="0.3">
      <c r="A52" s="165"/>
      <c r="E52" s="195" t="s">
        <v>111</v>
      </c>
      <c r="F52" s="186"/>
      <c r="G52" s="177"/>
      <c r="H52" s="193">
        <v>2298795</v>
      </c>
      <c r="I52" s="193">
        <v>182529</v>
      </c>
      <c r="J52" s="193">
        <v>136504</v>
      </c>
      <c r="K52" s="193">
        <v>126299</v>
      </c>
      <c r="L52" s="193">
        <v>0</v>
      </c>
      <c r="M52" s="193">
        <v>0</v>
      </c>
      <c r="N52" s="193">
        <v>0</v>
      </c>
      <c r="O52" s="193">
        <v>0</v>
      </c>
      <c r="P52" s="193">
        <v>0</v>
      </c>
      <c r="Q52" s="193">
        <v>0</v>
      </c>
      <c r="R52" s="193">
        <v>0</v>
      </c>
      <c r="S52" s="193">
        <v>0</v>
      </c>
      <c r="T52" s="193">
        <v>0</v>
      </c>
      <c r="U52" s="194">
        <v>445332</v>
      </c>
      <c r="V52" s="192">
        <v>2193415</v>
      </c>
      <c r="W52" s="193">
        <v>195311</v>
      </c>
      <c r="X52" s="193">
        <v>183707</v>
      </c>
      <c r="Y52" s="193">
        <v>177153</v>
      </c>
      <c r="Z52" s="193">
        <v>178900</v>
      </c>
      <c r="AA52" s="193">
        <v>181751</v>
      </c>
      <c r="AB52" s="193">
        <v>179207</v>
      </c>
      <c r="AC52" s="193">
        <v>184239</v>
      </c>
      <c r="AD52" s="193">
        <v>196281</v>
      </c>
      <c r="AE52" s="193">
        <v>172994</v>
      </c>
      <c r="AF52" s="193">
        <v>215506</v>
      </c>
      <c r="AG52" s="193">
        <v>174215</v>
      </c>
      <c r="AH52" s="193">
        <v>154153</v>
      </c>
      <c r="AI52" s="194">
        <v>556171</v>
      </c>
      <c r="AJ52" s="165"/>
    </row>
    <row r="53" spans="1:37" s="160" customFormat="1" ht="12.75" customHeight="1" x14ac:dyDescent="0.3">
      <c r="A53" s="165"/>
      <c r="E53" s="195" t="s">
        <v>112</v>
      </c>
      <c r="F53" s="186"/>
      <c r="G53" s="177"/>
      <c r="H53" s="196">
        <v>1099525</v>
      </c>
      <c r="I53" s="196">
        <v>95073</v>
      </c>
      <c r="J53" s="196">
        <v>190618</v>
      </c>
      <c r="K53" s="193">
        <v>200098</v>
      </c>
      <c r="L53" s="193">
        <v>0</v>
      </c>
      <c r="M53" s="193">
        <v>0</v>
      </c>
      <c r="N53" s="193">
        <v>0</v>
      </c>
      <c r="O53" s="193">
        <v>0</v>
      </c>
      <c r="P53" s="193">
        <v>0</v>
      </c>
      <c r="Q53" s="193">
        <v>0</v>
      </c>
      <c r="R53" s="196">
        <v>0</v>
      </c>
      <c r="S53" s="196">
        <v>0</v>
      </c>
      <c r="T53" s="196">
        <v>0</v>
      </c>
      <c r="U53" s="197">
        <v>485789</v>
      </c>
      <c r="V53" s="192">
        <v>918393</v>
      </c>
      <c r="W53" s="196">
        <v>52311</v>
      </c>
      <c r="X53" s="196">
        <v>60736</v>
      </c>
      <c r="Y53" s="196">
        <v>61615</v>
      </c>
      <c r="Z53" s="196">
        <v>66105</v>
      </c>
      <c r="AA53" s="196">
        <v>50127</v>
      </c>
      <c r="AB53" s="196">
        <v>67258</v>
      </c>
      <c r="AC53" s="196">
        <v>55942</v>
      </c>
      <c r="AD53" s="196">
        <v>69696</v>
      </c>
      <c r="AE53" s="196">
        <v>61674</v>
      </c>
      <c r="AF53" s="196">
        <v>81851</v>
      </c>
      <c r="AG53" s="196">
        <v>109043</v>
      </c>
      <c r="AH53" s="196">
        <v>182034</v>
      </c>
      <c r="AI53" s="194">
        <v>174662</v>
      </c>
      <c r="AJ53" s="165"/>
    </row>
    <row r="54" spans="1:37" ht="12.75" customHeight="1" x14ac:dyDescent="0.3">
      <c r="A54" s="144"/>
      <c r="C54" s="169" t="s">
        <v>113</v>
      </c>
      <c r="D54" s="169"/>
      <c r="E54" s="169"/>
      <c r="F54" s="169"/>
      <c r="G54" s="170"/>
      <c r="H54" s="171"/>
      <c r="I54" s="171"/>
      <c r="J54" s="171"/>
      <c r="K54" s="171"/>
      <c r="L54" s="171"/>
      <c r="M54" s="171"/>
      <c r="N54" s="171"/>
      <c r="O54" s="171"/>
      <c r="P54" s="171"/>
      <c r="Q54" s="171"/>
      <c r="R54" s="171"/>
      <c r="S54" s="171"/>
      <c r="T54" s="171"/>
      <c r="U54" s="167"/>
      <c r="V54" s="168"/>
      <c r="W54" s="171"/>
      <c r="X54" s="171"/>
      <c r="Y54" s="171"/>
      <c r="Z54" s="171"/>
      <c r="AA54" s="171"/>
      <c r="AB54" s="171"/>
      <c r="AC54" s="171"/>
      <c r="AD54" s="171"/>
      <c r="AE54" s="171"/>
      <c r="AF54" s="171"/>
      <c r="AG54" s="171"/>
      <c r="AH54" s="171"/>
      <c r="AI54" s="167"/>
      <c r="AJ54" s="144"/>
      <c r="AK54" s="160"/>
    </row>
    <row r="55" spans="1:37" ht="12.75" customHeight="1" x14ac:dyDescent="0.3">
      <c r="A55" s="144"/>
      <c r="E55" s="175" t="s">
        <v>114</v>
      </c>
      <c r="F55" s="175"/>
      <c r="G55" s="177"/>
      <c r="H55" s="171">
        <v>1062976</v>
      </c>
      <c r="I55" s="171">
        <v>91880</v>
      </c>
      <c r="J55" s="171">
        <v>91587</v>
      </c>
      <c r="K55" s="171">
        <v>81996</v>
      </c>
      <c r="L55" s="171">
        <v>0</v>
      </c>
      <c r="M55" s="171">
        <v>0</v>
      </c>
      <c r="N55" s="171">
        <v>0</v>
      </c>
      <c r="O55" s="171">
        <v>0</v>
      </c>
      <c r="P55" s="171">
        <v>0</v>
      </c>
      <c r="Q55" s="171">
        <v>0</v>
      </c>
      <c r="R55" s="171">
        <v>0</v>
      </c>
      <c r="S55" s="171">
        <v>0</v>
      </c>
      <c r="T55" s="171">
        <v>0</v>
      </c>
      <c r="U55" s="167">
        <v>265463</v>
      </c>
      <c r="V55" s="168">
        <v>1021318</v>
      </c>
      <c r="W55" s="171">
        <v>90101</v>
      </c>
      <c r="X55" s="171">
        <v>83006</v>
      </c>
      <c r="Y55" s="171">
        <v>75205</v>
      </c>
      <c r="Z55" s="171">
        <v>82885</v>
      </c>
      <c r="AA55" s="171">
        <v>75813</v>
      </c>
      <c r="AB55" s="171">
        <v>87139</v>
      </c>
      <c r="AC55" s="171">
        <v>89317</v>
      </c>
      <c r="AD55" s="171">
        <v>81175</v>
      </c>
      <c r="AE55" s="171">
        <v>86191</v>
      </c>
      <c r="AF55" s="171">
        <v>101820</v>
      </c>
      <c r="AG55" s="171">
        <v>91381</v>
      </c>
      <c r="AH55" s="171">
        <v>77286</v>
      </c>
      <c r="AI55" s="167">
        <v>248312</v>
      </c>
      <c r="AJ55" s="144"/>
      <c r="AK55" s="160"/>
    </row>
    <row r="56" spans="1:37" ht="12.75" customHeight="1" x14ac:dyDescent="0.3">
      <c r="A56" s="144"/>
      <c r="E56" s="175" t="s">
        <v>115</v>
      </c>
      <c r="F56" s="175"/>
      <c r="G56" s="177"/>
      <c r="H56" s="171">
        <v>727212</v>
      </c>
      <c r="I56" s="171">
        <v>861</v>
      </c>
      <c r="J56" s="171">
        <v>899</v>
      </c>
      <c r="K56" s="171">
        <v>163713</v>
      </c>
      <c r="L56" s="171">
        <v>0</v>
      </c>
      <c r="M56" s="171">
        <v>0</v>
      </c>
      <c r="N56" s="171">
        <v>0</v>
      </c>
      <c r="O56" s="171">
        <v>0</v>
      </c>
      <c r="P56" s="171">
        <v>0</v>
      </c>
      <c r="Q56" s="171">
        <v>0</v>
      </c>
      <c r="R56" s="171">
        <v>0</v>
      </c>
      <c r="S56" s="171">
        <v>0</v>
      </c>
      <c r="T56" s="171">
        <v>0</v>
      </c>
      <c r="U56" s="190">
        <v>165473</v>
      </c>
      <c r="V56" s="168">
        <v>698712</v>
      </c>
      <c r="W56" s="171">
        <v>1052</v>
      </c>
      <c r="X56" s="171">
        <v>1145</v>
      </c>
      <c r="Y56" s="171">
        <v>158328</v>
      </c>
      <c r="Z56" s="171">
        <v>-2831</v>
      </c>
      <c r="AA56" s="171">
        <v>2060</v>
      </c>
      <c r="AB56" s="171">
        <v>182664</v>
      </c>
      <c r="AC56" s="171">
        <v>4209</v>
      </c>
      <c r="AD56" s="171">
        <v>1372</v>
      </c>
      <c r="AE56" s="171">
        <v>208197</v>
      </c>
      <c r="AF56" s="171">
        <v>1412</v>
      </c>
      <c r="AG56" s="171">
        <v>955</v>
      </c>
      <c r="AH56" s="171">
        <v>140150</v>
      </c>
      <c r="AI56" s="167">
        <v>160525</v>
      </c>
      <c r="AJ56" s="144"/>
      <c r="AK56" s="160"/>
    </row>
    <row r="57" spans="1:37" ht="12.75" customHeight="1" x14ac:dyDescent="0.3">
      <c r="A57" s="144"/>
      <c r="E57" s="175" t="s">
        <v>116</v>
      </c>
      <c r="F57" s="175"/>
      <c r="G57" s="177"/>
      <c r="H57" s="171">
        <v>7646507</v>
      </c>
      <c r="I57" s="171">
        <v>631808</v>
      </c>
      <c r="J57" s="171">
        <v>595600</v>
      </c>
      <c r="K57" s="171">
        <v>644388</v>
      </c>
      <c r="L57" s="171">
        <v>0</v>
      </c>
      <c r="M57" s="171">
        <v>0</v>
      </c>
      <c r="N57" s="171">
        <v>0</v>
      </c>
      <c r="O57" s="171">
        <v>0</v>
      </c>
      <c r="P57" s="171">
        <v>0</v>
      </c>
      <c r="Q57" s="171">
        <v>0</v>
      </c>
      <c r="R57" s="171">
        <v>0</v>
      </c>
      <c r="S57" s="171">
        <v>0</v>
      </c>
      <c r="T57" s="171">
        <v>0</v>
      </c>
      <c r="U57" s="190">
        <v>1871796</v>
      </c>
      <c r="V57" s="168">
        <v>7536175</v>
      </c>
      <c r="W57" s="171">
        <v>611196</v>
      </c>
      <c r="X57" s="171">
        <v>597094</v>
      </c>
      <c r="Y57" s="171">
        <v>638246</v>
      </c>
      <c r="Z57" s="171">
        <v>668794</v>
      </c>
      <c r="AA57" s="171">
        <v>689019</v>
      </c>
      <c r="AB57" s="171">
        <v>660421</v>
      </c>
      <c r="AC57" s="171">
        <v>632364</v>
      </c>
      <c r="AD57" s="171">
        <v>640224</v>
      </c>
      <c r="AE57" s="171">
        <v>626950</v>
      </c>
      <c r="AF57" s="171">
        <v>600979</v>
      </c>
      <c r="AG57" s="171">
        <v>610380</v>
      </c>
      <c r="AH57" s="171">
        <v>560508</v>
      </c>
      <c r="AI57" s="167">
        <v>1846536</v>
      </c>
      <c r="AJ57" s="144"/>
      <c r="AK57" s="160"/>
    </row>
    <row r="58" spans="1:37" ht="12.75" customHeight="1" x14ac:dyDescent="0.3">
      <c r="A58" s="144"/>
      <c r="E58" s="175" t="s">
        <v>117</v>
      </c>
      <c r="F58" s="175"/>
      <c r="G58" s="166"/>
      <c r="H58" s="171">
        <v>9978</v>
      </c>
      <c r="I58" s="171">
        <v>87</v>
      </c>
      <c r="J58" s="171">
        <v>537</v>
      </c>
      <c r="K58" s="171">
        <v>766</v>
      </c>
      <c r="L58" s="171">
        <v>0</v>
      </c>
      <c r="M58" s="171">
        <v>0</v>
      </c>
      <c r="N58" s="171">
        <v>0</v>
      </c>
      <c r="O58" s="171">
        <v>0</v>
      </c>
      <c r="P58" s="171">
        <v>0</v>
      </c>
      <c r="Q58" s="171">
        <v>0</v>
      </c>
      <c r="R58" s="171">
        <v>0</v>
      </c>
      <c r="S58" s="171">
        <v>0</v>
      </c>
      <c r="T58" s="171">
        <v>0</v>
      </c>
      <c r="U58" s="190">
        <v>1390</v>
      </c>
      <c r="V58" s="168">
        <v>9835</v>
      </c>
      <c r="W58" s="171">
        <v>81</v>
      </c>
      <c r="X58" s="171">
        <v>1895</v>
      </c>
      <c r="Y58" s="171">
        <v>1199</v>
      </c>
      <c r="Z58" s="171">
        <v>466</v>
      </c>
      <c r="AA58" s="171">
        <v>218</v>
      </c>
      <c r="AB58" s="171">
        <v>1686</v>
      </c>
      <c r="AC58" s="171">
        <v>633</v>
      </c>
      <c r="AD58" s="171">
        <v>586</v>
      </c>
      <c r="AE58" s="171">
        <v>700</v>
      </c>
      <c r="AF58" s="171">
        <v>829</v>
      </c>
      <c r="AG58" s="171">
        <v>569</v>
      </c>
      <c r="AH58" s="171">
        <v>973</v>
      </c>
      <c r="AI58" s="167">
        <v>3175</v>
      </c>
      <c r="AJ58" s="144"/>
      <c r="AK58" s="160"/>
    </row>
    <row r="59" spans="1:37" ht="12.75" customHeight="1" x14ac:dyDescent="0.3">
      <c r="A59" s="144"/>
      <c r="E59" s="173" t="s">
        <v>118</v>
      </c>
      <c r="F59" s="173"/>
      <c r="G59" s="166"/>
      <c r="H59" s="171">
        <v>3089686</v>
      </c>
      <c r="I59" s="171">
        <v>200122</v>
      </c>
      <c r="J59" s="171">
        <v>201514</v>
      </c>
      <c r="K59" s="171">
        <v>220870</v>
      </c>
      <c r="L59" s="171">
        <v>0</v>
      </c>
      <c r="M59" s="171">
        <v>0</v>
      </c>
      <c r="N59" s="171">
        <v>0</v>
      </c>
      <c r="O59" s="171">
        <v>0</v>
      </c>
      <c r="P59" s="171">
        <v>0</v>
      </c>
      <c r="Q59" s="171">
        <v>0</v>
      </c>
      <c r="R59" s="171">
        <v>0</v>
      </c>
      <c r="S59" s="171">
        <v>0</v>
      </c>
      <c r="T59" s="171">
        <v>0</v>
      </c>
      <c r="U59" s="190">
        <v>622506</v>
      </c>
      <c r="V59" s="168">
        <v>3045105</v>
      </c>
      <c r="W59" s="171">
        <v>32598</v>
      </c>
      <c r="X59" s="171">
        <v>166489</v>
      </c>
      <c r="Y59" s="171">
        <v>144441</v>
      </c>
      <c r="Z59" s="171">
        <v>492946</v>
      </c>
      <c r="AA59" s="171">
        <v>158124</v>
      </c>
      <c r="AB59" s="171">
        <v>198690</v>
      </c>
      <c r="AC59" s="171">
        <v>404950</v>
      </c>
      <c r="AD59" s="171">
        <v>223400</v>
      </c>
      <c r="AE59" s="171">
        <v>210198</v>
      </c>
      <c r="AF59" s="171">
        <v>396336</v>
      </c>
      <c r="AG59" s="171">
        <v>206591</v>
      </c>
      <c r="AH59" s="171">
        <v>410342</v>
      </c>
      <c r="AI59" s="167">
        <v>343528</v>
      </c>
      <c r="AJ59" s="144"/>
      <c r="AK59" s="160"/>
    </row>
    <row r="60" spans="1:37" ht="12.75" customHeight="1" x14ac:dyDescent="0.3">
      <c r="A60" s="144"/>
      <c r="E60" s="175" t="s">
        <v>119</v>
      </c>
      <c r="G60" s="166"/>
      <c r="H60" s="171">
        <v>805264</v>
      </c>
      <c r="I60" s="171">
        <v>65574</v>
      </c>
      <c r="J60" s="171">
        <v>43395</v>
      </c>
      <c r="K60" s="171">
        <v>49900</v>
      </c>
      <c r="L60" s="171">
        <v>0</v>
      </c>
      <c r="M60" s="171">
        <v>0</v>
      </c>
      <c r="N60" s="171">
        <v>0</v>
      </c>
      <c r="O60" s="171">
        <v>0</v>
      </c>
      <c r="P60" s="171">
        <v>0</v>
      </c>
      <c r="Q60" s="171">
        <v>0</v>
      </c>
      <c r="R60" s="171">
        <v>0</v>
      </c>
      <c r="S60" s="171">
        <v>0</v>
      </c>
      <c r="T60" s="171">
        <v>0</v>
      </c>
      <c r="U60" s="190">
        <v>158869</v>
      </c>
      <c r="V60" s="168">
        <v>773706</v>
      </c>
      <c r="W60" s="171">
        <v>73569</v>
      </c>
      <c r="X60" s="171">
        <v>51927</v>
      </c>
      <c r="Y60" s="171">
        <v>46712</v>
      </c>
      <c r="Z60" s="171">
        <v>99060</v>
      </c>
      <c r="AA60" s="171">
        <v>45175</v>
      </c>
      <c r="AB60" s="171">
        <v>46641</v>
      </c>
      <c r="AC60" s="171">
        <v>102355</v>
      </c>
      <c r="AD60" s="171">
        <v>53884</v>
      </c>
      <c r="AE60" s="171">
        <v>52259</v>
      </c>
      <c r="AF60" s="171">
        <v>92952</v>
      </c>
      <c r="AG60" s="171">
        <v>43484</v>
      </c>
      <c r="AH60" s="171">
        <v>65688</v>
      </c>
      <c r="AI60" s="167">
        <v>172208</v>
      </c>
      <c r="AJ60" s="144"/>
      <c r="AK60" s="160"/>
    </row>
    <row r="61" spans="1:37" ht="12.75" customHeight="1" x14ac:dyDescent="0.3">
      <c r="A61" s="144"/>
      <c r="E61" s="175" t="s">
        <v>120</v>
      </c>
      <c r="F61" s="175"/>
      <c r="G61" s="166"/>
      <c r="H61" s="198">
        <v>7667</v>
      </c>
      <c r="I61" s="198">
        <v>7283</v>
      </c>
      <c r="J61" s="198">
        <v>0</v>
      </c>
      <c r="K61" s="171">
        <v>0</v>
      </c>
      <c r="L61" s="171">
        <v>0</v>
      </c>
      <c r="M61" s="171">
        <v>0</v>
      </c>
      <c r="N61" s="171">
        <v>0</v>
      </c>
      <c r="O61" s="171">
        <v>0</v>
      </c>
      <c r="P61" s="171">
        <v>0</v>
      </c>
      <c r="Q61" s="171">
        <v>0</v>
      </c>
      <c r="R61" s="198">
        <v>0</v>
      </c>
      <c r="S61" s="198">
        <v>0</v>
      </c>
      <c r="T61" s="198">
        <v>0</v>
      </c>
      <c r="U61" s="190">
        <v>7283</v>
      </c>
      <c r="V61" s="168">
        <v>7557</v>
      </c>
      <c r="W61" s="198">
        <v>0</v>
      </c>
      <c r="X61" s="198">
        <v>0</v>
      </c>
      <c r="Y61" s="198">
        <v>0</v>
      </c>
      <c r="Z61" s="198">
        <v>0</v>
      </c>
      <c r="AA61" s="198">
        <v>2920</v>
      </c>
      <c r="AB61" s="198">
        <v>2639</v>
      </c>
      <c r="AC61" s="198">
        <v>0</v>
      </c>
      <c r="AD61" s="198">
        <v>0</v>
      </c>
      <c r="AE61" s="198">
        <v>1998</v>
      </c>
      <c r="AF61" s="198">
        <v>0</v>
      </c>
      <c r="AG61" s="198">
        <v>0</v>
      </c>
      <c r="AH61" s="198">
        <v>0</v>
      </c>
      <c r="AI61" s="167">
        <v>0</v>
      </c>
      <c r="AJ61" s="144"/>
      <c r="AK61" s="160"/>
    </row>
    <row r="62" spans="1:37" ht="12.75" customHeight="1" x14ac:dyDescent="0.3">
      <c r="A62" s="144"/>
      <c r="E62" s="175" t="s">
        <v>121</v>
      </c>
      <c r="F62" s="175"/>
      <c r="G62" s="166"/>
      <c r="H62" s="198">
        <v>2317569</v>
      </c>
      <c r="I62" s="198">
        <v>3520</v>
      </c>
      <c r="J62" s="198">
        <v>480</v>
      </c>
      <c r="K62" s="171">
        <v>1414</v>
      </c>
      <c r="L62" s="171">
        <v>0</v>
      </c>
      <c r="M62" s="171">
        <v>0</v>
      </c>
      <c r="N62" s="171">
        <v>0</v>
      </c>
      <c r="O62" s="171">
        <v>0</v>
      </c>
      <c r="P62" s="171">
        <v>0</v>
      </c>
      <c r="Q62" s="171">
        <v>0</v>
      </c>
      <c r="R62" s="198">
        <v>0</v>
      </c>
      <c r="S62" s="198">
        <v>0</v>
      </c>
      <c r="T62" s="198">
        <v>0</v>
      </c>
      <c r="U62" s="190">
        <v>5414</v>
      </c>
      <c r="V62" s="168">
        <v>2024313</v>
      </c>
      <c r="W62" s="198">
        <v>2060</v>
      </c>
      <c r="X62" s="198">
        <v>2735</v>
      </c>
      <c r="Y62" s="198">
        <v>36</v>
      </c>
      <c r="Z62" s="198">
        <v>1992899</v>
      </c>
      <c r="AA62" s="198">
        <v>-2586</v>
      </c>
      <c r="AB62" s="198">
        <v>5492</v>
      </c>
      <c r="AC62" s="198">
        <v>1951</v>
      </c>
      <c r="AD62" s="198">
        <v>1763</v>
      </c>
      <c r="AE62" s="198">
        <v>4002</v>
      </c>
      <c r="AF62" s="198">
        <v>1824</v>
      </c>
      <c r="AG62" s="198">
        <v>385</v>
      </c>
      <c r="AH62" s="198">
        <v>13753</v>
      </c>
      <c r="AI62" s="167">
        <v>4831</v>
      </c>
      <c r="AJ62" s="144"/>
      <c r="AK62" s="160"/>
    </row>
    <row r="63" spans="1:37" s="160" customFormat="1" ht="12.75" customHeight="1" x14ac:dyDescent="0.3">
      <c r="A63" s="165"/>
      <c r="B63" s="136"/>
      <c r="D63" s="175"/>
      <c r="E63" s="175" t="s">
        <v>122</v>
      </c>
      <c r="F63" s="175"/>
      <c r="G63" s="177"/>
      <c r="H63" s="171">
        <v>11559</v>
      </c>
      <c r="I63" s="171">
        <v>107</v>
      </c>
      <c r="J63" s="171">
        <v>92</v>
      </c>
      <c r="K63" s="171">
        <v>39</v>
      </c>
      <c r="L63" s="171">
        <v>0</v>
      </c>
      <c r="M63" s="171">
        <v>0</v>
      </c>
      <c r="N63" s="171">
        <v>0</v>
      </c>
      <c r="O63" s="171">
        <v>0</v>
      </c>
      <c r="P63" s="171">
        <v>0</v>
      </c>
      <c r="Q63" s="171">
        <v>0</v>
      </c>
      <c r="R63" s="171">
        <v>0</v>
      </c>
      <c r="S63" s="171">
        <v>0</v>
      </c>
      <c r="T63" s="171">
        <v>0</v>
      </c>
      <c r="U63" s="167">
        <v>238</v>
      </c>
      <c r="V63" s="199">
        <v>10976</v>
      </c>
      <c r="W63" s="171">
        <v>142</v>
      </c>
      <c r="X63" s="171">
        <v>68</v>
      </c>
      <c r="Y63" s="171">
        <v>67</v>
      </c>
      <c r="Z63" s="171">
        <v>215</v>
      </c>
      <c r="AA63" s="171">
        <v>3229</v>
      </c>
      <c r="AB63" s="171">
        <v>766</v>
      </c>
      <c r="AC63" s="171">
        <v>469</v>
      </c>
      <c r="AD63" s="171">
        <v>135</v>
      </c>
      <c r="AE63" s="171">
        <v>220</v>
      </c>
      <c r="AF63" s="171">
        <v>364</v>
      </c>
      <c r="AG63" s="171">
        <v>4721</v>
      </c>
      <c r="AH63" s="171">
        <v>580</v>
      </c>
      <c r="AI63" s="167">
        <v>277</v>
      </c>
      <c r="AJ63" s="165"/>
    </row>
    <row r="64" spans="1:37" ht="12.75" customHeight="1" x14ac:dyDescent="0.3">
      <c r="A64" s="144"/>
      <c r="C64" s="136" t="s">
        <v>75</v>
      </c>
      <c r="E64" s="175"/>
      <c r="F64" s="175"/>
      <c r="G64" s="166"/>
      <c r="H64" s="171"/>
      <c r="I64" s="171"/>
      <c r="J64" s="171"/>
      <c r="K64" s="171"/>
      <c r="L64" s="171"/>
      <c r="M64" s="171"/>
      <c r="N64" s="171"/>
      <c r="O64" s="171"/>
      <c r="P64" s="171"/>
      <c r="Q64" s="171"/>
      <c r="R64" s="171"/>
      <c r="S64" s="171"/>
      <c r="T64" s="171"/>
      <c r="U64" s="167"/>
      <c r="V64" s="168"/>
      <c r="W64" s="171"/>
      <c r="X64" s="171"/>
      <c r="Y64" s="171"/>
      <c r="Z64" s="171"/>
      <c r="AA64" s="171"/>
      <c r="AB64" s="171"/>
      <c r="AC64" s="171"/>
      <c r="AD64" s="171"/>
      <c r="AE64" s="171"/>
      <c r="AF64" s="171"/>
      <c r="AG64" s="171"/>
      <c r="AH64" s="171"/>
      <c r="AI64" s="167"/>
      <c r="AJ64" s="144"/>
      <c r="AK64" s="160"/>
    </row>
    <row r="65" spans="1:37" ht="12.75" customHeight="1" x14ac:dyDescent="0.3">
      <c r="A65" s="144"/>
      <c r="E65" s="175" t="s">
        <v>123</v>
      </c>
      <c r="F65" s="175"/>
      <c r="G65" s="166"/>
      <c r="H65" s="171">
        <v>245409</v>
      </c>
      <c r="I65" s="171">
        <v>57</v>
      </c>
      <c r="J65" s="171">
        <v>4095</v>
      </c>
      <c r="K65" s="171">
        <v>119</v>
      </c>
      <c r="L65" s="171">
        <v>0</v>
      </c>
      <c r="M65" s="171">
        <v>0</v>
      </c>
      <c r="N65" s="171">
        <v>0</v>
      </c>
      <c r="O65" s="171">
        <v>0</v>
      </c>
      <c r="P65" s="171">
        <v>0</v>
      </c>
      <c r="Q65" s="171">
        <v>0</v>
      </c>
      <c r="R65" s="171">
        <v>0</v>
      </c>
      <c r="S65" s="171">
        <v>0</v>
      </c>
      <c r="T65" s="171">
        <v>0</v>
      </c>
      <c r="U65" s="167">
        <v>4271</v>
      </c>
      <c r="V65" s="168">
        <v>241868</v>
      </c>
      <c r="W65" s="171">
        <v>948</v>
      </c>
      <c r="X65" s="171">
        <v>41</v>
      </c>
      <c r="Y65" s="171">
        <v>799</v>
      </c>
      <c r="Z65" s="171">
        <v>1932</v>
      </c>
      <c r="AA65" s="171">
        <v>62285</v>
      </c>
      <c r="AB65" s="171">
        <v>3512</v>
      </c>
      <c r="AC65" s="171">
        <v>2317</v>
      </c>
      <c r="AD65" s="171">
        <v>162511</v>
      </c>
      <c r="AE65" s="171">
        <v>0</v>
      </c>
      <c r="AF65" s="171">
        <v>6238</v>
      </c>
      <c r="AG65" s="171">
        <v>132</v>
      </c>
      <c r="AH65" s="171">
        <v>1152</v>
      </c>
      <c r="AI65" s="167">
        <v>1788</v>
      </c>
      <c r="AJ65" s="144"/>
      <c r="AK65" s="160"/>
    </row>
    <row r="66" spans="1:37" s="160" customFormat="1" ht="13.5" customHeight="1" x14ac:dyDescent="0.3">
      <c r="A66" s="200"/>
      <c r="B66" s="145" t="s">
        <v>124</v>
      </c>
      <c r="C66" s="159"/>
      <c r="E66" s="178"/>
      <c r="F66" s="178"/>
      <c r="G66" s="177"/>
      <c r="H66" s="179">
        <v>84177053</v>
      </c>
      <c r="I66" s="179">
        <v>3346581</v>
      </c>
      <c r="J66" s="179">
        <v>5983119</v>
      </c>
      <c r="K66" s="179">
        <v>6578887</v>
      </c>
      <c r="L66" s="179">
        <v>0</v>
      </c>
      <c r="M66" s="179">
        <v>0</v>
      </c>
      <c r="N66" s="179">
        <v>0</v>
      </c>
      <c r="O66" s="179">
        <v>0</v>
      </c>
      <c r="P66" s="179">
        <v>0</v>
      </c>
      <c r="Q66" s="179">
        <v>0</v>
      </c>
      <c r="R66" s="179">
        <v>0</v>
      </c>
      <c r="S66" s="179">
        <v>0</v>
      </c>
      <c r="T66" s="179">
        <v>0</v>
      </c>
      <c r="U66" s="180">
        <v>15908587</v>
      </c>
      <c r="V66" s="181">
        <v>79825693</v>
      </c>
      <c r="W66" s="179">
        <v>2990065</v>
      </c>
      <c r="X66" s="179">
        <v>5948010</v>
      </c>
      <c r="Y66" s="179">
        <v>5581223</v>
      </c>
      <c r="Z66" s="179">
        <v>6714753</v>
      </c>
      <c r="AA66" s="179">
        <v>6592115</v>
      </c>
      <c r="AB66" s="179">
        <v>6363485</v>
      </c>
      <c r="AC66" s="179">
        <v>8520932</v>
      </c>
      <c r="AD66" s="179">
        <v>7082662</v>
      </c>
      <c r="AE66" s="179">
        <v>5721454</v>
      </c>
      <c r="AF66" s="179">
        <v>7194076</v>
      </c>
      <c r="AG66" s="179">
        <v>6862322</v>
      </c>
      <c r="AH66" s="179">
        <v>10254598</v>
      </c>
      <c r="AI66" s="179">
        <v>14519298</v>
      </c>
      <c r="AJ66" s="165"/>
    </row>
    <row r="67" spans="1:37" s="160" customFormat="1" ht="12.75" customHeight="1" x14ac:dyDescent="0.3">
      <c r="A67" s="200"/>
      <c r="B67" s="145"/>
      <c r="C67" s="136" t="s">
        <v>125</v>
      </c>
      <c r="E67" s="178"/>
      <c r="F67" s="178"/>
      <c r="G67" s="177"/>
      <c r="H67" s="171"/>
      <c r="I67" s="171"/>
      <c r="J67" s="171"/>
      <c r="K67" s="171"/>
      <c r="L67" s="171"/>
      <c r="M67" s="171"/>
      <c r="N67" s="171"/>
      <c r="O67" s="171"/>
      <c r="P67" s="171"/>
      <c r="Q67" s="171"/>
      <c r="R67" s="171"/>
      <c r="S67" s="171"/>
      <c r="T67" s="171"/>
      <c r="U67" s="167"/>
      <c r="V67" s="168"/>
      <c r="W67" s="171"/>
      <c r="X67" s="171"/>
      <c r="Y67" s="171"/>
      <c r="Z67" s="171"/>
      <c r="AA67" s="171"/>
      <c r="AB67" s="171"/>
      <c r="AC67" s="171"/>
      <c r="AD67" s="171"/>
      <c r="AE67" s="171"/>
      <c r="AF67" s="171"/>
      <c r="AG67" s="171"/>
      <c r="AH67" s="171"/>
      <c r="AI67" s="167"/>
      <c r="AJ67" s="165"/>
    </row>
    <row r="68" spans="1:37" s="160" customFormat="1" ht="12.75" customHeight="1" x14ac:dyDescent="0.3">
      <c r="A68" s="200"/>
      <c r="B68" s="136"/>
      <c r="E68" s="136" t="s">
        <v>126</v>
      </c>
      <c r="F68" s="175"/>
      <c r="G68" s="177"/>
      <c r="H68" s="171">
        <v>71343263</v>
      </c>
      <c r="I68" s="171">
        <v>2860230</v>
      </c>
      <c r="J68" s="171">
        <v>5212048</v>
      </c>
      <c r="K68" s="171">
        <v>5391581</v>
      </c>
      <c r="L68" s="171">
        <v>0</v>
      </c>
      <c r="M68" s="171">
        <v>0</v>
      </c>
      <c r="N68" s="171">
        <v>0</v>
      </c>
      <c r="O68" s="171">
        <v>0</v>
      </c>
      <c r="P68" s="171">
        <v>0</v>
      </c>
      <c r="Q68" s="171">
        <v>0</v>
      </c>
      <c r="R68" s="171">
        <v>0</v>
      </c>
      <c r="S68" s="171">
        <v>0</v>
      </c>
      <c r="T68" s="171">
        <v>0</v>
      </c>
      <c r="U68" s="167">
        <v>13463859</v>
      </c>
      <c r="V68" s="168">
        <v>67338351</v>
      </c>
      <c r="W68" s="171">
        <v>2437605</v>
      </c>
      <c r="X68" s="171">
        <v>4905519</v>
      </c>
      <c r="Y68" s="171">
        <v>4633775</v>
      </c>
      <c r="Z68" s="171">
        <v>5947261</v>
      </c>
      <c r="AA68" s="171">
        <v>5422823</v>
      </c>
      <c r="AB68" s="171">
        <v>5530362</v>
      </c>
      <c r="AC68" s="171">
        <v>7156168</v>
      </c>
      <c r="AD68" s="171">
        <v>5892800</v>
      </c>
      <c r="AE68" s="171">
        <v>4872604</v>
      </c>
      <c r="AF68" s="171">
        <v>6534319</v>
      </c>
      <c r="AG68" s="171">
        <v>5513773</v>
      </c>
      <c r="AH68" s="171">
        <v>8491343</v>
      </c>
      <c r="AI68" s="167">
        <v>11976899</v>
      </c>
      <c r="AJ68" s="165"/>
    </row>
    <row r="69" spans="1:37" ht="12.75" customHeight="1" x14ac:dyDescent="0.3">
      <c r="A69" s="144"/>
      <c r="E69" s="136" t="s">
        <v>127</v>
      </c>
      <c r="F69" s="175"/>
      <c r="G69" s="188"/>
      <c r="H69" s="171">
        <v>9633561</v>
      </c>
      <c r="I69" s="171">
        <v>109612</v>
      </c>
      <c r="J69" s="171">
        <v>566473</v>
      </c>
      <c r="K69" s="171">
        <v>749251</v>
      </c>
      <c r="L69" s="171">
        <v>0</v>
      </c>
      <c r="M69" s="171">
        <v>0</v>
      </c>
      <c r="N69" s="171">
        <v>0</v>
      </c>
      <c r="O69" s="171">
        <v>0</v>
      </c>
      <c r="P69" s="171">
        <v>0</v>
      </c>
      <c r="Q69" s="171">
        <v>0</v>
      </c>
      <c r="R69" s="171">
        <v>0</v>
      </c>
      <c r="S69" s="171">
        <v>0</v>
      </c>
      <c r="T69" s="171">
        <v>0</v>
      </c>
      <c r="U69" s="190">
        <v>1425336</v>
      </c>
      <c r="V69" s="168">
        <v>9359767</v>
      </c>
      <c r="W69" s="171">
        <v>96043</v>
      </c>
      <c r="X69" s="171">
        <v>581161</v>
      </c>
      <c r="Y69" s="171">
        <v>704514</v>
      </c>
      <c r="Z69" s="171">
        <v>777096</v>
      </c>
      <c r="AA69" s="171">
        <v>666642</v>
      </c>
      <c r="AB69" s="171">
        <v>765750</v>
      </c>
      <c r="AC69" s="171">
        <v>1111189</v>
      </c>
      <c r="AD69" s="171">
        <v>1067710</v>
      </c>
      <c r="AE69" s="171">
        <v>965840</v>
      </c>
      <c r="AF69" s="171">
        <v>678048</v>
      </c>
      <c r="AG69" s="171">
        <v>755342</v>
      </c>
      <c r="AH69" s="171">
        <v>1190433</v>
      </c>
      <c r="AI69" s="167">
        <v>1381718</v>
      </c>
      <c r="AJ69" s="144"/>
      <c r="AK69" s="160"/>
    </row>
    <row r="70" spans="1:37" ht="12.75" customHeight="1" x14ac:dyDescent="0.3">
      <c r="A70" s="144"/>
      <c r="C70" s="136" t="s">
        <v>128</v>
      </c>
      <c r="G70" s="188"/>
      <c r="H70" s="171">
        <v>148265</v>
      </c>
      <c r="I70" s="171">
        <v>788</v>
      </c>
      <c r="J70" s="171">
        <v>14452</v>
      </c>
      <c r="K70" s="171">
        <v>10087</v>
      </c>
      <c r="L70" s="171">
        <v>0</v>
      </c>
      <c r="M70" s="171">
        <v>0</v>
      </c>
      <c r="N70" s="171">
        <v>0</v>
      </c>
      <c r="O70" s="171">
        <v>0</v>
      </c>
      <c r="P70" s="171">
        <v>0</v>
      </c>
      <c r="Q70" s="171">
        <v>0</v>
      </c>
      <c r="R70" s="171">
        <v>0</v>
      </c>
      <c r="S70" s="171">
        <v>0</v>
      </c>
      <c r="T70" s="171">
        <v>0</v>
      </c>
      <c r="U70" s="190">
        <v>25327</v>
      </c>
      <c r="V70" s="168">
        <v>140431</v>
      </c>
      <c r="W70" s="171">
        <v>8708</v>
      </c>
      <c r="X70" s="171">
        <v>15345</v>
      </c>
      <c r="Y70" s="171">
        <v>8382</v>
      </c>
      <c r="Z70" s="171">
        <v>8254</v>
      </c>
      <c r="AA70" s="171">
        <v>13134</v>
      </c>
      <c r="AB70" s="171">
        <v>13328</v>
      </c>
      <c r="AC70" s="171">
        <v>14264</v>
      </c>
      <c r="AD70" s="171">
        <v>13367</v>
      </c>
      <c r="AE70" s="171">
        <v>7571</v>
      </c>
      <c r="AF70" s="171">
        <v>12837</v>
      </c>
      <c r="AG70" s="171">
        <v>10526</v>
      </c>
      <c r="AH70" s="171">
        <v>14715</v>
      </c>
      <c r="AI70" s="167">
        <v>32435</v>
      </c>
      <c r="AJ70" s="144"/>
      <c r="AK70" s="160"/>
    </row>
    <row r="71" spans="1:37" s="160" customFormat="1" ht="12.75" customHeight="1" x14ac:dyDescent="0.3">
      <c r="A71" s="200"/>
      <c r="B71" s="136"/>
      <c r="C71" s="136" t="s">
        <v>75</v>
      </c>
      <c r="E71" s="136"/>
      <c r="F71" s="175"/>
      <c r="G71" s="177"/>
      <c r="H71" s="171"/>
      <c r="I71" s="171"/>
      <c r="J71" s="171"/>
      <c r="K71" s="171">
        <v>0</v>
      </c>
      <c r="L71" s="171">
        <v>0</v>
      </c>
      <c r="M71" s="171">
        <v>0</v>
      </c>
      <c r="N71" s="171">
        <v>0</v>
      </c>
      <c r="O71" s="171">
        <v>0</v>
      </c>
      <c r="P71" s="171">
        <v>0</v>
      </c>
      <c r="Q71" s="171">
        <v>0</v>
      </c>
      <c r="R71" s="171"/>
      <c r="S71" s="171"/>
      <c r="T71" s="171"/>
      <c r="U71" s="167"/>
      <c r="V71" s="168"/>
      <c r="W71" s="171"/>
      <c r="X71" s="171"/>
      <c r="Y71" s="171"/>
      <c r="Z71" s="171"/>
      <c r="AA71" s="171"/>
      <c r="AB71" s="171"/>
      <c r="AC71" s="171"/>
      <c r="AD71" s="171"/>
      <c r="AE71" s="171"/>
      <c r="AF71" s="171"/>
      <c r="AG71" s="171"/>
      <c r="AH71" s="171"/>
      <c r="AI71" s="167"/>
      <c r="AJ71" s="165"/>
    </row>
    <row r="72" spans="1:37" ht="12.75" customHeight="1" x14ac:dyDescent="0.3">
      <c r="A72" s="144"/>
      <c r="E72" s="136" t="s">
        <v>129</v>
      </c>
      <c r="G72" s="177"/>
      <c r="H72" s="171">
        <v>2490525</v>
      </c>
      <c r="I72" s="171">
        <v>344025</v>
      </c>
      <c r="J72" s="171">
        <v>157993</v>
      </c>
      <c r="K72" s="171">
        <v>400511</v>
      </c>
      <c r="L72" s="171">
        <v>0</v>
      </c>
      <c r="M72" s="171">
        <v>0</v>
      </c>
      <c r="N72" s="171">
        <v>0</v>
      </c>
      <c r="O72" s="171">
        <v>0</v>
      </c>
      <c r="P72" s="171">
        <v>0</v>
      </c>
      <c r="Q72" s="171">
        <v>0</v>
      </c>
      <c r="R72" s="171">
        <v>0</v>
      </c>
      <c r="S72" s="171">
        <v>0</v>
      </c>
      <c r="T72" s="171">
        <v>0</v>
      </c>
      <c r="U72" s="167">
        <v>902529</v>
      </c>
      <c r="V72" s="168">
        <v>2454589</v>
      </c>
      <c r="W72" s="171">
        <v>388368</v>
      </c>
      <c r="X72" s="171">
        <v>399542</v>
      </c>
      <c r="Y72" s="171">
        <v>207813</v>
      </c>
      <c r="Z72" s="171">
        <v>-50131</v>
      </c>
      <c r="AA72" s="171">
        <v>458082</v>
      </c>
      <c r="AB72" s="171">
        <v>14969</v>
      </c>
      <c r="AC72" s="171">
        <v>180990</v>
      </c>
      <c r="AD72" s="171">
        <v>55917</v>
      </c>
      <c r="AE72" s="171">
        <v>-164065</v>
      </c>
      <c r="AF72" s="171">
        <v>-81835</v>
      </c>
      <c r="AG72" s="171">
        <v>542867</v>
      </c>
      <c r="AH72" s="171">
        <v>502071</v>
      </c>
      <c r="AI72" s="167">
        <v>995723</v>
      </c>
      <c r="AJ72" s="144"/>
      <c r="AK72" s="160"/>
    </row>
    <row r="73" spans="1:37" ht="12.75" customHeight="1" x14ac:dyDescent="0.3">
      <c r="A73" s="144"/>
      <c r="E73" s="136" t="s">
        <v>130</v>
      </c>
      <c r="F73" s="175"/>
      <c r="G73" s="177"/>
      <c r="H73" s="171">
        <v>68854</v>
      </c>
      <c r="I73" s="171">
        <v>1434</v>
      </c>
      <c r="J73" s="171">
        <v>202</v>
      </c>
      <c r="K73" s="171">
        <v>107</v>
      </c>
      <c r="L73" s="171">
        <v>0</v>
      </c>
      <c r="M73" s="171">
        <v>0</v>
      </c>
      <c r="N73" s="171">
        <v>0</v>
      </c>
      <c r="O73" s="171">
        <v>0</v>
      </c>
      <c r="P73" s="171">
        <v>0</v>
      </c>
      <c r="Q73" s="171">
        <v>0</v>
      </c>
      <c r="R73" s="171">
        <v>0</v>
      </c>
      <c r="S73" s="171">
        <v>0</v>
      </c>
      <c r="T73" s="171">
        <v>0</v>
      </c>
      <c r="U73" s="190">
        <v>1743</v>
      </c>
      <c r="V73" s="168">
        <v>65312</v>
      </c>
      <c r="W73" s="171">
        <v>502</v>
      </c>
      <c r="X73" s="171">
        <v>1821</v>
      </c>
      <c r="Y73" s="171">
        <v>923</v>
      </c>
      <c r="Z73" s="171">
        <v>2783</v>
      </c>
      <c r="AA73" s="171">
        <v>9143</v>
      </c>
      <c r="AB73" s="171">
        <v>11187</v>
      </c>
      <c r="AC73" s="171">
        <v>3237</v>
      </c>
      <c r="AD73" s="171">
        <v>1193</v>
      </c>
      <c r="AE73" s="171">
        <v>24</v>
      </c>
      <c r="AF73" s="171">
        <v>14629</v>
      </c>
      <c r="AG73" s="171">
        <v>-1291</v>
      </c>
      <c r="AH73" s="171">
        <v>21160</v>
      </c>
      <c r="AI73" s="167">
        <v>3246</v>
      </c>
      <c r="AJ73" s="144"/>
      <c r="AK73" s="160"/>
    </row>
    <row r="74" spans="1:37" s="160" customFormat="1" ht="12.75" customHeight="1" x14ac:dyDescent="0.3">
      <c r="A74" s="200"/>
      <c r="B74" s="136"/>
      <c r="E74" s="136" t="s">
        <v>131</v>
      </c>
      <c r="F74" s="175"/>
      <c r="G74" s="177"/>
      <c r="H74" s="171">
        <v>492585</v>
      </c>
      <c r="I74" s="171">
        <v>30492</v>
      </c>
      <c r="J74" s="171">
        <v>31951</v>
      </c>
      <c r="K74" s="171">
        <v>27350</v>
      </c>
      <c r="L74" s="171">
        <v>0</v>
      </c>
      <c r="M74" s="171">
        <v>0</v>
      </c>
      <c r="N74" s="171">
        <v>0</v>
      </c>
      <c r="O74" s="171">
        <v>0</v>
      </c>
      <c r="P74" s="171">
        <v>0</v>
      </c>
      <c r="Q74" s="171">
        <v>0</v>
      </c>
      <c r="R74" s="171">
        <v>0</v>
      </c>
      <c r="S74" s="171">
        <v>0</v>
      </c>
      <c r="T74" s="171">
        <v>0</v>
      </c>
      <c r="U74" s="190">
        <v>89793</v>
      </c>
      <c r="V74" s="168">
        <v>467243</v>
      </c>
      <c r="W74" s="171">
        <v>58839</v>
      </c>
      <c r="X74" s="171">
        <v>44622</v>
      </c>
      <c r="Y74" s="171">
        <v>25816</v>
      </c>
      <c r="Z74" s="171">
        <v>29490</v>
      </c>
      <c r="AA74" s="171">
        <v>22291</v>
      </c>
      <c r="AB74" s="171">
        <v>27889</v>
      </c>
      <c r="AC74" s="171">
        <v>55084</v>
      </c>
      <c r="AD74" s="171">
        <v>51675</v>
      </c>
      <c r="AE74" s="171">
        <v>39480</v>
      </c>
      <c r="AF74" s="171">
        <v>36078</v>
      </c>
      <c r="AG74" s="171">
        <v>41105</v>
      </c>
      <c r="AH74" s="171">
        <v>34876</v>
      </c>
      <c r="AI74" s="167">
        <v>129277</v>
      </c>
      <c r="AJ74" s="165"/>
    </row>
    <row r="75" spans="1:37" s="160" customFormat="1" ht="12.75" customHeight="1" x14ac:dyDescent="0.3">
      <c r="A75" s="165"/>
      <c r="B75" s="145" t="s">
        <v>132</v>
      </c>
      <c r="G75" s="177"/>
      <c r="H75" s="179">
        <v>0</v>
      </c>
      <c r="I75" s="179">
        <v>0</v>
      </c>
      <c r="J75" s="179">
        <v>0</v>
      </c>
      <c r="K75" s="179">
        <v>0</v>
      </c>
      <c r="L75" s="179">
        <v>0</v>
      </c>
      <c r="M75" s="179">
        <v>0</v>
      </c>
      <c r="N75" s="179">
        <v>0</v>
      </c>
      <c r="O75" s="179">
        <v>0</v>
      </c>
      <c r="P75" s="179">
        <v>0</v>
      </c>
      <c r="Q75" s="179">
        <v>0</v>
      </c>
      <c r="R75" s="179">
        <v>0</v>
      </c>
      <c r="S75" s="179">
        <v>0</v>
      </c>
      <c r="T75" s="179">
        <v>0</v>
      </c>
      <c r="U75" s="180">
        <v>0</v>
      </c>
      <c r="V75" s="181">
        <v>0</v>
      </c>
      <c r="W75" s="179">
        <v>0</v>
      </c>
      <c r="X75" s="179">
        <v>0</v>
      </c>
      <c r="Y75" s="179">
        <v>0</v>
      </c>
      <c r="Z75" s="179">
        <v>0</v>
      </c>
      <c r="AA75" s="179">
        <v>0</v>
      </c>
      <c r="AB75" s="179">
        <v>0</v>
      </c>
      <c r="AC75" s="179">
        <v>0</v>
      </c>
      <c r="AD75" s="179">
        <v>0</v>
      </c>
      <c r="AE75" s="179">
        <v>0</v>
      </c>
      <c r="AF75" s="179">
        <v>0</v>
      </c>
      <c r="AG75" s="179">
        <v>0</v>
      </c>
      <c r="AH75" s="179">
        <v>0</v>
      </c>
      <c r="AI75" s="180">
        <v>0</v>
      </c>
      <c r="AJ75" s="165"/>
    </row>
    <row r="76" spans="1:37" ht="12.75" customHeight="1" x14ac:dyDescent="0.3">
      <c r="A76" s="144"/>
      <c r="C76" s="136" t="s">
        <v>133</v>
      </c>
      <c r="G76" s="177"/>
      <c r="H76" s="171">
        <v>0</v>
      </c>
      <c r="I76" s="171">
        <v>0</v>
      </c>
      <c r="J76" s="171">
        <v>0</v>
      </c>
      <c r="K76" s="171">
        <v>0</v>
      </c>
      <c r="L76" s="171">
        <v>0</v>
      </c>
      <c r="M76" s="171">
        <v>0</v>
      </c>
      <c r="N76" s="171">
        <v>0</v>
      </c>
      <c r="O76" s="171">
        <v>0</v>
      </c>
      <c r="P76" s="171">
        <v>0</v>
      </c>
      <c r="Q76" s="171">
        <v>0</v>
      </c>
      <c r="R76" s="171">
        <v>0</v>
      </c>
      <c r="S76" s="171">
        <v>0</v>
      </c>
      <c r="T76" s="171">
        <v>0</v>
      </c>
      <c r="U76" s="167">
        <v>0</v>
      </c>
      <c r="V76" s="168">
        <v>0</v>
      </c>
      <c r="W76" s="171">
        <v>0</v>
      </c>
      <c r="X76" s="171">
        <v>0</v>
      </c>
      <c r="Y76" s="171">
        <v>0</v>
      </c>
      <c r="Z76" s="171">
        <v>0</v>
      </c>
      <c r="AA76" s="171">
        <v>0</v>
      </c>
      <c r="AB76" s="171">
        <v>0</v>
      </c>
      <c r="AC76" s="171">
        <v>0</v>
      </c>
      <c r="AD76" s="171">
        <v>0</v>
      </c>
      <c r="AE76" s="171">
        <v>0</v>
      </c>
      <c r="AF76" s="171">
        <v>0</v>
      </c>
      <c r="AG76" s="171">
        <v>0</v>
      </c>
      <c r="AH76" s="171">
        <v>0</v>
      </c>
      <c r="AI76" s="167">
        <v>0</v>
      </c>
      <c r="AJ76" s="144"/>
      <c r="AK76" s="160"/>
    </row>
    <row r="77" spans="1:37" s="145" customFormat="1" ht="12.75" customHeight="1" x14ac:dyDescent="0.3">
      <c r="A77" s="201"/>
      <c r="B77" s="145" t="s">
        <v>134</v>
      </c>
      <c r="G77" s="177" t="s">
        <v>135</v>
      </c>
      <c r="H77" s="202">
        <v>0</v>
      </c>
      <c r="I77" s="202">
        <v>-453</v>
      </c>
      <c r="J77" s="202">
        <v>-684</v>
      </c>
      <c r="K77" s="202">
        <v>-535</v>
      </c>
      <c r="L77" s="202">
        <v>0</v>
      </c>
      <c r="M77" s="202">
        <v>0</v>
      </c>
      <c r="N77" s="202">
        <v>0</v>
      </c>
      <c r="O77" s="202">
        <v>0</v>
      </c>
      <c r="P77" s="202">
        <v>0</v>
      </c>
      <c r="Q77" s="202">
        <v>0</v>
      </c>
      <c r="R77" s="202">
        <v>0</v>
      </c>
      <c r="S77" s="202">
        <v>0</v>
      </c>
      <c r="T77" s="202">
        <v>0</v>
      </c>
      <c r="U77" s="203">
        <v>-1672</v>
      </c>
      <c r="V77" s="204">
        <v>-11636</v>
      </c>
      <c r="W77" s="202">
        <v>412</v>
      </c>
      <c r="X77" s="202">
        <v>-64</v>
      </c>
      <c r="Y77" s="202">
        <v>45</v>
      </c>
      <c r="Z77" s="202">
        <v>-1513</v>
      </c>
      <c r="AA77" s="202">
        <v>5139</v>
      </c>
      <c r="AB77" s="202">
        <v>-4800</v>
      </c>
      <c r="AC77" s="202">
        <v>166</v>
      </c>
      <c r="AD77" s="202">
        <v>-9440</v>
      </c>
      <c r="AE77" s="202">
        <v>-675</v>
      </c>
      <c r="AF77" s="202">
        <v>-201</v>
      </c>
      <c r="AG77" s="202">
        <v>153</v>
      </c>
      <c r="AH77" s="202">
        <v>-857</v>
      </c>
      <c r="AI77" s="203">
        <v>393</v>
      </c>
      <c r="AJ77" s="201"/>
      <c r="AK77" s="160"/>
    </row>
    <row r="78" spans="1:37" ht="12.75" customHeight="1" x14ac:dyDescent="0.3">
      <c r="A78" s="205"/>
      <c r="B78" s="206" t="s">
        <v>136</v>
      </c>
      <c r="C78" s="207"/>
      <c r="D78" s="207"/>
      <c r="E78" s="207"/>
      <c r="F78" s="207"/>
      <c r="G78" s="208"/>
      <c r="H78" s="209">
        <v>1985602669</v>
      </c>
      <c r="I78" s="179">
        <v>121335124</v>
      </c>
      <c r="J78" s="179">
        <v>134496181</v>
      </c>
      <c r="K78" s="179">
        <v>206797757</v>
      </c>
      <c r="L78" s="179">
        <v>0</v>
      </c>
      <c r="M78" s="179">
        <v>0</v>
      </c>
      <c r="N78" s="179">
        <v>0</v>
      </c>
      <c r="O78" s="179">
        <v>0</v>
      </c>
      <c r="P78" s="179">
        <v>0</v>
      </c>
      <c r="Q78" s="179">
        <v>0</v>
      </c>
      <c r="R78" s="179">
        <v>0</v>
      </c>
      <c r="S78" s="179">
        <v>0</v>
      </c>
      <c r="T78" s="179">
        <v>0</v>
      </c>
      <c r="U78" s="180">
        <v>462629062</v>
      </c>
      <c r="V78" s="210">
        <v>1855270134</v>
      </c>
      <c r="W78" s="179">
        <v>108624185</v>
      </c>
      <c r="X78" s="179">
        <v>123940097</v>
      </c>
      <c r="Y78" s="179">
        <v>194161105</v>
      </c>
      <c r="Z78" s="179">
        <v>109883913</v>
      </c>
      <c r="AA78" s="179">
        <v>159972790</v>
      </c>
      <c r="AB78" s="179">
        <v>149581293</v>
      </c>
      <c r="AC78" s="179">
        <v>132752662</v>
      </c>
      <c r="AD78" s="179">
        <v>135164592</v>
      </c>
      <c r="AE78" s="179">
        <v>203461472</v>
      </c>
      <c r="AF78" s="179">
        <v>142742087</v>
      </c>
      <c r="AG78" s="179">
        <v>200970080</v>
      </c>
      <c r="AH78" s="179">
        <v>194015861</v>
      </c>
      <c r="AI78" s="179">
        <v>426725388</v>
      </c>
      <c r="AJ78" s="144"/>
      <c r="AK78" s="160"/>
    </row>
    <row r="79" spans="1:37" ht="12.75" customHeight="1" x14ac:dyDescent="0.3">
      <c r="A79" s="144"/>
      <c r="B79" s="145" t="s">
        <v>137</v>
      </c>
      <c r="E79" s="175"/>
      <c r="F79" s="175"/>
      <c r="G79" s="177" t="s">
        <v>138</v>
      </c>
      <c r="H79" s="211">
        <v>-73552115</v>
      </c>
      <c r="I79" s="211">
        <v>-18388029</v>
      </c>
      <c r="J79" s="211">
        <v>0</v>
      </c>
      <c r="K79" s="211">
        <v>0</v>
      </c>
      <c r="L79" s="211">
        <v>0</v>
      </c>
      <c r="M79" s="211">
        <v>0</v>
      </c>
      <c r="N79" s="211">
        <v>0</v>
      </c>
      <c r="O79" s="211">
        <v>0</v>
      </c>
      <c r="P79" s="211">
        <v>0</v>
      </c>
      <c r="Q79" s="211">
        <v>0</v>
      </c>
      <c r="R79" s="211">
        <v>0</v>
      </c>
      <c r="S79" s="211">
        <v>0</v>
      </c>
      <c r="T79" s="211">
        <v>0</v>
      </c>
      <c r="U79" s="212">
        <v>-18388029</v>
      </c>
      <c r="V79" s="213">
        <v>-89874116</v>
      </c>
      <c r="W79" s="211">
        <v>-22468529</v>
      </c>
      <c r="X79" s="211">
        <v>0</v>
      </c>
      <c r="Y79" s="211">
        <v>0</v>
      </c>
      <c r="Z79" s="211">
        <v>-22468529</v>
      </c>
      <c r="AA79" s="211">
        <v>0</v>
      </c>
      <c r="AB79" s="211">
        <v>0</v>
      </c>
      <c r="AC79" s="211">
        <v>-22468529</v>
      </c>
      <c r="AD79" s="211">
        <v>0</v>
      </c>
      <c r="AE79" s="211">
        <v>0</v>
      </c>
      <c r="AF79" s="211">
        <v>-22468529</v>
      </c>
      <c r="AG79" s="211">
        <v>0</v>
      </c>
      <c r="AH79" s="211">
        <v>0</v>
      </c>
      <c r="AI79" s="214">
        <v>-22468529</v>
      </c>
      <c r="AJ79" s="144"/>
      <c r="AK79" s="160"/>
    </row>
    <row r="80" spans="1:37" ht="12.75" customHeight="1" x14ac:dyDescent="0.3">
      <c r="A80" s="215"/>
      <c r="B80" s="216" t="s">
        <v>139</v>
      </c>
      <c r="C80" s="217"/>
      <c r="D80" s="217"/>
      <c r="E80" s="218"/>
      <c r="F80" s="218"/>
      <c r="G80" s="219"/>
      <c r="H80" s="220">
        <v>1912050555</v>
      </c>
      <c r="I80" s="220">
        <v>102947095</v>
      </c>
      <c r="J80" s="220">
        <v>134496181</v>
      </c>
      <c r="K80" s="220">
        <v>206797757</v>
      </c>
      <c r="L80" s="220">
        <v>0</v>
      </c>
      <c r="M80" s="220">
        <v>0</v>
      </c>
      <c r="N80" s="220">
        <v>0</v>
      </c>
      <c r="O80" s="220">
        <v>0</v>
      </c>
      <c r="P80" s="220">
        <v>0</v>
      </c>
      <c r="Q80" s="220">
        <v>0</v>
      </c>
      <c r="R80" s="220">
        <v>0</v>
      </c>
      <c r="S80" s="220">
        <v>0</v>
      </c>
      <c r="T80" s="220">
        <v>0</v>
      </c>
      <c r="U80" s="221">
        <v>444241033</v>
      </c>
      <c r="V80" s="222">
        <v>1765396018</v>
      </c>
      <c r="W80" s="220">
        <v>86155656</v>
      </c>
      <c r="X80" s="220">
        <v>123940097</v>
      </c>
      <c r="Y80" s="220">
        <v>194161105</v>
      </c>
      <c r="Z80" s="220">
        <v>87415384</v>
      </c>
      <c r="AA80" s="220">
        <v>159972790</v>
      </c>
      <c r="AB80" s="220">
        <v>149581293</v>
      </c>
      <c r="AC80" s="220">
        <v>110284133</v>
      </c>
      <c r="AD80" s="220">
        <v>135164592</v>
      </c>
      <c r="AE80" s="220">
        <v>203461472</v>
      </c>
      <c r="AF80" s="220">
        <v>120273558</v>
      </c>
      <c r="AG80" s="220">
        <v>200970080</v>
      </c>
      <c r="AH80" s="220">
        <v>194015861</v>
      </c>
      <c r="AI80" s="223">
        <v>404256859</v>
      </c>
      <c r="AJ80" s="144"/>
      <c r="AK80" s="160"/>
    </row>
    <row r="81" spans="1:37" ht="12.75" hidden="1" customHeight="1" x14ac:dyDescent="0.3">
      <c r="A81" s="144"/>
      <c r="B81" s="145"/>
      <c r="E81" s="175"/>
      <c r="F81" s="175"/>
      <c r="G81" s="177"/>
      <c r="H81" s="209"/>
      <c r="I81" s="209"/>
      <c r="J81" s="209"/>
      <c r="K81" s="209"/>
      <c r="L81" s="209"/>
      <c r="M81" s="209"/>
      <c r="N81" s="209"/>
      <c r="O81" s="209"/>
      <c r="P81" s="209"/>
      <c r="Q81" s="209"/>
      <c r="R81" s="209"/>
      <c r="S81" s="209"/>
      <c r="T81" s="209"/>
      <c r="U81" s="209"/>
      <c r="V81" s="224"/>
      <c r="W81" s="209"/>
      <c r="X81" s="209"/>
      <c r="Y81" s="209"/>
      <c r="Z81" s="209"/>
      <c r="AA81" s="209"/>
      <c r="AB81" s="209"/>
      <c r="AC81" s="209"/>
      <c r="AD81" s="209"/>
      <c r="AE81" s="209"/>
      <c r="AF81" s="209"/>
      <c r="AG81" s="209"/>
      <c r="AH81" s="209"/>
      <c r="AI81" s="180"/>
      <c r="AJ81" s="144"/>
      <c r="AK81" s="160"/>
    </row>
    <row r="82" spans="1:37" ht="12.75" hidden="1" customHeight="1" x14ac:dyDescent="0.3">
      <c r="A82" s="225"/>
      <c r="B82" s="138"/>
      <c r="C82" s="138"/>
      <c r="D82" s="138"/>
      <c r="E82" s="138"/>
      <c r="F82" s="138"/>
      <c r="G82" s="226"/>
      <c r="H82" s="227"/>
      <c r="I82" s="227"/>
      <c r="J82" s="227"/>
      <c r="K82" s="227"/>
      <c r="L82" s="227"/>
      <c r="M82" s="227"/>
      <c r="N82" s="227"/>
      <c r="O82" s="227"/>
      <c r="P82" s="227"/>
      <c r="Q82" s="227"/>
      <c r="R82" s="227"/>
      <c r="S82" s="227"/>
      <c r="T82" s="227"/>
      <c r="U82" s="227"/>
      <c r="V82" s="199"/>
      <c r="W82" s="227"/>
      <c r="X82" s="227"/>
      <c r="Y82" s="227"/>
      <c r="Z82" s="227"/>
      <c r="AA82" s="227"/>
      <c r="AB82" s="227"/>
      <c r="AC82" s="227"/>
      <c r="AD82" s="227"/>
      <c r="AE82" s="227"/>
      <c r="AF82" s="227"/>
      <c r="AG82" s="227"/>
      <c r="AH82" s="227"/>
      <c r="AI82" s="190"/>
      <c r="AJ82" s="144"/>
      <c r="AK82" s="160"/>
    </row>
    <row r="83" spans="1:37" ht="12.75" customHeight="1" x14ac:dyDescent="0.3">
      <c r="A83" s="144"/>
      <c r="B83" s="145" t="s">
        <v>140</v>
      </c>
      <c r="C83" s="145"/>
      <c r="E83" s="175"/>
      <c r="F83" s="175"/>
      <c r="G83" s="177"/>
      <c r="H83" s="228">
        <v>37358131</v>
      </c>
      <c r="I83" s="228">
        <v>1525200</v>
      </c>
      <c r="J83" s="228">
        <v>2461214</v>
      </c>
      <c r="K83" s="228">
        <v>5888906</v>
      </c>
      <c r="L83" s="228">
        <v>0</v>
      </c>
      <c r="M83" s="228">
        <v>0</v>
      </c>
      <c r="N83" s="228">
        <v>0</v>
      </c>
      <c r="O83" s="228">
        <v>0</v>
      </c>
      <c r="P83" s="228">
        <v>0</v>
      </c>
      <c r="Q83" s="228">
        <v>0</v>
      </c>
      <c r="R83" s="228">
        <v>0</v>
      </c>
      <c r="S83" s="228">
        <v>0</v>
      </c>
      <c r="T83" s="228">
        <v>0</v>
      </c>
      <c r="U83" s="228">
        <v>9875320</v>
      </c>
      <c r="V83" s="229">
        <v>241964067</v>
      </c>
      <c r="W83" s="228">
        <v>4441540</v>
      </c>
      <c r="X83" s="228">
        <v>2641161</v>
      </c>
      <c r="Y83" s="228">
        <v>6741505</v>
      </c>
      <c r="Z83" s="228">
        <v>182401183</v>
      </c>
      <c r="AA83" s="228">
        <v>21396347</v>
      </c>
      <c r="AB83" s="228">
        <v>2593701</v>
      </c>
      <c r="AC83" s="228">
        <v>2168252</v>
      </c>
      <c r="AD83" s="228">
        <v>1167267</v>
      </c>
      <c r="AE83" s="228">
        <v>6226616</v>
      </c>
      <c r="AF83" s="228">
        <v>5811162</v>
      </c>
      <c r="AG83" s="228">
        <v>1551355</v>
      </c>
      <c r="AH83" s="228">
        <v>4823981</v>
      </c>
      <c r="AI83" s="163">
        <v>13824206</v>
      </c>
      <c r="AJ83" s="144"/>
      <c r="AK83" s="160"/>
    </row>
    <row r="84" spans="1:37" ht="12.75" customHeight="1" x14ac:dyDescent="0.3">
      <c r="A84" s="144"/>
      <c r="C84" s="230" t="s">
        <v>141</v>
      </c>
      <c r="D84" s="230"/>
      <c r="E84" s="230"/>
      <c r="F84" s="230"/>
      <c r="G84" s="177"/>
      <c r="H84" s="171"/>
      <c r="I84" s="171"/>
      <c r="J84" s="171"/>
      <c r="K84" s="171"/>
      <c r="L84" s="171"/>
      <c r="M84" s="171"/>
      <c r="N84" s="171"/>
      <c r="O84" s="171"/>
      <c r="P84" s="171"/>
      <c r="Q84" s="171"/>
      <c r="R84" s="171"/>
      <c r="S84" s="171"/>
      <c r="T84" s="171"/>
      <c r="U84" s="171"/>
      <c r="V84" s="168"/>
      <c r="W84" s="171"/>
      <c r="X84" s="171"/>
      <c r="Y84" s="171"/>
      <c r="Z84" s="171"/>
      <c r="AA84" s="171"/>
      <c r="AB84" s="171"/>
      <c r="AC84" s="171"/>
      <c r="AD84" s="171"/>
      <c r="AE84" s="171"/>
      <c r="AF84" s="171"/>
      <c r="AG84" s="171"/>
      <c r="AH84" s="171"/>
      <c r="AI84" s="167"/>
      <c r="AJ84" s="144"/>
      <c r="AK84" s="160"/>
    </row>
    <row r="85" spans="1:37" ht="12.75" customHeight="1" x14ac:dyDescent="0.3">
      <c r="A85" s="144"/>
      <c r="E85" s="136" t="s">
        <v>142</v>
      </c>
      <c r="F85" s="175"/>
      <c r="G85" s="177" t="s">
        <v>143</v>
      </c>
      <c r="H85" s="171">
        <v>150703</v>
      </c>
      <c r="I85" s="171">
        <v>10792</v>
      </c>
      <c r="J85" s="171">
        <v>13120</v>
      </c>
      <c r="K85" s="171">
        <v>11156</v>
      </c>
      <c r="L85" s="171">
        <v>0</v>
      </c>
      <c r="M85" s="171">
        <v>0</v>
      </c>
      <c r="N85" s="171">
        <v>0</v>
      </c>
      <c r="O85" s="171">
        <v>0</v>
      </c>
      <c r="P85" s="171">
        <v>0</v>
      </c>
      <c r="Q85" s="171">
        <v>0</v>
      </c>
      <c r="R85" s="171">
        <v>0</v>
      </c>
      <c r="S85" s="171">
        <v>0</v>
      </c>
      <c r="T85" s="171">
        <v>0</v>
      </c>
      <c r="U85" s="171">
        <v>35068</v>
      </c>
      <c r="V85" s="168">
        <v>151744</v>
      </c>
      <c r="W85" s="171">
        <v>11109</v>
      </c>
      <c r="X85" s="171">
        <v>11275</v>
      </c>
      <c r="Y85" s="171">
        <v>13130</v>
      </c>
      <c r="Z85" s="171">
        <v>17203</v>
      </c>
      <c r="AA85" s="171">
        <v>13245</v>
      </c>
      <c r="AB85" s="171">
        <v>12236</v>
      </c>
      <c r="AC85" s="171">
        <v>12108</v>
      </c>
      <c r="AD85" s="171">
        <v>12000</v>
      </c>
      <c r="AE85" s="171">
        <v>11991</v>
      </c>
      <c r="AF85" s="171">
        <v>12161</v>
      </c>
      <c r="AG85" s="171">
        <v>12168</v>
      </c>
      <c r="AH85" s="171">
        <v>13119</v>
      </c>
      <c r="AI85" s="167">
        <v>35514</v>
      </c>
      <c r="AJ85" s="144"/>
      <c r="AK85" s="160"/>
    </row>
    <row r="86" spans="1:37" ht="12.75" customHeight="1" x14ac:dyDescent="0.3">
      <c r="A86" s="144"/>
      <c r="B86" s="145"/>
      <c r="E86" s="169" t="s">
        <v>144</v>
      </c>
      <c r="F86" s="175"/>
      <c r="G86" s="177"/>
      <c r="H86" s="171">
        <v>8110</v>
      </c>
      <c r="I86" s="171">
        <v>460</v>
      </c>
      <c r="J86" s="171">
        <v>0</v>
      </c>
      <c r="K86" s="171">
        <v>159</v>
      </c>
      <c r="L86" s="171">
        <v>0</v>
      </c>
      <c r="M86" s="171">
        <v>0</v>
      </c>
      <c r="N86" s="171">
        <v>0</v>
      </c>
      <c r="O86" s="171">
        <v>0</v>
      </c>
      <c r="P86" s="171">
        <v>0</v>
      </c>
      <c r="Q86" s="171">
        <v>0</v>
      </c>
      <c r="R86" s="171">
        <v>0</v>
      </c>
      <c r="S86" s="171">
        <v>0</v>
      </c>
      <c r="T86" s="171">
        <v>0</v>
      </c>
      <c r="U86" s="171">
        <v>619</v>
      </c>
      <c r="V86" s="168">
        <v>8124</v>
      </c>
      <c r="W86" s="171">
        <v>491</v>
      </c>
      <c r="X86" s="171">
        <v>453</v>
      </c>
      <c r="Y86" s="171">
        <v>591</v>
      </c>
      <c r="Z86" s="171">
        <v>154</v>
      </c>
      <c r="AA86" s="171">
        <v>700</v>
      </c>
      <c r="AB86" s="171">
        <v>335</v>
      </c>
      <c r="AC86" s="171">
        <v>1554</v>
      </c>
      <c r="AD86" s="171">
        <v>894</v>
      </c>
      <c r="AE86" s="171">
        <v>658</v>
      </c>
      <c r="AF86" s="171">
        <v>883</v>
      </c>
      <c r="AG86" s="171">
        <v>134</v>
      </c>
      <c r="AH86" s="171">
        <v>1279</v>
      </c>
      <c r="AI86" s="167">
        <v>1535</v>
      </c>
      <c r="AJ86" s="144"/>
      <c r="AK86" s="160"/>
    </row>
    <row r="87" spans="1:37" ht="12.75" customHeight="1" x14ac:dyDescent="0.3">
      <c r="A87" s="144"/>
      <c r="E87" s="136" t="s">
        <v>145</v>
      </c>
      <c r="G87" s="146"/>
      <c r="H87" s="171">
        <v>2024878</v>
      </c>
      <c r="I87" s="171">
        <v>39427</v>
      </c>
      <c r="J87" s="171">
        <v>79214</v>
      </c>
      <c r="K87" s="171">
        <v>79674</v>
      </c>
      <c r="L87" s="171">
        <v>0</v>
      </c>
      <c r="M87" s="171">
        <v>0</v>
      </c>
      <c r="N87" s="171">
        <v>0</v>
      </c>
      <c r="O87" s="171">
        <v>0</v>
      </c>
      <c r="P87" s="171">
        <v>0</v>
      </c>
      <c r="Q87" s="171">
        <v>0</v>
      </c>
      <c r="R87" s="171">
        <v>0</v>
      </c>
      <c r="S87" s="171">
        <v>0</v>
      </c>
      <c r="T87" s="171">
        <v>0</v>
      </c>
      <c r="U87" s="171">
        <v>198315</v>
      </c>
      <c r="V87" s="168">
        <v>404444</v>
      </c>
      <c r="W87" s="171">
        <v>34137</v>
      </c>
      <c r="X87" s="171">
        <v>36859</v>
      </c>
      <c r="Y87" s="171">
        <v>30715</v>
      </c>
      <c r="Z87" s="171">
        <v>36755</v>
      </c>
      <c r="AA87" s="171">
        <v>36128</v>
      </c>
      <c r="AB87" s="171">
        <v>36566</v>
      </c>
      <c r="AC87" s="171">
        <v>46379</v>
      </c>
      <c r="AD87" s="171">
        <v>28943</v>
      </c>
      <c r="AE87" s="171">
        <v>27773</v>
      </c>
      <c r="AF87" s="171">
        <v>28315</v>
      </c>
      <c r="AG87" s="171">
        <v>29213</v>
      </c>
      <c r="AH87" s="171">
        <v>32661</v>
      </c>
      <c r="AI87" s="167">
        <v>101711</v>
      </c>
      <c r="AJ87" s="144"/>
      <c r="AK87" s="160"/>
    </row>
    <row r="88" spans="1:37" ht="12.75" customHeight="1" x14ac:dyDescent="0.3">
      <c r="A88" s="144"/>
      <c r="B88" s="145"/>
      <c r="E88" s="136" t="s">
        <v>146</v>
      </c>
      <c r="G88" s="146"/>
      <c r="H88" s="171">
        <v>1117748</v>
      </c>
      <c r="I88" s="171">
        <v>87768</v>
      </c>
      <c r="J88" s="171">
        <v>129947</v>
      </c>
      <c r="K88" s="171">
        <v>113081</v>
      </c>
      <c r="L88" s="171">
        <v>0</v>
      </c>
      <c r="M88" s="171">
        <v>0</v>
      </c>
      <c r="N88" s="171">
        <v>0</v>
      </c>
      <c r="O88" s="171">
        <v>0</v>
      </c>
      <c r="P88" s="171">
        <v>0</v>
      </c>
      <c r="Q88" s="171">
        <v>0</v>
      </c>
      <c r="R88" s="171">
        <v>0</v>
      </c>
      <c r="S88" s="171">
        <v>0</v>
      </c>
      <c r="T88" s="171">
        <v>0</v>
      </c>
      <c r="U88" s="171">
        <v>330796</v>
      </c>
      <c r="V88" s="168">
        <v>2001713</v>
      </c>
      <c r="W88" s="171">
        <v>91968</v>
      </c>
      <c r="X88" s="171">
        <v>87129</v>
      </c>
      <c r="Y88" s="171">
        <v>432348</v>
      </c>
      <c r="Z88" s="171">
        <v>92191</v>
      </c>
      <c r="AA88" s="171">
        <v>120077</v>
      </c>
      <c r="AB88" s="171">
        <v>310446</v>
      </c>
      <c r="AC88" s="171">
        <v>102660</v>
      </c>
      <c r="AD88" s="171">
        <v>183980</v>
      </c>
      <c r="AE88" s="171">
        <v>281018</v>
      </c>
      <c r="AF88" s="171">
        <v>90779</v>
      </c>
      <c r="AG88" s="171">
        <v>106934</v>
      </c>
      <c r="AH88" s="171">
        <v>102184</v>
      </c>
      <c r="AI88" s="167">
        <v>611445</v>
      </c>
      <c r="AJ88" s="144"/>
      <c r="AK88" s="160"/>
    </row>
    <row r="89" spans="1:37" ht="12.75" customHeight="1" x14ac:dyDescent="0.3">
      <c r="A89" s="144"/>
      <c r="E89" s="173" t="s">
        <v>147</v>
      </c>
      <c r="F89" s="173"/>
      <c r="G89" s="174"/>
      <c r="H89" s="171">
        <v>8726</v>
      </c>
      <c r="I89" s="171">
        <v>1012</v>
      </c>
      <c r="J89" s="171">
        <v>776</v>
      </c>
      <c r="K89" s="171">
        <v>893</v>
      </c>
      <c r="L89" s="171">
        <v>0</v>
      </c>
      <c r="M89" s="171">
        <v>0</v>
      </c>
      <c r="N89" s="171">
        <v>0</v>
      </c>
      <c r="O89" s="171">
        <v>0</v>
      </c>
      <c r="P89" s="171">
        <v>0</v>
      </c>
      <c r="Q89" s="171">
        <v>0</v>
      </c>
      <c r="R89" s="171">
        <v>0</v>
      </c>
      <c r="S89" s="171">
        <v>0</v>
      </c>
      <c r="T89" s="171">
        <v>0</v>
      </c>
      <c r="U89" s="171">
        <v>2681</v>
      </c>
      <c r="V89" s="168">
        <v>13150</v>
      </c>
      <c r="W89" s="171">
        <v>497</v>
      </c>
      <c r="X89" s="171">
        <v>1151</v>
      </c>
      <c r="Y89" s="171">
        <v>954</v>
      </c>
      <c r="Z89" s="171">
        <v>742</v>
      </c>
      <c r="AA89" s="171">
        <v>1707</v>
      </c>
      <c r="AB89" s="171">
        <v>887</v>
      </c>
      <c r="AC89" s="171">
        <v>1169</v>
      </c>
      <c r="AD89" s="171">
        <v>278</v>
      </c>
      <c r="AE89" s="171">
        <v>2946</v>
      </c>
      <c r="AF89" s="171">
        <v>804</v>
      </c>
      <c r="AG89" s="171">
        <v>605</v>
      </c>
      <c r="AH89" s="171">
        <v>1410</v>
      </c>
      <c r="AI89" s="167">
        <v>2602</v>
      </c>
      <c r="AJ89" s="144"/>
      <c r="AK89" s="160"/>
    </row>
    <row r="90" spans="1:37" s="145" customFormat="1" ht="12.75" customHeight="1" x14ac:dyDescent="0.3">
      <c r="A90" s="201"/>
      <c r="C90" s="145" t="s">
        <v>148</v>
      </c>
      <c r="F90" s="185"/>
      <c r="G90" s="231"/>
      <c r="H90" s="232">
        <v>706125</v>
      </c>
      <c r="I90" s="232">
        <v>173322</v>
      </c>
      <c r="J90" s="232">
        <v>239763</v>
      </c>
      <c r="K90" s="171">
        <v>1626</v>
      </c>
      <c r="L90" s="171">
        <v>0</v>
      </c>
      <c r="M90" s="171">
        <v>0</v>
      </c>
      <c r="N90" s="171">
        <v>0</v>
      </c>
      <c r="O90" s="171">
        <v>0</v>
      </c>
      <c r="P90" s="171">
        <v>0</v>
      </c>
      <c r="Q90" s="232">
        <v>0</v>
      </c>
      <c r="R90" s="232">
        <v>0</v>
      </c>
      <c r="S90" s="232">
        <v>0</v>
      </c>
      <c r="T90" s="232">
        <v>0</v>
      </c>
      <c r="U90" s="232">
        <v>414711</v>
      </c>
      <c r="V90" s="233">
        <v>1276589</v>
      </c>
      <c r="W90" s="232">
        <v>45801</v>
      </c>
      <c r="X90" s="232">
        <v>27129</v>
      </c>
      <c r="Y90" s="232">
        <v>0</v>
      </c>
      <c r="Z90" s="232">
        <v>144825</v>
      </c>
      <c r="AA90" s="232">
        <v>3</v>
      </c>
      <c r="AB90" s="232">
        <v>286206</v>
      </c>
      <c r="AC90" s="232">
        <v>187267</v>
      </c>
      <c r="AD90" s="232">
        <v>152261</v>
      </c>
      <c r="AE90" s="232">
        <v>185108</v>
      </c>
      <c r="AF90" s="232">
        <v>205942</v>
      </c>
      <c r="AG90" s="232">
        <v>27</v>
      </c>
      <c r="AH90" s="232">
        <v>42021</v>
      </c>
      <c r="AI90" s="214">
        <v>72930</v>
      </c>
      <c r="AJ90" s="201"/>
      <c r="AK90" s="160"/>
    </row>
    <row r="91" spans="1:37" s="145" customFormat="1" ht="12.75" customHeight="1" x14ac:dyDescent="0.3">
      <c r="A91" s="201"/>
      <c r="C91" s="145" t="s">
        <v>149</v>
      </c>
      <c r="F91" s="185"/>
      <c r="G91" s="188" t="s">
        <v>150</v>
      </c>
      <c r="H91" s="232">
        <v>0</v>
      </c>
      <c r="I91" s="232">
        <v>0</v>
      </c>
      <c r="J91" s="232" t="s">
        <v>151</v>
      </c>
      <c r="K91" s="232">
        <v>0</v>
      </c>
      <c r="L91" s="232">
        <v>0</v>
      </c>
      <c r="M91" s="232">
        <v>0</v>
      </c>
      <c r="N91" s="232">
        <v>0</v>
      </c>
      <c r="O91" s="232">
        <v>0</v>
      </c>
      <c r="P91" s="232">
        <v>0</v>
      </c>
      <c r="Q91" s="232">
        <v>0</v>
      </c>
      <c r="R91" s="232">
        <v>0</v>
      </c>
      <c r="S91" s="232">
        <v>0</v>
      </c>
      <c r="T91" s="232">
        <v>0</v>
      </c>
      <c r="U91" s="232">
        <v>0</v>
      </c>
      <c r="V91" s="233">
        <v>200000000</v>
      </c>
      <c r="W91" s="232">
        <v>0</v>
      </c>
      <c r="X91" s="232">
        <v>0</v>
      </c>
      <c r="Y91" s="232">
        <v>0</v>
      </c>
      <c r="Z91" s="232">
        <v>180000000</v>
      </c>
      <c r="AA91" s="232">
        <v>20000000</v>
      </c>
      <c r="AB91" s="232">
        <v>0</v>
      </c>
      <c r="AC91" s="232">
        <v>0</v>
      </c>
      <c r="AD91" s="232">
        <v>0</v>
      </c>
      <c r="AE91" s="232">
        <v>0</v>
      </c>
      <c r="AF91" s="232">
        <v>0</v>
      </c>
      <c r="AG91" s="232">
        <v>0</v>
      </c>
      <c r="AH91" s="232">
        <v>0</v>
      </c>
      <c r="AI91" s="214">
        <v>0</v>
      </c>
      <c r="AJ91" s="201"/>
      <c r="AK91" s="160"/>
    </row>
    <row r="92" spans="1:37" s="145" customFormat="1" ht="12" customHeight="1" x14ac:dyDescent="0.3">
      <c r="A92" s="201"/>
      <c r="C92" s="145" t="s">
        <v>152</v>
      </c>
      <c r="G92" s="234"/>
      <c r="H92" s="232">
        <v>471227</v>
      </c>
      <c r="I92" s="232">
        <v>18224</v>
      </c>
      <c r="J92" s="232">
        <v>68236</v>
      </c>
      <c r="K92" s="232">
        <v>37039</v>
      </c>
      <c r="L92" s="232">
        <v>0</v>
      </c>
      <c r="M92" s="232">
        <v>0</v>
      </c>
      <c r="N92" s="232">
        <v>0</v>
      </c>
      <c r="O92" s="232">
        <v>0</v>
      </c>
      <c r="P92" s="232">
        <v>0</v>
      </c>
      <c r="Q92" s="232">
        <v>0</v>
      </c>
      <c r="R92" s="232">
        <v>0</v>
      </c>
      <c r="S92" s="232">
        <v>0</v>
      </c>
      <c r="T92" s="232">
        <v>0</v>
      </c>
      <c r="U92" s="232">
        <v>123499</v>
      </c>
      <c r="V92" s="181">
        <v>392129</v>
      </c>
      <c r="W92" s="232">
        <v>33913</v>
      </c>
      <c r="X92" s="232">
        <v>16053</v>
      </c>
      <c r="Y92" s="232">
        <v>13067</v>
      </c>
      <c r="Z92" s="232">
        <v>69854</v>
      </c>
      <c r="AA92" s="232">
        <v>11411</v>
      </c>
      <c r="AB92" s="232">
        <v>44528</v>
      </c>
      <c r="AC92" s="232">
        <v>20996</v>
      </c>
      <c r="AD92" s="232">
        <v>14200</v>
      </c>
      <c r="AE92" s="232">
        <v>28766</v>
      </c>
      <c r="AF92" s="232">
        <v>56325</v>
      </c>
      <c r="AG92" s="232">
        <v>15952</v>
      </c>
      <c r="AH92" s="232">
        <v>67064</v>
      </c>
      <c r="AI92" s="214">
        <v>63033</v>
      </c>
      <c r="AJ92" s="201"/>
      <c r="AK92" s="160"/>
    </row>
    <row r="93" spans="1:37" s="145" customFormat="1" ht="12" customHeight="1" x14ac:dyDescent="0.3">
      <c r="A93" s="201"/>
      <c r="E93" s="186" t="s">
        <v>153</v>
      </c>
      <c r="G93" s="234"/>
      <c r="H93" s="232"/>
      <c r="I93" s="232"/>
      <c r="J93" s="232"/>
      <c r="K93" s="232"/>
      <c r="L93" s="232"/>
      <c r="M93" s="232"/>
      <c r="N93" s="232"/>
      <c r="O93" s="232"/>
      <c r="P93" s="232"/>
      <c r="Q93" s="232"/>
      <c r="R93" s="232"/>
      <c r="S93" s="232"/>
      <c r="T93" s="232"/>
      <c r="U93" s="232"/>
      <c r="V93" s="181"/>
      <c r="W93" s="232"/>
      <c r="X93" s="232"/>
      <c r="Y93" s="232"/>
      <c r="Z93" s="232"/>
      <c r="AA93" s="232"/>
      <c r="AB93" s="232"/>
      <c r="AC93" s="232"/>
      <c r="AD93" s="232"/>
      <c r="AE93" s="232"/>
      <c r="AF93" s="232"/>
      <c r="AG93" s="232"/>
      <c r="AH93" s="232"/>
      <c r="AI93" s="214"/>
      <c r="AJ93" s="201"/>
      <c r="AK93" s="160"/>
    </row>
    <row r="94" spans="1:37" s="145" customFormat="1" ht="12" customHeight="1" x14ac:dyDescent="0.3">
      <c r="A94" s="201"/>
      <c r="E94" s="235" t="s">
        <v>154</v>
      </c>
      <c r="G94" s="234"/>
      <c r="H94" s="236">
        <v>74400</v>
      </c>
      <c r="I94" s="232">
        <v>0</v>
      </c>
      <c r="J94" s="232">
        <v>0</v>
      </c>
      <c r="K94" s="232">
        <v>0</v>
      </c>
      <c r="L94" s="232"/>
      <c r="M94" s="232"/>
      <c r="N94" s="232"/>
      <c r="O94" s="232"/>
      <c r="P94" s="232"/>
      <c r="Q94" s="232"/>
      <c r="R94" s="232"/>
      <c r="S94" s="232"/>
      <c r="T94" s="232"/>
      <c r="U94" s="232">
        <v>0</v>
      </c>
      <c r="V94" s="181">
        <v>0</v>
      </c>
      <c r="W94" s="232"/>
      <c r="X94" s="232"/>
      <c r="Y94" s="232">
        <v>0</v>
      </c>
      <c r="Z94" s="232"/>
      <c r="AA94" s="232"/>
      <c r="AB94" s="232"/>
      <c r="AC94" s="232"/>
      <c r="AD94" s="232"/>
      <c r="AE94" s="232"/>
      <c r="AF94" s="232"/>
      <c r="AG94" s="232"/>
      <c r="AH94" s="232"/>
      <c r="AI94" s="214">
        <v>0</v>
      </c>
      <c r="AJ94" s="201"/>
      <c r="AK94" s="160"/>
    </row>
    <row r="95" spans="1:37" s="145" customFormat="1" ht="12.75" customHeight="1" x14ac:dyDescent="0.3">
      <c r="A95" s="201"/>
      <c r="C95" s="145" t="s">
        <v>155</v>
      </c>
      <c r="E95" s="185"/>
      <c r="F95" s="185"/>
      <c r="G95" s="237"/>
      <c r="H95" s="238"/>
      <c r="I95" s="238"/>
      <c r="J95" s="238"/>
      <c r="K95" s="238"/>
      <c r="L95" s="238"/>
      <c r="M95" s="238"/>
      <c r="N95" s="238"/>
      <c r="O95" s="238"/>
      <c r="P95" s="238"/>
      <c r="Q95" s="238"/>
      <c r="R95" s="238"/>
      <c r="S95" s="238"/>
      <c r="T95" s="238"/>
      <c r="U95" s="171"/>
      <c r="V95" s="233"/>
      <c r="W95" s="238"/>
      <c r="X95" s="238"/>
      <c r="Y95" s="238"/>
      <c r="Z95" s="238"/>
      <c r="AA95" s="238"/>
      <c r="AB95" s="238"/>
      <c r="AC95" s="238"/>
      <c r="AD95" s="238"/>
      <c r="AE95" s="238"/>
      <c r="AF95" s="238"/>
      <c r="AG95" s="238"/>
      <c r="AH95" s="238"/>
      <c r="AI95" s="239">
        <v>0</v>
      </c>
      <c r="AJ95" s="201"/>
      <c r="AK95" s="160"/>
    </row>
    <row r="96" spans="1:37" ht="12.75" customHeight="1" x14ac:dyDescent="0.3">
      <c r="A96" s="144"/>
      <c r="E96" s="175" t="s">
        <v>156</v>
      </c>
      <c r="F96" s="175"/>
      <c r="G96" s="177"/>
      <c r="H96" s="198">
        <v>7196432</v>
      </c>
      <c r="I96" s="198">
        <v>927056</v>
      </c>
      <c r="J96" s="198">
        <v>902826</v>
      </c>
      <c r="K96" s="198">
        <v>1054443</v>
      </c>
      <c r="L96" s="198">
        <v>0</v>
      </c>
      <c r="M96" s="198">
        <v>0</v>
      </c>
      <c r="N96" s="198">
        <v>0</v>
      </c>
      <c r="O96" s="198">
        <v>0</v>
      </c>
      <c r="P96" s="198">
        <v>0</v>
      </c>
      <c r="Q96" s="198">
        <v>0</v>
      </c>
      <c r="R96" s="198">
        <v>0</v>
      </c>
      <c r="S96" s="198">
        <v>0</v>
      </c>
      <c r="T96" s="198">
        <v>0</v>
      </c>
      <c r="U96" s="171">
        <v>2884325</v>
      </c>
      <c r="V96" s="240">
        <v>10196245</v>
      </c>
      <c r="W96" s="198">
        <v>364109</v>
      </c>
      <c r="X96" s="198">
        <v>1133726</v>
      </c>
      <c r="Y96" s="198">
        <v>178326</v>
      </c>
      <c r="Z96" s="198">
        <v>271915</v>
      </c>
      <c r="AA96" s="198">
        <v>566959</v>
      </c>
      <c r="AB96" s="198">
        <v>337412</v>
      </c>
      <c r="AC96" s="198">
        <v>664060</v>
      </c>
      <c r="AD96" s="198">
        <v>586073</v>
      </c>
      <c r="AE96" s="198">
        <v>693267</v>
      </c>
      <c r="AF96" s="198">
        <v>750115</v>
      </c>
      <c r="AG96" s="198">
        <v>1140905</v>
      </c>
      <c r="AH96" s="198">
        <v>3509378</v>
      </c>
      <c r="AI96" s="167">
        <v>1676161</v>
      </c>
      <c r="AJ96" s="144"/>
      <c r="AK96" s="160"/>
    </row>
    <row r="97" spans="1:45" ht="12.75" customHeight="1" x14ac:dyDescent="0.3">
      <c r="A97" s="144"/>
      <c r="B97" s="145"/>
      <c r="E97" s="175" t="s">
        <v>157</v>
      </c>
      <c r="F97" s="175"/>
      <c r="G97" s="177"/>
      <c r="H97" s="171">
        <v>205763</v>
      </c>
      <c r="I97" s="171">
        <v>0</v>
      </c>
      <c r="J97" s="171">
        <v>0</v>
      </c>
      <c r="K97" s="171">
        <v>0</v>
      </c>
      <c r="L97" s="171">
        <v>0</v>
      </c>
      <c r="M97" s="171">
        <v>0</v>
      </c>
      <c r="N97" s="171">
        <v>0</v>
      </c>
      <c r="O97" s="171">
        <v>0</v>
      </c>
      <c r="P97" s="171">
        <v>0</v>
      </c>
      <c r="Q97" s="171">
        <v>0</v>
      </c>
      <c r="R97" s="171">
        <v>0</v>
      </c>
      <c r="S97" s="171">
        <v>0</v>
      </c>
      <c r="T97" s="171">
        <v>0</v>
      </c>
      <c r="U97" s="171">
        <v>0</v>
      </c>
      <c r="V97" s="168">
        <v>1046554</v>
      </c>
      <c r="W97" s="171">
        <v>0</v>
      </c>
      <c r="X97" s="171">
        <v>0</v>
      </c>
      <c r="Y97" s="171">
        <v>0</v>
      </c>
      <c r="Z97" s="171">
        <v>0</v>
      </c>
      <c r="AA97" s="171">
        <v>0</v>
      </c>
      <c r="AB97" s="171">
        <v>803259</v>
      </c>
      <c r="AC97" s="171">
        <v>0</v>
      </c>
      <c r="AD97" s="171">
        <v>0</v>
      </c>
      <c r="AE97" s="171">
        <v>98295</v>
      </c>
      <c r="AF97" s="171">
        <v>0</v>
      </c>
      <c r="AG97" s="171">
        <v>145000</v>
      </c>
      <c r="AH97" s="171">
        <v>0</v>
      </c>
      <c r="AI97" s="167">
        <v>0</v>
      </c>
      <c r="AJ97" s="144"/>
      <c r="AK97" s="160"/>
    </row>
    <row r="98" spans="1:45" ht="12.65" customHeight="1" x14ac:dyDescent="0.3">
      <c r="A98" s="144"/>
      <c r="E98" s="175" t="s">
        <v>158</v>
      </c>
      <c r="F98" s="175"/>
      <c r="G98" s="177"/>
      <c r="H98" s="171">
        <v>11227389</v>
      </c>
      <c r="I98" s="171">
        <v>4118</v>
      </c>
      <c r="J98" s="171">
        <v>-4445</v>
      </c>
      <c r="K98" s="171">
        <v>4157666</v>
      </c>
      <c r="L98" s="171">
        <v>0</v>
      </c>
      <c r="M98" s="171">
        <v>0</v>
      </c>
      <c r="N98" s="171">
        <v>0</v>
      </c>
      <c r="O98" s="171">
        <v>0</v>
      </c>
      <c r="P98" s="171">
        <v>0</v>
      </c>
      <c r="Q98" s="171">
        <v>0</v>
      </c>
      <c r="R98" s="171">
        <v>0</v>
      </c>
      <c r="S98" s="171">
        <v>0</v>
      </c>
      <c r="T98" s="171">
        <v>0</v>
      </c>
      <c r="U98" s="171">
        <v>4157339</v>
      </c>
      <c r="V98" s="168">
        <v>10636012</v>
      </c>
      <c r="W98" s="171">
        <v>13337</v>
      </c>
      <c r="X98" s="171">
        <v>-8806</v>
      </c>
      <c r="Y98" s="171">
        <v>5488574</v>
      </c>
      <c r="Z98" s="171">
        <v>-13052</v>
      </c>
      <c r="AA98" s="171">
        <v>119551</v>
      </c>
      <c r="AB98" s="171">
        <v>271115</v>
      </c>
      <c r="AC98" s="171">
        <v>33598</v>
      </c>
      <c r="AD98" s="171">
        <v>-78180</v>
      </c>
      <c r="AE98" s="171">
        <v>4598544</v>
      </c>
      <c r="AF98" s="171">
        <v>62367</v>
      </c>
      <c r="AG98" s="171">
        <v>-200879</v>
      </c>
      <c r="AH98" s="171">
        <v>349843</v>
      </c>
      <c r="AI98" s="167">
        <v>5493105</v>
      </c>
      <c r="AJ98" s="144"/>
      <c r="AK98" s="160"/>
    </row>
    <row r="99" spans="1:45" s="160" customFormat="1" ht="12.75" customHeight="1" x14ac:dyDescent="0.3">
      <c r="A99" s="165"/>
      <c r="E99" s="186" t="s">
        <v>153</v>
      </c>
      <c r="F99" s="186"/>
      <c r="G99" s="177"/>
      <c r="H99" s="193"/>
      <c r="I99" s="193"/>
      <c r="J99" s="193"/>
      <c r="K99" s="193"/>
      <c r="L99" s="193"/>
      <c r="M99" s="193"/>
      <c r="N99" s="193"/>
      <c r="O99" s="193"/>
      <c r="P99" s="193"/>
      <c r="Q99" s="193"/>
      <c r="R99" s="193"/>
      <c r="S99" s="193"/>
      <c r="T99" s="193"/>
      <c r="U99" s="171"/>
      <c r="V99" s="192"/>
      <c r="W99" s="193"/>
      <c r="X99" s="193"/>
      <c r="Y99" s="193"/>
      <c r="Z99" s="193"/>
      <c r="AA99" s="193"/>
      <c r="AB99" s="193"/>
      <c r="AC99" s="193"/>
      <c r="AD99" s="193"/>
      <c r="AE99" s="193"/>
      <c r="AF99" s="193"/>
      <c r="AG99" s="193"/>
      <c r="AH99" s="193"/>
      <c r="AI99" s="167">
        <v>0</v>
      </c>
      <c r="AJ99" s="165"/>
    </row>
    <row r="100" spans="1:45" s="160" customFormat="1" ht="12.75" customHeight="1" x14ac:dyDescent="0.3">
      <c r="A100" s="165"/>
      <c r="E100" s="191" t="s">
        <v>159</v>
      </c>
      <c r="F100" s="186"/>
      <c r="G100" s="177" t="s">
        <v>160</v>
      </c>
      <c r="H100" s="193">
        <v>11200855</v>
      </c>
      <c r="I100" s="193">
        <v>2117</v>
      </c>
      <c r="J100" s="193">
        <v>-5827</v>
      </c>
      <c r="K100" s="193">
        <v>4156258</v>
      </c>
      <c r="L100" s="193">
        <v>0</v>
      </c>
      <c r="M100" s="193">
        <v>0</v>
      </c>
      <c r="N100" s="193">
        <v>0</v>
      </c>
      <c r="O100" s="193">
        <v>0</v>
      </c>
      <c r="P100" s="193">
        <v>0</v>
      </c>
      <c r="Q100" s="193">
        <v>0</v>
      </c>
      <c r="R100" s="193">
        <v>0</v>
      </c>
      <c r="S100" s="193">
        <v>0</v>
      </c>
      <c r="T100" s="193">
        <v>0</v>
      </c>
      <c r="U100" s="193">
        <v>4152548</v>
      </c>
      <c r="V100" s="192">
        <v>10609125</v>
      </c>
      <c r="W100" s="193">
        <v>10859</v>
      </c>
      <c r="X100" s="193">
        <v>-11251</v>
      </c>
      <c r="Y100" s="193">
        <v>5486590</v>
      </c>
      <c r="Z100" s="193">
        <v>-14585</v>
      </c>
      <c r="AA100" s="193">
        <v>118417</v>
      </c>
      <c r="AB100" s="193">
        <v>268810</v>
      </c>
      <c r="AC100" s="193">
        <v>30119</v>
      </c>
      <c r="AD100" s="193">
        <v>-80483</v>
      </c>
      <c r="AE100" s="193">
        <v>4595277</v>
      </c>
      <c r="AF100" s="193">
        <v>61371</v>
      </c>
      <c r="AG100" s="193">
        <v>-203016</v>
      </c>
      <c r="AH100" s="193">
        <v>347017</v>
      </c>
      <c r="AI100" s="194">
        <v>5486198</v>
      </c>
      <c r="AJ100" s="165"/>
    </row>
    <row r="101" spans="1:45" s="145" customFormat="1" ht="12.65" customHeight="1" x14ac:dyDescent="0.3">
      <c r="A101" s="201"/>
      <c r="C101" s="145" t="s">
        <v>161</v>
      </c>
      <c r="E101" s="185"/>
      <c r="F101" s="185"/>
      <c r="G101" s="231"/>
      <c r="H101" s="232">
        <v>144018</v>
      </c>
      <c r="I101" s="232">
        <v>1609</v>
      </c>
      <c r="J101" s="232">
        <v>1336</v>
      </c>
      <c r="K101" s="232">
        <v>14591</v>
      </c>
      <c r="L101" s="232">
        <v>0</v>
      </c>
      <c r="M101" s="232">
        <v>0</v>
      </c>
      <c r="N101" s="232">
        <v>0</v>
      </c>
      <c r="O101" s="232">
        <v>0</v>
      </c>
      <c r="P101" s="232">
        <v>0</v>
      </c>
      <c r="Q101" s="232">
        <v>0</v>
      </c>
      <c r="R101" s="232">
        <v>0</v>
      </c>
      <c r="S101" s="232">
        <v>0</v>
      </c>
      <c r="T101" s="232">
        <v>0</v>
      </c>
      <c r="U101" s="232">
        <v>17536</v>
      </c>
      <c r="V101" s="181">
        <v>337560</v>
      </c>
      <c r="W101" s="232">
        <v>11297</v>
      </c>
      <c r="X101" s="232">
        <v>14218</v>
      </c>
      <c r="Y101" s="232">
        <v>13820</v>
      </c>
      <c r="Z101" s="232">
        <v>11950</v>
      </c>
      <c r="AA101" s="232">
        <v>28753</v>
      </c>
      <c r="AB101" s="232">
        <v>17952</v>
      </c>
      <c r="AC101" s="232">
        <v>24073</v>
      </c>
      <c r="AD101" s="232">
        <v>20288</v>
      </c>
      <c r="AE101" s="232">
        <v>13599</v>
      </c>
      <c r="AF101" s="232">
        <v>8791</v>
      </c>
      <c r="AG101" s="232">
        <v>155598</v>
      </c>
      <c r="AH101" s="232">
        <v>17219</v>
      </c>
      <c r="AI101" s="214">
        <v>39335</v>
      </c>
      <c r="AJ101" s="201"/>
      <c r="AK101" s="160"/>
      <c r="AS101" s="182"/>
    </row>
    <row r="102" spans="1:45" s="145" customFormat="1" ht="12" customHeight="1" x14ac:dyDescent="0.3">
      <c r="A102" s="201"/>
      <c r="C102" s="145" t="s">
        <v>162</v>
      </c>
      <c r="G102" s="177" t="s">
        <v>163</v>
      </c>
      <c r="H102" s="234">
        <v>14097012</v>
      </c>
      <c r="I102" s="234">
        <v>261412</v>
      </c>
      <c r="J102" s="234">
        <v>1030441</v>
      </c>
      <c r="K102" s="234">
        <v>418578</v>
      </c>
      <c r="L102" s="234">
        <v>0</v>
      </c>
      <c r="M102" s="234">
        <v>0</v>
      </c>
      <c r="N102" s="234">
        <v>0</v>
      </c>
      <c r="O102" s="234">
        <v>0</v>
      </c>
      <c r="P102" s="234">
        <v>0</v>
      </c>
      <c r="Q102" s="171">
        <v>0</v>
      </c>
      <c r="R102" s="214">
        <v>0</v>
      </c>
      <c r="S102" s="171">
        <v>0</v>
      </c>
      <c r="T102" s="214">
        <v>0</v>
      </c>
      <c r="U102" s="241">
        <v>1710431</v>
      </c>
      <c r="V102" s="181">
        <v>15499803</v>
      </c>
      <c r="W102" s="234">
        <v>3834881</v>
      </c>
      <c r="X102" s="234">
        <v>1321974</v>
      </c>
      <c r="Y102" s="234">
        <v>569980</v>
      </c>
      <c r="Z102" s="234">
        <v>1768646</v>
      </c>
      <c r="AA102" s="234">
        <v>497813</v>
      </c>
      <c r="AB102" s="234">
        <v>472759</v>
      </c>
      <c r="AC102" s="234">
        <v>1074388</v>
      </c>
      <c r="AD102" s="234">
        <v>246530</v>
      </c>
      <c r="AE102" s="234">
        <v>284651</v>
      </c>
      <c r="AF102" s="234">
        <v>4594680</v>
      </c>
      <c r="AG102" s="234">
        <v>145698</v>
      </c>
      <c r="AH102" s="234">
        <v>687803</v>
      </c>
      <c r="AI102" s="214">
        <v>5726835</v>
      </c>
      <c r="AJ102" s="201"/>
      <c r="AK102" s="160"/>
    </row>
    <row r="103" spans="1:45" ht="12" hidden="1" customHeight="1" x14ac:dyDescent="0.3">
      <c r="A103" s="144"/>
      <c r="E103" s="136" t="s">
        <v>164</v>
      </c>
      <c r="G103" s="176"/>
      <c r="H103" s="242">
        <v>0</v>
      </c>
      <c r="I103" s="171">
        <v>0</v>
      </c>
      <c r="J103" s="171">
        <v>0</v>
      </c>
      <c r="K103" s="171">
        <v>0</v>
      </c>
      <c r="L103" s="171">
        <v>0</v>
      </c>
      <c r="M103" s="171">
        <v>0</v>
      </c>
      <c r="N103" s="171">
        <v>0</v>
      </c>
      <c r="O103" s="171">
        <v>0</v>
      </c>
      <c r="P103" s="171">
        <v>0</v>
      </c>
      <c r="Q103" s="171">
        <v>0</v>
      </c>
      <c r="R103" s="171">
        <v>0</v>
      </c>
      <c r="S103" s="171">
        <v>0</v>
      </c>
      <c r="T103" s="171">
        <v>0</v>
      </c>
      <c r="U103" s="171">
        <v>0</v>
      </c>
      <c r="V103" s="168">
        <v>1403</v>
      </c>
      <c r="W103" s="171">
        <v>0</v>
      </c>
      <c r="X103" s="171">
        <v>286</v>
      </c>
      <c r="Y103" s="171">
        <v>0</v>
      </c>
      <c r="Z103" s="171">
        <v>0</v>
      </c>
      <c r="AA103" s="171">
        <v>0</v>
      </c>
      <c r="AB103" s="171">
        <v>0</v>
      </c>
      <c r="AC103" s="171">
        <v>0</v>
      </c>
      <c r="AD103" s="171">
        <v>0</v>
      </c>
      <c r="AE103" s="171">
        <v>0</v>
      </c>
      <c r="AF103" s="171">
        <v>1117</v>
      </c>
      <c r="AG103" s="171">
        <v>0</v>
      </c>
      <c r="AH103" s="171">
        <v>0</v>
      </c>
      <c r="AI103" s="167">
        <v>286</v>
      </c>
      <c r="AJ103" s="144"/>
      <c r="AK103" s="160"/>
    </row>
    <row r="104" spans="1:45" ht="12.75" hidden="1" customHeight="1" x14ac:dyDescent="0.3">
      <c r="A104" s="144"/>
      <c r="E104" s="173" t="s">
        <v>165</v>
      </c>
      <c r="F104" s="173"/>
      <c r="G104" s="175"/>
      <c r="H104" s="242">
        <v>0</v>
      </c>
      <c r="I104" s="242">
        <v>0</v>
      </c>
      <c r="J104" s="242">
        <v>0</v>
      </c>
      <c r="K104" s="171">
        <v>0</v>
      </c>
      <c r="L104" s="171">
        <v>0</v>
      </c>
      <c r="M104" s="171">
        <v>0</v>
      </c>
      <c r="N104" s="171">
        <v>0</v>
      </c>
      <c r="O104" s="171">
        <v>0</v>
      </c>
      <c r="P104" s="171">
        <v>0</v>
      </c>
      <c r="Q104" s="171">
        <v>0</v>
      </c>
      <c r="R104" s="242">
        <v>0</v>
      </c>
      <c r="S104" s="242">
        <v>0</v>
      </c>
      <c r="T104" s="242">
        <v>0</v>
      </c>
      <c r="U104" s="171">
        <v>0</v>
      </c>
      <c r="V104" s="168">
        <v>9720</v>
      </c>
      <c r="W104" s="242">
        <v>0</v>
      </c>
      <c r="X104" s="242">
        <v>-4</v>
      </c>
      <c r="Y104" s="242">
        <v>-1</v>
      </c>
      <c r="Z104" s="242">
        <v>2439</v>
      </c>
      <c r="AA104" s="242">
        <v>1</v>
      </c>
      <c r="AB104" s="242">
        <v>0</v>
      </c>
      <c r="AC104" s="242">
        <v>2421</v>
      </c>
      <c r="AD104" s="242">
        <v>0</v>
      </c>
      <c r="AE104" s="242">
        <v>0</v>
      </c>
      <c r="AF104" s="242">
        <v>2435</v>
      </c>
      <c r="AG104" s="242">
        <v>0</v>
      </c>
      <c r="AH104" s="242">
        <v>2428</v>
      </c>
      <c r="AI104" s="167">
        <v>-5</v>
      </c>
      <c r="AJ104" s="144"/>
      <c r="AK104" s="160"/>
    </row>
    <row r="105" spans="1:45" ht="12.65" hidden="1" customHeight="1" x14ac:dyDescent="0.3">
      <c r="A105" s="144"/>
      <c r="E105" s="175" t="s">
        <v>166</v>
      </c>
      <c r="F105" s="173"/>
      <c r="G105" s="175"/>
      <c r="H105" s="242">
        <v>0</v>
      </c>
      <c r="I105" s="242">
        <v>12557</v>
      </c>
      <c r="J105" s="242">
        <v>40822</v>
      </c>
      <c r="K105" s="171">
        <v>30633</v>
      </c>
      <c r="L105" s="171">
        <v>0</v>
      </c>
      <c r="M105" s="171">
        <v>0</v>
      </c>
      <c r="N105" s="171">
        <v>0</v>
      </c>
      <c r="O105" s="171">
        <v>0</v>
      </c>
      <c r="P105" s="171">
        <v>0</v>
      </c>
      <c r="Q105" s="171">
        <v>0</v>
      </c>
      <c r="R105" s="242">
        <v>0</v>
      </c>
      <c r="S105" s="242">
        <v>0</v>
      </c>
      <c r="T105" s="242">
        <v>0</v>
      </c>
      <c r="U105" s="171">
        <v>84012</v>
      </c>
      <c r="V105" s="168">
        <v>304445</v>
      </c>
      <c r="W105" s="242">
        <v>25839</v>
      </c>
      <c r="X105" s="242">
        <v>29990</v>
      </c>
      <c r="Y105" s="242">
        <v>25591</v>
      </c>
      <c r="Z105" s="242">
        <v>23554</v>
      </c>
      <c r="AA105" s="242">
        <v>25688</v>
      </c>
      <c r="AB105" s="242">
        <v>18291</v>
      </c>
      <c r="AC105" s="242">
        <v>27188</v>
      </c>
      <c r="AD105" s="242">
        <v>29972</v>
      </c>
      <c r="AE105" s="242">
        <v>31585</v>
      </c>
      <c r="AF105" s="242">
        <v>19031</v>
      </c>
      <c r="AG105" s="242">
        <v>17087</v>
      </c>
      <c r="AH105" s="242">
        <v>30630</v>
      </c>
      <c r="AI105" s="167">
        <v>81420</v>
      </c>
      <c r="AJ105" s="144"/>
      <c r="AK105" s="160"/>
    </row>
    <row r="106" spans="1:45" ht="12.75" hidden="1" customHeight="1" x14ac:dyDescent="0.3">
      <c r="A106" s="144"/>
      <c r="E106" s="175" t="s">
        <v>167</v>
      </c>
      <c r="F106" s="173"/>
      <c r="G106" s="175"/>
      <c r="H106" s="242">
        <v>0</v>
      </c>
      <c r="I106" s="242">
        <v>35787</v>
      </c>
      <c r="J106" s="242">
        <v>21598</v>
      </c>
      <c r="K106" s="171">
        <v>-39</v>
      </c>
      <c r="L106" s="171">
        <v>0</v>
      </c>
      <c r="M106" s="171">
        <v>0</v>
      </c>
      <c r="N106" s="171">
        <v>0</v>
      </c>
      <c r="O106" s="171">
        <v>0</v>
      </c>
      <c r="P106" s="171">
        <v>0</v>
      </c>
      <c r="Q106" s="171">
        <v>0</v>
      </c>
      <c r="R106" s="242">
        <v>0</v>
      </c>
      <c r="S106" s="242">
        <v>0</v>
      </c>
      <c r="T106" s="242">
        <v>0</v>
      </c>
      <c r="U106" s="171">
        <v>57346</v>
      </c>
      <c r="V106" s="168">
        <v>1068275</v>
      </c>
      <c r="W106" s="242">
        <v>21131</v>
      </c>
      <c r="X106" s="242">
        <v>52549</v>
      </c>
      <c r="Y106" s="242">
        <v>16765</v>
      </c>
      <c r="Z106" s="242">
        <v>16155</v>
      </c>
      <c r="AA106" s="242">
        <v>49975</v>
      </c>
      <c r="AB106" s="242">
        <v>29357</v>
      </c>
      <c r="AC106" s="242">
        <v>244697</v>
      </c>
      <c r="AD106" s="242">
        <v>63751</v>
      </c>
      <c r="AE106" s="242">
        <v>41413</v>
      </c>
      <c r="AF106" s="242">
        <v>480993</v>
      </c>
      <c r="AG106" s="242">
        <v>16600</v>
      </c>
      <c r="AH106" s="242">
        <v>34889</v>
      </c>
      <c r="AI106" s="167">
        <v>90445</v>
      </c>
      <c r="AJ106" s="144"/>
      <c r="AK106" s="160"/>
    </row>
    <row r="107" spans="1:45" ht="12.75" hidden="1" customHeight="1" x14ac:dyDescent="0.3">
      <c r="A107" s="144"/>
      <c r="E107" s="173" t="s">
        <v>168</v>
      </c>
      <c r="F107" s="173"/>
      <c r="G107" s="175"/>
      <c r="H107" s="242">
        <v>0</v>
      </c>
      <c r="I107" s="242">
        <v>0</v>
      </c>
      <c r="J107" s="242">
        <v>180</v>
      </c>
      <c r="K107" s="171">
        <v>67</v>
      </c>
      <c r="L107" s="171">
        <v>0</v>
      </c>
      <c r="M107" s="171">
        <v>0</v>
      </c>
      <c r="N107" s="171">
        <v>0</v>
      </c>
      <c r="O107" s="171">
        <v>0</v>
      </c>
      <c r="P107" s="171">
        <v>0</v>
      </c>
      <c r="Q107" s="171">
        <v>0</v>
      </c>
      <c r="R107" s="242">
        <v>0</v>
      </c>
      <c r="S107" s="242">
        <v>0</v>
      </c>
      <c r="T107" s="242">
        <v>0</v>
      </c>
      <c r="U107" s="171">
        <v>247</v>
      </c>
      <c r="V107" s="168">
        <v>1802</v>
      </c>
      <c r="W107" s="242">
        <v>304</v>
      </c>
      <c r="X107" s="242">
        <v>200</v>
      </c>
      <c r="Y107" s="242">
        <v>0</v>
      </c>
      <c r="Z107" s="242">
        <v>28</v>
      </c>
      <c r="AA107" s="242">
        <v>133</v>
      </c>
      <c r="AB107" s="242">
        <v>232</v>
      </c>
      <c r="AC107" s="242">
        <v>0</v>
      </c>
      <c r="AD107" s="242">
        <v>24</v>
      </c>
      <c r="AE107" s="242">
        <v>0</v>
      </c>
      <c r="AF107" s="242">
        <v>311</v>
      </c>
      <c r="AG107" s="242">
        <v>342</v>
      </c>
      <c r="AH107" s="242">
        <v>227</v>
      </c>
      <c r="AI107" s="167">
        <v>504</v>
      </c>
      <c r="AJ107" s="144"/>
      <c r="AK107" s="160"/>
    </row>
    <row r="108" spans="1:45" ht="12.75" hidden="1" customHeight="1" x14ac:dyDescent="0.3">
      <c r="A108" s="144"/>
      <c r="E108" s="173" t="s">
        <v>169</v>
      </c>
      <c r="F108" s="173"/>
      <c r="G108" s="175"/>
      <c r="H108" s="242">
        <v>0</v>
      </c>
      <c r="I108" s="242">
        <v>0</v>
      </c>
      <c r="J108" s="242">
        <v>0</v>
      </c>
      <c r="K108" s="171">
        <v>0</v>
      </c>
      <c r="L108" s="171">
        <v>0</v>
      </c>
      <c r="M108" s="171">
        <v>0</v>
      </c>
      <c r="N108" s="171">
        <v>0</v>
      </c>
      <c r="O108" s="171">
        <v>0</v>
      </c>
      <c r="P108" s="171">
        <v>0</v>
      </c>
      <c r="Q108" s="171">
        <v>0</v>
      </c>
      <c r="R108" s="242">
        <v>0</v>
      </c>
      <c r="S108" s="242">
        <v>0</v>
      </c>
      <c r="T108" s="242">
        <v>0</v>
      </c>
      <c r="U108" s="171">
        <v>0</v>
      </c>
      <c r="V108" s="168">
        <v>501</v>
      </c>
      <c r="W108" s="242">
        <v>0</v>
      </c>
      <c r="X108" s="242">
        <v>0</v>
      </c>
      <c r="Y108" s="242">
        <v>68</v>
      </c>
      <c r="Z108" s="242">
        <v>0</v>
      </c>
      <c r="AA108" s="242">
        <v>0</v>
      </c>
      <c r="AB108" s="242">
        <v>187</v>
      </c>
      <c r="AC108" s="242">
        <v>0</v>
      </c>
      <c r="AD108" s="242">
        <v>247</v>
      </c>
      <c r="AE108" s="242">
        <v>0</v>
      </c>
      <c r="AF108" s="242">
        <v>0</v>
      </c>
      <c r="AG108" s="242">
        <v>0</v>
      </c>
      <c r="AH108" s="242">
        <v>0</v>
      </c>
      <c r="AI108" s="167">
        <v>68</v>
      </c>
      <c r="AJ108" s="144"/>
      <c r="AK108" s="160"/>
    </row>
    <row r="109" spans="1:45" ht="12.75" hidden="1" customHeight="1" x14ac:dyDescent="0.3">
      <c r="A109" s="144"/>
      <c r="E109" s="173" t="s">
        <v>170</v>
      </c>
      <c r="F109" s="173"/>
      <c r="G109" s="175"/>
      <c r="H109" s="242">
        <v>0</v>
      </c>
      <c r="I109" s="242">
        <v>2</v>
      </c>
      <c r="J109" s="242">
        <v>14</v>
      </c>
      <c r="K109" s="171">
        <v>12</v>
      </c>
      <c r="L109" s="171">
        <v>0</v>
      </c>
      <c r="M109" s="171">
        <v>0</v>
      </c>
      <c r="N109" s="171">
        <v>0</v>
      </c>
      <c r="O109" s="171">
        <v>0</v>
      </c>
      <c r="P109" s="171">
        <v>0</v>
      </c>
      <c r="Q109" s="171">
        <v>0</v>
      </c>
      <c r="R109" s="242">
        <v>0</v>
      </c>
      <c r="S109" s="242">
        <v>0</v>
      </c>
      <c r="T109" s="242">
        <v>0</v>
      </c>
      <c r="U109" s="171">
        <v>28</v>
      </c>
      <c r="V109" s="168">
        <v>1418</v>
      </c>
      <c r="W109" s="242">
        <v>18</v>
      </c>
      <c r="X109" s="242">
        <v>10</v>
      </c>
      <c r="Y109" s="242">
        <v>839</v>
      </c>
      <c r="Z109" s="242">
        <v>56</v>
      </c>
      <c r="AA109" s="242">
        <v>71</v>
      </c>
      <c r="AB109" s="242">
        <v>10</v>
      </c>
      <c r="AC109" s="242">
        <v>116</v>
      </c>
      <c r="AD109" s="242">
        <v>9</v>
      </c>
      <c r="AE109" s="242">
        <v>8</v>
      </c>
      <c r="AF109" s="242">
        <v>503209</v>
      </c>
      <c r="AG109" s="242">
        <v>-503073</v>
      </c>
      <c r="AH109" s="242">
        <v>146</v>
      </c>
      <c r="AI109" s="167">
        <v>867</v>
      </c>
      <c r="AJ109" s="144"/>
      <c r="AK109" s="160"/>
    </row>
    <row r="110" spans="1:45" ht="12.75" hidden="1" customHeight="1" x14ac:dyDescent="0.3">
      <c r="A110" s="144"/>
      <c r="E110" s="173" t="s">
        <v>171</v>
      </c>
      <c r="F110" s="173"/>
      <c r="G110" s="175"/>
      <c r="H110" s="242">
        <v>0</v>
      </c>
      <c r="I110" s="242">
        <v>0</v>
      </c>
      <c r="J110" s="242">
        <v>0</v>
      </c>
      <c r="K110" s="171">
        <v>3</v>
      </c>
      <c r="L110" s="171">
        <v>0</v>
      </c>
      <c r="M110" s="171">
        <v>0</v>
      </c>
      <c r="N110" s="171">
        <v>0</v>
      </c>
      <c r="O110" s="171">
        <v>0</v>
      </c>
      <c r="P110" s="171">
        <v>0</v>
      </c>
      <c r="Q110" s="171">
        <v>0</v>
      </c>
      <c r="R110" s="242">
        <v>0</v>
      </c>
      <c r="S110" s="242">
        <v>0</v>
      </c>
      <c r="T110" s="242">
        <v>0</v>
      </c>
      <c r="U110" s="171">
        <v>3</v>
      </c>
      <c r="V110" s="168">
        <v>30</v>
      </c>
      <c r="W110" s="242">
        <v>5</v>
      </c>
      <c r="X110" s="242">
        <v>4</v>
      </c>
      <c r="Y110" s="242">
        <v>3</v>
      </c>
      <c r="Z110" s="242">
        <v>2</v>
      </c>
      <c r="AA110" s="242">
        <v>4</v>
      </c>
      <c r="AB110" s="242">
        <v>0</v>
      </c>
      <c r="AC110" s="242">
        <v>1</v>
      </c>
      <c r="AD110" s="242">
        <v>0</v>
      </c>
      <c r="AE110" s="242">
        <v>5</v>
      </c>
      <c r="AF110" s="242">
        <v>4</v>
      </c>
      <c r="AG110" s="242">
        <v>1</v>
      </c>
      <c r="AH110" s="242">
        <v>2</v>
      </c>
      <c r="AI110" s="167">
        <v>12</v>
      </c>
      <c r="AJ110" s="144"/>
      <c r="AK110" s="160"/>
    </row>
    <row r="111" spans="1:45" ht="12.75" hidden="1" customHeight="1" x14ac:dyDescent="0.3">
      <c r="A111" s="144"/>
      <c r="E111" s="173" t="s">
        <v>172</v>
      </c>
      <c r="F111" s="173"/>
      <c r="G111" s="175"/>
      <c r="H111" s="242">
        <v>0</v>
      </c>
      <c r="I111" s="242">
        <v>0</v>
      </c>
      <c r="J111" s="242">
        <v>0</v>
      </c>
      <c r="K111" s="171">
        <v>0</v>
      </c>
      <c r="L111" s="171">
        <v>0</v>
      </c>
      <c r="M111" s="171">
        <v>0</v>
      </c>
      <c r="N111" s="171">
        <v>0</v>
      </c>
      <c r="O111" s="171">
        <v>0</v>
      </c>
      <c r="P111" s="171">
        <v>0</v>
      </c>
      <c r="Q111" s="171">
        <v>0</v>
      </c>
      <c r="R111" s="242">
        <v>0</v>
      </c>
      <c r="S111" s="242">
        <v>0</v>
      </c>
      <c r="T111" s="242">
        <v>0</v>
      </c>
      <c r="U111" s="171">
        <v>0</v>
      </c>
      <c r="V111" s="168">
        <v>0</v>
      </c>
      <c r="W111" s="242">
        <v>0</v>
      </c>
      <c r="X111" s="242">
        <v>0</v>
      </c>
      <c r="Y111" s="242">
        <v>0</v>
      </c>
      <c r="Z111" s="242">
        <v>0</v>
      </c>
      <c r="AA111" s="242">
        <v>0</v>
      </c>
      <c r="AB111" s="242">
        <v>0</v>
      </c>
      <c r="AC111" s="242">
        <v>0</v>
      </c>
      <c r="AD111" s="242">
        <v>0</v>
      </c>
      <c r="AE111" s="242">
        <v>0</v>
      </c>
      <c r="AF111" s="242">
        <v>0</v>
      </c>
      <c r="AG111" s="242">
        <v>0</v>
      </c>
      <c r="AH111" s="242">
        <v>0</v>
      </c>
      <c r="AI111" s="167">
        <v>0</v>
      </c>
      <c r="AJ111" s="144"/>
      <c r="AK111" s="160"/>
    </row>
    <row r="112" spans="1:45" ht="12.75" hidden="1" customHeight="1" x14ac:dyDescent="0.3">
      <c r="A112" s="144"/>
      <c r="E112" s="173" t="s">
        <v>173</v>
      </c>
      <c r="F112" s="173"/>
      <c r="G112" s="175"/>
      <c r="H112" s="242">
        <v>0</v>
      </c>
      <c r="I112" s="242">
        <v>0</v>
      </c>
      <c r="J112" s="242">
        <v>0</v>
      </c>
      <c r="K112" s="171">
        <v>0</v>
      </c>
      <c r="L112" s="171">
        <v>0</v>
      </c>
      <c r="M112" s="171">
        <v>0</v>
      </c>
      <c r="N112" s="171">
        <v>0</v>
      </c>
      <c r="O112" s="171">
        <v>0</v>
      </c>
      <c r="P112" s="171">
        <v>0</v>
      </c>
      <c r="Q112" s="171">
        <v>0</v>
      </c>
      <c r="R112" s="242">
        <v>0</v>
      </c>
      <c r="S112" s="242">
        <v>0</v>
      </c>
      <c r="T112" s="242">
        <v>0</v>
      </c>
      <c r="U112" s="171">
        <v>0</v>
      </c>
      <c r="V112" s="168">
        <v>197</v>
      </c>
      <c r="W112" s="242">
        <v>0</v>
      </c>
      <c r="X112" s="242">
        <v>0</v>
      </c>
      <c r="Y112" s="242">
        <v>3</v>
      </c>
      <c r="Z112" s="242">
        <v>17</v>
      </c>
      <c r="AA112" s="242">
        <v>0</v>
      </c>
      <c r="AB112" s="242">
        <v>0</v>
      </c>
      <c r="AC112" s="242">
        <v>1</v>
      </c>
      <c r="AD112" s="242">
        <v>0</v>
      </c>
      <c r="AE112" s="242">
        <v>0</v>
      </c>
      <c r="AF112" s="242">
        <v>0</v>
      </c>
      <c r="AG112" s="242">
        <v>0</v>
      </c>
      <c r="AH112" s="242">
        <v>119</v>
      </c>
      <c r="AI112" s="167">
        <v>3</v>
      </c>
      <c r="AJ112" s="144"/>
      <c r="AK112" s="160"/>
    </row>
    <row r="113" spans="1:37" ht="12.75" hidden="1" customHeight="1" x14ac:dyDescent="0.3">
      <c r="A113" s="144"/>
      <c r="E113" s="173" t="s">
        <v>174</v>
      </c>
      <c r="F113" s="173"/>
      <c r="G113" s="175"/>
      <c r="H113" s="242">
        <v>0</v>
      </c>
      <c r="I113" s="242">
        <v>0</v>
      </c>
      <c r="J113" s="242">
        <v>0</v>
      </c>
      <c r="K113" s="171">
        <v>0</v>
      </c>
      <c r="L113" s="171">
        <v>0</v>
      </c>
      <c r="M113" s="171">
        <v>0</v>
      </c>
      <c r="N113" s="171">
        <v>0</v>
      </c>
      <c r="O113" s="171">
        <v>0</v>
      </c>
      <c r="P113" s="171">
        <v>0</v>
      </c>
      <c r="Q113" s="171">
        <v>0</v>
      </c>
      <c r="R113" s="242">
        <v>0</v>
      </c>
      <c r="S113" s="242">
        <v>0</v>
      </c>
      <c r="T113" s="242">
        <v>0</v>
      </c>
      <c r="U113" s="171">
        <v>0</v>
      </c>
      <c r="V113" s="168">
        <v>0</v>
      </c>
      <c r="W113" s="242">
        <v>0</v>
      </c>
      <c r="X113" s="242">
        <v>0</v>
      </c>
      <c r="Y113" s="242">
        <v>0</v>
      </c>
      <c r="Z113" s="242">
        <v>0</v>
      </c>
      <c r="AA113" s="242">
        <v>0</v>
      </c>
      <c r="AB113" s="242">
        <v>0</v>
      </c>
      <c r="AC113" s="242">
        <v>0</v>
      </c>
      <c r="AD113" s="242">
        <v>0</v>
      </c>
      <c r="AE113" s="242">
        <v>0</v>
      </c>
      <c r="AF113" s="242">
        <v>0</v>
      </c>
      <c r="AG113" s="242">
        <v>0</v>
      </c>
      <c r="AH113" s="242">
        <v>0</v>
      </c>
      <c r="AI113" s="167">
        <v>0</v>
      </c>
      <c r="AJ113" s="144"/>
      <c r="AK113" s="160"/>
    </row>
    <row r="114" spans="1:37" ht="12.75" hidden="1" customHeight="1" x14ac:dyDescent="0.3">
      <c r="A114" s="144"/>
      <c r="E114" s="173" t="s">
        <v>175</v>
      </c>
      <c r="F114" s="173"/>
      <c r="G114" s="175"/>
      <c r="H114" s="242">
        <v>0</v>
      </c>
      <c r="I114" s="242">
        <v>34269</v>
      </c>
      <c r="J114" s="242">
        <v>19666</v>
      </c>
      <c r="K114" s="171">
        <v>-755</v>
      </c>
      <c r="L114" s="171">
        <v>0</v>
      </c>
      <c r="M114" s="171">
        <v>0</v>
      </c>
      <c r="N114" s="171">
        <v>0</v>
      </c>
      <c r="O114" s="171">
        <v>0</v>
      </c>
      <c r="P114" s="171">
        <v>0</v>
      </c>
      <c r="Q114" s="171">
        <v>0</v>
      </c>
      <c r="R114" s="242">
        <v>0</v>
      </c>
      <c r="S114" s="242">
        <v>0</v>
      </c>
      <c r="T114" s="242">
        <v>0</v>
      </c>
      <c r="U114" s="171">
        <v>53180</v>
      </c>
      <c r="V114" s="168">
        <v>1031680</v>
      </c>
      <c r="W114" s="242">
        <v>0</v>
      </c>
      <c r="X114" s="242">
        <v>52175</v>
      </c>
      <c r="Y114" s="242">
        <v>3227</v>
      </c>
      <c r="Z114" s="242">
        <v>15437</v>
      </c>
      <c r="AA114" s="242">
        <v>41944</v>
      </c>
      <c r="AB114" s="242">
        <v>34622</v>
      </c>
      <c r="AC114" s="242">
        <v>241044</v>
      </c>
      <c r="AD114" s="242">
        <v>61368</v>
      </c>
      <c r="AE114" s="242">
        <v>12418</v>
      </c>
      <c r="AF114" s="242">
        <v>4685</v>
      </c>
      <c r="AG114" s="242">
        <v>518168</v>
      </c>
      <c r="AH114" s="242">
        <v>33745</v>
      </c>
      <c r="AI114" s="167">
        <v>55402</v>
      </c>
      <c r="AJ114" s="144"/>
      <c r="AK114" s="160"/>
    </row>
    <row r="115" spans="1:37" ht="12.75" hidden="1" customHeight="1" x14ac:dyDescent="0.3">
      <c r="A115" s="144"/>
      <c r="E115" s="173" t="s">
        <v>176</v>
      </c>
      <c r="F115" s="173"/>
      <c r="G115" s="175"/>
      <c r="H115" s="242">
        <v>0</v>
      </c>
      <c r="I115" s="242">
        <v>66</v>
      </c>
      <c r="J115" s="242">
        <v>621</v>
      </c>
      <c r="K115" s="171">
        <v>14</v>
      </c>
      <c r="L115" s="171">
        <v>0</v>
      </c>
      <c r="M115" s="171">
        <v>0</v>
      </c>
      <c r="N115" s="171">
        <v>0</v>
      </c>
      <c r="O115" s="171">
        <v>0</v>
      </c>
      <c r="P115" s="171">
        <v>0</v>
      </c>
      <c r="Q115" s="171">
        <v>0</v>
      </c>
      <c r="R115" s="242">
        <v>0</v>
      </c>
      <c r="S115" s="242">
        <v>0</v>
      </c>
      <c r="T115" s="242">
        <v>0</v>
      </c>
      <c r="U115" s="171">
        <v>701</v>
      </c>
      <c r="V115" s="168">
        <v>8844</v>
      </c>
      <c r="W115" s="242">
        <v>0</v>
      </c>
      <c r="X115" s="242">
        <v>36</v>
      </c>
      <c r="Y115" s="242">
        <v>32</v>
      </c>
      <c r="Z115" s="242">
        <v>43</v>
      </c>
      <c r="AA115" s="242">
        <v>10</v>
      </c>
      <c r="AB115" s="242">
        <v>43</v>
      </c>
      <c r="AC115" s="242">
        <v>44</v>
      </c>
      <c r="AD115" s="242">
        <v>29</v>
      </c>
      <c r="AE115" s="242">
        <v>62</v>
      </c>
      <c r="AF115" s="242">
        <v>44</v>
      </c>
      <c r="AG115" s="242">
        <v>14</v>
      </c>
      <c r="AH115" s="242">
        <v>764</v>
      </c>
      <c r="AI115" s="167">
        <v>68</v>
      </c>
      <c r="AJ115" s="144"/>
      <c r="AK115" s="160"/>
    </row>
    <row r="116" spans="1:37" ht="12.75" hidden="1" customHeight="1" x14ac:dyDescent="0.3">
      <c r="A116" s="144"/>
      <c r="E116" s="173" t="s">
        <v>177</v>
      </c>
      <c r="F116" s="173"/>
      <c r="G116" s="175"/>
      <c r="H116" s="242">
        <v>0</v>
      </c>
      <c r="I116" s="242">
        <v>1450</v>
      </c>
      <c r="J116" s="242">
        <v>1116</v>
      </c>
      <c r="K116" s="171">
        <v>619</v>
      </c>
      <c r="L116" s="171">
        <v>0</v>
      </c>
      <c r="M116" s="171">
        <v>0</v>
      </c>
      <c r="N116" s="171">
        <v>0</v>
      </c>
      <c r="O116" s="171">
        <v>0</v>
      </c>
      <c r="P116" s="171">
        <v>0</v>
      </c>
      <c r="Q116" s="171">
        <v>0</v>
      </c>
      <c r="R116" s="242">
        <v>0</v>
      </c>
      <c r="S116" s="242">
        <v>0</v>
      </c>
      <c r="T116" s="242">
        <v>0</v>
      </c>
      <c r="U116" s="171">
        <v>3185</v>
      </c>
      <c r="V116" s="168">
        <v>13214</v>
      </c>
      <c r="W116" s="242">
        <v>0</v>
      </c>
      <c r="X116" s="242">
        <v>124</v>
      </c>
      <c r="Y116" s="242">
        <v>2005</v>
      </c>
      <c r="Z116" s="242">
        <v>572</v>
      </c>
      <c r="AA116" s="242">
        <v>7813</v>
      </c>
      <c r="AB116" s="242">
        <v>-5737</v>
      </c>
      <c r="AC116" s="242">
        <v>3492</v>
      </c>
      <c r="AD116" s="242">
        <v>2074</v>
      </c>
      <c r="AE116" s="242">
        <v>28920</v>
      </c>
      <c r="AF116" s="242">
        <v>-27259</v>
      </c>
      <c r="AG116" s="242">
        <v>1147</v>
      </c>
      <c r="AH116" s="242">
        <v>-113</v>
      </c>
      <c r="AI116" s="167">
        <v>2129</v>
      </c>
      <c r="AJ116" s="144"/>
      <c r="AK116" s="160"/>
    </row>
    <row r="117" spans="1:37" ht="12.75" hidden="1" customHeight="1" x14ac:dyDescent="0.3">
      <c r="A117" s="144"/>
      <c r="E117" s="173" t="s">
        <v>178</v>
      </c>
      <c r="F117" s="173"/>
      <c r="G117" s="175"/>
      <c r="H117" s="242">
        <v>0</v>
      </c>
      <c r="I117" s="242">
        <v>0</v>
      </c>
      <c r="J117" s="242" t="s">
        <v>151</v>
      </c>
      <c r="K117" s="171">
        <v>0</v>
      </c>
      <c r="L117" s="171">
        <v>0</v>
      </c>
      <c r="M117" s="171">
        <v>0</v>
      </c>
      <c r="N117" s="171">
        <v>0</v>
      </c>
      <c r="O117" s="171">
        <v>0</v>
      </c>
      <c r="P117" s="171">
        <v>0</v>
      </c>
      <c r="Q117" s="171">
        <v>0</v>
      </c>
      <c r="R117" s="242">
        <v>0</v>
      </c>
      <c r="S117" s="242">
        <v>0</v>
      </c>
      <c r="T117" s="242">
        <v>0</v>
      </c>
      <c r="U117" s="171">
        <v>0</v>
      </c>
      <c r="V117" s="168">
        <v>0</v>
      </c>
      <c r="W117" s="242">
        <v>0</v>
      </c>
      <c r="X117" s="242">
        <v>0</v>
      </c>
      <c r="Y117" s="242">
        <v>0</v>
      </c>
      <c r="Z117" s="242">
        <v>0</v>
      </c>
      <c r="AA117" s="242">
        <v>0</v>
      </c>
      <c r="AB117" s="242">
        <v>0</v>
      </c>
      <c r="AC117" s="242">
        <v>0</v>
      </c>
      <c r="AD117" s="242">
        <v>0</v>
      </c>
      <c r="AE117" s="242">
        <v>0</v>
      </c>
      <c r="AF117" s="242">
        <v>0</v>
      </c>
      <c r="AG117" s="242">
        <v>0</v>
      </c>
      <c r="AH117" s="242">
        <v>0</v>
      </c>
      <c r="AI117" s="167">
        <v>0</v>
      </c>
      <c r="AJ117" s="144"/>
      <c r="AK117" s="160"/>
    </row>
    <row r="118" spans="1:37" s="160" customFormat="1" ht="12.75" customHeight="1" x14ac:dyDescent="0.3">
      <c r="A118" s="165"/>
      <c r="E118" s="235" t="s">
        <v>179</v>
      </c>
      <c r="F118" s="235"/>
      <c r="H118" s="236">
        <v>0</v>
      </c>
      <c r="I118" s="242">
        <v>0</v>
      </c>
      <c r="J118" s="243" t="s">
        <v>180</v>
      </c>
      <c r="K118" s="171">
        <v>0</v>
      </c>
      <c r="L118" s="171">
        <v>0</v>
      </c>
      <c r="M118" s="171">
        <v>0</v>
      </c>
      <c r="N118" s="171">
        <v>0</v>
      </c>
      <c r="O118" s="171">
        <v>0</v>
      </c>
      <c r="P118" s="171">
        <v>0</v>
      </c>
      <c r="Q118" s="171">
        <v>0</v>
      </c>
      <c r="R118" s="243">
        <v>0</v>
      </c>
      <c r="S118" s="243">
        <v>0</v>
      </c>
      <c r="T118" s="243">
        <v>0</v>
      </c>
      <c r="U118" s="194">
        <v>0</v>
      </c>
      <c r="V118" s="192">
        <v>10588</v>
      </c>
      <c r="W118" s="243">
        <v>0</v>
      </c>
      <c r="X118" s="243">
        <v>0</v>
      </c>
      <c r="Y118" s="243">
        <v>10588</v>
      </c>
      <c r="Z118" s="243">
        <v>0</v>
      </c>
      <c r="AA118" s="243">
        <v>0</v>
      </c>
      <c r="AB118" s="243">
        <v>0</v>
      </c>
      <c r="AC118" s="243"/>
      <c r="AD118" s="243">
        <v>0</v>
      </c>
      <c r="AE118" s="243">
        <v>0</v>
      </c>
      <c r="AF118" s="243"/>
      <c r="AG118" s="243">
        <v>0</v>
      </c>
      <c r="AH118" s="243">
        <v>0</v>
      </c>
      <c r="AI118" s="167">
        <v>10588</v>
      </c>
      <c r="AJ118" s="165"/>
    </row>
    <row r="119" spans="1:37" ht="12.75" customHeight="1" x14ac:dyDescent="0.3">
      <c r="A119" s="144"/>
      <c r="D119" s="186"/>
      <c r="E119" s="191" t="s">
        <v>109</v>
      </c>
      <c r="F119" s="175"/>
      <c r="G119" s="175"/>
      <c r="H119" s="171"/>
      <c r="I119" s="171"/>
      <c r="J119" s="171"/>
      <c r="K119" s="171"/>
      <c r="L119" s="171"/>
      <c r="M119" s="171"/>
      <c r="N119" s="171"/>
      <c r="O119" s="171"/>
      <c r="P119" s="171"/>
      <c r="Q119" s="171"/>
      <c r="R119" s="171"/>
      <c r="S119" s="171"/>
      <c r="T119" s="171"/>
      <c r="U119" s="171"/>
      <c r="V119" s="244"/>
      <c r="W119" s="171"/>
      <c r="X119" s="171"/>
      <c r="Y119" s="171"/>
      <c r="Z119" s="171"/>
      <c r="AA119" s="171"/>
      <c r="AB119" s="171"/>
      <c r="AC119" s="171"/>
      <c r="AD119" s="171"/>
      <c r="AE119" s="171"/>
      <c r="AF119" s="171"/>
      <c r="AG119" s="171"/>
      <c r="AH119" s="171"/>
      <c r="AI119" s="167"/>
      <c r="AJ119" s="144"/>
      <c r="AK119" s="160"/>
    </row>
    <row r="120" spans="1:37" s="160" customFormat="1" ht="12.75" customHeight="1" x14ac:dyDescent="0.3">
      <c r="A120" s="165"/>
      <c r="C120" s="191"/>
      <c r="E120" s="191" t="s">
        <v>181</v>
      </c>
      <c r="F120" s="186"/>
      <c r="G120" s="176" t="s">
        <v>182</v>
      </c>
      <c r="H120" s="193">
        <v>1478000</v>
      </c>
      <c r="I120" s="193">
        <v>181885</v>
      </c>
      <c r="J120" s="193">
        <v>102230</v>
      </c>
      <c r="K120" s="171">
        <v>354652</v>
      </c>
      <c r="L120" s="171">
        <v>0</v>
      </c>
      <c r="M120" s="171">
        <v>0</v>
      </c>
      <c r="N120" s="171">
        <v>0</v>
      </c>
      <c r="O120" s="171">
        <v>0</v>
      </c>
      <c r="P120" s="171">
        <v>0</v>
      </c>
      <c r="Q120" s="171">
        <v>0</v>
      </c>
      <c r="R120" s="193">
        <v>0</v>
      </c>
      <c r="S120" s="193">
        <v>0</v>
      </c>
      <c r="T120" s="193">
        <v>0</v>
      </c>
      <c r="U120" s="193">
        <v>638767</v>
      </c>
      <c r="V120" s="192">
        <v>8461732</v>
      </c>
      <c r="W120" s="193">
        <v>3773503</v>
      </c>
      <c r="X120" s="146">
        <v>576252</v>
      </c>
      <c r="Y120" s="193">
        <v>499728</v>
      </c>
      <c r="Z120" s="193">
        <v>1679156</v>
      </c>
      <c r="AA120" s="193">
        <v>150307</v>
      </c>
      <c r="AB120" s="193">
        <v>388758</v>
      </c>
      <c r="AC120" s="193">
        <v>702324</v>
      </c>
      <c r="AD120" s="193">
        <v>41445</v>
      </c>
      <c r="AE120" s="193">
        <v>211653</v>
      </c>
      <c r="AF120" s="193">
        <v>212146</v>
      </c>
      <c r="AG120" s="193">
        <v>104741</v>
      </c>
      <c r="AH120" s="193">
        <v>121719</v>
      </c>
      <c r="AI120" s="194">
        <v>4849483</v>
      </c>
      <c r="AJ120" s="165"/>
    </row>
    <row r="121" spans="1:37" s="160" customFormat="1" ht="12.75" customHeight="1" x14ac:dyDescent="0.3">
      <c r="A121" s="165"/>
      <c r="E121" s="191" t="s">
        <v>183</v>
      </c>
      <c r="F121" s="191"/>
      <c r="G121" s="176" t="s">
        <v>184</v>
      </c>
      <c r="H121" s="193">
        <v>0</v>
      </c>
      <c r="I121" s="193">
        <v>31183</v>
      </c>
      <c r="J121" s="193">
        <v>865791</v>
      </c>
      <c r="K121" s="193">
        <v>33332</v>
      </c>
      <c r="L121" s="194">
        <v>0</v>
      </c>
      <c r="M121" s="193">
        <v>0</v>
      </c>
      <c r="N121" s="194">
        <v>0</v>
      </c>
      <c r="O121" s="193">
        <v>0</v>
      </c>
      <c r="P121" s="245">
        <v>0</v>
      </c>
      <c r="Q121" s="193">
        <v>0</v>
      </c>
      <c r="R121" s="194">
        <v>0</v>
      </c>
      <c r="S121" s="246">
        <v>0</v>
      </c>
      <c r="T121" s="194">
        <v>0</v>
      </c>
      <c r="U121" s="193">
        <v>930306</v>
      </c>
      <c r="V121" s="192">
        <v>5654228</v>
      </c>
      <c r="W121" s="193">
        <v>14408</v>
      </c>
      <c r="X121" s="194">
        <v>662901</v>
      </c>
      <c r="Y121" s="193">
        <v>27897</v>
      </c>
      <c r="Z121" s="194">
        <v>47342</v>
      </c>
      <c r="AA121" s="193">
        <v>271842</v>
      </c>
      <c r="AB121" s="194">
        <v>36353</v>
      </c>
      <c r="AC121" s="193">
        <v>97758</v>
      </c>
      <c r="AD121" s="245">
        <v>111362</v>
      </c>
      <c r="AE121" s="193">
        <v>0</v>
      </c>
      <c r="AF121" s="194">
        <v>3878958</v>
      </c>
      <c r="AG121" s="246">
        <v>7270</v>
      </c>
      <c r="AH121" s="247">
        <v>498137</v>
      </c>
      <c r="AI121" s="193">
        <v>705206</v>
      </c>
      <c r="AJ121" s="165"/>
    </row>
    <row r="122" spans="1:37" s="160" customFormat="1" ht="12.75" customHeight="1" x14ac:dyDescent="0.3">
      <c r="E122" s="248" t="s">
        <v>185</v>
      </c>
      <c r="H122" s="236">
        <v>2228251</v>
      </c>
      <c r="I122" s="236">
        <v>31183</v>
      </c>
      <c r="J122" s="160">
        <v>865791</v>
      </c>
      <c r="K122" s="236">
        <v>33332</v>
      </c>
      <c r="L122" s="236">
        <v>0</v>
      </c>
      <c r="M122" s="236">
        <v>0</v>
      </c>
      <c r="N122" s="236">
        <v>0</v>
      </c>
      <c r="O122" s="236">
        <v>0</v>
      </c>
      <c r="P122" s="236">
        <v>0</v>
      </c>
      <c r="Q122" s="193">
        <v>0</v>
      </c>
      <c r="R122" s="160">
        <v>0</v>
      </c>
      <c r="S122" s="246">
        <v>0</v>
      </c>
      <c r="T122" s="160">
        <v>0</v>
      </c>
      <c r="U122" s="193">
        <v>930306</v>
      </c>
      <c r="V122" s="192">
        <v>1848504</v>
      </c>
      <c r="W122" s="249">
        <v>14408</v>
      </c>
      <c r="X122" s="160">
        <v>662901</v>
      </c>
      <c r="Y122" s="236">
        <v>27897</v>
      </c>
      <c r="Z122" s="160">
        <v>47342</v>
      </c>
      <c r="AA122" s="250">
        <v>271842</v>
      </c>
      <c r="AB122" s="250">
        <v>36353</v>
      </c>
      <c r="AC122" s="171">
        <v>97758</v>
      </c>
      <c r="AD122" s="160">
        <v>111362</v>
      </c>
      <c r="AE122" s="193">
        <v>0</v>
      </c>
      <c r="AF122" s="160">
        <v>73234</v>
      </c>
      <c r="AG122" s="160">
        <v>7270</v>
      </c>
      <c r="AH122" s="160">
        <v>498137</v>
      </c>
      <c r="AI122" s="193">
        <v>705206</v>
      </c>
      <c r="AJ122" s="165"/>
    </row>
    <row r="123" spans="1:37" s="160" customFormat="1" ht="12.65" customHeight="1" x14ac:dyDescent="0.3">
      <c r="A123" s="165"/>
      <c r="E123" s="251" t="s">
        <v>186</v>
      </c>
      <c r="H123" s="236">
        <v>5476082</v>
      </c>
      <c r="I123" s="236">
        <v>0</v>
      </c>
      <c r="J123" s="236">
        <v>0</v>
      </c>
      <c r="K123" s="236">
        <v>0</v>
      </c>
      <c r="L123" s="252"/>
      <c r="M123" s="236"/>
      <c r="N123" s="236"/>
      <c r="O123" s="236"/>
      <c r="P123" s="236"/>
      <c r="Q123" s="236">
        <v>0</v>
      </c>
      <c r="R123" s="236">
        <v>0</v>
      </c>
      <c r="S123" s="236">
        <v>0</v>
      </c>
      <c r="T123" s="236">
        <v>0</v>
      </c>
      <c r="U123" s="193">
        <v>0</v>
      </c>
      <c r="V123" s="192">
        <v>3805724</v>
      </c>
      <c r="W123" s="236">
        <v>0</v>
      </c>
      <c r="X123" s="236">
        <v>0</v>
      </c>
      <c r="Y123" s="236">
        <v>0</v>
      </c>
      <c r="Z123" s="252"/>
      <c r="AA123" s="236"/>
      <c r="AB123" s="236"/>
      <c r="AC123" s="236"/>
      <c r="AD123" s="236"/>
      <c r="AE123" s="236">
        <v>0</v>
      </c>
      <c r="AF123" s="236">
        <v>3805724</v>
      </c>
      <c r="AG123" s="236">
        <v>0</v>
      </c>
      <c r="AH123" s="236">
        <v>0</v>
      </c>
      <c r="AI123" s="194">
        <v>0</v>
      </c>
      <c r="AJ123" s="165"/>
    </row>
    <row r="124" spans="1:37" s="160" customFormat="1" ht="12.75" customHeight="1" x14ac:dyDescent="0.3">
      <c r="A124" s="165"/>
      <c r="E124" s="191" t="s">
        <v>187</v>
      </c>
      <c r="F124" s="191"/>
      <c r="G124" s="186"/>
      <c r="H124" s="236">
        <v>0</v>
      </c>
      <c r="I124" s="236">
        <v>0</v>
      </c>
      <c r="J124" s="236">
        <v>0</v>
      </c>
      <c r="K124" s="236">
        <v>0</v>
      </c>
      <c r="L124" s="236">
        <v>0</v>
      </c>
      <c r="M124" s="236">
        <v>0</v>
      </c>
      <c r="N124" s="236">
        <v>0</v>
      </c>
      <c r="O124" s="236">
        <v>0</v>
      </c>
      <c r="P124" s="236">
        <v>0</v>
      </c>
      <c r="Q124" s="236">
        <v>0</v>
      </c>
      <c r="R124" s="236">
        <v>0</v>
      </c>
      <c r="S124" s="236">
        <v>0</v>
      </c>
      <c r="T124" s="236">
        <v>0</v>
      </c>
      <c r="U124" s="193">
        <v>0</v>
      </c>
      <c r="V124" s="192">
        <v>0</v>
      </c>
      <c r="W124" s="236">
        <v>0</v>
      </c>
      <c r="X124" s="236">
        <v>0</v>
      </c>
      <c r="Y124" s="236">
        <v>0</v>
      </c>
      <c r="Z124" s="236">
        <v>0</v>
      </c>
      <c r="AA124" s="236">
        <v>0</v>
      </c>
      <c r="AB124" s="236">
        <v>0</v>
      </c>
      <c r="AC124" s="236">
        <v>0</v>
      </c>
      <c r="AD124" s="236">
        <v>0</v>
      </c>
      <c r="AE124" s="236">
        <v>0</v>
      </c>
      <c r="AF124" s="236">
        <v>0</v>
      </c>
      <c r="AG124" s="236">
        <v>0</v>
      </c>
      <c r="AH124" s="236">
        <v>0</v>
      </c>
      <c r="AI124" s="194">
        <v>0</v>
      </c>
      <c r="AJ124" s="165"/>
    </row>
    <row r="125" spans="1:37" s="160" customFormat="1" ht="12.75" customHeight="1" x14ac:dyDescent="0.3">
      <c r="A125" s="165"/>
      <c r="E125" s="191" t="s">
        <v>188</v>
      </c>
      <c r="F125" s="191"/>
      <c r="G125" s="186"/>
      <c r="H125" s="236">
        <v>0</v>
      </c>
      <c r="I125" s="236">
        <v>0</v>
      </c>
      <c r="J125" s="236">
        <v>0</v>
      </c>
      <c r="K125" s="236">
        <v>0</v>
      </c>
      <c r="L125" s="236">
        <v>0</v>
      </c>
      <c r="M125" s="236">
        <v>0</v>
      </c>
      <c r="N125" s="236">
        <v>0</v>
      </c>
      <c r="O125" s="236">
        <v>0</v>
      </c>
      <c r="P125" s="236">
        <v>0</v>
      </c>
      <c r="Q125" s="236">
        <v>0</v>
      </c>
      <c r="R125" s="236">
        <v>0</v>
      </c>
      <c r="S125" s="236">
        <v>0</v>
      </c>
      <c r="T125" s="236">
        <v>0</v>
      </c>
      <c r="U125" s="193">
        <v>0</v>
      </c>
      <c r="V125" s="247">
        <v>0</v>
      </c>
      <c r="W125" s="236">
        <v>0</v>
      </c>
      <c r="X125" s="236">
        <v>0</v>
      </c>
      <c r="Y125" s="236">
        <v>0</v>
      </c>
      <c r="Z125" s="236">
        <v>0</v>
      </c>
      <c r="AA125" s="236">
        <v>0</v>
      </c>
      <c r="AB125" s="236">
        <v>0</v>
      </c>
      <c r="AC125" s="236">
        <v>0</v>
      </c>
      <c r="AD125" s="236">
        <v>0</v>
      </c>
      <c r="AE125" s="236">
        <v>0</v>
      </c>
      <c r="AF125" s="236">
        <v>0</v>
      </c>
      <c r="AG125" s="236">
        <v>0</v>
      </c>
      <c r="AH125" s="236">
        <v>0</v>
      </c>
      <c r="AI125" s="194">
        <v>0</v>
      </c>
      <c r="AJ125" s="165"/>
    </row>
    <row r="126" spans="1:37" ht="12.75" customHeight="1" x14ac:dyDescent="0.3">
      <c r="A126" s="253" t="s">
        <v>189</v>
      </c>
      <c r="B126" s="216"/>
      <c r="C126" s="216"/>
      <c r="D126" s="216"/>
      <c r="E126" s="216"/>
      <c r="F126" s="216"/>
      <c r="G126" s="219"/>
      <c r="H126" s="254">
        <v>1949408686</v>
      </c>
      <c r="I126" s="254">
        <v>104472295</v>
      </c>
      <c r="J126" s="254">
        <v>136957395</v>
      </c>
      <c r="K126" s="254">
        <v>212686663</v>
      </c>
      <c r="L126" s="254">
        <v>0</v>
      </c>
      <c r="M126" s="254">
        <v>0</v>
      </c>
      <c r="N126" s="254">
        <v>0</v>
      </c>
      <c r="O126" s="254">
        <v>0</v>
      </c>
      <c r="P126" s="254">
        <v>0</v>
      </c>
      <c r="Q126" s="254">
        <v>0</v>
      </c>
      <c r="R126" s="254">
        <v>0</v>
      </c>
      <c r="S126" s="254">
        <v>0</v>
      </c>
      <c r="T126" s="254">
        <v>0</v>
      </c>
      <c r="U126" s="216">
        <v>454116353</v>
      </c>
      <c r="V126" s="255">
        <v>2007360085</v>
      </c>
      <c r="W126" s="254">
        <v>90597196</v>
      </c>
      <c r="X126" s="254">
        <v>126581258</v>
      </c>
      <c r="Y126" s="254">
        <v>200902610</v>
      </c>
      <c r="Z126" s="254">
        <v>269816567</v>
      </c>
      <c r="AA126" s="254">
        <v>181369137</v>
      </c>
      <c r="AB126" s="254">
        <v>152174994</v>
      </c>
      <c r="AC126" s="254">
        <v>112452385</v>
      </c>
      <c r="AD126" s="254">
        <v>136331859</v>
      </c>
      <c r="AE126" s="254">
        <v>209688088</v>
      </c>
      <c r="AF126" s="254">
        <v>126084720</v>
      </c>
      <c r="AG126" s="254">
        <v>202521435</v>
      </c>
      <c r="AH126" s="254">
        <v>198839842</v>
      </c>
      <c r="AI126" s="254">
        <v>418081064</v>
      </c>
      <c r="AJ126" s="144"/>
      <c r="AK126" s="160"/>
    </row>
    <row r="127" spans="1:37" ht="12.75" customHeight="1" x14ac:dyDescent="0.3">
      <c r="A127" s="256" t="s">
        <v>190</v>
      </c>
      <c r="B127" s="137"/>
      <c r="C127" s="137"/>
      <c r="D127" s="137"/>
      <c r="E127" s="137"/>
      <c r="F127" s="137"/>
      <c r="G127" s="226"/>
      <c r="H127" s="257">
        <v>0</v>
      </c>
      <c r="I127" s="257">
        <v>0</v>
      </c>
      <c r="J127" s="257">
        <v>0</v>
      </c>
      <c r="K127" s="257">
        <v>0</v>
      </c>
      <c r="L127" s="257">
        <v>0</v>
      </c>
      <c r="M127" s="257">
        <v>0</v>
      </c>
      <c r="N127" s="257">
        <v>0</v>
      </c>
      <c r="O127" s="257">
        <v>0</v>
      </c>
      <c r="P127" s="257">
        <v>0</v>
      </c>
      <c r="Q127" s="257">
        <v>0</v>
      </c>
      <c r="R127" s="257">
        <v>0</v>
      </c>
      <c r="S127" s="257">
        <v>0</v>
      </c>
      <c r="T127" s="257">
        <v>0</v>
      </c>
      <c r="U127" s="258">
        <v>0</v>
      </c>
      <c r="V127" s="259">
        <v>-200000000</v>
      </c>
      <c r="W127" s="257">
        <v>0</v>
      </c>
      <c r="X127" s="257">
        <v>0</v>
      </c>
      <c r="Y127" s="257">
        <v>0</v>
      </c>
      <c r="Z127" s="257">
        <v>-180000000</v>
      </c>
      <c r="AA127" s="257">
        <v>-20000000</v>
      </c>
      <c r="AB127" s="257">
        <v>0</v>
      </c>
      <c r="AC127" s="257">
        <v>0</v>
      </c>
      <c r="AD127" s="257">
        <v>0</v>
      </c>
      <c r="AE127" s="257">
        <v>0</v>
      </c>
      <c r="AF127" s="257">
        <v>0</v>
      </c>
      <c r="AG127" s="257">
        <v>0</v>
      </c>
      <c r="AH127" s="257">
        <v>0</v>
      </c>
      <c r="AI127" s="257">
        <v>0</v>
      </c>
      <c r="AJ127" s="144"/>
      <c r="AK127" s="160"/>
    </row>
    <row r="128" spans="1:37" ht="12.75" customHeight="1" x14ac:dyDescent="0.3">
      <c r="A128" s="253" t="s">
        <v>191</v>
      </c>
      <c r="B128" s="137"/>
      <c r="C128" s="137"/>
      <c r="D128" s="137"/>
      <c r="E128" s="137"/>
      <c r="F128" s="137"/>
      <c r="G128" s="226"/>
      <c r="H128" s="260">
        <v>1949408686</v>
      </c>
      <c r="I128" s="260">
        <v>104472295</v>
      </c>
      <c r="J128" s="260">
        <v>136957395</v>
      </c>
      <c r="K128" s="260">
        <v>212686663</v>
      </c>
      <c r="L128" s="260">
        <v>0</v>
      </c>
      <c r="M128" s="260">
        <v>0</v>
      </c>
      <c r="N128" s="260">
        <v>0</v>
      </c>
      <c r="O128" s="260">
        <v>0</v>
      </c>
      <c r="P128" s="260">
        <v>0</v>
      </c>
      <c r="Q128" s="260">
        <v>0</v>
      </c>
      <c r="R128" s="260">
        <v>0</v>
      </c>
      <c r="S128" s="260">
        <v>0</v>
      </c>
      <c r="T128" s="260">
        <v>0</v>
      </c>
      <c r="U128" s="261">
        <v>454116353</v>
      </c>
      <c r="V128" s="254">
        <v>1807360085</v>
      </c>
      <c r="W128" s="260">
        <v>90597196</v>
      </c>
      <c r="X128" s="260">
        <v>126581258</v>
      </c>
      <c r="Y128" s="260">
        <v>200902610</v>
      </c>
      <c r="Z128" s="260">
        <v>89816567</v>
      </c>
      <c r="AA128" s="260">
        <v>161369137</v>
      </c>
      <c r="AB128" s="260">
        <v>152174994</v>
      </c>
      <c r="AC128" s="260">
        <v>112452385</v>
      </c>
      <c r="AD128" s="260">
        <v>136331859</v>
      </c>
      <c r="AE128" s="260">
        <v>209688088</v>
      </c>
      <c r="AF128" s="260">
        <v>126084720</v>
      </c>
      <c r="AG128" s="260">
        <v>202521435</v>
      </c>
      <c r="AH128" s="260">
        <v>198839842</v>
      </c>
      <c r="AI128" s="254">
        <v>418081064</v>
      </c>
      <c r="AJ128" s="144"/>
      <c r="AK128" s="160"/>
    </row>
    <row r="129" spans="1:37" ht="12.75" customHeight="1" x14ac:dyDescent="0.3">
      <c r="A129" s="262" t="s">
        <v>192</v>
      </c>
      <c r="B129" s="263"/>
      <c r="C129" s="263"/>
      <c r="D129" s="263"/>
      <c r="E129" s="263"/>
      <c r="F129" s="263"/>
      <c r="G129" s="263"/>
      <c r="H129" s="260"/>
      <c r="I129" s="254"/>
      <c r="J129" s="257"/>
      <c r="K129" s="254"/>
      <c r="L129" s="254"/>
      <c r="M129" s="254"/>
      <c r="N129" s="254"/>
      <c r="O129" s="254"/>
      <c r="P129" s="254"/>
      <c r="Q129" s="254"/>
      <c r="R129" s="254"/>
      <c r="S129" s="254"/>
      <c r="T129" s="254"/>
      <c r="U129" s="216"/>
      <c r="V129" s="255"/>
      <c r="W129" s="254"/>
      <c r="X129" s="257"/>
      <c r="Y129" s="254"/>
      <c r="Z129" s="254"/>
      <c r="AA129" s="254"/>
      <c r="AB129" s="254"/>
      <c r="AC129" s="254"/>
      <c r="AD129" s="254"/>
      <c r="AE129" s="254"/>
      <c r="AF129" s="254"/>
      <c r="AG129" s="254"/>
      <c r="AH129" s="254"/>
      <c r="AI129" s="216"/>
      <c r="AJ129" s="144"/>
      <c r="AK129" s="160"/>
    </row>
    <row r="130" spans="1:37" ht="12" customHeight="1" x14ac:dyDescent="0.3">
      <c r="A130" s="253" t="s">
        <v>189</v>
      </c>
      <c r="B130" s="264"/>
      <c r="C130" s="265"/>
      <c r="D130" s="140"/>
      <c r="E130" s="140"/>
      <c r="F130" s="140"/>
      <c r="G130" s="140"/>
      <c r="H130" s="266">
        <v>1949408686</v>
      </c>
      <c r="I130" s="267">
        <v>104472295</v>
      </c>
      <c r="J130" s="266">
        <v>136957395</v>
      </c>
      <c r="K130" s="267">
        <v>212686663</v>
      </c>
      <c r="L130" s="267">
        <v>0</v>
      </c>
      <c r="M130" s="267">
        <v>0</v>
      </c>
      <c r="N130" s="267">
        <v>0</v>
      </c>
      <c r="O130" s="267">
        <v>0</v>
      </c>
      <c r="P130" s="267">
        <v>0</v>
      </c>
      <c r="Q130" s="267">
        <v>0</v>
      </c>
      <c r="R130" s="267">
        <v>0</v>
      </c>
      <c r="S130" s="267">
        <v>0</v>
      </c>
      <c r="T130" s="267">
        <v>0</v>
      </c>
      <c r="U130" s="264">
        <v>454116353</v>
      </c>
      <c r="V130" s="268">
        <v>2007360085</v>
      </c>
      <c r="W130" s="267">
        <v>90597196</v>
      </c>
      <c r="X130" s="266">
        <v>126581258</v>
      </c>
      <c r="Y130" s="267">
        <v>200902610</v>
      </c>
      <c r="Z130" s="267">
        <v>269816567</v>
      </c>
      <c r="AA130" s="267">
        <v>181369137</v>
      </c>
      <c r="AB130" s="267">
        <v>152174994</v>
      </c>
      <c r="AC130" s="267">
        <v>112452385</v>
      </c>
      <c r="AD130" s="267">
        <v>136331859</v>
      </c>
      <c r="AE130" s="267">
        <v>209688088</v>
      </c>
      <c r="AF130" s="267">
        <v>126084720</v>
      </c>
      <c r="AG130" s="267">
        <v>202521435</v>
      </c>
      <c r="AH130" s="267">
        <v>198839842</v>
      </c>
      <c r="AI130" s="267">
        <v>418081064</v>
      </c>
      <c r="AJ130" s="144"/>
      <c r="AK130" s="160"/>
    </row>
    <row r="131" spans="1:37" ht="12" customHeight="1" x14ac:dyDescent="0.3">
      <c r="A131" s="145" t="s">
        <v>193</v>
      </c>
      <c r="C131" s="169"/>
      <c r="H131" s="269">
        <v>0</v>
      </c>
      <c r="I131" s="270">
        <v>0</v>
      </c>
      <c r="J131" s="270">
        <v>0</v>
      </c>
      <c r="K131" s="270">
        <v>0</v>
      </c>
      <c r="L131" s="270">
        <v>0</v>
      </c>
      <c r="M131" s="270">
        <v>0</v>
      </c>
      <c r="N131" s="270">
        <v>0</v>
      </c>
      <c r="O131" s="270">
        <v>0</v>
      </c>
      <c r="P131" s="270">
        <v>0</v>
      </c>
      <c r="Q131" s="270">
        <v>0</v>
      </c>
      <c r="R131" s="270">
        <v>0</v>
      </c>
      <c r="S131" s="270">
        <v>0</v>
      </c>
      <c r="T131" s="270">
        <v>0</v>
      </c>
      <c r="U131" s="269">
        <v>0</v>
      </c>
      <c r="V131" s="271">
        <v>-100000000</v>
      </c>
      <c r="W131" s="270">
        <v>0</v>
      </c>
      <c r="X131" s="270">
        <v>0</v>
      </c>
      <c r="Y131" s="270">
        <v>0</v>
      </c>
      <c r="Z131" s="270">
        <v>-80000000</v>
      </c>
      <c r="AA131" s="270">
        <v>-20000000</v>
      </c>
      <c r="AB131" s="270">
        <v>0</v>
      </c>
      <c r="AC131" s="270">
        <v>0</v>
      </c>
      <c r="AD131" s="270">
        <v>0</v>
      </c>
      <c r="AE131" s="270">
        <v>0</v>
      </c>
      <c r="AF131" s="270">
        <v>0</v>
      </c>
      <c r="AG131" s="270">
        <v>0</v>
      </c>
      <c r="AH131" s="270">
        <v>0</v>
      </c>
      <c r="AI131" s="270">
        <v>0</v>
      </c>
      <c r="AJ131" s="144"/>
      <c r="AK131" s="160"/>
    </row>
    <row r="132" spans="1:37" s="145" customFormat="1" ht="12" customHeight="1" x14ac:dyDescent="0.3">
      <c r="A132" s="272" t="s">
        <v>194</v>
      </c>
      <c r="B132" s="230"/>
      <c r="C132" s="230"/>
      <c r="D132" s="230"/>
      <c r="E132" s="230"/>
      <c r="F132" s="230"/>
      <c r="G132" s="273"/>
      <c r="H132" s="269"/>
      <c r="I132" s="269">
        <v>-284411</v>
      </c>
      <c r="J132" s="270">
        <v>3631737</v>
      </c>
      <c r="K132" s="269">
        <v>-150117</v>
      </c>
      <c r="L132" s="269">
        <v>0</v>
      </c>
      <c r="M132" s="269">
        <v>0</v>
      </c>
      <c r="N132" s="269">
        <v>0</v>
      </c>
      <c r="O132" s="269">
        <v>0</v>
      </c>
      <c r="P132" s="269">
        <v>0</v>
      </c>
      <c r="Q132" s="269">
        <v>0</v>
      </c>
      <c r="R132" s="269">
        <v>0</v>
      </c>
      <c r="S132" s="269">
        <v>0</v>
      </c>
      <c r="T132" s="269">
        <v>0</v>
      </c>
      <c r="U132" s="269">
        <v>3197209</v>
      </c>
      <c r="V132" s="271">
        <v>-796012</v>
      </c>
      <c r="W132" s="269">
        <v>10750</v>
      </c>
      <c r="X132" s="270">
        <v>191637</v>
      </c>
      <c r="Y132" s="269">
        <v>-304369</v>
      </c>
      <c r="Z132" s="269">
        <v>-135860</v>
      </c>
      <c r="AA132" s="269">
        <v>497998</v>
      </c>
      <c r="AB132" s="269">
        <v>-83140</v>
      </c>
      <c r="AC132" s="269">
        <v>124291</v>
      </c>
      <c r="AD132" s="269">
        <v>1212702</v>
      </c>
      <c r="AE132" s="269">
        <v>-459944</v>
      </c>
      <c r="AF132" s="269">
        <v>-217629</v>
      </c>
      <c r="AG132" s="269">
        <v>244727</v>
      </c>
      <c r="AH132" s="269">
        <v>-1877176</v>
      </c>
      <c r="AI132" s="269">
        <v>-101982</v>
      </c>
      <c r="AJ132" s="144"/>
      <c r="AK132" s="160"/>
    </row>
    <row r="133" spans="1:37" ht="12.75" customHeight="1" x14ac:dyDescent="0.3">
      <c r="A133" s="274" t="s">
        <v>195</v>
      </c>
      <c r="B133" s="169"/>
      <c r="C133" s="169"/>
      <c r="D133" s="169"/>
      <c r="E133" s="169"/>
      <c r="F133" s="169"/>
      <c r="G133" s="170"/>
      <c r="H133" s="171"/>
      <c r="I133" s="171">
        <v>-1310015</v>
      </c>
      <c r="J133" s="171">
        <v>-1499020</v>
      </c>
      <c r="K133" s="167">
        <v>-1344664</v>
      </c>
      <c r="L133" s="171">
        <v>0</v>
      </c>
      <c r="M133" s="171">
        <v>0</v>
      </c>
      <c r="N133" s="171">
        <v>0</v>
      </c>
      <c r="O133" s="171">
        <v>0</v>
      </c>
      <c r="P133" s="171">
        <v>0</v>
      </c>
      <c r="Q133" s="171">
        <v>0</v>
      </c>
      <c r="R133" s="171">
        <v>0</v>
      </c>
      <c r="S133" s="171">
        <v>0</v>
      </c>
      <c r="T133" s="171">
        <v>0</v>
      </c>
      <c r="U133" s="171">
        <v>-4153699</v>
      </c>
      <c r="V133" s="168">
        <v>-17228394</v>
      </c>
      <c r="W133" s="171">
        <v>-642770</v>
      </c>
      <c r="X133" s="171">
        <v>-1413259</v>
      </c>
      <c r="Y133" s="167">
        <v>-716702</v>
      </c>
      <c r="Z133" s="171">
        <v>-689270</v>
      </c>
      <c r="AA133" s="171">
        <v>-855781</v>
      </c>
      <c r="AB133" s="171">
        <v>-1899780</v>
      </c>
      <c r="AC133" s="171">
        <v>-1338051</v>
      </c>
      <c r="AD133" s="171">
        <v>-1094943</v>
      </c>
      <c r="AE133" s="171">
        <v>-1419686</v>
      </c>
      <c r="AF133" s="171">
        <v>-1658687</v>
      </c>
      <c r="AG133" s="171">
        <v>-1642360</v>
      </c>
      <c r="AH133" s="171">
        <v>-3857108</v>
      </c>
      <c r="AI133" s="168">
        <v>-2772731</v>
      </c>
      <c r="AJ133" s="201"/>
      <c r="AK133" s="160"/>
    </row>
    <row r="134" spans="1:37" ht="12.75" customHeight="1" x14ac:dyDescent="0.3">
      <c r="A134" s="274" t="s">
        <v>196</v>
      </c>
      <c r="B134" s="169"/>
      <c r="C134" s="169"/>
      <c r="D134" s="169"/>
      <c r="E134" s="169"/>
      <c r="F134" s="169"/>
      <c r="G134" s="169"/>
      <c r="H134" s="275"/>
      <c r="I134" s="171">
        <v>1025604</v>
      </c>
      <c r="J134" s="171">
        <v>5130757</v>
      </c>
      <c r="K134" s="166">
        <v>1194547</v>
      </c>
      <c r="L134" s="166">
        <v>0</v>
      </c>
      <c r="M134" s="166">
        <v>0</v>
      </c>
      <c r="N134" s="166">
        <v>0</v>
      </c>
      <c r="O134" s="166">
        <v>0</v>
      </c>
      <c r="P134" s="166">
        <v>0</v>
      </c>
      <c r="Q134" s="166">
        <v>0</v>
      </c>
      <c r="R134" s="166">
        <v>0</v>
      </c>
      <c r="S134" s="166">
        <v>0</v>
      </c>
      <c r="T134" s="167">
        <v>0</v>
      </c>
      <c r="U134" s="276">
        <v>7350908</v>
      </c>
      <c r="V134" s="166">
        <v>16432382</v>
      </c>
      <c r="W134" s="171">
        <v>653520</v>
      </c>
      <c r="X134" s="171">
        <v>1604896</v>
      </c>
      <c r="Y134" s="166">
        <v>412333</v>
      </c>
      <c r="Z134" s="166">
        <v>553410</v>
      </c>
      <c r="AA134" s="166">
        <v>1353779</v>
      </c>
      <c r="AB134" s="166">
        <v>1816640</v>
      </c>
      <c r="AC134" s="166">
        <v>1462342</v>
      </c>
      <c r="AD134" s="166">
        <v>2307645</v>
      </c>
      <c r="AE134" s="166">
        <v>959742</v>
      </c>
      <c r="AF134" s="166">
        <v>1441058</v>
      </c>
      <c r="AG134" s="166">
        <v>1887087</v>
      </c>
      <c r="AH134" s="167">
        <v>1979932</v>
      </c>
      <c r="AI134" s="167">
        <v>2670749</v>
      </c>
      <c r="AJ134" s="144"/>
      <c r="AK134" s="160"/>
    </row>
    <row r="135" spans="1:37" s="145" customFormat="1" ht="12.75" customHeight="1" x14ac:dyDescent="0.3">
      <c r="A135" s="201" t="s">
        <v>197</v>
      </c>
      <c r="C135" s="230"/>
      <c r="G135" s="176" t="s">
        <v>198</v>
      </c>
      <c r="H135" s="232"/>
      <c r="I135" s="232">
        <v>3087491</v>
      </c>
      <c r="J135" s="232">
        <v>-3070564</v>
      </c>
      <c r="K135" s="232">
        <v>5476365</v>
      </c>
      <c r="L135" s="232">
        <v>0</v>
      </c>
      <c r="M135" s="232">
        <v>0</v>
      </c>
      <c r="N135" s="232">
        <v>0</v>
      </c>
      <c r="O135" s="232">
        <v>0</v>
      </c>
      <c r="P135" s="232">
        <v>0</v>
      </c>
      <c r="Q135" s="232">
        <v>0</v>
      </c>
      <c r="R135" s="232">
        <v>0</v>
      </c>
      <c r="S135" s="232">
        <v>0</v>
      </c>
      <c r="T135" s="232">
        <v>0</v>
      </c>
      <c r="U135" s="241">
        <v>5493292</v>
      </c>
      <c r="V135" s="234">
        <v>185548</v>
      </c>
      <c r="W135" s="232">
        <v>16418</v>
      </c>
      <c r="X135" s="232">
        <v>5709</v>
      </c>
      <c r="Y135" s="232">
        <v>20058</v>
      </c>
      <c r="Z135" s="232">
        <v>2477</v>
      </c>
      <c r="AA135" s="232">
        <v>12837</v>
      </c>
      <c r="AB135" s="232">
        <v>3806580</v>
      </c>
      <c r="AC135" s="232">
        <v>84718</v>
      </c>
      <c r="AD135" s="232">
        <v>4072</v>
      </c>
      <c r="AE135" s="232">
        <v>6377</v>
      </c>
      <c r="AF135" s="232">
        <v>-3789361</v>
      </c>
      <c r="AG135" s="232">
        <v>2613</v>
      </c>
      <c r="AH135" s="232">
        <v>13050</v>
      </c>
      <c r="AI135" s="232">
        <v>42185</v>
      </c>
      <c r="AJ135" s="201"/>
      <c r="AK135" s="160"/>
    </row>
    <row r="136" spans="1:37" ht="12.75" customHeight="1" x14ac:dyDescent="0.3">
      <c r="A136" s="144"/>
      <c r="E136" s="136" t="s">
        <v>199</v>
      </c>
      <c r="H136" s="193"/>
      <c r="I136" s="171">
        <v>2940</v>
      </c>
      <c r="J136" s="171">
        <v>200</v>
      </c>
      <c r="K136" s="166">
        <v>274</v>
      </c>
      <c r="L136" s="166">
        <v>0</v>
      </c>
      <c r="M136" s="166">
        <v>0</v>
      </c>
      <c r="N136" s="166">
        <v>0</v>
      </c>
      <c r="O136" s="166">
        <v>0</v>
      </c>
      <c r="P136" s="166">
        <v>0</v>
      </c>
      <c r="Q136" s="166">
        <v>0</v>
      </c>
      <c r="R136" s="166">
        <v>0</v>
      </c>
      <c r="S136" s="166">
        <v>0</v>
      </c>
      <c r="T136" s="167">
        <v>0</v>
      </c>
      <c r="U136" s="276">
        <v>3414</v>
      </c>
      <c r="V136" s="168">
        <v>7580</v>
      </c>
      <c r="W136" s="171">
        <v>188</v>
      </c>
      <c r="X136" s="171">
        <v>191</v>
      </c>
      <c r="Y136" s="166">
        <v>149</v>
      </c>
      <c r="Z136" s="166">
        <v>249</v>
      </c>
      <c r="AA136" s="166">
        <v>336</v>
      </c>
      <c r="AB136" s="166">
        <v>272</v>
      </c>
      <c r="AC136" s="166">
        <v>619</v>
      </c>
      <c r="AD136" s="166">
        <v>1339</v>
      </c>
      <c r="AE136" s="166">
        <v>2582</v>
      </c>
      <c r="AF136" s="166">
        <v>990</v>
      </c>
      <c r="AG136" s="166">
        <v>258</v>
      </c>
      <c r="AH136" s="167">
        <v>407</v>
      </c>
      <c r="AI136" s="183">
        <v>528</v>
      </c>
      <c r="AJ136" s="165"/>
      <c r="AK136" s="160"/>
    </row>
    <row r="137" spans="1:37" ht="12.75" customHeight="1" x14ac:dyDescent="0.3">
      <c r="A137" s="144"/>
      <c r="E137" s="169" t="s">
        <v>200</v>
      </c>
      <c r="H137" s="193"/>
      <c r="I137" s="166">
        <v>0</v>
      </c>
      <c r="J137" s="166">
        <v>0</v>
      </c>
      <c r="K137" s="166">
        <v>0</v>
      </c>
      <c r="L137" s="166">
        <v>0</v>
      </c>
      <c r="M137" s="166">
        <v>0</v>
      </c>
      <c r="N137" s="166">
        <v>0</v>
      </c>
      <c r="O137" s="166">
        <v>0</v>
      </c>
      <c r="P137" s="166">
        <v>0</v>
      </c>
      <c r="Q137" s="166">
        <v>0</v>
      </c>
      <c r="R137" s="166">
        <v>0</v>
      </c>
      <c r="S137" s="166">
        <v>0</v>
      </c>
      <c r="T137" s="166">
        <v>0</v>
      </c>
      <c r="U137" s="167">
        <v>0</v>
      </c>
      <c r="V137" s="168">
        <v>0</v>
      </c>
      <c r="W137" s="166">
        <v>0</v>
      </c>
      <c r="X137" s="166">
        <v>0</v>
      </c>
      <c r="Y137" s="166">
        <v>0</v>
      </c>
      <c r="Z137" s="166">
        <v>0</v>
      </c>
      <c r="AA137" s="166">
        <v>0</v>
      </c>
      <c r="AB137" s="166">
        <v>0</v>
      </c>
      <c r="AC137" s="166">
        <v>0</v>
      </c>
      <c r="AD137" s="166">
        <v>0</v>
      </c>
      <c r="AE137" s="166">
        <v>0</v>
      </c>
      <c r="AF137" s="166">
        <v>0</v>
      </c>
      <c r="AG137" s="166">
        <v>0</v>
      </c>
      <c r="AH137" s="166">
        <v>0</v>
      </c>
      <c r="AI137" s="183">
        <v>0</v>
      </c>
      <c r="AJ137" s="165"/>
      <c r="AK137" s="160"/>
    </row>
    <row r="138" spans="1:37" ht="12.75" customHeight="1" x14ac:dyDescent="0.3">
      <c r="A138" s="144"/>
      <c r="E138" s="136" t="s">
        <v>201</v>
      </c>
      <c r="H138" s="193"/>
      <c r="I138" s="146">
        <v>7500</v>
      </c>
      <c r="J138" s="166">
        <v>0</v>
      </c>
      <c r="K138" s="166">
        <v>0</v>
      </c>
      <c r="L138" s="166">
        <v>0</v>
      </c>
      <c r="M138" s="166">
        <v>0</v>
      </c>
      <c r="N138" s="166">
        <v>0</v>
      </c>
      <c r="O138" s="166">
        <v>0</v>
      </c>
      <c r="P138" s="166">
        <v>0</v>
      </c>
      <c r="Q138" s="166">
        <v>0</v>
      </c>
      <c r="R138" s="166">
        <v>0</v>
      </c>
      <c r="S138" s="166">
        <v>0</v>
      </c>
      <c r="T138" s="166">
        <v>0</v>
      </c>
      <c r="U138" s="167">
        <v>7500</v>
      </c>
      <c r="V138" s="168">
        <v>119610</v>
      </c>
      <c r="W138" s="146">
        <v>15250</v>
      </c>
      <c r="X138" s="166">
        <v>5500</v>
      </c>
      <c r="Y138" s="166">
        <v>17300</v>
      </c>
      <c r="Z138" s="146">
        <v>0</v>
      </c>
      <c r="AA138" s="166">
        <v>12500</v>
      </c>
      <c r="AB138" s="166">
        <v>10</v>
      </c>
      <c r="AC138" s="166">
        <v>45750</v>
      </c>
      <c r="AD138" s="166">
        <v>0</v>
      </c>
      <c r="AE138" s="166">
        <v>300</v>
      </c>
      <c r="AF138" s="166">
        <v>13000</v>
      </c>
      <c r="AG138" s="166">
        <v>0</v>
      </c>
      <c r="AH138" s="166">
        <v>10000</v>
      </c>
      <c r="AI138" s="183">
        <v>38050</v>
      </c>
      <c r="AJ138" s="165"/>
      <c r="AK138" s="160"/>
    </row>
    <row r="139" spans="1:37" ht="12.75" customHeight="1" x14ac:dyDescent="0.3">
      <c r="A139" s="144"/>
      <c r="E139" s="136" t="s">
        <v>202</v>
      </c>
      <c r="H139" s="193"/>
      <c r="I139" s="146">
        <v>3074542</v>
      </c>
      <c r="J139" s="146">
        <v>-3070773</v>
      </c>
      <c r="K139" s="166">
        <v>0</v>
      </c>
      <c r="L139" s="166">
        <v>0</v>
      </c>
      <c r="M139" s="166">
        <v>0</v>
      </c>
      <c r="N139" s="166">
        <v>0</v>
      </c>
      <c r="O139" s="166">
        <v>0</v>
      </c>
      <c r="P139" s="166">
        <v>0</v>
      </c>
      <c r="Q139" s="166">
        <v>0</v>
      </c>
      <c r="R139" s="166">
        <v>0</v>
      </c>
      <c r="S139" s="146">
        <v>0</v>
      </c>
      <c r="T139" s="166">
        <v>0</v>
      </c>
      <c r="U139" s="167">
        <v>3769</v>
      </c>
      <c r="V139" s="168">
        <v>17400</v>
      </c>
      <c r="W139" s="146">
        <v>980</v>
      </c>
      <c r="X139" s="146">
        <v>0</v>
      </c>
      <c r="Y139" s="166">
        <v>2609</v>
      </c>
      <c r="Z139" s="146">
        <v>2219</v>
      </c>
      <c r="AA139" s="146">
        <v>-9</v>
      </c>
      <c r="AB139" s="146">
        <v>547</v>
      </c>
      <c r="AC139" s="146">
        <v>0</v>
      </c>
      <c r="AD139" s="146">
        <v>2724</v>
      </c>
      <c r="AE139" s="146">
        <v>3477</v>
      </c>
      <c r="AF139" s="166">
        <v>2364</v>
      </c>
      <c r="AG139" s="146">
        <v>2355</v>
      </c>
      <c r="AH139" s="166">
        <v>134</v>
      </c>
      <c r="AI139" s="183">
        <v>3589</v>
      </c>
      <c r="AJ139" s="165"/>
      <c r="AK139" s="160"/>
    </row>
    <row r="140" spans="1:37" ht="14.15" customHeight="1" x14ac:dyDescent="0.3">
      <c r="A140" s="144"/>
      <c r="E140" s="136" t="s">
        <v>203</v>
      </c>
      <c r="H140" s="193"/>
      <c r="I140" s="166">
        <v>9</v>
      </c>
      <c r="J140" s="166">
        <v>9</v>
      </c>
      <c r="K140" s="166">
        <v>9</v>
      </c>
      <c r="L140" s="166">
        <v>0</v>
      </c>
      <c r="M140" s="166">
        <v>0</v>
      </c>
      <c r="N140" s="166">
        <v>0</v>
      </c>
      <c r="O140" s="166">
        <v>0</v>
      </c>
      <c r="P140" s="166">
        <v>0</v>
      </c>
      <c r="Q140" s="166">
        <v>0</v>
      </c>
      <c r="R140" s="166">
        <v>0</v>
      </c>
      <c r="S140" s="166">
        <v>0</v>
      </c>
      <c r="T140" s="166">
        <v>0</v>
      </c>
      <c r="U140" s="167">
        <v>27</v>
      </c>
      <c r="V140" s="168">
        <v>118</v>
      </c>
      <c r="W140" s="166">
        <v>0</v>
      </c>
      <c r="X140" s="166">
        <v>18</v>
      </c>
      <c r="Y140" s="166">
        <v>0</v>
      </c>
      <c r="Z140" s="166">
        <v>9</v>
      </c>
      <c r="AA140" s="166">
        <v>10</v>
      </c>
      <c r="AB140" s="166">
        <v>27</v>
      </c>
      <c r="AC140" s="166">
        <v>9</v>
      </c>
      <c r="AD140" s="166">
        <v>9</v>
      </c>
      <c r="AE140" s="166">
        <v>18</v>
      </c>
      <c r="AF140" s="166">
        <v>9</v>
      </c>
      <c r="AG140" s="166">
        <v>0</v>
      </c>
      <c r="AH140" s="166">
        <v>9</v>
      </c>
      <c r="AI140" s="183">
        <v>18</v>
      </c>
      <c r="AJ140" s="144"/>
      <c r="AK140" s="160"/>
    </row>
    <row r="141" spans="1:37" ht="12" customHeight="1" x14ac:dyDescent="0.3">
      <c r="A141" s="144"/>
      <c r="E141" s="136" t="s">
        <v>204</v>
      </c>
      <c r="H141" s="193"/>
      <c r="I141" s="146">
        <v>0</v>
      </c>
      <c r="J141" s="146">
        <v>0</v>
      </c>
      <c r="K141" s="166">
        <v>5476082</v>
      </c>
      <c r="L141" s="146">
        <v>0</v>
      </c>
      <c r="M141" s="146">
        <v>0</v>
      </c>
      <c r="N141" s="146">
        <v>0</v>
      </c>
      <c r="O141" s="146">
        <v>0</v>
      </c>
      <c r="P141" s="146">
        <v>0</v>
      </c>
      <c r="Q141" s="146">
        <v>0</v>
      </c>
      <c r="R141" s="166">
        <v>0</v>
      </c>
      <c r="S141" s="146">
        <v>0</v>
      </c>
      <c r="T141" s="146">
        <v>0</v>
      </c>
      <c r="U141" s="167">
        <v>5476082</v>
      </c>
      <c r="V141" s="168">
        <v>0</v>
      </c>
      <c r="W141" s="146">
        <v>0</v>
      </c>
      <c r="X141" s="146">
        <v>0</v>
      </c>
      <c r="Y141" s="146">
        <v>0</v>
      </c>
      <c r="Z141" s="146">
        <v>0</v>
      </c>
      <c r="AA141" s="146">
        <v>0</v>
      </c>
      <c r="AB141" s="166">
        <v>3805724</v>
      </c>
      <c r="AC141" s="146">
        <v>0</v>
      </c>
      <c r="AD141" s="146">
        <v>0</v>
      </c>
      <c r="AE141" s="146">
        <v>0</v>
      </c>
      <c r="AF141" s="166">
        <v>-3805724</v>
      </c>
      <c r="AG141" s="146">
        <v>0</v>
      </c>
      <c r="AH141" s="146">
        <v>0</v>
      </c>
      <c r="AI141" s="183">
        <v>0</v>
      </c>
      <c r="AJ141" s="144"/>
      <c r="AK141" s="160"/>
    </row>
    <row r="142" spans="1:37" ht="12.75" customHeight="1" x14ac:dyDescent="0.3">
      <c r="A142" s="144"/>
      <c r="E142" s="136" t="s">
        <v>205</v>
      </c>
      <c r="H142" s="171"/>
      <c r="I142" s="166">
        <v>0</v>
      </c>
      <c r="J142" s="166">
        <v>0</v>
      </c>
      <c r="K142" s="166">
        <v>0</v>
      </c>
      <c r="L142" s="166">
        <v>0</v>
      </c>
      <c r="M142" s="166">
        <v>0</v>
      </c>
      <c r="N142" s="166">
        <v>0</v>
      </c>
      <c r="O142" s="166">
        <v>0</v>
      </c>
      <c r="P142" s="166">
        <v>0</v>
      </c>
      <c r="Q142" s="166">
        <v>0</v>
      </c>
      <c r="R142" s="166">
        <v>0</v>
      </c>
      <c r="S142" s="166">
        <v>0</v>
      </c>
      <c r="T142" s="166">
        <v>0</v>
      </c>
      <c r="U142" s="167">
        <v>0</v>
      </c>
      <c r="V142" s="168">
        <v>0</v>
      </c>
      <c r="W142" s="166">
        <v>0</v>
      </c>
      <c r="X142" s="166">
        <v>0</v>
      </c>
      <c r="Y142" s="166">
        <v>0</v>
      </c>
      <c r="Z142" s="166">
        <v>0</v>
      </c>
      <c r="AA142" s="166">
        <v>0</v>
      </c>
      <c r="AB142" s="166">
        <v>0</v>
      </c>
      <c r="AC142" s="166"/>
      <c r="AD142" s="166">
        <v>0</v>
      </c>
      <c r="AE142" s="166">
        <v>0</v>
      </c>
      <c r="AF142" s="166">
        <v>0</v>
      </c>
      <c r="AG142" s="166">
        <v>0</v>
      </c>
      <c r="AH142" s="166">
        <v>0</v>
      </c>
      <c r="AI142" s="183">
        <v>0</v>
      </c>
      <c r="AJ142" s="144"/>
      <c r="AK142" s="160"/>
    </row>
    <row r="143" spans="1:37" ht="12.75" customHeight="1" x14ac:dyDescent="0.3">
      <c r="A143" s="144"/>
      <c r="E143" s="136" t="s">
        <v>206</v>
      </c>
      <c r="H143" s="171"/>
      <c r="I143" s="166">
        <v>0</v>
      </c>
      <c r="J143" s="166">
        <v>0</v>
      </c>
      <c r="K143" s="166">
        <v>0</v>
      </c>
      <c r="L143" s="166">
        <v>0</v>
      </c>
      <c r="M143" s="166">
        <v>0</v>
      </c>
      <c r="N143" s="166">
        <v>0</v>
      </c>
      <c r="O143" s="166">
        <v>0</v>
      </c>
      <c r="P143" s="166">
        <v>0</v>
      </c>
      <c r="Q143" s="166">
        <v>0</v>
      </c>
      <c r="R143" s="166">
        <v>0</v>
      </c>
      <c r="S143" s="166">
        <v>0</v>
      </c>
      <c r="T143" s="166">
        <v>0</v>
      </c>
      <c r="U143" s="167">
        <v>0</v>
      </c>
      <c r="V143" s="168">
        <v>0</v>
      </c>
      <c r="W143" s="166">
        <v>0</v>
      </c>
      <c r="X143" s="166">
        <v>0</v>
      </c>
      <c r="Y143" s="166">
        <v>0</v>
      </c>
      <c r="Z143" s="166">
        <v>0</v>
      </c>
      <c r="AA143" s="166">
        <v>0</v>
      </c>
      <c r="AB143" s="166">
        <v>0</v>
      </c>
      <c r="AC143" s="166"/>
      <c r="AD143" s="166">
        <v>0</v>
      </c>
      <c r="AE143" s="166">
        <v>0</v>
      </c>
      <c r="AF143" s="166">
        <v>0</v>
      </c>
      <c r="AG143" s="166">
        <v>0</v>
      </c>
      <c r="AH143" s="166">
        <v>0</v>
      </c>
      <c r="AI143" s="183">
        <v>0</v>
      </c>
      <c r="AJ143" s="144"/>
      <c r="AK143" s="160"/>
    </row>
    <row r="144" spans="1:37" ht="12.75" customHeight="1" x14ac:dyDescent="0.3">
      <c r="A144" s="144"/>
      <c r="E144" s="169" t="s">
        <v>207</v>
      </c>
      <c r="H144" s="171"/>
      <c r="I144" s="166">
        <v>2500</v>
      </c>
      <c r="J144" s="166">
        <v>0</v>
      </c>
      <c r="K144" s="166">
        <v>0</v>
      </c>
      <c r="L144" s="166">
        <v>0</v>
      </c>
      <c r="M144" s="166">
        <v>0</v>
      </c>
      <c r="N144" s="166">
        <v>0</v>
      </c>
      <c r="O144" s="166">
        <v>0</v>
      </c>
      <c r="P144" s="166">
        <v>0</v>
      </c>
      <c r="Q144" s="166">
        <v>0</v>
      </c>
      <c r="R144" s="166">
        <v>0</v>
      </c>
      <c r="S144" s="166">
        <v>0</v>
      </c>
      <c r="T144" s="166">
        <v>0</v>
      </c>
      <c r="U144" s="167">
        <v>2500</v>
      </c>
      <c r="V144" s="168">
        <v>40840</v>
      </c>
      <c r="W144" s="166">
        <v>0</v>
      </c>
      <c r="X144" s="166"/>
      <c r="Y144" s="166">
        <v>0</v>
      </c>
      <c r="Z144" s="166"/>
      <c r="AA144" s="166"/>
      <c r="AB144" s="166">
        <v>0</v>
      </c>
      <c r="AC144" s="166">
        <v>38340</v>
      </c>
      <c r="AD144" s="166">
        <v>0</v>
      </c>
      <c r="AE144" s="166">
        <v>0</v>
      </c>
      <c r="AF144" s="166">
        <v>0</v>
      </c>
      <c r="AG144" s="166">
        <v>0</v>
      </c>
      <c r="AH144" s="166">
        <v>2500</v>
      </c>
      <c r="AI144" s="183">
        <v>0</v>
      </c>
      <c r="AJ144" s="144"/>
      <c r="AK144" s="160"/>
    </row>
    <row r="145" spans="1:69" ht="12.75" customHeight="1" x14ac:dyDescent="0.3">
      <c r="A145" s="144" t="s">
        <v>208</v>
      </c>
      <c r="G145" s="194"/>
      <c r="H145" s="171">
        <v>49800511</v>
      </c>
      <c r="I145" s="171">
        <v>2325213</v>
      </c>
      <c r="J145" s="171">
        <v>3081392</v>
      </c>
      <c r="K145" s="171">
        <v>4194989</v>
      </c>
      <c r="L145" s="171">
        <v>0</v>
      </c>
      <c r="M145" s="171">
        <v>0</v>
      </c>
      <c r="N145" s="171">
        <v>0</v>
      </c>
      <c r="O145" s="171">
        <v>0</v>
      </c>
      <c r="P145" s="171">
        <v>0</v>
      </c>
      <c r="Q145" s="171">
        <v>0</v>
      </c>
      <c r="R145" s="171">
        <v>0</v>
      </c>
      <c r="S145" s="171">
        <v>0</v>
      </c>
      <c r="T145" s="171">
        <v>0</v>
      </c>
      <c r="U145" s="167">
        <v>9601594</v>
      </c>
      <c r="V145" s="168">
        <v>47347384</v>
      </c>
      <c r="W145" s="171">
        <v>4738322</v>
      </c>
      <c r="X145" s="171">
        <v>3862010</v>
      </c>
      <c r="Y145" s="171">
        <v>3867783</v>
      </c>
      <c r="Z145" s="171">
        <v>3806450</v>
      </c>
      <c r="AA145" s="171">
        <v>3634659</v>
      </c>
      <c r="AB145" s="171">
        <v>3886991</v>
      </c>
      <c r="AC145" s="171">
        <v>3934094</v>
      </c>
      <c r="AD145" s="171">
        <v>4415205</v>
      </c>
      <c r="AE145" s="171">
        <v>4128073</v>
      </c>
      <c r="AF145" s="171">
        <v>3473519</v>
      </c>
      <c r="AG145" s="171">
        <v>3424275</v>
      </c>
      <c r="AH145" s="171">
        <v>4176003</v>
      </c>
      <c r="AI145" s="183">
        <v>12468115</v>
      </c>
      <c r="AJ145" s="144"/>
      <c r="AK145" s="160"/>
    </row>
    <row r="146" spans="1:69" s="278" customFormat="1" ht="12.75" hidden="1" customHeight="1" x14ac:dyDescent="0.3">
      <c r="A146" s="277"/>
      <c r="B146" s="278" t="s">
        <v>209</v>
      </c>
      <c r="G146" s="279"/>
      <c r="H146" s="280"/>
      <c r="I146" s="280"/>
      <c r="J146" s="280"/>
      <c r="K146" s="280"/>
      <c r="L146" s="280"/>
      <c r="M146" s="280"/>
      <c r="N146" s="280"/>
      <c r="O146" s="280"/>
      <c r="P146" s="280"/>
      <c r="Q146" s="280"/>
      <c r="R146" s="280"/>
      <c r="S146" s="280"/>
      <c r="T146" s="280"/>
      <c r="U146" s="281"/>
      <c r="V146" s="282"/>
      <c r="W146" s="280"/>
      <c r="X146" s="280"/>
      <c r="Y146" s="280"/>
      <c r="Z146" s="280"/>
      <c r="AA146" s="280"/>
      <c r="AB146" s="280"/>
      <c r="AC146" s="280"/>
      <c r="AD146" s="280"/>
      <c r="AE146" s="280"/>
      <c r="AF146" s="280"/>
      <c r="AG146" s="280"/>
      <c r="AH146" s="280"/>
      <c r="AI146" s="283"/>
      <c r="AJ146" s="277"/>
      <c r="AK146" s="284"/>
    </row>
    <row r="147" spans="1:69" ht="12.75" customHeight="1" x14ac:dyDescent="0.3">
      <c r="A147" s="285" t="s">
        <v>210</v>
      </c>
      <c r="B147" s="286"/>
      <c r="C147" s="286"/>
      <c r="D147" s="286"/>
      <c r="E147" s="286"/>
      <c r="F147" s="286"/>
      <c r="G147" s="286"/>
      <c r="H147" s="287">
        <v>25381994</v>
      </c>
      <c r="I147" s="287">
        <v>2025594</v>
      </c>
      <c r="J147" s="287">
        <v>2189824</v>
      </c>
      <c r="K147" s="287">
        <v>2153043</v>
      </c>
      <c r="L147" s="287">
        <v>0</v>
      </c>
      <c r="M147" s="287">
        <v>0</v>
      </c>
      <c r="N147" s="287">
        <v>0</v>
      </c>
      <c r="O147" s="287">
        <v>0</v>
      </c>
      <c r="P147" s="287">
        <v>0</v>
      </c>
      <c r="Q147" s="287">
        <v>0</v>
      </c>
      <c r="R147" s="287">
        <v>0</v>
      </c>
      <c r="S147" s="287">
        <v>0</v>
      </c>
      <c r="T147" s="287">
        <v>0</v>
      </c>
      <c r="U147" s="288">
        <v>6368461</v>
      </c>
      <c r="V147" s="168">
        <v>25570180</v>
      </c>
      <c r="W147" s="287">
        <v>1953770</v>
      </c>
      <c r="X147" s="287">
        <v>2057659</v>
      </c>
      <c r="Y147" s="287">
        <v>2163901</v>
      </c>
      <c r="Z147" s="287">
        <v>2073568</v>
      </c>
      <c r="AA147" s="287">
        <v>2127097</v>
      </c>
      <c r="AB147" s="287">
        <v>2149740</v>
      </c>
      <c r="AC147" s="287">
        <v>2120000</v>
      </c>
      <c r="AD147" s="287">
        <v>2141002</v>
      </c>
      <c r="AE147" s="287">
        <v>2270380</v>
      </c>
      <c r="AF147" s="287">
        <v>2150052</v>
      </c>
      <c r="AG147" s="287">
        <v>2118894</v>
      </c>
      <c r="AH147" s="287">
        <v>2244118</v>
      </c>
      <c r="AI147" s="183">
        <v>6175330</v>
      </c>
      <c r="AJ147" s="144"/>
      <c r="AK147" s="160"/>
    </row>
    <row r="148" spans="1:69" ht="12.75" customHeight="1" x14ac:dyDescent="0.3">
      <c r="A148" s="201" t="s">
        <v>211</v>
      </c>
      <c r="H148" s="228"/>
      <c r="I148" s="228">
        <v>111626182</v>
      </c>
      <c r="J148" s="234">
        <v>142789785</v>
      </c>
      <c r="K148" s="234">
        <v>224360944</v>
      </c>
      <c r="L148" s="234">
        <v>0</v>
      </c>
      <c r="M148" s="234">
        <v>0</v>
      </c>
      <c r="N148" s="234">
        <v>0</v>
      </c>
      <c r="O148" s="234">
        <v>0</v>
      </c>
      <c r="P148" s="234">
        <v>0</v>
      </c>
      <c r="Q148" s="234">
        <v>0</v>
      </c>
      <c r="R148" s="234">
        <v>0</v>
      </c>
      <c r="S148" s="234">
        <v>0</v>
      </c>
      <c r="T148" s="234">
        <v>0</v>
      </c>
      <c r="U148" s="234">
        <v>478776911</v>
      </c>
      <c r="V148" s="289">
        <v>1979667185</v>
      </c>
      <c r="W148" s="228">
        <v>97316456</v>
      </c>
      <c r="X148" s="234">
        <v>132698273</v>
      </c>
      <c r="Y148" s="234">
        <v>206649983</v>
      </c>
      <c r="Z148" s="234">
        <v>195563202</v>
      </c>
      <c r="AA148" s="234">
        <v>167641728</v>
      </c>
      <c r="AB148" s="234">
        <v>161935165</v>
      </c>
      <c r="AC148" s="234">
        <v>118715488</v>
      </c>
      <c r="AD148" s="234">
        <v>144104840</v>
      </c>
      <c r="AE148" s="234">
        <v>215632974</v>
      </c>
      <c r="AF148" s="234">
        <v>127701301</v>
      </c>
      <c r="AG148" s="234">
        <v>208311944</v>
      </c>
      <c r="AH148" s="234">
        <v>203395835</v>
      </c>
      <c r="AI148" s="289">
        <v>436664712</v>
      </c>
      <c r="AJ148" s="144"/>
      <c r="AK148" s="160"/>
    </row>
    <row r="149" spans="1:69" s="160" customFormat="1" ht="12.75" customHeight="1" x14ac:dyDescent="0.3">
      <c r="A149" s="165" t="s">
        <v>212</v>
      </c>
      <c r="G149" s="176"/>
      <c r="H149" s="193"/>
      <c r="I149" s="146">
        <v>-893</v>
      </c>
      <c r="J149" s="146">
        <v>1401</v>
      </c>
      <c r="K149" s="146">
        <v>-1074</v>
      </c>
      <c r="L149" s="146">
        <v>0</v>
      </c>
      <c r="M149" s="146">
        <v>0</v>
      </c>
      <c r="N149" s="146">
        <v>0</v>
      </c>
      <c r="O149" s="146">
        <v>0</v>
      </c>
      <c r="P149" s="146">
        <v>0</v>
      </c>
      <c r="Q149" s="146">
        <v>0</v>
      </c>
      <c r="R149" s="146">
        <v>0</v>
      </c>
      <c r="S149" s="146">
        <v>0</v>
      </c>
      <c r="T149" s="146">
        <v>0</v>
      </c>
      <c r="U149" s="146">
        <v>-566</v>
      </c>
      <c r="V149" s="192">
        <v>358</v>
      </c>
      <c r="W149" s="146">
        <v>1292</v>
      </c>
      <c r="X149" s="146">
        <v>-825</v>
      </c>
      <c r="Y149" s="146">
        <v>2278</v>
      </c>
      <c r="Z149" s="146">
        <v>-2122</v>
      </c>
      <c r="AA149" s="146">
        <v>-467184</v>
      </c>
      <c r="AB149" s="146">
        <v>472415</v>
      </c>
      <c r="AC149" s="146">
        <v>11567</v>
      </c>
      <c r="AD149" s="146">
        <v>-7955</v>
      </c>
      <c r="AE149" s="146">
        <v>13166</v>
      </c>
      <c r="AF149" s="146">
        <v>-22380</v>
      </c>
      <c r="AG149" s="146">
        <v>-207</v>
      </c>
      <c r="AH149" s="146">
        <v>313</v>
      </c>
      <c r="AI149" s="245">
        <v>2745</v>
      </c>
      <c r="AJ149" s="165"/>
    </row>
    <row r="150" spans="1:69" s="160" customFormat="1" ht="12.75" hidden="1" customHeight="1" x14ac:dyDescent="0.3">
      <c r="A150" s="290" t="s">
        <v>213</v>
      </c>
      <c r="B150" s="235"/>
      <c r="C150" s="235"/>
      <c r="D150" s="235"/>
      <c r="E150" s="235"/>
      <c r="F150" s="235"/>
      <c r="G150" s="291"/>
      <c r="H150" s="193"/>
      <c r="I150" s="146">
        <v>0</v>
      </c>
      <c r="J150" s="146">
        <v>0</v>
      </c>
      <c r="K150" s="146">
        <v>0</v>
      </c>
      <c r="L150" s="146">
        <v>0</v>
      </c>
      <c r="M150" s="146">
        <v>0</v>
      </c>
      <c r="N150" s="146">
        <v>0</v>
      </c>
      <c r="O150" s="146">
        <v>0</v>
      </c>
      <c r="P150" s="146">
        <v>0</v>
      </c>
      <c r="Q150" s="146">
        <v>0</v>
      </c>
      <c r="R150" s="146">
        <v>0</v>
      </c>
      <c r="S150" s="146">
        <v>0</v>
      </c>
      <c r="T150" s="146">
        <v>0</v>
      </c>
      <c r="U150" s="146">
        <v>0</v>
      </c>
      <c r="V150" s="192">
        <v>0</v>
      </c>
      <c r="W150" s="146">
        <v>0</v>
      </c>
      <c r="X150" s="146">
        <v>0</v>
      </c>
      <c r="Y150" s="146">
        <v>0</v>
      </c>
      <c r="Z150" s="146">
        <v>0</v>
      </c>
      <c r="AA150" s="146">
        <v>0</v>
      </c>
      <c r="AB150" s="146">
        <v>0</v>
      </c>
      <c r="AC150" s="146">
        <v>0</v>
      </c>
      <c r="AD150" s="146">
        <v>0</v>
      </c>
      <c r="AE150" s="146">
        <v>0</v>
      </c>
      <c r="AF150" s="146">
        <v>0</v>
      </c>
      <c r="AG150" s="146">
        <v>0</v>
      </c>
      <c r="AH150" s="146">
        <v>0</v>
      </c>
      <c r="AI150" s="245">
        <v>0</v>
      </c>
      <c r="AJ150" s="165"/>
    </row>
    <row r="151" spans="1:69" s="160" customFormat="1" ht="12.75" customHeight="1" x14ac:dyDescent="0.3">
      <c r="A151" s="165" t="s">
        <v>214</v>
      </c>
      <c r="H151" s="193"/>
      <c r="I151" s="146">
        <v>-4176003</v>
      </c>
      <c r="J151" s="146">
        <v>-2325213</v>
      </c>
      <c r="K151" s="146">
        <v>-3081392</v>
      </c>
      <c r="L151" s="146">
        <v>0</v>
      </c>
      <c r="M151" s="146">
        <v>0</v>
      </c>
      <c r="N151" s="146">
        <v>0</v>
      </c>
      <c r="O151" s="146">
        <v>0</v>
      </c>
      <c r="P151" s="146">
        <v>0</v>
      </c>
      <c r="Q151" s="146">
        <v>0</v>
      </c>
      <c r="R151" s="146">
        <v>0</v>
      </c>
      <c r="S151" s="146">
        <v>0</v>
      </c>
      <c r="T151" s="146">
        <v>0</v>
      </c>
      <c r="U151" s="146">
        <v>-9582608</v>
      </c>
      <c r="V151" s="192">
        <v>-47357882</v>
      </c>
      <c r="W151" s="146">
        <v>-4186501</v>
      </c>
      <c r="X151" s="146">
        <v>-4738322</v>
      </c>
      <c r="Y151" s="146">
        <v>-3862010</v>
      </c>
      <c r="Z151" s="146">
        <v>-3867783</v>
      </c>
      <c r="AA151" s="146">
        <v>-3806450</v>
      </c>
      <c r="AB151" s="146">
        <v>-3634660</v>
      </c>
      <c r="AC151" s="146">
        <v>-3886991</v>
      </c>
      <c r="AD151" s="146">
        <v>-3934094</v>
      </c>
      <c r="AE151" s="146">
        <v>-4415205</v>
      </c>
      <c r="AF151" s="146">
        <v>-4128073</v>
      </c>
      <c r="AG151" s="146">
        <v>-3473518</v>
      </c>
      <c r="AH151" s="146">
        <v>-3424275</v>
      </c>
      <c r="AI151" s="245">
        <v>-12786833</v>
      </c>
      <c r="AJ151" s="165"/>
    </row>
    <row r="152" spans="1:69" s="160" customFormat="1" ht="12.75" customHeight="1" x14ac:dyDescent="0.3">
      <c r="A152" s="165" t="s">
        <v>215</v>
      </c>
      <c r="H152" s="193"/>
      <c r="I152" s="146">
        <v>-2244118</v>
      </c>
      <c r="J152" s="146">
        <v>-2025594</v>
      </c>
      <c r="K152" s="146">
        <v>-2189824</v>
      </c>
      <c r="L152" s="146">
        <v>0</v>
      </c>
      <c r="M152" s="146">
        <v>0</v>
      </c>
      <c r="N152" s="146">
        <v>0</v>
      </c>
      <c r="O152" s="146">
        <v>0</v>
      </c>
      <c r="P152" s="146">
        <v>0</v>
      </c>
      <c r="Q152" s="146">
        <v>0</v>
      </c>
      <c r="R152" s="146">
        <v>0</v>
      </c>
      <c r="S152" s="146">
        <v>0</v>
      </c>
      <c r="T152" s="146">
        <v>0</v>
      </c>
      <c r="U152" s="146">
        <v>-6459536</v>
      </c>
      <c r="V152" s="192">
        <v>-25474279</v>
      </c>
      <c r="W152" s="146">
        <v>-2148216</v>
      </c>
      <c r="X152" s="146">
        <v>-1953770</v>
      </c>
      <c r="Y152" s="146">
        <v>-2057659</v>
      </c>
      <c r="Z152" s="146">
        <v>-2163901</v>
      </c>
      <c r="AA152" s="146">
        <v>-2073568</v>
      </c>
      <c r="AB152" s="146">
        <v>-2127097</v>
      </c>
      <c r="AC152" s="146">
        <v>-2149740</v>
      </c>
      <c r="AD152" s="146">
        <v>-2120000</v>
      </c>
      <c r="AE152" s="146">
        <v>-2141002</v>
      </c>
      <c r="AF152" s="146">
        <v>-2270380</v>
      </c>
      <c r="AG152" s="146">
        <v>-2150052</v>
      </c>
      <c r="AH152" s="146">
        <v>-2118894</v>
      </c>
      <c r="AI152" s="245">
        <v>-6159645</v>
      </c>
      <c r="AJ152" s="165"/>
    </row>
    <row r="153" spans="1:69" s="160" customFormat="1" ht="12.75" customHeight="1" x14ac:dyDescent="0.3">
      <c r="A153" s="292" t="s">
        <v>216</v>
      </c>
      <c r="B153" s="293"/>
      <c r="C153" s="293"/>
      <c r="D153" s="293"/>
      <c r="E153" s="293"/>
      <c r="F153" s="293"/>
      <c r="G153" s="294"/>
      <c r="H153" s="295"/>
      <c r="I153" s="146">
        <v>23239</v>
      </c>
      <c r="J153" s="146">
        <v>-107914</v>
      </c>
      <c r="K153" s="146">
        <v>2140</v>
      </c>
      <c r="L153" s="146">
        <v>0</v>
      </c>
      <c r="M153" s="146">
        <v>0</v>
      </c>
      <c r="N153" s="146">
        <v>0</v>
      </c>
      <c r="O153" s="146">
        <v>0</v>
      </c>
      <c r="P153" s="146">
        <v>0</v>
      </c>
      <c r="Q153" s="146">
        <v>0</v>
      </c>
      <c r="R153" s="146">
        <v>0</v>
      </c>
      <c r="S153" s="146">
        <v>0</v>
      </c>
      <c r="T153" s="146">
        <v>0</v>
      </c>
      <c r="U153" s="146">
        <v>-82535</v>
      </c>
      <c r="V153" s="296">
        <v>-419800</v>
      </c>
      <c r="W153" s="146">
        <v>8839</v>
      </c>
      <c r="X153" s="146">
        <v>-16149</v>
      </c>
      <c r="Y153" s="146">
        <v>-852648</v>
      </c>
      <c r="Z153" s="146">
        <v>20731</v>
      </c>
      <c r="AA153" s="146">
        <v>-26158</v>
      </c>
      <c r="AB153" s="146">
        <v>1526</v>
      </c>
      <c r="AC153" s="146">
        <v>-62788</v>
      </c>
      <c r="AD153" s="146">
        <v>-461601</v>
      </c>
      <c r="AE153" s="146">
        <v>1093099</v>
      </c>
      <c r="AF153" s="146">
        <v>13672</v>
      </c>
      <c r="AG153" s="146">
        <v>-5837</v>
      </c>
      <c r="AH153" s="146">
        <v>-132486</v>
      </c>
      <c r="AI153" s="245">
        <v>-859958</v>
      </c>
      <c r="AJ153" s="165"/>
    </row>
    <row r="154" spans="1:69" ht="12.75" customHeight="1" x14ac:dyDescent="0.3">
      <c r="A154" s="253" t="s">
        <v>217</v>
      </c>
      <c r="B154" s="217"/>
      <c r="C154" s="217"/>
      <c r="D154" s="217"/>
      <c r="E154" s="217"/>
      <c r="F154" s="217"/>
      <c r="G154" s="297"/>
      <c r="H154" s="260">
        <v>1949408686</v>
      </c>
      <c r="I154" s="254">
        <v>105228407</v>
      </c>
      <c r="J154" s="260">
        <v>138332465</v>
      </c>
      <c r="K154" s="254">
        <v>219090794</v>
      </c>
      <c r="L154" s="254">
        <v>0</v>
      </c>
      <c r="M154" s="254">
        <v>0</v>
      </c>
      <c r="N154" s="254">
        <v>0</v>
      </c>
      <c r="O154" s="254">
        <v>0</v>
      </c>
      <c r="P154" s="254">
        <v>0</v>
      </c>
      <c r="Q154" s="254">
        <v>0</v>
      </c>
      <c r="R154" s="254">
        <v>0</v>
      </c>
      <c r="S154" s="254">
        <v>0</v>
      </c>
      <c r="T154" s="254">
        <v>0</v>
      </c>
      <c r="U154" s="254">
        <v>462651666</v>
      </c>
      <c r="V154" s="255">
        <v>1906415582</v>
      </c>
      <c r="W154" s="254">
        <v>90991868</v>
      </c>
      <c r="X154" s="260">
        <v>125989208</v>
      </c>
      <c r="Y154" s="254">
        <v>199879944</v>
      </c>
      <c r="Z154" s="254">
        <v>189550127</v>
      </c>
      <c r="AA154" s="254">
        <v>161268368</v>
      </c>
      <c r="AB154" s="254">
        <v>156647349</v>
      </c>
      <c r="AC154" s="254">
        <v>112627536</v>
      </c>
      <c r="AD154" s="254">
        <v>137581191</v>
      </c>
      <c r="AE154" s="254">
        <v>210183032</v>
      </c>
      <c r="AF154" s="254">
        <v>121294141</v>
      </c>
      <c r="AG154" s="254">
        <v>202682330</v>
      </c>
      <c r="AH154" s="254">
        <v>197720493</v>
      </c>
      <c r="AI154" s="254">
        <v>416861018</v>
      </c>
      <c r="AJ154" s="144"/>
      <c r="AK154" s="160"/>
    </row>
    <row r="155" spans="1:69" s="298" customFormat="1" ht="12.75" customHeight="1" x14ac:dyDescent="0.3">
      <c r="A155" s="235" t="s">
        <v>218</v>
      </c>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35"/>
      <c r="BL155" s="235"/>
      <c r="BM155" s="235"/>
      <c r="BN155" s="235"/>
      <c r="BO155" s="235"/>
      <c r="BP155" s="235"/>
      <c r="BQ155" s="235"/>
    </row>
    <row r="156" spans="1:69" s="235" customFormat="1" ht="12.75" customHeight="1" x14ac:dyDescent="0.3">
      <c r="A156" s="235" t="s">
        <v>219</v>
      </c>
      <c r="AJ156" s="136"/>
    </row>
    <row r="157" spans="1:69" ht="12.75" customHeight="1" x14ac:dyDescent="0.3">
      <c r="A157" s="235" t="s">
        <v>220</v>
      </c>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c r="AI157" s="235"/>
      <c r="AJ157" s="160"/>
    </row>
    <row r="158" spans="1:69" ht="12.75" customHeight="1" x14ac:dyDescent="0.3">
      <c r="A158" s="235" t="s">
        <v>221</v>
      </c>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c r="AI158" s="235"/>
    </row>
    <row r="159" spans="1:69" ht="13.4" customHeight="1" x14ac:dyDescent="0.3">
      <c r="A159" s="235" t="s">
        <v>222</v>
      </c>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c r="AI159" s="235"/>
    </row>
    <row r="160" spans="1:69" ht="12.75" customHeight="1" x14ac:dyDescent="0.3">
      <c r="A160" s="235" t="s">
        <v>223</v>
      </c>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c r="AI160" s="235"/>
    </row>
    <row r="161" spans="1:35" ht="12.65" customHeight="1" x14ac:dyDescent="0.3">
      <c r="A161" s="235" t="s">
        <v>224</v>
      </c>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c r="AI161" s="235"/>
    </row>
    <row r="162" spans="1:35" customFormat="1" ht="12.65" customHeight="1" x14ac:dyDescent="0.35">
      <c r="A162" s="235" t="s">
        <v>225</v>
      </c>
    </row>
    <row r="163" spans="1:35" ht="12.75" customHeight="1" x14ac:dyDescent="0.3">
      <c r="A163" s="235" t="s">
        <v>226</v>
      </c>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235"/>
      <c r="AD163" s="235"/>
      <c r="AE163" s="235"/>
      <c r="AF163" s="235"/>
      <c r="AG163" s="235"/>
      <c r="AH163" s="235"/>
      <c r="AI163" s="235"/>
    </row>
    <row r="164" spans="1:35" ht="12.75" customHeight="1" x14ac:dyDescent="0.3">
      <c r="A164" s="235" t="s">
        <v>227</v>
      </c>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c r="AI164" s="235"/>
    </row>
    <row r="165" spans="1:35" ht="12.75" customHeight="1" x14ac:dyDescent="0.3">
      <c r="A165" s="235" t="s">
        <v>228</v>
      </c>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c r="AA165" s="235"/>
      <c r="AB165" s="235"/>
      <c r="AC165" s="235"/>
      <c r="AD165" s="235"/>
      <c r="AE165" s="235"/>
      <c r="AF165" s="235"/>
      <c r="AG165" s="235"/>
      <c r="AH165" s="235"/>
      <c r="AI165" s="235"/>
    </row>
    <row r="166" spans="1:35" ht="12.75" customHeight="1" x14ac:dyDescent="0.3">
      <c r="A166" s="235" t="s">
        <v>229</v>
      </c>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c r="AA166" s="235"/>
      <c r="AB166" s="235"/>
      <c r="AC166" s="235"/>
      <c r="AD166" s="235"/>
      <c r="AE166" s="235"/>
      <c r="AF166" s="235"/>
      <c r="AG166" s="235"/>
      <c r="AH166" s="235"/>
      <c r="AI166" s="235"/>
    </row>
    <row r="167" spans="1:35" ht="12.75" customHeight="1" x14ac:dyDescent="0.3">
      <c r="A167" s="235" t="s">
        <v>230</v>
      </c>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c r="AI167" s="235"/>
    </row>
    <row r="168" spans="1:35" ht="12.75" customHeight="1" x14ac:dyDescent="0.3">
      <c r="A168" s="235" t="s">
        <v>231</v>
      </c>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c r="AI168" s="235"/>
    </row>
    <row r="169" spans="1:35" ht="12.75" customHeight="1" x14ac:dyDescent="0.3">
      <c r="V169" s="136"/>
    </row>
    <row r="170" spans="1:35" ht="12.75" customHeight="1" x14ac:dyDescent="0.3">
      <c r="V170" s="136"/>
    </row>
    <row r="171" spans="1:35" ht="12.75" customHeight="1" x14ac:dyDescent="0.3">
      <c r="V171" s="136"/>
    </row>
    <row r="172" spans="1:35" ht="12.75" customHeight="1" x14ac:dyDescent="0.3">
      <c r="V172" s="136"/>
    </row>
    <row r="173" spans="1:35" ht="12.75" customHeight="1" x14ac:dyDescent="0.3">
      <c r="V173" s="136"/>
    </row>
    <row r="174" spans="1:35" ht="12.75" customHeight="1" x14ac:dyDescent="0.3">
      <c r="V174" s="136"/>
    </row>
    <row r="175" spans="1:35" ht="12.75" customHeight="1" x14ac:dyDescent="0.3">
      <c r="V175" s="136"/>
    </row>
    <row r="176" spans="1:35" ht="12.75" customHeight="1" x14ac:dyDescent="0.3">
      <c r="V176" s="136"/>
    </row>
    <row r="177" spans="22:22" ht="12.75" customHeight="1" x14ac:dyDescent="0.3">
      <c r="V177" s="136"/>
    </row>
    <row r="178" spans="22:22" ht="12.75" customHeight="1" x14ac:dyDescent="0.3">
      <c r="V178" s="136"/>
    </row>
    <row r="179" spans="22:22" ht="12.75" customHeight="1" x14ac:dyDescent="0.3">
      <c r="V179" s="136"/>
    </row>
    <row r="180" spans="22:22" ht="12.75" customHeight="1" x14ac:dyDescent="0.3">
      <c r="V180" s="136"/>
    </row>
    <row r="181" spans="22:22" ht="12.75" customHeight="1" x14ac:dyDescent="0.3">
      <c r="V181" s="136"/>
    </row>
    <row r="182" spans="22:22" ht="12.75" customHeight="1" x14ac:dyDescent="0.3">
      <c r="V182" s="136"/>
    </row>
    <row r="183" spans="22:22" ht="12.75" customHeight="1" x14ac:dyDescent="0.3">
      <c r="V183" s="136"/>
    </row>
    <row r="184" spans="22:22" ht="12.75" customHeight="1" x14ac:dyDescent="0.3">
      <c r="V184" s="136"/>
    </row>
    <row r="185" spans="22:22" ht="12.75" customHeight="1" x14ac:dyDescent="0.3">
      <c r="V185" s="136"/>
    </row>
    <row r="186" spans="22:22" ht="12.75" customHeight="1" x14ac:dyDescent="0.3">
      <c r="V186" s="136"/>
    </row>
    <row r="187" spans="22:22" ht="12.75" customHeight="1" x14ac:dyDescent="0.3">
      <c r="V187" s="136"/>
    </row>
    <row r="188" spans="22:22" ht="12.75" customHeight="1" x14ac:dyDescent="0.3">
      <c r="V188" s="136"/>
    </row>
    <row r="189" spans="22:22" ht="12.75" customHeight="1" x14ac:dyDescent="0.3">
      <c r="V189" s="136"/>
    </row>
    <row r="190" spans="22:22" ht="12.75" customHeight="1" x14ac:dyDescent="0.3">
      <c r="V190" s="136"/>
    </row>
    <row r="191" spans="22:22" ht="12.75" customHeight="1" x14ac:dyDescent="0.3">
      <c r="V191" s="136"/>
    </row>
    <row r="192" spans="22:22" ht="12.75" customHeight="1" x14ac:dyDescent="0.3">
      <c r="V192" s="136"/>
    </row>
    <row r="193" spans="22:22" ht="12.75" customHeight="1" x14ac:dyDescent="0.3">
      <c r="V193" s="136"/>
    </row>
    <row r="194" spans="22:22" ht="12.75" customHeight="1" x14ac:dyDescent="0.3">
      <c r="V194" s="136"/>
    </row>
    <row r="195" spans="22:22" ht="12.75" customHeight="1" x14ac:dyDescent="0.3">
      <c r="V195" s="136"/>
    </row>
    <row r="196" spans="22:22" ht="12.75" customHeight="1" x14ac:dyDescent="0.3">
      <c r="V196" s="136"/>
    </row>
    <row r="197" spans="22:22" ht="12.75" customHeight="1" x14ac:dyDescent="0.3">
      <c r="V197" s="136"/>
    </row>
    <row r="198" spans="22:22" ht="12.75" customHeight="1" x14ac:dyDescent="0.3">
      <c r="V198" s="136"/>
    </row>
    <row r="199" spans="22:22" ht="12.75" customHeight="1" x14ac:dyDescent="0.3">
      <c r="V199" s="136"/>
    </row>
    <row r="200" spans="22:22" ht="12.75" customHeight="1" x14ac:dyDescent="0.3">
      <c r="V200" s="136"/>
    </row>
    <row r="201" spans="22:22" ht="12.75" customHeight="1" x14ac:dyDescent="0.3">
      <c r="V201" s="136"/>
    </row>
    <row r="202" spans="22:22" ht="12.75" customHeight="1" x14ac:dyDescent="0.3">
      <c r="V202" s="136"/>
    </row>
    <row r="203" spans="22:22" ht="12.75" customHeight="1" x14ac:dyDescent="0.3">
      <c r="V203" s="136"/>
    </row>
    <row r="204" spans="22:22" ht="12.75" customHeight="1" x14ac:dyDescent="0.3">
      <c r="V204" s="136"/>
    </row>
    <row r="205" spans="22:22" ht="12.75" customHeight="1" x14ac:dyDescent="0.3">
      <c r="V205" s="136"/>
    </row>
    <row r="206" spans="22:22" ht="12.75" customHeight="1" x14ac:dyDescent="0.3">
      <c r="V206" s="136"/>
    </row>
    <row r="207" spans="22:22" ht="12.75" customHeight="1" x14ac:dyDescent="0.3">
      <c r="V207" s="136"/>
    </row>
    <row r="208" spans="22:22" ht="12.75" customHeight="1" x14ac:dyDescent="0.3">
      <c r="V208" s="136"/>
    </row>
    <row r="209" spans="22:22" ht="12.75" customHeight="1" x14ac:dyDescent="0.3">
      <c r="V209" s="136"/>
    </row>
    <row r="210" spans="22:22" ht="12.75" customHeight="1" x14ac:dyDescent="0.3">
      <c r="V210" s="136"/>
    </row>
    <row r="211" spans="22:22" ht="12.75" customHeight="1" x14ac:dyDescent="0.3">
      <c r="V211" s="136"/>
    </row>
    <row r="212" spans="22:22" ht="12.75" customHeight="1" x14ac:dyDescent="0.3">
      <c r="V212" s="136"/>
    </row>
    <row r="213" spans="22:22" ht="12.75" customHeight="1" x14ac:dyDescent="0.3">
      <c r="V213" s="136"/>
    </row>
    <row r="214" spans="22:22" ht="12.75" customHeight="1" x14ac:dyDescent="0.3">
      <c r="V214" s="136"/>
    </row>
    <row r="215" spans="22:22" ht="12.75" customHeight="1" x14ac:dyDescent="0.3">
      <c r="V215" s="136"/>
    </row>
    <row r="216" spans="22:22" ht="12.75" customHeight="1" x14ac:dyDescent="0.3">
      <c r="V216" s="136"/>
    </row>
    <row r="217" spans="22:22" ht="12.75" customHeight="1" x14ac:dyDescent="0.3">
      <c r="V217" s="136"/>
    </row>
    <row r="218" spans="22:22" ht="12.75" customHeight="1" x14ac:dyDescent="0.3">
      <c r="V218" s="136"/>
    </row>
    <row r="219" spans="22:22" ht="12.75" customHeight="1" x14ac:dyDescent="0.3">
      <c r="V219" s="136"/>
    </row>
    <row r="220" spans="22:22" ht="12.75" customHeight="1" x14ac:dyDescent="0.3">
      <c r="V220" s="136"/>
    </row>
    <row r="221" spans="22:22" ht="12.75" customHeight="1" x14ac:dyDescent="0.3">
      <c r="V221" s="136"/>
    </row>
    <row r="222" spans="22:22" ht="12.75" customHeight="1" x14ac:dyDescent="0.3">
      <c r="V222" s="136"/>
    </row>
    <row r="223" spans="22:22" ht="12.75" customHeight="1" x14ac:dyDescent="0.3">
      <c r="V223" s="136"/>
    </row>
    <row r="224" spans="22:22" ht="12.75" customHeight="1" x14ac:dyDescent="0.3">
      <c r="V224" s="136"/>
    </row>
    <row r="225" spans="22:22" ht="12.75" customHeight="1" x14ac:dyDescent="0.3">
      <c r="V225" s="136"/>
    </row>
    <row r="226" spans="22:22" ht="12.75" customHeight="1" x14ac:dyDescent="0.3">
      <c r="V226" s="136"/>
    </row>
    <row r="227" spans="22:22" ht="12.75" customHeight="1" x14ac:dyDescent="0.3">
      <c r="V227" s="136"/>
    </row>
    <row r="228" spans="22:22" ht="12.75" customHeight="1" x14ac:dyDescent="0.3">
      <c r="V228" s="136"/>
    </row>
    <row r="229" spans="22:22" ht="12.75" customHeight="1" x14ac:dyDescent="0.3">
      <c r="V229" s="136"/>
    </row>
    <row r="230" spans="22:22" ht="12.75" customHeight="1" x14ac:dyDescent="0.3">
      <c r="V230" s="136"/>
    </row>
    <row r="231" spans="22:22" ht="12.75" customHeight="1" x14ac:dyDescent="0.3">
      <c r="V231" s="136"/>
    </row>
    <row r="232" spans="22:22" ht="12.75" customHeight="1" x14ac:dyDescent="0.3">
      <c r="V232" s="136"/>
    </row>
    <row r="233" spans="22:22" ht="12.75" customHeight="1" x14ac:dyDescent="0.3">
      <c r="V233" s="136"/>
    </row>
    <row r="234" spans="22:22" ht="12.75" customHeight="1" x14ac:dyDescent="0.3">
      <c r="V234" s="136"/>
    </row>
    <row r="235" spans="22:22" ht="12.75" customHeight="1" x14ac:dyDescent="0.3">
      <c r="V235" s="136"/>
    </row>
    <row r="236" spans="22:22" ht="12.75" customHeight="1" x14ac:dyDescent="0.3">
      <c r="V236" s="136"/>
    </row>
    <row r="237" spans="22:22" ht="12.75" customHeight="1" x14ac:dyDescent="0.3">
      <c r="V237" s="136"/>
    </row>
    <row r="238" spans="22:22" ht="12.75" customHeight="1" x14ac:dyDescent="0.3">
      <c r="V238" s="136"/>
    </row>
    <row r="239" spans="22:22" ht="12.75" customHeight="1" x14ac:dyDescent="0.3">
      <c r="V239" s="136"/>
    </row>
    <row r="240" spans="22:22" ht="12.75" customHeight="1" x14ac:dyDescent="0.3">
      <c r="V240" s="136"/>
    </row>
    <row r="241" spans="22:22" ht="12.75" customHeight="1" x14ac:dyDescent="0.3">
      <c r="V241" s="136"/>
    </row>
    <row r="242" spans="22:22" ht="12.75" customHeight="1" x14ac:dyDescent="0.3">
      <c r="V242" s="136"/>
    </row>
    <row r="243" spans="22:22" ht="12.75" customHeight="1" x14ac:dyDescent="0.3">
      <c r="V243" s="136"/>
    </row>
    <row r="244" spans="22:22" ht="12.75" customHeight="1" x14ac:dyDescent="0.3">
      <c r="V244" s="136"/>
    </row>
    <row r="245" spans="22:22" ht="12.75" customHeight="1" x14ac:dyDescent="0.3">
      <c r="V245" s="136"/>
    </row>
    <row r="246" spans="22:22" ht="12.75" customHeight="1" x14ac:dyDescent="0.3">
      <c r="V246" s="136"/>
    </row>
    <row r="247" spans="22:22" ht="12.75" customHeight="1" x14ac:dyDescent="0.3">
      <c r="V247" s="136"/>
    </row>
    <row r="248" spans="22:22" ht="12.75" customHeight="1" x14ac:dyDescent="0.3">
      <c r="V248" s="136"/>
    </row>
    <row r="249" spans="22:22" ht="12.75" customHeight="1" x14ac:dyDescent="0.3">
      <c r="V249" s="136"/>
    </row>
    <row r="250" spans="22:22" ht="12.75" customHeight="1" x14ac:dyDescent="0.3">
      <c r="V250" s="136"/>
    </row>
    <row r="251" spans="22:22" ht="12.75" customHeight="1" x14ac:dyDescent="0.3">
      <c r="V251" s="136"/>
    </row>
    <row r="252" spans="22:22" ht="12.75" customHeight="1" x14ac:dyDescent="0.3">
      <c r="V252" s="136"/>
    </row>
    <row r="253" spans="22:22" ht="12.75" customHeight="1" x14ac:dyDescent="0.3">
      <c r="V253" s="136"/>
    </row>
    <row r="254" spans="22:22" ht="12.75" customHeight="1" x14ac:dyDescent="0.3">
      <c r="V254" s="136"/>
    </row>
    <row r="255" spans="22:22" ht="12.75" customHeight="1" x14ac:dyDescent="0.3">
      <c r="V255" s="136"/>
    </row>
    <row r="256" spans="22:22" ht="12.75" customHeight="1" x14ac:dyDescent="0.3">
      <c r="V256" s="136"/>
    </row>
    <row r="257" spans="22:22" ht="12.75" customHeight="1" x14ac:dyDescent="0.3">
      <c r="V257" s="136"/>
    </row>
    <row r="258" spans="22:22" ht="12.75" customHeight="1" x14ac:dyDescent="0.3">
      <c r="V258" s="136"/>
    </row>
    <row r="259" spans="22:22" ht="12.75" customHeight="1" x14ac:dyDescent="0.3">
      <c r="V259" s="136"/>
    </row>
    <row r="260" spans="22:22" ht="12.75" customHeight="1" x14ac:dyDescent="0.3">
      <c r="V260" s="136"/>
    </row>
    <row r="261" spans="22:22" ht="12.75" customHeight="1" x14ac:dyDescent="0.3">
      <c r="V261" s="136"/>
    </row>
    <row r="262" spans="22:22" ht="12.75" customHeight="1" x14ac:dyDescent="0.3">
      <c r="V262" s="136"/>
    </row>
    <row r="263" spans="22:22" ht="12.75" customHeight="1" x14ac:dyDescent="0.3">
      <c r="V263" s="136"/>
    </row>
    <row r="264" spans="22:22" ht="12.75" customHeight="1" x14ac:dyDescent="0.3">
      <c r="V264" s="136"/>
    </row>
    <row r="265" spans="22:22" ht="12.75" customHeight="1" x14ac:dyDescent="0.3">
      <c r="V265" s="136"/>
    </row>
    <row r="266" spans="22:22" ht="12.75" customHeight="1" x14ac:dyDescent="0.3">
      <c r="V266" s="136"/>
    </row>
    <row r="267" spans="22:22" ht="12.75" customHeight="1" x14ac:dyDescent="0.3">
      <c r="V267" s="136"/>
    </row>
    <row r="268" spans="22:22" ht="12.75" customHeight="1" x14ac:dyDescent="0.3">
      <c r="V268" s="136"/>
    </row>
    <row r="269" spans="22:22" ht="12.75" customHeight="1" x14ac:dyDescent="0.3">
      <c r="V269" s="136"/>
    </row>
    <row r="270" spans="22:22" ht="12.75" customHeight="1" x14ac:dyDescent="0.3">
      <c r="V270" s="136"/>
    </row>
    <row r="271" spans="22:22" ht="12.75" customHeight="1" x14ac:dyDescent="0.3">
      <c r="V271" s="136"/>
    </row>
    <row r="272" spans="22:22" ht="12.75" customHeight="1" x14ac:dyDescent="0.3">
      <c r="V272" s="136"/>
    </row>
    <row r="273" spans="22:22" ht="12.75" customHeight="1" x14ac:dyDescent="0.3">
      <c r="V273" s="136"/>
    </row>
    <row r="274" spans="22:22" ht="12.75" customHeight="1" x14ac:dyDescent="0.3">
      <c r="V274" s="136"/>
    </row>
    <row r="275" spans="22:22" ht="12.75" customHeight="1" x14ac:dyDescent="0.3">
      <c r="V275" s="136"/>
    </row>
    <row r="276" spans="22:22" ht="12.75" customHeight="1" x14ac:dyDescent="0.3">
      <c r="V276" s="136"/>
    </row>
    <row r="277" spans="22:22" ht="12.75" customHeight="1" x14ac:dyDescent="0.3">
      <c r="V277" s="136"/>
    </row>
    <row r="278" spans="22:22" ht="12.75" customHeight="1" x14ac:dyDescent="0.3">
      <c r="V278" s="136"/>
    </row>
    <row r="279" spans="22:22" ht="12.75" customHeight="1" x14ac:dyDescent="0.3">
      <c r="V279" s="136"/>
    </row>
    <row r="280" spans="22:22" ht="12.75" customHeight="1" x14ac:dyDescent="0.3">
      <c r="V280" s="136"/>
    </row>
    <row r="281" spans="22:22" ht="12.75" customHeight="1" x14ac:dyDescent="0.3">
      <c r="V281" s="136"/>
    </row>
    <row r="282" spans="22:22" ht="12.75" customHeight="1" x14ac:dyDescent="0.3">
      <c r="V282" s="136"/>
    </row>
    <row r="283" spans="22:22" ht="12.75" customHeight="1" x14ac:dyDescent="0.3">
      <c r="V283" s="136"/>
    </row>
    <row r="284" spans="22:22" ht="12.75" customHeight="1" x14ac:dyDescent="0.3">
      <c r="V284" s="136"/>
    </row>
    <row r="285" spans="22:22" ht="12.75" customHeight="1" x14ac:dyDescent="0.3">
      <c r="V285" s="136"/>
    </row>
    <row r="286" spans="22:22" ht="12.75" customHeight="1" x14ac:dyDescent="0.3">
      <c r="V286" s="136"/>
    </row>
    <row r="287" spans="22:22" ht="12.75" customHeight="1" x14ac:dyDescent="0.3">
      <c r="V287" s="136"/>
    </row>
    <row r="288" spans="22:22" ht="12.75" customHeight="1" x14ac:dyDescent="0.3">
      <c r="V288" s="136"/>
    </row>
    <row r="289" spans="22:22" ht="12.75" customHeight="1" x14ac:dyDescent="0.3">
      <c r="V289" s="136"/>
    </row>
    <row r="290" spans="22:22" ht="12.75" customHeight="1" x14ac:dyDescent="0.3">
      <c r="V290" s="136"/>
    </row>
    <row r="291" spans="22:22" ht="12.75" customHeight="1" x14ac:dyDescent="0.3">
      <c r="V291" s="136"/>
    </row>
    <row r="292" spans="22:22" ht="12.75" customHeight="1" x14ac:dyDescent="0.3">
      <c r="V292" s="136"/>
    </row>
    <row r="293" spans="22:22" ht="12.75" customHeight="1" x14ac:dyDescent="0.3">
      <c r="V293" s="136"/>
    </row>
    <row r="294" spans="22:22" ht="12.75" customHeight="1" x14ac:dyDescent="0.3">
      <c r="V294" s="136"/>
    </row>
    <row r="295" spans="22:22" ht="12.75" customHeight="1" x14ac:dyDescent="0.3">
      <c r="V295" s="136"/>
    </row>
    <row r="296" spans="22:22" ht="12.75" customHeight="1" x14ac:dyDescent="0.3">
      <c r="V296" s="136"/>
    </row>
    <row r="297" spans="22:22" ht="12.75" customHeight="1" x14ac:dyDescent="0.3">
      <c r="V297" s="136"/>
    </row>
    <row r="298" spans="22:22" ht="12.75" customHeight="1" x14ac:dyDescent="0.3">
      <c r="V298" s="136"/>
    </row>
    <row r="299" spans="22:22" ht="12.75" customHeight="1" x14ac:dyDescent="0.3">
      <c r="V299" s="136"/>
    </row>
    <row r="300" spans="22:22" ht="12.75" customHeight="1" x14ac:dyDescent="0.3">
      <c r="V300" s="136"/>
    </row>
    <row r="301" spans="22:22" ht="12.75" customHeight="1" x14ac:dyDescent="0.3">
      <c r="V301" s="136"/>
    </row>
    <row r="302" spans="22:22" ht="12.75" customHeight="1" x14ac:dyDescent="0.3">
      <c r="V302" s="136"/>
    </row>
    <row r="303" spans="22:22" ht="12.75" customHeight="1" x14ac:dyDescent="0.3">
      <c r="V303" s="136"/>
    </row>
    <row r="304" spans="22:22" ht="12.75" customHeight="1" x14ac:dyDescent="0.3">
      <c r="V304" s="136"/>
    </row>
    <row r="305" spans="22:22" ht="12.75" customHeight="1" x14ac:dyDescent="0.3">
      <c r="V305" s="136"/>
    </row>
    <row r="306" spans="22:22" ht="12.75" customHeight="1" x14ac:dyDescent="0.3">
      <c r="V306" s="136"/>
    </row>
    <row r="307" spans="22:22" ht="12.75" customHeight="1" x14ac:dyDescent="0.3">
      <c r="V307" s="136"/>
    </row>
    <row r="308" spans="22:22" ht="12.75" customHeight="1" x14ac:dyDescent="0.3">
      <c r="V308" s="136"/>
    </row>
    <row r="309" spans="22:22" ht="12.75" customHeight="1" x14ac:dyDescent="0.3">
      <c r="V309" s="136"/>
    </row>
    <row r="310" spans="22:22" ht="12.75" customHeight="1" x14ac:dyDescent="0.3">
      <c r="V310" s="136"/>
    </row>
    <row r="311" spans="22:22" ht="12.75" customHeight="1" x14ac:dyDescent="0.3">
      <c r="V311" s="136"/>
    </row>
    <row r="312" spans="22:22" ht="12.75" customHeight="1" x14ac:dyDescent="0.3">
      <c r="V312" s="136"/>
    </row>
    <row r="313" spans="22:22" ht="12.75" customHeight="1" x14ac:dyDescent="0.3">
      <c r="V313" s="136"/>
    </row>
    <row r="314" spans="22:22" ht="12.75" customHeight="1" x14ac:dyDescent="0.3">
      <c r="V314" s="136"/>
    </row>
    <row r="315" spans="22:22" ht="12.75" customHeight="1" x14ac:dyDescent="0.3">
      <c r="V315" s="136"/>
    </row>
    <row r="316" spans="22:22" ht="12.75" customHeight="1" x14ac:dyDescent="0.3">
      <c r="V316" s="136"/>
    </row>
    <row r="317" spans="22:22" ht="12.75" customHeight="1" x14ac:dyDescent="0.3">
      <c r="V317" s="136"/>
    </row>
    <row r="318" spans="22:22" ht="12.75" customHeight="1" x14ac:dyDescent="0.3">
      <c r="V318" s="136"/>
    </row>
    <row r="319" spans="22:22" ht="12.75" customHeight="1" x14ac:dyDescent="0.3">
      <c r="V319" s="136"/>
    </row>
    <row r="320" spans="22:22" ht="12.75" customHeight="1" x14ac:dyDescent="0.3">
      <c r="V320" s="136"/>
    </row>
    <row r="321" spans="22:22" ht="12.75" customHeight="1" x14ac:dyDescent="0.3">
      <c r="V321" s="136"/>
    </row>
    <row r="322" spans="22:22" ht="12.75" customHeight="1" x14ac:dyDescent="0.3">
      <c r="V322" s="136"/>
    </row>
    <row r="323" spans="22:22" ht="12.75" customHeight="1" x14ac:dyDescent="0.3">
      <c r="V323" s="136"/>
    </row>
    <row r="324" spans="22:22" ht="12.75" customHeight="1" x14ac:dyDescent="0.3">
      <c r="V324" s="136"/>
    </row>
    <row r="325" spans="22:22" ht="12.75" customHeight="1" x14ac:dyDescent="0.3">
      <c r="V325" s="136"/>
    </row>
    <row r="326" spans="22:22" ht="12.75" customHeight="1" x14ac:dyDescent="0.3">
      <c r="V326" s="136"/>
    </row>
    <row r="327" spans="22:22" ht="12.75" customHeight="1" x14ac:dyDescent="0.3">
      <c r="V327" s="136"/>
    </row>
    <row r="328" spans="22:22" ht="12.75" customHeight="1" x14ac:dyDescent="0.3">
      <c r="V328" s="136"/>
    </row>
    <row r="329" spans="22:22" ht="12.75" customHeight="1" x14ac:dyDescent="0.3">
      <c r="V329" s="136"/>
    </row>
    <row r="330" spans="22:22" ht="12.75" customHeight="1" x14ac:dyDescent="0.3">
      <c r="V330" s="136"/>
    </row>
    <row r="331" spans="22:22" ht="12.75" customHeight="1" x14ac:dyDescent="0.3">
      <c r="V331" s="136"/>
    </row>
    <row r="332" spans="22:22" ht="12.75" customHeight="1" x14ac:dyDescent="0.3">
      <c r="V332" s="136"/>
    </row>
    <row r="333" spans="22:22" ht="12.75" customHeight="1" x14ac:dyDescent="0.3">
      <c r="V333" s="136"/>
    </row>
    <row r="334" spans="22:22" ht="12.75" customHeight="1" x14ac:dyDescent="0.3">
      <c r="V334" s="136"/>
    </row>
    <row r="335" spans="22:22" ht="12.75" customHeight="1" x14ac:dyDescent="0.3">
      <c r="V335" s="136"/>
    </row>
    <row r="336" spans="22:22" ht="12.75" customHeight="1" x14ac:dyDescent="0.3">
      <c r="V336" s="136"/>
    </row>
    <row r="337" spans="22:22" ht="12.75" customHeight="1" x14ac:dyDescent="0.3">
      <c r="V337" s="136"/>
    </row>
    <row r="338" spans="22:22" ht="12.75" customHeight="1" x14ac:dyDescent="0.3">
      <c r="V338" s="136"/>
    </row>
    <row r="339" spans="22:22" ht="12.75" customHeight="1" x14ac:dyDescent="0.3">
      <c r="V339" s="136"/>
    </row>
    <row r="340" spans="22:22" ht="12.75" customHeight="1" x14ac:dyDescent="0.3">
      <c r="V340" s="136"/>
    </row>
    <row r="341" spans="22:22" ht="12.75" customHeight="1" x14ac:dyDescent="0.3">
      <c r="V341" s="136"/>
    </row>
    <row r="342" spans="22:22" ht="12.75" customHeight="1" x14ac:dyDescent="0.3">
      <c r="V342" s="136"/>
    </row>
    <row r="343" spans="22:22" ht="12.75" customHeight="1" x14ac:dyDescent="0.3">
      <c r="V343" s="136"/>
    </row>
    <row r="344" spans="22:22" ht="12.75" customHeight="1" x14ac:dyDescent="0.3">
      <c r="V344" s="136"/>
    </row>
    <row r="345" spans="22:22" ht="12.75" customHeight="1" x14ac:dyDescent="0.3">
      <c r="V345" s="136"/>
    </row>
    <row r="346" spans="22:22" ht="12.75" customHeight="1" x14ac:dyDescent="0.3">
      <c r="V346" s="136"/>
    </row>
    <row r="347" spans="22:22" ht="12.75" customHeight="1" x14ac:dyDescent="0.3">
      <c r="V347" s="136"/>
    </row>
    <row r="348" spans="22:22" ht="12.75" customHeight="1" x14ac:dyDescent="0.3">
      <c r="V348" s="136"/>
    </row>
    <row r="349" spans="22:22" ht="12.75" customHeight="1" x14ac:dyDescent="0.3">
      <c r="V349" s="136"/>
    </row>
    <row r="350" spans="22:22" ht="12.75" customHeight="1" x14ac:dyDescent="0.3">
      <c r="V350" s="136"/>
    </row>
    <row r="351" spans="22:22" ht="12.75" customHeight="1" x14ac:dyDescent="0.3">
      <c r="V351" s="136"/>
    </row>
    <row r="352" spans="22:22" ht="12.75" customHeight="1" x14ac:dyDescent="0.3">
      <c r="V352" s="136"/>
    </row>
    <row r="353" spans="22:22" ht="12.75" customHeight="1" x14ac:dyDescent="0.3">
      <c r="V353" s="136"/>
    </row>
    <row r="354" spans="22:22" ht="12.75" customHeight="1" x14ac:dyDescent="0.3">
      <c r="V354" s="136"/>
    </row>
    <row r="355" spans="22:22" ht="12.75" customHeight="1" x14ac:dyDescent="0.3">
      <c r="V355" s="136"/>
    </row>
    <row r="356" spans="22:22" ht="12.75" customHeight="1" x14ac:dyDescent="0.3">
      <c r="V356" s="136"/>
    </row>
    <row r="357" spans="22:22" ht="12.75" customHeight="1" x14ac:dyDescent="0.3">
      <c r="V357" s="136"/>
    </row>
    <row r="358" spans="22:22" ht="12.75" customHeight="1" x14ac:dyDescent="0.3">
      <c r="V358" s="136"/>
    </row>
    <row r="359" spans="22:22" ht="12.75" customHeight="1" x14ac:dyDescent="0.3">
      <c r="V359" s="136"/>
    </row>
    <row r="360" spans="22:22" ht="12.75" customHeight="1" x14ac:dyDescent="0.3">
      <c r="V360" s="136"/>
    </row>
    <row r="361" spans="22:22" ht="12.75" customHeight="1" x14ac:dyDescent="0.3">
      <c r="V361" s="136"/>
    </row>
    <row r="362" spans="22:22" ht="12.75" customHeight="1" x14ac:dyDescent="0.3">
      <c r="V362" s="136"/>
    </row>
    <row r="363" spans="22:22" ht="12.75" customHeight="1" x14ac:dyDescent="0.3">
      <c r="V363" s="136"/>
    </row>
    <row r="364" spans="22:22" ht="12.75" customHeight="1" x14ac:dyDescent="0.3">
      <c r="V364" s="136"/>
    </row>
    <row r="365" spans="22:22" ht="12.75" customHeight="1" x14ac:dyDescent="0.3">
      <c r="V365" s="136"/>
    </row>
    <row r="366" spans="22:22" ht="12.75" customHeight="1" x14ac:dyDescent="0.3">
      <c r="V366" s="136"/>
    </row>
    <row r="367" spans="22:22" ht="12.75" customHeight="1" x14ac:dyDescent="0.3">
      <c r="V367" s="136"/>
    </row>
    <row r="368" spans="22:22" ht="12.75" customHeight="1" x14ac:dyDescent="0.3">
      <c r="V368" s="136"/>
    </row>
    <row r="369" spans="22:22" ht="12.75" customHeight="1" x14ac:dyDescent="0.3">
      <c r="V369" s="136"/>
    </row>
    <row r="370" spans="22:22" ht="12.75" customHeight="1" x14ac:dyDescent="0.3">
      <c r="V370" s="136"/>
    </row>
    <row r="371" spans="22:22" ht="12.75" customHeight="1" x14ac:dyDescent="0.3">
      <c r="V371" s="136"/>
    </row>
    <row r="372" spans="22:22" ht="12.75" customHeight="1" x14ac:dyDescent="0.3">
      <c r="V372" s="136"/>
    </row>
    <row r="373" spans="22:22" ht="12.75" customHeight="1" x14ac:dyDescent="0.3">
      <c r="V373" s="136"/>
    </row>
    <row r="374" spans="22:22" ht="12.75" customHeight="1" x14ac:dyDescent="0.3">
      <c r="V374" s="136"/>
    </row>
    <row r="375" spans="22:22" ht="12.75" customHeight="1" x14ac:dyDescent="0.3">
      <c r="V375" s="136"/>
    </row>
    <row r="376" spans="22:22" ht="12.75" customHeight="1" x14ac:dyDescent="0.3">
      <c r="V376" s="136"/>
    </row>
    <row r="377" spans="22:22" ht="12.75" customHeight="1" x14ac:dyDescent="0.3">
      <c r="V377" s="136"/>
    </row>
    <row r="378" spans="22:22" ht="12.75" customHeight="1" x14ac:dyDescent="0.3">
      <c r="V378" s="136"/>
    </row>
    <row r="379" spans="22:22" ht="12.75" customHeight="1" x14ac:dyDescent="0.3">
      <c r="V379" s="136"/>
    </row>
    <row r="380" spans="22:22" ht="12.75" customHeight="1" x14ac:dyDescent="0.3">
      <c r="V380" s="136"/>
    </row>
    <row r="381" spans="22:22" ht="12.75" customHeight="1" x14ac:dyDescent="0.3">
      <c r="V381" s="136"/>
    </row>
    <row r="382" spans="22:22" ht="12.75" customHeight="1" x14ac:dyDescent="0.3">
      <c r="V382" s="136"/>
    </row>
    <row r="383" spans="22:22" ht="12.75" customHeight="1" x14ac:dyDescent="0.3">
      <c r="V383" s="136"/>
    </row>
    <row r="384" spans="22:22" ht="12.75" customHeight="1" x14ac:dyDescent="0.3">
      <c r="V384" s="136"/>
    </row>
    <row r="385" spans="22:22" ht="12.75" customHeight="1" x14ac:dyDescent="0.3">
      <c r="V385" s="136"/>
    </row>
    <row r="386" spans="22:22" ht="12.75" customHeight="1" x14ac:dyDescent="0.3">
      <c r="V386" s="136"/>
    </row>
    <row r="387" spans="22:22" ht="12.75" customHeight="1" x14ac:dyDescent="0.3">
      <c r="V387" s="136"/>
    </row>
    <row r="388" spans="22:22" ht="12.75" customHeight="1" x14ac:dyDescent="0.3">
      <c r="V388" s="136"/>
    </row>
    <row r="389" spans="22:22" ht="12.75" customHeight="1" x14ac:dyDescent="0.3">
      <c r="V389" s="136"/>
    </row>
    <row r="390" spans="22:22" ht="12.75" customHeight="1" x14ac:dyDescent="0.3">
      <c r="V390" s="136"/>
    </row>
    <row r="391" spans="22:22" ht="12.75" customHeight="1" x14ac:dyDescent="0.3">
      <c r="V391" s="136"/>
    </row>
    <row r="392" spans="22:22" ht="12.75" customHeight="1" x14ac:dyDescent="0.3">
      <c r="V392" s="136"/>
    </row>
    <row r="393" spans="22:22" ht="12.75" customHeight="1" x14ac:dyDescent="0.3">
      <c r="V393" s="136"/>
    </row>
    <row r="394" spans="22:22" ht="12.75" customHeight="1" x14ac:dyDescent="0.3">
      <c r="V394" s="136"/>
    </row>
    <row r="395" spans="22:22" ht="12.75" customHeight="1" x14ac:dyDescent="0.3">
      <c r="V395" s="136"/>
    </row>
    <row r="396" spans="22:22" ht="12.75" customHeight="1" x14ac:dyDescent="0.3">
      <c r="V396" s="136"/>
    </row>
    <row r="397" spans="22:22" ht="12.75" customHeight="1" x14ac:dyDescent="0.3">
      <c r="V397" s="136"/>
    </row>
    <row r="398" spans="22:22" ht="12.75" customHeight="1" x14ac:dyDescent="0.3">
      <c r="V398" s="136"/>
    </row>
    <row r="399" spans="22:22" ht="12.75" customHeight="1" x14ac:dyDescent="0.3">
      <c r="V399" s="136"/>
    </row>
    <row r="400" spans="22:22" ht="12.75" customHeight="1" x14ac:dyDescent="0.3">
      <c r="V400" s="136"/>
    </row>
    <row r="401" spans="22:22" ht="12.75" customHeight="1" x14ac:dyDescent="0.3">
      <c r="V401" s="136"/>
    </row>
    <row r="402" spans="22:22" ht="12.75" customHeight="1" x14ac:dyDescent="0.3">
      <c r="V402" s="136"/>
    </row>
    <row r="403" spans="22:22" ht="12.75" customHeight="1" x14ac:dyDescent="0.3">
      <c r="V403" s="136"/>
    </row>
    <row r="404" spans="22:22" ht="12.75" customHeight="1" x14ac:dyDescent="0.3">
      <c r="V404" s="136"/>
    </row>
    <row r="405" spans="22:22" ht="12.75" customHeight="1" x14ac:dyDescent="0.3">
      <c r="V405" s="136"/>
    </row>
    <row r="406" spans="22:22" ht="12.75" customHeight="1" x14ac:dyDescent="0.3">
      <c r="V406" s="136"/>
    </row>
    <row r="407" spans="22:22" ht="12.75" customHeight="1" x14ac:dyDescent="0.3">
      <c r="V407" s="136"/>
    </row>
    <row r="408" spans="22:22" ht="12.75" customHeight="1" x14ac:dyDescent="0.3">
      <c r="V408" s="136"/>
    </row>
    <row r="409" spans="22:22" ht="12.75" customHeight="1" x14ac:dyDescent="0.3">
      <c r="V409" s="136"/>
    </row>
    <row r="410" spans="22:22" ht="12.75" customHeight="1" x14ac:dyDescent="0.3">
      <c r="V410" s="136"/>
    </row>
    <row r="411" spans="22:22" ht="12.75" customHeight="1" x14ac:dyDescent="0.3">
      <c r="V411" s="136"/>
    </row>
    <row r="412" spans="22:22" ht="12.75" customHeight="1" x14ac:dyDescent="0.3">
      <c r="V412" s="136"/>
    </row>
    <row r="413" spans="22:22" ht="12.75" customHeight="1" x14ac:dyDescent="0.3">
      <c r="V413" s="136"/>
    </row>
    <row r="414" spans="22:22" ht="12.75" customHeight="1" x14ac:dyDescent="0.3">
      <c r="V414" s="136"/>
    </row>
    <row r="415" spans="22:22" ht="12.75" customHeight="1" x14ac:dyDescent="0.3">
      <c r="V415" s="136"/>
    </row>
    <row r="416" spans="22:22" ht="12.75" customHeight="1" x14ac:dyDescent="0.3">
      <c r="V416" s="136"/>
    </row>
    <row r="417" spans="22:22" ht="12.75" customHeight="1" x14ac:dyDescent="0.3">
      <c r="V417" s="136"/>
    </row>
    <row r="418" spans="22:22" ht="12.75" customHeight="1" x14ac:dyDescent="0.3">
      <c r="V418" s="136"/>
    </row>
    <row r="419" spans="22:22" ht="12.75" customHeight="1" x14ac:dyDescent="0.3">
      <c r="V419" s="136"/>
    </row>
    <row r="420" spans="22:22" ht="12.75" customHeight="1" x14ac:dyDescent="0.3">
      <c r="V420" s="136"/>
    </row>
    <row r="421" spans="22:22" ht="12.75" customHeight="1" x14ac:dyDescent="0.3">
      <c r="V421" s="136"/>
    </row>
    <row r="422" spans="22:22" ht="12.75" customHeight="1" x14ac:dyDescent="0.3">
      <c r="V422" s="136"/>
    </row>
    <row r="423" spans="22:22" ht="12.75" customHeight="1" x14ac:dyDescent="0.3">
      <c r="V423" s="136"/>
    </row>
    <row r="424" spans="22:22" ht="12.75" customHeight="1" x14ac:dyDescent="0.3">
      <c r="V424" s="136"/>
    </row>
    <row r="425" spans="22:22" ht="12.75" customHeight="1" x14ac:dyDescent="0.3">
      <c r="V425" s="136"/>
    </row>
    <row r="426" spans="22:22" ht="12.75" customHeight="1" x14ac:dyDescent="0.3">
      <c r="V426" s="136"/>
    </row>
    <row r="427" spans="22:22" ht="12.75" customHeight="1" x14ac:dyDescent="0.3">
      <c r="V427" s="136"/>
    </row>
    <row r="428" spans="22:22" ht="12.75" customHeight="1" x14ac:dyDescent="0.3">
      <c r="V428" s="136"/>
    </row>
    <row r="429" spans="22:22" ht="12.75" customHeight="1" x14ac:dyDescent="0.3">
      <c r="V429" s="136"/>
    </row>
    <row r="430" spans="22:22" ht="12.75" customHeight="1" x14ac:dyDescent="0.3">
      <c r="V430" s="136"/>
    </row>
    <row r="431" spans="22:22" ht="12.75" customHeight="1" x14ac:dyDescent="0.3">
      <c r="V431" s="136"/>
    </row>
    <row r="432" spans="22:22" ht="12.75" customHeight="1" x14ac:dyDescent="0.3">
      <c r="V432" s="136"/>
    </row>
    <row r="433" spans="22:22" ht="12.75" customHeight="1" x14ac:dyDescent="0.3">
      <c r="V433" s="136"/>
    </row>
    <row r="434" spans="22:22" ht="12.75" customHeight="1" x14ac:dyDescent="0.3">
      <c r="V434" s="136"/>
    </row>
    <row r="435" spans="22:22" ht="12.75" customHeight="1" x14ac:dyDescent="0.3">
      <c r="V435" s="136"/>
    </row>
    <row r="436" spans="22:22" ht="12.75" customHeight="1" x14ac:dyDescent="0.3">
      <c r="V436" s="136"/>
    </row>
    <row r="437" spans="22:22" ht="12.75" customHeight="1" x14ac:dyDescent="0.3">
      <c r="V437" s="136"/>
    </row>
    <row r="438" spans="22:22" ht="12.75" customHeight="1" x14ac:dyDescent="0.3">
      <c r="V438" s="136"/>
    </row>
    <row r="439" spans="22:22" ht="12.75" customHeight="1" x14ac:dyDescent="0.3">
      <c r="V439" s="136"/>
    </row>
    <row r="440" spans="22:22" ht="12.75" customHeight="1" x14ac:dyDescent="0.3">
      <c r="V440" s="136"/>
    </row>
    <row r="441" spans="22:22" ht="12.75" customHeight="1" x14ac:dyDescent="0.3">
      <c r="V441" s="136"/>
    </row>
    <row r="442" spans="22:22" ht="12.75" customHeight="1" x14ac:dyDescent="0.3">
      <c r="V442" s="136"/>
    </row>
    <row r="443" spans="22:22" ht="12.75" customHeight="1" x14ac:dyDescent="0.3">
      <c r="V443" s="136"/>
    </row>
    <row r="444" spans="22:22" ht="12.75" customHeight="1" x14ac:dyDescent="0.3">
      <c r="V444" s="136"/>
    </row>
    <row r="445" spans="22:22" ht="12.75" customHeight="1" x14ac:dyDescent="0.3">
      <c r="V445" s="136"/>
    </row>
    <row r="446" spans="22:22" ht="12.75" customHeight="1" x14ac:dyDescent="0.3">
      <c r="V446" s="136"/>
    </row>
    <row r="447" spans="22:22" ht="12.75" customHeight="1" x14ac:dyDescent="0.3">
      <c r="V447" s="136"/>
    </row>
    <row r="448" spans="22:22" ht="12.75" customHeight="1" x14ac:dyDescent="0.3">
      <c r="V448" s="136"/>
    </row>
    <row r="449" spans="22:22" ht="12.75" customHeight="1" x14ac:dyDescent="0.3">
      <c r="V449" s="136"/>
    </row>
    <row r="450" spans="22:22" ht="12.75" customHeight="1" x14ac:dyDescent="0.3">
      <c r="V450" s="136"/>
    </row>
    <row r="451" spans="22:22" ht="12.75" customHeight="1" x14ac:dyDescent="0.3">
      <c r="V451" s="136"/>
    </row>
    <row r="452" spans="22:22" ht="12.75" customHeight="1" x14ac:dyDescent="0.3">
      <c r="V452" s="136"/>
    </row>
    <row r="453" spans="22:22" ht="12.75" customHeight="1" x14ac:dyDescent="0.3">
      <c r="V453" s="136"/>
    </row>
    <row r="454" spans="22:22" ht="12.75" customHeight="1" x14ac:dyDescent="0.3">
      <c r="V454" s="136"/>
    </row>
    <row r="455" spans="22:22" ht="12.75" customHeight="1" x14ac:dyDescent="0.3">
      <c r="V455" s="136"/>
    </row>
    <row r="456" spans="22:22" ht="12.75" customHeight="1" x14ac:dyDescent="0.3">
      <c r="V456" s="136"/>
    </row>
    <row r="457" spans="22:22" ht="12.75" customHeight="1" x14ac:dyDescent="0.3">
      <c r="V457" s="136"/>
    </row>
    <row r="458" spans="22:22" ht="12.75" customHeight="1" x14ac:dyDescent="0.3">
      <c r="V458" s="136"/>
    </row>
    <row r="459" spans="22:22" ht="12.75" customHeight="1" x14ac:dyDescent="0.3">
      <c r="V459" s="136"/>
    </row>
    <row r="460" spans="22:22" ht="12.75" customHeight="1" x14ac:dyDescent="0.3">
      <c r="V460" s="136"/>
    </row>
    <row r="461" spans="22:22" ht="12.75" customHeight="1" x14ac:dyDescent="0.3">
      <c r="V461" s="136"/>
    </row>
    <row r="462" spans="22:22" ht="12.75" customHeight="1" x14ac:dyDescent="0.3">
      <c r="V462" s="136"/>
    </row>
    <row r="463" spans="22:22" ht="12.75" customHeight="1" x14ac:dyDescent="0.3">
      <c r="V463" s="136"/>
    </row>
    <row r="464" spans="22:22" ht="12.75" customHeight="1" x14ac:dyDescent="0.3">
      <c r="V464" s="136"/>
    </row>
    <row r="465" spans="22:22" ht="12.75" customHeight="1" x14ac:dyDescent="0.3">
      <c r="V465" s="136"/>
    </row>
    <row r="466" spans="22:22" ht="12.75" customHeight="1" x14ac:dyDescent="0.3">
      <c r="V466" s="136"/>
    </row>
    <row r="467" spans="22:22" ht="12.75" customHeight="1" x14ac:dyDescent="0.3">
      <c r="V467" s="136"/>
    </row>
    <row r="468" spans="22:22" ht="12.75" customHeight="1" x14ac:dyDescent="0.3">
      <c r="V468" s="136"/>
    </row>
    <row r="469" spans="22:22" ht="12.75" customHeight="1" x14ac:dyDescent="0.3">
      <c r="V469" s="136"/>
    </row>
    <row r="470" spans="22:22" ht="12.75" customHeight="1" x14ac:dyDescent="0.3">
      <c r="V470" s="136"/>
    </row>
    <row r="471" spans="22:22" ht="12.75" customHeight="1" x14ac:dyDescent="0.3">
      <c r="V471" s="136"/>
    </row>
    <row r="472" spans="22:22" ht="12.75" customHeight="1" x14ac:dyDescent="0.3">
      <c r="V472" s="136"/>
    </row>
    <row r="473" spans="22:22" ht="12.75" customHeight="1" x14ac:dyDescent="0.3">
      <c r="V473" s="136"/>
    </row>
    <row r="474" spans="22:22" ht="12.75" customHeight="1" x14ac:dyDescent="0.3">
      <c r="V474" s="136"/>
    </row>
    <row r="475" spans="22:22" ht="12.75" customHeight="1" x14ac:dyDescent="0.3">
      <c r="V475" s="136"/>
    </row>
    <row r="476" spans="22:22" ht="12.75" customHeight="1" x14ac:dyDescent="0.3">
      <c r="V476" s="136"/>
    </row>
    <row r="477" spans="22:22" ht="12.75" customHeight="1" x14ac:dyDescent="0.3">
      <c r="V477" s="136"/>
    </row>
    <row r="478" spans="22:22" ht="12.75" customHeight="1" x14ac:dyDescent="0.3">
      <c r="V478" s="136"/>
    </row>
    <row r="479" spans="22:22" ht="12.75" customHeight="1" x14ac:dyDescent="0.3">
      <c r="V479" s="136"/>
    </row>
    <row r="480" spans="22:22" ht="12.75" customHeight="1" x14ac:dyDescent="0.3">
      <c r="V480" s="136"/>
    </row>
    <row r="481" spans="22:22" ht="12.75" customHeight="1" x14ac:dyDescent="0.3">
      <c r="V481" s="136"/>
    </row>
    <row r="482" spans="22:22" ht="12.75" customHeight="1" x14ac:dyDescent="0.3">
      <c r="V482" s="136"/>
    </row>
    <row r="483" spans="22:22" ht="12.75" customHeight="1" x14ac:dyDescent="0.3">
      <c r="V483" s="136"/>
    </row>
    <row r="484" spans="22:22" ht="12.75" customHeight="1" x14ac:dyDescent="0.3">
      <c r="V484" s="136"/>
    </row>
    <row r="485" spans="22:22" ht="12.75" customHeight="1" x14ac:dyDescent="0.3">
      <c r="V485" s="136"/>
    </row>
    <row r="486" spans="22:22" ht="12.75" customHeight="1" x14ac:dyDescent="0.3">
      <c r="V486" s="136"/>
    </row>
    <row r="487" spans="22:22" ht="12.75" customHeight="1" x14ac:dyDescent="0.3">
      <c r="V487" s="136"/>
    </row>
    <row r="488" spans="22:22" ht="12.75" customHeight="1" x14ac:dyDescent="0.3">
      <c r="V488" s="136"/>
    </row>
    <row r="489" spans="22:22" ht="12.75" customHeight="1" x14ac:dyDescent="0.3">
      <c r="V489" s="136"/>
    </row>
    <row r="490" spans="22:22" ht="12.75" customHeight="1" x14ac:dyDescent="0.3">
      <c r="V490" s="136"/>
    </row>
    <row r="491" spans="22:22" ht="12.75" customHeight="1" x14ac:dyDescent="0.3">
      <c r="V491" s="136"/>
    </row>
    <row r="492" spans="22:22" ht="12.75" customHeight="1" x14ac:dyDescent="0.3">
      <c r="V492" s="136"/>
    </row>
    <row r="493" spans="22:22" ht="12.75" customHeight="1" x14ac:dyDescent="0.3">
      <c r="V493" s="136"/>
    </row>
    <row r="494" spans="22:22" ht="12.75" customHeight="1" x14ac:dyDescent="0.3">
      <c r="V494" s="136"/>
    </row>
    <row r="495" spans="22:22" ht="12.75" customHeight="1" x14ac:dyDescent="0.3">
      <c r="V495" s="136"/>
    </row>
    <row r="496" spans="22:22" ht="12.75" customHeight="1" x14ac:dyDescent="0.3">
      <c r="V496" s="136"/>
    </row>
    <row r="497" spans="22:22" ht="12.75" customHeight="1" x14ac:dyDescent="0.3">
      <c r="V497" s="136"/>
    </row>
    <row r="498" spans="22:22" ht="12.75" customHeight="1" x14ac:dyDescent="0.3">
      <c r="V498" s="136"/>
    </row>
    <row r="499" spans="22:22" ht="12.75" customHeight="1" x14ac:dyDescent="0.3">
      <c r="V499" s="136"/>
    </row>
    <row r="500" spans="22:22" ht="12.75" customHeight="1" x14ac:dyDescent="0.3">
      <c r="V500" s="136"/>
    </row>
    <row r="501" spans="22:22" ht="12.75" customHeight="1" x14ac:dyDescent="0.3">
      <c r="V501" s="136"/>
    </row>
    <row r="502" spans="22:22" ht="12.75" customHeight="1" x14ac:dyDescent="0.3">
      <c r="V502" s="136"/>
    </row>
    <row r="503" spans="22:22" ht="12.75" customHeight="1" x14ac:dyDescent="0.3">
      <c r="V503" s="136"/>
    </row>
    <row r="504" spans="22:22" ht="12.75" customHeight="1" x14ac:dyDescent="0.3">
      <c r="V504" s="136"/>
    </row>
    <row r="505" spans="22:22" ht="12.75" customHeight="1" x14ac:dyDescent="0.3">
      <c r="V505" s="136"/>
    </row>
    <row r="506" spans="22:22" ht="12.75" customHeight="1" x14ac:dyDescent="0.3">
      <c r="V506" s="136"/>
    </row>
    <row r="507" spans="22:22" ht="12.75" customHeight="1" x14ac:dyDescent="0.3">
      <c r="V507" s="136"/>
    </row>
    <row r="508" spans="22:22" ht="12.75" customHeight="1" x14ac:dyDescent="0.3">
      <c r="V508" s="136"/>
    </row>
    <row r="509" spans="22:22" ht="12.75" customHeight="1" x14ac:dyDescent="0.3">
      <c r="V509" s="136"/>
    </row>
    <row r="510" spans="22:22" ht="12.75" customHeight="1" x14ac:dyDescent="0.3">
      <c r="V510" s="136"/>
    </row>
    <row r="511" spans="22:22" ht="12.75" customHeight="1" x14ac:dyDescent="0.3">
      <c r="V511" s="136"/>
    </row>
    <row r="512" spans="22:22" ht="12.75" customHeight="1" x14ac:dyDescent="0.3">
      <c r="V512" s="136"/>
    </row>
    <row r="513" spans="22:22" ht="12.75" customHeight="1" x14ac:dyDescent="0.3">
      <c r="V513" s="136"/>
    </row>
    <row r="514" spans="22:22" ht="12.75" customHeight="1" x14ac:dyDescent="0.3">
      <c r="V514" s="136"/>
    </row>
    <row r="515" spans="22:22" ht="12.75" customHeight="1" x14ac:dyDescent="0.3">
      <c r="V515" s="136"/>
    </row>
    <row r="516" spans="22:22" ht="12.75" customHeight="1" x14ac:dyDescent="0.3">
      <c r="V516" s="136"/>
    </row>
    <row r="517" spans="22:22" ht="12.75" customHeight="1" x14ac:dyDescent="0.3">
      <c r="V517" s="136"/>
    </row>
    <row r="518" spans="22:22" ht="12.75" customHeight="1" x14ac:dyDescent="0.3">
      <c r="V518" s="136"/>
    </row>
    <row r="519" spans="22:22" ht="12.75" customHeight="1" x14ac:dyDescent="0.3">
      <c r="V519" s="136"/>
    </row>
    <row r="520" spans="22:22" ht="12.75" customHeight="1" x14ac:dyDescent="0.3">
      <c r="V520" s="136"/>
    </row>
    <row r="521" spans="22:22" ht="12.75" customHeight="1" x14ac:dyDescent="0.3">
      <c r="V521" s="136"/>
    </row>
    <row r="522" spans="22:22" ht="12.75" customHeight="1" x14ac:dyDescent="0.3">
      <c r="V522" s="136"/>
    </row>
    <row r="523" spans="22:22" ht="12.75" customHeight="1" x14ac:dyDescent="0.3">
      <c r="V523" s="136"/>
    </row>
    <row r="524" spans="22:22" ht="12.75" customHeight="1" x14ac:dyDescent="0.3">
      <c r="V524" s="136"/>
    </row>
    <row r="525" spans="22:22" ht="12.75" customHeight="1" x14ac:dyDescent="0.3">
      <c r="V525" s="136"/>
    </row>
    <row r="526" spans="22:22" ht="12.75" customHeight="1" x14ac:dyDescent="0.3">
      <c r="V526" s="136"/>
    </row>
    <row r="527" spans="22:22" ht="12.75" customHeight="1" x14ac:dyDescent="0.3">
      <c r="V527" s="136"/>
    </row>
    <row r="528" spans="22:22" ht="12.75" customHeight="1" x14ac:dyDescent="0.3">
      <c r="V528" s="136"/>
    </row>
    <row r="529" spans="22:22" ht="12.75" customHeight="1" x14ac:dyDescent="0.3">
      <c r="V529" s="136"/>
    </row>
    <row r="530" spans="22:22" ht="12.75" customHeight="1" x14ac:dyDescent="0.3">
      <c r="V530" s="136"/>
    </row>
    <row r="531" spans="22:22" ht="12.75" customHeight="1" x14ac:dyDescent="0.3">
      <c r="V531" s="136"/>
    </row>
    <row r="532" spans="22:22" ht="12.75" customHeight="1" x14ac:dyDescent="0.3">
      <c r="V532" s="136"/>
    </row>
    <row r="533" spans="22:22" ht="12.75" customHeight="1" x14ac:dyDescent="0.3">
      <c r="V533" s="136"/>
    </row>
    <row r="534" spans="22:22" ht="12.75" customHeight="1" x14ac:dyDescent="0.3">
      <c r="V534" s="136"/>
    </row>
    <row r="535" spans="22:22" ht="12.75" customHeight="1" x14ac:dyDescent="0.3">
      <c r="V535" s="136"/>
    </row>
    <row r="536" spans="22:22" ht="12.75" customHeight="1" x14ac:dyDescent="0.3">
      <c r="V536" s="136"/>
    </row>
    <row r="537" spans="22:22" ht="12.75" customHeight="1" x14ac:dyDescent="0.3">
      <c r="V537" s="136"/>
    </row>
    <row r="538" spans="22:22" ht="12.75" customHeight="1" x14ac:dyDescent="0.3">
      <c r="V538" s="136"/>
    </row>
    <row r="539" spans="22:22" ht="12.75" customHeight="1" x14ac:dyDescent="0.3">
      <c r="V539" s="136"/>
    </row>
    <row r="540" spans="22:22" ht="12.75" customHeight="1" x14ac:dyDescent="0.3">
      <c r="V540" s="136"/>
    </row>
    <row r="541" spans="22:22" ht="12.75" customHeight="1" x14ac:dyDescent="0.3">
      <c r="V541" s="136"/>
    </row>
    <row r="542" spans="22:22" ht="12.75" customHeight="1" x14ac:dyDescent="0.3">
      <c r="V542" s="136"/>
    </row>
    <row r="543" spans="22:22" ht="12.75" customHeight="1" x14ac:dyDescent="0.3">
      <c r="V543" s="136"/>
    </row>
    <row r="544" spans="22:22" ht="12.75" customHeight="1" x14ac:dyDescent="0.3">
      <c r="V544" s="136"/>
    </row>
    <row r="545" spans="22:22" ht="12.75" customHeight="1" x14ac:dyDescent="0.3">
      <c r="V545" s="136"/>
    </row>
    <row r="546" spans="22:22" ht="12.75" customHeight="1" x14ac:dyDescent="0.3">
      <c r="V546" s="136"/>
    </row>
    <row r="547" spans="22:22" ht="12.75" customHeight="1" x14ac:dyDescent="0.3">
      <c r="V547" s="136"/>
    </row>
    <row r="548" spans="22:22" ht="12.75" customHeight="1" x14ac:dyDescent="0.3">
      <c r="V548" s="136"/>
    </row>
    <row r="549" spans="22:22" ht="12.75" customHeight="1" x14ac:dyDescent="0.3">
      <c r="V549" s="136"/>
    </row>
    <row r="550" spans="22:22" ht="12.75" customHeight="1" x14ac:dyDescent="0.3">
      <c r="V550" s="136"/>
    </row>
    <row r="551" spans="22:22" ht="12.75" customHeight="1" x14ac:dyDescent="0.3">
      <c r="V551" s="136"/>
    </row>
    <row r="552" spans="22:22" ht="12.75" customHeight="1" x14ac:dyDescent="0.3">
      <c r="V552" s="136"/>
    </row>
    <row r="553" spans="22:22" ht="12.75" customHeight="1" x14ac:dyDescent="0.3">
      <c r="V553" s="136"/>
    </row>
    <row r="554" spans="22:22" ht="12.75" customHeight="1" x14ac:dyDescent="0.3">
      <c r="V554" s="136"/>
    </row>
  </sheetData>
  <mergeCells count="2">
    <mergeCell ref="H3:U3"/>
    <mergeCell ref="V3:AI3"/>
  </mergeCells>
  <pageMargins left="0.70866141732283472" right="0.70866141732283472" top="0.74803149606299213" bottom="0.74803149606299213" header="0.31496062992125984" footer="0.31496062992125984"/>
  <pageSetup paperSize="9" scale="37"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72B0B-622E-4913-9155-C73900330587}">
  <sheetPr>
    <pageSetUpPr fitToPage="1"/>
  </sheetPr>
  <dimension ref="A1:EV287"/>
  <sheetViews>
    <sheetView workbookViewId="0">
      <selection activeCell="C27" sqref="C27"/>
    </sheetView>
  </sheetViews>
  <sheetFormatPr defaultColWidth="9.08984375" defaultRowHeight="13" x14ac:dyDescent="0.3"/>
  <cols>
    <col min="1" max="1" width="2.81640625" style="20" customWidth="1"/>
    <col min="2" max="2" width="3.453125" style="20" customWidth="1"/>
    <col min="3" max="3" width="51.7265625" style="20" customWidth="1"/>
    <col min="4" max="4" width="10.453125" style="20" customWidth="1"/>
    <col min="5" max="5" width="12.7265625" style="20" hidden="1" customWidth="1"/>
    <col min="6" max="8" width="13.54296875" style="20" hidden="1" customWidth="1"/>
    <col min="9" max="9" width="14" style="20" customWidth="1"/>
    <col min="10" max="13" width="13.54296875" style="20" hidden="1" customWidth="1"/>
    <col min="14" max="14" width="13.54296875" style="20" customWidth="1"/>
    <col min="15" max="15" width="12.54296875" style="20" hidden="1" customWidth="1"/>
    <col min="16" max="16" width="12.81640625" style="20" hidden="1" customWidth="1"/>
    <col min="17" max="17" width="11.453125" style="20" hidden="1" customWidth="1"/>
    <col min="18" max="18" width="12.54296875" style="20" hidden="1" customWidth="1"/>
    <col min="19" max="19" width="13.08984375" style="20" customWidth="1"/>
    <col min="20" max="20" width="12.08984375" style="20" hidden="1" customWidth="1"/>
    <col min="21" max="21" width="12.81640625" style="20" hidden="1" customWidth="1"/>
    <col min="22" max="22" width="11.453125" style="20" hidden="1" customWidth="1"/>
    <col min="23" max="23" width="13.453125" style="20" hidden="1" customWidth="1"/>
    <col min="24" max="24" width="12.54296875" style="20" customWidth="1"/>
    <col min="25" max="25" width="13.54296875" style="20" hidden="1" customWidth="1"/>
    <col min="26" max="26" width="14.453125" style="20" hidden="1" customWidth="1"/>
    <col min="27" max="27" width="12.08984375" style="20" hidden="1" customWidth="1"/>
    <col min="28" max="28" width="15.453125" style="20" hidden="1" customWidth="1"/>
    <col min="29" max="29" width="12.54296875" style="20" hidden="1" customWidth="1"/>
    <col min="30" max="30" width="12.453125" style="20" hidden="1" customWidth="1"/>
    <col min="31" max="31" width="13.08984375" style="20" hidden="1" customWidth="1"/>
    <col min="32" max="32" width="11.453125" style="20" hidden="1" customWidth="1"/>
    <col min="33" max="33" width="12.54296875" style="20" hidden="1" customWidth="1"/>
    <col min="34" max="63" width="15.453125" style="20" hidden="1" customWidth="1"/>
    <col min="64" max="64" width="14.26953125" style="20" hidden="1" customWidth="1"/>
    <col min="65" max="69" width="15.453125" style="20" hidden="1" customWidth="1"/>
    <col min="70" max="70" width="14" style="20" hidden="1" customWidth="1"/>
    <col min="71" max="71" width="13.08984375" style="20" hidden="1" customWidth="1"/>
    <col min="72" max="72" width="11.453125" style="20" hidden="1" customWidth="1"/>
    <col min="73" max="73" width="12.54296875" style="20" hidden="1" customWidth="1"/>
    <col min="74" max="74" width="14.54296875" style="20" customWidth="1"/>
    <col min="75" max="75" width="3.453125" style="20" customWidth="1"/>
    <col min="76" max="76" width="0.453125" style="20" customWidth="1"/>
    <col min="77" max="77" width="18.90625" style="301" customWidth="1"/>
    <col min="78" max="16384" width="9.08984375" style="20"/>
  </cols>
  <sheetData>
    <row r="1" spans="1:75" ht="15.5" x14ac:dyDescent="0.35">
      <c r="A1" s="8" t="s">
        <v>232</v>
      </c>
      <c r="B1" s="299"/>
      <c r="C1" s="125"/>
      <c r="D1" s="9"/>
      <c r="E1" s="300"/>
      <c r="F1" s="125"/>
      <c r="G1" s="125"/>
      <c r="H1" s="125"/>
      <c r="I1" s="125"/>
      <c r="J1" s="125"/>
      <c r="K1" s="125"/>
      <c r="L1" s="125"/>
      <c r="M1" s="125"/>
      <c r="N1" s="138"/>
      <c r="O1" s="125"/>
      <c r="P1" s="125"/>
      <c r="Q1" s="125"/>
      <c r="R1" s="125"/>
      <c r="S1" s="125"/>
      <c r="T1" s="125"/>
      <c r="U1" s="125"/>
      <c r="V1" s="125"/>
      <c r="W1" s="125"/>
      <c r="X1" s="138"/>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row>
    <row r="2" spans="1:75" x14ac:dyDescent="0.3">
      <c r="A2" s="14"/>
      <c r="B2" s="9"/>
      <c r="D2" s="302"/>
      <c r="E2" s="599" t="s">
        <v>3</v>
      </c>
      <c r="F2" s="600"/>
      <c r="G2" s="600"/>
      <c r="H2" s="600"/>
      <c r="I2" s="600"/>
      <c r="J2" s="600"/>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600"/>
      <c r="BI2" s="600"/>
      <c r="BJ2" s="600"/>
      <c r="BK2" s="600"/>
      <c r="BL2" s="600"/>
      <c r="BM2" s="600"/>
      <c r="BN2" s="600"/>
      <c r="BO2" s="600"/>
      <c r="BP2" s="600"/>
      <c r="BQ2" s="600"/>
      <c r="BR2" s="600"/>
      <c r="BS2" s="600"/>
      <c r="BT2" s="600"/>
      <c r="BU2" s="600"/>
      <c r="BV2" s="601"/>
      <c r="BW2" s="46"/>
    </row>
    <row r="3" spans="1:75" x14ac:dyDescent="0.3">
      <c r="A3" s="21"/>
      <c r="B3" s="9"/>
      <c r="C3" s="20" t="s">
        <v>233</v>
      </c>
      <c r="D3" s="303"/>
      <c r="E3" s="594" t="s">
        <v>234</v>
      </c>
      <c r="F3" s="595"/>
      <c r="G3" s="595"/>
      <c r="H3" s="595"/>
      <c r="I3" s="596"/>
      <c r="J3" s="594" t="s">
        <v>6</v>
      </c>
      <c r="K3" s="595"/>
      <c r="L3" s="595"/>
      <c r="M3" s="595"/>
      <c r="N3" s="596"/>
      <c r="O3" s="594" t="s">
        <v>7</v>
      </c>
      <c r="P3" s="595"/>
      <c r="Q3" s="595"/>
      <c r="R3" s="595"/>
      <c r="S3" s="596"/>
      <c r="T3" s="594" t="s">
        <v>8</v>
      </c>
      <c r="U3" s="595"/>
      <c r="V3" s="595"/>
      <c r="W3" s="595"/>
      <c r="X3" s="596"/>
      <c r="Y3" s="594" t="s">
        <v>9</v>
      </c>
      <c r="Z3" s="595"/>
      <c r="AA3" s="595"/>
      <c r="AB3" s="595"/>
      <c r="AC3" s="596"/>
      <c r="AD3" s="594" t="s">
        <v>10</v>
      </c>
      <c r="AE3" s="595"/>
      <c r="AF3" s="595"/>
      <c r="AG3" s="595"/>
      <c r="AH3" s="596"/>
      <c r="AI3" s="594" t="s">
        <v>11</v>
      </c>
      <c r="AJ3" s="595"/>
      <c r="AK3" s="595"/>
      <c r="AL3" s="595"/>
      <c r="AM3" s="596"/>
      <c r="AN3" s="594" t="s">
        <v>12</v>
      </c>
      <c r="AO3" s="595"/>
      <c r="AP3" s="595"/>
      <c r="AQ3" s="595"/>
      <c r="AR3" s="596"/>
      <c r="AS3" s="594" t="s">
        <v>13</v>
      </c>
      <c r="AT3" s="595"/>
      <c r="AU3" s="595"/>
      <c r="AV3" s="595"/>
      <c r="AW3" s="596"/>
      <c r="AX3" s="594" t="s">
        <v>14</v>
      </c>
      <c r="AY3" s="595"/>
      <c r="AZ3" s="595"/>
      <c r="BA3" s="595"/>
      <c r="BB3" s="596"/>
      <c r="BC3" s="594" t="s">
        <v>15</v>
      </c>
      <c r="BD3" s="595"/>
      <c r="BE3" s="595"/>
      <c r="BF3" s="595"/>
      <c r="BG3" s="596"/>
      <c r="BH3" s="594" t="s">
        <v>16</v>
      </c>
      <c r="BI3" s="595"/>
      <c r="BJ3" s="595"/>
      <c r="BK3" s="595"/>
      <c r="BL3" s="596"/>
      <c r="BM3" s="594" t="s">
        <v>17</v>
      </c>
      <c r="BN3" s="595"/>
      <c r="BO3" s="595"/>
      <c r="BP3" s="595"/>
      <c r="BQ3" s="596"/>
      <c r="BR3" s="594" t="s">
        <v>18</v>
      </c>
      <c r="BS3" s="595"/>
      <c r="BT3" s="595"/>
      <c r="BU3" s="595"/>
      <c r="BV3" s="597"/>
    </row>
    <row r="4" spans="1:75" x14ac:dyDescent="0.3">
      <c r="A4" s="21"/>
      <c r="B4" s="9"/>
      <c r="D4" s="303"/>
      <c r="E4" s="304" t="s">
        <v>235</v>
      </c>
      <c r="F4" s="51" t="s">
        <v>236</v>
      </c>
      <c r="G4" s="51" t="s">
        <v>237</v>
      </c>
      <c r="H4" s="51" t="s">
        <v>238</v>
      </c>
      <c r="I4" s="25" t="s">
        <v>239</v>
      </c>
      <c r="J4" s="304" t="s">
        <v>235</v>
      </c>
      <c r="K4" s="51" t="s">
        <v>236</v>
      </c>
      <c r="L4" s="51" t="s">
        <v>237</v>
      </c>
      <c r="M4" s="51" t="s">
        <v>238</v>
      </c>
      <c r="N4" s="305" t="s">
        <v>239</v>
      </c>
      <c r="O4" s="51" t="s">
        <v>235</v>
      </c>
      <c r="P4" s="51" t="s">
        <v>236</v>
      </c>
      <c r="Q4" s="51" t="s">
        <v>237</v>
      </c>
      <c r="R4" s="51" t="s">
        <v>238</v>
      </c>
      <c r="S4" s="305" t="s">
        <v>239</v>
      </c>
      <c r="T4" s="304" t="s">
        <v>235</v>
      </c>
      <c r="U4" s="51" t="s">
        <v>236</v>
      </c>
      <c r="V4" s="51" t="s">
        <v>237</v>
      </c>
      <c r="W4" s="51" t="s">
        <v>238</v>
      </c>
      <c r="X4" s="305" t="s">
        <v>239</v>
      </c>
      <c r="Y4" s="304" t="s">
        <v>235</v>
      </c>
      <c r="Z4" s="51" t="s">
        <v>236</v>
      </c>
      <c r="AA4" s="51" t="s">
        <v>237</v>
      </c>
      <c r="AB4" s="51" t="s">
        <v>238</v>
      </c>
      <c r="AC4" s="305" t="s">
        <v>239</v>
      </c>
      <c r="AD4" s="304" t="s">
        <v>235</v>
      </c>
      <c r="AE4" s="51" t="s">
        <v>236</v>
      </c>
      <c r="AF4" s="51" t="s">
        <v>237</v>
      </c>
      <c r="AG4" s="51" t="s">
        <v>238</v>
      </c>
      <c r="AH4" s="305" t="s">
        <v>239</v>
      </c>
      <c r="AI4" s="304" t="s">
        <v>235</v>
      </c>
      <c r="AJ4" s="51" t="s">
        <v>236</v>
      </c>
      <c r="AK4" s="51" t="s">
        <v>237</v>
      </c>
      <c r="AL4" s="51" t="s">
        <v>238</v>
      </c>
      <c r="AM4" s="305" t="s">
        <v>239</v>
      </c>
      <c r="AN4" s="304" t="s">
        <v>235</v>
      </c>
      <c r="AO4" s="51" t="s">
        <v>236</v>
      </c>
      <c r="AP4" s="51" t="s">
        <v>237</v>
      </c>
      <c r="AQ4" s="51" t="s">
        <v>238</v>
      </c>
      <c r="AR4" s="305" t="s">
        <v>239</v>
      </c>
      <c r="AS4" s="304" t="s">
        <v>235</v>
      </c>
      <c r="AT4" s="51" t="s">
        <v>236</v>
      </c>
      <c r="AU4" s="51" t="s">
        <v>237</v>
      </c>
      <c r="AV4" s="51" t="s">
        <v>238</v>
      </c>
      <c r="AW4" s="305" t="s">
        <v>239</v>
      </c>
      <c r="AX4" s="304" t="s">
        <v>235</v>
      </c>
      <c r="AY4" s="51" t="s">
        <v>236</v>
      </c>
      <c r="AZ4" s="51" t="s">
        <v>237</v>
      </c>
      <c r="BA4" s="51" t="s">
        <v>238</v>
      </c>
      <c r="BB4" s="305" t="s">
        <v>239</v>
      </c>
      <c r="BC4" s="304" t="s">
        <v>235</v>
      </c>
      <c r="BD4" s="51" t="s">
        <v>236</v>
      </c>
      <c r="BE4" s="51" t="s">
        <v>237</v>
      </c>
      <c r="BF4" s="51" t="s">
        <v>238</v>
      </c>
      <c r="BG4" s="305" t="s">
        <v>239</v>
      </c>
      <c r="BH4" s="304" t="s">
        <v>235</v>
      </c>
      <c r="BI4" s="51" t="s">
        <v>236</v>
      </c>
      <c r="BJ4" s="51" t="s">
        <v>237</v>
      </c>
      <c r="BK4" s="51" t="s">
        <v>240</v>
      </c>
      <c r="BL4" s="305" t="s">
        <v>239</v>
      </c>
      <c r="BM4" s="304" t="s">
        <v>235</v>
      </c>
      <c r="BN4" s="51" t="s">
        <v>236</v>
      </c>
      <c r="BO4" s="51" t="s">
        <v>237</v>
      </c>
      <c r="BP4" s="51" t="s">
        <v>238</v>
      </c>
      <c r="BQ4" s="305" t="s">
        <v>239</v>
      </c>
      <c r="BR4" s="304" t="s">
        <v>235</v>
      </c>
      <c r="BS4" s="51" t="s">
        <v>236</v>
      </c>
      <c r="BT4" s="51" t="s">
        <v>237</v>
      </c>
      <c r="BU4" s="51" t="s">
        <v>238</v>
      </c>
      <c r="BV4" s="306" t="s">
        <v>239</v>
      </c>
      <c r="BW4" s="46"/>
    </row>
    <row r="5" spans="1:75" x14ac:dyDescent="0.3">
      <c r="A5" s="29" t="s">
        <v>21</v>
      </c>
      <c r="B5" s="30"/>
      <c r="C5" s="30"/>
      <c r="D5" s="307"/>
      <c r="E5" s="308" t="s">
        <v>241</v>
      </c>
      <c r="F5" s="34" t="s">
        <v>242</v>
      </c>
      <c r="G5" s="34" t="s">
        <v>243</v>
      </c>
      <c r="H5" s="34" t="s">
        <v>244</v>
      </c>
      <c r="I5" s="35"/>
      <c r="J5" s="308" t="s">
        <v>241</v>
      </c>
      <c r="K5" s="34" t="s">
        <v>242</v>
      </c>
      <c r="L5" s="34" t="s">
        <v>243</v>
      </c>
      <c r="M5" s="34" t="s">
        <v>244</v>
      </c>
      <c r="N5" s="35"/>
      <c r="O5" s="34" t="s">
        <v>241</v>
      </c>
      <c r="P5" s="34" t="s">
        <v>242</v>
      </c>
      <c r="Q5" s="34" t="s">
        <v>243</v>
      </c>
      <c r="R5" s="34" t="s">
        <v>244</v>
      </c>
      <c r="S5" s="35"/>
      <c r="T5" s="308" t="s">
        <v>241</v>
      </c>
      <c r="U5" s="34" t="s">
        <v>242</v>
      </c>
      <c r="V5" s="34" t="s">
        <v>243</v>
      </c>
      <c r="W5" s="34" t="s">
        <v>244</v>
      </c>
      <c r="X5" s="35"/>
      <c r="Y5" s="308" t="s">
        <v>241</v>
      </c>
      <c r="Z5" s="34" t="s">
        <v>242</v>
      </c>
      <c r="AA5" s="34" t="s">
        <v>243</v>
      </c>
      <c r="AB5" s="34" t="s">
        <v>244</v>
      </c>
      <c r="AC5" s="35"/>
      <c r="AD5" s="308" t="s">
        <v>241</v>
      </c>
      <c r="AE5" s="34" t="s">
        <v>242</v>
      </c>
      <c r="AF5" s="34" t="s">
        <v>243</v>
      </c>
      <c r="AG5" s="34" t="s">
        <v>244</v>
      </c>
      <c r="AH5" s="35"/>
      <c r="AI5" s="308" t="s">
        <v>241</v>
      </c>
      <c r="AJ5" s="34" t="s">
        <v>242</v>
      </c>
      <c r="AK5" s="34" t="s">
        <v>243</v>
      </c>
      <c r="AL5" s="34" t="s">
        <v>244</v>
      </c>
      <c r="AM5" s="35"/>
      <c r="AN5" s="308" t="s">
        <v>241</v>
      </c>
      <c r="AO5" s="34" t="s">
        <v>242</v>
      </c>
      <c r="AP5" s="34" t="s">
        <v>243</v>
      </c>
      <c r="AQ5" s="34" t="s">
        <v>244</v>
      </c>
      <c r="AR5" s="35"/>
      <c r="AS5" s="308" t="s">
        <v>241</v>
      </c>
      <c r="AT5" s="34" t="s">
        <v>242</v>
      </c>
      <c r="AU5" s="34" t="s">
        <v>243</v>
      </c>
      <c r="AV5" s="34" t="s">
        <v>244</v>
      </c>
      <c r="AW5" s="35"/>
      <c r="AX5" s="308" t="s">
        <v>241</v>
      </c>
      <c r="AY5" s="34" t="s">
        <v>242</v>
      </c>
      <c r="AZ5" s="34" t="s">
        <v>243</v>
      </c>
      <c r="BA5" s="34" t="s">
        <v>244</v>
      </c>
      <c r="BB5" s="35"/>
      <c r="BC5" s="308" t="s">
        <v>241</v>
      </c>
      <c r="BD5" s="34" t="s">
        <v>242</v>
      </c>
      <c r="BE5" s="34" t="s">
        <v>243</v>
      </c>
      <c r="BF5" s="34" t="s">
        <v>244</v>
      </c>
      <c r="BG5" s="35"/>
      <c r="BH5" s="308" t="s">
        <v>241</v>
      </c>
      <c r="BI5" s="34" t="s">
        <v>242</v>
      </c>
      <c r="BJ5" s="34" t="s">
        <v>243</v>
      </c>
      <c r="BK5" s="34" t="s">
        <v>244</v>
      </c>
      <c r="BL5" s="35"/>
      <c r="BM5" s="308" t="s">
        <v>241</v>
      </c>
      <c r="BN5" s="34" t="s">
        <v>242</v>
      </c>
      <c r="BO5" s="34" t="s">
        <v>243</v>
      </c>
      <c r="BP5" s="34" t="s">
        <v>244</v>
      </c>
      <c r="BQ5" s="35"/>
      <c r="BR5" s="308" t="s">
        <v>241</v>
      </c>
      <c r="BS5" s="34" t="s">
        <v>242</v>
      </c>
      <c r="BT5" s="34" t="s">
        <v>243</v>
      </c>
      <c r="BU5" s="34" t="s">
        <v>244</v>
      </c>
      <c r="BV5" s="36"/>
      <c r="BW5" s="46"/>
    </row>
    <row r="6" spans="1:75" x14ac:dyDescent="0.3">
      <c r="A6" s="21"/>
      <c r="B6" s="9"/>
      <c r="D6" s="51"/>
      <c r="E6" s="309"/>
      <c r="F6" s="310"/>
      <c r="G6" s="310"/>
      <c r="H6" s="311"/>
      <c r="I6" s="312"/>
      <c r="J6" s="304"/>
      <c r="K6" s="51"/>
      <c r="L6" s="51"/>
      <c r="M6" s="51"/>
      <c r="N6" s="312"/>
      <c r="O6" s="183"/>
      <c r="P6" s="51"/>
      <c r="Q6" s="51"/>
      <c r="R6" s="51"/>
      <c r="S6" s="312"/>
      <c r="T6" s="304"/>
      <c r="U6" s="51"/>
      <c r="V6" s="51"/>
      <c r="W6" s="51"/>
      <c r="X6" s="312"/>
      <c r="Y6" s="304"/>
      <c r="Z6" s="51"/>
      <c r="AA6" s="51"/>
      <c r="AB6" s="51"/>
      <c r="AC6" s="312"/>
      <c r="AD6" s="304"/>
      <c r="AE6" s="51"/>
      <c r="AF6" s="51"/>
      <c r="AG6" s="51"/>
      <c r="AH6" s="312"/>
      <c r="AI6" s="304"/>
      <c r="AJ6" s="51"/>
      <c r="AK6" s="51"/>
      <c r="AL6" s="51"/>
      <c r="AM6" s="312"/>
      <c r="AN6" s="304"/>
      <c r="AO6" s="51"/>
      <c r="AP6" s="51"/>
      <c r="AQ6" s="51"/>
      <c r="AR6" s="312"/>
      <c r="AS6" s="304"/>
      <c r="AT6" s="51"/>
      <c r="AU6" s="51"/>
      <c r="AV6" s="51"/>
      <c r="AW6" s="312"/>
      <c r="AX6" s="304"/>
      <c r="AY6" s="51"/>
      <c r="AZ6" s="51"/>
      <c r="BA6" s="51"/>
      <c r="BB6" s="312"/>
      <c r="BC6" s="304"/>
      <c r="BD6" s="51"/>
      <c r="BE6" s="51"/>
      <c r="BF6" s="51"/>
      <c r="BG6" s="312"/>
      <c r="BH6" s="304"/>
      <c r="BI6" s="51"/>
      <c r="BJ6" s="51"/>
      <c r="BK6" s="51"/>
      <c r="BL6" s="312"/>
      <c r="BM6" s="304"/>
      <c r="BN6" s="51"/>
      <c r="BO6" s="51"/>
      <c r="BP6" s="51"/>
      <c r="BQ6" s="312"/>
      <c r="BR6" s="304"/>
      <c r="BS6" s="51"/>
      <c r="BT6" s="51"/>
      <c r="BU6" s="51"/>
      <c r="BV6" s="313"/>
      <c r="BW6" s="46"/>
    </row>
    <row r="7" spans="1:75" ht="13.5" customHeight="1" x14ac:dyDescent="0.3">
      <c r="A7" s="314">
        <v>1</v>
      </c>
      <c r="B7" s="315" t="s">
        <v>245</v>
      </c>
      <c r="D7" s="316"/>
      <c r="E7" s="317">
        <v>715740</v>
      </c>
      <c r="F7" s="318">
        <v>580</v>
      </c>
      <c r="G7" s="318">
        <v>22736</v>
      </c>
      <c r="H7" s="319">
        <v>0</v>
      </c>
      <c r="I7" s="171">
        <v>739056</v>
      </c>
      <c r="J7" s="320">
        <v>44174</v>
      </c>
      <c r="K7" s="321">
        <v>104</v>
      </c>
      <c r="L7" s="321">
        <v>1337</v>
      </c>
      <c r="M7" s="321">
        <v>0</v>
      </c>
      <c r="N7" s="171">
        <v>45615</v>
      </c>
      <c r="O7" s="320">
        <v>65354</v>
      </c>
      <c r="P7" s="321">
        <v>342</v>
      </c>
      <c r="Q7" s="321">
        <v>772</v>
      </c>
      <c r="R7" s="321">
        <v>0</v>
      </c>
      <c r="S7" s="171">
        <v>66468</v>
      </c>
      <c r="T7" s="183">
        <v>52476</v>
      </c>
      <c r="U7" s="167">
        <v>38</v>
      </c>
      <c r="V7" s="167">
        <v>125</v>
      </c>
      <c r="W7" s="167">
        <v>0</v>
      </c>
      <c r="X7" s="171">
        <v>52639</v>
      </c>
      <c r="Y7" s="304"/>
      <c r="Z7" s="51"/>
      <c r="AA7" s="51"/>
      <c r="AB7" s="51"/>
      <c r="AC7" s="171">
        <v>0</v>
      </c>
      <c r="AD7" s="304"/>
      <c r="AE7" s="51"/>
      <c r="AF7" s="51"/>
      <c r="AG7" s="51"/>
      <c r="AH7" s="171">
        <v>0</v>
      </c>
      <c r="AI7" s="304"/>
      <c r="AJ7" s="51"/>
      <c r="AK7" s="51"/>
      <c r="AL7" s="51"/>
      <c r="AM7" s="171">
        <v>0</v>
      </c>
      <c r="AN7" s="304"/>
      <c r="AO7" s="51"/>
      <c r="AP7" s="51"/>
      <c r="AQ7" s="51"/>
      <c r="AR7" s="171">
        <v>0</v>
      </c>
      <c r="AS7" s="304"/>
      <c r="AT7" s="51"/>
      <c r="AU7" s="51"/>
      <c r="AV7" s="51"/>
      <c r="AW7" s="171">
        <v>0</v>
      </c>
      <c r="AX7" s="304"/>
      <c r="AY7" s="51"/>
      <c r="AZ7" s="51"/>
      <c r="BA7" s="51"/>
      <c r="BB7" s="171">
        <v>0</v>
      </c>
      <c r="BC7" s="304"/>
      <c r="BD7" s="51"/>
      <c r="BE7" s="51"/>
      <c r="BF7" s="51"/>
      <c r="BG7" s="171">
        <v>0</v>
      </c>
      <c r="BH7" s="304"/>
      <c r="BI7" s="51"/>
      <c r="BJ7" s="51"/>
      <c r="BK7" s="51"/>
      <c r="BL7" s="171">
        <v>0</v>
      </c>
      <c r="BM7" s="304"/>
      <c r="BN7" s="51"/>
      <c r="BO7" s="51"/>
      <c r="BP7" s="51"/>
      <c r="BQ7" s="171">
        <v>0</v>
      </c>
      <c r="BR7" s="183">
        <v>162004</v>
      </c>
      <c r="BS7" s="190">
        <v>484</v>
      </c>
      <c r="BT7" s="167">
        <v>2234</v>
      </c>
      <c r="BU7" s="167">
        <v>0</v>
      </c>
      <c r="BV7" s="276">
        <v>164722</v>
      </c>
      <c r="BW7" s="322"/>
    </row>
    <row r="8" spans="1:75" x14ac:dyDescent="0.3">
      <c r="A8" s="314">
        <v>2</v>
      </c>
      <c r="B8" s="315" t="s">
        <v>246</v>
      </c>
      <c r="D8" s="323" t="s">
        <v>86</v>
      </c>
      <c r="E8" s="317">
        <v>1937694</v>
      </c>
      <c r="F8" s="318">
        <v>600312</v>
      </c>
      <c r="G8" s="318">
        <v>529773</v>
      </c>
      <c r="H8" s="319">
        <v>0</v>
      </c>
      <c r="I8" s="171">
        <v>3067779</v>
      </c>
      <c r="J8" s="183">
        <v>161474</v>
      </c>
      <c r="K8" s="167">
        <v>150078</v>
      </c>
      <c r="L8" s="167">
        <v>252480</v>
      </c>
      <c r="M8" s="167">
        <v>0</v>
      </c>
      <c r="N8" s="171">
        <v>564032</v>
      </c>
      <c r="O8" s="183">
        <v>161474</v>
      </c>
      <c r="P8" s="167">
        <v>0</v>
      </c>
      <c r="Q8" s="167">
        <v>2481</v>
      </c>
      <c r="R8" s="167">
        <v>0</v>
      </c>
      <c r="S8" s="171">
        <v>163955</v>
      </c>
      <c r="T8" s="183">
        <v>161474</v>
      </c>
      <c r="U8" s="167">
        <v>0</v>
      </c>
      <c r="V8" s="167">
        <v>2481</v>
      </c>
      <c r="W8" s="167">
        <v>0</v>
      </c>
      <c r="X8" s="171">
        <v>163955</v>
      </c>
      <c r="Y8" s="183">
        <v>0</v>
      </c>
      <c r="Z8" s="167">
        <v>0</v>
      </c>
      <c r="AA8" s="167">
        <v>0</v>
      </c>
      <c r="AB8" s="167">
        <v>0</v>
      </c>
      <c r="AC8" s="171">
        <v>0</v>
      </c>
      <c r="AD8" s="183">
        <v>0</v>
      </c>
      <c r="AE8" s="167">
        <v>0</v>
      </c>
      <c r="AF8" s="167">
        <v>0</v>
      </c>
      <c r="AG8" s="167">
        <v>0</v>
      </c>
      <c r="AH8" s="171">
        <v>0</v>
      </c>
      <c r="AI8" s="183">
        <v>0</v>
      </c>
      <c r="AJ8" s="167">
        <v>0</v>
      </c>
      <c r="AK8" s="167">
        <v>0</v>
      </c>
      <c r="AL8" s="167">
        <v>0</v>
      </c>
      <c r="AM8" s="171">
        <v>0</v>
      </c>
      <c r="AN8" s="183">
        <v>0</v>
      </c>
      <c r="AO8" s="167">
        <v>0</v>
      </c>
      <c r="AP8" s="167">
        <v>0</v>
      </c>
      <c r="AQ8" s="167">
        <v>0</v>
      </c>
      <c r="AR8" s="171">
        <v>0</v>
      </c>
      <c r="AS8" s="183">
        <v>0</v>
      </c>
      <c r="AT8" s="167">
        <v>0</v>
      </c>
      <c r="AU8" s="167">
        <v>0</v>
      </c>
      <c r="AV8" s="167">
        <v>0</v>
      </c>
      <c r="AW8" s="171">
        <v>0</v>
      </c>
      <c r="AX8" s="183">
        <v>0</v>
      </c>
      <c r="AY8" s="167">
        <v>0</v>
      </c>
      <c r="AZ8" s="167">
        <v>0</v>
      </c>
      <c r="BA8" s="167">
        <v>0</v>
      </c>
      <c r="BB8" s="171">
        <v>0</v>
      </c>
      <c r="BC8" s="183">
        <v>0</v>
      </c>
      <c r="BD8" s="167">
        <v>0</v>
      </c>
      <c r="BE8" s="167">
        <v>0</v>
      </c>
      <c r="BF8" s="167">
        <v>0</v>
      </c>
      <c r="BG8" s="171">
        <v>0</v>
      </c>
      <c r="BH8" s="183">
        <v>0</v>
      </c>
      <c r="BI8" s="167">
        <v>0</v>
      </c>
      <c r="BJ8" s="167">
        <v>0</v>
      </c>
      <c r="BK8" s="167">
        <v>0</v>
      </c>
      <c r="BL8" s="171">
        <v>0</v>
      </c>
      <c r="BM8" s="183">
        <v>0</v>
      </c>
      <c r="BN8" s="167">
        <v>0</v>
      </c>
      <c r="BO8" s="167">
        <v>0</v>
      </c>
      <c r="BP8" s="167">
        <v>0</v>
      </c>
      <c r="BQ8" s="171">
        <v>0</v>
      </c>
      <c r="BR8" s="183">
        <v>484422</v>
      </c>
      <c r="BS8" s="190">
        <v>150078</v>
      </c>
      <c r="BT8" s="167">
        <v>257442</v>
      </c>
      <c r="BU8" s="167">
        <v>0</v>
      </c>
      <c r="BV8" s="276">
        <v>891942</v>
      </c>
      <c r="BW8" s="136"/>
    </row>
    <row r="9" spans="1:75" x14ac:dyDescent="0.3">
      <c r="A9" s="314">
        <v>3</v>
      </c>
      <c r="B9" s="315" t="s">
        <v>247</v>
      </c>
      <c r="D9" s="323"/>
      <c r="E9" s="317">
        <v>4154481</v>
      </c>
      <c r="F9" s="318">
        <v>126476564</v>
      </c>
      <c r="G9" s="318">
        <v>498183</v>
      </c>
      <c r="H9" s="319">
        <v>0</v>
      </c>
      <c r="I9" s="171">
        <v>131129228</v>
      </c>
      <c r="J9" s="183">
        <v>257260</v>
      </c>
      <c r="K9" s="167">
        <v>20</v>
      </c>
      <c r="L9" s="167">
        <v>14545</v>
      </c>
      <c r="M9" s="167">
        <v>0</v>
      </c>
      <c r="N9" s="171">
        <v>271825</v>
      </c>
      <c r="O9" s="183">
        <v>441922</v>
      </c>
      <c r="P9" s="167">
        <v>61</v>
      </c>
      <c r="Q9" s="167">
        <v>1000</v>
      </c>
      <c r="R9" s="167">
        <v>0</v>
      </c>
      <c r="S9" s="171">
        <v>442983</v>
      </c>
      <c r="T9" s="183">
        <v>379774</v>
      </c>
      <c r="U9" s="167">
        <v>169573</v>
      </c>
      <c r="V9" s="167">
        <v>1681</v>
      </c>
      <c r="W9" s="167">
        <v>0</v>
      </c>
      <c r="X9" s="171">
        <v>551028</v>
      </c>
      <c r="Y9" s="183">
        <v>0</v>
      </c>
      <c r="Z9" s="167">
        <v>0</v>
      </c>
      <c r="AA9" s="167">
        <v>0</v>
      </c>
      <c r="AB9" s="167">
        <v>0</v>
      </c>
      <c r="AC9" s="171">
        <v>0</v>
      </c>
      <c r="AD9" s="183">
        <v>0</v>
      </c>
      <c r="AE9" s="167">
        <v>0</v>
      </c>
      <c r="AF9" s="167">
        <v>0</v>
      </c>
      <c r="AG9" s="167">
        <v>0</v>
      </c>
      <c r="AH9" s="171">
        <v>0</v>
      </c>
      <c r="AI9" s="183">
        <v>0</v>
      </c>
      <c r="AJ9" s="167">
        <v>0</v>
      </c>
      <c r="AK9" s="167">
        <v>0</v>
      </c>
      <c r="AL9" s="167">
        <v>0</v>
      </c>
      <c r="AM9" s="171">
        <v>0</v>
      </c>
      <c r="AN9" s="183">
        <v>0</v>
      </c>
      <c r="AO9" s="167">
        <v>0</v>
      </c>
      <c r="AP9" s="167">
        <v>0</v>
      </c>
      <c r="AQ9" s="167">
        <v>0</v>
      </c>
      <c r="AR9" s="171">
        <v>0</v>
      </c>
      <c r="AS9" s="183">
        <v>0</v>
      </c>
      <c r="AT9" s="167">
        <v>0</v>
      </c>
      <c r="AU9" s="167">
        <v>0</v>
      </c>
      <c r="AV9" s="167">
        <v>0</v>
      </c>
      <c r="AW9" s="171">
        <v>0</v>
      </c>
      <c r="AX9" s="183">
        <v>0</v>
      </c>
      <c r="AY9" s="167">
        <v>0</v>
      </c>
      <c r="AZ9" s="167">
        <v>0</v>
      </c>
      <c r="BA9" s="167">
        <v>0</v>
      </c>
      <c r="BB9" s="171">
        <v>0</v>
      </c>
      <c r="BC9" s="183">
        <v>0</v>
      </c>
      <c r="BD9" s="167">
        <v>0</v>
      </c>
      <c r="BE9" s="167">
        <v>0</v>
      </c>
      <c r="BF9" s="167">
        <v>0</v>
      </c>
      <c r="BG9" s="171">
        <v>0</v>
      </c>
      <c r="BH9" s="183">
        <v>0</v>
      </c>
      <c r="BI9" s="167">
        <v>0</v>
      </c>
      <c r="BJ9" s="167">
        <v>0</v>
      </c>
      <c r="BK9" s="167">
        <v>0</v>
      </c>
      <c r="BL9" s="171">
        <v>0</v>
      </c>
      <c r="BM9" s="183">
        <v>0</v>
      </c>
      <c r="BN9" s="167">
        <v>0</v>
      </c>
      <c r="BO9" s="167">
        <v>0</v>
      </c>
      <c r="BP9" s="167">
        <v>0</v>
      </c>
      <c r="BQ9" s="171">
        <v>0</v>
      </c>
      <c r="BR9" s="183">
        <v>1078956</v>
      </c>
      <c r="BS9" s="190">
        <v>169654</v>
      </c>
      <c r="BT9" s="167">
        <v>17226</v>
      </c>
      <c r="BU9" s="167">
        <v>0</v>
      </c>
      <c r="BV9" s="276">
        <v>1265836</v>
      </c>
      <c r="BW9" s="136"/>
    </row>
    <row r="10" spans="1:75" x14ac:dyDescent="0.3">
      <c r="A10" s="314">
        <v>4</v>
      </c>
      <c r="B10" s="315" t="s">
        <v>248</v>
      </c>
      <c r="D10" s="323"/>
      <c r="E10" s="317">
        <v>544492</v>
      </c>
      <c r="F10" s="318">
        <v>270711</v>
      </c>
      <c r="G10" s="318">
        <v>5078</v>
      </c>
      <c r="H10" s="319">
        <v>0</v>
      </c>
      <c r="I10" s="171">
        <v>820281</v>
      </c>
      <c r="J10" s="183">
        <v>37397</v>
      </c>
      <c r="K10" s="167">
        <v>134</v>
      </c>
      <c r="L10" s="167">
        <v>0</v>
      </c>
      <c r="M10" s="167">
        <v>0</v>
      </c>
      <c r="N10" s="171">
        <v>37531</v>
      </c>
      <c r="O10" s="183">
        <v>42896</v>
      </c>
      <c r="P10" s="167">
        <v>74854</v>
      </c>
      <c r="Q10" s="167">
        <v>384</v>
      </c>
      <c r="R10" s="167">
        <v>3</v>
      </c>
      <c r="S10" s="171">
        <v>118137</v>
      </c>
      <c r="T10" s="183">
        <v>39383</v>
      </c>
      <c r="U10" s="167">
        <v>19</v>
      </c>
      <c r="V10" s="167">
        <v>4538</v>
      </c>
      <c r="W10" s="167">
        <v>0</v>
      </c>
      <c r="X10" s="171">
        <v>43940</v>
      </c>
      <c r="Y10" s="183">
        <v>0</v>
      </c>
      <c r="Z10" s="167">
        <v>0</v>
      </c>
      <c r="AA10" s="167">
        <v>0</v>
      </c>
      <c r="AB10" s="167">
        <v>0</v>
      </c>
      <c r="AC10" s="171">
        <v>0</v>
      </c>
      <c r="AD10" s="183">
        <v>0</v>
      </c>
      <c r="AE10" s="167">
        <v>0</v>
      </c>
      <c r="AF10" s="167">
        <v>0</v>
      </c>
      <c r="AG10" s="167">
        <v>0</v>
      </c>
      <c r="AH10" s="171">
        <v>0</v>
      </c>
      <c r="AI10" s="183">
        <v>0</v>
      </c>
      <c r="AJ10" s="167">
        <v>0</v>
      </c>
      <c r="AK10" s="167">
        <v>0</v>
      </c>
      <c r="AL10" s="167">
        <v>0</v>
      </c>
      <c r="AM10" s="171">
        <v>0</v>
      </c>
      <c r="AN10" s="183">
        <v>0</v>
      </c>
      <c r="AO10" s="167">
        <v>0</v>
      </c>
      <c r="AP10" s="167">
        <v>0</v>
      </c>
      <c r="AQ10" s="167">
        <v>0</v>
      </c>
      <c r="AR10" s="171">
        <v>0</v>
      </c>
      <c r="AS10" s="183">
        <v>0</v>
      </c>
      <c r="AT10" s="167">
        <v>0</v>
      </c>
      <c r="AU10" s="167">
        <v>0</v>
      </c>
      <c r="AV10" s="167">
        <v>0</v>
      </c>
      <c r="AW10" s="171">
        <v>0</v>
      </c>
      <c r="AX10" s="183">
        <v>0</v>
      </c>
      <c r="AY10" s="167">
        <v>0</v>
      </c>
      <c r="AZ10" s="167">
        <v>0</v>
      </c>
      <c r="BA10" s="167">
        <v>0</v>
      </c>
      <c r="BB10" s="171">
        <v>0</v>
      </c>
      <c r="BC10" s="183">
        <v>0</v>
      </c>
      <c r="BD10" s="167">
        <v>0</v>
      </c>
      <c r="BE10" s="167">
        <v>0</v>
      </c>
      <c r="BF10" s="167">
        <v>0</v>
      </c>
      <c r="BG10" s="171">
        <v>0</v>
      </c>
      <c r="BH10" s="183">
        <v>0</v>
      </c>
      <c r="BI10" s="167">
        <v>0</v>
      </c>
      <c r="BJ10" s="167">
        <v>0</v>
      </c>
      <c r="BK10" s="167">
        <v>0</v>
      </c>
      <c r="BL10" s="171">
        <v>0</v>
      </c>
      <c r="BM10" s="183">
        <v>0</v>
      </c>
      <c r="BN10" s="167">
        <v>0</v>
      </c>
      <c r="BO10" s="167">
        <v>0</v>
      </c>
      <c r="BP10" s="167">
        <v>0</v>
      </c>
      <c r="BQ10" s="171">
        <v>0</v>
      </c>
      <c r="BR10" s="183">
        <v>119676</v>
      </c>
      <c r="BS10" s="190">
        <v>75007</v>
      </c>
      <c r="BT10" s="167">
        <v>4922</v>
      </c>
      <c r="BU10" s="167">
        <v>3</v>
      </c>
      <c r="BV10" s="276">
        <v>199608</v>
      </c>
      <c r="BW10" s="136"/>
    </row>
    <row r="11" spans="1:75" x14ac:dyDescent="0.3">
      <c r="A11" s="314">
        <v>5</v>
      </c>
      <c r="B11" s="315" t="s">
        <v>249</v>
      </c>
      <c r="D11" s="323"/>
      <c r="E11" s="317">
        <v>6792932</v>
      </c>
      <c r="F11" s="318">
        <v>4251911</v>
      </c>
      <c r="G11" s="318">
        <v>15159</v>
      </c>
      <c r="H11" s="319">
        <v>0</v>
      </c>
      <c r="I11" s="171">
        <v>11060002</v>
      </c>
      <c r="J11" s="183">
        <v>675920</v>
      </c>
      <c r="K11" s="167">
        <v>515501</v>
      </c>
      <c r="L11" s="167">
        <v>13826</v>
      </c>
      <c r="M11" s="167">
        <v>0</v>
      </c>
      <c r="N11" s="171">
        <v>1205247</v>
      </c>
      <c r="O11" s="183">
        <v>1148478</v>
      </c>
      <c r="P11" s="167">
        <v>436725</v>
      </c>
      <c r="Q11" s="167">
        <v>19453</v>
      </c>
      <c r="R11" s="167">
        <v>0</v>
      </c>
      <c r="S11" s="171">
        <v>1604656</v>
      </c>
      <c r="T11" s="183">
        <v>742310</v>
      </c>
      <c r="U11" s="167">
        <v>332503</v>
      </c>
      <c r="V11" s="167">
        <v>16600</v>
      </c>
      <c r="W11" s="167">
        <v>0</v>
      </c>
      <c r="X11" s="171">
        <v>1091413</v>
      </c>
      <c r="Y11" s="183">
        <v>0</v>
      </c>
      <c r="Z11" s="167">
        <v>0</v>
      </c>
      <c r="AA11" s="167">
        <v>0</v>
      </c>
      <c r="AB11" s="167">
        <v>0</v>
      </c>
      <c r="AC11" s="171">
        <v>0</v>
      </c>
      <c r="AD11" s="183">
        <v>0</v>
      </c>
      <c r="AE11" s="167">
        <v>0</v>
      </c>
      <c r="AF11" s="167">
        <v>0</v>
      </c>
      <c r="AG11" s="167">
        <v>0</v>
      </c>
      <c r="AH11" s="171">
        <v>0</v>
      </c>
      <c r="AI11" s="183">
        <v>0</v>
      </c>
      <c r="AJ11" s="167">
        <v>0</v>
      </c>
      <c r="AK11" s="167">
        <v>0</v>
      </c>
      <c r="AL11" s="167">
        <v>0</v>
      </c>
      <c r="AM11" s="171">
        <v>0</v>
      </c>
      <c r="AN11" s="183">
        <v>0</v>
      </c>
      <c r="AO11" s="167">
        <v>0</v>
      </c>
      <c r="AP11" s="167">
        <v>0</v>
      </c>
      <c r="AQ11" s="167">
        <v>0</v>
      </c>
      <c r="AR11" s="171">
        <v>0</v>
      </c>
      <c r="AS11" s="183">
        <v>0</v>
      </c>
      <c r="AT11" s="167">
        <v>0</v>
      </c>
      <c r="AU11" s="167">
        <v>0</v>
      </c>
      <c r="AV11" s="167">
        <v>0</v>
      </c>
      <c r="AW11" s="171">
        <v>0</v>
      </c>
      <c r="AX11" s="183">
        <v>0</v>
      </c>
      <c r="AY11" s="167">
        <v>0</v>
      </c>
      <c r="AZ11" s="167">
        <v>0</v>
      </c>
      <c r="BA11" s="167">
        <v>0</v>
      </c>
      <c r="BB11" s="171">
        <v>0</v>
      </c>
      <c r="BC11" s="183">
        <v>0</v>
      </c>
      <c r="BD11" s="167">
        <v>0</v>
      </c>
      <c r="BE11" s="167">
        <v>0</v>
      </c>
      <c r="BF11" s="167">
        <v>0</v>
      </c>
      <c r="BG11" s="171">
        <v>0</v>
      </c>
      <c r="BH11" s="183">
        <v>0</v>
      </c>
      <c r="BI11" s="167">
        <v>0</v>
      </c>
      <c r="BJ11" s="167">
        <v>0</v>
      </c>
      <c r="BK11" s="167">
        <v>0</v>
      </c>
      <c r="BL11" s="171">
        <v>0</v>
      </c>
      <c r="BM11" s="183">
        <v>0</v>
      </c>
      <c r="BN11" s="167">
        <v>0</v>
      </c>
      <c r="BO11" s="167">
        <v>0</v>
      </c>
      <c r="BP11" s="167">
        <v>0</v>
      </c>
      <c r="BQ11" s="171">
        <v>0</v>
      </c>
      <c r="BR11" s="183">
        <v>2566708</v>
      </c>
      <c r="BS11" s="190">
        <v>1284729</v>
      </c>
      <c r="BT11" s="167">
        <v>49879</v>
      </c>
      <c r="BU11" s="167">
        <v>0</v>
      </c>
      <c r="BV11" s="276">
        <v>3901316</v>
      </c>
      <c r="BW11" s="136"/>
    </row>
    <row r="12" spans="1:75" x14ac:dyDescent="0.3">
      <c r="A12" s="314">
        <v>6</v>
      </c>
      <c r="B12" s="315" t="s">
        <v>250</v>
      </c>
      <c r="D12" s="316"/>
      <c r="E12" s="317">
        <v>5980640</v>
      </c>
      <c r="F12" s="318">
        <v>924055</v>
      </c>
      <c r="G12" s="318">
        <v>185479</v>
      </c>
      <c r="H12" s="319">
        <v>0</v>
      </c>
      <c r="I12" s="171">
        <v>7090174</v>
      </c>
      <c r="J12" s="183">
        <v>359962</v>
      </c>
      <c r="K12" s="167">
        <v>57233</v>
      </c>
      <c r="L12" s="167">
        <v>1007</v>
      </c>
      <c r="M12" s="167">
        <v>0</v>
      </c>
      <c r="N12" s="171">
        <v>418202</v>
      </c>
      <c r="O12" s="183">
        <v>656259</v>
      </c>
      <c r="P12" s="167">
        <v>400032</v>
      </c>
      <c r="Q12" s="167">
        <v>6913</v>
      </c>
      <c r="R12" s="167">
        <v>0</v>
      </c>
      <c r="S12" s="171">
        <v>1063204</v>
      </c>
      <c r="T12" s="183">
        <v>498461</v>
      </c>
      <c r="U12" s="167">
        <v>2893</v>
      </c>
      <c r="V12" s="167">
        <v>24905</v>
      </c>
      <c r="W12" s="167">
        <v>8</v>
      </c>
      <c r="X12" s="171">
        <v>526267</v>
      </c>
      <c r="Y12" s="183">
        <v>0</v>
      </c>
      <c r="Z12" s="167">
        <v>0</v>
      </c>
      <c r="AA12" s="167">
        <v>0</v>
      </c>
      <c r="AB12" s="167">
        <v>0</v>
      </c>
      <c r="AC12" s="171">
        <v>0</v>
      </c>
      <c r="AD12" s="183">
        <v>0</v>
      </c>
      <c r="AE12" s="167">
        <v>0</v>
      </c>
      <c r="AF12" s="167">
        <v>0</v>
      </c>
      <c r="AG12" s="167">
        <v>0</v>
      </c>
      <c r="AH12" s="171">
        <v>0</v>
      </c>
      <c r="AI12" s="183">
        <v>0</v>
      </c>
      <c r="AJ12" s="167">
        <v>0</v>
      </c>
      <c r="AK12" s="167">
        <v>0</v>
      </c>
      <c r="AL12" s="167">
        <v>0</v>
      </c>
      <c r="AM12" s="171">
        <v>0</v>
      </c>
      <c r="AN12" s="183">
        <v>0</v>
      </c>
      <c r="AO12" s="167">
        <v>0</v>
      </c>
      <c r="AP12" s="167">
        <v>0</v>
      </c>
      <c r="AQ12" s="167">
        <v>0</v>
      </c>
      <c r="AR12" s="171">
        <v>0</v>
      </c>
      <c r="AS12" s="183">
        <v>0</v>
      </c>
      <c r="AT12" s="167">
        <v>0</v>
      </c>
      <c r="AU12" s="167">
        <v>0</v>
      </c>
      <c r="AV12" s="167">
        <v>0</v>
      </c>
      <c r="AW12" s="171">
        <v>0</v>
      </c>
      <c r="AX12" s="183">
        <v>0</v>
      </c>
      <c r="AY12" s="167">
        <v>0</v>
      </c>
      <c r="AZ12" s="167">
        <v>0</v>
      </c>
      <c r="BA12" s="167">
        <v>0</v>
      </c>
      <c r="BB12" s="171">
        <v>0</v>
      </c>
      <c r="BC12" s="183">
        <v>0</v>
      </c>
      <c r="BD12" s="167">
        <v>0</v>
      </c>
      <c r="BE12" s="167">
        <v>0</v>
      </c>
      <c r="BF12" s="167">
        <v>0</v>
      </c>
      <c r="BG12" s="171">
        <v>0</v>
      </c>
      <c r="BH12" s="183">
        <v>0</v>
      </c>
      <c r="BI12" s="167">
        <v>0</v>
      </c>
      <c r="BJ12" s="167">
        <v>0</v>
      </c>
      <c r="BK12" s="167">
        <v>0</v>
      </c>
      <c r="BL12" s="171">
        <v>0</v>
      </c>
      <c r="BM12" s="183">
        <v>0</v>
      </c>
      <c r="BN12" s="167">
        <v>0</v>
      </c>
      <c r="BO12" s="167">
        <v>0</v>
      </c>
      <c r="BP12" s="167">
        <v>0</v>
      </c>
      <c r="BQ12" s="171">
        <v>0</v>
      </c>
      <c r="BR12" s="183">
        <v>1514682</v>
      </c>
      <c r="BS12" s="190">
        <v>460158</v>
      </c>
      <c r="BT12" s="167">
        <v>32825</v>
      </c>
      <c r="BU12" s="167">
        <v>8</v>
      </c>
      <c r="BV12" s="276">
        <v>2007673</v>
      </c>
      <c r="BW12" s="136"/>
    </row>
    <row r="13" spans="1:75" x14ac:dyDescent="0.3">
      <c r="A13" s="314">
        <v>7</v>
      </c>
      <c r="B13" s="315" t="s">
        <v>251</v>
      </c>
      <c r="D13" s="316"/>
      <c r="E13" s="317">
        <v>111795</v>
      </c>
      <c r="F13" s="318">
        <v>112527</v>
      </c>
      <c r="G13" s="318">
        <v>4361</v>
      </c>
      <c r="H13" s="319">
        <v>0</v>
      </c>
      <c r="I13" s="171">
        <v>228683</v>
      </c>
      <c r="J13" s="183">
        <v>6183</v>
      </c>
      <c r="K13" s="167">
        <v>0</v>
      </c>
      <c r="L13" s="167">
        <v>0</v>
      </c>
      <c r="M13" s="167">
        <v>0</v>
      </c>
      <c r="N13" s="171">
        <v>6183</v>
      </c>
      <c r="O13" s="183">
        <v>8519</v>
      </c>
      <c r="P13" s="167">
        <v>16879</v>
      </c>
      <c r="Q13" s="167">
        <v>0</v>
      </c>
      <c r="R13" s="167">
        <v>0</v>
      </c>
      <c r="S13" s="171">
        <v>25398</v>
      </c>
      <c r="T13" s="183">
        <v>10416</v>
      </c>
      <c r="U13" s="167">
        <v>9565</v>
      </c>
      <c r="V13" s="167">
        <v>124</v>
      </c>
      <c r="W13" s="167">
        <v>0</v>
      </c>
      <c r="X13" s="171">
        <v>20105</v>
      </c>
      <c r="Y13" s="183">
        <v>0</v>
      </c>
      <c r="Z13" s="167">
        <v>0</v>
      </c>
      <c r="AA13" s="167">
        <v>0</v>
      </c>
      <c r="AB13" s="167">
        <v>0</v>
      </c>
      <c r="AC13" s="171">
        <v>0</v>
      </c>
      <c r="AD13" s="183">
        <v>0</v>
      </c>
      <c r="AE13" s="167">
        <v>0</v>
      </c>
      <c r="AF13" s="167">
        <v>0</v>
      </c>
      <c r="AG13" s="167">
        <v>0</v>
      </c>
      <c r="AH13" s="171">
        <v>0</v>
      </c>
      <c r="AI13" s="183">
        <v>0</v>
      </c>
      <c r="AJ13" s="167">
        <v>0</v>
      </c>
      <c r="AK13" s="167">
        <v>0</v>
      </c>
      <c r="AL13" s="167">
        <v>0</v>
      </c>
      <c r="AM13" s="171">
        <v>0</v>
      </c>
      <c r="AN13" s="183">
        <v>0</v>
      </c>
      <c r="AO13" s="167">
        <v>0</v>
      </c>
      <c r="AP13" s="167">
        <v>0</v>
      </c>
      <c r="AQ13" s="167">
        <v>0</v>
      </c>
      <c r="AR13" s="171">
        <v>0</v>
      </c>
      <c r="AS13" s="183">
        <v>0</v>
      </c>
      <c r="AT13" s="167">
        <v>0</v>
      </c>
      <c r="AU13" s="167">
        <v>0</v>
      </c>
      <c r="AV13" s="167">
        <v>0</v>
      </c>
      <c r="AW13" s="171">
        <v>0</v>
      </c>
      <c r="AX13" s="183">
        <v>0</v>
      </c>
      <c r="AY13" s="167">
        <v>0</v>
      </c>
      <c r="AZ13" s="167">
        <v>0</v>
      </c>
      <c r="BA13" s="167">
        <v>0</v>
      </c>
      <c r="BB13" s="171">
        <v>0</v>
      </c>
      <c r="BC13" s="183">
        <v>0</v>
      </c>
      <c r="BD13" s="167">
        <v>0</v>
      </c>
      <c r="BE13" s="167">
        <v>0</v>
      </c>
      <c r="BF13" s="167">
        <v>0</v>
      </c>
      <c r="BG13" s="171">
        <v>0</v>
      </c>
      <c r="BH13" s="183">
        <v>0</v>
      </c>
      <c r="BI13" s="167">
        <v>0</v>
      </c>
      <c r="BJ13" s="167">
        <v>0</v>
      </c>
      <c r="BK13" s="167">
        <v>0</v>
      </c>
      <c r="BL13" s="171">
        <v>0</v>
      </c>
      <c r="BM13" s="183">
        <v>0</v>
      </c>
      <c r="BN13" s="167">
        <v>0</v>
      </c>
      <c r="BO13" s="167">
        <v>0</v>
      </c>
      <c r="BP13" s="167">
        <v>0</v>
      </c>
      <c r="BQ13" s="171">
        <v>0</v>
      </c>
      <c r="BR13" s="183">
        <v>25118</v>
      </c>
      <c r="BS13" s="190">
        <v>26444</v>
      </c>
      <c r="BT13" s="167">
        <v>124</v>
      </c>
      <c r="BU13" s="167">
        <v>0</v>
      </c>
      <c r="BV13" s="276">
        <v>51686</v>
      </c>
      <c r="BW13" s="136"/>
    </row>
    <row r="14" spans="1:75" x14ac:dyDescent="0.3">
      <c r="A14" s="314">
        <v>8</v>
      </c>
      <c r="B14" s="315" t="s">
        <v>252</v>
      </c>
      <c r="D14" s="316"/>
      <c r="E14" s="317">
        <v>3275336</v>
      </c>
      <c r="F14" s="318">
        <v>25778645</v>
      </c>
      <c r="G14" s="318">
        <v>31160</v>
      </c>
      <c r="H14" s="319">
        <v>887718</v>
      </c>
      <c r="I14" s="171">
        <v>29972859</v>
      </c>
      <c r="J14" s="183">
        <v>180114</v>
      </c>
      <c r="K14" s="167">
        <v>1554680</v>
      </c>
      <c r="L14" s="167">
        <v>0</v>
      </c>
      <c r="M14" s="167">
        <v>793228</v>
      </c>
      <c r="N14" s="171">
        <v>2528022</v>
      </c>
      <c r="O14" s="183">
        <v>240309</v>
      </c>
      <c r="P14" s="167">
        <v>1746983</v>
      </c>
      <c r="Q14" s="167">
        <v>1512</v>
      </c>
      <c r="R14" s="167">
        <v>0</v>
      </c>
      <c r="S14" s="171">
        <v>1988804</v>
      </c>
      <c r="T14" s="183">
        <v>218029</v>
      </c>
      <c r="U14" s="167">
        <v>1610746</v>
      </c>
      <c r="V14" s="167">
        <v>513</v>
      </c>
      <c r="W14" s="167">
        <v>0</v>
      </c>
      <c r="X14" s="171">
        <v>1829288</v>
      </c>
      <c r="Y14" s="183">
        <v>0</v>
      </c>
      <c r="Z14" s="167">
        <v>0</v>
      </c>
      <c r="AA14" s="167">
        <v>0</v>
      </c>
      <c r="AB14" s="167">
        <v>0</v>
      </c>
      <c r="AC14" s="171">
        <v>0</v>
      </c>
      <c r="AD14" s="183">
        <v>0</v>
      </c>
      <c r="AE14" s="167">
        <v>0</v>
      </c>
      <c r="AF14" s="167">
        <v>0</v>
      </c>
      <c r="AG14" s="167">
        <v>0</v>
      </c>
      <c r="AH14" s="171">
        <v>0</v>
      </c>
      <c r="AI14" s="183">
        <v>0</v>
      </c>
      <c r="AJ14" s="167">
        <v>0</v>
      </c>
      <c r="AK14" s="167">
        <v>0</v>
      </c>
      <c r="AL14" s="167">
        <v>0</v>
      </c>
      <c r="AM14" s="171">
        <v>0</v>
      </c>
      <c r="AN14" s="183">
        <v>0</v>
      </c>
      <c r="AO14" s="167">
        <v>0</v>
      </c>
      <c r="AP14" s="167">
        <v>0</v>
      </c>
      <c r="AQ14" s="167">
        <v>0</v>
      </c>
      <c r="AR14" s="171">
        <v>0</v>
      </c>
      <c r="AS14" s="183">
        <v>0</v>
      </c>
      <c r="AT14" s="167">
        <v>0</v>
      </c>
      <c r="AU14" s="167">
        <v>0</v>
      </c>
      <c r="AV14" s="167">
        <v>0</v>
      </c>
      <c r="AW14" s="171">
        <v>0</v>
      </c>
      <c r="AX14" s="183">
        <v>0</v>
      </c>
      <c r="AY14" s="167">
        <v>0</v>
      </c>
      <c r="AZ14" s="167">
        <v>0</v>
      </c>
      <c r="BA14" s="167">
        <v>0</v>
      </c>
      <c r="BB14" s="171">
        <v>0</v>
      </c>
      <c r="BC14" s="183">
        <v>0</v>
      </c>
      <c r="BD14" s="167">
        <v>0</v>
      </c>
      <c r="BE14" s="167">
        <v>0</v>
      </c>
      <c r="BF14" s="167">
        <v>0</v>
      </c>
      <c r="BG14" s="171">
        <v>0</v>
      </c>
      <c r="BH14" s="183">
        <v>0</v>
      </c>
      <c r="BI14" s="167">
        <v>0</v>
      </c>
      <c r="BJ14" s="167">
        <v>0</v>
      </c>
      <c r="BK14" s="167">
        <v>0</v>
      </c>
      <c r="BL14" s="171">
        <v>0</v>
      </c>
      <c r="BM14" s="183">
        <v>0</v>
      </c>
      <c r="BN14" s="167">
        <v>0</v>
      </c>
      <c r="BO14" s="167">
        <v>0</v>
      </c>
      <c r="BP14" s="167">
        <v>0</v>
      </c>
      <c r="BQ14" s="171">
        <v>0</v>
      </c>
      <c r="BR14" s="183">
        <v>638452</v>
      </c>
      <c r="BS14" s="190">
        <v>4912409</v>
      </c>
      <c r="BT14" s="167">
        <v>2025</v>
      </c>
      <c r="BU14" s="167">
        <v>793228</v>
      </c>
      <c r="BV14" s="276">
        <v>6346114</v>
      </c>
      <c r="BW14" s="136"/>
    </row>
    <row r="15" spans="1:75" x14ac:dyDescent="0.3">
      <c r="A15" s="314">
        <v>9</v>
      </c>
      <c r="B15" s="315" t="s">
        <v>253</v>
      </c>
      <c r="D15" s="324"/>
      <c r="E15" s="317">
        <v>506197</v>
      </c>
      <c r="F15" s="318">
        <v>0</v>
      </c>
      <c r="G15" s="318">
        <v>2864</v>
      </c>
      <c r="H15" s="319">
        <v>0</v>
      </c>
      <c r="I15" s="171">
        <v>509061</v>
      </c>
      <c r="J15" s="183">
        <v>29959</v>
      </c>
      <c r="K15" s="167">
        <v>0</v>
      </c>
      <c r="L15" s="167">
        <v>35</v>
      </c>
      <c r="M15" s="167">
        <v>0</v>
      </c>
      <c r="N15" s="171">
        <v>29994</v>
      </c>
      <c r="O15" s="183">
        <v>42473</v>
      </c>
      <c r="P15" s="167">
        <v>100</v>
      </c>
      <c r="Q15" s="167">
        <v>145</v>
      </c>
      <c r="R15" s="167">
        <v>0</v>
      </c>
      <c r="S15" s="171">
        <v>42718</v>
      </c>
      <c r="T15" s="183">
        <v>33881</v>
      </c>
      <c r="U15" s="167">
        <v>6</v>
      </c>
      <c r="V15" s="167">
        <v>585</v>
      </c>
      <c r="W15" s="167">
        <v>0</v>
      </c>
      <c r="X15" s="171">
        <v>34472</v>
      </c>
      <c r="Y15" s="183">
        <v>0</v>
      </c>
      <c r="Z15" s="167">
        <v>0</v>
      </c>
      <c r="AA15" s="167">
        <v>0</v>
      </c>
      <c r="AB15" s="167">
        <v>0</v>
      </c>
      <c r="AC15" s="171">
        <v>0</v>
      </c>
      <c r="AD15" s="183">
        <v>0</v>
      </c>
      <c r="AE15" s="167">
        <v>0</v>
      </c>
      <c r="AF15" s="167">
        <v>0</v>
      </c>
      <c r="AG15" s="167">
        <v>0</v>
      </c>
      <c r="AH15" s="171">
        <v>0</v>
      </c>
      <c r="AI15" s="183">
        <v>0</v>
      </c>
      <c r="AJ15" s="167">
        <v>0</v>
      </c>
      <c r="AK15" s="167">
        <v>0</v>
      </c>
      <c r="AL15" s="167">
        <v>0</v>
      </c>
      <c r="AM15" s="171">
        <v>0</v>
      </c>
      <c r="AN15" s="183">
        <v>0</v>
      </c>
      <c r="AO15" s="167">
        <v>0</v>
      </c>
      <c r="AP15" s="167">
        <v>0</v>
      </c>
      <c r="AQ15" s="167">
        <v>0</v>
      </c>
      <c r="AR15" s="171">
        <v>0</v>
      </c>
      <c r="AS15" s="183">
        <v>0</v>
      </c>
      <c r="AT15" s="167">
        <v>0</v>
      </c>
      <c r="AU15" s="167">
        <v>0</v>
      </c>
      <c r="AV15" s="167">
        <v>0</v>
      </c>
      <c r="AW15" s="171">
        <v>0</v>
      </c>
      <c r="AX15" s="183">
        <v>0</v>
      </c>
      <c r="AY15" s="167">
        <v>0</v>
      </c>
      <c r="AZ15" s="167">
        <v>0</v>
      </c>
      <c r="BA15" s="167">
        <v>0</v>
      </c>
      <c r="BB15" s="171">
        <v>0</v>
      </c>
      <c r="BC15" s="183">
        <v>0</v>
      </c>
      <c r="BD15" s="167">
        <v>0</v>
      </c>
      <c r="BE15" s="167">
        <v>0</v>
      </c>
      <c r="BF15" s="167">
        <v>0</v>
      </c>
      <c r="BG15" s="171">
        <v>0</v>
      </c>
      <c r="BH15" s="183">
        <v>0</v>
      </c>
      <c r="BI15" s="167">
        <v>0</v>
      </c>
      <c r="BJ15" s="167">
        <v>0</v>
      </c>
      <c r="BK15" s="167">
        <v>0</v>
      </c>
      <c r="BL15" s="171">
        <v>0</v>
      </c>
      <c r="BM15" s="183">
        <v>0</v>
      </c>
      <c r="BN15" s="167">
        <v>0</v>
      </c>
      <c r="BO15" s="167">
        <v>0</v>
      </c>
      <c r="BP15" s="167">
        <v>0</v>
      </c>
      <c r="BQ15" s="171">
        <v>0</v>
      </c>
      <c r="BR15" s="183">
        <v>106313</v>
      </c>
      <c r="BS15" s="190">
        <v>106</v>
      </c>
      <c r="BT15" s="167">
        <v>765</v>
      </c>
      <c r="BU15" s="167">
        <v>0</v>
      </c>
      <c r="BV15" s="276">
        <v>107184</v>
      </c>
      <c r="BW15" s="136"/>
    </row>
    <row r="16" spans="1:75" x14ac:dyDescent="0.3">
      <c r="A16" s="314">
        <v>10</v>
      </c>
      <c r="B16" s="20" t="s">
        <v>254</v>
      </c>
      <c r="D16" s="324"/>
      <c r="E16" s="317">
        <v>873630</v>
      </c>
      <c r="F16" s="318">
        <v>5790770</v>
      </c>
      <c r="G16" s="318">
        <v>4890</v>
      </c>
      <c r="H16" s="319">
        <v>0</v>
      </c>
      <c r="I16" s="171">
        <v>6669290</v>
      </c>
      <c r="J16" s="183">
        <v>23713</v>
      </c>
      <c r="K16" s="167">
        <v>703277</v>
      </c>
      <c r="L16" s="167">
        <v>0</v>
      </c>
      <c r="M16" s="167">
        <v>0</v>
      </c>
      <c r="N16" s="171">
        <v>726990</v>
      </c>
      <c r="O16" s="183">
        <v>36520</v>
      </c>
      <c r="P16" s="167">
        <v>147879</v>
      </c>
      <c r="Q16" s="167">
        <v>0</v>
      </c>
      <c r="R16" s="167">
        <v>0</v>
      </c>
      <c r="S16" s="171">
        <v>184399</v>
      </c>
      <c r="T16" s="183">
        <v>30680</v>
      </c>
      <c r="U16" s="167">
        <v>354427</v>
      </c>
      <c r="V16" s="167">
        <v>0</v>
      </c>
      <c r="W16" s="167">
        <v>0</v>
      </c>
      <c r="X16" s="171">
        <v>385107</v>
      </c>
      <c r="Y16" s="183">
        <v>0</v>
      </c>
      <c r="Z16" s="167">
        <v>0</v>
      </c>
      <c r="AA16" s="167">
        <v>0</v>
      </c>
      <c r="AB16" s="167">
        <v>0</v>
      </c>
      <c r="AC16" s="171">
        <v>0</v>
      </c>
      <c r="AD16" s="183">
        <v>0</v>
      </c>
      <c r="AE16" s="167">
        <v>0</v>
      </c>
      <c r="AF16" s="167">
        <v>0</v>
      </c>
      <c r="AG16" s="167">
        <v>0</v>
      </c>
      <c r="AH16" s="171">
        <v>0</v>
      </c>
      <c r="AI16" s="183">
        <v>0</v>
      </c>
      <c r="AJ16" s="167">
        <v>0</v>
      </c>
      <c r="AK16" s="167">
        <v>0</v>
      </c>
      <c r="AL16" s="167">
        <v>0</v>
      </c>
      <c r="AM16" s="171">
        <v>0</v>
      </c>
      <c r="AN16" s="183">
        <v>0</v>
      </c>
      <c r="AO16" s="167">
        <v>0</v>
      </c>
      <c r="AP16" s="167">
        <v>0</v>
      </c>
      <c r="AQ16" s="167">
        <v>0</v>
      </c>
      <c r="AR16" s="171">
        <v>0</v>
      </c>
      <c r="AS16" s="183">
        <v>0</v>
      </c>
      <c r="AT16" s="167">
        <v>0</v>
      </c>
      <c r="AU16" s="167">
        <v>0</v>
      </c>
      <c r="AV16" s="167">
        <v>0</v>
      </c>
      <c r="AW16" s="171">
        <v>0</v>
      </c>
      <c r="AX16" s="183">
        <v>0</v>
      </c>
      <c r="AY16" s="167">
        <v>0</v>
      </c>
      <c r="AZ16" s="167">
        <v>0</v>
      </c>
      <c r="BA16" s="167">
        <v>0</v>
      </c>
      <c r="BB16" s="171">
        <v>0</v>
      </c>
      <c r="BC16" s="183">
        <v>0</v>
      </c>
      <c r="BD16" s="167">
        <v>0</v>
      </c>
      <c r="BE16" s="167">
        <v>0</v>
      </c>
      <c r="BF16" s="167">
        <v>0</v>
      </c>
      <c r="BG16" s="171">
        <v>0</v>
      </c>
      <c r="BH16" s="183">
        <v>0</v>
      </c>
      <c r="BI16" s="167">
        <v>0</v>
      </c>
      <c r="BJ16" s="167">
        <v>0</v>
      </c>
      <c r="BK16" s="167">
        <v>0</v>
      </c>
      <c r="BL16" s="171">
        <v>0</v>
      </c>
      <c r="BM16" s="183">
        <v>0</v>
      </c>
      <c r="BN16" s="167">
        <v>0</v>
      </c>
      <c r="BO16" s="167">
        <v>0</v>
      </c>
      <c r="BP16" s="167">
        <v>0</v>
      </c>
      <c r="BQ16" s="171">
        <v>0</v>
      </c>
      <c r="BR16" s="183">
        <v>90913</v>
      </c>
      <c r="BS16" s="190">
        <v>1205583</v>
      </c>
      <c r="BT16" s="167">
        <v>0</v>
      </c>
      <c r="BU16" s="167">
        <v>0</v>
      </c>
      <c r="BV16" s="276">
        <v>1296496</v>
      </c>
      <c r="BW16" s="136"/>
    </row>
    <row r="17" spans="1:75" x14ac:dyDescent="0.3">
      <c r="A17" s="314">
        <v>11</v>
      </c>
      <c r="B17" s="315" t="s">
        <v>255</v>
      </c>
      <c r="D17" s="323"/>
      <c r="E17" s="317">
        <v>502787</v>
      </c>
      <c r="F17" s="318">
        <v>56928</v>
      </c>
      <c r="G17" s="318">
        <v>5005</v>
      </c>
      <c r="H17" s="319">
        <v>0</v>
      </c>
      <c r="I17" s="171">
        <v>564720</v>
      </c>
      <c r="J17" s="183">
        <v>43257</v>
      </c>
      <c r="K17" s="167">
        <v>3551</v>
      </c>
      <c r="L17" s="167">
        <v>149</v>
      </c>
      <c r="M17" s="167">
        <v>0</v>
      </c>
      <c r="N17" s="171">
        <v>46957</v>
      </c>
      <c r="O17" s="183">
        <v>29423</v>
      </c>
      <c r="P17" s="167">
        <v>4299</v>
      </c>
      <c r="Q17" s="167">
        <v>149</v>
      </c>
      <c r="R17" s="167">
        <v>7</v>
      </c>
      <c r="S17" s="171">
        <v>33878</v>
      </c>
      <c r="T17" s="183">
        <v>33899</v>
      </c>
      <c r="U17" s="167">
        <v>4127</v>
      </c>
      <c r="V17" s="167">
        <v>66</v>
      </c>
      <c r="W17" s="167">
        <v>0</v>
      </c>
      <c r="X17" s="171">
        <v>38092</v>
      </c>
      <c r="Y17" s="183">
        <v>0</v>
      </c>
      <c r="Z17" s="167">
        <v>0</v>
      </c>
      <c r="AA17" s="167">
        <v>0</v>
      </c>
      <c r="AB17" s="167">
        <v>0</v>
      </c>
      <c r="AC17" s="171">
        <v>0</v>
      </c>
      <c r="AD17" s="183">
        <v>0</v>
      </c>
      <c r="AE17" s="167">
        <v>0</v>
      </c>
      <c r="AF17" s="167">
        <v>0</v>
      </c>
      <c r="AG17" s="167">
        <v>0</v>
      </c>
      <c r="AH17" s="171">
        <v>0</v>
      </c>
      <c r="AI17" s="183">
        <v>0</v>
      </c>
      <c r="AJ17" s="167">
        <v>0</v>
      </c>
      <c r="AK17" s="167">
        <v>0</v>
      </c>
      <c r="AL17" s="167">
        <v>0</v>
      </c>
      <c r="AM17" s="171">
        <v>0</v>
      </c>
      <c r="AN17" s="183">
        <v>0</v>
      </c>
      <c r="AO17" s="167">
        <v>0</v>
      </c>
      <c r="AP17" s="167">
        <v>0</v>
      </c>
      <c r="AQ17" s="167">
        <v>0</v>
      </c>
      <c r="AR17" s="171">
        <v>0</v>
      </c>
      <c r="AS17" s="183">
        <v>0</v>
      </c>
      <c r="AT17" s="167">
        <v>0</v>
      </c>
      <c r="AU17" s="167">
        <v>0</v>
      </c>
      <c r="AV17" s="167">
        <v>0</v>
      </c>
      <c r="AW17" s="171">
        <v>0</v>
      </c>
      <c r="AX17" s="183">
        <v>0</v>
      </c>
      <c r="AY17" s="167">
        <v>0</v>
      </c>
      <c r="AZ17" s="167">
        <v>0</v>
      </c>
      <c r="BA17" s="167">
        <v>0</v>
      </c>
      <c r="BB17" s="171">
        <v>0</v>
      </c>
      <c r="BC17" s="183">
        <v>0</v>
      </c>
      <c r="BD17" s="167">
        <v>0</v>
      </c>
      <c r="BE17" s="167">
        <v>0</v>
      </c>
      <c r="BF17" s="167">
        <v>0</v>
      </c>
      <c r="BG17" s="171">
        <v>0</v>
      </c>
      <c r="BH17" s="183">
        <v>0</v>
      </c>
      <c r="BI17" s="167">
        <v>0</v>
      </c>
      <c r="BJ17" s="167">
        <v>0</v>
      </c>
      <c r="BK17" s="167">
        <v>0</v>
      </c>
      <c r="BL17" s="171">
        <v>0</v>
      </c>
      <c r="BM17" s="183">
        <v>0</v>
      </c>
      <c r="BN17" s="167">
        <v>0</v>
      </c>
      <c r="BO17" s="167">
        <v>0</v>
      </c>
      <c r="BP17" s="167">
        <v>0</v>
      </c>
      <c r="BQ17" s="171">
        <v>0</v>
      </c>
      <c r="BR17" s="183">
        <v>106579</v>
      </c>
      <c r="BS17" s="190">
        <v>11977</v>
      </c>
      <c r="BT17" s="167">
        <v>364</v>
      </c>
      <c r="BU17" s="167">
        <v>7</v>
      </c>
      <c r="BV17" s="276">
        <v>118927</v>
      </c>
      <c r="BW17" s="136"/>
    </row>
    <row r="18" spans="1:75" x14ac:dyDescent="0.3">
      <c r="A18" s="314">
        <v>12</v>
      </c>
      <c r="B18" s="20" t="s">
        <v>256</v>
      </c>
      <c r="D18" s="316"/>
      <c r="E18" s="317">
        <v>299056</v>
      </c>
      <c r="F18" s="318">
        <v>636</v>
      </c>
      <c r="G18" s="318">
        <v>2318</v>
      </c>
      <c r="H18" s="319">
        <v>0</v>
      </c>
      <c r="I18" s="171">
        <v>302010</v>
      </c>
      <c r="J18" s="183">
        <v>24356</v>
      </c>
      <c r="K18" s="167">
        <v>122</v>
      </c>
      <c r="L18" s="167">
        <v>0</v>
      </c>
      <c r="M18" s="167">
        <v>0</v>
      </c>
      <c r="N18" s="171">
        <v>24478</v>
      </c>
      <c r="O18" s="183">
        <v>26106</v>
      </c>
      <c r="P18" s="167">
        <v>89</v>
      </c>
      <c r="Q18" s="167">
        <v>0</v>
      </c>
      <c r="R18" s="167">
        <v>0</v>
      </c>
      <c r="S18" s="171">
        <v>26195</v>
      </c>
      <c r="T18" s="183">
        <v>23848</v>
      </c>
      <c r="U18" s="167">
        <v>18</v>
      </c>
      <c r="V18" s="167">
        <v>5</v>
      </c>
      <c r="W18" s="167">
        <v>0</v>
      </c>
      <c r="X18" s="171">
        <v>23871</v>
      </c>
      <c r="Y18" s="183">
        <v>0</v>
      </c>
      <c r="Z18" s="167">
        <v>0</v>
      </c>
      <c r="AA18" s="167">
        <v>0</v>
      </c>
      <c r="AB18" s="167">
        <v>0</v>
      </c>
      <c r="AC18" s="171">
        <v>0</v>
      </c>
      <c r="AD18" s="183">
        <v>0</v>
      </c>
      <c r="AE18" s="167">
        <v>0</v>
      </c>
      <c r="AF18" s="167">
        <v>0</v>
      </c>
      <c r="AG18" s="167">
        <v>0</v>
      </c>
      <c r="AH18" s="171">
        <v>0</v>
      </c>
      <c r="AI18" s="183">
        <v>0</v>
      </c>
      <c r="AJ18" s="167">
        <v>0</v>
      </c>
      <c r="AK18" s="167">
        <v>0</v>
      </c>
      <c r="AL18" s="167">
        <v>0</v>
      </c>
      <c r="AM18" s="171">
        <v>0</v>
      </c>
      <c r="AN18" s="183">
        <v>0</v>
      </c>
      <c r="AO18" s="167">
        <v>0</v>
      </c>
      <c r="AP18" s="167">
        <v>0</v>
      </c>
      <c r="AQ18" s="167">
        <v>0</v>
      </c>
      <c r="AR18" s="171">
        <v>0</v>
      </c>
      <c r="AS18" s="183">
        <v>0</v>
      </c>
      <c r="AT18" s="167">
        <v>0</v>
      </c>
      <c r="AU18" s="167">
        <v>0</v>
      </c>
      <c r="AV18" s="167">
        <v>0</v>
      </c>
      <c r="AW18" s="171">
        <v>0</v>
      </c>
      <c r="AX18" s="183">
        <v>0</v>
      </c>
      <c r="AY18" s="167">
        <v>0</v>
      </c>
      <c r="AZ18" s="167">
        <v>0</v>
      </c>
      <c r="BA18" s="167">
        <v>0</v>
      </c>
      <c r="BB18" s="171">
        <v>0</v>
      </c>
      <c r="BC18" s="183">
        <v>0</v>
      </c>
      <c r="BD18" s="167">
        <v>0</v>
      </c>
      <c r="BE18" s="167">
        <v>0</v>
      </c>
      <c r="BF18" s="167">
        <v>0</v>
      </c>
      <c r="BG18" s="171">
        <v>0</v>
      </c>
      <c r="BH18" s="183">
        <v>0</v>
      </c>
      <c r="BI18" s="167">
        <v>0</v>
      </c>
      <c r="BJ18" s="167">
        <v>0</v>
      </c>
      <c r="BK18" s="167">
        <v>0</v>
      </c>
      <c r="BL18" s="171">
        <v>0</v>
      </c>
      <c r="BM18" s="183">
        <v>0</v>
      </c>
      <c r="BN18" s="167">
        <v>0</v>
      </c>
      <c r="BO18" s="167">
        <v>0</v>
      </c>
      <c r="BP18" s="167">
        <v>0</v>
      </c>
      <c r="BQ18" s="171">
        <v>0</v>
      </c>
      <c r="BR18" s="183">
        <v>74310</v>
      </c>
      <c r="BS18" s="190">
        <v>229</v>
      </c>
      <c r="BT18" s="167">
        <v>5</v>
      </c>
      <c r="BU18" s="167">
        <v>0</v>
      </c>
      <c r="BV18" s="276">
        <v>74544</v>
      </c>
      <c r="BW18" s="136"/>
    </row>
    <row r="19" spans="1:75" x14ac:dyDescent="0.3">
      <c r="A19" s="314">
        <v>13</v>
      </c>
      <c r="B19" s="20" t="s">
        <v>257</v>
      </c>
      <c r="D19" s="316"/>
      <c r="E19" s="317">
        <v>1330543</v>
      </c>
      <c r="F19" s="318">
        <v>6280972</v>
      </c>
      <c r="G19" s="318">
        <v>11514</v>
      </c>
      <c r="H19" s="319">
        <v>0</v>
      </c>
      <c r="I19" s="171">
        <v>7623029</v>
      </c>
      <c r="J19" s="183">
        <v>67606</v>
      </c>
      <c r="K19" s="167">
        <v>1153024</v>
      </c>
      <c r="L19" s="167">
        <v>126</v>
      </c>
      <c r="M19" s="167">
        <v>0</v>
      </c>
      <c r="N19" s="171">
        <v>1220756</v>
      </c>
      <c r="O19" s="183">
        <v>84695</v>
      </c>
      <c r="P19" s="167">
        <v>324932</v>
      </c>
      <c r="Q19" s="167">
        <v>256</v>
      </c>
      <c r="R19" s="167">
        <v>0</v>
      </c>
      <c r="S19" s="171">
        <v>409883</v>
      </c>
      <c r="T19" s="183">
        <v>74683</v>
      </c>
      <c r="U19" s="167">
        <v>82596</v>
      </c>
      <c r="V19" s="167">
        <v>331</v>
      </c>
      <c r="W19" s="167">
        <v>0</v>
      </c>
      <c r="X19" s="171">
        <v>157610</v>
      </c>
      <c r="Y19" s="183">
        <v>0</v>
      </c>
      <c r="Z19" s="167">
        <v>0</v>
      </c>
      <c r="AA19" s="167">
        <v>0</v>
      </c>
      <c r="AB19" s="167">
        <v>0</v>
      </c>
      <c r="AC19" s="171">
        <v>0</v>
      </c>
      <c r="AD19" s="183">
        <v>0</v>
      </c>
      <c r="AE19" s="167">
        <v>0</v>
      </c>
      <c r="AF19" s="167">
        <v>0</v>
      </c>
      <c r="AG19" s="167">
        <v>0</v>
      </c>
      <c r="AH19" s="171">
        <v>0</v>
      </c>
      <c r="AI19" s="183">
        <v>0</v>
      </c>
      <c r="AJ19" s="167">
        <v>0</v>
      </c>
      <c r="AK19" s="167">
        <v>0</v>
      </c>
      <c r="AL19" s="167">
        <v>0</v>
      </c>
      <c r="AM19" s="171">
        <v>0</v>
      </c>
      <c r="AN19" s="183">
        <v>0</v>
      </c>
      <c r="AO19" s="167">
        <v>0</v>
      </c>
      <c r="AP19" s="167">
        <v>0</v>
      </c>
      <c r="AQ19" s="167">
        <v>0</v>
      </c>
      <c r="AR19" s="171">
        <v>0</v>
      </c>
      <c r="AS19" s="183">
        <v>0</v>
      </c>
      <c r="AT19" s="167">
        <v>0</v>
      </c>
      <c r="AU19" s="167">
        <v>0</v>
      </c>
      <c r="AV19" s="167">
        <v>0</v>
      </c>
      <c r="AW19" s="171">
        <v>0</v>
      </c>
      <c r="AX19" s="183">
        <v>0</v>
      </c>
      <c r="AY19" s="167">
        <v>0</v>
      </c>
      <c r="AZ19" s="167">
        <v>0</v>
      </c>
      <c r="BA19" s="167">
        <v>0</v>
      </c>
      <c r="BB19" s="171">
        <v>0</v>
      </c>
      <c r="BC19" s="183">
        <v>0</v>
      </c>
      <c r="BD19" s="167">
        <v>0</v>
      </c>
      <c r="BE19" s="167">
        <v>0</v>
      </c>
      <c r="BF19" s="167">
        <v>0</v>
      </c>
      <c r="BG19" s="171">
        <v>0</v>
      </c>
      <c r="BH19" s="183">
        <v>0</v>
      </c>
      <c r="BI19" s="167">
        <v>0</v>
      </c>
      <c r="BJ19" s="167">
        <v>0</v>
      </c>
      <c r="BK19" s="167">
        <v>0</v>
      </c>
      <c r="BL19" s="171">
        <v>0</v>
      </c>
      <c r="BM19" s="183">
        <v>0</v>
      </c>
      <c r="BN19" s="167">
        <v>0</v>
      </c>
      <c r="BO19" s="167">
        <v>0</v>
      </c>
      <c r="BP19" s="167">
        <v>0</v>
      </c>
      <c r="BQ19" s="171">
        <v>0</v>
      </c>
      <c r="BR19" s="183">
        <v>226984</v>
      </c>
      <c r="BS19" s="190">
        <v>1560552</v>
      </c>
      <c r="BT19" s="167">
        <v>713</v>
      </c>
      <c r="BU19" s="167">
        <v>0</v>
      </c>
      <c r="BV19" s="276">
        <v>1788249</v>
      </c>
      <c r="BW19" s="136"/>
    </row>
    <row r="20" spans="1:75" x14ac:dyDescent="0.3">
      <c r="A20" s="314">
        <v>14</v>
      </c>
      <c r="B20" s="315" t="s">
        <v>258</v>
      </c>
      <c r="D20" s="323"/>
      <c r="E20" s="317">
        <v>2426948</v>
      </c>
      <c r="F20" s="318">
        <v>4</v>
      </c>
      <c r="G20" s="318">
        <v>344354</v>
      </c>
      <c r="H20" s="319">
        <v>0</v>
      </c>
      <c r="I20" s="171">
        <v>2771306</v>
      </c>
      <c r="J20" s="183">
        <v>212625</v>
      </c>
      <c r="K20" s="167">
        <v>329</v>
      </c>
      <c r="L20" s="167">
        <v>28706</v>
      </c>
      <c r="M20" s="167">
        <v>0</v>
      </c>
      <c r="N20" s="171">
        <v>241660</v>
      </c>
      <c r="O20" s="183">
        <v>187536</v>
      </c>
      <c r="P20" s="167">
        <v>1433</v>
      </c>
      <c r="Q20" s="167">
        <v>28763</v>
      </c>
      <c r="R20" s="167">
        <v>0</v>
      </c>
      <c r="S20" s="171">
        <v>217732</v>
      </c>
      <c r="T20" s="183">
        <v>196557</v>
      </c>
      <c r="U20" s="167">
        <v>243</v>
      </c>
      <c r="V20" s="167">
        <v>28422</v>
      </c>
      <c r="W20" s="167">
        <v>0</v>
      </c>
      <c r="X20" s="171">
        <v>225222</v>
      </c>
      <c r="Y20" s="183">
        <v>0</v>
      </c>
      <c r="Z20" s="167">
        <v>0</v>
      </c>
      <c r="AA20" s="167">
        <v>0</v>
      </c>
      <c r="AB20" s="167">
        <v>0</v>
      </c>
      <c r="AC20" s="171">
        <v>0</v>
      </c>
      <c r="AD20" s="183">
        <v>0</v>
      </c>
      <c r="AE20" s="167">
        <v>0</v>
      </c>
      <c r="AF20" s="167">
        <v>0</v>
      </c>
      <c r="AG20" s="167">
        <v>0</v>
      </c>
      <c r="AH20" s="171">
        <v>0</v>
      </c>
      <c r="AI20" s="183">
        <v>0</v>
      </c>
      <c r="AJ20" s="167">
        <v>0</v>
      </c>
      <c r="AK20" s="167">
        <v>0</v>
      </c>
      <c r="AL20" s="167">
        <v>0</v>
      </c>
      <c r="AM20" s="171">
        <v>0</v>
      </c>
      <c r="AN20" s="183">
        <v>0</v>
      </c>
      <c r="AO20" s="167">
        <v>0</v>
      </c>
      <c r="AP20" s="167">
        <v>0</v>
      </c>
      <c r="AQ20" s="167">
        <v>0</v>
      </c>
      <c r="AR20" s="171">
        <v>0</v>
      </c>
      <c r="AS20" s="183">
        <v>0</v>
      </c>
      <c r="AT20" s="167">
        <v>0</v>
      </c>
      <c r="AU20" s="167">
        <v>0</v>
      </c>
      <c r="AV20" s="167">
        <v>0</v>
      </c>
      <c r="AW20" s="171">
        <v>0</v>
      </c>
      <c r="AX20" s="183">
        <v>0</v>
      </c>
      <c r="AY20" s="167">
        <v>0</v>
      </c>
      <c r="AZ20" s="167">
        <v>0</v>
      </c>
      <c r="BA20" s="167">
        <v>0</v>
      </c>
      <c r="BB20" s="171">
        <v>0</v>
      </c>
      <c r="BC20" s="183">
        <v>0</v>
      </c>
      <c r="BD20" s="167">
        <v>0</v>
      </c>
      <c r="BE20" s="167">
        <v>0</v>
      </c>
      <c r="BF20" s="167">
        <v>0</v>
      </c>
      <c r="BG20" s="171">
        <v>0</v>
      </c>
      <c r="BH20" s="183">
        <v>0</v>
      </c>
      <c r="BI20" s="167">
        <v>0</v>
      </c>
      <c r="BJ20" s="167">
        <v>0</v>
      </c>
      <c r="BK20" s="167">
        <v>0</v>
      </c>
      <c r="BL20" s="171">
        <v>0</v>
      </c>
      <c r="BM20" s="183">
        <v>0</v>
      </c>
      <c r="BN20" s="167">
        <v>0</v>
      </c>
      <c r="BO20" s="167">
        <v>0</v>
      </c>
      <c r="BP20" s="167">
        <v>0</v>
      </c>
      <c r="BQ20" s="171">
        <v>0</v>
      </c>
      <c r="BR20" s="183">
        <v>596718</v>
      </c>
      <c r="BS20" s="190">
        <v>2005</v>
      </c>
      <c r="BT20" s="167">
        <v>85891</v>
      </c>
      <c r="BU20" s="167">
        <v>0</v>
      </c>
      <c r="BV20" s="276">
        <v>684614</v>
      </c>
      <c r="BW20" s="136"/>
    </row>
    <row r="21" spans="1:75" x14ac:dyDescent="0.3">
      <c r="A21" s="314">
        <v>15</v>
      </c>
      <c r="B21" s="315" t="s">
        <v>259</v>
      </c>
      <c r="D21" s="323"/>
      <c r="E21" s="317">
        <v>145941</v>
      </c>
      <c r="F21" s="318">
        <v>47729</v>
      </c>
      <c r="G21" s="318">
        <v>1860</v>
      </c>
      <c r="H21" s="319">
        <v>0</v>
      </c>
      <c r="I21" s="171">
        <v>195530</v>
      </c>
      <c r="J21" s="183">
        <v>9076</v>
      </c>
      <c r="K21" s="167">
        <v>0</v>
      </c>
      <c r="L21" s="167">
        <v>0</v>
      </c>
      <c r="M21" s="167">
        <v>0</v>
      </c>
      <c r="N21" s="171">
        <v>9076</v>
      </c>
      <c r="O21" s="183">
        <v>11360</v>
      </c>
      <c r="P21" s="167">
        <v>11930</v>
      </c>
      <c r="Q21" s="167">
        <v>924</v>
      </c>
      <c r="R21" s="167">
        <v>0</v>
      </c>
      <c r="S21" s="171">
        <v>24214</v>
      </c>
      <c r="T21" s="183">
        <v>10266</v>
      </c>
      <c r="U21" s="167">
        <v>0</v>
      </c>
      <c r="V21" s="167">
        <v>112</v>
      </c>
      <c r="W21" s="167">
        <v>0</v>
      </c>
      <c r="X21" s="171">
        <v>10378</v>
      </c>
      <c r="Y21" s="183">
        <v>0</v>
      </c>
      <c r="Z21" s="167">
        <v>0</v>
      </c>
      <c r="AA21" s="167">
        <v>0</v>
      </c>
      <c r="AB21" s="167">
        <v>0</v>
      </c>
      <c r="AC21" s="171">
        <v>0</v>
      </c>
      <c r="AD21" s="183">
        <v>0</v>
      </c>
      <c r="AE21" s="167">
        <v>0</v>
      </c>
      <c r="AF21" s="167">
        <v>0</v>
      </c>
      <c r="AG21" s="167">
        <v>0</v>
      </c>
      <c r="AH21" s="171">
        <v>0</v>
      </c>
      <c r="AI21" s="183">
        <v>0</v>
      </c>
      <c r="AJ21" s="167">
        <v>0</v>
      </c>
      <c r="AK21" s="167">
        <v>0</v>
      </c>
      <c r="AL21" s="167">
        <v>0</v>
      </c>
      <c r="AM21" s="171">
        <v>0</v>
      </c>
      <c r="AN21" s="183">
        <v>0</v>
      </c>
      <c r="AO21" s="167">
        <v>0</v>
      </c>
      <c r="AP21" s="167">
        <v>0</v>
      </c>
      <c r="AQ21" s="167">
        <v>0</v>
      </c>
      <c r="AR21" s="171">
        <v>0</v>
      </c>
      <c r="AS21" s="183">
        <v>0</v>
      </c>
      <c r="AT21" s="167">
        <v>0</v>
      </c>
      <c r="AU21" s="167">
        <v>0</v>
      </c>
      <c r="AV21" s="167">
        <v>0</v>
      </c>
      <c r="AW21" s="171">
        <v>0</v>
      </c>
      <c r="AX21" s="183">
        <v>0</v>
      </c>
      <c r="AY21" s="167">
        <v>0</v>
      </c>
      <c r="AZ21" s="167">
        <v>0</v>
      </c>
      <c r="BA21" s="167">
        <v>0</v>
      </c>
      <c r="BB21" s="171">
        <v>0</v>
      </c>
      <c r="BC21" s="183">
        <v>0</v>
      </c>
      <c r="BD21" s="167">
        <v>0</v>
      </c>
      <c r="BE21" s="167">
        <v>0</v>
      </c>
      <c r="BF21" s="167">
        <v>0</v>
      </c>
      <c r="BG21" s="171">
        <v>0</v>
      </c>
      <c r="BH21" s="183">
        <v>0</v>
      </c>
      <c r="BI21" s="167">
        <v>0</v>
      </c>
      <c r="BJ21" s="167">
        <v>0</v>
      </c>
      <c r="BK21" s="167">
        <v>0</v>
      </c>
      <c r="BL21" s="171">
        <v>0</v>
      </c>
      <c r="BM21" s="183">
        <v>0</v>
      </c>
      <c r="BN21" s="167">
        <v>0</v>
      </c>
      <c r="BO21" s="167">
        <v>0</v>
      </c>
      <c r="BP21" s="167">
        <v>0</v>
      </c>
      <c r="BQ21" s="171">
        <v>0</v>
      </c>
      <c r="BR21" s="183">
        <v>30702</v>
      </c>
      <c r="BS21" s="190">
        <v>11930</v>
      </c>
      <c r="BT21" s="167">
        <v>1036</v>
      </c>
      <c r="BU21" s="167">
        <v>0</v>
      </c>
      <c r="BV21" s="276">
        <v>43668</v>
      </c>
      <c r="BW21" s="136"/>
    </row>
    <row r="22" spans="1:75" x14ac:dyDescent="0.3">
      <c r="A22" s="314">
        <v>16</v>
      </c>
      <c r="B22" s="315" t="s">
        <v>260</v>
      </c>
      <c r="D22" s="316"/>
      <c r="E22" s="317">
        <v>3963200</v>
      </c>
      <c r="F22" s="318">
        <v>30155388</v>
      </c>
      <c r="G22" s="318">
        <v>1370596</v>
      </c>
      <c r="H22" s="319">
        <v>0</v>
      </c>
      <c r="I22" s="171">
        <v>35489184</v>
      </c>
      <c r="J22" s="183">
        <v>395852</v>
      </c>
      <c r="K22" s="167">
        <v>8592011</v>
      </c>
      <c r="L22" s="167">
        <v>23322</v>
      </c>
      <c r="M22" s="167">
        <v>50</v>
      </c>
      <c r="N22" s="171">
        <v>9011235</v>
      </c>
      <c r="O22" s="183">
        <v>110924</v>
      </c>
      <c r="P22" s="167">
        <v>770984</v>
      </c>
      <c r="Q22" s="167">
        <v>52313</v>
      </c>
      <c r="R22" s="167">
        <v>0</v>
      </c>
      <c r="S22" s="171">
        <v>934221</v>
      </c>
      <c r="T22" s="183">
        <v>117463</v>
      </c>
      <c r="U22" s="167">
        <v>845043</v>
      </c>
      <c r="V22" s="167">
        <v>39263</v>
      </c>
      <c r="W22" s="167">
        <v>625</v>
      </c>
      <c r="X22" s="171">
        <v>1002394</v>
      </c>
      <c r="Y22" s="183">
        <v>0</v>
      </c>
      <c r="Z22" s="167">
        <v>0</v>
      </c>
      <c r="AA22" s="167">
        <v>0</v>
      </c>
      <c r="AB22" s="167">
        <v>0</v>
      </c>
      <c r="AC22" s="171">
        <v>0</v>
      </c>
      <c r="AD22" s="183">
        <v>0</v>
      </c>
      <c r="AE22" s="167">
        <v>0</v>
      </c>
      <c r="AF22" s="167">
        <v>0</v>
      </c>
      <c r="AG22" s="167">
        <v>0</v>
      </c>
      <c r="AH22" s="171">
        <v>0</v>
      </c>
      <c r="AI22" s="183">
        <v>0</v>
      </c>
      <c r="AJ22" s="167">
        <v>0</v>
      </c>
      <c r="AK22" s="167">
        <v>0</v>
      </c>
      <c r="AL22" s="167">
        <v>0</v>
      </c>
      <c r="AM22" s="171">
        <v>0</v>
      </c>
      <c r="AN22" s="183">
        <v>0</v>
      </c>
      <c r="AO22" s="167">
        <v>0</v>
      </c>
      <c r="AP22" s="167">
        <v>0</v>
      </c>
      <c r="AQ22" s="167">
        <v>0</v>
      </c>
      <c r="AR22" s="171">
        <v>0</v>
      </c>
      <c r="AS22" s="183">
        <v>0</v>
      </c>
      <c r="AT22" s="167">
        <v>0</v>
      </c>
      <c r="AU22" s="167">
        <v>0</v>
      </c>
      <c r="AV22" s="167">
        <v>0</v>
      </c>
      <c r="AW22" s="171">
        <v>0</v>
      </c>
      <c r="AX22" s="183">
        <v>0</v>
      </c>
      <c r="AY22" s="167">
        <v>0</v>
      </c>
      <c r="AZ22" s="167">
        <v>0</v>
      </c>
      <c r="BA22" s="167">
        <v>0</v>
      </c>
      <c r="BB22" s="171">
        <v>0</v>
      </c>
      <c r="BC22" s="183">
        <v>0</v>
      </c>
      <c r="BD22" s="167">
        <v>0</v>
      </c>
      <c r="BE22" s="167">
        <v>0</v>
      </c>
      <c r="BF22" s="167">
        <v>0</v>
      </c>
      <c r="BG22" s="171">
        <v>0</v>
      </c>
      <c r="BH22" s="183">
        <v>0</v>
      </c>
      <c r="BI22" s="167">
        <v>0</v>
      </c>
      <c r="BJ22" s="167">
        <v>0</v>
      </c>
      <c r="BK22" s="167">
        <v>0</v>
      </c>
      <c r="BL22" s="171">
        <v>0</v>
      </c>
      <c r="BM22" s="183">
        <v>0</v>
      </c>
      <c r="BN22" s="167">
        <v>0</v>
      </c>
      <c r="BO22" s="167">
        <v>0</v>
      </c>
      <c r="BP22" s="167">
        <v>0</v>
      </c>
      <c r="BQ22" s="171">
        <v>0</v>
      </c>
      <c r="BR22" s="183">
        <v>624239</v>
      </c>
      <c r="BS22" s="190">
        <v>10208038</v>
      </c>
      <c r="BT22" s="167">
        <v>114898</v>
      </c>
      <c r="BU22" s="167">
        <v>675</v>
      </c>
      <c r="BV22" s="276">
        <v>10947850</v>
      </c>
      <c r="BW22" s="136"/>
    </row>
    <row r="23" spans="1:75" x14ac:dyDescent="0.3">
      <c r="A23" s="314">
        <v>17</v>
      </c>
      <c r="B23" s="315" t="s">
        <v>261</v>
      </c>
      <c r="D23" s="325" t="s">
        <v>103</v>
      </c>
      <c r="E23" s="317">
        <v>13329294</v>
      </c>
      <c r="F23" s="318">
        <v>102670826</v>
      </c>
      <c r="G23" s="318">
        <v>441587</v>
      </c>
      <c r="H23" s="319">
        <v>0</v>
      </c>
      <c r="I23" s="171">
        <v>116441707</v>
      </c>
      <c r="J23" s="183">
        <v>983821</v>
      </c>
      <c r="K23" s="167">
        <v>21592517</v>
      </c>
      <c r="L23" s="167">
        <v>59</v>
      </c>
      <c r="M23" s="167">
        <v>0</v>
      </c>
      <c r="N23" s="171">
        <v>22576397</v>
      </c>
      <c r="O23" s="183">
        <v>1029835</v>
      </c>
      <c r="P23" s="167">
        <v>4179235</v>
      </c>
      <c r="Q23" s="167">
        <v>2725</v>
      </c>
      <c r="R23" s="167">
        <v>0</v>
      </c>
      <c r="S23" s="171">
        <v>5211795</v>
      </c>
      <c r="T23" s="183">
        <v>1058856</v>
      </c>
      <c r="U23" s="167">
        <v>10043114</v>
      </c>
      <c r="V23" s="167">
        <v>-550</v>
      </c>
      <c r="W23" s="167">
        <v>0</v>
      </c>
      <c r="X23" s="171">
        <v>11101420</v>
      </c>
      <c r="Y23" s="183">
        <v>0</v>
      </c>
      <c r="Z23" s="167">
        <v>0</v>
      </c>
      <c r="AA23" s="167">
        <v>0</v>
      </c>
      <c r="AB23" s="167">
        <v>0</v>
      </c>
      <c r="AC23" s="171">
        <v>0</v>
      </c>
      <c r="AD23" s="183">
        <v>0</v>
      </c>
      <c r="AE23" s="167">
        <v>0</v>
      </c>
      <c r="AF23" s="167">
        <v>0</v>
      </c>
      <c r="AG23" s="167">
        <v>0</v>
      </c>
      <c r="AH23" s="171">
        <v>0</v>
      </c>
      <c r="AI23" s="183">
        <v>0</v>
      </c>
      <c r="AJ23" s="167">
        <v>0</v>
      </c>
      <c r="AK23" s="167">
        <v>0</v>
      </c>
      <c r="AL23" s="167">
        <v>0</v>
      </c>
      <c r="AM23" s="171">
        <v>0</v>
      </c>
      <c r="AN23" s="183">
        <v>0</v>
      </c>
      <c r="AO23" s="167">
        <v>0</v>
      </c>
      <c r="AP23" s="167">
        <v>0</v>
      </c>
      <c r="AQ23" s="167">
        <v>0</v>
      </c>
      <c r="AR23" s="171">
        <v>0</v>
      </c>
      <c r="AS23" s="183">
        <v>0</v>
      </c>
      <c r="AT23" s="167">
        <v>0</v>
      </c>
      <c r="AU23" s="167">
        <v>0</v>
      </c>
      <c r="AV23" s="167">
        <v>0</v>
      </c>
      <c r="AW23" s="171">
        <v>0</v>
      </c>
      <c r="AX23" s="183">
        <v>0</v>
      </c>
      <c r="AY23" s="167">
        <v>0</v>
      </c>
      <c r="AZ23" s="167">
        <v>0</v>
      </c>
      <c r="BA23" s="167">
        <v>0</v>
      </c>
      <c r="BB23" s="171">
        <v>0</v>
      </c>
      <c r="BC23" s="183">
        <v>0</v>
      </c>
      <c r="BD23" s="167">
        <v>0</v>
      </c>
      <c r="BE23" s="167">
        <v>0</v>
      </c>
      <c r="BF23" s="167">
        <v>0</v>
      </c>
      <c r="BG23" s="171">
        <v>0</v>
      </c>
      <c r="BH23" s="183">
        <v>0</v>
      </c>
      <c r="BI23" s="167">
        <v>0</v>
      </c>
      <c r="BJ23" s="167">
        <v>0</v>
      </c>
      <c r="BK23" s="167">
        <v>0</v>
      </c>
      <c r="BL23" s="171">
        <v>0</v>
      </c>
      <c r="BM23" s="183">
        <v>0</v>
      </c>
      <c r="BN23" s="167">
        <v>0</v>
      </c>
      <c r="BO23" s="167">
        <v>0</v>
      </c>
      <c r="BP23" s="167">
        <v>0</v>
      </c>
      <c r="BQ23" s="171">
        <v>0</v>
      </c>
      <c r="BR23" s="183">
        <v>3072512</v>
      </c>
      <c r="BS23" s="190">
        <v>35814866</v>
      </c>
      <c r="BT23" s="167">
        <v>2234</v>
      </c>
      <c r="BU23" s="167">
        <v>0</v>
      </c>
      <c r="BV23" s="276">
        <v>38889612</v>
      </c>
      <c r="BW23" s="136"/>
    </row>
    <row r="24" spans="1:75" x14ac:dyDescent="0.3">
      <c r="A24" s="314">
        <v>18</v>
      </c>
      <c r="B24" s="315" t="s">
        <v>262</v>
      </c>
      <c r="D24" s="324"/>
      <c r="E24" s="317">
        <v>2464537</v>
      </c>
      <c r="F24" s="318">
        <v>59824767</v>
      </c>
      <c r="G24" s="318">
        <v>2517908</v>
      </c>
      <c r="H24" s="319">
        <v>0</v>
      </c>
      <c r="I24" s="171">
        <v>64807212</v>
      </c>
      <c r="J24" s="183">
        <v>401408</v>
      </c>
      <c r="K24" s="167">
        <v>6714971</v>
      </c>
      <c r="L24" s="167">
        <v>13445</v>
      </c>
      <c r="M24" s="167">
        <v>3</v>
      </c>
      <c r="N24" s="171">
        <v>7129827</v>
      </c>
      <c r="O24" s="183">
        <v>154430</v>
      </c>
      <c r="P24" s="167">
        <v>4223434</v>
      </c>
      <c r="Q24" s="167">
        <v>79376</v>
      </c>
      <c r="R24" s="167">
        <v>0</v>
      </c>
      <c r="S24" s="171">
        <v>4457240</v>
      </c>
      <c r="T24" s="183">
        <v>328047</v>
      </c>
      <c r="U24" s="167">
        <v>4284232</v>
      </c>
      <c r="V24" s="167">
        <v>239120</v>
      </c>
      <c r="W24" s="167">
        <v>0</v>
      </c>
      <c r="X24" s="171">
        <v>4851399</v>
      </c>
      <c r="Y24" s="183">
        <v>0</v>
      </c>
      <c r="Z24" s="167">
        <v>0</v>
      </c>
      <c r="AA24" s="167">
        <v>0</v>
      </c>
      <c r="AB24" s="167">
        <v>0</v>
      </c>
      <c r="AC24" s="171">
        <v>0</v>
      </c>
      <c r="AD24" s="183">
        <v>0</v>
      </c>
      <c r="AE24" s="167">
        <v>0</v>
      </c>
      <c r="AF24" s="167">
        <v>0</v>
      </c>
      <c r="AG24" s="167">
        <v>0</v>
      </c>
      <c r="AH24" s="171">
        <v>0</v>
      </c>
      <c r="AI24" s="183">
        <v>0</v>
      </c>
      <c r="AJ24" s="167">
        <v>0</v>
      </c>
      <c r="AK24" s="167">
        <v>0</v>
      </c>
      <c r="AL24" s="167">
        <v>0</v>
      </c>
      <c r="AM24" s="171">
        <v>0</v>
      </c>
      <c r="AN24" s="183">
        <v>0</v>
      </c>
      <c r="AO24" s="167">
        <v>0</v>
      </c>
      <c r="AP24" s="167">
        <v>0</v>
      </c>
      <c r="AQ24" s="167">
        <v>0</v>
      </c>
      <c r="AR24" s="171">
        <v>0</v>
      </c>
      <c r="AS24" s="183">
        <v>0</v>
      </c>
      <c r="AT24" s="167">
        <v>0</v>
      </c>
      <c r="AU24" s="167">
        <v>0</v>
      </c>
      <c r="AV24" s="167">
        <v>0</v>
      </c>
      <c r="AW24" s="171">
        <v>0</v>
      </c>
      <c r="AX24" s="183">
        <v>0</v>
      </c>
      <c r="AY24" s="167">
        <v>0</v>
      </c>
      <c r="AZ24" s="167">
        <v>0</v>
      </c>
      <c r="BA24" s="167">
        <v>0</v>
      </c>
      <c r="BB24" s="171">
        <v>0</v>
      </c>
      <c r="BC24" s="183">
        <v>0</v>
      </c>
      <c r="BD24" s="167">
        <v>0</v>
      </c>
      <c r="BE24" s="167">
        <v>0</v>
      </c>
      <c r="BF24" s="167">
        <v>0</v>
      </c>
      <c r="BG24" s="171">
        <v>0</v>
      </c>
      <c r="BH24" s="183">
        <v>0</v>
      </c>
      <c r="BI24" s="167">
        <v>0</v>
      </c>
      <c r="BJ24" s="167">
        <v>0</v>
      </c>
      <c r="BK24" s="167">
        <v>0</v>
      </c>
      <c r="BL24" s="171">
        <v>0</v>
      </c>
      <c r="BM24" s="183">
        <v>0</v>
      </c>
      <c r="BN24" s="167">
        <v>0</v>
      </c>
      <c r="BO24" s="167">
        <v>0</v>
      </c>
      <c r="BP24" s="167">
        <v>0</v>
      </c>
      <c r="BQ24" s="171">
        <v>0</v>
      </c>
      <c r="BR24" s="183">
        <v>883885</v>
      </c>
      <c r="BS24" s="190">
        <v>15222637</v>
      </c>
      <c r="BT24" s="167">
        <v>331941</v>
      </c>
      <c r="BU24" s="167">
        <v>3</v>
      </c>
      <c r="BV24" s="276">
        <v>16438466</v>
      </c>
      <c r="BW24" s="136"/>
    </row>
    <row r="25" spans="1:75" x14ac:dyDescent="0.3">
      <c r="A25" s="314">
        <v>19</v>
      </c>
      <c r="B25" s="315" t="s">
        <v>263</v>
      </c>
      <c r="D25" s="323"/>
      <c r="E25" s="317">
        <v>941173</v>
      </c>
      <c r="F25" s="318">
        <v>293099446</v>
      </c>
      <c r="G25" s="318">
        <v>15023</v>
      </c>
      <c r="H25" s="319">
        <v>0</v>
      </c>
      <c r="I25" s="171">
        <v>294055642</v>
      </c>
      <c r="J25" s="183">
        <v>90349</v>
      </c>
      <c r="K25" s="167">
        <v>23977147</v>
      </c>
      <c r="L25" s="167">
        <v>-10435</v>
      </c>
      <c r="M25" s="167">
        <v>0</v>
      </c>
      <c r="N25" s="171">
        <v>24057061</v>
      </c>
      <c r="O25" s="183">
        <v>79699</v>
      </c>
      <c r="P25" s="167">
        <v>24004270</v>
      </c>
      <c r="Q25" s="167">
        <v>12538</v>
      </c>
      <c r="R25" s="167">
        <v>0</v>
      </c>
      <c r="S25" s="171">
        <v>24096507</v>
      </c>
      <c r="T25" s="183">
        <v>76397</v>
      </c>
      <c r="U25" s="167">
        <v>23890937</v>
      </c>
      <c r="V25" s="167">
        <v>154</v>
      </c>
      <c r="W25" s="167">
        <v>0</v>
      </c>
      <c r="X25" s="171">
        <v>23967488</v>
      </c>
      <c r="Y25" s="183">
        <v>0</v>
      </c>
      <c r="Z25" s="167">
        <v>0</v>
      </c>
      <c r="AA25" s="167">
        <v>0</v>
      </c>
      <c r="AB25" s="167">
        <v>0</v>
      </c>
      <c r="AC25" s="171">
        <v>0</v>
      </c>
      <c r="AD25" s="183">
        <v>0</v>
      </c>
      <c r="AE25" s="167">
        <v>0</v>
      </c>
      <c r="AF25" s="167">
        <v>0</v>
      </c>
      <c r="AG25" s="167">
        <v>0</v>
      </c>
      <c r="AH25" s="171">
        <v>0</v>
      </c>
      <c r="AI25" s="183">
        <v>0</v>
      </c>
      <c r="AJ25" s="167">
        <v>0</v>
      </c>
      <c r="AK25" s="167">
        <v>0</v>
      </c>
      <c r="AL25" s="167">
        <v>0</v>
      </c>
      <c r="AM25" s="171">
        <v>0</v>
      </c>
      <c r="AN25" s="183">
        <v>0</v>
      </c>
      <c r="AO25" s="167">
        <v>0</v>
      </c>
      <c r="AP25" s="167">
        <v>0</v>
      </c>
      <c r="AQ25" s="167">
        <v>0</v>
      </c>
      <c r="AR25" s="171">
        <v>0</v>
      </c>
      <c r="AS25" s="183">
        <v>0</v>
      </c>
      <c r="AT25" s="167">
        <v>0</v>
      </c>
      <c r="AU25" s="167">
        <v>0</v>
      </c>
      <c r="AV25" s="167">
        <v>0</v>
      </c>
      <c r="AW25" s="171">
        <v>0</v>
      </c>
      <c r="AX25" s="183">
        <v>0</v>
      </c>
      <c r="AY25" s="167">
        <v>0</v>
      </c>
      <c r="AZ25" s="167">
        <v>0</v>
      </c>
      <c r="BA25" s="167">
        <v>0</v>
      </c>
      <c r="BB25" s="171">
        <v>0</v>
      </c>
      <c r="BC25" s="183">
        <v>0</v>
      </c>
      <c r="BD25" s="167">
        <v>0</v>
      </c>
      <c r="BE25" s="167">
        <v>0</v>
      </c>
      <c r="BF25" s="167">
        <v>0</v>
      </c>
      <c r="BG25" s="171">
        <v>0</v>
      </c>
      <c r="BH25" s="183">
        <v>0</v>
      </c>
      <c r="BI25" s="167">
        <v>0</v>
      </c>
      <c r="BJ25" s="167">
        <v>0</v>
      </c>
      <c r="BK25" s="167">
        <v>0</v>
      </c>
      <c r="BL25" s="171">
        <v>0</v>
      </c>
      <c r="BM25" s="183">
        <v>0</v>
      </c>
      <c r="BN25" s="167">
        <v>0</v>
      </c>
      <c r="BO25" s="167">
        <v>0</v>
      </c>
      <c r="BP25" s="167">
        <v>0</v>
      </c>
      <c r="BQ25" s="171">
        <v>0</v>
      </c>
      <c r="BR25" s="183">
        <v>246445</v>
      </c>
      <c r="BS25" s="190">
        <v>71872354</v>
      </c>
      <c r="BT25" s="167">
        <v>2257</v>
      </c>
      <c r="BU25" s="167">
        <v>0</v>
      </c>
      <c r="BV25" s="276">
        <v>72121056</v>
      </c>
      <c r="BW25" s="136"/>
    </row>
    <row r="26" spans="1:75" x14ac:dyDescent="0.3">
      <c r="A26" s="314">
        <v>20</v>
      </c>
      <c r="B26" s="598" t="s">
        <v>264</v>
      </c>
      <c r="C26" s="598"/>
      <c r="D26" s="316"/>
      <c r="E26" s="317">
        <v>229089</v>
      </c>
      <c r="F26" s="318">
        <v>1124240</v>
      </c>
      <c r="G26" s="318">
        <v>8357</v>
      </c>
      <c r="H26" s="319">
        <v>0</v>
      </c>
      <c r="I26" s="171">
        <v>1361686</v>
      </c>
      <c r="J26" s="183">
        <v>12679</v>
      </c>
      <c r="K26" s="167">
        <v>8122</v>
      </c>
      <c r="L26" s="167">
        <v>44</v>
      </c>
      <c r="M26" s="167">
        <v>0</v>
      </c>
      <c r="N26" s="171">
        <v>20845</v>
      </c>
      <c r="O26" s="183">
        <v>15504</v>
      </c>
      <c r="P26" s="167">
        <v>315496</v>
      </c>
      <c r="Q26" s="167">
        <v>83</v>
      </c>
      <c r="R26" s="167">
        <v>0</v>
      </c>
      <c r="S26" s="171">
        <v>331083</v>
      </c>
      <c r="T26" s="183">
        <v>17822</v>
      </c>
      <c r="U26" s="167">
        <v>8134</v>
      </c>
      <c r="V26" s="167">
        <v>-97</v>
      </c>
      <c r="W26" s="167">
        <v>0</v>
      </c>
      <c r="X26" s="171">
        <v>25859</v>
      </c>
      <c r="Y26" s="183">
        <v>0</v>
      </c>
      <c r="Z26" s="167">
        <v>0</v>
      </c>
      <c r="AA26" s="167">
        <v>0</v>
      </c>
      <c r="AB26" s="167">
        <v>0</v>
      </c>
      <c r="AC26" s="171">
        <v>0</v>
      </c>
      <c r="AD26" s="183">
        <v>0</v>
      </c>
      <c r="AE26" s="167">
        <v>0</v>
      </c>
      <c r="AF26" s="167">
        <v>0</v>
      </c>
      <c r="AG26" s="167">
        <v>0</v>
      </c>
      <c r="AH26" s="171">
        <v>0</v>
      </c>
      <c r="AI26" s="183">
        <v>0</v>
      </c>
      <c r="AJ26" s="167">
        <v>0</v>
      </c>
      <c r="AK26" s="167">
        <v>0</v>
      </c>
      <c r="AL26" s="167">
        <v>0</v>
      </c>
      <c r="AM26" s="171">
        <v>0</v>
      </c>
      <c r="AN26" s="183">
        <v>0</v>
      </c>
      <c r="AO26" s="167">
        <v>0</v>
      </c>
      <c r="AP26" s="167">
        <v>0</v>
      </c>
      <c r="AQ26" s="167">
        <v>0</v>
      </c>
      <c r="AR26" s="171">
        <v>0</v>
      </c>
      <c r="AS26" s="183">
        <v>0</v>
      </c>
      <c r="AT26" s="167">
        <v>0</v>
      </c>
      <c r="AU26" s="167">
        <v>0</v>
      </c>
      <c r="AV26" s="167">
        <v>0</v>
      </c>
      <c r="AW26" s="171">
        <v>0</v>
      </c>
      <c r="AX26" s="183">
        <v>0</v>
      </c>
      <c r="AY26" s="167">
        <v>0</v>
      </c>
      <c r="AZ26" s="167">
        <v>0</v>
      </c>
      <c r="BA26" s="167">
        <v>0</v>
      </c>
      <c r="BB26" s="171">
        <v>0</v>
      </c>
      <c r="BC26" s="183">
        <v>0</v>
      </c>
      <c r="BD26" s="167">
        <v>0</v>
      </c>
      <c r="BE26" s="167">
        <v>0</v>
      </c>
      <c r="BF26" s="167">
        <v>0</v>
      </c>
      <c r="BG26" s="171">
        <v>0</v>
      </c>
      <c r="BH26" s="183">
        <v>0</v>
      </c>
      <c r="BI26" s="167">
        <v>0</v>
      </c>
      <c r="BJ26" s="167">
        <v>0</v>
      </c>
      <c r="BK26" s="167">
        <v>0</v>
      </c>
      <c r="BL26" s="171">
        <v>0</v>
      </c>
      <c r="BM26" s="183">
        <v>0</v>
      </c>
      <c r="BN26" s="167">
        <v>0</v>
      </c>
      <c r="BO26" s="167">
        <v>0</v>
      </c>
      <c r="BP26" s="167">
        <v>0</v>
      </c>
      <c r="BQ26" s="171">
        <v>0</v>
      </c>
      <c r="BR26" s="183">
        <v>46005</v>
      </c>
      <c r="BS26" s="190">
        <v>331752</v>
      </c>
      <c r="BT26" s="167">
        <v>30</v>
      </c>
      <c r="BU26" s="167">
        <v>0</v>
      </c>
      <c r="BV26" s="276">
        <v>377787</v>
      </c>
      <c r="BW26" s="136"/>
    </row>
    <row r="27" spans="1:75" x14ac:dyDescent="0.3">
      <c r="A27" s="314">
        <v>21</v>
      </c>
      <c r="B27" s="326" t="s">
        <v>265</v>
      </c>
      <c r="C27" s="326"/>
      <c r="D27" s="316"/>
      <c r="E27" s="317">
        <v>170278</v>
      </c>
      <c r="F27" s="318">
        <v>242</v>
      </c>
      <c r="G27" s="318">
        <v>1725</v>
      </c>
      <c r="H27" s="319">
        <v>0</v>
      </c>
      <c r="I27" s="171">
        <v>172245</v>
      </c>
      <c r="J27" s="183">
        <v>10766</v>
      </c>
      <c r="K27" s="167">
        <v>0</v>
      </c>
      <c r="L27" s="167">
        <v>37</v>
      </c>
      <c r="M27" s="167">
        <v>0</v>
      </c>
      <c r="N27" s="171">
        <v>10803</v>
      </c>
      <c r="O27" s="183">
        <v>13628</v>
      </c>
      <c r="P27" s="167">
        <v>3</v>
      </c>
      <c r="Q27" s="167">
        <v>173</v>
      </c>
      <c r="R27" s="167">
        <v>0</v>
      </c>
      <c r="S27" s="171">
        <v>13804</v>
      </c>
      <c r="T27" s="183">
        <v>14220</v>
      </c>
      <c r="U27" s="167">
        <v>16</v>
      </c>
      <c r="V27" s="167">
        <v>1888</v>
      </c>
      <c r="W27" s="167">
        <v>0</v>
      </c>
      <c r="X27" s="171">
        <v>16124</v>
      </c>
      <c r="Y27" s="183">
        <v>0</v>
      </c>
      <c r="Z27" s="167">
        <v>0</v>
      </c>
      <c r="AA27" s="167">
        <v>0</v>
      </c>
      <c r="AB27" s="167">
        <v>0</v>
      </c>
      <c r="AC27" s="171">
        <v>0</v>
      </c>
      <c r="AD27" s="183">
        <v>0</v>
      </c>
      <c r="AE27" s="167">
        <v>0</v>
      </c>
      <c r="AF27" s="167">
        <v>0</v>
      </c>
      <c r="AG27" s="167">
        <v>0</v>
      </c>
      <c r="AH27" s="171">
        <v>0</v>
      </c>
      <c r="AI27" s="183">
        <v>0</v>
      </c>
      <c r="AJ27" s="167">
        <v>0</v>
      </c>
      <c r="AK27" s="167">
        <v>0</v>
      </c>
      <c r="AL27" s="167">
        <v>0</v>
      </c>
      <c r="AM27" s="171">
        <v>0</v>
      </c>
      <c r="AN27" s="183">
        <v>0</v>
      </c>
      <c r="AO27" s="167">
        <v>0</v>
      </c>
      <c r="AP27" s="167">
        <v>0</v>
      </c>
      <c r="AQ27" s="167">
        <v>0</v>
      </c>
      <c r="AR27" s="171">
        <v>0</v>
      </c>
      <c r="AS27" s="183">
        <v>0</v>
      </c>
      <c r="AT27" s="167">
        <v>0</v>
      </c>
      <c r="AU27" s="167">
        <v>0</v>
      </c>
      <c r="AV27" s="167">
        <v>0</v>
      </c>
      <c r="AW27" s="171">
        <v>0</v>
      </c>
      <c r="AX27" s="183">
        <v>0</v>
      </c>
      <c r="AY27" s="167">
        <v>0</v>
      </c>
      <c r="AZ27" s="167">
        <v>0</v>
      </c>
      <c r="BA27" s="167">
        <v>0</v>
      </c>
      <c r="BB27" s="171">
        <v>0</v>
      </c>
      <c r="BC27" s="183">
        <v>0</v>
      </c>
      <c r="BD27" s="167">
        <v>0</v>
      </c>
      <c r="BE27" s="167">
        <v>0</v>
      </c>
      <c r="BF27" s="167">
        <v>0</v>
      </c>
      <c r="BG27" s="171">
        <v>0</v>
      </c>
      <c r="BH27" s="183">
        <v>0</v>
      </c>
      <c r="BI27" s="167">
        <v>0</v>
      </c>
      <c r="BJ27" s="167">
        <v>0</v>
      </c>
      <c r="BK27" s="167">
        <v>0</v>
      </c>
      <c r="BL27" s="171">
        <v>0</v>
      </c>
      <c r="BM27" s="183">
        <v>0</v>
      </c>
      <c r="BN27" s="167">
        <v>0</v>
      </c>
      <c r="BO27" s="167">
        <v>0</v>
      </c>
      <c r="BP27" s="167">
        <v>0</v>
      </c>
      <c r="BQ27" s="171">
        <v>0</v>
      </c>
      <c r="BR27" s="183">
        <v>38614</v>
      </c>
      <c r="BS27" s="190">
        <v>19</v>
      </c>
      <c r="BT27" s="167">
        <v>2098</v>
      </c>
      <c r="BU27" s="167">
        <v>0</v>
      </c>
      <c r="BV27" s="276">
        <v>40731</v>
      </c>
      <c r="BW27" s="136"/>
    </row>
    <row r="28" spans="1:75" x14ac:dyDescent="0.3">
      <c r="A28" s="314">
        <v>22</v>
      </c>
      <c r="B28" s="315" t="s">
        <v>266</v>
      </c>
      <c r="D28" s="325"/>
      <c r="E28" s="317">
        <v>28050467</v>
      </c>
      <c r="F28" s="318">
        <v>784992</v>
      </c>
      <c r="G28" s="318">
        <v>386493</v>
      </c>
      <c r="H28" s="319">
        <v>0</v>
      </c>
      <c r="I28" s="171">
        <v>29221952</v>
      </c>
      <c r="J28" s="183">
        <v>2564078</v>
      </c>
      <c r="K28" s="167">
        <v>65963</v>
      </c>
      <c r="L28" s="167">
        <v>10036</v>
      </c>
      <c r="M28" s="167">
        <v>0</v>
      </c>
      <c r="N28" s="171">
        <v>2640077</v>
      </c>
      <c r="O28" s="183">
        <v>2593199</v>
      </c>
      <c r="P28" s="167">
        <v>87241</v>
      </c>
      <c r="Q28" s="167">
        <v>174945</v>
      </c>
      <c r="R28" s="167">
        <v>0</v>
      </c>
      <c r="S28" s="171">
        <v>2855385</v>
      </c>
      <c r="T28" s="183">
        <v>2284029</v>
      </c>
      <c r="U28" s="167">
        <v>67682</v>
      </c>
      <c r="V28" s="167">
        <v>18918</v>
      </c>
      <c r="W28" s="167">
        <v>0</v>
      </c>
      <c r="X28" s="171">
        <v>2370629</v>
      </c>
      <c r="Y28" s="183">
        <v>0</v>
      </c>
      <c r="Z28" s="167">
        <v>0</v>
      </c>
      <c r="AA28" s="167">
        <v>0</v>
      </c>
      <c r="AB28" s="167">
        <v>0</v>
      </c>
      <c r="AC28" s="171">
        <v>0</v>
      </c>
      <c r="AD28" s="183">
        <v>0</v>
      </c>
      <c r="AE28" s="167">
        <v>0</v>
      </c>
      <c r="AF28" s="167">
        <v>0</v>
      </c>
      <c r="AG28" s="167">
        <v>0</v>
      </c>
      <c r="AH28" s="171">
        <v>0</v>
      </c>
      <c r="AI28" s="183">
        <v>0</v>
      </c>
      <c r="AJ28" s="167">
        <v>0</v>
      </c>
      <c r="AK28" s="167">
        <v>0</v>
      </c>
      <c r="AL28" s="167">
        <v>0</v>
      </c>
      <c r="AM28" s="171">
        <v>0</v>
      </c>
      <c r="AN28" s="183">
        <v>0</v>
      </c>
      <c r="AO28" s="167">
        <v>0</v>
      </c>
      <c r="AP28" s="167">
        <v>0</v>
      </c>
      <c r="AQ28" s="167">
        <v>0</v>
      </c>
      <c r="AR28" s="171">
        <v>0</v>
      </c>
      <c r="AS28" s="183">
        <v>0</v>
      </c>
      <c r="AT28" s="167">
        <v>0</v>
      </c>
      <c r="AU28" s="167">
        <v>0</v>
      </c>
      <c r="AV28" s="167">
        <v>0</v>
      </c>
      <c r="AW28" s="171">
        <v>0</v>
      </c>
      <c r="AX28" s="183">
        <v>0</v>
      </c>
      <c r="AY28" s="167">
        <v>0</v>
      </c>
      <c r="AZ28" s="167">
        <v>0</v>
      </c>
      <c r="BA28" s="167">
        <v>0</v>
      </c>
      <c r="BB28" s="171">
        <v>0</v>
      </c>
      <c r="BC28" s="183">
        <v>0</v>
      </c>
      <c r="BD28" s="167">
        <v>0</v>
      </c>
      <c r="BE28" s="167">
        <v>0</v>
      </c>
      <c r="BF28" s="167">
        <v>0</v>
      </c>
      <c r="BG28" s="171">
        <v>0</v>
      </c>
      <c r="BH28" s="183">
        <v>0</v>
      </c>
      <c r="BI28" s="167">
        <v>0</v>
      </c>
      <c r="BJ28" s="167">
        <v>0</v>
      </c>
      <c r="BK28" s="167">
        <v>0</v>
      </c>
      <c r="BL28" s="171">
        <v>0</v>
      </c>
      <c r="BM28" s="183">
        <v>0</v>
      </c>
      <c r="BN28" s="167">
        <v>0</v>
      </c>
      <c r="BO28" s="167">
        <v>0</v>
      </c>
      <c r="BP28" s="167">
        <v>0</v>
      </c>
      <c r="BQ28" s="171">
        <v>0</v>
      </c>
      <c r="BR28" s="183">
        <v>7441306</v>
      </c>
      <c r="BS28" s="190">
        <v>220886</v>
      </c>
      <c r="BT28" s="167">
        <v>203899</v>
      </c>
      <c r="BU28" s="167">
        <v>0</v>
      </c>
      <c r="BV28" s="276">
        <v>7866091</v>
      </c>
      <c r="BW28" s="136"/>
    </row>
    <row r="29" spans="1:75" x14ac:dyDescent="0.3">
      <c r="A29" s="314">
        <v>23</v>
      </c>
      <c r="B29" s="315" t="s">
        <v>267</v>
      </c>
      <c r="D29" s="316"/>
      <c r="E29" s="317">
        <v>50220640</v>
      </c>
      <c r="F29" s="318">
        <v>6153445</v>
      </c>
      <c r="G29" s="318">
        <v>809619</v>
      </c>
      <c r="H29" s="319">
        <v>0</v>
      </c>
      <c r="I29" s="171">
        <v>57183704</v>
      </c>
      <c r="J29" s="183">
        <v>3818207</v>
      </c>
      <c r="K29" s="167">
        <v>470067</v>
      </c>
      <c r="L29" s="167">
        <v>72000</v>
      </c>
      <c r="M29" s="167">
        <v>156</v>
      </c>
      <c r="N29" s="171">
        <v>4360430</v>
      </c>
      <c r="O29" s="183">
        <v>4357455</v>
      </c>
      <c r="P29" s="167">
        <v>308516</v>
      </c>
      <c r="Q29" s="167">
        <v>42620</v>
      </c>
      <c r="R29" s="167">
        <v>0</v>
      </c>
      <c r="S29" s="171">
        <v>4708591</v>
      </c>
      <c r="T29" s="183">
        <v>4595424</v>
      </c>
      <c r="U29" s="167">
        <v>270602</v>
      </c>
      <c r="V29" s="167">
        <v>44760</v>
      </c>
      <c r="W29" s="167">
        <v>0</v>
      </c>
      <c r="X29" s="171">
        <v>4910786</v>
      </c>
      <c r="Y29" s="183">
        <v>0</v>
      </c>
      <c r="Z29" s="167">
        <v>0</v>
      </c>
      <c r="AA29" s="167">
        <v>0</v>
      </c>
      <c r="AB29" s="167">
        <v>0</v>
      </c>
      <c r="AC29" s="171">
        <v>0</v>
      </c>
      <c r="AD29" s="183">
        <v>0</v>
      </c>
      <c r="AE29" s="167">
        <v>0</v>
      </c>
      <c r="AF29" s="167">
        <v>0</v>
      </c>
      <c r="AG29" s="167">
        <v>0</v>
      </c>
      <c r="AH29" s="171">
        <v>0</v>
      </c>
      <c r="AI29" s="183">
        <v>0</v>
      </c>
      <c r="AJ29" s="167">
        <v>0</v>
      </c>
      <c r="AK29" s="167">
        <v>0</v>
      </c>
      <c r="AL29" s="167">
        <v>0</v>
      </c>
      <c r="AM29" s="171">
        <v>0</v>
      </c>
      <c r="AN29" s="183">
        <v>0</v>
      </c>
      <c r="AO29" s="167">
        <v>0</v>
      </c>
      <c r="AP29" s="167">
        <v>0</v>
      </c>
      <c r="AQ29" s="167">
        <v>0</v>
      </c>
      <c r="AR29" s="171">
        <v>0</v>
      </c>
      <c r="AS29" s="183">
        <v>0</v>
      </c>
      <c r="AT29" s="167">
        <v>0</v>
      </c>
      <c r="AU29" s="167">
        <v>0</v>
      </c>
      <c r="AV29" s="167">
        <v>0</v>
      </c>
      <c r="AW29" s="171">
        <v>0</v>
      </c>
      <c r="AX29" s="183">
        <v>0</v>
      </c>
      <c r="AY29" s="167">
        <v>0</v>
      </c>
      <c r="AZ29" s="167">
        <v>0</v>
      </c>
      <c r="BA29" s="167">
        <v>0</v>
      </c>
      <c r="BB29" s="171">
        <v>0</v>
      </c>
      <c r="BC29" s="183">
        <v>0</v>
      </c>
      <c r="BD29" s="167">
        <v>0</v>
      </c>
      <c r="BE29" s="167">
        <v>0</v>
      </c>
      <c r="BF29" s="167">
        <v>0</v>
      </c>
      <c r="BG29" s="171">
        <v>0</v>
      </c>
      <c r="BH29" s="183">
        <v>0</v>
      </c>
      <c r="BI29" s="167">
        <v>0</v>
      </c>
      <c r="BJ29" s="167">
        <v>0</v>
      </c>
      <c r="BK29" s="167">
        <v>0</v>
      </c>
      <c r="BL29" s="171">
        <v>0</v>
      </c>
      <c r="BM29" s="183">
        <v>0</v>
      </c>
      <c r="BN29" s="167">
        <v>0</v>
      </c>
      <c r="BO29" s="167">
        <v>0</v>
      </c>
      <c r="BP29" s="167">
        <v>0</v>
      </c>
      <c r="BQ29" s="171">
        <v>0</v>
      </c>
      <c r="BR29" s="183">
        <v>12771086</v>
      </c>
      <c r="BS29" s="190">
        <v>1049185</v>
      </c>
      <c r="BT29" s="167">
        <v>159380</v>
      </c>
      <c r="BU29" s="167">
        <v>156</v>
      </c>
      <c r="BV29" s="276">
        <v>13979807</v>
      </c>
      <c r="BW29" s="136"/>
    </row>
    <row r="30" spans="1:75" x14ac:dyDescent="0.3">
      <c r="A30" s="314">
        <v>24</v>
      </c>
      <c r="B30" s="315" t="s">
        <v>268</v>
      </c>
      <c r="D30" s="59"/>
      <c r="E30" s="317">
        <v>416984</v>
      </c>
      <c r="F30" s="318">
        <v>1080</v>
      </c>
      <c r="G30" s="318">
        <v>10492</v>
      </c>
      <c r="H30" s="319">
        <v>0</v>
      </c>
      <c r="I30" s="171">
        <v>428556</v>
      </c>
      <c r="J30" s="183">
        <v>28824</v>
      </c>
      <c r="K30" s="167">
        <v>4</v>
      </c>
      <c r="L30" s="167">
        <v>27</v>
      </c>
      <c r="M30" s="167">
        <v>0</v>
      </c>
      <c r="N30" s="171">
        <v>28855</v>
      </c>
      <c r="O30" s="183">
        <v>30556</v>
      </c>
      <c r="P30" s="167">
        <v>18</v>
      </c>
      <c r="Q30" s="167">
        <v>251</v>
      </c>
      <c r="R30" s="167">
        <v>1</v>
      </c>
      <c r="S30" s="171">
        <v>30826</v>
      </c>
      <c r="T30" s="183">
        <v>36022</v>
      </c>
      <c r="U30" s="167">
        <v>0</v>
      </c>
      <c r="V30" s="167">
        <v>272</v>
      </c>
      <c r="W30" s="167">
        <v>0</v>
      </c>
      <c r="X30" s="171">
        <v>36294</v>
      </c>
      <c r="Y30" s="183">
        <v>0</v>
      </c>
      <c r="Z30" s="167">
        <v>0</v>
      </c>
      <c r="AA30" s="167">
        <v>0</v>
      </c>
      <c r="AB30" s="167">
        <v>0</v>
      </c>
      <c r="AC30" s="171">
        <v>0</v>
      </c>
      <c r="AD30" s="183">
        <v>0</v>
      </c>
      <c r="AE30" s="167">
        <v>0</v>
      </c>
      <c r="AF30" s="167">
        <v>0</v>
      </c>
      <c r="AG30" s="167">
        <v>0</v>
      </c>
      <c r="AH30" s="171">
        <v>0</v>
      </c>
      <c r="AI30" s="183">
        <v>0</v>
      </c>
      <c r="AJ30" s="167">
        <v>0</v>
      </c>
      <c r="AK30" s="167">
        <v>0</v>
      </c>
      <c r="AL30" s="167">
        <v>0</v>
      </c>
      <c r="AM30" s="171">
        <v>0</v>
      </c>
      <c r="AN30" s="183">
        <v>0</v>
      </c>
      <c r="AO30" s="167">
        <v>0</v>
      </c>
      <c r="AP30" s="167">
        <v>0</v>
      </c>
      <c r="AQ30" s="167">
        <v>0</v>
      </c>
      <c r="AR30" s="171">
        <v>0</v>
      </c>
      <c r="AS30" s="183">
        <v>0</v>
      </c>
      <c r="AT30" s="167">
        <v>0</v>
      </c>
      <c r="AU30" s="167">
        <v>0</v>
      </c>
      <c r="AV30" s="167">
        <v>0</v>
      </c>
      <c r="AW30" s="171">
        <v>0</v>
      </c>
      <c r="AX30" s="183">
        <v>0</v>
      </c>
      <c r="AY30" s="167">
        <v>0</v>
      </c>
      <c r="AZ30" s="167">
        <v>0</v>
      </c>
      <c r="BA30" s="167">
        <v>0</v>
      </c>
      <c r="BB30" s="171">
        <v>0</v>
      </c>
      <c r="BC30" s="183">
        <v>0</v>
      </c>
      <c r="BD30" s="167">
        <v>0</v>
      </c>
      <c r="BE30" s="167">
        <v>0</v>
      </c>
      <c r="BF30" s="167">
        <v>0</v>
      </c>
      <c r="BG30" s="171">
        <v>0</v>
      </c>
      <c r="BH30" s="183">
        <v>0</v>
      </c>
      <c r="BI30" s="167">
        <v>0</v>
      </c>
      <c r="BJ30" s="167">
        <v>0</v>
      </c>
      <c r="BK30" s="167">
        <v>0</v>
      </c>
      <c r="BL30" s="171">
        <v>0</v>
      </c>
      <c r="BM30" s="183">
        <v>0</v>
      </c>
      <c r="BN30" s="167">
        <v>0</v>
      </c>
      <c r="BO30" s="167">
        <v>0</v>
      </c>
      <c r="BP30" s="167">
        <v>0</v>
      </c>
      <c r="BQ30" s="171">
        <v>0</v>
      </c>
      <c r="BR30" s="183">
        <v>95402</v>
      </c>
      <c r="BS30" s="190">
        <v>22</v>
      </c>
      <c r="BT30" s="167">
        <v>550</v>
      </c>
      <c r="BU30" s="167">
        <v>1</v>
      </c>
      <c r="BV30" s="276">
        <v>95975</v>
      </c>
      <c r="BW30" s="136"/>
    </row>
    <row r="31" spans="1:75" x14ac:dyDescent="0.3">
      <c r="A31" s="314">
        <v>25</v>
      </c>
      <c r="B31" s="315" t="s">
        <v>269</v>
      </c>
      <c r="D31" s="316"/>
      <c r="E31" s="317">
        <v>18569263</v>
      </c>
      <c r="F31" s="318">
        <v>3515836</v>
      </c>
      <c r="G31" s="318">
        <v>652442</v>
      </c>
      <c r="H31" s="319">
        <v>0</v>
      </c>
      <c r="I31" s="171">
        <v>22737541</v>
      </c>
      <c r="J31" s="183">
        <v>1867493</v>
      </c>
      <c r="K31" s="167">
        <v>546534</v>
      </c>
      <c r="L31" s="167">
        <v>114595</v>
      </c>
      <c r="M31" s="167">
        <v>6</v>
      </c>
      <c r="N31" s="171">
        <v>2528628</v>
      </c>
      <c r="O31" s="183">
        <v>1476818</v>
      </c>
      <c r="P31" s="167">
        <v>306272</v>
      </c>
      <c r="Q31" s="167">
        <v>11216</v>
      </c>
      <c r="R31" s="167">
        <v>0</v>
      </c>
      <c r="S31" s="171">
        <v>1794306</v>
      </c>
      <c r="T31" s="183">
        <v>1591828</v>
      </c>
      <c r="U31" s="167">
        <v>288167</v>
      </c>
      <c r="V31" s="167">
        <v>38387</v>
      </c>
      <c r="W31" s="167">
        <v>-6</v>
      </c>
      <c r="X31" s="171">
        <v>1918376</v>
      </c>
      <c r="Y31" s="183">
        <v>0</v>
      </c>
      <c r="Z31" s="167">
        <v>0</v>
      </c>
      <c r="AA31" s="167">
        <v>0</v>
      </c>
      <c r="AB31" s="167">
        <v>0</v>
      </c>
      <c r="AC31" s="171">
        <v>0</v>
      </c>
      <c r="AD31" s="183">
        <v>0</v>
      </c>
      <c r="AE31" s="167">
        <v>0</v>
      </c>
      <c r="AF31" s="167">
        <v>0</v>
      </c>
      <c r="AG31" s="167">
        <v>0</v>
      </c>
      <c r="AH31" s="171">
        <v>0</v>
      </c>
      <c r="AI31" s="183">
        <v>0</v>
      </c>
      <c r="AJ31" s="167">
        <v>0</v>
      </c>
      <c r="AK31" s="167">
        <v>0</v>
      </c>
      <c r="AL31" s="167">
        <v>0</v>
      </c>
      <c r="AM31" s="171">
        <v>0</v>
      </c>
      <c r="AN31" s="183">
        <v>0</v>
      </c>
      <c r="AO31" s="167">
        <v>0</v>
      </c>
      <c r="AP31" s="167">
        <v>0</v>
      </c>
      <c r="AQ31" s="167">
        <v>0</v>
      </c>
      <c r="AR31" s="171">
        <v>0</v>
      </c>
      <c r="AS31" s="183">
        <v>0</v>
      </c>
      <c r="AT31" s="167">
        <v>0</v>
      </c>
      <c r="AU31" s="167">
        <v>0</v>
      </c>
      <c r="AV31" s="167">
        <v>0</v>
      </c>
      <c r="AW31" s="171">
        <v>0</v>
      </c>
      <c r="AX31" s="183">
        <v>0</v>
      </c>
      <c r="AY31" s="167">
        <v>0</v>
      </c>
      <c r="AZ31" s="167">
        <v>0</v>
      </c>
      <c r="BA31" s="167">
        <v>0</v>
      </c>
      <c r="BB31" s="171">
        <v>0</v>
      </c>
      <c r="BC31" s="183">
        <v>0</v>
      </c>
      <c r="BD31" s="167">
        <v>0</v>
      </c>
      <c r="BE31" s="167">
        <v>0</v>
      </c>
      <c r="BF31" s="167">
        <v>0</v>
      </c>
      <c r="BG31" s="171">
        <v>0</v>
      </c>
      <c r="BH31" s="183">
        <v>0</v>
      </c>
      <c r="BI31" s="167">
        <v>0</v>
      </c>
      <c r="BJ31" s="167">
        <v>0</v>
      </c>
      <c r="BK31" s="167">
        <v>0</v>
      </c>
      <c r="BL31" s="171">
        <v>0</v>
      </c>
      <c r="BM31" s="183">
        <v>0</v>
      </c>
      <c r="BN31" s="167">
        <v>0</v>
      </c>
      <c r="BO31" s="167">
        <v>0</v>
      </c>
      <c r="BP31" s="167">
        <v>0</v>
      </c>
      <c r="BQ31" s="171">
        <v>0</v>
      </c>
      <c r="BR31" s="183">
        <v>4936139</v>
      </c>
      <c r="BS31" s="190">
        <v>1140973</v>
      </c>
      <c r="BT31" s="167">
        <v>164198</v>
      </c>
      <c r="BU31" s="167">
        <v>0</v>
      </c>
      <c r="BV31" s="276">
        <v>6241310</v>
      </c>
      <c r="BW31" s="136"/>
    </row>
    <row r="32" spans="1:75" x14ac:dyDescent="0.3">
      <c r="A32" s="314">
        <v>26</v>
      </c>
      <c r="B32" s="315" t="s">
        <v>270</v>
      </c>
      <c r="D32" s="316"/>
      <c r="E32" s="317">
        <v>528867</v>
      </c>
      <c r="F32" s="318">
        <v>326118</v>
      </c>
      <c r="G32" s="318">
        <v>23556</v>
      </c>
      <c r="H32" s="319">
        <v>0</v>
      </c>
      <c r="I32" s="171">
        <v>878541</v>
      </c>
      <c r="J32" s="183">
        <v>18016</v>
      </c>
      <c r="K32" s="167">
        <v>4436</v>
      </c>
      <c r="L32" s="167">
        <v>0</v>
      </c>
      <c r="M32" s="167">
        <v>0</v>
      </c>
      <c r="N32" s="171">
        <v>22452</v>
      </c>
      <c r="O32" s="183">
        <v>36901</v>
      </c>
      <c r="P32" s="167">
        <v>57776</v>
      </c>
      <c r="Q32" s="167">
        <v>0</v>
      </c>
      <c r="R32" s="167">
        <v>0</v>
      </c>
      <c r="S32" s="171">
        <v>94677</v>
      </c>
      <c r="T32" s="183">
        <v>27475</v>
      </c>
      <c r="U32" s="167">
        <v>42025</v>
      </c>
      <c r="V32" s="167">
        <v>0</v>
      </c>
      <c r="W32" s="167">
        <v>0</v>
      </c>
      <c r="X32" s="171">
        <v>69500</v>
      </c>
      <c r="Y32" s="183">
        <v>0</v>
      </c>
      <c r="Z32" s="167">
        <v>0</v>
      </c>
      <c r="AA32" s="167">
        <v>0</v>
      </c>
      <c r="AB32" s="167">
        <v>0</v>
      </c>
      <c r="AC32" s="171">
        <v>0</v>
      </c>
      <c r="AD32" s="183">
        <v>0</v>
      </c>
      <c r="AE32" s="167">
        <v>0</v>
      </c>
      <c r="AF32" s="167">
        <v>0</v>
      </c>
      <c r="AG32" s="167">
        <v>0</v>
      </c>
      <c r="AH32" s="171">
        <v>0</v>
      </c>
      <c r="AI32" s="183">
        <v>0</v>
      </c>
      <c r="AJ32" s="167">
        <v>0</v>
      </c>
      <c r="AK32" s="167">
        <v>0</v>
      </c>
      <c r="AL32" s="167">
        <v>0</v>
      </c>
      <c r="AM32" s="171">
        <v>0</v>
      </c>
      <c r="AN32" s="183">
        <v>0</v>
      </c>
      <c r="AO32" s="167">
        <v>0</v>
      </c>
      <c r="AP32" s="167">
        <v>0</v>
      </c>
      <c r="AQ32" s="167">
        <v>0</v>
      </c>
      <c r="AR32" s="171">
        <v>0</v>
      </c>
      <c r="AS32" s="183">
        <v>0</v>
      </c>
      <c r="AT32" s="167">
        <v>0</v>
      </c>
      <c r="AU32" s="167">
        <v>0</v>
      </c>
      <c r="AV32" s="167">
        <v>0</v>
      </c>
      <c r="AW32" s="171">
        <v>0</v>
      </c>
      <c r="AX32" s="183">
        <v>0</v>
      </c>
      <c r="AY32" s="167">
        <v>0</v>
      </c>
      <c r="AZ32" s="167">
        <v>0</v>
      </c>
      <c r="BA32" s="167">
        <v>0</v>
      </c>
      <c r="BB32" s="171">
        <v>0</v>
      </c>
      <c r="BC32" s="183">
        <v>0</v>
      </c>
      <c r="BD32" s="167">
        <v>0</v>
      </c>
      <c r="BE32" s="167">
        <v>0</v>
      </c>
      <c r="BF32" s="167">
        <v>0</v>
      </c>
      <c r="BG32" s="171">
        <v>0</v>
      </c>
      <c r="BH32" s="183">
        <v>0</v>
      </c>
      <c r="BI32" s="167">
        <v>0</v>
      </c>
      <c r="BJ32" s="167">
        <v>0</v>
      </c>
      <c r="BK32" s="167">
        <v>0</v>
      </c>
      <c r="BL32" s="171">
        <v>0</v>
      </c>
      <c r="BM32" s="183">
        <v>0</v>
      </c>
      <c r="BN32" s="167">
        <v>0</v>
      </c>
      <c r="BO32" s="167">
        <v>0</v>
      </c>
      <c r="BP32" s="167">
        <v>0</v>
      </c>
      <c r="BQ32" s="171">
        <v>0</v>
      </c>
      <c r="BR32" s="183">
        <v>82392</v>
      </c>
      <c r="BS32" s="190">
        <v>104237</v>
      </c>
      <c r="BT32" s="167">
        <v>0</v>
      </c>
      <c r="BU32" s="167">
        <v>0</v>
      </c>
      <c r="BV32" s="276">
        <v>186629</v>
      </c>
      <c r="BW32" s="136"/>
    </row>
    <row r="33" spans="1:75" x14ac:dyDescent="0.3">
      <c r="A33" s="314">
        <v>27</v>
      </c>
      <c r="B33" s="20" t="s">
        <v>271</v>
      </c>
      <c r="D33" s="316"/>
      <c r="E33" s="317">
        <v>1424442</v>
      </c>
      <c r="F33" s="318">
        <v>1022</v>
      </c>
      <c r="G33" s="318">
        <v>89659</v>
      </c>
      <c r="H33" s="319">
        <v>0</v>
      </c>
      <c r="I33" s="171">
        <v>1515123</v>
      </c>
      <c r="J33" s="183">
        <v>110121</v>
      </c>
      <c r="K33" s="167">
        <v>310</v>
      </c>
      <c r="L33" s="167">
        <v>8968</v>
      </c>
      <c r="M33" s="167">
        <v>0</v>
      </c>
      <c r="N33" s="171">
        <v>119399</v>
      </c>
      <c r="O33" s="183">
        <v>153090</v>
      </c>
      <c r="P33" s="167">
        <v>88</v>
      </c>
      <c r="Q33" s="167">
        <v>9968</v>
      </c>
      <c r="R33" s="167">
        <v>0</v>
      </c>
      <c r="S33" s="171">
        <v>163146</v>
      </c>
      <c r="T33" s="183">
        <v>111159</v>
      </c>
      <c r="U33" s="167">
        <v>34</v>
      </c>
      <c r="V33" s="167">
        <v>8750</v>
      </c>
      <c r="W33" s="167">
        <v>0</v>
      </c>
      <c r="X33" s="171">
        <v>119943</v>
      </c>
      <c r="Y33" s="183">
        <v>0</v>
      </c>
      <c r="Z33" s="167">
        <v>0</v>
      </c>
      <c r="AA33" s="167">
        <v>0</v>
      </c>
      <c r="AB33" s="167">
        <v>0</v>
      </c>
      <c r="AC33" s="171">
        <v>0</v>
      </c>
      <c r="AD33" s="183">
        <v>0</v>
      </c>
      <c r="AE33" s="167">
        <v>0</v>
      </c>
      <c r="AF33" s="167">
        <v>0</v>
      </c>
      <c r="AG33" s="167">
        <v>0</v>
      </c>
      <c r="AH33" s="171">
        <v>0</v>
      </c>
      <c r="AI33" s="183">
        <v>0</v>
      </c>
      <c r="AJ33" s="167">
        <v>0</v>
      </c>
      <c r="AK33" s="167">
        <v>0</v>
      </c>
      <c r="AL33" s="167">
        <v>0</v>
      </c>
      <c r="AM33" s="171">
        <v>0</v>
      </c>
      <c r="AN33" s="183">
        <v>0</v>
      </c>
      <c r="AO33" s="167">
        <v>0</v>
      </c>
      <c r="AP33" s="167">
        <v>0</v>
      </c>
      <c r="AQ33" s="167">
        <v>0</v>
      </c>
      <c r="AR33" s="171">
        <v>0</v>
      </c>
      <c r="AS33" s="183">
        <v>0</v>
      </c>
      <c r="AT33" s="167">
        <v>0</v>
      </c>
      <c r="AU33" s="167">
        <v>0</v>
      </c>
      <c r="AV33" s="167">
        <v>0</v>
      </c>
      <c r="AW33" s="171">
        <v>0</v>
      </c>
      <c r="AX33" s="183">
        <v>0</v>
      </c>
      <c r="AY33" s="167">
        <v>0</v>
      </c>
      <c r="AZ33" s="167">
        <v>0</v>
      </c>
      <c r="BA33" s="167">
        <v>0</v>
      </c>
      <c r="BB33" s="171">
        <v>0</v>
      </c>
      <c r="BC33" s="183">
        <v>0</v>
      </c>
      <c r="BD33" s="167">
        <v>0</v>
      </c>
      <c r="BE33" s="167">
        <v>0</v>
      </c>
      <c r="BF33" s="167">
        <v>0</v>
      </c>
      <c r="BG33" s="171">
        <v>0</v>
      </c>
      <c r="BH33" s="183">
        <v>0</v>
      </c>
      <c r="BI33" s="167">
        <v>0</v>
      </c>
      <c r="BJ33" s="167">
        <v>0</v>
      </c>
      <c r="BK33" s="167">
        <v>0</v>
      </c>
      <c r="BL33" s="171">
        <v>0</v>
      </c>
      <c r="BM33" s="183">
        <v>0</v>
      </c>
      <c r="BN33" s="167">
        <v>0</v>
      </c>
      <c r="BO33" s="167">
        <v>0</v>
      </c>
      <c r="BP33" s="167">
        <v>0</v>
      </c>
      <c r="BQ33" s="171">
        <v>0</v>
      </c>
      <c r="BR33" s="183">
        <v>374370</v>
      </c>
      <c r="BS33" s="190">
        <v>432</v>
      </c>
      <c r="BT33" s="167">
        <v>27686</v>
      </c>
      <c r="BU33" s="167">
        <v>0</v>
      </c>
      <c r="BV33" s="276">
        <v>402488</v>
      </c>
      <c r="BW33" s="136"/>
    </row>
    <row r="34" spans="1:75" x14ac:dyDescent="0.3">
      <c r="A34" s="314">
        <v>28</v>
      </c>
      <c r="B34" s="315" t="s">
        <v>272</v>
      </c>
      <c r="D34" s="316"/>
      <c r="E34" s="317">
        <v>116634304</v>
      </c>
      <c r="F34" s="318">
        <v>1383387</v>
      </c>
      <c r="G34" s="318">
        <v>2872244</v>
      </c>
      <c r="H34" s="319">
        <v>0</v>
      </c>
      <c r="I34" s="171">
        <v>120889935</v>
      </c>
      <c r="J34" s="183">
        <v>9256159</v>
      </c>
      <c r="K34" s="167">
        <v>196261</v>
      </c>
      <c r="L34" s="167">
        <v>196715</v>
      </c>
      <c r="M34" s="167">
        <v>6464</v>
      </c>
      <c r="N34" s="171">
        <v>9655599</v>
      </c>
      <c r="O34" s="183">
        <v>9715286</v>
      </c>
      <c r="P34" s="167">
        <v>103419</v>
      </c>
      <c r="Q34" s="167">
        <v>52165</v>
      </c>
      <c r="R34" s="167">
        <v>4158</v>
      </c>
      <c r="S34" s="171">
        <v>9875028</v>
      </c>
      <c r="T34" s="183">
        <v>8986809</v>
      </c>
      <c r="U34" s="167">
        <v>169269</v>
      </c>
      <c r="V34" s="167">
        <v>60449</v>
      </c>
      <c r="W34" s="167">
        <v>910</v>
      </c>
      <c r="X34" s="171">
        <v>9217437</v>
      </c>
      <c r="Y34" s="183">
        <v>0</v>
      </c>
      <c r="Z34" s="167">
        <v>0</v>
      </c>
      <c r="AA34" s="167">
        <v>0</v>
      </c>
      <c r="AB34" s="167">
        <v>0</v>
      </c>
      <c r="AC34" s="171">
        <v>0</v>
      </c>
      <c r="AD34" s="183">
        <v>0</v>
      </c>
      <c r="AE34" s="167">
        <v>0</v>
      </c>
      <c r="AF34" s="167">
        <v>0</v>
      </c>
      <c r="AG34" s="167">
        <v>0</v>
      </c>
      <c r="AH34" s="171">
        <v>0</v>
      </c>
      <c r="AI34" s="183">
        <v>0</v>
      </c>
      <c r="AJ34" s="167">
        <v>0</v>
      </c>
      <c r="AK34" s="167">
        <v>0</v>
      </c>
      <c r="AL34" s="167">
        <v>0</v>
      </c>
      <c r="AM34" s="171">
        <v>0</v>
      </c>
      <c r="AN34" s="183">
        <v>0</v>
      </c>
      <c r="AO34" s="167">
        <v>0</v>
      </c>
      <c r="AP34" s="167">
        <v>0</v>
      </c>
      <c r="AQ34" s="167">
        <v>0</v>
      </c>
      <c r="AR34" s="171">
        <v>0</v>
      </c>
      <c r="AS34" s="183">
        <v>0</v>
      </c>
      <c r="AT34" s="167">
        <v>0</v>
      </c>
      <c r="AU34" s="167">
        <v>0</v>
      </c>
      <c r="AV34" s="167">
        <v>0</v>
      </c>
      <c r="AW34" s="171">
        <v>0</v>
      </c>
      <c r="AX34" s="183">
        <v>0</v>
      </c>
      <c r="AY34" s="167">
        <v>0</v>
      </c>
      <c r="AZ34" s="167">
        <v>0</v>
      </c>
      <c r="BA34" s="167">
        <v>0</v>
      </c>
      <c r="BB34" s="171">
        <v>0</v>
      </c>
      <c r="BC34" s="183">
        <v>0</v>
      </c>
      <c r="BD34" s="167">
        <v>0</v>
      </c>
      <c r="BE34" s="167">
        <v>0</v>
      </c>
      <c r="BF34" s="167">
        <v>0</v>
      </c>
      <c r="BG34" s="171">
        <v>0</v>
      </c>
      <c r="BH34" s="183">
        <v>0</v>
      </c>
      <c r="BI34" s="167">
        <v>0</v>
      </c>
      <c r="BJ34" s="167">
        <v>0</v>
      </c>
      <c r="BK34" s="167">
        <v>0</v>
      </c>
      <c r="BL34" s="171">
        <v>0</v>
      </c>
      <c r="BM34" s="183">
        <v>0</v>
      </c>
      <c r="BN34" s="167">
        <v>0</v>
      </c>
      <c r="BO34" s="167">
        <v>0</v>
      </c>
      <c r="BP34" s="167">
        <v>0</v>
      </c>
      <c r="BQ34" s="171">
        <v>0</v>
      </c>
      <c r="BR34" s="183">
        <v>27958254</v>
      </c>
      <c r="BS34" s="190">
        <v>468949</v>
      </c>
      <c r="BT34" s="167">
        <v>309329</v>
      </c>
      <c r="BU34" s="167">
        <v>11532</v>
      </c>
      <c r="BV34" s="276">
        <v>28748064</v>
      </c>
      <c r="BW34" s="136"/>
    </row>
    <row r="35" spans="1:75" x14ac:dyDescent="0.3">
      <c r="A35" s="314">
        <v>29</v>
      </c>
      <c r="B35" s="315" t="s">
        <v>273</v>
      </c>
      <c r="D35" s="316" t="s">
        <v>105</v>
      </c>
      <c r="E35" s="317">
        <v>3125554</v>
      </c>
      <c r="F35" s="318">
        <v>4411222</v>
      </c>
      <c r="G35" s="318">
        <v>72877</v>
      </c>
      <c r="H35" s="319">
        <v>0</v>
      </c>
      <c r="I35" s="171">
        <v>7609653</v>
      </c>
      <c r="J35" s="183">
        <v>0</v>
      </c>
      <c r="K35" s="167">
        <v>0</v>
      </c>
      <c r="L35" s="167">
        <v>0</v>
      </c>
      <c r="M35" s="167">
        <v>0</v>
      </c>
      <c r="N35" s="171">
        <v>0</v>
      </c>
      <c r="O35" s="183">
        <v>92530</v>
      </c>
      <c r="P35" s="167">
        <v>80632</v>
      </c>
      <c r="Q35" s="167">
        <v>4380</v>
      </c>
      <c r="R35" s="167">
        <v>0</v>
      </c>
      <c r="S35" s="171">
        <v>177542</v>
      </c>
      <c r="T35" s="183">
        <v>-12979</v>
      </c>
      <c r="U35" s="167">
        <v>8381</v>
      </c>
      <c r="V35" s="167">
        <v>4855</v>
      </c>
      <c r="W35" s="167">
        <v>0</v>
      </c>
      <c r="X35" s="183">
        <v>257</v>
      </c>
      <c r="Y35" s="183">
        <v>0</v>
      </c>
      <c r="Z35" s="167">
        <v>0</v>
      </c>
      <c r="AA35" s="167">
        <v>0</v>
      </c>
      <c r="AB35" s="167">
        <v>0</v>
      </c>
      <c r="AC35" s="171">
        <v>0</v>
      </c>
      <c r="AD35" s="183">
        <v>0</v>
      </c>
      <c r="AE35" s="167">
        <v>0</v>
      </c>
      <c r="AF35" s="167">
        <v>0</v>
      </c>
      <c r="AG35" s="167">
        <v>0</v>
      </c>
      <c r="AH35" s="171">
        <v>0</v>
      </c>
      <c r="AI35" s="183">
        <v>0</v>
      </c>
      <c r="AJ35" s="167">
        <v>0</v>
      </c>
      <c r="AK35" s="167">
        <v>0</v>
      </c>
      <c r="AL35" s="167">
        <v>0</v>
      </c>
      <c r="AM35" s="171">
        <v>0</v>
      </c>
      <c r="AN35" s="183">
        <v>0</v>
      </c>
      <c r="AO35" s="167">
        <v>0</v>
      </c>
      <c r="AP35" s="167">
        <v>0</v>
      </c>
      <c r="AQ35" s="167">
        <v>0</v>
      </c>
      <c r="AR35" s="171">
        <v>0</v>
      </c>
      <c r="AS35" s="183">
        <v>0</v>
      </c>
      <c r="AT35" s="167">
        <v>0</v>
      </c>
      <c r="AU35" s="167">
        <v>0</v>
      </c>
      <c r="AV35" s="167">
        <v>0</v>
      </c>
      <c r="AW35" s="171">
        <v>0</v>
      </c>
      <c r="AX35" s="183">
        <v>0</v>
      </c>
      <c r="AY35" s="167">
        <v>0</v>
      </c>
      <c r="AZ35" s="167">
        <v>0</v>
      </c>
      <c r="BA35" s="167">
        <v>0</v>
      </c>
      <c r="BB35" s="171">
        <v>0</v>
      </c>
      <c r="BC35" s="183">
        <v>0</v>
      </c>
      <c r="BD35" s="167">
        <v>0</v>
      </c>
      <c r="BE35" s="167">
        <v>0</v>
      </c>
      <c r="BF35" s="167">
        <v>0</v>
      </c>
      <c r="BG35" s="171">
        <v>0</v>
      </c>
      <c r="BH35" s="183">
        <v>0</v>
      </c>
      <c r="BI35" s="167">
        <v>0</v>
      </c>
      <c r="BJ35" s="167">
        <v>0</v>
      </c>
      <c r="BK35" s="167">
        <v>0</v>
      </c>
      <c r="BL35" s="171">
        <v>0</v>
      </c>
      <c r="BM35" s="183">
        <v>0</v>
      </c>
      <c r="BN35" s="167">
        <v>0</v>
      </c>
      <c r="BO35" s="167">
        <v>0</v>
      </c>
      <c r="BP35" s="167">
        <v>0</v>
      </c>
      <c r="BQ35" s="171">
        <v>0</v>
      </c>
      <c r="BR35" s="183">
        <v>79551</v>
      </c>
      <c r="BS35" s="190">
        <v>89013</v>
      </c>
      <c r="BT35" s="167">
        <v>9235</v>
      </c>
      <c r="BU35" s="167">
        <v>0</v>
      </c>
      <c r="BV35" s="276">
        <v>177799</v>
      </c>
      <c r="BW35" s="136"/>
    </row>
    <row r="36" spans="1:75" x14ac:dyDescent="0.3">
      <c r="A36" s="314">
        <v>30</v>
      </c>
      <c r="B36" s="315" t="s">
        <v>274</v>
      </c>
      <c r="D36" s="316"/>
      <c r="E36" s="317">
        <v>754661</v>
      </c>
      <c r="F36" s="318">
        <v>1780749</v>
      </c>
      <c r="G36" s="318">
        <v>10216</v>
      </c>
      <c r="H36" s="319">
        <v>0</v>
      </c>
      <c r="I36" s="171">
        <v>2545626</v>
      </c>
      <c r="J36" s="183">
        <v>41126</v>
      </c>
      <c r="K36" s="167">
        <v>314085</v>
      </c>
      <c r="L36" s="167">
        <v>1660</v>
      </c>
      <c r="M36" s="167">
        <v>0</v>
      </c>
      <c r="N36" s="171">
        <v>356871</v>
      </c>
      <c r="O36" s="183">
        <v>36673</v>
      </c>
      <c r="P36" s="167">
        <v>615933</v>
      </c>
      <c r="Q36" s="167">
        <v>916</v>
      </c>
      <c r="R36" s="167">
        <v>0</v>
      </c>
      <c r="S36" s="171">
        <v>653522</v>
      </c>
      <c r="T36" s="183">
        <v>49251</v>
      </c>
      <c r="U36" s="167">
        <v>78</v>
      </c>
      <c r="V36" s="167">
        <v>0</v>
      </c>
      <c r="W36" s="167">
        <v>0</v>
      </c>
      <c r="X36" s="171">
        <v>49329</v>
      </c>
      <c r="Y36" s="183">
        <v>0</v>
      </c>
      <c r="Z36" s="167">
        <v>0</v>
      </c>
      <c r="AA36" s="167">
        <v>0</v>
      </c>
      <c r="AB36" s="167">
        <v>0</v>
      </c>
      <c r="AC36" s="171">
        <v>0</v>
      </c>
      <c r="AD36" s="183">
        <v>0</v>
      </c>
      <c r="AE36" s="167">
        <v>0</v>
      </c>
      <c r="AF36" s="167">
        <v>0</v>
      </c>
      <c r="AG36" s="167">
        <v>0</v>
      </c>
      <c r="AH36" s="171">
        <v>0</v>
      </c>
      <c r="AI36" s="183">
        <v>0</v>
      </c>
      <c r="AJ36" s="167">
        <v>0</v>
      </c>
      <c r="AK36" s="167">
        <v>0</v>
      </c>
      <c r="AL36" s="167">
        <v>0</v>
      </c>
      <c r="AM36" s="171">
        <v>0</v>
      </c>
      <c r="AN36" s="183">
        <v>0</v>
      </c>
      <c r="AO36" s="167">
        <v>0</v>
      </c>
      <c r="AP36" s="167">
        <v>0</v>
      </c>
      <c r="AQ36" s="167">
        <v>0</v>
      </c>
      <c r="AR36" s="171">
        <v>0</v>
      </c>
      <c r="AS36" s="183">
        <v>0</v>
      </c>
      <c r="AT36" s="167">
        <v>0</v>
      </c>
      <c r="AU36" s="167">
        <v>0</v>
      </c>
      <c r="AV36" s="167">
        <v>0</v>
      </c>
      <c r="AW36" s="171">
        <v>0</v>
      </c>
      <c r="AX36" s="183">
        <v>0</v>
      </c>
      <c r="AY36" s="167">
        <v>0</v>
      </c>
      <c r="AZ36" s="167">
        <v>0</v>
      </c>
      <c r="BA36" s="167">
        <v>0</v>
      </c>
      <c r="BB36" s="171">
        <v>0</v>
      </c>
      <c r="BC36" s="183">
        <v>0</v>
      </c>
      <c r="BD36" s="167">
        <v>0</v>
      </c>
      <c r="BE36" s="167">
        <v>0</v>
      </c>
      <c r="BF36" s="167">
        <v>0</v>
      </c>
      <c r="BG36" s="171">
        <v>0</v>
      </c>
      <c r="BH36" s="183">
        <v>0</v>
      </c>
      <c r="BI36" s="167">
        <v>0</v>
      </c>
      <c r="BJ36" s="167">
        <v>0</v>
      </c>
      <c r="BK36" s="167">
        <v>0</v>
      </c>
      <c r="BL36" s="171">
        <v>0</v>
      </c>
      <c r="BM36" s="183">
        <v>0</v>
      </c>
      <c r="BN36" s="167">
        <v>0</v>
      </c>
      <c r="BO36" s="167">
        <v>0</v>
      </c>
      <c r="BP36" s="167">
        <v>0</v>
      </c>
      <c r="BQ36" s="171">
        <v>0</v>
      </c>
      <c r="BR36" s="183">
        <v>127050</v>
      </c>
      <c r="BS36" s="190">
        <v>930096</v>
      </c>
      <c r="BT36" s="167">
        <v>2576</v>
      </c>
      <c r="BU36" s="167">
        <v>0</v>
      </c>
      <c r="BV36" s="276">
        <v>1059722</v>
      </c>
      <c r="BW36" s="136"/>
    </row>
    <row r="37" spans="1:75" x14ac:dyDescent="0.3">
      <c r="A37" s="314">
        <v>31</v>
      </c>
      <c r="B37" s="315" t="s">
        <v>275</v>
      </c>
      <c r="D37" s="316"/>
      <c r="E37" s="317">
        <v>2293196</v>
      </c>
      <c r="F37" s="318">
        <v>1738908</v>
      </c>
      <c r="G37" s="318">
        <v>121033</v>
      </c>
      <c r="H37" s="319">
        <v>0</v>
      </c>
      <c r="I37" s="171">
        <v>4153137</v>
      </c>
      <c r="J37" s="183">
        <v>79609</v>
      </c>
      <c r="K37" s="167">
        <v>306591</v>
      </c>
      <c r="L37" s="167">
        <v>1618</v>
      </c>
      <c r="M37" s="167">
        <v>11</v>
      </c>
      <c r="N37" s="171">
        <v>387829</v>
      </c>
      <c r="O37" s="183">
        <v>61970</v>
      </c>
      <c r="P37" s="167">
        <v>128996</v>
      </c>
      <c r="Q37" s="167">
        <v>10606</v>
      </c>
      <c r="R37" s="167">
        <v>0</v>
      </c>
      <c r="S37" s="171">
        <v>201572</v>
      </c>
      <c r="T37" s="183">
        <v>160792</v>
      </c>
      <c r="U37" s="167">
        <v>16792</v>
      </c>
      <c r="V37" s="167">
        <v>965</v>
      </c>
      <c r="W37" s="167">
        <v>0</v>
      </c>
      <c r="X37" s="171">
        <v>178549</v>
      </c>
      <c r="Y37" s="183">
        <v>0</v>
      </c>
      <c r="Z37" s="167">
        <v>0</v>
      </c>
      <c r="AA37" s="167">
        <v>0</v>
      </c>
      <c r="AB37" s="167">
        <v>0</v>
      </c>
      <c r="AC37" s="171">
        <v>0</v>
      </c>
      <c r="AD37" s="183">
        <v>0</v>
      </c>
      <c r="AE37" s="167">
        <v>0</v>
      </c>
      <c r="AF37" s="167">
        <v>0</v>
      </c>
      <c r="AG37" s="167">
        <v>0</v>
      </c>
      <c r="AH37" s="171">
        <v>0</v>
      </c>
      <c r="AI37" s="183">
        <v>0</v>
      </c>
      <c r="AJ37" s="167">
        <v>0</v>
      </c>
      <c r="AK37" s="167">
        <v>0</v>
      </c>
      <c r="AL37" s="167">
        <v>0</v>
      </c>
      <c r="AM37" s="171">
        <v>0</v>
      </c>
      <c r="AN37" s="183">
        <v>0</v>
      </c>
      <c r="AO37" s="167">
        <v>0</v>
      </c>
      <c r="AP37" s="167">
        <v>0</v>
      </c>
      <c r="AQ37" s="167">
        <v>0</v>
      </c>
      <c r="AR37" s="171">
        <v>0</v>
      </c>
      <c r="AS37" s="183">
        <v>0</v>
      </c>
      <c r="AT37" s="167">
        <v>0</v>
      </c>
      <c r="AU37" s="167">
        <v>0</v>
      </c>
      <c r="AV37" s="167">
        <v>0</v>
      </c>
      <c r="AW37" s="171">
        <v>0</v>
      </c>
      <c r="AX37" s="183">
        <v>0</v>
      </c>
      <c r="AY37" s="167">
        <v>0</v>
      </c>
      <c r="AZ37" s="167">
        <v>0</v>
      </c>
      <c r="BA37" s="167">
        <v>0</v>
      </c>
      <c r="BB37" s="171">
        <v>0</v>
      </c>
      <c r="BC37" s="183">
        <v>0</v>
      </c>
      <c r="BD37" s="167">
        <v>0</v>
      </c>
      <c r="BE37" s="167">
        <v>0</v>
      </c>
      <c r="BF37" s="167">
        <v>0</v>
      </c>
      <c r="BG37" s="171">
        <v>0</v>
      </c>
      <c r="BH37" s="183">
        <v>0</v>
      </c>
      <c r="BI37" s="167">
        <v>0</v>
      </c>
      <c r="BJ37" s="167">
        <v>0</v>
      </c>
      <c r="BK37" s="167">
        <v>0</v>
      </c>
      <c r="BL37" s="171">
        <v>0</v>
      </c>
      <c r="BM37" s="183">
        <v>0</v>
      </c>
      <c r="BN37" s="167">
        <v>0</v>
      </c>
      <c r="BO37" s="167">
        <v>0</v>
      </c>
      <c r="BP37" s="167">
        <v>0</v>
      </c>
      <c r="BQ37" s="171">
        <v>0</v>
      </c>
      <c r="BR37" s="183">
        <v>302371</v>
      </c>
      <c r="BS37" s="190">
        <v>452379</v>
      </c>
      <c r="BT37" s="167">
        <v>13189</v>
      </c>
      <c r="BU37" s="167">
        <v>11</v>
      </c>
      <c r="BV37" s="276">
        <v>767950</v>
      </c>
      <c r="BW37" s="136"/>
    </row>
    <row r="38" spans="1:75" ht="14.25" customHeight="1" x14ac:dyDescent="0.3">
      <c r="A38" s="314">
        <v>32</v>
      </c>
      <c r="B38" s="20" t="s">
        <v>276</v>
      </c>
      <c r="D38" s="316"/>
      <c r="E38" s="317">
        <v>7037173</v>
      </c>
      <c r="F38" s="318">
        <v>1877507</v>
      </c>
      <c r="G38" s="318">
        <v>166030</v>
      </c>
      <c r="H38" s="319">
        <v>0</v>
      </c>
      <c r="I38" s="171">
        <v>9080710</v>
      </c>
      <c r="J38" s="183">
        <v>271267</v>
      </c>
      <c r="K38" s="167">
        <v>275607</v>
      </c>
      <c r="L38" s="167">
        <v>1267</v>
      </c>
      <c r="M38" s="167">
        <v>0</v>
      </c>
      <c r="N38" s="171">
        <v>548141</v>
      </c>
      <c r="O38" s="183">
        <v>416832</v>
      </c>
      <c r="P38" s="167">
        <v>131757</v>
      </c>
      <c r="Q38" s="167">
        <v>8484</v>
      </c>
      <c r="R38" s="167">
        <v>32</v>
      </c>
      <c r="S38" s="171">
        <v>557105</v>
      </c>
      <c r="T38" s="183">
        <v>430191</v>
      </c>
      <c r="U38" s="167">
        <v>105120</v>
      </c>
      <c r="V38" s="167">
        <v>761</v>
      </c>
      <c r="W38" s="167">
        <v>32</v>
      </c>
      <c r="X38" s="171">
        <v>536104</v>
      </c>
      <c r="Y38" s="183">
        <v>0</v>
      </c>
      <c r="Z38" s="167">
        <v>0</v>
      </c>
      <c r="AA38" s="167">
        <v>0</v>
      </c>
      <c r="AB38" s="167">
        <v>0</v>
      </c>
      <c r="AC38" s="171">
        <v>0</v>
      </c>
      <c r="AD38" s="183">
        <v>0</v>
      </c>
      <c r="AE38" s="167">
        <v>0</v>
      </c>
      <c r="AF38" s="167">
        <v>0</v>
      </c>
      <c r="AG38" s="167">
        <v>0</v>
      </c>
      <c r="AH38" s="171">
        <v>0</v>
      </c>
      <c r="AI38" s="183">
        <v>0</v>
      </c>
      <c r="AJ38" s="167">
        <v>0</v>
      </c>
      <c r="AK38" s="167">
        <v>0</v>
      </c>
      <c r="AL38" s="167">
        <v>0</v>
      </c>
      <c r="AM38" s="171">
        <v>0</v>
      </c>
      <c r="AN38" s="183">
        <v>0</v>
      </c>
      <c r="AO38" s="167">
        <v>0</v>
      </c>
      <c r="AP38" s="167">
        <v>0</v>
      </c>
      <c r="AQ38" s="167">
        <v>0</v>
      </c>
      <c r="AR38" s="171">
        <v>0</v>
      </c>
      <c r="AS38" s="183">
        <v>0</v>
      </c>
      <c r="AT38" s="167">
        <v>0</v>
      </c>
      <c r="AU38" s="167">
        <v>0</v>
      </c>
      <c r="AV38" s="167">
        <v>0</v>
      </c>
      <c r="AW38" s="171">
        <v>0</v>
      </c>
      <c r="AX38" s="183">
        <v>0</v>
      </c>
      <c r="AY38" s="167">
        <v>0</v>
      </c>
      <c r="AZ38" s="167">
        <v>0</v>
      </c>
      <c r="BA38" s="167">
        <v>0</v>
      </c>
      <c r="BB38" s="171">
        <v>0</v>
      </c>
      <c r="BC38" s="183">
        <v>0</v>
      </c>
      <c r="BD38" s="167">
        <v>0</v>
      </c>
      <c r="BE38" s="167">
        <v>0</v>
      </c>
      <c r="BF38" s="167">
        <v>0</v>
      </c>
      <c r="BG38" s="171">
        <v>0</v>
      </c>
      <c r="BH38" s="183">
        <v>0</v>
      </c>
      <c r="BI38" s="167">
        <v>0</v>
      </c>
      <c r="BJ38" s="167">
        <v>0</v>
      </c>
      <c r="BK38" s="167">
        <v>0</v>
      </c>
      <c r="BL38" s="171">
        <v>0</v>
      </c>
      <c r="BM38" s="183">
        <v>0</v>
      </c>
      <c r="BN38" s="167">
        <v>0</v>
      </c>
      <c r="BO38" s="167">
        <v>0</v>
      </c>
      <c r="BP38" s="167">
        <v>0</v>
      </c>
      <c r="BQ38" s="171">
        <v>0</v>
      </c>
      <c r="BR38" s="183">
        <v>1118290</v>
      </c>
      <c r="BS38" s="190">
        <v>512484</v>
      </c>
      <c r="BT38" s="167">
        <v>10512</v>
      </c>
      <c r="BU38" s="167">
        <v>64</v>
      </c>
      <c r="BV38" s="276">
        <v>1641350</v>
      </c>
      <c r="BW38" s="136"/>
    </row>
    <row r="39" spans="1:75" ht="14.25" customHeight="1" x14ac:dyDescent="0.3">
      <c r="A39" s="314">
        <v>33</v>
      </c>
      <c r="B39" s="20" t="s">
        <v>277</v>
      </c>
      <c r="D39" s="323"/>
      <c r="E39" s="317">
        <v>1178134</v>
      </c>
      <c r="F39" s="318">
        <v>32526352</v>
      </c>
      <c r="G39" s="318">
        <v>338311</v>
      </c>
      <c r="H39" s="319">
        <v>0</v>
      </c>
      <c r="I39" s="171">
        <v>34042797</v>
      </c>
      <c r="J39" s="183">
        <v>46208</v>
      </c>
      <c r="K39" s="167">
        <v>90</v>
      </c>
      <c r="L39" s="167">
        <v>32028</v>
      </c>
      <c r="M39" s="167">
        <v>0</v>
      </c>
      <c r="N39" s="171">
        <v>78326</v>
      </c>
      <c r="O39" s="183">
        <v>61216</v>
      </c>
      <c r="P39" s="167">
        <v>4163520</v>
      </c>
      <c r="Q39" s="167">
        <v>22543</v>
      </c>
      <c r="R39" s="167">
        <v>0</v>
      </c>
      <c r="S39" s="171">
        <v>4247279</v>
      </c>
      <c r="T39" s="183">
        <v>56585</v>
      </c>
      <c r="U39" s="167">
        <v>2229746</v>
      </c>
      <c r="V39" s="167">
        <v>45305</v>
      </c>
      <c r="W39" s="167">
        <v>0</v>
      </c>
      <c r="X39" s="171">
        <v>2331636</v>
      </c>
      <c r="Y39" s="183">
        <v>0</v>
      </c>
      <c r="Z39" s="167">
        <v>0</v>
      </c>
      <c r="AA39" s="167">
        <v>0</v>
      </c>
      <c r="AB39" s="167">
        <v>0</v>
      </c>
      <c r="AC39" s="171">
        <v>0</v>
      </c>
      <c r="AD39" s="183">
        <v>0</v>
      </c>
      <c r="AE39" s="167">
        <v>0</v>
      </c>
      <c r="AF39" s="167">
        <v>0</v>
      </c>
      <c r="AG39" s="167">
        <v>0</v>
      </c>
      <c r="AH39" s="171">
        <v>0</v>
      </c>
      <c r="AI39" s="183">
        <v>0</v>
      </c>
      <c r="AJ39" s="167">
        <v>0</v>
      </c>
      <c r="AK39" s="167">
        <v>0</v>
      </c>
      <c r="AL39" s="167">
        <v>0</v>
      </c>
      <c r="AM39" s="171">
        <v>0</v>
      </c>
      <c r="AN39" s="183">
        <v>0</v>
      </c>
      <c r="AO39" s="167">
        <v>0</v>
      </c>
      <c r="AP39" s="167">
        <v>0</v>
      </c>
      <c r="AQ39" s="167">
        <v>0</v>
      </c>
      <c r="AR39" s="171">
        <v>0</v>
      </c>
      <c r="AS39" s="183">
        <v>0</v>
      </c>
      <c r="AT39" s="167">
        <v>0</v>
      </c>
      <c r="AU39" s="167">
        <v>0</v>
      </c>
      <c r="AV39" s="167">
        <v>0</v>
      </c>
      <c r="AW39" s="171">
        <v>0</v>
      </c>
      <c r="AX39" s="183">
        <v>0</v>
      </c>
      <c r="AY39" s="167">
        <v>0</v>
      </c>
      <c r="AZ39" s="167">
        <v>0</v>
      </c>
      <c r="BA39" s="167">
        <v>0</v>
      </c>
      <c r="BB39" s="171">
        <v>0</v>
      </c>
      <c r="BC39" s="183">
        <v>0</v>
      </c>
      <c r="BD39" s="167">
        <v>0</v>
      </c>
      <c r="BE39" s="167">
        <v>0</v>
      </c>
      <c r="BF39" s="167">
        <v>0</v>
      </c>
      <c r="BG39" s="171">
        <v>0</v>
      </c>
      <c r="BH39" s="183">
        <v>0</v>
      </c>
      <c r="BI39" s="167">
        <v>0</v>
      </c>
      <c r="BJ39" s="167">
        <v>0</v>
      </c>
      <c r="BK39" s="167">
        <v>0</v>
      </c>
      <c r="BL39" s="171">
        <v>0</v>
      </c>
      <c r="BM39" s="183">
        <v>0</v>
      </c>
      <c r="BN39" s="167">
        <v>0</v>
      </c>
      <c r="BO39" s="167">
        <v>0</v>
      </c>
      <c r="BP39" s="167">
        <v>0</v>
      </c>
      <c r="BQ39" s="171">
        <v>0</v>
      </c>
      <c r="BR39" s="183">
        <v>164009</v>
      </c>
      <c r="BS39" s="190">
        <v>6393356</v>
      </c>
      <c r="BT39" s="167">
        <v>99876</v>
      </c>
      <c r="BU39" s="167">
        <v>0</v>
      </c>
      <c r="BV39" s="276">
        <v>6657241</v>
      </c>
      <c r="BW39" s="136"/>
    </row>
    <row r="40" spans="1:75" x14ac:dyDescent="0.3">
      <c r="A40" s="314">
        <v>34</v>
      </c>
      <c r="B40" s="315" t="s">
        <v>278</v>
      </c>
      <c r="D40" s="316"/>
      <c r="E40" s="317">
        <v>1685162</v>
      </c>
      <c r="F40" s="318">
        <v>1158462</v>
      </c>
      <c r="G40" s="318">
        <v>16013</v>
      </c>
      <c r="H40" s="319">
        <v>0</v>
      </c>
      <c r="I40" s="171">
        <v>2859637</v>
      </c>
      <c r="J40" s="183">
        <v>79046</v>
      </c>
      <c r="K40" s="167">
        <v>357497</v>
      </c>
      <c r="L40" s="167">
        <v>0</v>
      </c>
      <c r="M40" s="167">
        <v>0</v>
      </c>
      <c r="N40" s="171">
        <v>436543</v>
      </c>
      <c r="O40" s="183">
        <v>221705</v>
      </c>
      <c r="P40" s="167">
        <v>63615</v>
      </c>
      <c r="Q40" s="167">
        <v>2314</v>
      </c>
      <c r="R40" s="167">
        <v>0</v>
      </c>
      <c r="S40" s="171">
        <v>287634</v>
      </c>
      <c r="T40" s="183">
        <v>135623</v>
      </c>
      <c r="U40" s="167">
        <v>63347</v>
      </c>
      <c r="V40" s="167">
        <v>0</v>
      </c>
      <c r="W40" s="167">
        <v>0</v>
      </c>
      <c r="X40" s="171">
        <v>198970</v>
      </c>
      <c r="Y40" s="183">
        <v>0</v>
      </c>
      <c r="Z40" s="167">
        <v>0</v>
      </c>
      <c r="AA40" s="167">
        <v>0</v>
      </c>
      <c r="AB40" s="167">
        <v>0</v>
      </c>
      <c r="AC40" s="171">
        <v>0</v>
      </c>
      <c r="AD40" s="183">
        <v>0</v>
      </c>
      <c r="AE40" s="167">
        <v>0</v>
      </c>
      <c r="AF40" s="167">
        <v>0</v>
      </c>
      <c r="AG40" s="167">
        <v>0</v>
      </c>
      <c r="AH40" s="171">
        <v>0</v>
      </c>
      <c r="AI40" s="183">
        <v>0</v>
      </c>
      <c r="AJ40" s="167">
        <v>0</v>
      </c>
      <c r="AK40" s="167">
        <v>0</v>
      </c>
      <c r="AL40" s="167">
        <v>0</v>
      </c>
      <c r="AM40" s="171">
        <v>0</v>
      </c>
      <c r="AN40" s="183">
        <v>0</v>
      </c>
      <c r="AO40" s="167">
        <v>0</v>
      </c>
      <c r="AP40" s="167">
        <v>0</v>
      </c>
      <c r="AQ40" s="167">
        <v>0</v>
      </c>
      <c r="AR40" s="171">
        <v>0</v>
      </c>
      <c r="AS40" s="183">
        <v>0</v>
      </c>
      <c r="AT40" s="167">
        <v>0</v>
      </c>
      <c r="AU40" s="167">
        <v>0</v>
      </c>
      <c r="AV40" s="167">
        <v>0</v>
      </c>
      <c r="AW40" s="171">
        <v>0</v>
      </c>
      <c r="AX40" s="183">
        <v>0</v>
      </c>
      <c r="AY40" s="167">
        <v>0</v>
      </c>
      <c r="AZ40" s="167">
        <v>0</v>
      </c>
      <c r="BA40" s="167">
        <v>0</v>
      </c>
      <c r="BB40" s="171">
        <v>0</v>
      </c>
      <c r="BC40" s="183">
        <v>0</v>
      </c>
      <c r="BD40" s="167">
        <v>0</v>
      </c>
      <c r="BE40" s="167">
        <v>0</v>
      </c>
      <c r="BF40" s="167">
        <v>0</v>
      </c>
      <c r="BG40" s="171">
        <v>0</v>
      </c>
      <c r="BH40" s="183">
        <v>0</v>
      </c>
      <c r="BI40" s="167">
        <v>0</v>
      </c>
      <c r="BJ40" s="167">
        <v>0</v>
      </c>
      <c r="BK40" s="167">
        <v>0</v>
      </c>
      <c r="BL40" s="171">
        <v>0</v>
      </c>
      <c r="BM40" s="183">
        <v>0</v>
      </c>
      <c r="BN40" s="167">
        <v>0</v>
      </c>
      <c r="BO40" s="167">
        <v>0</v>
      </c>
      <c r="BP40" s="167">
        <v>0</v>
      </c>
      <c r="BQ40" s="171">
        <v>0</v>
      </c>
      <c r="BR40" s="183">
        <v>436374</v>
      </c>
      <c r="BS40" s="190">
        <v>484459</v>
      </c>
      <c r="BT40" s="167">
        <v>2314</v>
      </c>
      <c r="BU40" s="167">
        <v>0</v>
      </c>
      <c r="BV40" s="276">
        <v>923147</v>
      </c>
      <c r="BW40" s="136"/>
    </row>
    <row r="41" spans="1:75" x14ac:dyDescent="0.3">
      <c r="A41" s="314">
        <v>35</v>
      </c>
      <c r="B41" s="315" t="s">
        <v>279</v>
      </c>
      <c r="D41" s="316"/>
      <c r="E41" s="317">
        <v>685716</v>
      </c>
      <c r="F41" s="318">
        <v>8357214</v>
      </c>
      <c r="G41" s="318">
        <v>20815</v>
      </c>
      <c r="H41" s="319">
        <v>0</v>
      </c>
      <c r="I41" s="171">
        <v>9063745</v>
      </c>
      <c r="J41" s="183">
        <v>58127</v>
      </c>
      <c r="K41" s="167">
        <v>862153</v>
      </c>
      <c r="L41" s="167">
        <v>2005</v>
      </c>
      <c r="M41" s="167">
        <v>0</v>
      </c>
      <c r="N41" s="171">
        <v>922285</v>
      </c>
      <c r="O41" s="183">
        <v>63738</v>
      </c>
      <c r="P41" s="167">
        <v>1073109</v>
      </c>
      <c r="Q41" s="167">
        <v>1428</v>
      </c>
      <c r="R41" s="167">
        <v>0</v>
      </c>
      <c r="S41" s="171">
        <v>1138275</v>
      </c>
      <c r="T41" s="183">
        <v>62199</v>
      </c>
      <c r="U41" s="167">
        <v>-487449</v>
      </c>
      <c r="V41" s="167">
        <v>2911</v>
      </c>
      <c r="W41" s="167">
        <v>0</v>
      </c>
      <c r="X41" s="171">
        <v>-422339</v>
      </c>
      <c r="Y41" s="183">
        <v>0</v>
      </c>
      <c r="Z41" s="167">
        <v>0</v>
      </c>
      <c r="AA41" s="167">
        <v>0</v>
      </c>
      <c r="AB41" s="167">
        <v>0</v>
      </c>
      <c r="AC41" s="171">
        <v>0</v>
      </c>
      <c r="AD41" s="183">
        <v>0</v>
      </c>
      <c r="AE41" s="167">
        <v>0</v>
      </c>
      <c r="AF41" s="167">
        <v>0</v>
      </c>
      <c r="AG41" s="167">
        <v>0</v>
      </c>
      <c r="AH41" s="171">
        <v>0</v>
      </c>
      <c r="AI41" s="183">
        <v>0</v>
      </c>
      <c r="AJ41" s="167">
        <v>0</v>
      </c>
      <c r="AK41" s="167">
        <v>0</v>
      </c>
      <c r="AL41" s="167">
        <v>0</v>
      </c>
      <c r="AM41" s="171">
        <v>0</v>
      </c>
      <c r="AN41" s="183">
        <v>0</v>
      </c>
      <c r="AO41" s="167">
        <v>0</v>
      </c>
      <c r="AP41" s="167">
        <v>0</v>
      </c>
      <c r="AQ41" s="167">
        <v>0</v>
      </c>
      <c r="AR41" s="171">
        <v>0</v>
      </c>
      <c r="AS41" s="183">
        <v>0</v>
      </c>
      <c r="AT41" s="167">
        <v>0</v>
      </c>
      <c r="AU41" s="167">
        <v>0</v>
      </c>
      <c r="AV41" s="167">
        <v>0</v>
      </c>
      <c r="AW41" s="171">
        <v>0</v>
      </c>
      <c r="AX41" s="183">
        <v>0</v>
      </c>
      <c r="AY41" s="167">
        <v>0</v>
      </c>
      <c r="AZ41" s="167">
        <v>0</v>
      </c>
      <c r="BA41" s="167">
        <v>0</v>
      </c>
      <c r="BB41" s="171">
        <v>0</v>
      </c>
      <c r="BC41" s="183">
        <v>0</v>
      </c>
      <c r="BD41" s="167">
        <v>0</v>
      </c>
      <c r="BE41" s="167">
        <v>0</v>
      </c>
      <c r="BF41" s="167">
        <v>0</v>
      </c>
      <c r="BG41" s="171">
        <v>0</v>
      </c>
      <c r="BH41" s="183">
        <v>0</v>
      </c>
      <c r="BI41" s="167">
        <v>0</v>
      </c>
      <c r="BJ41" s="167">
        <v>0</v>
      </c>
      <c r="BK41" s="167">
        <v>0</v>
      </c>
      <c r="BL41" s="171">
        <v>0</v>
      </c>
      <c r="BM41" s="183">
        <v>0</v>
      </c>
      <c r="BN41" s="167">
        <v>0</v>
      </c>
      <c r="BO41" s="167">
        <v>0</v>
      </c>
      <c r="BP41" s="167">
        <v>0</v>
      </c>
      <c r="BQ41" s="171">
        <v>0</v>
      </c>
      <c r="BR41" s="183">
        <v>184064</v>
      </c>
      <c r="BS41" s="190">
        <v>1447813</v>
      </c>
      <c r="BT41" s="167">
        <v>6344</v>
      </c>
      <c r="BU41" s="167">
        <v>0</v>
      </c>
      <c r="BV41" s="276">
        <v>1638221</v>
      </c>
      <c r="BW41" s="136"/>
    </row>
    <row r="42" spans="1:75" x14ac:dyDescent="0.3">
      <c r="A42" s="314">
        <v>36</v>
      </c>
      <c r="B42" s="20" t="s">
        <v>280</v>
      </c>
      <c r="D42" s="316"/>
      <c r="E42" s="317">
        <v>461949</v>
      </c>
      <c r="F42" s="318">
        <v>2450165</v>
      </c>
      <c r="G42" s="318">
        <v>6008</v>
      </c>
      <c r="H42" s="319">
        <v>0</v>
      </c>
      <c r="I42" s="171">
        <v>2918122</v>
      </c>
      <c r="J42" s="183">
        <v>26073</v>
      </c>
      <c r="K42" s="167">
        <v>0</v>
      </c>
      <c r="L42" s="167">
        <v>138</v>
      </c>
      <c r="M42" s="167">
        <v>0</v>
      </c>
      <c r="N42" s="171">
        <v>26211</v>
      </c>
      <c r="O42" s="183">
        <v>32173</v>
      </c>
      <c r="P42" s="167">
        <v>384936</v>
      </c>
      <c r="Q42" s="167">
        <v>303</v>
      </c>
      <c r="R42" s="167">
        <v>0</v>
      </c>
      <c r="S42" s="171">
        <v>417412</v>
      </c>
      <c r="T42" s="183">
        <v>32859</v>
      </c>
      <c r="U42" s="167">
        <v>258725</v>
      </c>
      <c r="V42" s="167">
        <v>213</v>
      </c>
      <c r="W42" s="167">
        <v>0</v>
      </c>
      <c r="X42" s="171">
        <v>291797</v>
      </c>
      <c r="Y42" s="183">
        <v>0</v>
      </c>
      <c r="Z42" s="167">
        <v>0</v>
      </c>
      <c r="AA42" s="167">
        <v>0</v>
      </c>
      <c r="AB42" s="167">
        <v>0</v>
      </c>
      <c r="AC42" s="171">
        <v>0</v>
      </c>
      <c r="AD42" s="183">
        <v>0</v>
      </c>
      <c r="AE42" s="167">
        <v>0</v>
      </c>
      <c r="AF42" s="167">
        <v>0</v>
      </c>
      <c r="AG42" s="167">
        <v>0</v>
      </c>
      <c r="AH42" s="171">
        <v>0</v>
      </c>
      <c r="AI42" s="183">
        <v>0</v>
      </c>
      <c r="AJ42" s="167">
        <v>0</v>
      </c>
      <c r="AK42" s="167">
        <v>0</v>
      </c>
      <c r="AL42" s="167">
        <v>0</v>
      </c>
      <c r="AM42" s="171">
        <v>0</v>
      </c>
      <c r="AN42" s="183">
        <v>0</v>
      </c>
      <c r="AO42" s="167">
        <v>0</v>
      </c>
      <c r="AP42" s="167">
        <v>0</v>
      </c>
      <c r="AQ42" s="167">
        <v>0</v>
      </c>
      <c r="AR42" s="171">
        <v>0</v>
      </c>
      <c r="AS42" s="183">
        <v>0</v>
      </c>
      <c r="AT42" s="167">
        <v>0</v>
      </c>
      <c r="AU42" s="167">
        <v>0</v>
      </c>
      <c r="AV42" s="167">
        <v>0</v>
      </c>
      <c r="AW42" s="171">
        <v>0</v>
      </c>
      <c r="AX42" s="183">
        <v>0</v>
      </c>
      <c r="AY42" s="167">
        <v>0</v>
      </c>
      <c r="AZ42" s="167">
        <v>0</v>
      </c>
      <c r="BA42" s="167">
        <v>0</v>
      </c>
      <c r="BB42" s="171">
        <v>0</v>
      </c>
      <c r="BC42" s="183">
        <v>0</v>
      </c>
      <c r="BD42" s="167">
        <v>0</v>
      </c>
      <c r="BE42" s="167">
        <v>0</v>
      </c>
      <c r="BF42" s="167">
        <v>0</v>
      </c>
      <c r="BG42" s="171">
        <v>0</v>
      </c>
      <c r="BH42" s="183">
        <v>0</v>
      </c>
      <c r="BI42" s="167">
        <v>0</v>
      </c>
      <c r="BJ42" s="167">
        <v>0</v>
      </c>
      <c r="BK42" s="167">
        <v>0</v>
      </c>
      <c r="BL42" s="171">
        <v>0</v>
      </c>
      <c r="BM42" s="183">
        <v>0</v>
      </c>
      <c r="BN42" s="167">
        <v>0</v>
      </c>
      <c r="BO42" s="167">
        <v>0</v>
      </c>
      <c r="BP42" s="167">
        <v>0</v>
      </c>
      <c r="BQ42" s="171">
        <v>0</v>
      </c>
      <c r="BR42" s="183">
        <v>91105</v>
      </c>
      <c r="BS42" s="190">
        <v>643661</v>
      </c>
      <c r="BT42" s="167">
        <v>654</v>
      </c>
      <c r="BU42" s="167">
        <v>0</v>
      </c>
      <c r="BV42" s="276">
        <v>735420</v>
      </c>
      <c r="BW42" s="136"/>
    </row>
    <row r="43" spans="1:75" x14ac:dyDescent="0.3">
      <c r="A43" s="314">
        <v>37</v>
      </c>
      <c r="B43" s="20" t="s">
        <v>281</v>
      </c>
      <c r="D43" s="59"/>
      <c r="E43" s="317">
        <v>1060186</v>
      </c>
      <c r="F43" s="318">
        <v>5082619</v>
      </c>
      <c r="G43" s="318">
        <v>167139</v>
      </c>
      <c r="H43" s="319">
        <v>0</v>
      </c>
      <c r="I43" s="171">
        <v>6309944</v>
      </c>
      <c r="J43" s="183">
        <v>63164</v>
      </c>
      <c r="K43" s="167">
        <v>1205514</v>
      </c>
      <c r="L43" s="167">
        <v>1017</v>
      </c>
      <c r="M43" s="167">
        <v>0</v>
      </c>
      <c r="N43" s="171">
        <v>1269695</v>
      </c>
      <c r="O43" s="183">
        <v>93874</v>
      </c>
      <c r="P43" s="167">
        <v>-289735</v>
      </c>
      <c r="Q43" s="167">
        <v>165</v>
      </c>
      <c r="R43" s="167">
        <v>0</v>
      </c>
      <c r="S43" s="171">
        <v>-195696</v>
      </c>
      <c r="T43" s="183">
        <v>105509</v>
      </c>
      <c r="U43" s="167">
        <v>35545</v>
      </c>
      <c r="V43" s="167">
        <v>17</v>
      </c>
      <c r="W43" s="167">
        <v>0</v>
      </c>
      <c r="X43" s="171">
        <v>141071</v>
      </c>
      <c r="Y43" s="183">
        <v>0</v>
      </c>
      <c r="Z43" s="167">
        <v>0</v>
      </c>
      <c r="AA43" s="167">
        <v>0</v>
      </c>
      <c r="AB43" s="167">
        <v>0</v>
      </c>
      <c r="AC43" s="171">
        <v>0</v>
      </c>
      <c r="AD43" s="183">
        <v>0</v>
      </c>
      <c r="AE43" s="167">
        <v>0</v>
      </c>
      <c r="AF43" s="167">
        <v>0</v>
      </c>
      <c r="AG43" s="167">
        <v>0</v>
      </c>
      <c r="AH43" s="171">
        <v>0</v>
      </c>
      <c r="AI43" s="183">
        <v>0</v>
      </c>
      <c r="AJ43" s="167">
        <v>0</v>
      </c>
      <c r="AK43" s="167">
        <v>0</v>
      </c>
      <c r="AL43" s="167">
        <v>0</v>
      </c>
      <c r="AM43" s="171">
        <v>0</v>
      </c>
      <c r="AN43" s="183">
        <v>0</v>
      </c>
      <c r="AO43" s="167">
        <v>0</v>
      </c>
      <c r="AP43" s="167">
        <v>0</v>
      </c>
      <c r="AQ43" s="167">
        <v>0</v>
      </c>
      <c r="AR43" s="171">
        <v>0</v>
      </c>
      <c r="AS43" s="183">
        <v>0</v>
      </c>
      <c r="AT43" s="167">
        <v>0</v>
      </c>
      <c r="AU43" s="167">
        <v>0</v>
      </c>
      <c r="AV43" s="167">
        <v>0</v>
      </c>
      <c r="AW43" s="171">
        <v>0</v>
      </c>
      <c r="AX43" s="183">
        <v>0</v>
      </c>
      <c r="AY43" s="167">
        <v>0</v>
      </c>
      <c r="AZ43" s="167">
        <v>0</v>
      </c>
      <c r="BA43" s="167">
        <v>0</v>
      </c>
      <c r="BB43" s="171">
        <v>0</v>
      </c>
      <c r="BC43" s="183">
        <v>0</v>
      </c>
      <c r="BD43" s="167">
        <v>0</v>
      </c>
      <c r="BE43" s="167">
        <v>0</v>
      </c>
      <c r="BF43" s="167">
        <v>0</v>
      </c>
      <c r="BG43" s="171">
        <v>0</v>
      </c>
      <c r="BH43" s="183">
        <v>0</v>
      </c>
      <c r="BI43" s="167">
        <v>0</v>
      </c>
      <c r="BJ43" s="167">
        <v>0</v>
      </c>
      <c r="BK43" s="167">
        <v>0</v>
      </c>
      <c r="BL43" s="171">
        <v>0</v>
      </c>
      <c r="BM43" s="183">
        <v>0</v>
      </c>
      <c r="BN43" s="167">
        <v>0</v>
      </c>
      <c r="BO43" s="167">
        <v>0</v>
      </c>
      <c r="BP43" s="167">
        <v>0</v>
      </c>
      <c r="BQ43" s="171">
        <v>0</v>
      </c>
      <c r="BR43" s="183">
        <v>262547</v>
      </c>
      <c r="BS43" s="190">
        <v>951324</v>
      </c>
      <c r="BT43" s="167">
        <v>1199</v>
      </c>
      <c r="BU43" s="167">
        <v>0</v>
      </c>
      <c r="BV43" s="276">
        <v>1215070</v>
      </c>
      <c r="BW43" s="136"/>
    </row>
    <row r="44" spans="1:75" x14ac:dyDescent="0.3">
      <c r="A44" s="314">
        <v>38</v>
      </c>
      <c r="B44" s="315" t="s">
        <v>282</v>
      </c>
      <c r="D44" s="316"/>
      <c r="E44" s="317">
        <v>835226</v>
      </c>
      <c r="F44" s="318">
        <v>1489297</v>
      </c>
      <c r="G44" s="318">
        <v>110369</v>
      </c>
      <c r="H44" s="319">
        <v>0</v>
      </c>
      <c r="I44" s="171">
        <v>2434892</v>
      </c>
      <c r="J44" s="183">
        <v>41336</v>
      </c>
      <c r="K44" s="167">
        <v>705</v>
      </c>
      <c r="L44" s="167">
        <v>494</v>
      </c>
      <c r="M44" s="167">
        <v>0</v>
      </c>
      <c r="N44" s="171">
        <v>42535</v>
      </c>
      <c r="O44" s="183">
        <v>50942</v>
      </c>
      <c r="P44" s="167">
        <v>563290</v>
      </c>
      <c r="Q44" s="167">
        <v>916</v>
      </c>
      <c r="R44" s="167">
        <v>0</v>
      </c>
      <c r="S44" s="171">
        <v>615148</v>
      </c>
      <c r="T44" s="183">
        <v>44729</v>
      </c>
      <c r="U44" s="167">
        <v>20325</v>
      </c>
      <c r="V44" s="167">
        <v>1157</v>
      </c>
      <c r="W44" s="167">
        <v>0</v>
      </c>
      <c r="X44" s="171">
        <v>66211</v>
      </c>
      <c r="Y44" s="183">
        <v>0</v>
      </c>
      <c r="Z44" s="167">
        <v>0</v>
      </c>
      <c r="AA44" s="167">
        <v>0</v>
      </c>
      <c r="AB44" s="167">
        <v>0</v>
      </c>
      <c r="AC44" s="171">
        <v>0</v>
      </c>
      <c r="AD44" s="183">
        <v>0</v>
      </c>
      <c r="AE44" s="167">
        <v>0</v>
      </c>
      <c r="AF44" s="167">
        <v>0</v>
      </c>
      <c r="AG44" s="167">
        <v>0</v>
      </c>
      <c r="AH44" s="171">
        <v>0</v>
      </c>
      <c r="AI44" s="183">
        <v>0</v>
      </c>
      <c r="AJ44" s="167">
        <v>0</v>
      </c>
      <c r="AK44" s="167">
        <v>0</v>
      </c>
      <c r="AL44" s="167">
        <v>0</v>
      </c>
      <c r="AM44" s="171">
        <v>0</v>
      </c>
      <c r="AN44" s="183">
        <v>0</v>
      </c>
      <c r="AO44" s="167">
        <v>0</v>
      </c>
      <c r="AP44" s="167">
        <v>0</v>
      </c>
      <c r="AQ44" s="167">
        <v>0</v>
      </c>
      <c r="AR44" s="171">
        <v>0</v>
      </c>
      <c r="AS44" s="183">
        <v>0</v>
      </c>
      <c r="AT44" s="167">
        <v>0</v>
      </c>
      <c r="AU44" s="167">
        <v>0</v>
      </c>
      <c r="AV44" s="167">
        <v>0</v>
      </c>
      <c r="AW44" s="171">
        <v>0</v>
      </c>
      <c r="AX44" s="183">
        <v>0</v>
      </c>
      <c r="AY44" s="167">
        <v>0</v>
      </c>
      <c r="AZ44" s="167">
        <v>0</v>
      </c>
      <c r="BA44" s="167">
        <v>0</v>
      </c>
      <c r="BB44" s="171">
        <v>0</v>
      </c>
      <c r="BC44" s="183">
        <v>0</v>
      </c>
      <c r="BD44" s="167">
        <v>0</v>
      </c>
      <c r="BE44" s="167">
        <v>0</v>
      </c>
      <c r="BF44" s="167">
        <v>0</v>
      </c>
      <c r="BG44" s="171">
        <v>0</v>
      </c>
      <c r="BH44" s="183">
        <v>0</v>
      </c>
      <c r="BI44" s="167">
        <v>0</v>
      </c>
      <c r="BJ44" s="167">
        <v>0</v>
      </c>
      <c r="BK44" s="167">
        <v>0</v>
      </c>
      <c r="BL44" s="171">
        <v>0</v>
      </c>
      <c r="BM44" s="183">
        <v>0</v>
      </c>
      <c r="BN44" s="167">
        <v>0</v>
      </c>
      <c r="BO44" s="167">
        <v>0</v>
      </c>
      <c r="BP44" s="167">
        <v>0</v>
      </c>
      <c r="BQ44" s="171">
        <v>0</v>
      </c>
      <c r="BR44" s="183">
        <v>137007</v>
      </c>
      <c r="BS44" s="190">
        <v>584320</v>
      </c>
      <c r="BT44" s="167">
        <v>2567</v>
      </c>
      <c r="BU44" s="167">
        <v>0</v>
      </c>
      <c r="BV44" s="276">
        <v>723894</v>
      </c>
      <c r="BW44" s="136"/>
    </row>
    <row r="45" spans="1:75" x14ac:dyDescent="0.3">
      <c r="A45" s="314">
        <v>39</v>
      </c>
      <c r="B45" s="315" t="s">
        <v>283</v>
      </c>
      <c r="D45" s="316"/>
      <c r="E45" s="317">
        <v>1942615</v>
      </c>
      <c r="F45" s="318">
        <v>9110201</v>
      </c>
      <c r="G45" s="318">
        <v>18933</v>
      </c>
      <c r="H45" s="319">
        <v>0</v>
      </c>
      <c r="I45" s="171">
        <v>11071749</v>
      </c>
      <c r="J45" s="183">
        <v>130117</v>
      </c>
      <c r="K45" s="167">
        <v>458563</v>
      </c>
      <c r="L45" s="167">
        <v>21</v>
      </c>
      <c r="M45" s="167">
        <v>0</v>
      </c>
      <c r="N45" s="171">
        <v>588701</v>
      </c>
      <c r="O45" s="183">
        <v>133789</v>
      </c>
      <c r="P45" s="167">
        <v>1087999</v>
      </c>
      <c r="Q45" s="167">
        <v>112</v>
      </c>
      <c r="R45" s="167">
        <v>0</v>
      </c>
      <c r="S45" s="171">
        <v>1221900</v>
      </c>
      <c r="T45" s="183">
        <v>136040</v>
      </c>
      <c r="U45" s="167">
        <v>602385</v>
      </c>
      <c r="V45" s="167">
        <v>-17</v>
      </c>
      <c r="W45" s="167">
        <v>0</v>
      </c>
      <c r="X45" s="171">
        <v>738408</v>
      </c>
      <c r="Y45" s="183">
        <v>0</v>
      </c>
      <c r="Z45" s="167">
        <v>0</v>
      </c>
      <c r="AA45" s="167">
        <v>0</v>
      </c>
      <c r="AB45" s="167">
        <v>0</v>
      </c>
      <c r="AC45" s="171">
        <v>0</v>
      </c>
      <c r="AD45" s="183">
        <v>0</v>
      </c>
      <c r="AE45" s="167">
        <v>0</v>
      </c>
      <c r="AF45" s="167">
        <v>0</v>
      </c>
      <c r="AG45" s="167">
        <v>0</v>
      </c>
      <c r="AH45" s="171">
        <v>0</v>
      </c>
      <c r="AI45" s="183">
        <v>0</v>
      </c>
      <c r="AJ45" s="167">
        <v>0</v>
      </c>
      <c r="AK45" s="167">
        <v>0</v>
      </c>
      <c r="AL45" s="167">
        <v>0</v>
      </c>
      <c r="AM45" s="171">
        <v>0</v>
      </c>
      <c r="AN45" s="183">
        <v>0</v>
      </c>
      <c r="AO45" s="167">
        <v>0</v>
      </c>
      <c r="AP45" s="167">
        <v>0</v>
      </c>
      <c r="AQ45" s="167">
        <v>0</v>
      </c>
      <c r="AR45" s="171">
        <v>0</v>
      </c>
      <c r="AS45" s="183">
        <v>0</v>
      </c>
      <c r="AT45" s="167">
        <v>0</v>
      </c>
      <c r="AU45" s="167">
        <v>0</v>
      </c>
      <c r="AV45" s="167">
        <v>0</v>
      </c>
      <c r="AW45" s="171">
        <v>0</v>
      </c>
      <c r="AX45" s="183">
        <v>0</v>
      </c>
      <c r="AY45" s="167">
        <v>0</v>
      </c>
      <c r="AZ45" s="167">
        <v>0</v>
      </c>
      <c r="BA45" s="167">
        <v>0</v>
      </c>
      <c r="BB45" s="171">
        <v>0</v>
      </c>
      <c r="BC45" s="183">
        <v>0</v>
      </c>
      <c r="BD45" s="167">
        <v>0</v>
      </c>
      <c r="BE45" s="167">
        <v>0</v>
      </c>
      <c r="BF45" s="167">
        <v>0</v>
      </c>
      <c r="BG45" s="171">
        <v>0</v>
      </c>
      <c r="BH45" s="183">
        <v>0</v>
      </c>
      <c r="BI45" s="167">
        <v>0</v>
      </c>
      <c r="BJ45" s="167">
        <v>0</v>
      </c>
      <c r="BK45" s="167">
        <v>0</v>
      </c>
      <c r="BL45" s="171">
        <v>0</v>
      </c>
      <c r="BM45" s="183">
        <v>0</v>
      </c>
      <c r="BN45" s="167">
        <v>0</v>
      </c>
      <c r="BO45" s="167">
        <v>0</v>
      </c>
      <c r="BP45" s="167">
        <v>0</v>
      </c>
      <c r="BQ45" s="171">
        <v>0</v>
      </c>
      <c r="BR45" s="183">
        <v>399946</v>
      </c>
      <c r="BS45" s="190">
        <v>2148947</v>
      </c>
      <c r="BT45" s="167">
        <v>116</v>
      </c>
      <c r="BU45" s="167">
        <v>0</v>
      </c>
      <c r="BV45" s="276">
        <v>2549009</v>
      </c>
      <c r="BW45" s="136"/>
    </row>
    <row r="46" spans="1:75" x14ac:dyDescent="0.3">
      <c r="A46" s="314">
        <v>40</v>
      </c>
      <c r="B46" s="315" t="s">
        <v>284</v>
      </c>
      <c r="D46" s="316"/>
      <c r="E46" s="317">
        <v>1811541</v>
      </c>
      <c r="F46" s="318">
        <v>84963843</v>
      </c>
      <c r="G46" s="318">
        <v>17491</v>
      </c>
      <c r="H46" s="319">
        <v>8899187</v>
      </c>
      <c r="I46" s="171">
        <v>95692062</v>
      </c>
      <c r="J46" s="183">
        <v>72379</v>
      </c>
      <c r="K46" s="167">
        <v>8135860</v>
      </c>
      <c r="L46" s="167">
        <v>5892</v>
      </c>
      <c r="M46" s="167">
        <v>0</v>
      </c>
      <c r="N46" s="171">
        <v>8214131</v>
      </c>
      <c r="O46" s="183">
        <v>132627</v>
      </c>
      <c r="P46" s="167">
        <v>12075923</v>
      </c>
      <c r="Q46" s="167">
        <v>-4915</v>
      </c>
      <c r="R46" s="167">
        <v>0</v>
      </c>
      <c r="S46" s="171">
        <v>12203635</v>
      </c>
      <c r="T46" s="183">
        <v>130177</v>
      </c>
      <c r="U46" s="167">
        <v>4204336</v>
      </c>
      <c r="V46" s="167">
        <v>183</v>
      </c>
      <c r="W46" s="167">
        <v>144</v>
      </c>
      <c r="X46" s="171">
        <v>4334840</v>
      </c>
      <c r="Y46" s="183">
        <v>0</v>
      </c>
      <c r="Z46" s="167">
        <v>0</v>
      </c>
      <c r="AA46" s="167">
        <v>0</v>
      </c>
      <c r="AB46" s="167">
        <v>0</v>
      </c>
      <c r="AC46" s="171">
        <v>0</v>
      </c>
      <c r="AD46" s="183">
        <v>0</v>
      </c>
      <c r="AE46" s="167">
        <v>0</v>
      </c>
      <c r="AF46" s="167">
        <v>0</v>
      </c>
      <c r="AG46" s="167">
        <v>0</v>
      </c>
      <c r="AH46" s="171">
        <v>0</v>
      </c>
      <c r="AI46" s="183">
        <v>0</v>
      </c>
      <c r="AJ46" s="167">
        <v>0</v>
      </c>
      <c r="AK46" s="167">
        <v>0</v>
      </c>
      <c r="AL46" s="167">
        <v>0</v>
      </c>
      <c r="AM46" s="171">
        <v>0</v>
      </c>
      <c r="AN46" s="183">
        <v>0</v>
      </c>
      <c r="AO46" s="167">
        <v>0</v>
      </c>
      <c r="AP46" s="167">
        <v>0</v>
      </c>
      <c r="AQ46" s="167">
        <v>0</v>
      </c>
      <c r="AR46" s="171">
        <v>0</v>
      </c>
      <c r="AS46" s="183">
        <v>0</v>
      </c>
      <c r="AT46" s="167">
        <v>0</v>
      </c>
      <c r="AU46" s="167">
        <v>0</v>
      </c>
      <c r="AV46" s="167">
        <v>0</v>
      </c>
      <c r="AW46" s="171">
        <v>0</v>
      </c>
      <c r="AX46" s="183">
        <v>0</v>
      </c>
      <c r="AY46" s="167">
        <v>0</v>
      </c>
      <c r="AZ46" s="167">
        <v>0</v>
      </c>
      <c r="BA46" s="167">
        <v>0</v>
      </c>
      <c r="BB46" s="171">
        <v>0</v>
      </c>
      <c r="BC46" s="183">
        <v>0</v>
      </c>
      <c r="BD46" s="167">
        <v>0</v>
      </c>
      <c r="BE46" s="167">
        <v>0</v>
      </c>
      <c r="BF46" s="167">
        <v>0</v>
      </c>
      <c r="BG46" s="171">
        <v>0</v>
      </c>
      <c r="BH46" s="183">
        <v>0</v>
      </c>
      <c r="BI46" s="167">
        <v>0</v>
      </c>
      <c r="BJ46" s="167">
        <v>0</v>
      </c>
      <c r="BK46" s="167">
        <v>0</v>
      </c>
      <c r="BL46" s="171">
        <v>0</v>
      </c>
      <c r="BM46" s="183">
        <v>0</v>
      </c>
      <c r="BN46" s="167">
        <v>0</v>
      </c>
      <c r="BO46" s="167">
        <v>0</v>
      </c>
      <c r="BP46" s="167">
        <v>0</v>
      </c>
      <c r="BQ46" s="171">
        <v>0</v>
      </c>
      <c r="BR46" s="183">
        <v>335183</v>
      </c>
      <c r="BS46" s="190">
        <v>24416119</v>
      </c>
      <c r="BT46" s="167">
        <v>1160</v>
      </c>
      <c r="BU46" s="167">
        <v>144</v>
      </c>
      <c r="BV46" s="276">
        <v>24752606</v>
      </c>
      <c r="BW46" s="136"/>
    </row>
    <row r="47" spans="1:75" x14ac:dyDescent="0.3">
      <c r="A47" s="314">
        <v>41</v>
      </c>
      <c r="B47" s="315" t="s">
        <v>285</v>
      </c>
      <c r="D47" s="327"/>
      <c r="E47" s="317">
        <v>3967205</v>
      </c>
      <c r="F47" s="318">
        <v>18113126</v>
      </c>
      <c r="G47" s="318">
        <v>4598404</v>
      </c>
      <c r="H47" s="319">
        <v>0</v>
      </c>
      <c r="I47" s="171">
        <v>26678735</v>
      </c>
      <c r="J47" s="183">
        <v>261667</v>
      </c>
      <c r="K47" s="167">
        <v>1312</v>
      </c>
      <c r="L47" s="167">
        <v>342143</v>
      </c>
      <c r="M47" s="167">
        <v>8909</v>
      </c>
      <c r="N47" s="171">
        <v>614031</v>
      </c>
      <c r="O47" s="183">
        <v>357233</v>
      </c>
      <c r="P47" s="167">
        <v>684301</v>
      </c>
      <c r="Q47" s="167">
        <v>340295</v>
      </c>
      <c r="R47" s="167">
        <v>0</v>
      </c>
      <c r="S47" s="171">
        <v>1381829</v>
      </c>
      <c r="T47" s="183">
        <v>313005</v>
      </c>
      <c r="U47" s="167">
        <v>3123747</v>
      </c>
      <c r="V47" s="167">
        <v>325197</v>
      </c>
      <c r="W47" s="167">
        <v>0</v>
      </c>
      <c r="X47" s="171">
        <v>3761949</v>
      </c>
      <c r="Y47" s="183">
        <v>0</v>
      </c>
      <c r="Z47" s="167">
        <v>0</v>
      </c>
      <c r="AA47" s="167">
        <v>0</v>
      </c>
      <c r="AB47" s="167">
        <v>0</v>
      </c>
      <c r="AC47" s="171">
        <v>0</v>
      </c>
      <c r="AD47" s="183">
        <v>0</v>
      </c>
      <c r="AE47" s="167">
        <v>0</v>
      </c>
      <c r="AF47" s="167">
        <v>0</v>
      </c>
      <c r="AG47" s="167">
        <v>0</v>
      </c>
      <c r="AH47" s="171">
        <v>0</v>
      </c>
      <c r="AI47" s="183">
        <v>0</v>
      </c>
      <c r="AJ47" s="167">
        <v>0</v>
      </c>
      <c r="AK47" s="167">
        <v>0</v>
      </c>
      <c r="AL47" s="167">
        <v>0</v>
      </c>
      <c r="AM47" s="171">
        <v>0</v>
      </c>
      <c r="AN47" s="183">
        <v>0</v>
      </c>
      <c r="AO47" s="167">
        <v>0</v>
      </c>
      <c r="AP47" s="167">
        <v>0</v>
      </c>
      <c r="AQ47" s="167">
        <v>0</v>
      </c>
      <c r="AR47" s="171">
        <v>0</v>
      </c>
      <c r="AS47" s="183">
        <v>0</v>
      </c>
      <c r="AT47" s="167">
        <v>0</v>
      </c>
      <c r="AU47" s="167">
        <v>0</v>
      </c>
      <c r="AV47" s="167">
        <v>0</v>
      </c>
      <c r="AW47" s="171">
        <v>0</v>
      </c>
      <c r="AX47" s="183">
        <v>0</v>
      </c>
      <c r="AY47" s="167">
        <v>0</v>
      </c>
      <c r="AZ47" s="167">
        <v>0</v>
      </c>
      <c r="BA47" s="167">
        <v>0</v>
      </c>
      <c r="BB47" s="171">
        <v>0</v>
      </c>
      <c r="BC47" s="183">
        <v>0</v>
      </c>
      <c r="BD47" s="167">
        <v>0</v>
      </c>
      <c r="BE47" s="167">
        <v>0</v>
      </c>
      <c r="BF47" s="167">
        <v>0</v>
      </c>
      <c r="BG47" s="171">
        <v>0</v>
      </c>
      <c r="BH47" s="183">
        <v>0</v>
      </c>
      <c r="BI47" s="167">
        <v>0</v>
      </c>
      <c r="BJ47" s="167">
        <v>0</v>
      </c>
      <c r="BK47" s="167">
        <v>0</v>
      </c>
      <c r="BL47" s="171">
        <v>0</v>
      </c>
      <c r="BM47" s="183">
        <v>0</v>
      </c>
      <c r="BN47" s="167">
        <v>0</v>
      </c>
      <c r="BO47" s="167">
        <v>0</v>
      </c>
      <c r="BP47" s="167">
        <v>0</v>
      </c>
      <c r="BQ47" s="171">
        <v>0</v>
      </c>
      <c r="BR47" s="183">
        <v>931905</v>
      </c>
      <c r="BS47" s="190">
        <v>3809360</v>
      </c>
      <c r="BT47" s="167">
        <v>1007635</v>
      </c>
      <c r="BU47" s="167">
        <v>8909</v>
      </c>
      <c r="BV47" s="276">
        <v>5757809</v>
      </c>
      <c r="BW47" s="136"/>
    </row>
    <row r="48" spans="1:75" x14ac:dyDescent="0.3">
      <c r="A48" s="328">
        <v>42</v>
      </c>
      <c r="B48" s="329" t="s">
        <v>286</v>
      </c>
      <c r="C48" s="330"/>
      <c r="D48" s="331"/>
      <c r="E48" s="317">
        <v>5274360</v>
      </c>
      <c r="F48" s="318">
        <v>4010148</v>
      </c>
      <c r="G48" s="318">
        <v>536059</v>
      </c>
      <c r="H48" s="319">
        <v>0</v>
      </c>
      <c r="I48" s="171">
        <v>9820567</v>
      </c>
      <c r="J48" s="183">
        <v>356080</v>
      </c>
      <c r="K48" s="167">
        <v>46741</v>
      </c>
      <c r="L48" s="167">
        <v>3010</v>
      </c>
      <c r="M48" s="167">
        <v>0</v>
      </c>
      <c r="N48" s="171">
        <v>405831</v>
      </c>
      <c r="O48" s="183">
        <v>227630</v>
      </c>
      <c r="P48" s="167">
        <v>312941</v>
      </c>
      <c r="Q48" s="167">
        <v>144386</v>
      </c>
      <c r="R48" s="167">
        <v>0</v>
      </c>
      <c r="S48" s="171">
        <v>684957</v>
      </c>
      <c r="T48" s="183">
        <v>1195881</v>
      </c>
      <c r="U48" s="167">
        <v>56329</v>
      </c>
      <c r="V48" s="167">
        <v>24800</v>
      </c>
      <c r="W48" s="167">
        <v>0</v>
      </c>
      <c r="X48" s="171">
        <v>1277010</v>
      </c>
      <c r="Y48" s="183">
        <v>0</v>
      </c>
      <c r="Z48" s="167">
        <v>0</v>
      </c>
      <c r="AA48" s="167">
        <v>0</v>
      </c>
      <c r="AB48" s="167">
        <v>0</v>
      </c>
      <c r="AC48" s="171">
        <v>0</v>
      </c>
      <c r="AD48" s="183">
        <v>0</v>
      </c>
      <c r="AE48" s="167">
        <v>0</v>
      </c>
      <c r="AF48" s="167">
        <v>0</v>
      </c>
      <c r="AG48" s="167">
        <v>0</v>
      </c>
      <c r="AH48" s="171">
        <v>0</v>
      </c>
      <c r="AI48" s="183">
        <v>0</v>
      </c>
      <c r="AJ48" s="167">
        <v>0</v>
      </c>
      <c r="AK48" s="167">
        <v>0</v>
      </c>
      <c r="AL48" s="167">
        <v>0</v>
      </c>
      <c r="AM48" s="171">
        <v>0</v>
      </c>
      <c r="AN48" s="183">
        <v>0</v>
      </c>
      <c r="AO48" s="167">
        <v>0</v>
      </c>
      <c r="AP48" s="167">
        <v>0</v>
      </c>
      <c r="AQ48" s="167">
        <v>0</v>
      </c>
      <c r="AR48" s="171">
        <v>0</v>
      </c>
      <c r="AS48" s="183">
        <v>0</v>
      </c>
      <c r="AT48" s="167">
        <v>0</v>
      </c>
      <c r="AU48" s="167">
        <v>0</v>
      </c>
      <c r="AV48" s="167">
        <v>0</v>
      </c>
      <c r="AW48" s="171">
        <v>0</v>
      </c>
      <c r="AX48" s="183">
        <v>0</v>
      </c>
      <c r="AY48" s="167">
        <v>0</v>
      </c>
      <c r="AZ48" s="167">
        <v>0</v>
      </c>
      <c r="BA48" s="167">
        <v>0</v>
      </c>
      <c r="BB48" s="171">
        <v>0</v>
      </c>
      <c r="BC48" s="183">
        <v>0</v>
      </c>
      <c r="BD48" s="167">
        <v>0</v>
      </c>
      <c r="BE48" s="167">
        <v>0</v>
      </c>
      <c r="BF48" s="167">
        <v>0</v>
      </c>
      <c r="BG48" s="171">
        <v>0</v>
      </c>
      <c r="BH48" s="183">
        <v>0</v>
      </c>
      <c r="BI48" s="167">
        <v>0</v>
      </c>
      <c r="BJ48" s="167">
        <v>0</v>
      </c>
      <c r="BK48" s="167">
        <v>0</v>
      </c>
      <c r="BL48" s="171">
        <v>0</v>
      </c>
      <c r="BM48" s="183">
        <v>0</v>
      </c>
      <c r="BN48" s="167">
        <v>0</v>
      </c>
      <c r="BO48" s="167">
        <v>0</v>
      </c>
      <c r="BP48" s="167">
        <v>0</v>
      </c>
      <c r="BQ48" s="171">
        <v>0</v>
      </c>
      <c r="BR48" s="183">
        <v>1779591</v>
      </c>
      <c r="BS48" s="190">
        <v>416011</v>
      </c>
      <c r="BT48" s="167">
        <v>172196</v>
      </c>
      <c r="BU48" s="167">
        <v>0</v>
      </c>
      <c r="BV48" s="276">
        <v>2367798</v>
      </c>
      <c r="BW48" s="136"/>
    </row>
    <row r="49" spans="1:84" s="125" customFormat="1" x14ac:dyDescent="0.3">
      <c r="A49" s="332" t="s">
        <v>287</v>
      </c>
      <c r="B49" s="333"/>
      <c r="D49" s="334"/>
      <c r="E49" s="335">
        <v>298653428</v>
      </c>
      <c r="F49" s="336">
        <v>846702946</v>
      </c>
      <c r="G49" s="336">
        <v>17064133</v>
      </c>
      <c r="H49" s="336">
        <v>9786905</v>
      </c>
      <c r="I49" s="337">
        <v>1172207412</v>
      </c>
      <c r="J49" s="335">
        <v>23217048</v>
      </c>
      <c r="K49" s="336">
        <v>78271114</v>
      </c>
      <c r="L49" s="336">
        <v>1132317</v>
      </c>
      <c r="M49" s="336">
        <v>808827</v>
      </c>
      <c r="N49" s="337">
        <v>103429306</v>
      </c>
      <c r="O49" s="335">
        <v>24933581</v>
      </c>
      <c r="P49" s="336">
        <v>58600507</v>
      </c>
      <c r="Q49" s="336">
        <v>1033058</v>
      </c>
      <c r="R49" s="336">
        <v>4201</v>
      </c>
      <c r="S49" s="337">
        <v>84571347</v>
      </c>
      <c r="T49" s="335">
        <v>24591550</v>
      </c>
      <c r="U49" s="336">
        <v>52713416</v>
      </c>
      <c r="V49" s="336">
        <v>938149</v>
      </c>
      <c r="W49" s="336">
        <v>1713</v>
      </c>
      <c r="X49" s="337">
        <v>78244828</v>
      </c>
      <c r="Y49" s="335">
        <v>0</v>
      </c>
      <c r="Z49" s="336">
        <v>0</v>
      </c>
      <c r="AA49" s="336">
        <v>0</v>
      </c>
      <c r="AB49" s="336">
        <v>0</v>
      </c>
      <c r="AC49" s="337">
        <v>0</v>
      </c>
      <c r="AD49" s="335">
        <v>0</v>
      </c>
      <c r="AE49" s="336">
        <v>0</v>
      </c>
      <c r="AF49" s="336">
        <v>0</v>
      </c>
      <c r="AG49" s="336">
        <v>0</v>
      </c>
      <c r="AH49" s="337">
        <v>0</v>
      </c>
      <c r="AI49" s="335">
        <v>0</v>
      </c>
      <c r="AJ49" s="336">
        <v>0</v>
      </c>
      <c r="AK49" s="336">
        <v>0</v>
      </c>
      <c r="AL49" s="336">
        <v>0</v>
      </c>
      <c r="AM49" s="337">
        <v>0</v>
      </c>
      <c r="AN49" s="335">
        <v>0</v>
      </c>
      <c r="AO49" s="336">
        <v>0</v>
      </c>
      <c r="AP49" s="336">
        <v>0</v>
      </c>
      <c r="AQ49" s="336">
        <v>0</v>
      </c>
      <c r="AR49" s="337">
        <v>0</v>
      </c>
      <c r="AS49" s="335">
        <v>0</v>
      </c>
      <c r="AT49" s="336">
        <v>0</v>
      </c>
      <c r="AU49" s="336">
        <v>0</v>
      </c>
      <c r="AV49" s="336">
        <v>0</v>
      </c>
      <c r="AW49" s="337">
        <v>0</v>
      </c>
      <c r="AX49" s="335">
        <v>0</v>
      </c>
      <c r="AY49" s="336">
        <v>0</v>
      </c>
      <c r="AZ49" s="336">
        <v>0</v>
      </c>
      <c r="BA49" s="336">
        <v>0</v>
      </c>
      <c r="BB49" s="337">
        <v>0</v>
      </c>
      <c r="BC49" s="335">
        <v>0</v>
      </c>
      <c r="BD49" s="336">
        <v>0</v>
      </c>
      <c r="BE49" s="336">
        <v>0</v>
      </c>
      <c r="BF49" s="336">
        <v>0</v>
      </c>
      <c r="BG49" s="337">
        <v>0</v>
      </c>
      <c r="BH49" s="335">
        <v>0</v>
      </c>
      <c r="BI49" s="336">
        <v>0</v>
      </c>
      <c r="BJ49" s="336">
        <v>0</v>
      </c>
      <c r="BK49" s="336">
        <v>0</v>
      </c>
      <c r="BL49" s="337">
        <v>0</v>
      </c>
      <c r="BM49" s="335">
        <v>0</v>
      </c>
      <c r="BN49" s="336">
        <v>0</v>
      </c>
      <c r="BO49" s="336">
        <v>0</v>
      </c>
      <c r="BP49" s="336">
        <v>0</v>
      </c>
      <c r="BQ49" s="337">
        <v>0</v>
      </c>
      <c r="BR49" s="335">
        <v>72742179</v>
      </c>
      <c r="BS49" s="336">
        <v>189585037</v>
      </c>
      <c r="BT49" s="336">
        <v>3103524</v>
      </c>
      <c r="BU49" s="336">
        <v>814741</v>
      </c>
      <c r="BV49" s="338">
        <v>266245481</v>
      </c>
      <c r="BW49" s="136"/>
      <c r="BX49" s="20"/>
      <c r="BY49" s="301"/>
      <c r="BZ49" s="20"/>
      <c r="CA49" s="20"/>
      <c r="CB49" s="20"/>
      <c r="CC49" s="20"/>
      <c r="CD49" s="20"/>
      <c r="CE49" s="20"/>
      <c r="CF49" s="20"/>
    </row>
    <row r="50" spans="1:84" x14ac:dyDescent="0.3">
      <c r="A50" s="18" t="s">
        <v>288</v>
      </c>
      <c r="B50" s="315"/>
      <c r="D50" s="339"/>
      <c r="E50" s="317"/>
      <c r="F50" s="318"/>
      <c r="G50" s="318"/>
      <c r="H50" s="318"/>
      <c r="I50" s="232"/>
      <c r="J50" s="340"/>
      <c r="K50" s="214"/>
      <c r="L50" s="214"/>
      <c r="M50" s="214"/>
      <c r="N50" s="232"/>
      <c r="O50" s="340"/>
      <c r="P50" s="214"/>
      <c r="Q50" s="214"/>
      <c r="R50" s="214"/>
      <c r="S50" s="232"/>
      <c r="X50" s="232"/>
      <c r="AC50" s="232"/>
      <c r="AH50" s="232"/>
      <c r="AM50" s="232"/>
      <c r="AR50" s="232"/>
      <c r="AW50" s="232"/>
      <c r="BB50" s="232"/>
      <c r="BG50" s="232"/>
      <c r="BL50" s="232"/>
      <c r="BQ50" s="232"/>
      <c r="BR50" s="340"/>
      <c r="BS50" s="214"/>
      <c r="BT50" s="214"/>
      <c r="BU50" s="214"/>
      <c r="BV50" s="241"/>
      <c r="BW50" s="136"/>
    </row>
    <row r="51" spans="1:84" x14ac:dyDescent="0.3">
      <c r="A51" s="21" t="s">
        <v>28</v>
      </c>
      <c r="D51" s="327"/>
      <c r="E51" s="317"/>
      <c r="F51" s="318"/>
      <c r="G51" s="318"/>
      <c r="H51" s="318"/>
      <c r="I51" s="232"/>
      <c r="J51" s="341"/>
      <c r="K51" s="180"/>
      <c r="L51" s="180"/>
      <c r="M51" s="180"/>
      <c r="N51" s="232"/>
      <c r="O51" s="340"/>
      <c r="P51" s="214"/>
      <c r="Q51" s="214"/>
      <c r="R51" s="214"/>
      <c r="S51" s="340"/>
      <c r="T51" s="340"/>
      <c r="U51" s="214"/>
      <c r="V51" s="214"/>
      <c r="W51" s="214"/>
      <c r="X51" s="340"/>
      <c r="Y51" s="340"/>
      <c r="Z51" s="214"/>
      <c r="AA51" s="214"/>
      <c r="AB51" s="214"/>
      <c r="AC51" s="340"/>
      <c r="AD51" s="340"/>
      <c r="AE51" s="214"/>
      <c r="AF51" s="214"/>
      <c r="AG51" s="214"/>
      <c r="AH51" s="340"/>
      <c r="AI51" s="340"/>
      <c r="AJ51" s="214"/>
      <c r="AK51" s="214"/>
      <c r="AL51" s="214"/>
      <c r="AM51" s="340"/>
      <c r="AN51" s="340"/>
      <c r="AO51" s="214"/>
      <c r="AP51" s="214"/>
      <c r="AQ51" s="214"/>
      <c r="AR51" s="232"/>
      <c r="AS51" s="340"/>
      <c r="AT51" s="214"/>
      <c r="AU51" s="214"/>
      <c r="AV51" s="214"/>
      <c r="AW51" s="232"/>
      <c r="AX51" s="340"/>
      <c r="AY51" s="214"/>
      <c r="AZ51" s="214"/>
      <c r="BA51" s="214"/>
      <c r="BB51" s="232"/>
      <c r="BC51" s="340"/>
      <c r="BD51" s="214"/>
      <c r="BE51" s="214"/>
      <c r="BF51" s="214"/>
      <c r="BG51" s="232"/>
      <c r="BH51" s="340"/>
      <c r="BI51" s="214"/>
      <c r="BJ51" s="214"/>
      <c r="BK51" s="214"/>
      <c r="BL51" s="232"/>
      <c r="BM51" s="340"/>
      <c r="BN51" s="214"/>
      <c r="BO51" s="214"/>
      <c r="BP51" s="214"/>
      <c r="BQ51" s="232"/>
      <c r="BR51" s="341"/>
      <c r="BS51" s="180"/>
      <c r="BT51" s="180"/>
      <c r="BU51" s="180"/>
      <c r="BV51" s="241"/>
      <c r="BW51" s="342"/>
    </row>
    <row r="52" spans="1:84" x14ac:dyDescent="0.3">
      <c r="A52" s="314" t="s">
        <v>289</v>
      </c>
      <c r="B52" s="343"/>
      <c r="C52" s="343"/>
      <c r="D52" s="327"/>
      <c r="E52" s="317">
        <v>8098</v>
      </c>
      <c r="F52" s="318">
        <v>0</v>
      </c>
      <c r="G52" s="318">
        <v>0</v>
      </c>
      <c r="H52" s="318">
        <v>0</v>
      </c>
      <c r="I52" s="171">
        <v>8098</v>
      </c>
      <c r="J52" s="344">
        <v>543</v>
      </c>
      <c r="K52" s="190">
        <v>0</v>
      </c>
      <c r="L52" s="190">
        <v>0</v>
      </c>
      <c r="M52" s="190">
        <v>0</v>
      </c>
      <c r="N52" s="171">
        <v>543</v>
      </c>
      <c r="O52" s="344">
        <v>385</v>
      </c>
      <c r="P52" s="190"/>
      <c r="Q52" s="190"/>
      <c r="R52" s="190"/>
      <c r="S52" s="171">
        <v>385</v>
      </c>
      <c r="T52" s="344">
        <v>700</v>
      </c>
      <c r="U52" s="190">
        <v>0</v>
      </c>
      <c r="V52" s="190">
        <v>0</v>
      </c>
      <c r="W52" s="190">
        <v>0</v>
      </c>
      <c r="X52" s="171">
        <v>700</v>
      </c>
      <c r="Y52" s="341"/>
      <c r="Z52" s="180"/>
      <c r="AA52" s="180"/>
      <c r="AB52" s="180"/>
      <c r="AC52" s="171">
        <v>0</v>
      </c>
      <c r="AD52" s="341"/>
      <c r="AE52" s="180"/>
      <c r="AF52" s="180"/>
      <c r="AG52" s="180"/>
      <c r="AH52" s="171">
        <v>0</v>
      </c>
      <c r="AI52" s="341"/>
      <c r="AJ52" s="180"/>
      <c r="AK52" s="180"/>
      <c r="AL52" s="180"/>
      <c r="AM52" s="171">
        <v>0</v>
      </c>
      <c r="AN52" s="341"/>
      <c r="AO52" s="180"/>
      <c r="AP52" s="180"/>
      <c r="AQ52" s="180"/>
      <c r="AR52" s="171">
        <v>0</v>
      </c>
      <c r="AS52" s="341"/>
      <c r="AT52" s="180"/>
      <c r="AU52" s="180"/>
      <c r="AV52" s="180"/>
      <c r="AW52" s="171">
        <v>0</v>
      </c>
      <c r="AX52" s="341"/>
      <c r="AY52" s="180"/>
      <c r="AZ52" s="180"/>
      <c r="BA52" s="180"/>
      <c r="BB52" s="171">
        <v>0</v>
      </c>
      <c r="BC52" s="341"/>
      <c r="BD52" s="180"/>
      <c r="BE52" s="180"/>
      <c r="BF52" s="180"/>
      <c r="BG52" s="171">
        <v>0</v>
      </c>
      <c r="BH52" s="341"/>
      <c r="BI52" s="180"/>
      <c r="BJ52" s="180"/>
      <c r="BK52" s="180"/>
      <c r="BL52" s="171">
        <v>0</v>
      </c>
      <c r="BM52" s="341"/>
      <c r="BN52" s="180"/>
      <c r="BO52" s="180"/>
      <c r="BP52" s="180"/>
      <c r="BQ52" s="183">
        <v>0</v>
      </c>
      <c r="BR52" s="344">
        <v>1628</v>
      </c>
      <c r="BS52" s="190">
        <v>0</v>
      </c>
      <c r="BT52" s="190">
        <v>0</v>
      </c>
      <c r="BU52" s="190">
        <v>0</v>
      </c>
      <c r="BV52" s="276">
        <v>1628</v>
      </c>
      <c r="BW52" s="136"/>
    </row>
    <row r="53" spans="1:84" x14ac:dyDescent="0.3">
      <c r="A53" s="314" t="s">
        <v>290</v>
      </c>
      <c r="B53" s="343"/>
      <c r="D53" s="339" t="s">
        <v>86</v>
      </c>
      <c r="E53" s="317">
        <v>519083</v>
      </c>
      <c r="F53" s="318">
        <v>0</v>
      </c>
      <c r="G53" s="318">
        <v>0</v>
      </c>
      <c r="H53" s="318">
        <v>0</v>
      </c>
      <c r="I53" s="171">
        <v>519083</v>
      </c>
      <c r="J53" s="344">
        <v>43257</v>
      </c>
      <c r="K53" s="190">
        <v>0</v>
      </c>
      <c r="L53" s="190">
        <v>0</v>
      </c>
      <c r="M53" s="190">
        <v>0</v>
      </c>
      <c r="N53" s="171">
        <v>43257</v>
      </c>
      <c r="O53" s="344">
        <v>43257</v>
      </c>
      <c r="P53" s="190">
        <v>0</v>
      </c>
      <c r="Q53" s="190">
        <v>0</v>
      </c>
      <c r="R53" s="190">
        <v>0</v>
      </c>
      <c r="S53" s="171">
        <v>43257</v>
      </c>
      <c r="T53" s="344">
        <v>43257</v>
      </c>
      <c r="U53" s="190">
        <v>0</v>
      </c>
      <c r="V53" s="190">
        <v>0</v>
      </c>
      <c r="W53" s="190">
        <v>0</v>
      </c>
      <c r="X53" s="171">
        <v>43257</v>
      </c>
      <c r="Y53" s="344">
        <v>0</v>
      </c>
      <c r="Z53" s="190">
        <v>0</v>
      </c>
      <c r="AA53" s="190">
        <v>0</v>
      </c>
      <c r="AB53" s="190">
        <v>0</v>
      </c>
      <c r="AC53" s="171">
        <v>0</v>
      </c>
      <c r="AD53" s="344">
        <v>0</v>
      </c>
      <c r="AE53" s="190">
        <v>0</v>
      </c>
      <c r="AF53" s="190">
        <v>0</v>
      </c>
      <c r="AG53" s="190">
        <v>0</v>
      </c>
      <c r="AH53" s="171">
        <v>0</v>
      </c>
      <c r="AI53" s="344">
        <v>0</v>
      </c>
      <c r="AJ53" s="190">
        <v>0</v>
      </c>
      <c r="AK53" s="190">
        <v>0</v>
      </c>
      <c r="AL53" s="190">
        <v>0</v>
      </c>
      <c r="AM53" s="171">
        <v>0</v>
      </c>
      <c r="AN53" s="344">
        <v>0</v>
      </c>
      <c r="AO53" s="190">
        <v>0</v>
      </c>
      <c r="AP53" s="190">
        <v>0</v>
      </c>
      <c r="AQ53" s="190">
        <v>0</v>
      </c>
      <c r="AR53" s="171">
        <v>0</v>
      </c>
      <c r="AS53" s="344">
        <v>0</v>
      </c>
      <c r="AT53" s="190">
        <v>0</v>
      </c>
      <c r="AU53" s="190">
        <v>0</v>
      </c>
      <c r="AV53" s="190">
        <v>0</v>
      </c>
      <c r="AW53" s="171">
        <v>0</v>
      </c>
      <c r="AX53" s="344">
        <v>0</v>
      </c>
      <c r="AY53" s="190">
        <v>0</v>
      </c>
      <c r="AZ53" s="190">
        <v>0</v>
      </c>
      <c r="BA53" s="190">
        <v>0</v>
      </c>
      <c r="BB53" s="171">
        <v>0</v>
      </c>
      <c r="BC53" s="344">
        <v>0</v>
      </c>
      <c r="BD53" s="190">
        <v>0</v>
      </c>
      <c r="BE53" s="190">
        <v>0</v>
      </c>
      <c r="BF53" s="190">
        <v>0</v>
      </c>
      <c r="BG53" s="171">
        <v>0</v>
      </c>
      <c r="BH53" s="344">
        <v>0</v>
      </c>
      <c r="BI53" s="190">
        <v>0</v>
      </c>
      <c r="BJ53" s="190">
        <v>0</v>
      </c>
      <c r="BK53" s="190">
        <v>0</v>
      </c>
      <c r="BL53" s="171">
        <v>0</v>
      </c>
      <c r="BM53" s="344">
        <v>0</v>
      </c>
      <c r="BN53" s="190">
        <v>0</v>
      </c>
      <c r="BO53" s="190">
        <v>0</v>
      </c>
      <c r="BP53" s="190">
        <v>0</v>
      </c>
      <c r="BQ53" s="183">
        <v>0</v>
      </c>
      <c r="BR53" s="344">
        <v>129771</v>
      </c>
      <c r="BS53" s="190">
        <v>0</v>
      </c>
      <c r="BT53" s="190">
        <v>0</v>
      </c>
      <c r="BU53" s="190">
        <v>0</v>
      </c>
      <c r="BV53" s="276">
        <v>129771</v>
      </c>
      <c r="BW53" s="136"/>
    </row>
    <row r="54" spans="1:84" x14ac:dyDescent="0.3">
      <c r="A54" s="314" t="s">
        <v>291</v>
      </c>
      <c r="B54" s="343"/>
      <c r="D54" s="345"/>
      <c r="E54" s="317">
        <v>426345611</v>
      </c>
      <c r="F54" s="318">
        <v>0</v>
      </c>
      <c r="G54" s="318">
        <v>0</v>
      </c>
      <c r="H54" s="318">
        <v>0</v>
      </c>
      <c r="I54" s="171">
        <v>426345611</v>
      </c>
      <c r="J54" s="344">
        <v>9745897</v>
      </c>
      <c r="K54" s="190">
        <v>0</v>
      </c>
      <c r="L54" s="190">
        <v>0</v>
      </c>
      <c r="M54" s="227">
        <v>0</v>
      </c>
      <c r="N54" s="171">
        <v>9745897</v>
      </c>
      <c r="O54" s="344">
        <v>6389371</v>
      </c>
      <c r="P54" s="190">
        <v>0</v>
      </c>
      <c r="Q54" s="190">
        <v>0</v>
      </c>
      <c r="R54" s="190">
        <v>0</v>
      </c>
      <c r="S54" s="171">
        <v>6389371</v>
      </c>
      <c r="T54" s="344">
        <v>29564617</v>
      </c>
      <c r="U54" s="190">
        <v>0</v>
      </c>
      <c r="V54" s="190">
        <v>0</v>
      </c>
      <c r="W54" s="190">
        <v>0</v>
      </c>
      <c r="X54" s="171">
        <v>29564617</v>
      </c>
      <c r="Y54" s="344">
        <v>0</v>
      </c>
      <c r="Z54" s="190">
        <v>0</v>
      </c>
      <c r="AA54" s="190">
        <v>0</v>
      </c>
      <c r="AB54" s="190">
        <v>0</v>
      </c>
      <c r="AC54" s="171">
        <v>0</v>
      </c>
      <c r="AD54" s="344">
        <v>0</v>
      </c>
      <c r="AE54" s="190">
        <v>0</v>
      </c>
      <c r="AF54" s="190">
        <v>0</v>
      </c>
      <c r="AG54" s="190">
        <v>0</v>
      </c>
      <c r="AH54" s="171">
        <v>0</v>
      </c>
      <c r="AI54" s="344">
        <v>0</v>
      </c>
      <c r="AJ54" s="190">
        <v>0</v>
      </c>
      <c r="AK54" s="190">
        <v>0</v>
      </c>
      <c r="AL54" s="190">
        <v>0</v>
      </c>
      <c r="AM54" s="171">
        <v>0</v>
      </c>
      <c r="AN54" s="344">
        <v>0</v>
      </c>
      <c r="AO54" s="190">
        <v>0</v>
      </c>
      <c r="AP54" s="190">
        <v>0</v>
      </c>
      <c r="AQ54" s="190">
        <v>0</v>
      </c>
      <c r="AR54" s="189">
        <v>0</v>
      </c>
      <c r="AS54" s="344">
        <v>0</v>
      </c>
      <c r="AT54" s="190">
        <v>0</v>
      </c>
      <c r="AU54" s="190">
        <v>0</v>
      </c>
      <c r="AV54" s="190">
        <v>0</v>
      </c>
      <c r="AW54" s="189">
        <v>0</v>
      </c>
      <c r="AX54" s="344">
        <v>0</v>
      </c>
      <c r="AY54" s="190">
        <v>0</v>
      </c>
      <c r="AZ54" s="190">
        <v>0</v>
      </c>
      <c r="BA54" s="190">
        <v>0</v>
      </c>
      <c r="BB54" s="189">
        <v>0</v>
      </c>
      <c r="BC54" s="344">
        <v>0</v>
      </c>
      <c r="BD54" s="190">
        <v>0</v>
      </c>
      <c r="BE54" s="190">
        <v>0</v>
      </c>
      <c r="BF54" s="190">
        <v>0</v>
      </c>
      <c r="BG54" s="189">
        <v>0</v>
      </c>
      <c r="BH54" s="344">
        <v>0</v>
      </c>
      <c r="BI54" s="190">
        <v>0</v>
      </c>
      <c r="BJ54" s="190">
        <v>0</v>
      </c>
      <c r="BK54" s="190">
        <v>0</v>
      </c>
      <c r="BL54" s="189">
        <v>0</v>
      </c>
      <c r="BM54" s="344">
        <v>0</v>
      </c>
      <c r="BN54" s="190">
        <v>0</v>
      </c>
      <c r="BO54" s="190">
        <v>0</v>
      </c>
      <c r="BP54" s="190">
        <v>0</v>
      </c>
      <c r="BQ54" s="344">
        <v>0</v>
      </c>
      <c r="BR54" s="344">
        <v>45699885</v>
      </c>
      <c r="BS54" s="190">
        <v>0</v>
      </c>
      <c r="BT54" s="190">
        <v>0</v>
      </c>
      <c r="BU54" s="190">
        <v>0</v>
      </c>
      <c r="BV54" s="276">
        <v>45699885</v>
      </c>
      <c r="BW54" s="136"/>
    </row>
    <row r="55" spans="1:84" s="68" customFormat="1" x14ac:dyDescent="0.3">
      <c r="A55" s="80" t="s">
        <v>156</v>
      </c>
      <c r="D55" s="345"/>
      <c r="E55" s="346">
        <v>426123893</v>
      </c>
      <c r="F55" s="347">
        <v>0</v>
      </c>
      <c r="G55" s="347">
        <v>0</v>
      </c>
      <c r="H55" s="347">
        <v>0</v>
      </c>
      <c r="I55" s="193">
        <v>426123893</v>
      </c>
      <c r="J55" s="348">
        <v>9745784</v>
      </c>
      <c r="K55" s="197">
        <v>0</v>
      </c>
      <c r="L55" s="197">
        <v>0</v>
      </c>
      <c r="M55" s="197">
        <v>0</v>
      </c>
      <c r="N55" s="193">
        <v>9745784</v>
      </c>
      <c r="O55" s="344">
        <v>6389278</v>
      </c>
      <c r="P55" s="190">
        <v>0</v>
      </c>
      <c r="Q55" s="190">
        <v>0</v>
      </c>
      <c r="R55" s="190">
        <v>0</v>
      </c>
      <c r="S55" s="193">
        <v>6389278</v>
      </c>
      <c r="T55" s="344">
        <v>29562132</v>
      </c>
      <c r="U55" s="190">
        <v>0</v>
      </c>
      <c r="V55" s="190">
        <v>0</v>
      </c>
      <c r="W55" s="227">
        <v>0</v>
      </c>
      <c r="X55" s="193">
        <v>29562132</v>
      </c>
      <c r="Y55" s="344">
        <v>0</v>
      </c>
      <c r="Z55" s="190">
        <v>0</v>
      </c>
      <c r="AA55" s="190">
        <v>0</v>
      </c>
      <c r="AB55" s="227">
        <v>0</v>
      </c>
      <c r="AC55" s="193">
        <v>0</v>
      </c>
      <c r="AD55" s="344">
        <v>0</v>
      </c>
      <c r="AE55" s="190">
        <v>0</v>
      </c>
      <c r="AF55" s="190">
        <v>0</v>
      </c>
      <c r="AG55" s="227">
        <v>0</v>
      </c>
      <c r="AH55" s="193">
        <v>0</v>
      </c>
      <c r="AI55" s="344">
        <v>0</v>
      </c>
      <c r="AJ55" s="190">
        <v>0</v>
      </c>
      <c r="AK55" s="190">
        <v>0</v>
      </c>
      <c r="AL55" s="227">
        <v>0</v>
      </c>
      <c r="AM55" s="193">
        <v>0</v>
      </c>
      <c r="AN55" s="344">
        <v>0</v>
      </c>
      <c r="AO55" s="190">
        <v>0</v>
      </c>
      <c r="AP55" s="190">
        <v>0</v>
      </c>
      <c r="AQ55" s="227">
        <v>0</v>
      </c>
      <c r="AR55" s="193">
        <v>0</v>
      </c>
      <c r="AS55" s="344">
        <v>0</v>
      </c>
      <c r="AT55" s="190">
        <v>0</v>
      </c>
      <c r="AU55" s="190">
        <v>0</v>
      </c>
      <c r="AV55" s="227">
        <v>0</v>
      </c>
      <c r="AW55" s="193">
        <v>0</v>
      </c>
      <c r="AX55" s="344">
        <v>0</v>
      </c>
      <c r="AY55" s="190">
        <v>0</v>
      </c>
      <c r="AZ55" s="190">
        <v>0</v>
      </c>
      <c r="BA55" s="227">
        <v>0</v>
      </c>
      <c r="BB55" s="193">
        <v>0</v>
      </c>
      <c r="BC55" s="344">
        <v>0</v>
      </c>
      <c r="BD55" s="190">
        <v>0</v>
      </c>
      <c r="BE55" s="190">
        <v>0</v>
      </c>
      <c r="BF55" s="227">
        <v>0</v>
      </c>
      <c r="BG55" s="193">
        <v>0</v>
      </c>
      <c r="BH55" s="344">
        <v>0</v>
      </c>
      <c r="BI55" s="190">
        <v>0</v>
      </c>
      <c r="BJ55" s="190">
        <v>0</v>
      </c>
      <c r="BK55" s="227">
        <v>0</v>
      </c>
      <c r="BL55" s="193">
        <v>0</v>
      </c>
      <c r="BM55" s="344">
        <v>0</v>
      </c>
      <c r="BN55" s="190">
        <v>0</v>
      </c>
      <c r="BO55" s="190">
        <v>0</v>
      </c>
      <c r="BP55" s="227">
        <v>0</v>
      </c>
      <c r="BQ55" s="245">
        <v>0</v>
      </c>
      <c r="BR55" s="348">
        <v>45697194</v>
      </c>
      <c r="BS55" s="197">
        <v>0</v>
      </c>
      <c r="BT55" s="197">
        <v>0</v>
      </c>
      <c r="BU55" s="197">
        <v>0</v>
      </c>
      <c r="BV55" s="246">
        <v>45697194</v>
      </c>
      <c r="BW55" s="160"/>
      <c r="BY55" s="349"/>
    </row>
    <row r="56" spans="1:84" s="68" customFormat="1" x14ac:dyDescent="0.3">
      <c r="A56" s="80" t="s">
        <v>292</v>
      </c>
      <c r="D56" s="345"/>
      <c r="E56" s="346">
        <v>221718</v>
      </c>
      <c r="F56" s="347">
        <v>0</v>
      </c>
      <c r="G56" s="347">
        <v>0</v>
      </c>
      <c r="H56" s="347">
        <v>0</v>
      </c>
      <c r="I56" s="193">
        <v>221718</v>
      </c>
      <c r="J56" s="348">
        <v>113</v>
      </c>
      <c r="K56" s="197">
        <v>0</v>
      </c>
      <c r="L56" s="197">
        <v>0</v>
      </c>
      <c r="M56" s="197">
        <v>0</v>
      </c>
      <c r="N56" s="193">
        <v>113</v>
      </c>
      <c r="O56" s="348">
        <v>93</v>
      </c>
      <c r="P56" s="197">
        <v>0</v>
      </c>
      <c r="Q56" s="197">
        <v>0</v>
      </c>
      <c r="R56" s="197">
        <v>0</v>
      </c>
      <c r="S56" s="193">
        <v>93</v>
      </c>
      <c r="T56" s="348">
        <v>2485</v>
      </c>
      <c r="U56" s="197">
        <v>0</v>
      </c>
      <c r="V56" s="197">
        <v>0</v>
      </c>
      <c r="W56" s="197">
        <v>0</v>
      </c>
      <c r="X56" s="193">
        <v>2485</v>
      </c>
      <c r="Y56" s="348">
        <v>0</v>
      </c>
      <c r="Z56" s="197">
        <v>0</v>
      </c>
      <c r="AA56" s="197">
        <v>0</v>
      </c>
      <c r="AB56" s="197">
        <v>0</v>
      </c>
      <c r="AC56" s="193">
        <v>0</v>
      </c>
      <c r="AD56" s="348">
        <v>0</v>
      </c>
      <c r="AE56" s="197">
        <v>0</v>
      </c>
      <c r="AF56" s="197">
        <v>0</v>
      </c>
      <c r="AG56" s="197">
        <v>0</v>
      </c>
      <c r="AH56" s="193">
        <v>0</v>
      </c>
      <c r="AI56" s="348">
        <v>0</v>
      </c>
      <c r="AJ56" s="197">
        <v>0</v>
      </c>
      <c r="AK56" s="197">
        <v>0</v>
      </c>
      <c r="AL56" s="197">
        <v>0</v>
      </c>
      <c r="AM56" s="193">
        <v>0</v>
      </c>
      <c r="AN56" s="348">
        <v>0</v>
      </c>
      <c r="AO56" s="197">
        <v>0</v>
      </c>
      <c r="AP56" s="197">
        <v>0</v>
      </c>
      <c r="AQ56" s="197">
        <v>0</v>
      </c>
      <c r="AR56" s="193">
        <v>0</v>
      </c>
      <c r="AS56" s="348">
        <v>0</v>
      </c>
      <c r="AT56" s="197">
        <v>0</v>
      </c>
      <c r="AU56" s="197">
        <v>0</v>
      </c>
      <c r="AV56" s="197">
        <v>0</v>
      </c>
      <c r="AW56" s="193">
        <v>0</v>
      </c>
      <c r="AX56" s="348">
        <v>0</v>
      </c>
      <c r="AY56" s="197">
        <v>0</v>
      </c>
      <c r="AZ56" s="197">
        <v>0</v>
      </c>
      <c r="BA56" s="197">
        <v>0</v>
      </c>
      <c r="BB56" s="193">
        <v>0</v>
      </c>
      <c r="BC56" s="348">
        <v>0</v>
      </c>
      <c r="BD56" s="197">
        <v>0</v>
      </c>
      <c r="BE56" s="197">
        <v>0</v>
      </c>
      <c r="BF56" s="197">
        <v>0</v>
      </c>
      <c r="BG56" s="193">
        <v>0</v>
      </c>
      <c r="BH56" s="348">
        <v>0</v>
      </c>
      <c r="BI56" s="197">
        <v>0</v>
      </c>
      <c r="BJ56" s="197">
        <v>0</v>
      </c>
      <c r="BK56" s="197">
        <v>0</v>
      </c>
      <c r="BL56" s="193">
        <v>0</v>
      </c>
      <c r="BM56" s="348">
        <v>0</v>
      </c>
      <c r="BN56" s="197">
        <v>0</v>
      </c>
      <c r="BO56" s="197">
        <v>0</v>
      </c>
      <c r="BP56" s="197">
        <v>0</v>
      </c>
      <c r="BQ56" s="245">
        <v>0</v>
      </c>
      <c r="BR56" s="348">
        <v>2691</v>
      </c>
      <c r="BS56" s="197">
        <v>0</v>
      </c>
      <c r="BT56" s="197">
        <v>0</v>
      </c>
      <c r="BU56" s="197">
        <v>0</v>
      </c>
      <c r="BV56" s="246">
        <v>2691</v>
      </c>
      <c r="BW56" s="160"/>
      <c r="BY56" s="349"/>
    </row>
    <row r="57" spans="1:84" x14ac:dyDescent="0.3">
      <c r="A57" s="314" t="s">
        <v>293</v>
      </c>
      <c r="B57" s="343"/>
      <c r="D57" s="350"/>
      <c r="E57" s="317">
        <v>0</v>
      </c>
      <c r="F57" s="318">
        <v>633165959</v>
      </c>
      <c r="G57" s="318">
        <v>0</v>
      </c>
      <c r="H57" s="318">
        <v>0</v>
      </c>
      <c r="I57" s="171">
        <v>633165959</v>
      </c>
      <c r="J57" s="344">
        <v>0</v>
      </c>
      <c r="K57" s="318">
        <v>52763829</v>
      </c>
      <c r="L57" s="190">
        <v>0</v>
      </c>
      <c r="M57" s="190">
        <v>0</v>
      </c>
      <c r="N57" s="171">
        <v>52763829</v>
      </c>
      <c r="O57" s="344">
        <v>0</v>
      </c>
      <c r="P57" s="190">
        <v>52763829</v>
      </c>
      <c r="Q57" s="190">
        <v>0</v>
      </c>
      <c r="R57" s="190">
        <v>0</v>
      </c>
      <c r="S57" s="171">
        <v>52763829</v>
      </c>
      <c r="T57" s="344">
        <v>0</v>
      </c>
      <c r="U57" s="190">
        <v>52763829</v>
      </c>
      <c r="V57" s="190">
        <v>0</v>
      </c>
      <c r="W57" s="190">
        <v>0</v>
      </c>
      <c r="X57" s="171">
        <v>52763829</v>
      </c>
      <c r="Y57" s="348">
        <v>0</v>
      </c>
      <c r="Z57" s="197">
        <v>0</v>
      </c>
      <c r="AA57" s="197">
        <v>0</v>
      </c>
      <c r="AB57" s="197">
        <v>0</v>
      </c>
      <c r="AC57" s="171">
        <v>0</v>
      </c>
      <c r="AD57" s="348">
        <v>0</v>
      </c>
      <c r="AE57" s="197">
        <v>0</v>
      </c>
      <c r="AF57" s="197">
        <v>0</v>
      </c>
      <c r="AG57" s="197">
        <v>0</v>
      </c>
      <c r="AH57" s="171">
        <v>0</v>
      </c>
      <c r="AI57" s="348">
        <v>0</v>
      </c>
      <c r="AJ57" s="197">
        <v>0</v>
      </c>
      <c r="AK57" s="197">
        <v>0</v>
      </c>
      <c r="AL57" s="197">
        <v>0</v>
      </c>
      <c r="AM57" s="171">
        <v>0</v>
      </c>
      <c r="AN57" s="348">
        <v>0</v>
      </c>
      <c r="AO57" s="197">
        <v>0</v>
      </c>
      <c r="AP57" s="197">
        <v>0</v>
      </c>
      <c r="AQ57" s="197">
        <v>0</v>
      </c>
      <c r="AR57" s="171">
        <v>0</v>
      </c>
      <c r="AS57" s="348">
        <v>0</v>
      </c>
      <c r="AT57" s="197">
        <v>0</v>
      </c>
      <c r="AU57" s="197">
        <v>0</v>
      </c>
      <c r="AV57" s="197">
        <v>0</v>
      </c>
      <c r="AW57" s="171">
        <v>0</v>
      </c>
      <c r="AX57" s="348">
        <v>0</v>
      </c>
      <c r="AY57" s="197">
        <v>0</v>
      </c>
      <c r="AZ57" s="197">
        <v>0</v>
      </c>
      <c r="BA57" s="197">
        <v>0</v>
      </c>
      <c r="BB57" s="171">
        <v>0</v>
      </c>
      <c r="BC57" s="348">
        <v>0</v>
      </c>
      <c r="BD57" s="197">
        <v>0</v>
      </c>
      <c r="BE57" s="197">
        <v>0</v>
      </c>
      <c r="BF57" s="197">
        <v>0</v>
      </c>
      <c r="BG57" s="171">
        <v>0</v>
      </c>
      <c r="BH57" s="348">
        <v>0</v>
      </c>
      <c r="BI57" s="197">
        <v>0</v>
      </c>
      <c r="BJ57" s="197">
        <v>0</v>
      </c>
      <c r="BK57" s="197">
        <v>0</v>
      </c>
      <c r="BL57" s="171">
        <v>0</v>
      </c>
      <c r="BM57" s="348">
        <v>0</v>
      </c>
      <c r="BN57" s="197">
        <v>0</v>
      </c>
      <c r="BO57" s="197">
        <v>0</v>
      </c>
      <c r="BP57" s="197">
        <v>0</v>
      </c>
      <c r="BQ57" s="183">
        <v>0</v>
      </c>
      <c r="BR57" s="344">
        <v>0</v>
      </c>
      <c r="BS57" s="190">
        <v>158291487</v>
      </c>
      <c r="BT57" s="190">
        <v>0</v>
      </c>
      <c r="BU57" s="190">
        <v>0</v>
      </c>
      <c r="BV57" s="276">
        <v>158291487</v>
      </c>
      <c r="BW57" s="136"/>
    </row>
    <row r="58" spans="1:84" ht="13.5" customHeight="1" x14ac:dyDescent="0.3">
      <c r="A58" s="314" t="s">
        <v>294</v>
      </c>
      <c r="B58" s="343"/>
      <c r="D58" s="327"/>
      <c r="E58" s="317">
        <v>0</v>
      </c>
      <c r="F58" s="318">
        <v>16849080</v>
      </c>
      <c r="G58" s="318">
        <v>0</v>
      </c>
      <c r="H58" s="318">
        <v>0</v>
      </c>
      <c r="I58" s="171">
        <v>16849080</v>
      </c>
      <c r="J58" s="344">
        <v>0</v>
      </c>
      <c r="K58" s="190">
        <v>0</v>
      </c>
      <c r="L58" s="190">
        <v>0</v>
      </c>
      <c r="M58" s="190">
        <v>0</v>
      </c>
      <c r="N58" s="171">
        <v>0</v>
      </c>
      <c r="O58" s="344">
        <v>0</v>
      </c>
      <c r="P58" s="190">
        <v>0</v>
      </c>
      <c r="Q58" s="190">
        <v>0</v>
      </c>
      <c r="R58" s="190">
        <v>0</v>
      </c>
      <c r="S58" s="171">
        <v>0</v>
      </c>
      <c r="T58" s="344">
        <v>0</v>
      </c>
      <c r="U58" s="190">
        <v>0</v>
      </c>
      <c r="V58" s="190">
        <v>0</v>
      </c>
      <c r="W58" s="190">
        <v>0</v>
      </c>
      <c r="X58" s="171">
        <v>0</v>
      </c>
      <c r="Y58" s="344">
        <v>0</v>
      </c>
      <c r="Z58" s="190">
        <v>0</v>
      </c>
      <c r="AA58" s="190">
        <v>0</v>
      </c>
      <c r="AB58" s="190">
        <v>0</v>
      </c>
      <c r="AC58" s="171">
        <v>0</v>
      </c>
      <c r="AD58" s="344">
        <v>0</v>
      </c>
      <c r="AE58" s="190">
        <v>0</v>
      </c>
      <c r="AF58" s="190">
        <v>0</v>
      </c>
      <c r="AG58" s="190">
        <v>0</v>
      </c>
      <c r="AH58" s="171">
        <v>0</v>
      </c>
      <c r="AI58" s="344">
        <v>0</v>
      </c>
      <c r="AJ58" s="190">
        <v>0</v>
      </c>
      <c r="AK58" s="190">
        <v>0</v>
      </c>
      <c r="AL58" s="190">
        <v>0</v>
      </c>
      <c r="AM58" s="171">
        <v>0</v>
      </c>
      <c r="AN58" s="344">
        <v>0</v>
      </c>
      <c r="AO58" s="190">
        <v>0</v>
      </c>
      <c r="AP58" s="190">
        <v>0</v>
      </c>
      <c r="AQ58" s="190">
        <v>0</v>
      </c>
      <c r="AR58" s="171">
        <v>0</v>
      </c>
      <c r="AS58" s="344">
        <v>0</v>
      </c>
      <c r="AT58" s="190">
        <v>0</v>
      </c>
      <c r="AU58" s="190">
        <v>0</v>
      </c>
      <c r="AV58" s="190">
        <v>0</v>
      </c>
      <c r="AW58" s="171">
        <v>0</v>
      </c>
      <c r="AX58" s="344">
        <v>0</v>
      </c>
      <c r="AY58" s="190">
        <v>0</v>
      </c>
      <c r="AZ58" s="190">
        <v>0</v>
      </c>
      <c r="BA58" s="190">
        <v>0</v>
      </c>
      <c r="BB58" s="171">
        <v>0</v>
      </c>
      <c r="BC58" s="344">
        <v>0</v>
      </c>
      <c r="BD58" s="190">
        <v>0</v>
      </c>
      <c r="BE58" s="190">
        <v>0</v>
      </c>
      <c r="BF58" s="190">
        <v>0</v>
      </c>
      <c r="BG58" s="171">
        <v>0</v>
      </c>
      <c r="BH58" s="344">
        <v>0</v>
      </c>
      <c r="BI58" s="190">
        <v>0</v>
      </c>
      <c r="BJ58" s="190">
        <v>0</v>
      </c>
      <c r="BK58" s="190">
        <v>0</v>
      </c>
      <c r="BL58" s="171">
        <v>0</v>
      </c>
      <c r="BM58" s="344">
        <v>0</v>
      </c>
      <c r="BN58" s="190">
        <v>0</v>
      </c>
      <c r="BO58" s="190">
        <v>0</v>
      </c>
      <c r="BP58" s="190">
        <v>0</v>
      </c>
      <c r="BQ58" s="183">
        <v>0</v>
      </c>
      <c r="BR58" s="344">
        <v>0</v>
      </c>
      <c r="BS58" s="190">
        <v>0</v>
      </c>
      <c r="BT58" s="190">
        <v>0</v>
      </c>
      <c r="BU58" s="190">
        <v>0</v>
      </c>
      <c r="BV58" s="276">
        <v>0</v>
      </c>
      <c r="BW58" s="136"/>
    </row>
    <row r="59" spans="1:84" ht="12.75" customHeight="1" x14ac:dyDescent="0.3">
      <c r="A59" s="314" t="s">
        <v>295</v>
      </c>
      <c r="B59" s="343"/>
      <c r="D59" s="339" t="s">
        <v>135</v>
      </c>
      <c r="E59" s="317">
        <v>0</v>
      </c>
      <c r="F59" s="318">
        <v>0</v>
      </c>
      <c r="G59" s="318">
        <v>0</v>
      </c>
      <c r="H59" s="318">
        <v>0</v>
      </c>
      <c r="I59" s="171">
        <v>0</v>
      </c>
      <c r="J59" s="344">
        <v>0</v>
      </c>
      <c r="K59" s="190">
        <v>0</v>
      </c>
      <c r="L59" s="190">
        <v>0</v>
      </c>
      <c r="M59" s="190">
        <v>44209</v>
      </c>
      <c r="N59" s="171">
        <v>44209</v>
      </c>
      <c r="O59" s="344">
        <v>0</v>
      </c>
      <c r="P59" s="190">
        <v>0</v>
      </c>
      <c r="Q59" s="190">
        <v>0</v>
      </c>
      <c r="R59" s="190">
        <v>128914</v>
      </c>
      <c r="S59" s="171">
        <v>128914</v>
      </c>
      <c r="T59" s="344">
        <v>0</v>
      </c>
      <c r="U59" s="190">
        <v>0</v>
      </c>
      <c r="V59" s="190">
        <v>0</v>
      </c>
      <c r="W59" s="190">
        <v>262696</v>
      </c>
      <c r="X59" s="171">
        <v>262696</v>
      </c>
      <c r="Y59" s="344">
        <v>0</v>
      </c>
      <c r="Z59" s="190">
        <v>0</v>
      </c>
      <c r="AA59" s="190">
        <v>0</v>
      </c>
      <c r="AB59" s="190">
        <v>0</v>
      </c>
      <c r="AC59" s="171">
        <v>0</v>
      </c>
      <c r="AD59" s="344">
        <v>0</v>
      </c>
      <c r="AE59" s="190">
        <v>0</v>
      </c>
      <c r="AF59" s="190">
        <v>0</v>
      </c>
      <c r="AG59" s="190">
        <v>0</v>
      </c>
      <c r="AH59" s="171">
        <v>0</v>
      </c>
      <c r="AI59" s="344">
        <v>0</v>
      </c>
      <c r="AJ59" s="190">
        <v>0</v>
      </c>
      <c r="AK59" s="190">
        <v>0</v>
      </c>
      <c r="AL59" s="190">
        <v>0</v>
      </c>
      <c r="AM59" s="171">
        <v>0</v>
      </c>
      <c r="AN59" s="344">
        <v>0</v>
      </c>
      <c r="AO59" s="190">
        <v>0</v>
      </c>
      <c r="AP59" s="190">
        <v>0</v>
      </c>
      <c r="AQ59" s="190">
        <v>0</v>
      </c>
      <c r="AR59" s="171">
        <v>0</v>
      </c>
      <c r="AS59" s="344">
        <v>0</v>
      </c>
      <c r="AT59" s="190">
        <v>0</v>
      </c>
      <c r="AU59" s="190">
        <v>0</v>
      </c>
      <c r="AV59" s="190">
        <v>0</v>
      </c>
      <c r="AW59" s="171">
        <v>0</v>
      </c>
      <c r="AX59" s="344">
        <v>0</v>
      </c>
      <c r="AY59" s="190">
        <v>0</v>
      </c>
      <c r="AZ59" s="190">
        <v>0</v>
      </c>
      <c r="BA59" s="190">
        <v>0</v>
      </c>
      <c r="BB59" s="171">
        <v>0</v>
      </c>
      <c r="BC59" s="344">
        <v>0</v>
      </c>
      <c r="BD59" s="190">
        <v>0</v>
      </c>
      <c r="BE59" s="190">
        <v>0</v>
      </c>
      <c r="BF59" s="190">
        <v>0</v>
      </c>
      <c r="BG59" s="171">
        <v>0</v>
      </c>
      <c r="BH59" s="344">
        <v>0</v>
      </c>
      <c r="BI59" s="190">
        <v>0</v>
      </c>
      <c r="BJ59" s="190">
        <v>0</v>
      </c>
      <c r="BK59" s="190">
        <v>0</v>
      </c>
      <c r="BL59" s="171">
        <v>0</v>
      </c>
      <c r="BM59" s="344">
        <v>0</v>
      </c>
      <c r="BN59" s="190">
        <v>0</v>
      </c>
      <c r="BO59" s="190">
        <v>0</v>
      </c>
      <c r="BP59" s="190">
        <v>0</v>
      </c>
      <c r="BQ59" s="183">
        <v>0</v>
      </c>
      <c r="BR59" s="344">
        <v>0</v>
      </c>
      <c r="BS59" s="190">
        <v>0</v>
      </c>
      <c r="BT59" s="190">
        <v>0</v>
      </c>
      <c r="BU59" s="190">
        <v>435819</v>
      </c>
      <c r="BV59" s="276">
        <v>435819</v>
      </c>
      <c r="BW59" s="136"/>
    </row>
    <row r="60" spans="1:84" ht="13.25" customHeight="1" x14ac:dyDescent="0.3">
      <c r="A60" s="314" t="s">
        <v>296</v>
      </c>
      <c r="B60" s="343"/>
      <c r="D60" s="339"/>
      <c r="E60" s="318">
        <v>0</v>
      </c>
      <c r="F60" s="318">
        <v>134338</v>
      </c>
      <c r="G60" s="318">
        <v>0</v>
      </c>
      <c r="H60" s="318">
        <v>0</v>
      </c>
      <c r="I60" s="171">
        <v>134338</v>
      </c>
      <c r="J60" s="344">
        <v>0</v>
      </c>
      <c r="K60" s="190">
        <v>0</v>
      </c>
      <c r="L60" s="190">
        <v>0</v>
      </c>
      <c r="M60" s="190">
        <v>0</v>
      </c>
      <c r="N60" s="171">
        <v>0</v>
      </c>
      <c r="O60" s="344">
        <v>0</v>
      </c>
      <c r="P60" s="190">
        <v>75000</v>
      </c>
      <c r="Q60" s="190">
        <v>0</v>
      </c>
      <c r="R60" s="190">
        <v>0</v>
      </c>
      <c r="S60" s="171">
        <v>75000</v>
      </c>
      <c r="T60" s="344">
        <v>0</v>
      </c>
      <c r="U60" s="190">
        <v>0</v>
      </c>
      <c r="V60" s="190">
        <v>0</v>
      </c>
      <c r="W60" s="190">
        <v>0</v>
      </c>
      <c r="X60" s="171">
        <v>0</v>
      </c>
      <c r="Y60" s="344">
        <v>0</v>
      </c>
      <c r="Z60" s="190">
        <v>0</v>
      </c>
      <c r="AA60" s="190">
        <v>0</v>
      </c>
      <c r="AB60" s="190">
        <v>0</v>
      </c>
      <c r="AC60" s="171">
        <v>0</v>
      </c>
      <c r="AD60" s="344">
        <v>0</v>
      </c>
      <c r="AE60" s="190">
        <v>0</v>
      </c>
      <c r="AF60" s="190">
        <v>0</v>
      </c>
      <c r="AG60" s="190">
        <v>0</v>
      </c>
      <c r="AH60" s="171">
        <v>0</v>
      </c>
      <c r="AI60" s="344">
        <v>0</v>
      </c>
      <c r="AJ60" s="190">
        <v>0</v>
      </c>
      <c r="AK60" s="190">
        <v>0</v>
      </c>
      <c r="AL60" s="190">
        <v>0</v>
      </c>
      <c r="AM60" s="171">
        <v>0</v>
      </c>
      <c r="AN60" s="344">
        <v>0</v>
      </c>
      <c r="AO60" s="190">
        <v>0</v>
      </c>
      <c r="AP60" s="190">
        <v>0</v>
      </c>
      <c r="AQ60" s="190">
        <v>0</v>
      </c>
      <c r="AR60" s="171">
        <v>0</v>
      </c>
      <c r="AS60" s="344">
        <v>0</v>
      </c>
      <c r="AT60" s="190">
        <v>0</v>
      </c>
      <c r="AU60" s="190">
        <v>0</v>
      </c>
      <c r="AV60" s="190">
        <v>0</v>
      </c>
      <c r="AW60" s="171">
        <v>0</v>
      </c>
      <c r="AX60" s="344">
        <v>0</v>
      </c>
      <c r="AY60" s="190">
        <v>0</v>
      </c>
      <c r="AZ60" s="190">
        <v>0</v>
      </c>
      <c r="BA60" s="190">
        <v>0</v>
      </c>
      <c r="BB60" s="171">
        <v>0</v>
      </c>
      <c r="BC60" s="344">
        <v>0</v>
      </c>
      <c r="BD60" s="190">
        <v>0</v>
      </c>
      <c r="BE60" s="190">
        <v>0</v>
      </c>
      <c r="BF60" s="190">
        <v>0</v>
      </c>
      <c r="BG60" s="171">
        <v>0</v>
      </c>
      <c r="BH60" s="344">
        <v>0</v>
      </c>
      <c r="BI60" s="190">
        <v>0</v>
      </c>
      <c r="BJ60" s="190">
        <v>0</v>
      </c>
      <c r="BK60" s="190">
        <v>0</v>
      </c>
      <c r="BL60" s="171">
        <v>0</v>
      </c>
      <c r="BM60" s="344">
        <v>0</v>
      </c>
      <c r="BN60" s="190">
        <v>0</v>
      </c>
      <c r="BO60" s="190">
        <v>0</v>
      </c>
      <c r="BP60" s="190">
        <v>0</v>
      </c>
      <c r="BQ60" s="183">
        <v>0</v>
      </c>
      <c r="BR60" s="344">
        <v>0</v>
      </c>
      <c r="BS60" s="190">
        <v>75000</v>
      </c>
      <c r="BT60" s="190">
        <v>0</v>
      </c>
      <c r="BU60" s="190">
        <v>0</v>
      </c>
      <c r="BV60" s="276">
        <v>75000</v>
      </c>
      <c r="BW60" s="136"/>
    </row>
    <row r="61" spans="1:84" s="68" customFormat="1" ht="27.5" customHeight="1" x14ac:dyDescent="0.3">
      <c r="A61" s="592" t="s">
        <v>297</v>
      </c>
      <c r="B61" s="592"/>
      <c r="C61" s="592"/>
      <c r="D61" s="593"/>
      <c r="E61" s="347">
        <v>0</v>
      </c>
      <c r="F61" s="318">
        <v>7900704</v>
      </c>
      <c r="G61" s="347">
        <v>0</v>
      </c>
      <c r="H61" s="347">
        <v>0</v>
      </c>
      <c r="I61" s="193">
        <v>7900704</v>
      </c>
      <c r="J61" s="348">
        <v>0</v>
      </c>
      <c r="K61" s="197">
        <v>624874</v>
      </c>
      <c r="L61" s="197">
        <v>0</v>
      </c>
      <c r="M61" s="197">
        <v>0</v>
      </c>
      <c r="N61" s="171">
        <v>624874</v>
      </c>
      <c r="O61" s="344">
        <v>0</v>
      </c>
      <c r="P61" s="190">
        <v>665852</v>
      </c>
      <c r="Q61" s="190">
        <v>0</v>
      </c>
      <c r="R61" s="190">
        <v>0</v>
      </c>
      <c r="S61" s="171">
        <v>665852</v>
      </c>
      <c r="T61" s="344">
        <v>0</v>
      </c>
      <c r="U61" s="190">
        <v>650315</v>
      </c>
      <c r="V61" s="190">
        <v>0</v>
      </c>
      <c r="W61" s="190">
        <v>0</v>
      </c>
      <c r="X61" s="171">
        <v>650315</v>
      </c>
      <c r="Y61" s="348">
        <v>0</v>
      </c>
      <c r="Z61" s="197">
        <v>0</v>
      </c>
      <c r="AA61" s="197">
        <v>0</v>
      </c>
      <c r="AB61" s="197">
        <v>0</v>
      </c>
      <c r="AC61" s="193">
        <v>0</v>
      </c>
      <c r="AD61" s="348">
        <v>0</v>
      </c>
      <c r="AE61" s="197">
        <v>0</v>
      </c>
      <c r="AF61" s="197">
        <v>0</v>
      </c>
      <c r="AG61" s="197">
        <v>0</v>
      </c>
      <c r="AH61" s="193">
        <v>0</v>
      </c>
      <c r="AI61" s="348">
        <v>0</v>
      </c>
      <c r="AJ61" s="197">
        <v>0</v>
      </c>
      <c r="AK61" s="197">
        <v>0</v>
      </c>
      <c r="AL61" s="197">
        <v>0</v>
      </c>
      <c r="AM61" s="193">
        <v>0</v>
      </c>
      <c r="AN61" s="348">
        <v>0</v>
      </c>
      <c r="AO61" s="197">
        <v>0</v>
      </c>
      <c r="AP61" s="197">
        <v>0</v>
      </c>
      <c r="AQ61" s="197">
        <v>0</v>
      </c>
      <c r="AR61" s="193">
        <v>0</v>
      </c>
      <c r="AS61" s="348">
        <v>0</v>
      </c>
      <c r="AT61" s="197">
        <v>0</v>
      </c>
      <c r="AU61" s="197">
        <v>0</v>
      </c>
      <c r="AV61" s="197">
        <v>0</v>
      </c>
      <c r="AW61" s="193">
        <v>0</v>
      </c>
      <c r="AX61" s="348">
        <v>0</v>
      </c>
      <c r="AY61" s="197">
        <v>0</v>
      </c>
      <c r="AZ61" s="197">
        <v>0</v>
      </c>
      <c r="BA61" s="197">
        <v>0</v>
      </c>
      <c r="BB61" s="193">
        <v>0</v>
      </c>
      <c r="BC61" s="348">
        <v>0</v>
      </c>
      <c r="BD61" s="197">
        <v>0</v>
      </c>
      <c r="BE61" s="197">
        <v>0</v>
      </c>
      <c r="BF61" s="197">
        <v>0</v>
      </c>
      <c r="BG61" s="193">
        <v>0</v>
      </c>
      <c r="BH61" s="348">
        <v>0</v>
      </c>
      <c r="BI61" s="197">
        <v>0</v>
      </c>
      <c r="BJ61" s="197">
        <v>0</v>
      </c>
      <c r="BK61" s="197">
        <v>0</v>
      </c>
      <c r="BL61" s="193">
        <v>0</v>
      </c>
      <c r="BM61" s="348">
        <v>0</v>
      </c>
      <c r="BN61" s="197">
        <v>0</v>
      </c>
      <c r="BO61" s="197">
        <v>0</v>
      </c>
      <c r="BP61" s="197">
        <v>0</v>
      </c>
      <c r="BQ61" s="245">
        <v>0</v>
      </c>
      <c r="BR61" s="344">
        <v>0</v>
      </c>
      <c r="BS61" s="190">
        <v>1941041</v>
      </c>
      <c r="BT61" s="190">
        <v>0</v>
      </c>
      <c r="BU61" s="190">
        <v>0</v>
      </c>
      <c r="BV61" s="276">
        <v>1941041</v>
      </c>
      <c r="BW61" s="160"/>
      <c r="BY61" s="349"/>
    </row>
    <row r="62" spans="1:84" x14ac:dyDescent="0.3">
      <c r="A62" s="314" t="s">
        <v>298</v>
      </c>
      <c r="B62" s="343"/>
      <c r="C62" s="343"/>
      <c r="D62" s="345"/>
      <c r="E62" s="318">
        <v>0</v>
      </c>
      <c r="F62" s="347">
        <v>26005953</v>
      </c>
      <c r="G62" s="318">
        <v>0</v>
      </c>
      <c r="H62" s="318">
        <v>0</v>
      </c>
      <c r="I62" s="171">
        <v>26005953</v>
      </c>
      <c r="J62" s="317">
        <v>0</v>
      </c>
      <c r="K62" s="318">
        <v>2133704</v>
      </c>
      <c r="L62" s="190">
        <v>0</v>
      </c>
      <c r="M62" s="190">
        <v>0</v>
      </c>
      <c r="N62" s="171">
        <v>2133704</v>
      </c>
      <c r="O62" s="348">
        <v>0</v>
      </c>
      <c r="P62" s="197">
        <v>2115627</v>
      </c>
      <c r="Q62" s="197">
        <v>0</v>
      </c>
      <c r="R62" s="197">
        <v>0</v>
      </c>
      <c r="S62" s="171">
        <v>2115627</v>
      </c>
      <c r="T62" s="348">
        <v>0</v>
      </c>
      <c r="U62" s="197">
        <v>2075937</v>
      </c>
      <c r="V62" s="197">
        <v>0</v>
      </c>
      <c r="W62" s="197">
        <v>0</v>
      </c>
      <c r="X62" s="171">
        <v>2075937</v>
      </c>
      <c r="Y62" s="348">
        <v>0</v>
      </c>
      <c r="Z62" s="197">
        <v>0</v>
      </c>
      <c r="AA62" s="197">
        <v>0</v>
      </c>
      <c r="AB62" s="197">
        <v>0</v>
      </c>
      <c r="AC62" s="171">
        <v>0</v>
      </c>
      <c r="AD62" s="348">
        <v>0</v>
      </c>
      <c r="AE62" s="197">
        <v>0</v>
      </c>
      <c r="AF62" s="197">
        <v>0</v>
      </c>
      <c r="AG62" s="197">
        <v>0</v>
      </c>
      <c r="AH62" s="171">
        <v>0</v>
      </c>
      <c r="AI62" s="348">
        <v>0</v>
      </c>
      <c r="AJ62" s="197">
        <v>0</v>
      </c>
      <c r="AK62" s="197">
        <v>0</v>
      </c>
      <c r="AL62" s="197">
        <v>0</v>
      </c>
      <c r="AM62" s="171">
        <v>0</v>
      </c>
      <c r="AN62" s="348">
        <v>0</v>
      </c>
      <c r="AO62" s="197">
        <v>0</v>
      </c>
      <c r="AP62" s="197">
        <v>0</v>
      </c>
      <c r="AQ62" s="197">
        <v>0</v>
      </c>
      <c r="AR62" s="171">
        <v>0</v>
      </c>
      <c r="AS62" s="348">
        <v>0</v>
      </c>
      <c r="AT62" s="197">
        <v>0</v>
      </c>
      <c r="AU62" s="197">
        <v>0</v>
      </c>
      <c r="AV62" s="197">
        <v>0</v>
      </c>
      <c r="AW62" s="171">
        <v>0</v>
      </c>
      <c r="AX62" s="348">
        <v>0</v>
      </c>
      <c r="AY62" s="197">
        <v>0</v>
      </c>
      <c r="AZ62" s="197">
        <v>0</v>
      </c>
      <c r="BA62" s="197">
        <v>0</v>
      </c>
      <c r="BB62" s="171">
        <v>0</v>
      </c>
      <c r="BC62" s="348">
        <v>0</v>
      </c>
      <c r="BD62" s="197">
        <v>0</v>
      </c>
      <c r="BE62" s="197">
        <v>0</v>
      </c>
      <c r="BF62" s="197">
        <v>0</v>
      </c>
      <c r="BG62" s="171">
        <v>0</v>
      </c>
      <c r="BH62" s="348">
        <v>0</v>
      </c>
      <c r="BI62" s="197">
        <v>0</v>
      </c>
      <c r="BJ62" s="197">
        <v>0</v>
      </c>
      <c r="BK62" s="197">
        <v>0</v>
      </c>
      <c r="BL62" s="171">
        <v>0</v>
      </c>
      <c r="BM62" s="348">
        <v>0</v>
      </c>
      <c r="BN62" s="197">
        <v>0</v>
      </c>
      <c r="BO62" s="197">
        <v>0</v>
      </c>
      <c r="BP62" s="197">
        <v>0</v>
      </c>
      <c r="BQ62" s="183">
        <v>0</v>
      </c>
      <c r="BR62" s="344">
        <v>0</v>
      </c>
      <c r="BS62" s="190">
        <v>6325268</v>
      </c>
      <c r="BT62" s="190">
        <v>0</v>
      </c>
      <c r="BU62" s="190">
        <v>0</v>
      </c>
      <c r="BV62" s="276">
        <v>6325268</v>
      </c>
      <c r="BW62" s="136"/>
    </row>
    <row r="63" spans="1:84" x14ac:dyDescent="0.3">
      <c r="A63" s="314" t="s">
        <v>299</v>
      </c>
      <c r="B63" s="343"/>
      <c r="D63" s="327"/>
      <c r="E63" s="317">
        <v>2583053</v>
      </c>
      <c r="F63" s="318">
        <v>47226</v>
      </c>
      <c r="G63" s="318">
        <v>0</v>
      </c>
      <c r="H63" s="318">
        <v>0</v>
      </c>
      <c r="I63" s="171">
        <v>2630279</v>
      </c>
      <c r="J63" s="317">
        <v>207674</v>
      </c>
      <c r="K63" s="318">
        <v>1591</v>
      </c>
      <c r="L63" s="190">
        <v>0</v>
      </c>
      <c r="M63" s="190">
        <v>0</v>
      </c>
      <c r="N63" s="171">
        <v>209265</v>
      </c>
      <c r="O63" s="344">
        <v>206215</v>
      </c>
      <c r="P63" s="190">
        <v>689</v>
      </c>
      <c r="Q63" s="190">
        <v>0</v>
      </c>
      <c r="R63" s="190">
        <v>0</v>
      </c>
      <c r="S63" s="171">
        <v>206904</v>
      </c>
      <c r="T63" s="344">
        <v>206097</v>
      </c>
      <c r="U63" s="190">
        <v>6767</v>
      </c>
      <c r="V63" s="190">
        <v>0</v>
      </c>
      <c r="W63" s="190">
        <v>0</v>
      </c>
      <c r="X63" s="171">
        <v>212864</v>
      </c>
      <c r="Y63" s="344">
        <v>0</v>
      </c>
      <c r="Z63" s="190">
        <v>0</v>
      </c>
      <c r="AA63" s="190">
        <v>0</v>
      </c>
      <c r="AB63" s="190">
        <v>0</v>
      </c>
      <c r="AC63" s="171">
        <v>0</v>
      </c>
      <c r="AD63" s="344">
        <v>0</v>
      </c>
      <c r="AE63" s="190">
        <v>0</v>
      </c>
      <c r="AF63" s="190">
        <v>0</v>
      </c>
      <c r="AG63" s="190">
        <v>0</v>
      </c>
      <c r="AH63" s="171">
        <v>0</v>
      </c>
      <c r="AI63" s="344">
        <v>0</v>
      </c>
      <c r="AJ63" s="190">
        <v>0</v>
      </c>
      <c r="AK63" s="190">
        <v>0</v>
      </c>
      <c r="AL63" s="190">
        <v>0</v>
      </c>
      <c r="AM63" s="171">
        <v>0</v>
      </c>
      <c r="AN63" s="344">
        <v>0</v>
      </c>
      <c r="AO63" s="190">
        <v>0</v>
      </c>
      <c r="AP63" s="190">
        <v>0</v>
      </c>
      <c r="AQ63" s="190">
        <v>0</v>
      </c>
      <c r="AR63" s="171">
        <v>0</v>
      </c>
      <c r="AS63" s="344">
        <v>0</v>
      </c>
      <c r="AT63" s="190">
        <v>0</v>
      </c>
      <c r="AU63" s="190">
        <v>0</v>
      </c>
      <c r="AV63" s="190">
        <v>0</v>
      </c>
      <c r="AW63" s="171">
        <v>0</v>
      </c>
      <c r="AX63" s="344">
        <v>0</v>
      </c>
      <c r="AY63" s="190">
        <v>0</v>
      </c>
      <c r="AZ63" s="190">
        <v>0</v>
      </c>
      <c r="BA63" s="190">
        <v>0</v>
      </c>
      <c r="BB63" s="171">
        <v>0</v>
      </c>
      <c r="BC63" s="344">
        <v>0</v>
      </c>
      <c r="BD63" s="190">
        <v>0</v>
      </c>
      <c r="BE63" s="190">
        <v>0</v>
      </c>
      <c r="BF63" s="190">
        <v>0</v>
      </c>
      <c r="BG63" s="171">
        <v>0</v>
      </c>
      <c r="BH63" s="344">
        <v>0</v>
      </c>
      <c r="BI63" s="190">
        <v>0</v>
      </c>
      <c r="BJ63" s="190">
        <v>0</v>
      </c>
      <c r="BK63" s="190">
        <v>0</v>
      </c>
      <c r="BL63" s="171">
        <v>0</v>
      </c>
      <c r="BM63" s="344">
        <v>0</v>
      </c>
      <c r="BN63" s="190">
        <v>0</v>
      </c>
      <c r="BO63" s="190">
        <v>0</v>
      </c>
      <c r="BP63" s="190">
        <v>0</v>
      </c>
      <c r="BQ63" s="183">
        <v>0</v>
      </c>
      <c r="BR63" s="344">
        <v>619986</v>
      </c>
      <c r="BS63" s="190">
        <v>9047</v>
      </c>
      <c r="BT63" s="190">
        <v>0</v>
      </c>
      <c r="BU63" s="190">
        <v>0</v>
      </c>
      <c r="BV63" s="276">
        <v>629033</v>
      </c>
      <c r="BW63" s="136"/>
    </row>
    <row r="64" spans="1:84" x14ac:dyDescent="0.3">
      <c r="A64" s="314" t="s">
        <v>300</v>
      </c>
      <c r="B64" s="343"/>
      <c r="D64" s="327"/>
      <c r="E64" s="317">
        <v>1136498</v>
      </c>
      <c r="F64" s="318">
        <v>101264</v>
      </c>
      <c r="G64" s="318">
        <v>0</v>
      </c>
      <c r="H64" s="318">
        <v>0</v>
      </c>
      <c r="I64" s="171">
        <v>1237762</v>
      </c>
      <c r="J64" s="317">
        <v>97121</v>
      </c>
      <c r="K64" s="318">
        <v>10613</v>
      </c>
      <c r="L64" s="190">
        <v>0</v>
      </c>
      <c r="M64" s="190">
        <v>0</v>
      </c>
      <c r="N64" s="171">
        <v>107734</v>
      </c>
      <c r="O64" s="344">
        <v>105376</v>
      </c>
      <c r="P64" s="190">
        <v>6387</v>
      </c>
      <c r="Q64" s="190">
        <v>0</v>
      </c>
      <c r="R64" s="190">
        <v>0</v>
      </c>
      <c r="S64" s="171">
        <v>111763</v>
      </c>
      <c r="T64" s="344">
        <v>102597</v>
      </c>
      <c r="U64" s="190">
        <v>16111</v>
      </c>
      <c r="V64" s="190">
        <v>0</v>
      </c>
      <c r="W64" s="190">
        <v>0</v>
      </c>
      <c r="X64" s="171">
        <v>118708</v>
      </c>
      <c r="Y64" s="344">
        <v>0</v>
      </c>
      <c r="Z64" s="190">
        <v>0</v>
      </c>
      <c r="AA64" s="190">
        <v>0</v>
      </c>
      <c r="AB64" s="190">
        <v>0</v>
      </c>
      <c r="AC64" s="171">
        <v>0</v>
      </c>
      <c r="AD64" s="344">
        <v>0</v>
      </c>
      <c r="AE64" s="190">
        <v>0</v>
      </c>
      <c r="AF64" s="190">
        <v>0</v>
      </c>
      <c r="AG64" s="190">
        <v>0</v>
      </c>
      <c r="AH64" s="171">
        <v>0</v>
      </c>
      <c r="AI64" s="344">
        <v>0</v>
      </c>
      <c r="AJ64" s="190">
        <v>0</v>
      </c>
      <c r="AK64" s="190">
        <v>0</v>
      </c>
      <c r="AL64" s="190">
        <v>0</v>
      </c>
      <c r="AM64" s="171">
        <v>0</v>
      </c>
      <c r="AN64" s="344">
        <v>0</v>
      </c>
      <c r="AO64" s="190">
        <v>0</v>
      </c>
      <c r="AP64" s="190">
        <v>0</v>
      </c>
      <c r="AQ64" s="190">
        <v>0</v>
      </c>
      <c r="AR64" s="171">
        <v>0</v>
      </c>
      <c r="AS64" s="344">
        <v>0</v>
      </c>
      <c r="AT64" s="190">
        <v>0</v>
      </c>
      <c r="AU64" s="190">
        <v>0</v>
      </c>
      <c r="AV64" s="190">
        <v>0</v>
      </c>
      <c r="AW64" s="171">
        <v>0</v>
      </c>
      <c r="AX64" s="344">
        <v>0</v>
      </c>
      <c r="AY64" s="190">
        <v>0</v>
      </c>
      <c r="AZ64" s="190">
        <v>0</v>
      </c>
      <c r="BA64" s="190">
        <v>0</v>
      </c>
      <c r="BB64" s="171">
        <v>0</v>
      </c>
      <c r="BC64" s="344">
        <v>0</v>
      </c>
      <c r="BD64" s="190">
        <v>0</v>
      </c>
      <c r="BE64" s="190">
        <v>0</v>
      </c>
      <c r="BF64" s="190">
        <v>0</v>
      </c>
      <c r="BG64" s="171">
        <v>0</v>
      </c>
      <c r="BH64" s="344">
        <v>0</v>
      </c>
      <c r="BI64" s="190">
        <v>0</v>
      </c>
      <c r="BJ64" s="190">
        <v>0</v>
      </c>
      <c r="BK64" s="190">
        <v>0</v>
      </c>
      <c r="BL64" s="171">
        <v>0</v>
      </c>
      <c r="BM64" s="344">
        <v>0</v>
      </c>
      <c r="BN64" s="190">
        <v>0</v>
      </c>
      <c r="BO64" s="190">
        <v>0</v>
      </c>
      <c r="BP64" s="190">
        <v>0</v>
      </c>
      <c r="BQ64" s="183">
        <v>0</v>
      </c>
      <c r="BR64" s="344">
        <v>305094</v>
      </c>
      <c r="BS64" s="190">
        <v>33111</v>
      </c>
      <c r="BT64" s="190">
        <v>0</v>
      </c>
      <c r="BU64" s="190">
        <v>0</v>
      </c>
      <c r="BV64" s="276">
        <v>338205</v>
      </c>
      <c r="BW64" s="136"/>
    </row>
    <row r="65" spans="1:152" x14ac:dyDescent="0.3">
      <c r="A65" s="328" t="s">
        <v>301</v>
      </c>
      <c r="B65" s="315"/>
      <c r="D65" s="327"/>
      <c r="E65" s="183">
        <v>0</v>
      </c>
      <c r="F65" s="318">
        <v>13716</v>
      </c>
      <c r="G65" s="351">
        <v>0</v>
      </c>
      <c r="H65" s="352">
        <v>0</v>
      </c>
      <c r="I65" s="171">
        <v>13716</v>
      </c>
      <c r="J65" s="183">
        <v>0</v>
      </c>
      <c r="K65" s="167">
        <v>0</v>
      </c>
      <c r="L65" s="167">
        <v>0</v>
      </c>
      <c r="M65" s="167">
        <v>0</v>
      </c>
      <c r="N65" s="171">
        <v>0</v>
      </c>
      <c r="O65" s="344">
        <v>0</v>
      </c>
      <c r="P65" s="190">
        <v>0</v>
      </c>
      <c r="Q65" s="190">
        <v>0</v>
      </c>
      <c r="R65" s="190">
        <v>0</v>
      </c>
      <c r="S65" s="171">
        <v>0</v>
      </c>
      <c r="T65" s="344">
        <v>0</v>
      </c>
      <c r="U65" s="190">
        <v>0</v>
      </c>
      <c r="V65" s="190">
        <v>0</v>
      </c>
      <c r="W65" s="190">
        <v>0</v>
      </c>
      <c r="X65" s="171">
        <v>0</v>
      </c>
      <c r="Y65" s="344">
        <v>0</v>
      </c>
      <c r="Z65" s="190">
        <v>0</v>
      </c>
      <c r="AA65" s="190">
        <v>0</v>
      </c>
      <c r="AB65" s="190">
        <v>0</v>
      </c>
      <c r="AC65" s="171">
        <v>0</v>
      </c>
      <c r="AD65" s="344">
        <v>0</v>
      </c>
      <c r="AE65" s="190">
        <v>0</v>
      </c>
      <c r="AF65" s="190">
        <v>0</v>
      </c>
      <c r="AG65" s="190">
        <v>0</v>
      </c>
      <c r="AH65" s="171">
        <v>0</v>
      </c>
      <c r="AI65" s="344">
        <v>0</v>
      </c>
      <c r="AJ65" s="190">
        <v>0</v>
      </c>
      <c r="AK65" s="190">
        <v>0</v>
      </c>
      <c r="AL65" s="190">
        <v>0</v>
      </c>
      <c r="AM65" s="171">
        <v>0</v>
      </c>
      <c r="AN65" s="344">
        <v>0</v>
      </c>
      <c r="AO65" s="190">
        <v>0</v>
      </c>
      <c r="AP65" s="190">
        <v>0</v>
      </c>
      <c r="AQ65" s="190">
        <v>0</v>
      </c>
      <c r="AR65" s="171">
        <v>0</v>
      </c>
      <c r="AS65" s="344">
        <v>0</v>
      </c>
      <c r="AT65" s="190">
        <v>0</v>
      </c>
      <c r="AU65" s="190">
        <v>0</v>
      </c>
      <c r="AV65" s="190">
        <v>0</v>
      </c>
      <c r="AW65" s="171">
        <v>0</v>
      </c>
      <c r="AX65" s="344">
        <v>0</v>
      </c>
      <c r="AY65" s="190">
        <v>0</v>
      </c>
      <c r="AZ65" s="190">
        <v>0</v>
      </c>
      <c r="BA65" s="190">
        <v>0</v>
      </c>
      <c r="BB65" s="171">
        <v>0</v>
      </c>
      <c r="BC65" s="344">
        <v>0</v>
      </c>
      <c r="BD65" s="190">
        <v>0</v>
      </c>
      <c r="BE65" s="190">
        <v>0</v>
      </c>
      <c r="BF65" s="190">
        <v>0</v>
      </c>
      <c r="BG65" s="171">
        <v>0</v>
      </c>
      <c r="BH65" s="344">
        <v>0</v>
      </c>
      <c r="BI65" s="190">
        <v>0</v>
      </c>
      <c r="BJ65" s="190">
        <v>0</v>
      </c>
      <c r="BK65" s="190">
        <v>0</v>
      </c>
      <c r="BL65" s="171">
        <v>0</v>
      </c>
      <c r="BM65" s="344">
        <v>0</v>
      </c>
      <c r="BN65" s="190">
        <v>0</v>
      </c>
      <c r="BO65" s="190">
        <v>0</v>
      </c>
      <c r="BP65" s="190">
        <v>0</v>
      </c>
      <c r="BQ65" s="183">
        <v>0</v>
      </c>
      <c r="BR65" s="183">
        <v>0</v>
      </c>
      <c r="BS65" s="190">
        <v>0</v>
      </c>
      <c r="BT65" s="167">
        <v>0</v>
      </c>
      <c r="BU65" s="167">
        <v>0</v>
      </c>
      <c r="BV65" s="276">
        <v>0</v>
      </c>
      <c r="BW65" s="136"/>
    </row>
    <row r="66" spans="1:152" s="354" customFormat="1" x14ac:dyDescent="0.3">
      <c r="A66" s="353" t="s">
        <v>302</v>
      </c>
      <c r="E66" s="355">
        <v>430592343</v>
      </c>
      <c r="F66" s="356">
        <v>684218240</v>
      </c>
      <c r="G66" s="356">
        <v>0</v>
      </c>
      <c r="H66" s="357">
        <v>0</v>
      </c>
      <c r="I66" s="358">
        <v>1114810583</v>
      </c>
      <c r="J66" s="359">
        <v>10094492</v>
      </c>
      <c r="K66" s="353">
        <v>55534611</v>
      </c>
      <c r="L66" s="353">
        <v>0</v>
      </c>
      <c r="M66" s="360">
        <v>44209</v>
      </c>
      <c r="N66" s="361">
        <v>65673312</v>
      </c>
      <c r="O66" s="355">
        <v>6744604</v>
      </c>
      <c r="P66" s="356">
        <v>55627384</v>
      </c>
      <c r="Q66" s="356">
        <v>0</v>
      </c>
      <c r="R66" s="357">
        <v>128914</v>
      </c>
      <c r="S66" s="358">
        <v>62500902</v>
      </c>
      <c r="T66" s="355">
        <v>29917268</v>
      </c>
      <c r="U66" s="356">
        <v>55512959</v>
      </c>
      <c r="V66" s="356">
        <v>0</v>
      </c>
      <c r="W66" s="357">
        <v>262696</v>
      </c>
      <c r="X66" s="358">
        <v>85692923</v>
      </c>
      <c r="Y66" s="355">
        <v>0</v>
      </c>
      <c r="Z66" s="356">
        <v>0</v>
      </c>
      <c r="AA66" s="356">
        <v>0</v>
      </c>
      <c r="AB66" s="357">
        <v>0</v>
      </c>
      <c r="AC66" s="358">
        <v>0</v>
      </c>
      <c r="AD66" s="355">
        <v>0</v>
      </c>
      <c r="AE66" s="356">
        <v>0</v>
      </c>
      <c r="AF66" s="356">
        <v>0</v>
      </c>
      <c r="AG66" s="357">
        <v>0</v>
      </c>
      <c r="AH66" s="358">
        <v>0</v>
      </c>
      <c r="AI66" s="355">
        <v>0</v>
      </c>
      <c r="AJ66" s="356">
        <v>0</v>
      </c>
      <c r="AK66" s="356">
        <v>0</v>
      </c>
      <c r="AL66" s="357">
        <v>0</v>
      </c>
      <c r="AM66" s="358">
        <v>0</v>
      </c>
      <c r="AN66" s="355">
        <v>0</v>
      </c>
      <c r="AO66" s="356">
        <v>0</v>
      </c>
      <c r="AP66" s="356">
        <v>0</v>
      </c>
      <c r="AQ66" s="357">
        <v>0</v>
      </c>
      <c r="AR66" s="358">
        <v>0</v>
      </c>
      <c r="AS66" s="355">
        <v>0</v>
      </c>
      <c r="AT66" s="356">
        <v>0</v>
      </c>
      <c r="AU66" s="356">
        <v>0</v>
      </c>
      <c r="AV66" s="357">
        <v>0</v>
      </c>
      <c r="AW66" s="358">
        <v>0</v>
      </c>
      <c r="AX66" s="355">
        <v>0</v>
      </c>
      <c r="AY66" s="356">
        <v>0</v>
      </c>
      <c r="AZ66" s="356">
        <v>0</v>
      </c>
      <c r="BA66" s="357">
        <v>0</v>
      </c>
      <c r="BB66" s="358">
        <v>0</v>
      </c>
      <c r="BC66" s="355">
        <v>0</v>
      </c>
      <c r="BD66" s="356">
        <v>0</v>
      </c>
      <c r="BE66" s="356">
        <v>0</v>
      </c>
      <c r="BF66" s="357">
        <v>0</v>
      </c>
      <c r="BG66" s="358">
        <v>0</v>
      </c>
      <c r="BH66" s="355">
        <v>0</v>
      </c>
      <c r="BI66" s="356">
        <v>0</v>
      </c>
      <c r="BJ66" s="356">
        <v>0</v>
      </c>
      <c r="BK66" s="357">
        <v>0</v>
      </c>
      <c r="BL66" s="358">
        <v>0</v>
      </c>
      <c r="BM66" s="355">
        <v>0</v>
      </c>
      <c r="BN66" s="356">
        <v>0</v>
      </c>
      <c r="BO66" s="356">
        <v>0</v>
      </c>
      <c r="BP66" s="357">
        <v>0</v>
      </c>
      <c r="BQ66" s="358">
        <v>0</v>
      </c>
      <c r="BR66" s="359">
        <v>46756364</v>
      </c>
      <c r="BS66" s="353">
        <v>166674954</v>
      </c>
      <c r="BT66" s="353">
        <v>0</v>
      </c>
      <c r="BU66" s="353">
        <v>435819</v>
      </c>
      <c r="BV66" s="362">
        <v>213867137</v>
      </c>
      <c r="BW66" s="363"/>
      <c r="BX66" s="363"/>
      <c r="BY66" s="364"/>
      <c r="BZ66" s="363"/>
      <c r="CA66" s="363"/>
      <c r="CB66" s="363"/>
      <c r="CC66" s="363"/>
      <c r="CD66" s="363"/>
      <c r="CE66" s="363"/>
      <c r="CF66" s="363"/>
      <c r="CG66" s="363"/>
      <c r="CH66" s="363"/>
      <c r="CI66" s="363"/>
      <c r="CJ66" s="363"/>
      <c r="CK66" s="363"/>
      <c r="CL66" s="363"/>
      <c r="CM66" s="363"/>
      <c r="CN66" s="363"/>
      <c r="CO66" s="363"/>
      <c r="CP66" s="363"/>
      <c r="CQ66" s="363"/>
      <c r="CR66" s="363"/>
      <c r="CS66" s="363"/>
      <c r="CT66" s="363"/>
      <c r="CU66" s="363"/>
      <c r="CV66" s="363"/>
      <c r="CW66" s="363"/>
      <c r="CX66" s="363"/>
      <c r="CY66" s="363"/>
      <c r="CZ66" s="363"/>
      <c r="DA66" s="363"/>
      <c r="DB66" s="363"/>
      <c r="DC66" s="363"/>
      <c r="DD66" s="363"/>
      <c r="DE66" s="363"/>
      <c r="DF66" s="363"/>
      <c r="DG66" s="363"/>
      <c r="DH66" s="363"/>
      <c r="DI66" s="363"/>
      <c r="DJ66" s="363"/>
      <c r="DK66" s="363"/>
      <c r="DL66" s="363"/>
      <c r="DM66" s="363"/>
      <c r="DN66" s="363"/>
      <c r="DO66" s="363"/>
      <c r="DP66" s="363"/>
      <c r="DQ66" s="363"/>
      <c r="DR66" s="363"/>
      <c r="DS66" s="363"/>
      <c r="DT66" s="363"/>
      <c r="DU66" s="363"/>
      <c r="DV66" s="363"/>
      <c r="DW66" s="363"/>
      <c r="DX66" s="363"/>
      <c r="DY66" s="363"/>
      <c r="DZ66" s="363"/>
      <c r="EA66" s="363"/>
      <c r="EB66" s="363"/>
      <c r="EC66" s="363"/>
      <c r="ED66" s="363"/>
      <c r="EE66" s="363"/>
      <c r="EF66" s="363"/>
      <c r="EG66" s="363"/>
      <c r="EH66" s="363"/>
      <c r="EI66" s="363"/>
      <c r="EJ66" s="363"/>
      <c r="EK66" s="363"/>
      <c r="EL66" s="363"/>
      <c r="EM66" s="363"/>
      <c r="EN66" s="363"/>
      <c r="EO66" s="363"/>
      <c r="EP66" s="363"/>
      <c r="EQ66" s="363"/>
      <c r="ER66" s="363"/>
      <c r="ES66" s="363"/>
      <c r="ET66" s="363"/>
      <c r="EU66" s="363"/>
      <c r="EV66" s="363"/>
    </row>
    <row r="67" spans="1:152" s="354" customFormat="1" x14ac:dyDescent="0.3">
      <c r="A67" s="353" t="s">
        <v>239</v>
      </c>
      <c r="B67" s="353"/>
      <c r="C67" s="353"/>
      <c r="D67" s="353"/>
      <c r="E67" s="355">
        <v>729245771</v>
      </c>
      <c r="F67" s="356">
        <v>1530921186</v>
      </c>
      <c r="G67" s="356">
        <v>17064133</v>
      </c>
      <c r="H67" s="356">
        <v>9786905</v>
      </c>
      <c r="I67" s="358">
        <v>2287017995</v>
      </c>
      <c r="J67" s="356">
        <v>33311540</v>
      </c>
      <c r="K67" s="356">
        <v>133805725</v>
      </c>
      <c r="L67" s="356">
        <v>1132317</v>
      </c>
      <c r="M67" s="356">
        <v>853036</v>
      </c>
      <c r="N67" s="361">
        <v>169102618</v>
      </c>
      <c r="O67" s="355">
        <v>31678185</v>
      </c>
      <c r="P67" s="356">
        <v>114227891</v>
      </c>
      <c r="Q67" s="356">
        <v>1033058</v>
      </c>
      <c r="R67" s="356">
        <v>133115</v>
      </c>
      <c r="S67" s="358">
        <v>147072249</v>
      </c>
      <c r="T67" s="355">
        <v>54508818</v>
      </c>
      <c r="U67" s="356">
        <v>108226375</v>
      </c>
      <c r="V67" s="356">
        <v>938149</v>
      </c>
      <c r="W67" s="356">
        <v>262696</v>
      </c>
      <c r="X67" s="358">
        <v>163937751</v>
      </c>
      <c r="Y67" s="355">
        <v>0</v>
      </c>
      <c r="Z67" s="356">
        <v>0</v>
      </c>
      <c r="AA67" s="356">
        <v>0</v>
      </c>
      <c r="AB67" s="356">
        <v>0</v>
      </c>
      <c r="AC67" s="358">
        <v>0</v>
      </c>
      <c r="AD67" s="355">
        <v>0</v>
      </c>
      <c r="AE67" s="356">
        <v>0</v>
      </c>
      <c r="AF67" s="356">
        <v>0</v>
      </c>
      <c r="AG67" s="356">
        <v>0</v>
      </c>
      <c r="AH67" s="358">
        <v>0</v>
      </c>
      <c r="AI67" s="355">
        <v>0</v>
      </c>
      <c r="AJ67" s="356">
        <v>0</v>
      </c>
      <c r="AK67" s="356">
        <v>0</v>
      </c>
      <c r="AL67" s="356">
        <v>0</v>
      </c>
      <c r="AM67" s="358">
        <v>0</v>
      </c>
      <c r="AN67" s="355">
        <v>0</v>
      </c>
      <c r="AO67" s="356">
        <v>0</v>
      </c>
      <c r="AP67" s="356">
        <v>0</v>
      </c>
      <c r="AQ67" s="356">
        <v>0</v>
      </c>
      <c r="AR67" s="358">
        <v>0</v>
      </c>
      <c r="AS67" s="355">
        <v>0</v>
      </c>
      <c r="AT67" s="356">
        <v>0</v>
      </c>
      <c r="AU67" s="356">
        <v>0</v>
      </c>
      <c r="AV67" s="356">
        <v>0</v>
      </c>
      <c r="AW67" s="358">
        <v>0</v>
      </c>
      <c r="AX67" s="355">
        <v>0</v>
      </c>
      <c r="AY67" s="356">
        <v>0</v>
      </c>
      <c r="AZ67" s="356">
        <v>0</v>
      </c>
      <c r="BA67" s="356">
        <v>0</v>
      </c>
      <c r="BB67" s="358">
        <v>0</v>
      </c>
      <c r="BC67" s="355">
        <v>0</v>
      </c>
      <c r="BD67" s="356">
        <v>0</v>
      </c>
      <c r="BE67" s="356">
        <v>0</v>
      </c>
      <c r="BF67" s="356">
        <v>0</v>
      </c>
      <c r="BG67" s="358">
        <v>0</v>
      </c>
      <c r="BH67" s="355">
        <v>0</v>
      </c>
      <c r="BI67" s="356">
        <v>0</v>
      </c>
      <c r="BJ67" s="356">
        <v>0</v>
      </c>
      <c r="BK67" s="356">
        <v>0</v>
      </c>
      <c r="BL67" s="358">
        <v>0</v>
      </c>
      <c r="BM67" s="355">
        <v>0</v>
      </c>
      <c r="BN67" s="356">
        <v>0</v>
      </c>
      <c r="BO67" s="356">
        <v>0</v>
      </c>
      <c r="BP67" s="356">
        <v>0</v>
      </c>
      <c r="BQ67" s="358">
        <v>0</v>
      </c>
      <c r="BR67" s="356">
        <v>119498543</v>
      </c>
      <c r="BS67" s="356">
        <v>356259991</v>
      </c>
      <c r="BT67" s="356">
        <v>3103524</v>
      </c>
      <c r="BU67" s="356">
        <v>1250560</v>
      </c>
      <c r="BV67" s="362">
        <v>480112619</v>
      </c>
      <c r="BW67" s="363"/>
      <c r="BX67" s="363"/>
      <c r="BY67" s="364"/>
      <c r="BZ67" s="363"/>
      <c r="CA67" s="363"/>
      <c r="CB67" s="363"/>
      <c r="CC67" s="363"/>
      <c r="CD67" s="363"/>
      <c r="CE67" s="363"/>
      <c r="CF67" s="363"/>
      <c r="CG67" s="363"/>
      <c r="CH67" s="363"/>
      <c r="CI67" s="363"/>
      <c r="CJ67" s="363"/>
      <c r="CK67" s="363"/>
      <c r="CL67" s="363"/>
      <c r="CM67" s="363"/>
      <c r="CN67" s="363"/>
      <c r="CO67" s="363"/>
      <c r="CP67" s="363"/>
      <c r="CQ67" s="363"/>
      <c r="CR67" s="363"/>
      <c r="CS67" s="363"/>
      <c r="CT67" s="363"/>
      <c r="CU67" s="363"/>
      <c r="CV67" s="363"/>
      <c r="CW67" s="363"/>
      <c r="CX67" s="363"/>
      <c r="CY67" s="363"/>
      <c r="CZ67" s="363"/>
      <c r="DA67" s="363"/>
      <c r="DB67" s="363"/>
      <c r="DC67" s="363"/>
      <c r="DD67" s="363"/>
      <c r="DE67" s="363"/>
      <c r="DF67" s="363"/>
      <c r="DG67" s="363"/>
      <c r="DH67" s="363"/>
      <c r="DI67" s="363"/>
      <c r="DJ67" s="363"/>
      <c r="DK67" s="363"/>
      <c r="DL67" s="363"/>
      <c r="DM67" s="363"/>
      <c r="DN67" s="363"/>
      <c r="DO67" s="363"/>
      <c r="DP67" s="363"/>
      <c r="DQ67" s="363"/>
      <c r="DR67" s="363"/>
      <c r="DS67" s="363"/>
      <c r="DT67" s="363"/>
      <c r="DU67" s="363"/>
      <c r="DV67" s="363"/>
      <c r="DW67" s="363"/>
      <c r="DX67" s="363"/>
      <c r="DY67" s="363"/>
      <c r="DZ67" s="363"/>
      <c r="EA67" s="363"/>
      <c r="EB67" s="363"/>
      <c r="EC67" s="363"/>
      <c r="ED67" s="363"/>
      <c r="EE67" s="363"/>
      <c r="EF67" s="363"/>
      <c r="EG67" s="363"/>
      <c r="EH67" s="363"/>
      <c r="EI67" s="363"/>
      <c r="EJ67" s="363"/>
      <c r="EK67" s="363"/>
      <c r="EL67" s="363"/>
      <c r="EM67" s="363"/>
      <c r="EN67" s="363"/>
      <c r="EO67" s="363"/>
      <c r="EP67" s="363"/>
      <c r="EQ67" s="363"/>
      <c r="ER67" s="363"/>
      <c r="ES67" s="363"/>
      <c r="ET67" s="363"/>
      <c r="EU67" s="363"/>
      <c r="EV67" s="363"/>
    </row>
    <row r="68" spans="1:152" s="369" customFormat="1" x14ac:dyDescent="0.3">
      <c r="A68" s="20" t="s">
        <v>57</v>
      </c>
      <c r="B68" s="365"/>
      <c r="C68" s="365"/>
      <c r="D68" s="365"/>
      <c r="E68" s="317">
        <v>18711744</v>
      </c>
      <c r="F68" s="318">
        <v>0</v>
      </c>
      <c r="G68" s="318">
        <v>0</v>
      </c>
      <c r="H68" s="318">
        <v>0</v>
      </c>
      <c r="I68" s="171">
        <v>18711744</v>
      </c>
      <c r="J68" s="365">
        <v>0</v>
      </c>
      <c r="K68" s="365">
        <v>0</v>
      </c>
      <c r="L68" s="365">
        <v>0</v>
      </c>
      <c r="M68" s="365">
        <v>0</v>
      </c>
      <c r="N68" s="366">
        <v>0</v>
      </c>
      <c r="O68" s="317">
        <v>0</v>
      </c>
      <c r="P68" s="318">
        <v>0</v>
      </c>
      <c r="Q68" s="318">
        <v>0</v>
      </c>
      <c r="R68" s="318">
        <v>0</v>
      </c>
      <c r="S68" s="171">
        <v>0</v>
      </c>
      <c r="T68" s="317">
        <v>0</v>
      </c>
      <c r="U68" s="318">
        <v>0</v>
      </c>
      <c r="V68" s="318">
        <v>0</v>
      </c>
      <c r="W68" s="318">
        <v>0</v>
      </c>
      <c r="X68" s="171">
        <v>0</v>
      </c>
      <c r="Y68" s="317">
        <v>0</v>
      </c>
      <c r="Z68" s="318">
        <v>0</v>
      </c>
      <c r="AA68" s="318">
        <v>0</v>
      </c>
      <c r="AB68" s="318">
        <v>0</v>
      </c>
      <c r="AC68" s="171">
        <v>0</v>
      </c>
      <c r="AD68" s="317">
        <v>0</v>
      </c>
      <c r="AE68" s="318">
        <v>0</v>
      </c>
      <c r="AF68" s="318">
        <v>0</v>
      </c>
      <c r="AG68" s="318">
        <v>0</v>
      </c>
      <c r="AH68" s="171">
        <v>0</v>
      </c>
      <c r="AI68" s="317">
        <v>0</v>
      </c>
      <c r="AJ68" s="318">
        <v>0</v>
      </c>
      <c r="AK68" s="318">
        <v>0</v>
      </c>
      <c r="AL68" s="318">
        <v>0</v>
      </c>
      <c r="AM68" s="171">
        <v>0</v>
      </c>
      <c r="AN68" s="317">
        <v>0</v>
      </c>
      <c r="AO68" s="318">
        <v>0</v>
      </c>
      <c r="AP68" s="318">
        <v>0</v>
      </c>
      <c r="AQ68" s="318">
        <v>0</v>
      </c>
      <c r="AR68" s="171">
        <v>0</v>
      </c>
      <c r="AS68" s="317">
        <v>0</v>
      </c>
      <c r="AT68" s="318">
        <v>0</v>
      </c>
      <c r="AU68" s="318">
        <v>0</v>
      </c>
      <c r="AV68" s="318">
        <v>0</v>
      </c>
      <c r="AW68" s="171">
        <v>0</v>
      </c>
      <c r="AX68" s="317">
        <v>0</v>
      </c>
      <c r="AY68" s="318">
        <v>0</v>
      </c>
      <c r="AZ68" s="318">
        <v>0</v>
      </c>
      <c r="BA68" s="318">
        <v>0</v>
      </c>
      <c r="BB68" s="171">
        <v>0</v>
      </c>
      <c r="BC68" s="317">
        <v>0</v>
      </c>
      <c r="BD68" s="318">
        <v>0</v>
      </c>
      <c r="BE68" s="318">
        <v>0</v>
      </c>
      <c r="BF68" s="318">
        <v>0</v>
      </c>
      <c r="BG68" s="171">
        <v>0</v>
      </c>
      <c r="BH68" s="317">
        <v>0</v>
      </c>
      <c r="BI68" s="318">
        <v>0</v>
      </c>
      <c r="BJ68" s="318">
        <v>0</v>
      </c>
      <c r="BK68" s="318">
        <v>0</v>
      </c>
      <c r="BL68" s="171">
        <v>0</v>
      </c>
      <c r="BM68" s="317">
        <v>0</v>
      </c>
      <c r="BN68" s="318">
        <v>0</v>
      </c>
      <c r="BO68" s="318">
        <v>0</v>
      </c>
      <c r="BP68" s="318">
        <v>0</v>
      </c>
      <c r="BQ68" s="171">
        <v>0</v>
      </c>
      <c r="BR68" s="365">
        <v>0</v>
      </c>
      <c r="BS68" s="365">
        <v>0</v>
      </c>
      <c r="BT68" s="365">
        <v>0</v>
      </c>
      <c r="BU68" s="365">
        <v>0</v>
      </c>
      <c r="BV68" s="367">
        <v>0</v>
      </c>
      <c r="BW68" s="365"/>
      <c r="BX68" s="365"/>
      <c r="BY68" s="368"/>
      <c r="BZ68" s="365"/>
      <c r="CA68" s="365"/>
      <c r="CB68" s="365"/>
      <c r="CC68" s="365"/>
      <c r="CD68" s="365"/>
      <c r="CE68" s="365"/>
      <c r="CF68" s="365"/>
      <c r="CG68" s="365"/>
      <c r="CH68" s="365"/>
      <c r="CI68" s="365"/>
      <c r="CJ68" s="365"/>
      <c r="CK68" s="365"/>
      <c r="CL68" s="365"/>
      <c r="CM68" s="365"/>
      <c r="CN68" s="365"/>
      <c r="CO68" s="365"/>
      <c r="CP68" s="365"/>
      <c r="CQ68" s="365"/>
      <c r="CR68" s="365"/>
      <c r="CS68" s="365"/>
      <c r="CT68" s="365"/>
      <c r="CU68" s="365"/>
      <c r="CV68" s="365"/>
      <c r="CW68" s="365"/>
      <c r="CX68" s="365"/>
      <c r="CY68" s="365"/>
      <c r="CZ68" s="365"/>
      <c r="DA68" s="365"/>
      <c r="DB68" s="365"/>
      <c r="DC68" s="365"/>
      <c r="DD68" s="365"/>
      <c r="DE68" s="365"/>
      <c r="DF68" s="365"/>
      <c r="DG68" s="365"/>
      <c r="DH68" s="365"/>
      <c r="DI68" s="365"/>
      <c r="DJ68" s="365"/>
      <c r="DK68" s="365"/>
      <c r="DL68" s="365"/>
      <c r="DM68" s="365"/>
      <c r="DN68" s="365"/>
      <c r="DO68" s="365"/>
      <c r="DP68" s="365"/>
      <c r="DQ68" s="365"/>
      <c r="DR68" s="365"/>
      <c r="DS68" s="365"/>
      <c r="DT68" s="365"/>
      <c r="DU68" s="365"/>
      <c r="DV68" s="365"/>
      <c r="DW68" s="365"/>
      <c r="DX68" s="365"/>
      <c r="DY68" s="365"/>
      <c r="DZ68" s="365"/>
      <c r="EA68" s="365"/>
      <c r="EB68" s="365"/>
      <c r="EC68" s="365"/>
      <c r="ED68" s="365"/>
      <c r="EE68" s="365"/>
      <c r="EF68" s="365"/>
      <c r="EG68" s="365"/>
      <c r="EH68" s="365"/>
      <c r="EI68" s="365"/>
      <c r="EJ68" s="365"/>
      <c r="EK68" s="365"/>
      <c r="EL68" s="365"/>
      <c r="EM68" s="365"/>
      <c r="EN68" s="365"/>
      <c r="EO68" s="365"/>
      <c r="EP68" s="365"/>
      <c r="EQ68" s="365"/>
      <c r="ER68" s="365"/>
      <c r="ES68" s="365"/>
      <c r="ET68" s="365"/>
      <c r="EU68" s="365"/>
      <c r="EV68" s="365"/>
    </row>
    <row r="69" spans="1:152" s="9" customFormat="1" x14ac:dyDescent="0.3">
      <c r="A69" s="370" t="s">
        <v>239</v>
      </c>
      <c r="B69" s="370"/>
      <c r="C69" s="370"/>
      <c r="D69" s="370"/>
      <c r="E69" s="371">
        <v>747957515</v>
      </c>
      <c r="F69" s="372">
        <v>1530921186</v>
      </c>
      <c r="G69" s="372">
        <v>17064133</v>
      </c>
      <c r="H69" s="372">
        <v>9786905</v>
      </c>
      <c r="I69" s="373">
        <v>2305729739</v>
      </c>
      <c r="J69" s="372">
        <v>33311540</v>
      </c>
      <c r="K69" s="372">
        <v>133805725</v>
      </c>
      <c r="L69" s="372">
        <v>1132317</v>
      </c>
      <c r="M69" s="372">
        <v>853036</v>
      </c>
      <c r="N69" s="373">
        <v>169102618</v>
      </c>
      <c r="O69" s="371">
        <v>31678185</v>
      </c>
      <c r="P69" s="372">
        <v>114227891</v>
      </c>
      <c r="Q69" s="372">
        <v>1033058</v>
      </c>
      <c r="R69" s="372">
        <v>133115</v>
      </c>
      <c r="S69" s="373">
        <v>147072249</v>
      </c>
      <c r="T69" s="371">
        <v>54508818</v>
      </c>
      <c r="U69" s="372">
        <v>108226375</v>
      </c>
      <c r="V69" s="372">
        <v>938149</v>
      </c>
      <c r="W69" s="372">
        <v>262696</v>
      </c>
      <c r="X69" s="373">
        <v>163937751</v>
      </c>
      <c r="Y69" s="371">
        <v>0</v>
      </c>
      <c r="Z69" s="372">
        <v>0</v>
      </c>
      <c r="AA69" s="372">
        <v>0</v>
      </c>
      <c r="AB69" s="372">
        <v>0</v>
      </c>
      <c r="AC69" s="373">
        <v>0</v>
      </c>
      <c r="AD69" s="371">
        <v>0</v>
      </c>
      <c r="AE69" s="372">
        <v>0</v>
      </c>
      <c r="AF69" s="372">
        <v>0</v>
      </c>
      <c r="AG69" s="372">
        <v>0</v>
      </c>
      <c r="AH69" s="373">
        <v>0</v>
      </c>
      <c r="AI69" s="371">
        <v>0</v>
      </c>
      <c r="AJ69" s="372">
        <v>0</v>
      </c>
      <c r="AK69" s="372">
        <v>0</v>
      </c>
      <c r="AL69" s="372">
        <v>0</v>
      </c>
      <c r="AM69" s="373">
        <v>0</v>
      </c>
      <c r="AN69" s="371">
        <v>0</v>
      </c>
      <c r="AO69" s="372">
        <v>0</v>
      </c>
      <c r="AP69" s="372">
        <v>0</v>
      </c>
      <c r="AQ69" s="372">
        <v>0</v>
      </c>
      <c r="AR69" s="373">
        <v>0</v>
      </c>
      <c r="AS69" s="371">
        <v>0</v>
      </c>
      <c r="AT69" s="372">
        <v>0</v>
      </c>
      <c r="AU69" s="372">
        <v>0</v>
      </c>
      <c r="AV69" s="372">
        <v>0</v>
      </c>
      <c r="AW69" s="373">
        <v>0</v>
      </c>
      <c r="AX69" s="371">
        <v>0</v>
      </c>
      <c r="AY69" s="372">
        <v>0</v>
      </c>
      <c r="AZ69" s="372">
        <v>0</v>
      </c>
      <c r="BA69" s="372">
        <v>0</v>
      </c>
      <c r="BB69" s="373">
        <v>0</v>
      </c>
      <c r="BC69" s="371">
        <v>0</v>
      </c>
      <c r="BD69" s="372">
        <v>0</v>
      </c>
      <c r="BE69" s="372">
        <v>0</v>
      </c>
      <c r="BF69" s="372">
        <v>0</v>
      </c>
      <c r="BG69" s="373">
        <v>0</v>
      </c>
      <c r="BH69" s="371">
        <v>0</v>
      </c>
      <c r="BI69" s="372">
        <v>0</v>
      </c>
      <c r="BJ69" s="372">
        <v>0</v>
      </c>
      <c r="BK69" s="372">
        <v>0</v>
      </c>
      <c r="BL69" s="373">
        <v>0</v>
      </c>
      <c r="BM69" s="371">
        <v>0</v>
      </c>
      <c r="BN69" s="372">
        <v>0</v>
      </c>
      <c r="BO69" s="372">
        <v>0</v>
      </c>
      <c r="BP69" s="372">
        <v>0</v>
      </c>
      <c r="BQ69" s="373">
        <v>0</v>
      </c>
      <c r="BR69" s="372">
        <v>119498543</v>
      </c>
      <c r="BS69" s="372">
        <v>356259991</v>
      </c>
      <c r="BT69" s="372">
        <v>3103524</v>
      </c>
      <c r="BU69" s="372">
        <v>1250560</v>
      </c>
      <c r="BV69" s="374">
        <v>480112619</v>
      </c>
      <c r="BY69" s="375"/>
    </row>
    <row r="70" spans="1:152" ht="13.5" customHeight="1" x14ac:dyDescent="0.3">
      <c r="A70" s="18" t="s">
        <v>58</v>
      </c>
      <c r="B70" s="18"/>
      <c r="D70" s="316"/>
      <c r="E70" s="183">
        <v>5000000</v>
      </c>
      <c r="F70" s="167">
        <v>0</v>
      </c>
      <c r="G70" s="167">
        <v>0</v>
      </c>
      <c r="H70" s="167">
        <v>0</v>
      </c>
      <c r="I70" s="171">
        <v>5000000</v>
      </c>
      <c r="J70" s="183">
        <v>0</v>
      </c>
      <c r="K70" s="167">
        <v>0</v>
      </c>
      <c r="L70" s="167">
        <v>0</v>
      </c>
      <c r="M70" s="167">
        <v>0</v>
      </c>
      <c r="N70" s="171">
        <v>0</v>
      </c>
      <c r="O70" s="183">
        <v>0</v>
      </c>
      <c r="P70" s="167">
        <v>0</v>
      </c>
      <c r="Q70" s="167">
        <v>0</v>
      </c>
      <c r="R70" s="167">
        <v>0</v>
      </c>
      <c r="S70" s="171">
        <v>0</v>
      </c>
      <c r="T70" s="183">
        <v>0</v>
      </c>
      <c r="U70" s="167">
        <v>0</v>
      </c>
      <c r="V70" s="167">
        <v>0</v>
      </c>
      <c r="W70" s="167">
        <v>0</v>
      </c>
      <c r="X70" s="171">
        <v>0</v>
      </c>
      <c r="Y70" s="183">
        <v>0</v>
      </c>
      <c r="Z70" s="167">
        <v>0</v>
      </c>
      <c r="AA70" s="167">
        <v>0</v>
      </c>
      <c r="AB70" s="167">
        <v>0</v>
      </c>
      <c r="AC70" s="171">
        <v>0</v>
      </c>
      <c r="AD70" s="183">
        <v>0</v>
      </c>
      <c r="AE70" s="167">
        <v>0</v>
      </c>
      <c r="AF70" s="167">
        <v>0</v>
      </c>
      <c r="AG70" s="167">
        <v>0</v>
      </c>
      <c r="AH70" s="171">
        <v>0</v>
      </c>
      <c r="AI70" s="183">
        <v>0</v>
      </c>
      <c r="AJ70" s="167">
        <v>0</v>
      </c>
      <c r="AK70" s="167">
        <v>0</v>
      </c>
      <c r="AL70" s="167">
        <v>0</v>
      </c>
      <c r="AM70" s="171">
        <v>0</v>
      </c>
      <c r="AN70" s="183">
        <v>0</v>
      </c>
      <c r="AO70" s="167">
        <v>0</v>
      </c>
      <c r="AP70" s="167">
        <v>0</v>
      </c>
      <c r="AQ70" s="167">
        <v>0</v>
      </c>
      <c r="AR70" s="171">
        <v>0</v>
      </c>
      <c r="AS70" s="183">
        <v>0</v>
      </c>
      <c r="AT70" s="167">
        <v>0</v>
      </c>
      <c r="AU70" s="167">
        <v>0</v>
      </c>
      <c r="AV70" s="167">
        <v>0</v>
      </c>
      <c r="AW70" s="171">
        <v>0</v>
      </c>
      <c r="AX70" s="183">
        <v>0</v>
      </c>
      <c r="AY70" s="167">
        <v>0</v>
      </c>
      <c r="AZ70" s="167">
        <v>0</v>
      </c>
      <c r="BA70" s="167">
        <v>0</v>
      </c>
      <c r="BB70" s="171">
        <v>0</v>
      </c>
      <c r="BC70" s="183">
        <v>0</v>
      </c>
      <c r="BD70" s="167">
        <v>0</v>
      </c>
      <c r="BE70" s="167">
        <v>0</v>
      </c>
      <c r="BF70" s="167">
        <v>0</v>
      </c>
      <c r="BG70" s="171">
        <v>0</v>
      </c>
      <c r="BH70" s="183">
        <v>0</v>
      </c>
      <c r="BI70" s="167">
        <v>0</v>
      </c>
      <c r="BJ70" s="167">
        <v>0</v>
      </c>
      <c r="BK70" s="167">
        <v>0</v>
      </c>
      <c r="BL70" s="171">
        <v>0</v>
      </c>
      <c r="BM70" s="183">
        <v>0</v>
      </c>
      <c r="BN70" s="167">
        <v>0</v>
      </c>
      <c r="BO70" s="167">
        <v>0</v>
      </c>
      <c r="BP70" s="167">
        <v>0</v>
      </c>
      <c r="BQ70" s="171">
        <v>0</v>
      </c>
      <c r="BR70" s="183">
        <v>0</v>
      </c>
      <c r="BS70" s="167">
        <v>0</v>
      </c>
      <c r="BT70" s="167">
        <v>0</v>
      </c>
      <c r="BU70" s="167">
        <v>0</v>
      </c>
      <c r="BV70" s="276">
        <v>0</v>
      </c>
      <c r="BW70" s="136"/>
    </row>
    <row r="71" spans="1:152" x14ac:dyDescent="0.3">
      <c r="A71" s="376" t="s">
        <v>303</v>
      </c>
      <c r="B71" s="377"/>
      <c r="C71" s="378"/>
      <c r="D71" s="379"/>
      <c r="E71" s="380">
        <v>752957515</v>
      </c>
      <c r="F71" s="381">
        <v>1530921186</v>
      </c>
      <c r="G71" s="381">
        <v>17064133</v>
      </c>
      <c r="H71" s="381">
        <v>9786905</v>
      </c>
      <c r="I71" s="382">
        <v>2310729739</v>
      </c>
      <c r="J71" s="381">
        <v>33311540</v>
      </c>
      <c r="K71" s="381">
        <v>133805725</v>
      </c>
      <c r="L71" s="381">
        <v>1132317</v>
      </c>
      <c r="M71" s="381">
        <v>853036</v>
      </c>
      <c r="N71" s="382">
        <v>169102618</v>
      </c>
      <c r="O71" s="380">
        <v>31678185</v>
      </c>
      <c r="P71" s="381">
        <v>114227891</v>
      </c>
      <c r="Q71" s="381">
        <v>1033058</v>
      </c>
      <c r="R71" s="381">
        <v>133115</v>
      </c>
      <c r="S71" s="382">
        <v>147072249</v>
      </c>
      <c r="T71" s="380">
        <v>54508818</v>
      </c>
      <c r="U71" s="381">
        <v>108226375</v>
      </c>
      <c r="V71" s="381">
        <v>938149</v>
      </c>
      <c r="W71" s="381">
        <v>262696</v>
      </c>
      <c r="X71" s="382">
        <v>163937751</v>
      </c>
      <c r="Y71" s="380">
        <v>0</v>
      </c>
      <c r="Z71" s="381">
        <v>0</v>
      </c>
      <c r="AA71" s="381">
        <v>0</v>
      </c>
      <c r="AB71" s="381">
        <v>0</v>
      </c>
      <c r="AC71" s="382">
        <v>0</v>
      </c>
      <c r="AD71" s="380">
        <v>0</v>
      </c>
      <c r="AE71" s="381">
        <v>0</v>
      </c>
      <c r="AF71" s="381">
        <v>0</v>
      </c>
      <c r="AG71" s="381">
        <v>0</v>
      </c>
      <c r="AH71" s="382">
        <v>0</v>
      </c>
      <c r="AI71" s="380">
        <v>0</v>
      </c>
      <c r="AJ71" s="381">
        <v>0</v>
      </c>
      <c r="AK71" s="381">
        <v>0</v>
      </c>
      <c r="AL71" s="381">
        <v>0</v>
      </c>
      <c r="AM71" s="382">
        <v>0</v>
      </c>
      <c r="AN71" s="380">
        <v>0</v>
      </c>
      <c r="AO71" s="381">
        <v>0</v>
      </c>
      <c r="AP71" s="381">
        <v>0</v>
      </c>
      <c r="AQ71" s="381">
        <v>0</v>
      </c>
      <c r="AR71" s="382">
        <v>0</v>
      </c>
      <c r="AS71" s="380">
        <v>0</v>
      </c>
      <c r="AT71" s="381">
        <v>0</v>
      </c>
      <c r="AU71" s="381">
        <v>0</v>
      </c>
      <c r="AV71" s="381">
        <v>0</v>
      </c>
      <c r="AW71" s="382">
        <v>0</v>
      </c>
      <c r="AX71" s="380">
        <v>0</v>
      </c>
      <c r="AY71" s="381">
        <v>0</v>
      </c>
      <c r="AZ71" s="381">
        <v>0</v>
      </c>
      <c r="BA71" s="381">
        <v>0</v>
      </c>
      <c r="BB71" s="382">
        <v>0</v>
      </c>
      <c r="BC71" s="380">
        <v>0</v>
      </c>
      <c r="BD71" s="381">
        <v>0</v>
      </c>
      <c r="BE71" s="381">
        <v>0</v>
      </c>
      <c r="BF71" s="381">
        <v>0</v>
      </c>
      <c r="BG71" s="382">
        <v>0</v>
      </c>
      <c r="BH71" s="380">
        <v>0</v>
      </c>
      <c r="BI71" s="381">
        <v>0</v>
      </c>
      <c r="BJ71" s="381">
        <v>0</v>
      </c>
      <c r="BK71" s="381">
        <v>0</v>
      </c>
      <c r="BL71" s="382">
        <v>0</v>
      </c>
      <c r="BM71" s="380">
        <v>0</v>
      </c>
      <c r="BN71" s="381">
        <v>0</v>
      </c>
      <c r="BO71" s="381">
        <v>0</v>
      </c>
      <c r="BP71" s="381">
        <v>0</v>
      </c>
      <c r="BQ71" s="382">
        <v>0</v>
      </c>
      <c r="BR71" s="381">
        <v>119498543</v>
      </c>
      <c r="BS71" s="381">
        <v>356259991</v>
      </c>
      <c r="BT71" s="381">
        <v>3103524</v>
      </c>
      <c r="BU71" s="381">
        <v>1250560</v>
      </c>
      <c r="BV71" s="383">
        <v>480112619</v>
      </c>
      <c r="BW71" s="136"/>
    </row>
    <row r="72" spans="1:152" x14ac:dyDescent="0.3">
      <c r="A72" s="68" t="s">
        <v>304</v>
      </c>
      <c r="B72" s="68"/>
      <c r="C72" s="68"/>
      <c r="D72" s="68"/>
      <c r="E72" s="68"/>
      <c r="F72" s="68"/>
      <c r="G72" s="68"/>
      <c r="H72" s="68"/>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c r="BS72" s="322"/>
      <c r="BT72" s="322"/>
      <c r="BU72" s="322"/>
      <c r="BV72" s="322"/>
    </row>
    <row r="73" spans="1:152" x14ac:dyDescent="0.3">
      <c r="A73" s="68" t="s">
        <v>305</v>
      </c>
      <c r="B73" s="68"/>
      <c r="C73" s="68"/>
      <c r="D73" s="68"/>
      <c r="E73" s="68"/>
      <c r="F73" s="68"/>
      <c r="G73" s="68"/>
      <c r="H73" s="68"/>
      <c r="I73" s="160"/>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2"/>
      <c r="BR73" s="322"/>
      <c r="BS73" s="322"/>
      <c r="BT73" s="322"/>
      <c r="BU73" s="322"/>
      <c r="BV73" s="322"/>
    </row>
    <row r="74" spans="1:152" x14ac:dyDescent="0.3">
      <c r="A74" s="68" t="s">
        <v>306</v>
      </c>
      <c r="B74" s="68"/>
      <c r="C74" s="68"/>
      <c r="D74" s="68"/>
      <c r="E74" s="68"/>
      <c r="F74" s="68"/>
      <c r="G74" s="68"/>
      <c r="H74" s="68"/>
      <c r="I74" s="160"/>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c r="BF74" s="322"/>
      <c r="BG74" s="322"/>
      <c r="BH74" s="322"/>
      <c r="BI74" s="322"/>
      <c r="BJ74" s="322"/>
      <c r="BK74" s="322"/>
      <c r="BL74" s="322"/>
      <c r="BM74" s="322"/>
      <c r="BN74" s="322"/>
      <c r="BO74" s="322"/>
      <c r="BP74" s="322"/>
      <c r="BQ74" s="322"/>
      <c r="BR74" s="322"/>
      <c r="BS74" s="322"/>
      <c r="BT74" s="322"/>
      <c r="BU74" s="322"/>
      <c r="BV74" s="322"/>
    </row>
    <row r="75" spans="1:152" ht="12.65" customHeight="1" x14ac:dyDescent="0.3">
      <c r="A75" s="68" t="s">
        <v>307</v>
      </c>
      <c r="B75" s="68"/>
      <c r="C75" s="68"/>
      <c r="D75" s="68"/>
      <c r="E75" s="68"/>
      <c r="F75" s="68"/>
      <c r="G75" s="68"/>
      <c r="H75" s="68"/>
      <c r="I75" s="160"/>
      <c r="J75" s="322"/>
      <c r="K75" s="322"/>
      <c r="L75" s="322"/>
      <c r="M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c r="BS75" s="322"/>
      <c r="BT75" s="322"/>
      <c r="BU75" s="322"/>
      <c r="BV75" s="322"/>
    </row>
    <row r="76" spans="1:152" x14ac:dyDescent="0.3">
      <c r="A76" s="68" t="s">
        <v>308</v>
      </c>
      <c r="B76" s="68"/>
      <c r="C76" s="68"/>
      <c r="D76" s="68"/>
      <c r="E76" s="68"/>
      <c r="F76" s="68"/>
      <c r="G76" s="68"/>
      <c r="H76" s="68"/>
      <c r="I76" s="160"/>
      <c r="J76" s="322"/>
      <c r="K76" s="322"/>
      <c r="L76" s="322"/>
      <c r="M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row>
    <row r="77" spans="1:152" hidden="1" x14ac:dyDescent="0.3">
      <c r="A77" s="68" t="s">
        <v>309</v>
      </c>
      <c r="B77" s="68"/>
      <c r="C77" s="68"/>
      <c r="D77" s="68"/>
      <c r="E77" s="68"/>
      <c r="F77" s="68"/>
      <c r="G77" s="68"/>
      <c r="H77" s="68"/>
      <c r="I77" s="160"/>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2"/>
      <c r="BM77" s="322"/>
      <c r="BN77" s="322"/>
      <c r="BO77" s="322"/>
      <c r="BP77" s="322"/>
      <c r="BQ77" s="322"/>
      <c r="BR77" s="322"/>
      <c r="BS77" s="322"/>
      <c r="BT77" s="322"/>
      <c r="BU77" s="322"/>
      <c r="BV77" s="322"/>
    </row>
    <row r="78" spans="1:152" hidden="1" x14ac:dyDescent="0.3"/>
    <row r="79" spans="1:152" x14ac:dyDescent="0.3">
      <c r="A79" s="68" t="s">
        <v>310</v>
      </c>
      <c r="B79" s="68"/>
      <c r="C79" s="68"/>
      <c r="D79" s="68"/>
      <c r="E79" s="68"/>
      <c r="F79" s="68"/>
      <c r="G79" s="68"/>
      <c r="H79" s="68"/>
      <c r="I79" s="136"/>
      <c r="J79" s="322"/>
      <c r="K79" s="322"/>
      <c r="L79" s="322"/>
      <c r="M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row>
    <row r="80" spans="1:152" x14ac:dyDescent="0.3">
      <c r="A80" s="68"/>
      <c r="B80" s="68"/>
      <c r="C80" s="68"/>
      <c r="D80" s="68"/>
      <c r="E80" s="68"/>
      <c r="F80" s="68"/>
      <c r="G80" s="68"/>
      <c r="H80" s="68"/>
      <c r="I80" s="160"/>
      <c r="J80" s="322"/>
      <c r="K80" s="322"/>
      <c r="L80" s="322"/>
      <c r="M80" s="214"/>
      <c r="N80" s="322"/>
      <c r="O80" s="322"/>
      <c r="P80" s="322"/>
      <c r="Q80" s="322"/>
      <c r="R80" s="322"/>
      <c r="S80" s="322"/>
      <c r="T80" s="322"/>
      <c r="U80" s="322"/>
      <c r="V80" s="322"/>
      <c r="W80" s="322"/>
      <c r="X80" s="322"/>
      <c r="Y80" s="322"/>
      <c r="Z80" s="322"/>
      <c r="AA80" s="322"/>
      <c r="AB80" s="322"/>
      <c r="AC80" s="322"/>
      <c r="AD80" s="322"/>
      <c r="AE80" s="322"/>
      <c r="AF80" s="322"/>
      <c r="AG80" s="322"/>
      <c r="AH80" s="322"/>
      <c r="AI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322"/>
      <c r="BU80" s="322"/>
      <c r="BV80" s="322"/>
    </row>
    <row r="81" spans="3:74" x14ac:dyDescent="0.3">
      <c r="I81" s="214"/>
      <c r="J81" s="136"/>
      <c r="K81" s="136"/>
      <c r="L81" s="136"/>
      <c r="M81" s="384"/>
      <c r="N81" s="322"/>
      <c r="AS81" s="136"/>
    </row>
    <row r="82" spans="3:74" x14ac:dyDescent="0.3">
      <c r="I82" s="136"/>
    </row>
    <row r="83" spans="3:74" x14ac:dyDescent="0.3">
      <c r="C83" s="315"/>
      <c r="D83" s="315"/>
      <c r="E83" s="322"/>
      <c r="F83" s="322"/>
      <c r="G83" s="322"/>
      <c r="H83" s="322"/>
      <c r="I83" s="322"/>
      <c r="J83" s="322"/>
      <c r="K83" s="322"/>
      <c r="L83" s="322"/>
      <c r="M83" s="322"/>
      <c r="N83" s="322"/>
      <c r="O83" s="322"/>
      <c r="P83" s="322"/>
      <c r="Q83" s="322"/>
      <c r="R83" s="322"/>
      <c r="S83" s="322"/>
      <c r="T83" s="322"/>
      <c r="U83" s="322"/>
      <c r="V83" s="322"/>
      <c r="W83" s="322"/>
      <c r="X83" s="322"/>
      <c r="Y83" s="322"/>
      <c r="Z83" s="385"/>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86"/>
    </row>
    <row r="84" spans="3:74" x14ac:dyDescent="0.3">
      <c r="C84" s="315"/>
      <c r="D84" s="315"/>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c r="BF84" s="322"/>
      <c r="BG84" s="322"/>
      <c r="BH84" s="322"/>
      <c r="BI84" s="322"/>
      <c r="BJ84" s="322"/>
      <c r="BK84" s="322"/>
      <c r="BL84" s="322"/>
      <c r="BM84" s="322"/>
      <c r="BN84" s="322"/>
      <c r="BO84" s="322"/>
      <c r="BP84" s="322"/>
      <c r="BQ84" s="322"/>
      <c r="BR84" s="322"/>
      <c r="BS84" s="322"/>
      <c r="BT84" s="322"/>
      <c r="BU84" s="322"/>
      <c r="BV84" s="386"/>
    </row>
    <row r="85" spans="3:74" x14ac:dyDescent="0.3">
      <c r="C85" s="315"/>
      <c r="D85" s="315"/>
      <c r="E85" s="322"/>
      <c r="F85" s="322"/>
      <c r="G85" s="322"/>
      <c r="H85" s="322"/>
      <c r="I85" s="322"/>
      <c r="J85" s="322"/>
      <c r="K85" s="322"/>
      <c r="L85" s="322"/>
      <c r="M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c r="BF85" s="322"/>
      <c r="BG85" s="322"/>
      <c r="BH85" s="322"/>
      <c r="BI85" s="322"/>
      <c r="BJ85" s="322"/>
      <c r="BK85" s="322"/>
      <c r="BL85" s="322"/>
      <c r="BM85" s="322"/>
      <c r="BN85" s="322"/>
      <c r="BO85" s="322"/>
      <c r="BP85" s="322"/>
      <c r="BQ85" s="322"/>
      <c r="BR85" s="322"/>
      <c r="BS85" s="322"/>
      <c r="BT85" s="322"/>
      <c r="BU85" s="322"/>
      <c r="BV85" s="322"/>
    </row>
    <row r="86" spans="3:74" x14ac:dyDescent="0.3">
      <c r="C86" s="315"/>
      <c r="D86" s="315"/>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c r="BF86" s="322"/>
      <c r="BG86" s="322"/>
      <c r="BH86" s="322"/>
      <c r="BI86" s="322"/>
      <c r="BJ86" s="322"/>
      <c r="BK86" s="322"/>
      <c r="BL86" s="322"/>
      <c r="BM86" s="322"/>
      <c r="BN86" s="322"/>
      <c r="BO86" s="322"/>
      <c r="BP86" s="322"/>
      <c r="BQ86" s="322"/>
      <c r="BR86" s="322"/>
      <c r="BS86" s="322"/>
      <c r="BT86" s="322"/>
      <c r="BU86" s="322"/>
      <c r="BV86" s="322"/>
    </row>
    <row r="87" spans="3:74" x14ac:dyDescent="0.3">
      <c r="C87" s="315"/>
      <c r="D87" s="315"/>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c r="BF87" s="322"/>
      <c r="BG87" s="322"/>
      <c r="BH87" s="322"/>
      <c r="BI87" s="322"/>
      <c r="BJ87" s="322"/>
      <c r="BK87" s="322"/>
      <c r="BL87" s="322"/>
      <c r="BM87" s="322"/>
      <c r="BN87" s="322"/>
      <c r="BO87" s="322"/>
      <c r="BP87" s="322"/>
      <c r="BQ87" s="322"/>
      <c r="BR87" s="322"/>
      <c r="BS87" s="322"/>
      <c r="BT87" s="322"/>
      <c r="BU87" s="322"/>
      <c r="BV87" s="322"/>
    </row>
    <row r="88" spans="3:74" x14ac:dyDescent="0.3">
      <c r="C88" s="315"/>
      <c r="D88" s="315"/>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c r="BF88" s="322"/>
      <c r="BG88" s="322"/>
      <c r="BH88" s="322"/>
      <c r="BI88" s="322"/>
      <c r="BJ88" s="322"/>
      <c r="BK88" s="322"/>
      <c r="BL88" s="322"/>
      <c r="BM88" s="322"/>
      <c r="BN88" s="322"/>
      <c r="BO88" s="322"/>
      <c r="BP88" s="322"/>
      <c r="BQ88" s="322"/>
      <c r="BR88" s="322"/>
      <c r="BS88" s="322"/>
      <c r="BT88" s="322"/>
      <c r="BU88" s="322"/>
      <c r="BV88" s="322"/>
    </row>
    <row r="89" spans="3:74" x14ac:dyDescent="0.3">
      <c r="C89" s="315"/>
      <c r="D89" s="315"/>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c r="BF89" s="322"/>
      <c r="BG89" s="322"/>
      <c r="BH89" s="322"/>
      <c r="BI89" s="322"/>
      <c r="BJ89" s="322"/>
      <c r="BK89" s="322"/>
      <c r="BL89" s="322"/>
      <c r="BM89" s="322"/>
      <c r="BN89" s="322"/>
      <c r="BO89" s="322"/>
      <c r="BP89" s="322"/>
      <c r="BQ89" s="322"/>
      <c r="BR89" s="322"/>
      <c r="BS89" s="322"/>
      <c r="BT89" s="322"/>
      <c r="BU89" s="322"/>
      <c r="BV89" s="322"/>
    </row>
    <row r="90" spans="3:74" x14ac:dyDescent="0.3">
      <c r="C90" s="315"/>
      <c r="D90" s="315"/>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c r="BF90" s="322"/>
      <c r="BG90" s="322"/>
      <c r="BH90" s="322"/>
      <c r="BI90" s="322"/>
      <c r="BJ90" s="322"/>
      <c r="BK90" s="322"/>
      <c r="BL90" s="322"/>
      <c r="BM90" s="322"/>
      <c r="BN90" s="322"/>
      <c r="BO90" s="322"/>
      <c r="BP90" s="322"/>
      <c r="BQ90" s="322"/>
      <c r="BR90" s="322"/>
      <c r="BS90" s="322"/>
      <c r="BT90" s="322"/>
      <c r="BU90" s="322"/>
      <c r="BV90" s="322"/>
    </row>
    <row r="91" spans="3:74" x14ac:dyDescent="0.3">
      <c r="C91" s="315"/>
      <c r="D91" s="315"/>
      <c r="E91" s="322"/>
      <c r="F91" s="322"/>
      <c r="G91" s="322"/>
      <c r="H91" s="322"/>
      <c r="I91" s="322"/>
      <c r="J91" s="322"/>
      <c r="K91" s="322"/>
      <c r="L91" s="322"/>
      <c r="M91" s="322"/>
      <c r="N91" s="322"/>
      <c r="O91" s="322"/>
      <c r="P91" s="322"/>
      <c r="Q91" s="322"/>
      <c r="R91" s="322"/>
      <c r="S91" s="322"/>
      <c r="T91" s="322"/>
      <c r="U91" s="322"/>
      <c r="V91" s="322"/>
      <c r="W91" s="322"/>
      <c r="X91" s="322"/>
      <c r="Y91" s="322"/>
      <c r="Z91" s="385"/>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row>
    <row r="92" spans="3:74" x14ac:dyDescent="0.3">
      <c r="C92" s="315"/>
      <c r="D92" s="315"/>
      <c r="E92" s="322"/>
      <c r="F92" s="322"/>
      <c r="G92" s="322"/>
      <c r="H92" s="322"/>
      <c r="I92" s="322"/>
      <c r="J92" s="322"/>
      <c r="K92" s="322"/>
      <c r="L92" s="322"/>
      <c r="M92" s="322"/>
      <c r="N92" s="322"/>
      <c r="O92" s="322"/>
      <c r="P92" s="322"/>
      <c r="Q92" s="322"/>
      <c r="R92" s="322"/>
      <c r="S92" s="322"/>
      <c r="T92" s="322"/>
      <c r="U92" s="322"/>
      <c r="V92" s="322"/>
      <c r="W92" s="322"/>
      <c r="X92" s="322"/>
      <c r="Y92" s="322"/>
      <c r="Z92" s="385"/>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row>
    <row r="93" spans="3:74" x14ac:dyDescent="0.3">
      <c r="C93" s="315"/>
      <c r="D93" s="315"/>
      <c r="E93" s="322"/>
      <c r="F93" s="322"/>
      <c r="G93" s="322"/>
      <c r="H93" s="322"/>
      <c r="I93" s="322"/>
      <c r="J93" s="322"/>
      <c r="K93" s="322"/>
      <c r="L93" s="322"/>
      <c r="M93" s="322"/>
      <c r="N93" s="322"/>
      <c r="O93" s="322"/>
      <c r="P93" s="322"/>
      <c r="Q93" s="322"/>
      <c r="R93" s="322"/>
      <c r="S93" s="322"/>
      <c r="T93" s="322"/>
      <c r="U93" s="322"/>
      <c r="V93" s="322"/>
      <c r="W93" s="322"/>
      <c r="X93" s="322"/>
      <c r="Y93" s="322"/>
      <c r="Z93" s="385"/>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row>
    <row r="94" spans="3:74" x14ac:dyDescent="0.3">
      <c r="C94" s="315"/>
      <c r="D94" s="315"/>
      <c r="E94" s="322"/>
      <c r="F94" s="322"/>
      <c r="G94" s="322"/>
      <c r="H94" s="322"/>
      <c r="I94" s="322"/>
      <c r="J94" s="322"/>
      <c r="K94" s="322"/>
      <c r="L94" s="322"/>
      <c r="M94" s="322"/>
      <c r="N94" s="322"/>
      <c r="O94" s="322"/>
      <c r="P94" s="322"/>
      <c r="Q94" s="322"/>
      <c r="R94" s="322"/>
      <c r="S94" s="322"/>
      <c r="T94" s="322"/>
      <c r="U94" s="322"/>
      <c r="V94" s="322"/>
      <c r="W94" s="322"/>
      <c r="X94" s="322"/>
      <c r="Y94" s="322"/>
      <c r="Z94" s="385"/>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row>
    <row r="95" spans="3:74" x14ac:dyDescent="0.3">
      <c r="C95" s="315"/>
      <c r="D95" s="315"/>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c r="BF95" s="322"/>
      <c r="BG95" s="322"/>
      <c r="BH95" s="322"/>
      <c r="BI95" s="322"/>
      <c r="BJ95" s="322"/>
      <c r="BK95" s="322"/>
      <c r="BL95" s="322"/>
      <c r="BM95" s="322"/>
      <c r="BN95" s="322"/>
      <c r="BO95" s="322"/>
      <c r="BP95" s="322"/>
      <c r="BQ95" s="322"/>
      <c r="BR95" s="322"/>
      <c r="BS95" s="322"/>
      <c r="BT95" s="322"/>
      <c r="BU95" s="322"/>
      <c r="BV95" s="322"/>
    </row>
    <row r="96" spans="3:74" x14ac:dyDescent="0.3">
      <c r="C96" s="315"/>
      <c r="D96" s="315"/>
      <c r="E96" s="322"/>
      <c r="F96" s="322"/>
      <c r="G96" s="322"/>
      <c r="H96" s="322"/>
      <c r="I96" s="322"/>
      <c r="J96" s="322"/>
      <c r="K96" s="322"/>
      <c r="L96" s="322"/>
      <c r="M96" s="322"/>
      <c r="N96" s="322"/>
      <c r="O96" s="322"/>
      <c r="P96" s="322"/>
      <c r="Q96" s="322"/>
      <c r="R96" s="322"/>
      <c r="S96" s="322"/>
      <c r="T96" s="322"/>
      <c r="U96" s="322"/>
      <c r="V96" s="322"/>
      <c r="W96" s="322"/>
      <c r="X96" s="322"/>
      <c r="Y96" s="322"/>
      <c r="Z96" s="385"/>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c r="BF96" s="322"/>
      <c r="BG96" s="322"/>
      <c r="BH96" s="322"/>
      <c r="BI96" s="322"/>
      <c r="BJ96" s="322"/>
      <c r="BK96" s="322"/>
      <c r="BL96" s="322"/>
      <c r="BM96" s="322"/>
      <c r="BN96" s="322"/>
      <c r="BO96" s="322"/>
      <c r="BP96" s="322"/>
      <c r="BQ96" s="322"/>
      <c r="BR96" s="322"/>
      <c r="BS96" s="322"/>
      <c r="BT96" s="322"/>
      <c r="BU96" s="322"/>
      <c r="BV96" s="322"/>
    </row>
    <row r="97" spans="3:74" x14ac:dyDescent="0.3">
      <c r="C97" s="315"/>
      <c r="D97" s="315"/>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c r="BF97" s="322"/>
      <c r="BG97" s="322"/>
      <c r="BH97" s="322"/>
      <c r="BI97" s="322"/>
      <c r="BJ97" s="322"/>
      <c r="BK97" s="322"/>
      <c r="BL97" s="322"/>
      <c r="BM97" s="322"/>
      <c r="BN97" s="322"/>
      <c r="BO97" s="322"/>
      <c r="BP97" s="322"/>
      <c r="BQ97" s="322"/>
      <c r="BR97" s="322"/>
      <c r="BS97" s="322"/>
      <c r="BT97" s="322"/>
      <c r="BU97" s="322"/>
      <c r="BV97" s="322"/>
    </row>
    <row r="98" spans="3:74" x14ac:dyDescent="0.3">
      <c r="C98" s="315"/>
      <c r="D98" s="315"/>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row>
    <row r="99" spans="3:74" x14ac:dyDescent="0.3">
      <c r="C99" s="315"/>
      <c r="D99" s="315"/>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c r="BF99" s="322"/>
      <c r="BG99" s="322"/>
      <c r="BH99" s="322"/>
      <c r="BI99" s="322"/>
      <c r="BJ99" s="322"/>
      <c r="BK99" s="322"/>
      <c r="BL99" s="322"/>
      <c r="BM99" s="322"/>
      <c r="BN99" s="322"/>
      <c r="BO99" s="322"/>
      <c r="BP99" s="322"/>
      <c r="BQ99" s="322"/>
      <c r="BR99" s="322"/>
      <c r="BS99" s="322"/>
      <c r="BT99" s="322"/>
      <c r="BU99" s="322"/>
      <c r="BV99" s="322"/>
    </row>
    <row r="100" spans="3:74" x14ac:dyDescent="0.3">
      <c r="C100" s="315"/>
      <c r="D100" s="315"/>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c r="BF100" s="322"/>
      <c r="BG100" s="322"/>
      <c r="BH100" s="322"/>
      <c r="BI100" s="322"/>
      <c r="BJ100" s="322"/>
      <c r="BK100" s="322"/>
      <c r="BL100" s="322"/>
      <c r="BM100" s="322"/>
      <c r="BN100" s="322"/>
      <c r="BO100" s="322"/>
      <c r="BP100" s="322"/>
      <c r="BQ100" s="322"/>
      <c r="BR100" s="322"/>
      <c r="BS100" s="322"/>
      <c r="BT100" s="322"/>
      <c r="BU100" s="322"/>
      <c r="BV100" s="322"/>
    </row>
    <row r="101" spans="3:74" x14ac:dyDescent="0.3">
      <c r="C101" s="315"/>
      <c r="D101" s="315"/>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row>
    <row r="102" spans="3:74" x14ac:dyDescent="0.3">
      <c r="C102" s="315"/>
      <c r="D102" s="315"/>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c r="BF102" s="322"/>
      <c r="BG102" s="322"/>
      <c r="BH102" s="322"/>
      <c r="BI102" s="322"/>
      <c r="BJ102" s="322"/>
      <c r="BK102" s="322"/>
      <c r="BL102" s="322"/>
      <c r="BM102" s="322"/>
      <c r="BN102" s="322"/>
      <c r="BO102" s="322"/>
      <c r="BP102" s="322"/>
      <c r="BQ102" s="322"/>
      <c r="BR102" s="322"/>
      <c r="BS102" s="322"/>
      <c r="BT102" s="322"/>
      <c r="BU102" s="322"/>
      <c r="BV102" s="322"/>
    </row>
    <row r="103" spans="3:74" x14ac:dyDescent="0.3">
      <c r="C103" s="315"/>
      <c r="D103" s="315"/>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c r="BF103" s="322"/>
      <c r="BG103" s="322"/>
      <c r="BH103" s="322"/>
      <c r="BI103" s="322"/>
      <c r="BJ103" s="322"/>
      <c r="BK103" s="322"/>
      <c r="BL103" s="322"/>
      <c r="BM103" s="322"/>
      <c r="BN103" s="322"/>
      <c r="BO103" s="322"/>
      <c r="BP103" s="322"/>
      <c r="BQ103" s="322"/>
      <c r="BR103" s="322"/>
      <c r="BS103" s="322"/>
      <c r="BT103" s="322"/>
      <c r="BU103" s="322"/>
      <c r="BV103" s="322"/>
    </row>
    <row r="104" spans="3:74" x14ac:dyDescent="0.3">
      <c r="C104" s="315"/>
      <c r="D104" s="315"/>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c r="BF104" s="322"/>
      <c r="BG104" s="322"/>
      <c r="BH104" s="322"/>
      <c r="BI104" s="322"/>
      <c r="BJ104" s="322"/>
      <c r="BK104" s="322"/>
      <c r="BL104" s="322"/>
      <c r="BM104" s="322"/>
      <c r="BN104" s="322"/>
      <c r="BO104" s="322"/>
      <c r="BP104" s="322"/>
      <c r="BQ104" s="322"/>
      <c r="BR104" s="322"/>
      <c r="BS104" s="322"/>
      <c r="BT104" s="322"/>
      <c r="BU104" s="322"/>
      <c r="BV104" s="322"/>
    </row>
    <row r="105" spans="3:74" x14ac:dyDescent="0.3">
      <c r="C105" s="315"/>
      <c r="D105" s="315"/>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c r="BF105" s="322"/>
      <c r="BG105" s="322"/>
      <c r="BH105" s="322"/>
      <c r="BI105" s="322"/>
      <c r="BJ105" s="322"/>
      <c r="BK105" s="322"/>
      <c r="BL105" s="322"/>
      <c r="BM105" s="322"/>
      <c r="BN105" s="322"/>
      <c r="BO105" s="322"/>
      <c r="BP105" s="322"/>
      <c r="BQ105" s="322"/>
      <c r="BR105" s="322"/>
      <c r="BS105" s="322"/>
      <c r="BT105" s="322"/>
      <c r="BU105" s="322"/>
      <c r="BV105" s="322"/>
    </row>
    <row r="106" spans="3:74" x14ac:dyDescent="0.3">
      <c r="C106" s="315"/>
      <c r="D106" s="315"/>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22"/>
      <c r="BR106" s="322"/>
      <c r="BS106" s="322"/>
      <c r="BT106" s="322"/>
      <c r="BU106" s="322"/>
      <c r="BV106" s="322"/>
    </row>
    <row r="107" spans="3:74" x14ac:dyDescent="0.3">
      <c r="C107" s="315"/>
      <c r="D107" s="315"/>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c r="BF107" s="322"/>
      <c r="BG107" s="322"/>
      <c r="BH107" s="322"/>
      <c r="BI107" s="322"/>
      <c r="BJ107" s="322"/>
      <c r="BK107" s="322"/>
      <c r="BL107" s="322"/>
      <c r="BM107" s="322"/>
      <c r="BN107" s="322"/>
      <c r="BO107" s="322"/>
      <c r="BP107" s="322"/>
      <c r="BQ107" s="322"/>
      <c r="BR107" s="322"/>
      <c r="BS107" s="322"/>
      <c r="BT107" s="322"/>
      <c r="BU107" s="322"/>
      <c r="BV107" s="322"/>
    </row>
    <row r="108" spans="3:74" x14ac:dyDescent="0.3">
      <c r="C108" s="315"/>
      <c r="D108" s="315"/>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c r="BF108" s="322"/>
      <c r="BG108" s="322"/>
      <c r="BH108" s="322"/>
      <c r="BI108" s="322"/>
      <c r="BJ108" s="322"/>
      <c r="BK108" s="322"/>
      <c r="BL108" s="322"/>
      <c r="BM108" s="322"/>
      <c r="BN108" s="322"/>
      <c r="BO108" s="322"/>
      <c r="BP108" s="322"/>
      <c r="BQ108" s="322"/>
      <c r="BR108" s="322"/>
      <c r="BS108" s="322"/>
      <c r="BT108" s="322"/>
      <c r="BU108" s="322"/>
      <c r="BV108" s="322"/>
    </row>
    <row r="109" spans="3:74" x14ac:dyDescent="0.3">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row>
    <row r="123" spans="3:74" x14ac:dyDescent="0.3">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c r="AE123" s="387"/>
      <c r="AF123" s="387"/>
      <c r="AG123" s="387"/>
      <c r="AH123" s="387"/>
      <c r="AI123" s="387"/>
      <c r="AJ123" s="387"/>
      <c r="AK123" s="387"/>
      <c r="AL123" s="387"/>
      <c r="AM123" s="387"/>
      <c r="AN123" s="387"/>
      <c r="AO123" s="387"/>
      <c r="AP123" s="387"/>
      <c r="AQ123" s="387"/>
      <c r="AR123" s="387"/>
      <c r="AS123" s="387"/>
      <c r="AT123" s="387"/>
      <c r="AU123" s="387"/>
      <c r="AV123" s="387"/>
      <c r="AW123" s="387"/>
      <c r="AX123" s="387"/>
      <c r="AY123" s="387"/>
      <c r="AZ123" s="387"/>
      <c r="BA123" s="387"/>
      <c r="BB123" s="387"/>
      <c r="BC123" s="387"/>
      <c r="BD123" s="387"/>
      <c r="BE123" s="387"/>
      <c r="BF123" s="387"/>
      <c r="BG123" s="387"/>
      <c r="BH123" s="387"/>
      <c r="BI123" s="387"/>
      <c r="BJ123" s="387"/>
      <c r="BK123" s="387"/>
      <c r="BL123" s="387"/>
      <c r="BM123" s="387"/>
      <c r="BN123" s="387"/>
      <c r="BO123" s="387"/>
      <c r="BP123" s="387"/>
      <c r="BQ123" s="387"/>
      <c r="BR123" s="387"/>
      <c r="BS123" s="387"/>
      <c r="BT123" s="387"/>
      <c r="BU123" s="387"/>
      <c r="BV123" s="387"/>
    </row>
    <row r="124" spans="3:74" x14ac:dyDescent="0.3">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387"/>
      <c r="AF124" s="387"/>
      <c r="AG124" s="387"/>
      <c r="AH124" s="387"/>
      <c r="AI124" s="387"/>
      <c r="AJ124" s="387"/>
      <c r="AK124" s="387"/>
      <c r="AL124" s="387"/>
      <c r="AM124" s="387"/>
      <c r="AN124" s="387"/>
      <c r="AO124" s="387"/>
      <c r="AP124" s="387"/>
      <c r="AQ124" s="387"/>
      <c r="AR124" s="387"/>
      <c r="AS124" s="387"/>
      <c r="AT124" s="387"/>
      <c r="AU124" s="387"/>
      <c r="AV124" s="387"/>
      <c r="AW124" s="387"/>
      <c r="AX124" s="387"/>
      <c r="AY124" s="387"/>
      <c r="AZ124" s="387"/>
      <c r="BA124" s="387"/>
      <c r="BB124" s="387"/>
      <c r="BC124" s="387"/>
      <c r="BD124" s="387"/>
      <c r="BE124" s="387"/>
      <c r="BF124" s="387"/>
      <c r="BG124" s="387"/>
      <c r="BH124" s="387"/>
      <c r="BI124" s="387"/>
      <c r="BJ124" s="387"/>
      <c r="BK124" s="387"/>
      <c r="BL124" s="387"/>
      <c r="BM124" s="387"/>
      <c r="BN124" s="387"/>
      <c r="BO124" s="387"/>
      <c r="BP124" s="387"/>
      <c r="BQ124" s="387"/>
      <c r="BR124" s="387"/>
      <c r="BS124" s="387"/>
      <c r="BT124" s="387"/>
      <c r="BU124" s="387"/>
      <c r="BV124" s="387"/>
    </row>
    <row r="125" spans="3:74" x14ac:dyDescent="0.3">
      <c r="C125" s="315"/>
      <c r="D125" s="315"/>
      <c r="E125" s="322"/>
      <c r="F125" s="322"/>
      <c r="G125" s="322"/>
      <c r="H125" s="322"/>
      <c r="I125" s="322"/>
      <c r="J125" s="322"/>
      <c r="K125" s="322"/>
      <c r="L125" s="322"/>
      <c r="M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c r="BF125" s="322"/>
      <c r="BG125" s="322"/>
      <c r="BH125" s="322"/>
      <c r="BI125" s="322"/>
      <c r="BJ125" s="322"/>
      <c r="BK125" s="322"/>
      <c r="BL125" s="322"/>
      <c r="BM125" s="322"/>
      <c r="BN125" s="322"/>
      <c r="BO125" s="322"/>
      <c r="BP125" s="322"/>
      <c r="BQ125" s="322"/>
      <c r="BR125" s="322"/>
      <c r="BS125" s="322"/>
      <c r="BT125" s="322"/>
      <c r="BU125" s="322"/>
      <c r="BV125" s="322"/>
    </row>
    <row r="126" spans="3:74" x14ac:dyDescent="0.3">
      <c r="E126" s="322"/>
      <c r="F126" s="322"/>
      <c r="G126" s="322"/>
      <c r="H126" s="322"/>
      <c r="I126" s="322"/>
      <c r="J126" s="322"/>
      <c r="K126" s="322"/>
      <c r="L126" s="322"/>
      <c r="M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c r="BF126" s="322"/>
      <c r="BG126" s="322"/>
      <c r="BH126" s="322"/>
      <c r="BI126" s="322"/>
      <c r="BJ126" s="322"/>
      <c r="BK126" s="322"/>
      <c r="BL126" s="322"/>
      <c r="BM126" s="322"/>
      <c r="BN126" s="322"/>
      <c r="BO126" s="322"/>
      <c r="BP126" s="322"/>
      <c r="BQ126" s="322"/>
      <c r="BR126" s="322"/>
      <c r="BS126" s="322"/>
      <c r="BT126" s="322"/>
      <c r="BU126" s="322"/>
      <c r="BV126" s="322"/>
    </row>
    <row r="127" spans="3:74" x14ac:dyDescent="0.3">
      <c r="C127" s="315"/>
      <c r="D127" s="315"/>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c r="BF127" s="322"/>
      <c r="BG127" s="322"/>
      <c r="BH127" s="322"/>
      <c r="BI127" s="322"/>
      <c r="BJ127" s="322"/>
      <c r="BK127" s="322"/>
      <c r="BL127" s="322"/>
      <c r="BM127" s="322"/>
      <c r="BN127" s="322"/>
      <c r="BO127" s="322"/>
      <c r="BP127" s="322"/>
      <c r="BQ127" s="322"/>
      <c r="BR127" s="322"/>
      <c r="BS127" s="322"/>
      <c r="BT127" s="322"/>
      <c r="BU127" s="322"/>
      <c r="BV127" s="322"/>
    </row>
    <row r="128" spans="3:74" x14ac:dyDescent="0.3">
      <c r="C128" s="315"/>
      <c r="D128" s="315"/>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row>
    <row r="129" spans="3:74" x14ac:dyDescent="0.3">
      <c r="C129" s="315"/>
      <c r="D129" s="315"/>
      <c r="E129" s="322"/>
      <c r="F129" s="322"/>
      <c r="G129" s="322"/>
      <c r="H129" s="322"/>
      <c r="I129" s="322"/>
      <c r="J129" s="322"/>
      <c r="K129" s="322"/>
      <c r="L129" s="322"/>
      <c r="M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c r="BF129" s="322"/>
      <c r="BG129" s="322"/>
      <c r="BH129" s="322"/>
      <c r="BI129" s="322"/>
      <c r="BJ129" s="322"/>
      <c r="BK129" s="322"/>
      <c r="BL129" s="322"/>
      <c r="BM129" s="322"/>
      <c r="BN129" s="322"/>
      <c r="BO129" s="322"/>
      <c r="BP129" s="322"/>
      <c r="BQ129" s="322"/>
      <c r="BR129" s="322"/>
      <c r="BS129" s="322"/>
      <c r="BT129" s="322"/>
      <c r="BU129" s="322"/>
      <c r="BV129" s="322"/>
    </row>
    <row r="130" spans="3:74" x14ac:dyDescent="0.3">
      <c r="C130" s="315"/>
      <c r="D130" s="315"/>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c r="BF130" s="322"/>
      <c r="BG130" s="322"/>
      <c r="BH130" s="322"/>
      <c r="BI130" s="322"/>
      <c r="BJ130" s="322"/>
      <c r="BK130" s="322"/>
      <c r="BL130" s="322"/>
      <c r="BM130" s="322"/>
      <c r="BN130" s="322"/>
      <c r="BO130" s="322"/>
      <c r="BP130" s="322"/>
      <c r="BQ130" s="322"/>
      <c r="BR130" s="322"/>
      <c r="BS130" s="322"/>
      <c r="BT130" s="322"/>
      <c r="BU130" s="322"/>
      <c r="BV130" s="322"/>
    </row>
    <row r="131" spans="3:74" x14ac:dyDescent="0.3">
      <c r="C131" s="315"/>
      <c r="D131" s="315"/>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22"/>
      <c r="BQ131" s="322"/>
      <c r="BR131" s="322"/>
      <c r="BS131" s="322"/>
      <c r="BT131" s="322"/>
      <c r="BU131" s="322"/>
      <c r="BV131" s="322"/>
    </row>
    <row r="132" spans="3:74" x14ac:dyDescent="0.3">
      <c r="C132" s="315"/>
      <c r="D132" s="315"/>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22"/>
      <c r="BQ132" s="322"/>
      <c r="BR132" s="322"/>
      <c r="BS132" s="322"/>
      <c r="BT132" s="322"/>
      <c r="BU132" s="322"/>
      <c r="BV132" s="322"/>
    </row>
    <row r="133" spans="3:74" x14ac:dyDescent="0.3">
      <c r="C133" s="315"/>
      <c r="D133" s="315"/>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c r="BF133" s="322"/>
      <c r="BG133" s="322"/>
      <c r="BH133" s="322"/>
      <c r="BI133" s="322"/>
      <c r="BJ133" s="322"/>
      <c r="BK133" s="322"/>
      <c r="BL133" s="322"/>
      <c r="BM133" s="322"/>
      <c r="BN133" s="322"/>
      <c r="BO133" s="322"/>
      <c r="BP133" s="322"/>
      <c r="BQ133" s="322"/>
      <c r="BR133" s="322"/>
      <c r="BS133" s="322"/>
      <c r="BT133" s="322"/>
      <c r="BU133" s="322"/>
      <c r="BV133" s="322"/>
    </row>
    <row r="134" spans="3:74" x14ac:dyDescent="0.3">
      <c r="C134" s="315"/>
      <c r="D134" s="315"/>
      <c r="E134" s="322"/>
      <c r="F134" s="322"/>
      <c r="G134" s="322"/>
      <c r="H134" s="322"/>
      <c r="I134" s="322"/>
      <c r="J134" s="322"/>
      <c r="K134" s="322"/>
      <c r="L134" s="322"/>
      <c r="M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c r="BF134" s="322"/>
      <c r="BG134" s="322"/>
      <c r="BH134" s="322"/>
      <c r="BI134" s="322"/>
      <c r="BJ134" s="322"/>
      <c r="BK134" s="322"/>
      <c r="BL134" s="322"/>
      <c r="BM134" s="322"/>
      <c r="BN134" s="322"/>
      <c r="BO134" s="322"/>
      <c r="BP134" s="322"/>
      <c r="BQ134" s="322"/>
      <c r="BR134" s="322"/>
      <c r="BS134" s="322"/>
      <c r="BT134" s="322"/>
      <c r="BU134" s="322"/>
      <c r="BV134" s="322"/>
    </row>
    <row r="135" spans="3:74" x14ac:dyDescent="0.3">
      <c r="C135" s="315"/>
      <c r="D135" s="315"/>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c r="BF135" s="322"/>
      <c r="BG135" s="322"/>
      <c r="BH135" s="322"/>
      <c r="BI135" s="322"/>
      <c r="BJ135" s="322"/>
      <c r="BK135" s="322"/>
      <c r="BL135" s="322"/>
      <c r="BM135" s="322"/>
      <c r="BN135" s="322"/>
      <c r="BO135" s="322"/>
      <c r="BP135" s="322"/>
      <c r="BQ135" s="322"/>
      <c r="BR135" s="322"/>
      <c r="BS135" s="322"/>
      <c r="BT135" s="322"/>
      <c r="BU135" s="322"/>
      <c r="BV135" s="322"/>
    </row>
    <row r="136" spans="3:74" x14ac:dyDescent="0.3">
      <c r="C136" s="315"/>
      <c r="D136" s="315"/>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c r="BF136" s="322"/>
      <c r="BG136" s="322"/>
      <c r="BH136" s="322"/>
      <c r="BI136" s="322"/>
      <c r="BJ136" s="322"/>
      <c r="BK136" s="322"/>
      <c r="BL136" s="322"/>
      <c r="BM136" s="322"/>
      <c r="BN136" s="322"/>
      <c r="BO136" s="322"/>
      <c r="BP136" s="322"/>
      <c r="BQ136" s="322"/>
      <c r="BR136" s="322"/>
      <c r="BS136" s="322"/>
      <c r="BT136" s="322"/>
      <c r="BU136" s="322"/>
      <c r="BV136" s="322"/>
    </row>
    <row r="137" spans="3:74" x14ac:dyDescent="0.3">
      <c r="C137" s="315"/>
      <c r="D137" s="315"/>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c r="BF137" s="322"/>
      <c r="BG137" s="322"/>
      <c r="BH137" s="322"/>
      <c r="BI137" s="322"/>
      <c r="BJ137" s="322"/>
      <c r="BK137" s="322"/>
      <c r="BL137" s="322"/>
      <c r="BM137" s="322"/>
      <c r="BN137" s="322"/>
      <c r="BO137" s="322"/>
      <c r="BP137" s="322"/>
      <c r="BQ137" s="322"/>
      <c r="BR137" s="322"/>
      <c r="BS137" s="322"/>
      <c r="BT137" s="322"/>
      <c r="BU137" s="322"/>
      <c r="BV137" s="322"/>
    </row>
    <row r="138" spans="3:74" x14ac:dyDescent="0.3">
      <c r="E138" s="322"/>
      <c r="F138" s="322"/>
      <c r="G138" s="322"/>
      <c r="H138" s="322"/>
      <c r="I138" s="322"/>
      <c r="J138" s="322"/>
      <c r="K138" s="322"/>
      <c r="L138" s="322"/>
      <c r="M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c r="BF138" s="322"/>
      <c r="BG138" s="322"/>
      <c r="BH138" s="322"/>
      <c r="BI138" s="322"/>
      <c r="BJ138" s="322"/>
      <c r="BK138" s="322"/>
      <c r="BL138" s="322"/>
      <c r="BM138" s="322"/>
      <c r="BN138" s="322"/>
      <c r="BO138" s="322"/>
      <c r="BP138" s="322"/>
      <c r="BQ138" s="322"/>
      <c r="BR138" s="322"/>
      <c r="BS138" s="322"/>
      <c r="BT138" s="322"/>
      <c r="BU138" s="322"/>
      <c r="BV138" s="322"/>
    </row>
    <row r="139" spans="3:74" x14ac:dyDescent="0.3">
      <c r="C139" s="315"/>
      <c r="D139" s="315"/>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c r="BF139" s="322"/>
      <c r="BG139" s="322"/>
      <c r="BH139" s="322"/>
      <c r="BI139" s="322"/>
      <c r="BJ139" s="322"/>
      <c r="BK139" s="322"/>
      <c r="BL139" s="322"/>
      <c r="BM139" s="322"/>
      <c r="BN139" s="322"/>
      <c r="BO139" s="322"/>
      <c r="BP139" s="322"/>
      <c r="BQ139" s="322"/>
      <c r="BR139" s="322"/>
      <c r="BS139" s="322"/>
      <c r="BT139" s="322"/>
      <c r="BU139" s="322"/>
      <c r="BV139" s="322"/>
    </row>
    <row r="140" spans="3:74" x14ac:dyDescent="0.3">
      <c r="C140" s="315"/>
      <c r="D140" s="315"/>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c r="BF140" s="322"/>
      <c r="BG140" s="322"/>
      <c r="BH140" s="322"/>
      <c r="BI140" s="322"/>
      <c r="BJ140" s="322"/>
      <c r="BK140" s="322"/>
      <c r="BL140" s="322"/>
      <c r="BM140" s="322"/>
      <c r="BN140" s="322"/>
      <c r="BO140" s="322"/>
      <c r="BP140" s="322"/>
      <c r="BQ140" s="322"/>
      <c r="BR140" s="322"/>
      <c r="BS140" s="322"/>
      <c r="BT140" s="322"/>
      <c r="BU140" s="322"/>
      <c r="BV140" s="322"/>
    </row>
    <row r="141" spans="3:74" x14ac:dyDescent="0.3">
      <c r="C141" s="315"/>
      <c r="D141" s="315"/>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22"/>
      <c r="BQ141" s="322"/>
      <c r="BR141" s="322"/>
      <c r="BS141" s="322"/>
      <c r="BT141" s="322"/>
      <c r="BU141" s="322"/>
      <c r="BV141" s="322"/>
    </row>
    <row r="142" spans="3:74" x14ac:dyDescent="0.3">
      <c r="C142" s="315"/>
      <c r="D142" s="315"/>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322"/>
      <c r="BQ142" s="322"/>
      <c r="BR142" s="322"/>
      <c r="BS142" s="322"/>
      <c r="BT142" s="322"/>
      <c r="BU142" s="322"/>
      <c r="BV142" s="322"/>
    </row>
    <row r="143" spans="3:74" x14ac:dyDescent="0.3">
      <c r="C143" s="315"/>
      <c r="D143" s="315"/>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c r="BF143" s="322"/>
      <c r="BG143" s="322"/>
      <c r="BH143" s="322"/>
      <c r="BI143" s="322"/>
      <c r="BJ143" s="322"/>
      <c r="BK143" s="322"/>
      <c r="BL143" s="322"/>
      <c r="BM143" s="322"/>
      <c r="BN143" s="322"/>
      <c r="BO143" s="322"/>
      <c r="BP143" s="322"/>
      <c r="BQ143" s="322"/>
      <c r="BR143" s="322"/>
      <c r="BS143" s="322"/>
      <c r="BT143" s="322"/>
      <c r="BU143" s="322"/>
      <c r="BV143" s="322"/>
    </row>
    <row r="144" spans="3:74" x14ac:dyDescent="0.3">
      <c r="C144" s="315"/>
      <c r="D144" s="315"/>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c r="BF144" s="322"/>
      <c r="BG144" s="322"/>
      <c r="BH144" s="322"/>
      <c r="BI144" s="322"/>
      <c r="BJ144" s="322"/>
      <c r="BK144" s="322"/>
      <c r="BL144" s="322"/>
      <c r="BM144" s="322"/>
      <c r="BN144" s="322"/>
      <c r="BO144" s="322"/>
      <c r="BP144" s="322"/>
      <c r="BQ144" s="322"/>
      <c r="BR144" s="322"/>
      <c r="BS144" s="322"/>
      <c r="BT144" s="322"/>
      <c r="BU144" s="322"/>
      <c r="BV144" s="322"/>
    </row>
    <row r="145" spans="3:74" x14ac:dyDescent="0.3">
      <c r="C145" s="315"/>
      <c r="D145" s="315"/>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322"/>
      <c r="BQ145" s="322"/>
      <c r="BR145" s="322"/>
      <c r="BS145" s="322"/>
      <c r="BT145" s="322"/>
      <c r="BU145" s="322"/>
      <c r="BV145" s="322"/>
    </row>
    <row r="146" spans="3:74" x14ac:dyDescent="0.3">
      <c r="C146" s="315"/>
      <c r="D146" s="315"/>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2"/>
      <c r="BM146" s="322"/>
      <c r="BN146" s="322"/>
      <c r="BO146" s="322"/>
      <c r="BP146" s="322"/>
      <c r="BQ146" s="322"/>
      <c r="BR146" s="322"/>
      <c r="BS146" s="322"/>
      <c r="BT146" s="322"/>
      <c r="BU146" s="322"/>
      <c r="BV146" s="322"/>
    </row>
    <row r="147" spans="3:74" x14ac:dyDescent="0.3">
      <c r="C147" s="315"/>
      <c r="D147" s="315"/>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c r="BF147" s="322"/>
      <c r="BG147" s="322"/>
      <c r="BH147" s="322"/>
      <c r="BI147" s="322"/>
      <c r="BJ147" s="322"/>
      <c r="BK147" s="322"/>
      <c r="BL147" s="322"/>
      <c r="BM147" s="322"/>
      <c r="BN147" s="322"/>
      <c r="BO147" s="322"/>
      <c r="BP147" s="322"/>
      <c r="BQ147" s="322"/>
      <c r="BR147" s="322"/>
      <c r="BS147" s="322"/>
      <c r="BT147" s="322"/>
      <c r="BU147" s="322"/>
      <c r="BV147" s="322"/>
    </row>
    <row r="148" spans="3:74" x14ac:dyDescent="0.3">
      <c r="C148" s="315"/>
      <c r="D148" s="315"/>
      <c r="E148" s="322"/>
      <c r="F148" s="322"/>
      <c r="G148" s="322"/>
      <c r="H148" s="322"/>
      <c r="I148" s="322"/>
      <c r="J148" s="322"/>
      <c r="K148" s="322"/>
      <c r="L148" s="322"/>
      <c r="M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c r="BF148" s="322"/>
      <c r="BG148" s="322"/>
      <c r="BH148" s="322"/>
      <c r="BI148" s="322"/>
      <c r="BJ148" s="322"/>
      <c r="BK148" s="322"/>
      <c r="BL148" s="322"/>
      <c r="BM148" s="322"/>
      <c r="BN148" s="322"/>
      <c r="BO148" s="322"/>
      <c r="BP148" s="322"/>
      <c r="BQ148" s="322"/>
      <c r="BR148" s="322"/>
      <c r="BS148" s="322"/>
      <c r="BT148" s="322"/>
      <c r="BU148" s="322"/>
      <c r="BV148" s="322"/>
    </row>
    <row r="149" spans="3:74" x14ac:dyDescent="0.3">
      <c r="C149" s="315"/>
      <c r="D149" s="315"/>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c r="BF149" s="322"/>
      <c r="BG149" s="322"/>
      <c r="BH149" s="322"/>
      <c r="BI149" s="322"/>
      <c r="BJ149" s="322"/>
      <c r="BK149" s="322"/>
      <c r="BL149" s="322"/>
      <c r="BM149" s="322"/>
      <c r="BN149" s="322"/>
      <c r="BO149" s="322"/>
      <c r="BP149" s="322"/>
      <c r="BQ149" s="322"/>
      <c r="BR149" s="322"/>
      <c r="BS149" s="322"/>
      <c r="BT149" s="322"/>
      <c r="BU149" s="322"/>
      <c r="BV149" s="322"/>
    </row>
    <row r="150" spans="3:74" x14ac:dyDescent="0.3">
      <c r="C150" s="315"/>
      <c r="D150" s="315"/>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322"/>
      <c r="BQ150" s="322"/>
      <c r="BR150" s="322"/>
      <c r="BS150" s="322"/>
      <c r="BT150" s="322"/>
      <c r="BU150" s="322"/>
      <c r="BV150" s="322"/>
    </row>
    <row r="151" spans="3:74" x14ac:dyDescent="0.3">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22"/>
      <c r="BQ151" s="322"/>
      <c r="BR151" s="322"/>
      <c r="BS151" s="322"/>
      <c r="BT151" s="322"/>
      <c r="BU151" s="322"/>
      <c r="BV151" s="322"/>
    </row>
    <row r="152" spans="3:74" x14ac:dyDescent="0.3">
      <c r="C152" s="315"/>
      <c r="D152" s="315"/>
      <c r="E152" s="322"/>
      <c r="F152" s="322"/>
      <c r="G152" s="322"/>
      <c r="H152" s="322"/>
      <c r="I152" s="322"/>
      <c r="J152" s="322"/>
      <c r="K152" s="322"/>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322"/>
      <c r="BQ152" s="322"/>
      <c r="BR152" s="322"/>
      <c r="BS152" s="322"/>
      <c r="BT152" s="322"/>
      <c r="BU152" s="322"/>
      <c r="BV152" s="322"/>
    </row>
    <row r="153" spans="3:74" x14ac:dyDescent="0.3">
      <c r="C153" s="315"/>
      <c r="D153" s="315"/>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c r="BF153" s="322"/>
      <c r="BG153" s="322"/>
      <c r="BH153" s="322"/>
      <c r="BI153" s="322"/>
      <c r="BJ153" s="322"/>
      <c r="BK153" s="322"/>
      <c r="BL153" s="322"/>
      <c r="BM153" s="322"/>
      <c r="BN153" s="322"/>
      <c r="BO153" s="322"/>
      <c r="BP153" s="322"/>
      <c r="BQ153" s="322"/>
      <c r="BR153" s="322"/>
      <c r="BS153" s="322"/>
      <c r="BT153" s="322"/>
      <c r="BU153" s="322"/>
      <c r="BV153" s="322"/>
    </row>
    <row r="154" spans="3:74" x14ac:dyDescent="0.3">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row>
    <row r="155" spans="3:74" x14ac:dyDescent="0.3">
      <c r="C155" s="315"/>
      <c r="D155" s="315"/>
      <c r="E155" s="322"/>
      <c r="F155" s="322"/>
      <c r="G155" s="322"/>
      <c r="H155" s="322"/>
      <c r="I155" s="322"/>
      <c r="J155" s="322"/>
      <c r="K155" s="322"/>
      <c r="L155" s="322"/>
      <c r="M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322"/>
      <c r="BQ155" s="322"/>
      <c r="BR155" s="322"/>
      <c r="BS155" s="322"/>
      <c r="BT155" s="322"/>
      <c r="BU155" s="322"/>
      <c r="BV155" s="322"/>
    </row>
    <row r="156" spans="3:74" x14ac:dyDescent="0.3">
      <c r="C156" s="315"/>
      <c r="D156" s="315"/>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c r="BF156" s="322"/>
      <c r="BG156" s="322"/>
      <c r="BH156" s="322"/>
      <c r="BI156" s="322"/>
      <c r="BJ156" s="322"/>
      <c r="BK156" s="322"/>
      <c r="BL156" s="322"/>
      <c r="BM156" s="322"/>
      <c r="BN156" s="322"/>
      <c r="BO156" s="322"/>
      <c r="BP156" s="322"/>
      <c r="BQ156" s="322"/>
      <c r="BR156" s="322"/>
      <c r="BS156" s="322"/>
      <c r="BT156" s="322"/>
      <c r="BU156" s="322"/>
      <c r="BV156" s="322"/>
    </row>
    <row r="157" spans="3:74" x14ac:dyDescent="0.3">
      <c r="C157" s="315"/>
      <c r="D157" s="315"/>
      <c r="E157" s="322"/>
      <c r="F157" s="322"/>
      <c r="G157" s="322"/>
      <c r="H157" s="322"/>
      <c r="I157" s="322"/>
      <c r="J157" s="322"/>
      <c r="K157" s="322"/>
      <c r="L157" s="322"/>
      <c r="M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c r="BF157" s="322"/>
      <c r="BG157" s="322"/>
      <c r="BH157" s="322"/>
      <c r="BI157" s="322"/>
      <c r="BJ157" s="322"/>
      <c r="BK157" s="322"/>
      <c r="BL157" s="322"/>
      <c r="BM157" s="322"/>
      <c r="BN157" s="322"/>
      <c r="BO157" s="322"/>
      <c r="BP157" s="322"/>
      <c r="BQ157" s="322"/>
      <c r="BR157" s="322"/>
      <c r="BS157" s="322"/>
      <c r="BT157" s="322"/>
      <c r="BU157" s="322"/>
      <c r="BV157" s="322"/>
    </row>
    <row r="158" spans="3:74" x14ac:dyDescent="0.3">
      <c r="C158" s="315"/>
      <c r="D158" s="315"/>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c r="BF158" s="322"/>
      <c r="BG158" s="322"/>
      <c r="BH158" s="322"/>
      <c r="BI158" s="322"/>
      <c r="BJ158" s="322"/>
      <c r="BK158" s="322"/>
      <c r="BL158" s="322"/>
      <c r="BM158" s="322"/>
      <c r="BN158" s="322"/>
      <c r="BO158" s="322"/>
      <c r="BP158" s="322"/>
      <c r="BQ158" s="322"/>
      <c r="BR158" s="322"/>
      <c r="BS158" s="322"/>
      <c r="BT158" s="322"/>
      <c r="BU158" s="322"/>
      <c r="BV158" s="322"/>
    </row>
    <row r="159" spans="3:74" x14ac:dyDescent="0.3">
      <c r="C159" s="315"/>
      <c r="D159" s="315"/>
      <c r="E159" s="322"/>
      <c r="F159" s="322"/>
      <c r="G159" s="322"/>
      <c r="H159" s="322"/>
      <c r="I159" s="322"/>
      <c r="J159" s="322"/>
      <c r="K159" s="322"/>
      <c r="L159" s="322"/>
      <c r="M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c r="BF159" s="322"/>
      <c r="BG159" s="322"/>
      <c r="BH159" s="322"/>
      <c r="BI159" s="322"/>
      <c r="BJ159" s="322"/>
      <c r="BK159" s="322"/>
      <c r="BL159" s="322"/>
      <c r="BM159" s="322"/>
      <c r="BN159" s="322"/>
      <c r="BO159" s="322"/>
      <c r="BP159" s="322"/>
      <c r="BQ159" s="322"/>
      <c r="BR159" s="322"/>
      <c r="BS159" s="322"/>
      <c r="BT159" s="322"/>
      <c r="BU159" s="322"/>
      <c r="BV159" s="322"/>
    </row>
    <row r="160" spans="3:74" x14ac:dyDescent="0.3">
      <c r="C160" s="315"/>
      <c r="D160" s="315"/>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c r="BF160" s="322"/>
      <c r="BG160" s="322"/>
      <c r="BH160" s="322"/>
      <c r="BI160" s="322"/>
      <c r="BJ160" s="322"/>
      <c r="BK160" s="322"/>
      <c r="BL160" s="322"/>
      <c r="BM160" s="322"/>
      <c r="BN160" s="322"/>
      <c r="BO160" s="322"/>
      <c r="BP160" s="322"/>
      <c r="BQ160" s="322"/>
      <c r="BR160" s="322"/>
      <c r="BS160" s="322"/>
      <c r="BT160" s="322"/>
      <c r="BU160" s="322"/>
      <c r="BV160" s="322"/>
    </row>
    <row r="161" spans="3:74" x14ac:dyDescent="0.3">
      <c r="C161" s="315"/>
      <c r="D161" s="315"/>
      <c r="E161" s="322"/>
      <c r="F161" s="322"/>
      <c r="G161" s="322"/>
      <c r="H161" s="322"/>
      <c r="I161" s="322"/>
      <c r="J161" s="322"/>
      <c r="K161" s="322"/>
      <c r="L161" s="322"/>
      <c r="M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322"/>
      <c r="BQ161" s="322"/>
      <c r="BR161" s="322"/>
      <c r="BS161" s="322"/>
      <c r="BT161" s="322"/>
      <c r="BU161" s="322"/>
      <c r="BV161" s="322"/>
    </row>
    <row r="162" spans="3:74" x14ac:dyDescent="0.3">
      <c r="C162" s="315"/>
      <c r="D162" s="315"/>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322"/>
      <c r="BQ162" s="322"/>
      <c r="BR162" s="322"/>
      <c r="BS162" s="322"/>
      <c r="BT162" s="322"/>
      <c r="BU162" s="322"/>
      <c r="BV162" s="322"/>
    </row>
    <row r="163" spans="3:74" x14ac:dyDescent="0.3">
      <c r="C163" s="315"/>
      <c r="D163" s="315"/>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c r="BF163" s="322"/>
      <c r="BG163" s="322"/>
      <c r="BH163" s="322"/>
      <c r="BI163" s="322"/>
      <c r="BJ163" s="322"/>
      <c r="BK163" s="322"/>
      <c r="BL163" s="322"/>
      <c r="BM163" s="322"/>
      <c r="BN163" s="322"/>
      <c r="BO163" s="322"/>
      <c r="BP163" s="322"/>
      <c r="BQ163" s="322"/>
      <c r="BR163" s="322"/>
      <c r="BS163" s="322"/>
      <c r="BT163" s="322"/>
      <c r="BU163" s="322"/>
      <c r="BV163" s="322"/>
    </row>
    <row r="164" spans="3:74" x14ac:dyDescent="0.3">
      <c r="C164" s="315"/>
      <c r="D164" s="315"/>
      <c r="E164" s="322"/>
      <c r="F164" s="322"/>
      <c r="G164" s="322"/>
      <c r="H164" s="322"/>
      <c r="I164" s="322"/>
      <c r="J164" s="322"/>
      <c r="K164" s="322"/>
      <c r="L164" s="322"/>
      <c r="M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c r="BF164" s="322"/>
      <c r="BG164" s="322"/>
      <c r="BH164" s="322"/>
      <c r="BI164" s="322"/>
      <c r="BJ164" s="322"/>
      <c r="BK164" s="322"/>
      <c r="BL164" s="322"/>
      <c r="BM164" s="322"/>
      <c r="BN164" s="322"/>
      <c r="BO164" s="322"/>
      <c r="BP164" s="322"/>
      <c r="BQ164" s="322"/>
      <c r="BR164" s="322"/>
      <c r="BS164" s="322"/>
      <c r="BT164" s="322"/>
      <c r="BU164" s="322"/>
      <c r="BV164" s="322"/>
    </row>
    <row r="165" spans="3:74" x14ac:dyDescent="0.3">
      <c r="C165" s="315"/>
      <c r="D165" s="315"/>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c r="BF165" s="322"/>
      <c r="BG165" s="322"/>
      <c r="BH165" s="322"/>
      <c r="BI165" s="322"/>
      <c r="BJ165" s="322"/>
      <c r="BK165" s="322"/>
      <c r="BL165" s="322"/>
      <c r="BM165" s="322"/>
      <c r="BN165" s="322"/>
      <c r="BO165" s="322"/>
      <c r="BP165" s="322"/>
      <c r="BQ165" s="322"/>
      <c r="BR165" s="322"/>
      <c r="BS165" s="322"/>
      <c r="BT165" s="322"/>
      <c r="BU165" s="322"/>
      <c r="BV165" s="322"/>
    </row>
    <row r="166" spans="3:74" x14ac:dyDescent="0.3">
      <c r="C166" s="315"/>
      <c r="D166" s="315"/>
      <c r="E166" s="322"/>
      <c r="F166" s="322"/>
      <c r="G166" s="322"/>
      <c r="H166" s="322"/>
      <c r="I166" s="322"/>
      <c r="J166" s="322"/>
      <c r="K166" s="322"/>
      <c r="L166" s="322"/>
      <c r="M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c r="BF166" s="322"/>
      <c r="BG166" s="322"/>
      <c r="BH166" s="322"/>
      <c r="BI166" s="322"/>
      <c r="BJ166" s="322"/>
      <c r="BK166" s="322"/>
      <c r="BL166" s="322"/>
      <c r="BM166" s="322"/>
      <c r="BN166" s="322"/>
      <c r="BO166" s="322"/>
      <c r="BP166" s="322"/>
      <c r="BQ166" s="322"/>
      <c r="BR166" s="322"/>
      <c r="BS166" s="322"/>
      <c r="BT166" s="322"/>
      <c r="BU166" s="322"/>
      <c r="BV166" s="322"/>
    </row>
    <row r="167" spans="3:74" x14ac:dyDescent="0.3">
      <c r="C167" s="315"/>
      <c r="D167" s="315"/>
      <c r="E167" s="322"/>
      <c r="F167" s="322"/>
      <c r="G167" s="322"/>
      <c r="H167" s="322"/>
      <c r="I167" s="322"/>
      <c r="J167" s="322"/>
      <c r="K167" s="322"/>
      <c r="L167" s="322"/>
      <c r="M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2"/>
      <c r="BE167" s="322"/>
      <c r="BF167" s="322"/>
      <c r="BG167" s="322"/>
      <c r="BH167" s="322"/>
      <c r="BI167" s="322"/>
      <c r="BJ167" s="322"/>
      <c r="BK167" s="322"/>
      <c r="BL167" s="322"/>
      <c r="BM167" s="322"/>
      <c r="BN167" s="322"/>
      <c r="BO167" s="322"/>
      <c r="BP167" s="322"/>
      <c r="BQ167" s="322"/>
      <c r="BR167" s="322"/>
      <c r="BS167" s="322"/>
      <c r="BT167" s="322"/>
      <c r="BU167" s="322"/>
      <c r="BV167" s="322"/>
    </row>
    <row r="168" spans="3:74" x14ac:dyDescent="0.3">
      <c r="C168" s="315"/>
      <c r="D168" s="315"/>
      <c r="E168" s="322"/>
      <c r="F168" s="322"/>
      <c r="G168" s="322"/>
      <c r="H168" s="322"/>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c r="BF168" s="322"/>
      <c r="BG168" s="322"/>
      <c r="BH168" s="322"/>
      <c r="BI168" s="322"/>
      <c r="BJ168" s="322"/>
      <c r="BK168" s="322"/>
      <c r="BL168" s="322"/>
      <c r="BM168" s="322"/>
      <c r="BN168" s="322"/>
      <c r="BO168" s="322"/>
      <c r="BP168" s="322"/>
      <c r="BQ168" s="322"/>
      <c r="BR168" s="322"/>
      <c r="BS168" s="322"/>
      <c r="BT168" s="322"/>
      <c r="BU168" s="322"/>
      <c r="BV168" s="322"/>
    </row>
    <row r="169" spans="3:74" x14ac:dyDescent="0.3">
      <c r="C169" s="315"/>
      <c r="D169" s="315"/>
      <c r="E169" s="322"/>
      <c r="F169" s="322"/>
      <c r="G169" s="322"/>
      <c r="H169" s="322"/>
      <c r="I169" s="322"/>
      <c r="J169" s="322"/>
      <c r="K169" s="322"/>
      <c r="L169" s="322"/>
      <c r="M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c r="BF169" s="322"/>
      <c r="BG169" s="322"/>
      <c r="BH169" s="322"/>
      <c r="BI169" s="322"/>
      <c r="BJ169" s="322"/>
      <c r="BK169" s="322"/>
      <c r="BL169" s="322"/>
      <c r="BM169" s="322"/>
      <c r="BN169" s="322"/>
      <c r="BO169" s="322"/>
      <c r="BP169" s="322"/>
      <c r="BQ169" s="322"/>
      <c r="BR169" s="322"/>
      <c r="BS169" s="322"/>
      <c r="BT169" s="322"/>
      <c r="BU169" s="322"/>
      <c r="BV169" s="322"/>
    </row>
    <row r="170" spans="3:74" x14ac:dyDescent="0.3">
      <c r="C170" s="315"/>
      <c r="D170" s="315"/>
      <c r="E170" s="322"/>
      <c r="F170" s="322"/>
      <c r="G170" s="322"/>
      <c r="H170" s="322"/>
      <c r="I170" s="322"/>
      <c r="J170" s="322"/>
      <c r="K170" s="322"/>
      <c r="L170" s="322"/>
      <c r="M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c r="BF170" s="322"/>
      <c r="BG170" s="322"/>
      <c r="BH170" s="322"/>
      <c r="BI170" s="322"/>
      <c r="BJ170" s="322"/>
      <c r="BK170" s="322"/>
      <c r="BL170" s="322"/>
      <c r="BM170" s="322"/>
      <c r="BN170" s="322"/>
      <c r="BO170" s="322"/>
      <c r="BP170" s="322"/>
      <c r="BQ170" s="322"/>
      <c r="BR170" s="322"/>
      <c r="BS170" s="322"/>
      <c r="BT170" s="322"/>
      <c r="BU170" s="322"/>
      <c r="BV170" s="322"/>
    </row>
    <row r="171" spans="3:74" x14ac:dyDescent="0.3">
      <c r="C171" s="315"/>
      <c r="D171" s="315"/>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22"/>
      <c r="BQ171" s="322"/>
      <c r="BR171" s="322"/>
      <c r="BS171" s="322"/>
      <c r="BT171" s="322"/>
      <c r="BU171" s="322"/>
      <c r="BV171" s="322"/>
    </row>
    <row r="172" spans="3:74" x14ac:dyDescent="0.3">
      <c r="C172" s="315"/>
      <c r="D172" s="315"/>
      <c r="E172" s="322"/>
      <c r="F172" s="322"/>
      <c r="G172" s="322"/>
      <c r="H172" s="322"/>
      <c r="I172" s="322"/>
      <c r="J172" s="322"/>
      <c r="K172" s="322"/>
      <c r="L172" s="322"/>
      <c r="M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2"/>
      <c r="BM172" s="322"/>
      <c r="BN172" s="322"/>
      <c r="BO172" s="322"/>
      <c r="BP172" s="322"/>
      <c r="BQ172" s="322"/>
      <c r="BR172" s="322"/>
      <c r="BS172" s="322"/>
      <c r="BT172" s="322"/>
      <c r="BU172" s="322"/>
      <c r="BV172" s="322"/>
    </row>
    <row r="173" spans="3:74" x14ac:dyDescent="0.3">
      <c r="C173" s="315"/>
      <c r="D173" s="315"/>
      <c r="E173" s="322"/>
      <c r="F173" s="322"/>
      <c r="G173" s="322"/>
      <c r="H173" s="322"/>
      <c r="I173" s="322"/>
      <c r="J173" s="322"/>
      <c r="K173" s="322"/>
      <c r="L173" s="322"/>
      <c r="M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c r="BF173" s="322"/>
      <c r="BG173" s="322"/>
      <c r="BH173" s="322"/>
      <c r="BI173" s="322"/>
      <c r="BJ173" s="322"/>
      <c r="BK173" s="322"/>
      <c r="BL173" s="322"/>
      <c r="BM173" s="322"/>
      <c r="BN173" s="322"/>
      <c r="BO173" s="322"/>
      <c r="BP173" s="322"/>
      <c r="BQ173" s="322"/>
      <c r="BR173" s="322"/>
      <c r="BS173" s="322"/>
      <c r="BT173" s="322"/>
      <c r="BU173" s="322"/>
      <c r="BV173" s="322"/>
    </row>
    <row r="174" spans="3:74" x14ac:dyDescent="0.3">
      <c r="E174" s="322"/>
      <c r="F174" s="322"/>
      <c r="G174" s="322"/>
      <c r="H174" s="322"/>
      <c r="I174" s="322"/>
      <c r="J174" s="322"/>
      <c r="K174" s="322"/>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c r="BF174" s="322"/>
      <c r="BG174" s="322"/>
      <c r="BH174" s="322"/>
      <c r="BI174" s="322"/>
      <c r="BJ174" s="322"/>
      <c r="BK174" s="322"/>
      <c r="BL174" s="322"/>
      <c r="BM174" s="322"/>
      <c r="BN174" s="322"/>
      <c r="BO174" s="322"/>
      <c r="BP174" s="322"/>
      <c r="BQ174" s="322"/>
      <c r="BR174" s="322"/>
      <c r="BS174" s="322"/>
      <c r="BT174" s="322"/>
      <c r="BU174" s="322"/>
      <c r="BV174" s="322"/>
    </row>
    <row r="175" spans="3:74" x14ac:dyDescent="0.3">
      <c r="C175" s="315"/>
      <c r="D175" s="315"/>
      <c r="E175" s="322"/>
      <c r="F175" s="322"/>
      <c r="G175" s="322"/>
      <c r="H175" s="322"/>
      <c r="I175" s="322"/>
      <c r="J175" s="322"/>
      <c r="K175" s="322"/>
      <c r="L175" s="322"/>
      <c r="M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c r="BF175" s="322"/>
      <c r="BG175" s="322"/>
      <c r="BH175" s="322"/>
      <c r="BI175" s="322"/>
      <c r="BJ175" s="322"/>
      <c r="BK175" s="322"/>
      <c r="BL175" s="322"/>
      <c r="BM175" s="322"/>
      <c r="BN175" s="322"/>
      <c r="BO175" s="322"/>
      <c r="BP175" s="322"/>
      <c r="BQ175" s="322"/>
      <c r="BR175" s="322"/>
      <c r="BS175" s="322"/>
      <c r="BT175" s="322"/>
      <c r="BU175" s="322"/>
      <c r="BV175" s="322"/>
    </row>
    <row r="176" spans="3:74" x14ac:dyDescent="0.3">
      <c r="C176" s="315"/>
      <c r="D176" s="315"/>
      <c r="E176" s="322"/>
      <c r="F176" s="322"/>
      <c r="G176" s="322"/>
      <c r="H176" s="322"/>
      <c r="I176" s="322"/>
      <c r="J176" s="322"/>
      <c r="K176" s="322"/>
      <c r="L176" s="322"/>
      <c r="M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c r="BF176" s="322"/>
      <c r="BG176" s="322"/>
      <c r="BH176" s="322"/>
      <c r="BI176" s="322"/>
      <c r="BJ176" s="322"/>
      <c r="BK176" s="322"/>
      <c r="BL176" s="322"/>
      <c r="BM176" s="322"/>
      <c r="BN176" s="322"/>
      <c r="BO176" s="322"/>
      <c r="BP176" s="322"/>
      <c r="BQ176" s="322"/>
      <c r="BR176" s="322"/>
      <c r="BS176" s="322"/>
      <c r="BT176" s="322"/>
      <c r="BU176" s="322"/>
      <c r="BV176" s="322"/>
    </row>
    <row r="177" spans="3:74" x14ac:dyDescent="0.3">
      <c r="C177" s="315"/>
      <c r="D177" s="315"/>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2"/>
      <c r="BM177" s="322"/>
      <c r="BN177" s="322"/>
      <c r="BO177" s="322"/>
      <c r="BP177" s="322"/>
      <c r="BQ177" s="322"/>
      <c r="BR177" s="322"/>
      <c r="BS177" s="322"/>
      <c r="BT177" s="322"/>
      <c r="BU177" s="322"/>
      <c r="BV177" s="322"/>
    </row>
    <row r="178" spans="3:74" x14ac:dyDescent="0.3">
      <c r="C178" s="315"/>
      <c r="D178" s="315"/>
      <c r="E178" s="322"/>
      <c r="F178" s="322"/>
      <c r="G178" s="322"/>
      <c r="H178" s="322"/>
      <c r="I178" s="322"/>
      <c r="J178" s="322"/>
      <c r="K178" s="322"/>
      <c r="L178" s="322"/>
      <c r="M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c r="BF178" s="322"/>
      <c r="BG178" s="322"/>
      <c r="BH178" s="322"/>
      <c r="BI178" s="322"/>
      <c r="BJ178" s="322"/>
      <c r="BK178" s="322"/>
      <c r="BL178" s="322"/>
      <c r="BM178" s="322"/>
      <c r="BN178" s="322"/>
      <c r="BO178" s="322"/>
      <c r="BP178" s="322"/>
      <c r="BQ178" s="322"/>
      <c r="BR178" s="322"/>
      <c r="BS178" s="322"/>
      <c r="BT178" s="322"/>
      <c r="BU178" s="322"/>
      <c r="BV178" s="322"/>
    </row>
    <row r="179" spans="3:74" x14ac:dyDescent="0.3">
      <c r="C179" s="315"/>
      <c r="D179" s="315"/>
      <c r="E179" s="322"/>
      <c r="F179" s="322"/>
      <c r="G179" s="322"/>
      <c r="H179" s="322"/>
      <c r="I179" s="322"/>
      <c r="J179" s="322"/>
      <c r="K179" s="322"/>
      <c r="L179" s="322"/>
      <c r="M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c r="BF179" s="322"/>
      <c r="BG179" s="322"/>
      <c r="BH179" s="322"/>
      <c r="BI179" s="322"/>
      <c r="BJ179" s="322"/>
      <c r="BK179" s="322"/>
      <c r="BL179" s="322"/>
      <c r="BM179" s="322"/>
      <c r="BN179" s="322"/>
      <c r="BO179" s="322"/>
      <c r="BP179" s="322"/>
      <c r="BQ179" s="322"/>
      <c r="BR179" s="322"/>
      <c r="BS179" s="322"/>
      <c r="BT179" s="322"/>
      <c r="BU179" s="322"/>
      <c r="BV179" s="322"/>
    </row>
    <row r="180" spans="3:74" x14ac:dyDescent="0.3">
      <c r="C180" s="315"/>
      <c r="D180" s="315"/>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c r="BF180" s="322"/>
      <c r="BG180" s="322"/>
      <c r="BH180" s="322"/>
      <c r="BI180" s="322"/>
      <c r="BJ180" s="322"/>
      <c r="BK180" s="322"/>
      <c r="BL180" s="322"/>
      <c r="BM180" s="322"/>
      <c r="BN180" s="322"/>
      <c r="BO180" s="322"/>
      <c r="BP180" s="322"/>
      <c r="BQ180" s="322"/>
      <c r="BR180" s="322"/>
      <c r="BS180" s="322"/>
      <c r="BT180" s="322"/>
      <c r="BU180" s="322"/>
      <c r="BV180" s="322"/>
    </row>
    <row r="181" spans="3:74" x14ac:dyDescent="0.3">
      <c r="C181" s="315"/>
      <c r="D181" s="315"/>
      <c r="E181" s="322"/>
      <c r="F181" s="322"/>
      <c r="G181" s="322"/>
      <c r="H181" s="322"/>
      <c r="I181" s="322"/>
      <c r="J181" s="322"/>
      <c r="K181" s="322"/>
      <c r="L181" s="322"/>
      <c r="M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c r="BF181" s="322"/>
      <c r="BG181" s="322"/>
      <c r="BH181" s="322"/>
      <c r="BI181" s="322"/>
      <c r="BJ181" s="322"/>
      <c r="BK181" s="322"/>
      <c r="BL181" s="322"/>
      <c r="BM181" s="322"/>
      <c r="BN181" s="322"/>
      <c r="BO181" s="322"/>
      <c r="BP181" s="322"/>
      <c r="BQ181" s="322"/>
      <c r="BR181" s="322"/>
      <c r="BS181" s="322"/>
      <c r="BT181" s="322"/>
      <c r="BU181" s="322"/>
      <c r="BV181" s="322"/>
    </row>
    <row r="182" spans="3:74" x14ac:dyDescent="0.3">
      <c r="C182" s="315"/>
      <c r="D182" s="315"/>
      <c r="E182" s="322"/>
      <c r="F182" s="322"/>
      <c r="G182" s="322"/>
      <c r="H182" s="322"/>
      <c r="I182" s="322"/>
      <c r="J182" s="322"/>
      <c r="K182" s="322"/>
      <c r="L182" s="322"/>
      <c r="M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c r="BF182" s="322"/>
      <c r="BG182" s="322"/>
      <c r="BH182" s="322"/>
      <c r="BI182" s="322"/>
      <c r="BJ182" s="322"/>
      <c r="BK182" s="322"/>
      <c r="BL182" s="322"/>
      <c r="BM182" s="322"/>
      <c r="BN182" s="322"/>
      <c r="BO182" s="322"/>
      <c r="BP182" s="322"/>
      <c r="BQ182" s="322"/>
      <c r="BR182" s="322"/>
      <c r="BS182" s="322"/>
      <c r="BT182" s="322"/>
      <c r="BU182" s="322"/>
      <c r="BV182" s="322"/>
    </row>
    <row r="183" spans="3:74" x14ac:dyDescent="0.3">
      <c r="C183" s="315"/>
      <c r="D183" s="315"/>
      <c r="E183" s="322"/>
      <c r="F183" s="322"/>
      <c r="G183" s="322"/>
      <c r="H183" s="322"/>
      <c r="I183" s="322"/>
      <c r="J183" s="322"/>
      <c r="K183" s="322"/>
      <c r="L183" s="322"/>
      <c r="M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c r="BF183" s="322"/>
      <c r="BG183" s="322"/>
      <c r="BH183" s="322"/>
      <c r="BI183" s="322"/>
      <c r="BJ183" s="322"/>
      <c r="BK183" s="322"/>
      <c r="BL183" s="322"/>
      <c r="BM183" s="322"/>
      <c r="BN183" s="322"/>
      <c r="BO183" s="322"/>
      <c r="BP183" s="322"/>
      <c r="BQ183" s="322"/>
      <c r="BR183" s="322"/>
      <c r="BS183" s="322"/>
      <c r="BT183" s="322"/>
      <c r="BU183" s="322"/>
      <c r="BV183" s="322"/>
    </row>
    <row r="184" spans="3:74" x14ac:dyDescent="0.3">
      <c r="C184" s="315"/>
      <c r="D184" s="315"/>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c r="BF184" s="322"/>
      <c r="BG184" s="322"/>
      <c r="BH184" s="322"/>
      <c r="BI184" s="322"/>
      <c r="BJ184" s="322"/>
      <c r="BK184" s="322"/>
      <c r="BL184" s="322"/>
      <c r="BM184" s="322"/>
      <c r="BN184" s="322"/>
      <c r="BO184" s="322"/>
      <c r="BP184" s="322"/>
      <c r="BQ184" s="322"/>
      <c r="BR184" s="322"/>
      <c r="BS184" s="322"/>
      <c r="BT184" s="322"/>
      <c r="BU184" s="322"/>
      <c r="BV184" s="322"/>
    </row>
    <row r="185" spans="3:74" x14ac:dyDescent="0.3">
      <c r="C185" s="315"/>
      <c r="D185" s="315"/>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c r="BF185" s="322"/>
      <c r="BG185" s="322"/>
      <c r="BH185" s="322"/>
      <c r="BI185" s="322"/>
      <c r="BJ185" s="322"/>
      <c r="BK185" s="322"/>
      <c r="BL185" s="322"/>
      <c r="BM185" s="322"/>
      <c r="BN185" s="322"/>
      <c r="BO185" s="322"/>
      <c r="BP185" s="322"/>
      <c r="BQ185" s="322"/>
      <c r="BR185" s="322"/>
      <c r="BS185" s="322"/>
      <c r="BT185" s="322"/>
      <c r="BU185" s="322"/>
      <c r="BV185" s="322"/>
    </row>
    <row r="186" spans="3:74" x14ac:dyDescent="0.3">
      <c r="E186" s="322"/>
      <c r="F186" s="322"/>
      <c r="G186" s="322"/>
      <c r="H186" s="322"/>
      <c r="I186" s="322"/>
      <c r="J186" s="322"/>
      <c r="K186" s="322"/>
      <c r="L186" s="322"/>
      <c r="M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c r="BF186" s="322"/>
      <c r="BG186" s="322"/>
      <c r="BH186" s="322"/>
      <c r="BI186" s="322"/>
      <c r="BJ186" s="322"/>
      <c r="BK186" s="322"/>
      <c r="BL186" s="322"/>
      <c r="BM186" s="322"/>
      <c r="BN186" s="322"/>
      <c r="BO186" s="322"/>
      <c r="BP186" s="322"/>
      <c r="BQ186" s="322"/>
      <c r="BR186" s="322"/>
      <c r="BS186" s="322"/>
      <c r="BT186" s="322"/>
      <c r="BU186" s="322"/>
      <c r="BV186" s="322"/>
    </row>
    <row r="187" spans="3:74" x14ac:dyDescent="0.3">
      <c r="C187" s="315"/>
      <c r="D187" s="315"/>
      <c r="E187" s="322"/>
      <c r="F187" s="322"/>
      <c r="G187" s="322"/>
      <c r="H187" s="322"/>
      <c r="I187" s="322"/>
      <c r="J187" s="322"/>
      <c r="K187" s="322"/>
      <c r="L187" s="322"/>
      <c r="M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c r="BF187" s="322"/>
      <c r="BG187" s="322"/>
      <c r="BH187" s="322"/>
      <c r="BI187" s="322"/>
      <c r="BJ187" s="322"/>
      <c r="BK187" s="322"/>
      <c r="BL187" s="322"/>
      <c r="BM187" s="322"/>
      <c r="BN187" s="322"/>
      <c r="BO187" s="322"/>
      <c r="BP187" s="322"/>
      <c r="BQ187" s="322"/>
      <c r="BR187" s="322"/>
      <c r="BS187" s="322"/>
      <c r="BT187" s="322"/>
      <c r="BU187" s="322"/>
      <c r="BV187" s="322"/>
    </row>
    <row r="188" spans="3:74" x14ac:dyDescent="0.3">
      <c r="C188" s="315"/>
      <c r="D188" s="315"/>
      <c r="E188" s="322"/>
      <c r="F188" s="322"/>
      <c r="G188" s="322"/>
      <c r="H188" s="322"/>
      <c r="I188" s="322"/>
      <c r="J188" s="322"/>
      <c r="K188" s="322"/>
      <c r="L188" s="322"/>
      <c r="M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c r="BF188" s="322"/>
      <c r="BG188" s="322"/>
      <c r="BH188" s="322"/>
      <c r="BI188" s="322"/>
      <c r="BJ188" s="322"/>
      <c r="BK188" s="322"/>
      <c r="BL188" s="322"/>
      <c r="BM188" s="322"/>
      <c r="BN188" s="322"/>
      <c r="BO188" s="322"/>
      <c r="BP188" s="322"/>
      <c r="BQ188" s="322"/>
      <c r="BR188" s="322"/>
      <c r="BS188" s="322"/>
      <c r="BT188" s="322"/>
      <c r="BU188" s="322"/>
      <c r="BV188" s="322"/>
    </row>
    <row r="189" spans="3:74" x14ac:dyDescent="0.3">
      <c r="C189" s="315"/>
      <c r="D189" s="315"/>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row>
    <row r="190" spans="3:74" x14ac:dyDescent="0.3">
      <c r="C190" s="315"/>
      <c r="D190" s="315"/>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c r="BF190" s="322"/>
      <c r="BG190" s="322"/>
      <c r="BH190" s="322"/>
      <c r="BI190" s="322"/>
      <c r="BJ190" s="322"/>
      <c r="BK190" s="322"/>
      <c r="BL190" s="322"/>
      <c r="BM190" s="322"/>
      <c r="BN190" s="322"/>
      <c r="BO190" s="322"/>
      <c r="BP190" s="322"/>
      <c r="BQ190" s="322"/>
      <c r="BR190" s="322"/>
      <c r="BS190" s="322"/>
      <c r="BT190" s="322"/>
      <c r="BU190" s="322"/>
      <c r="BV190" s="322"/>
    </row>
    <row r="191" spans="3:74" x14ac:dyDescent="0.3">
      <c r="C191" s="315"/>
      <c r="D191" s="315"/>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c r="BF191" s="322"/>
      <c r="BG191" s="322"/>
      <c r="BH191" s="322"/>
      <c r="BI191" s="322"/>
      <c r="BJ191" s="322"/>
      <c r="BK191" s="322"/>
      <c r="BL191" s="322"/>
      <c r="BM191" s="322"/>
      <c r="BN191" s="322"/>
      <c r="BO191" s="322"/>
      <c r="BP191" s="322"/>
      <c r="BQ191" s="322"/>
      <c r="BR191" s="322"/>
      <c r="BS191" s="322"/>
      <c r="BT191" s="322"/>
      <c r="BU191" s="322"/>
      <c r="BV191" s="322"/>
    </row>
    <row r="192" spans="3:74" x14ac:dyDescent="0.3">
      <c r="C192" s="315"/>
      <c r="D192" s="315"/>
      <c r="E192" s="322"/>
      <c r="F192" s="322"/>
      <c r="G192" s="322"/>
      <c r="H192" s="322"/>
      <c r="I192" s="322"/>
      <c r="J192" s="322"/>
      <c r="K192" s="322"/>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c r="BF192" s="322"/>
      <c r="BG192" s="322"/>
      <c r="BH192" s="322"/>
      <c r="BI192" s="322"/>
      <c r="BJ192" s="322"/>
      <c r="BK192" s="322"/>
      <c r="BL192" s="322"/>
      <c r="BM192" s="322"/>
      <c r="BN192" s="322"/>
      <c r="BO192" s="322"/>
      <c r="BP192" s="322"/>
      <c r="BQ192" s="322"/>
      <c r="BR192" s="322"/>
      <c r="BS192" s="322"/>
      <c r="BT192" s="322"/>
      <c r="BU192" s="322"/>
      <c r="BV192" s="322"/>
    </row>
    <row r="193" spans="3:74" x14ac:dyDescent="0.3">
      <c r="C193" s="315"/>
      <c r="D193" s="315"/>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c r="BF193" s="322"/>
      <c r="BG193" s="322"/>
      <c r="BH193" s="322"/>
      <c r="BI193" s="322"/>
      <c r="BJ193" s="322"/>
      <c r="BK193" s="322"/>
      <c r="BL193" s="322"/>
      <c r="BM193" s="322"/>
      <c r="BN193" s="322"/>
      <c r="BO193" s="322"/>
      <c r="BP193" s="322"/>
      <c r="BQ193" s="322"/>
      <c r="BR193" s="322"/>
      <c r="BS193" s="322"/>
      <c r="BT193" s="322"/>
      <c r="BU193" s="322"/>
      <c r="BV193" s="322"/>
    </row>
    <row r="194" spans="3:74" x14ac:dyDescent="0.3">
      <c r="C194" s="315"/>
      <c r="D194" s="315"/>
      <c r="E194" s="322"/>
      <c r="F194" s="322"/>
      <c r="G194" s="322"/>
      <c r="H194" s="322"/>
      <c r="I194" s="322"/>
      <c r="J194" s="322"/>
      <c r="K194" s="322"/>
      <c r="L194" s="322"/>
      <c r="M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c r="BF194" s="322"/>
      <c r="BG194" s="322"/>
      <c r="BH194" s="322"/>
      <c r="BI194" s="322"/>
      <c r="BJ194" s="322"/>
      <c r="BK194" s="322"/>
      <c r="BL194" s="322"/>
      <c r="BM194" s="322"/>
      <c r="BN194" s="322"/>
      <c r="BO194" s="322"/>
      <c r="BP194" s="322"/>
      <c r="BQ194" s="322"/>
      <c r="BR194" s="322"/>
      <c r="BS194" s="322"/>
      <c r="BT194" s="322"/>
      <c r="BU194" s="322"/>
      <c r="BV194" s="322"/>
    </row>
    <row r="195" spans="3:74" x14ac:dyDescent="0.3">
      <c r="C195" s="315"/>
      <c r="D195" s="315"/>
      <c r="E195" s="322"/>
      <c r="F195" s="322"/>
      <c r="G195" s="322"/>
      <c r="H195" s="322"/>
      <c r="I195" s="322"/>
      <c r="J195" s="322"/>
      <c r="K195" s="322"/>
      <c r="L195" s="322"/>
      <c r="M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c r="BF195" s="322"/>
      <c r="BG195" s="322"/>
      <c r="BH195" s="322"/>
      <c r="BI195" s="322"/>
      <c r="BJ195" s="322"/>
      <c r="BK195" s="322"/>
      <c r="BL195" s="322"/>
      <c r="BM195" s="322"/>
      <c r="BN195" s="322"/>
      <c r="BO195" s="322"/>
      <c r="BP195" s="322"/>
      <c r="BQ195" s="322"/>
      <c r="BR195" s="322"/>
      <c r="BS195" s="322"/>
      <c r="BT195" s="322"/>
      <c r="BU195" s="322"/>
      <c r="BV195" s="322"/>
    </row>
    <row r="196" spans="3:74" x14ac:dyDescent="0.3">
      <c r="C196" s="315"/>
      <c r="D196" s="315"/>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c r="BF196" s="322"/>
      <c r="BG196" s="322"/>
      <c r="BH196" s="322"/>
      <c r="BI196" s="322"/>
      <c r="BJ196" s="322"/>
      <c r="BK196" s="322"/>
      <c r="BL196" s="322"/>
      <c r="BM196" s="322"/>
      <c r="BN196" s="322"/>
      <c r="BO196" s="322"/>
      <c r="BP196" s="322"/>
      <c r="BQ196" s="322"/>
      <c r="BR196" s="322"/>
      <c r="BS196" s="322"/>
      <c r="BT196" s="322"/>
      <c r="BU196" s="322"/>
      <c r="BV196" s="322"/>
    </row>
    <row r="197" spans="3:74" x14ac:dyDescent="0.3">
      <c r="C197" s="315"/>
      <c r="D197" s="315"/>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c r="BF197" s="322"/>
      <c r="BG197" s="322"/>
      <c r="BH197" s="322"/>
      <c r="BI197" s="322"/>
      <c r="BJ197" s="322"/>
      <c r="BK197" s="322"/>
      <c r="BL197" s="322"/>
      <c r="BM197" s="322"/>
      <c r="BN197" s="322"/>
      <c r="BO197" s="322"/>
      <c r="BP197" s="322"/>
      <c r="BQ197" s="322"/>
      <c r="BR197" s="322"/>
      <c r="BS197" s="322"/>
      <c r="BT197" s="322"/>
      <c r="BU197" s="322"/>
      <c r="BV197" s="322"/>
    </row>
    <row r="198" spans="3:74" x14ac:dyDescent="0.3">
      <c r="C198" s="315"/>
      <c r="D198" s="315"/>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c r="BF198" s="322"/>
      <c r="BG198" s="322"/>
      <c r="BH198" s="322"/>
      <c r="BI198" s="322"/>
      <c r="BJ198" s="322"/>
      <c r="BK198" s="322"/>
      <c r="BL198" s="322"/>
      <c r="BM198" s="322"/>
      <c r="BN198" s="322"/>
      <c r="BO198" s="322"/>
      <c r="BP198" s="322"/>
      <c r="BQ198" s="322"/>
      <c r="BR198" s="322"/>
      <c r="BS198" s="322"/>
      <c r="BT198" s="322"/>
      <c r="BU198" s="322"/>
      <c r="BV198" s="322"/>
    </row>
    <row r="199" spans="3:74" x14ac:dyDescent="0.3">
      <c r="E199" s="322"/>
      <c r="F199" s="322"/>
      <c r="G199" s="322"/>
      <c r="H199" s="322"/>
      <c r="I199" s="322"/>
      <c r="J199" s="322"/>
      <c r="K199" s="322"/>
      <c r="L199" s="322"/>
      <c r="M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c r="BF199" s="322"/>
      <c r="BG199" s="322"/>
      <c r="BH199" s="322"/>
      <c r="BI199" s="322"/>
      <c r="BJ199" s="322"/>
      <c r="BK199" s="322"/>
      <c r="BL199" s="322"/>
      <c r="BM199" s="322"/>
      <c r="BN199" s="322"/>
      <c r="BO199" s="322"/>
      <c r="BP199" s="322"/>
      <c r="BQ199" s="322"/>
      <c r="BR199" s="322"/>
      <c r="BS199" s="322"/>
      <c r="BT199" s="322"/>
      <c r="BU199" s="322"/>
      <c r="BV199" s="322"/>
    </row>
    <row r="200" spans="3:74" x14ac:dyDescent="0.3">
      <c r="E200" s="322"/>
      <c r="F200" s="322"/>
      <c r="G200" s="322"/>
      <c r="H200" s="322"/>
      <c r="I200" s="322"/>
      <c r="J200" s="322"/>
      <c r="K200" s="322"/>
      <c r="L200" s="322"/>
      <c r="M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c r="BF200" s="322"/>
      <c r="BG200" s="322"/>
      <c r="BH200" s="322"/>
      <c r="BI200" s="322"/>
      <c r="BJ200" s="322"/>
      <c r="BK200" s="322"/>
      <c r="BL200" s="322"/>
      <c r="BM200" s="322"/>
      <c r="BN200" s="322"/>
      <c r="BO200" s="322"/>
      <c r="BP200" s="322"/>
      <c r="BQ200" s="322"/>
      <c r="BR200" s="322"/>
      <c r="BS200" s="322"/>
      <c r="BT200" s="322"/>
      <c r="BU200" s="322"/>
      <c r="BV200" s="322"/>
    </row>
    <row r="201" spans="3:74" x14ac:dyDescent="0.3">
      <c r="C201" s="315"/>
      <c r="D201" s="315"/>
      <c r="E201" s="322"/>
      <c r="F201" s="322"/>
      <c r="G201" s="322"/>
      <c r="H201" s="322"/>
      <c r="I201" s="322"/>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322"/>
      <c r="BQ201" s="322"/>
      <c r="BR201" s="322"/>
      <c r="BS201" s="322"/>
      <c r="BT201" s="322"/>
      <c r="BU201" s="322"/>
      <c r="BV201" s="322"/>
    </row>
    <row r="202" spans="3:74" x14ac:dyDescent="0.3">
      <c r="C202" s="315"/>
      <c r="D202" s="315"/>
      <c r="E202" s="322"/>
      <c r="F202" s="322"/>
      <c r="G202" s="322"/>
      <c r="H202" s="322"/>
      <c r="I202" s="322"/>
      <c r="J202" s="322"/>
      <c r="K202" s="322"/>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c r="BF202" s="322"/>
      <c r="BG202" s="322"/>
      <c r="BH202" s="322"/>
      <c r="BI202" s="322"/>
      <c r="BJ202" s="322"/>
      <c r="BK202" s="322"/>
      <c r="BL202" s="322"/>
      <c r="BM202" s="322"/>
      <c r="BN202" s="322"/>
      <c r="BO202" s="322"/>
      <c r="BP202" s="322"/>
      <c r="BQ202" s="322"/>
      <c r="BR202" s="322"/>
      <c r="BS202" s="322"/>
      <c r="BT202" s="322"/>
      <c r="BU202" s="322"/>
      <c r="BV202" s="322"/>
    </row>
    <row r="203" spans="3:74" x14ac:dyDescent="0.3">
      <c r="C203" s="315"/>
      <c r="D203" s="315"/>
      <c r="E203" s="322"/>
      <c r="F203" s="322"/>
      <c r="G203" s="322"/>
      <c r="H203" s="322"/>
      <c r="I203" s="322"/>
      <c r="J203" s="322"/>
      <c r="K203" s="322"/>
      <c r="L203" s="322"/>
      <c r="M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c r="BF203" s="322"/>
      <c r="BG203" s="322"/>
      <c r="BH203" s="322"/>
      <c r="BI203" s="322"/>
      <c r="BJ203" s="322"/>
      <c r="BK203" s="322"/>
      <c r="BL203" s="322"/>
      <c r="BM203" s="322"/>
      <c r="BN203" s="322"/>
      <c r="BO203" s="322"/>
      <c r="BP203" s="322"/>
      <c r="BQ203" s="322"/>
      <c r="BR203" s="322"/>
      <c r="BS203" s="322"/>
      <c r="BT203" s="322"/>
      <c r="BU203" s="322"/>
      <c r="BV203" s="322"/>
    </row>
    <row r="219" spans="3:74" x14ac:dyDescent="0.3">
      <c r="E219" s="387"/>
      <c r="F219" s="387"/>
      <c r="G219" s="387"/>
      <c r="H219" s="387"/>
      <c r="I219" s="387"/>
      <c r="J219" s="387"/>
      <c r="K219" s="387"/>
      <c r="L219" s="387"/>
      <c r="M219" s="387"/>
      <c r="N219" s="387"/>
      <c r="O219" s="387"/>
      <c r="P219" s="387"/>
      <c r="Q219" s="387"/>
      <c r="R219" s="387"/>
      <c r="S219" s="387"/>
      <c r="T219" s="387"/>
      <c r="U219" s="387"/>
      <c r="V219" s="387"/>
      <c r="W219" s="387"/>
      <c r="X219" s="387"/>
      <c r="Y219" s="387"/>
      <c r="Z219" s="387"/>
      <c r="AA219" s="387"/>
      <c r="AB219" s="387"/>
      <c r="AC219" s="387"/>
      <c r="AD219" s="387"/>
      <c r="AE219" s="387"/>
      <c r="AF219" s="387"/>
      <c r="AG219" s="387"/>
      <c r="AH219" s="387"/>
      <c r="AI219" s="387"/>
      <c r="AJ219" s="387"/>
      <c r="AK219" s="387"/>
      <c r="AL219" s="387"/>
      <c r="AM219" s="387"/>
      <c r="AN219" s="387"/>
      <c r="AO219" s="387"/>
      <c r="AP219" s="387"/>
      <c r="AQ219" s="387"/>
      <c r="AR219" s="387"/>
      <c r="AS219" s="387"/>
      <c r="AT219" s="387"/>
      <c r="AU219" s="387"/>
      <c r="AV219" s="387"/>
      <c r="AW219" s="387"/>
      <c r="AX219" s="387"/>
      <c r="AY219" s="387"/>
      <c r="AZ219" s="387"/>
      <c r="BA219" s="387"/>
      <c r="BB219" s="387"/>
      <c r="BC219" s="387"/>
      <c r="BD219" s="387"/>
      <c r="BE219" s="387"/>
      <c r="BF219" s="387"/>
      <c r="BG219" s="387"/>
      <c r="BH219" s="387"/>
      <c r="BI219" s="387"/>
      <c r="BJ219" s="387"/>
      <c r="BK219" s="387"/>
      <c r="BL219" s="387"/>
      <c r="BM219" s="387"/>
      <c r="BN219" s="387"/>
      <c r="BO219" s="387"/>
      <c r="BP219" s="387"/>
      <c r="BQ219" s="387"/>
      <c r="BR219" s="387"/>
      <c r="BS219" s="387"/>
      <c r="BT219" s="387"/>
      <c r="BU219" s="387"/>
      <c r="BV219" s="387"/>
    </row>
    <row r="220" spans="3:74" x14ac:dyDescent="0.3">
      <c r="C220" s="315"/>
      <c r="D220" s="315"/>
      <c r="E220" s="322"/>
      <c r="F220" s="322"/>
      <c r="G220" s="322"/>
      <c r="H220" s="322"/>
      <c r="I220" s="322"/>
      <c r="J220" s="322"/>
      <c r="K220" s="322"/>
      <c r="L220" s="322"/>
      <c r="M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c r="BF220" s="322"/>
      <c r="BG220" s="322"/>
      <c r="BH220" s="322"/>
      <c r="BI220" s="322"/>
      <c r="BJ220" s="322"/>
      <c r="BK220" s="322"/>
      <c r="BL220" s="322"/>
      <c r="BM220" s="322"/>
      <c r="BN220" s="322"/>
      <c r="BO220" s="322"/>
      <c r="BP220" s="322"/>
      <c r="BQ220" s="322"/>
      <c r="BR220" s="322"/>
      <c r="BS220" s="322"/>
      <c r="BT220" s="322"/>
      <c r="BU220" s="322"/>
      <c r="BV220" s="322"/>
    </row>
    <row r="221" spans="3:74" x14ac:dyDescent="0.3">
      <c r="C221" s="315"/>
      <c r="D221" s="315"/>
      <c r="E221" s="322"/>
      <c r="F221" s="322"/>
      <c r="G221" s="322"/>
      <c r="H221" s="322"/>
      <c r="I221" s="322"/>
      <c r="J221" s="322"/>
      <c r="K221" s="322"/>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c r="BF221" s="322"/>
      <c r="BG221" s="322"/>
      <c r="BH221" s="322"/>
      <c r="BI221" s="322"/>
      <c r="BJ221" s="322"/>
      <c r="BK221" s="322"/>
      <c r="BL221" s="322"/>
      <c r="BM221" s="322"/>
      <c r="BN221" s="322"/>
      <c r="BO221" s="322"/>
      <c r="BP221" s="322"/>
      <c r="BQ221" s="322"/>
      <c r="BR221" s="322"/>
      <c r="BS221" s="322"/>
      <c r="BT221" s="322"/>
      <c r="BU221" s="322"/>
      <c r="BV221" s="322"/>
    </row>
    <row r="222" spans="3:74" x14ac:dyDescent="0.3">
      <c r="C222" s="315"/>
      <c r="D222" s="315"/>
      <c r="E222" s="322"/>
      <c r="F222" s="322"/>
      <c r="G222" s="322"/>
      <c r="H222" s="322"/>
      <c r="I222" s="322"/>
      <c r="J222" s="322"/>
      <c r="K222" s="322"/>
      <c r="L222" s="322"/>
      <c r="M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c r="BF222" s="322"/>
      <c r="BG222" s="322"/>
      <c r="BH222" s="322"/>
      <c r="BI222" s="322"/>
      <c r="BJ222" s="322"/>
      <c r="BK222" s="322"/>
      <c r="BL222" s="322"/>
      <c r="BM222" s="322"/>
      <c r="BN222" s="322"/>
      <c r="BO222" s="322"/>
      <c r="BP222" s="322"/>
      <c r="BQ222" s="322"/>
      <c r="BR222" s="322"/>
      <c r="BS222" s="322"/>
      <c r="BT222" s="322"/>
      <c r="BU222" s="322"/>
      <c r="BV222" s="322"/>
    </row>
    <row r="223" spans="3:74" x14ac:dyDescent="0.3">
      <c r="C223" s="315"/>
      <c r="D223" s="315"/>
      <c r="E223" s="322"/>
      <c r="F223" s="322"/>
      <c r="G223" s="322"/>
      <c r="H223" s="322"/>
      <c r="I223" s="322"/>
      <c r="J223" s="322"/>
      <c r="K223" s="322"/>
      <c r="L223" s="322"/>
      <c r="M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c r="BF223" s="322"/>
      <c r="BG223" s="322"/>
      <c r="BH223" s="322"/>
      <c r="BI223" s="322"/>
      <c r="BJ223" s="322"/>
      <c r="BK223" s="322"/>
      <c r="BL223" s="322"/>
      <c r="BM223" s="322"/>
      <c r="BN223" s="322"/>
      <c r="BO223" s="322"/>
      <c r="BP223" s="322"/>
      <c r="BQ223" s="322"/>
      <c r="BR223" s="322"/>
      <c r="BS223" s="322"/>
      <c r="BT223" s="322"/>
      <c r="BU223" s="322"/>
      <c r="BV223" s="322"/>
    </row>
    <row r="224" spans="3:74" x14ac:dyDescent="0.3">
      <c r="C224" s="315"/>
      <c r="D224" s="315"/>
      <c r="E224" s="322"/>
      <c r="F224" s="322"/>
      <c r="G224" s="322"/>
      <c r="H224" s="322"/>
      <c r="I224" s="322"/>
      <c r="J224" s="322"/>
      <c r="K224" s="322"/>
      <c r="L224" s="322"/>
      <c r="M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c r="BF224" s="322"/>
      <c r="BG224" s="322"/>
      <c r="BH224" s="322"/>
      <c r="BI224" s="322"/>
      <c r="BJ224" s="322"/>
      <c r="BK224" s="322"/>
      <c r="BL224" s="322"/>
      <c r="BM224" s="322"/>
      <c r="BN224" s="322"/>
      <c r="BO224" s="322"/>
      <c r="BP224" s="322"/>
      <c r="BQ224" s="322"/>
      <c r="BR224" s="322"/>
      <c r="BS224" s="322"/>
      <c r="BT224" s="322"/>
      <c r="BU224" s="322"/>
      <c r="BV224" s="322"/>
    </row>
    <row r="225" spans="3:74" x14ac:dyDescent="0.3">
      <c r="C225" s="315"/>
      <c r="D225" s="315"/>
      <c r="E225" s="322"/>
      <c r="F225" s="322"/>
      <c r="G225" s="322"/>
      <c r="H225" s="322"/>
      <c r="I225" s="322"/>
      <c r="J225" s="322"/>
      <c r="K225" s="322"/>
      <c r="L225" s="322"/>
      <c r="M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c r="BF225" s="322"/>
      <c r="BG225" s="322"/>
      <c r="BH225" s="322"/>
      <c r="BI225" s="322"/>
      <c r="BJ225" s="322"/>
      <c r="BK225" s="322"/>
      <c r="BL225" s="322"/>
      <c r="BM225" s="322"/>
      <c r="BN225" s="322"/>
      <c r="BO225" s="322"/>
      <c r="BP225" s="322"/>
      <c r="BQ225" s="322"/>
      <c r="BR225" s="322"/>
      <c r="BS225" s="322"/>
      <c r="BT225" s="322"/>
      <c r="BU225" s="322"/>
      <c r="BV225" s="322"/>
    </row>
    <row r="226" spans="3:74" x14ac:dyDescent="0.3">
      <c r="C226" s="315"/>
      <c r="D226" s="315"/>
      <c r="E226" s="322"/>
      <c r="F226" s="322"/>
      <c r="G226" s="322"/>
      <c r="H226" s="322"/>
      <c r="I226" s="322"/>
      <c r="J226" s="322"/>
      <c r="K226" s="322"/>
      <c r="L226" s="322"/>
      <c r="M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c r="BF226" s="322"/>
      <c r="BG226" s="322"/>
      <c r="BH226" s="322"/>
      <c r="BI226" s="322"/>
      <c r="BJ226" s="322"/>
      <c r="BK226" s="322"/>
      <c r="BL226" s="322"/>
      <c r="BM226" s="322"/>
      <c r="BN226" s="322"/>
      <c r="BO226" s="322"/>
      <c r="BP226" s="322"/>
      <c r="BQ226" s="322"/>
      <c r="BR226" s="322"/>
      <c r="BS226" s="322"/>
      <c r="BT226" s="322"/>
      <c r="BU226" s="322"/>
      <c r="BV226" s="322"/>
    </row>
    <row r="227" spans="3:74" x14ac:dyDescent="0.3">
      <c r="C227" s="315"/>
      <c r="D227" s="315"/>
      <c r="E227" s="322"/>
      <c r="F227" s="322"/>
      <c r="G227" s="322"/>
      <c r="H227" s="322"/>
      <c r="I227" s="322"/>
      <c r="J227" s="322"/>
      <c r="K227" s="322"/>
      <c r="L227" s="322"/>
      <c r="M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c r="BF227" s="322"/>
      <c r="BG227" s="322"/>
      <c r="BH227" s="322"/>
      <c r="BI227" s="322"/>
      <c r="BJ227" s="322"/>
      <c r="BK227" s="322"/>
      <c r="BL227" s="322"/>
      <c r="BM227" s="322"/>
      <c r="BN227" s="322"/>
      <c r="BO227" s="322"/>
      <c r="BP227" s="322"/>
      <c r="BQ227" s="322"/>
      <c r="BR227" s="322"/>
      <c r="BS227" s="322"/>
      <c r="BT227" s="322"/>
      <c r="BU227" s="322"/>
      <c r="BV227" s="322"/>
    </row>
    <row r="228" spans="3:74" x14ac:dyDescent="0.3">
      <c r="C228" s="315"/>
      <c r="D228" s="315"/>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c r="BF228" s="322"/>
      <c r="BG228" s="322"/>
      <c r="BH228" s="322"/>
      <c r="BI228" s="322"/>
      <c r="BJ228" s="322"/>
      <c r="BK228" s="322"/>
      <c r="BL228" s="322"/>
      <c r="BM228" s="322"/>
      <c r="BN228" s="322"/>
      <c r="BO228" s="322"/>
      <c r="BP228" s="322"/>
      <c r="BQ228" s="322"/>
      <c r="BR228" s="322"/>
      <c r="BS228" s="322"/>
      <c r="BT228" s="322"/>
      <c r="BU228" s="322"/>
      <c r="BV228" s="322"/>
    </row>
    <row r="229" spans="3:74" x14ac:dyDescent="0.3">
      <c r="C229" s="315"/>
      <c r="D229" s="315"/>
      <c r="E229" s="322"/>
      <c r="F229" s="322"/>
      <c r="G229" s="322"/>
      <c r="H229" s="322"/>
      <c r="I229" s="322"/>
      <c r="J229" s="322"/>
      <c r="K229" s="322"/>
      <c r="L229" s="322"/>
      <c r="M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c r="BF229" s="322"/>
      <c r="BG229" s="322"/>
      <c r="BH229" s="322"/>
      <c r="BI229" s="322"/>
      <c r="BJ229" s="322"/>
      <c r="BK229" s="322"/>
      <c r="BL229" s="322"/>
      <c r="BM229" s="322"/>
      <c r="BN229" s="322"/>
      <c r="BO229" s="322"/>
      <c r="BP229" s="322"/>
      <c r="BQ229" s="322"/>
      <c r="BR229" s="322"/>
      <c r="BS229" s="322"/>
      <c r="BT229" s="322"/>
      <c r="BU229" s="322"/>
      <c r="BV229" s="322"/>
    </row>
    <row r="230" spans="3:74" x14ac:dyDescent="0.3">
      <c r="C230" s="315"/>
      <c r="D230" s="315"/>
      <c r="E230" s="322"/>
      <c r="F230" s="322"/>
      <c r="G230" s="322"/>
      <c r="H230" s="322"/>
      <c r="I230" s="322"/>
      <c r="J230" s="322"/>
      <c r="K230" s="322"/>
      <c r="L230" s="322"/>
      <c r="M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c r="BF230" s="322"/>
      <c r="BG230" s="322"/>
      <c r="BH230" s="322"/>
      <c r="BI230" s="322"/>
      <c r="BJ230" s="322"/>
      <c r="BK230" s="322"/>
      <c r="BL230" s="322"/>
      <c r="BM230" s="322"/>
      <c r="BN230" s="322"/>
      <c r="BO230" s="322"/>
      <c r="BP230" s="322"/>
      <c r="BQ230" s="322"/>
      <c r="BR230" s="322"/>
      <c r="BS230" s="322"/>
      <c r="BT230" s="322"/>
      <c r="BU230" s="322"/>
      <c r="BV230" s="322"/>
    </row>
    <row r="231" spans="3:74" x14ac:dyDescent="0.3">
      <c r="C231" s="315"/>
      <c r="D231" s="315"/>
      <c r="E231" s="322"/>
      <c r="F231" s="322"/>
      <c r="G231" s="322"/>
      <c r="H231" s="322"/>
      <c r="I231" s="322"/>
      <c r="J231" s="322"/>
      <c r="K231" s="322"/>
      <c r="L231" s="322"/>
      <c r="M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c r="BF231" s="322"/>
      <c r="BG231" s="322"/>
      <c r="BH231" s="322"/>
      <c r="BI231" s="322"/>
      <c r="BJ231" s="322"/>
      <c r="BK231" s="322"/>
      <c r="BL231" s="322"/>
      <c r="BM231" s="322"/>
      <c r="BN231" s="322"/>
      <c r="BO231" s="322"/>
      <c r="BP231" s="322"/>
      <c r="BQ231" s="322"/>
      <c r="BR231" s="322"/>
      <c r="BS231" s="322"/>
      <c r="BT231" s="322"/>
      <c r="BU231" s="322"/>
      <c r="BV231" s="322"/>
    </row>
    <row r="232" spans="3:74" x14ac:dyDescent="0.3">
      <c r="C232" s="315"/>
      <c r="D232" s="315"/>
      <c r="E232" s="322"/>
      <c r="F232" s="322"/>
      <c r="G232" s="322"/>
      <c r="H232" s="322"/>
      <c r="I232" s="322"/>
      <c r="J232" s="322"/>
      <c r="K232" s="322"/>
      <c r="L232" s="322"/>
      <c r="M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c r="BF232" s="322"/>
      <c r="BG232" s="322"/>
      <c r="BH232" s="322"/>
      <c r="BI232" s="322"/>
      <c r="BJ232" s="322"/>
      <c r="BK232" s="322"/>
      <c r="BL232" s="322"/>
      <c r="BM232" s="322"/>
      <c r="BN232" s="322"/>
      <c r="BO232" s="322"/>
      <c r="BP232" s="322"/>
      <c r="BQ232" s="322"/>
      <c r="BR232" s="322"/>
      <c r="BS232" s="322"/>
      <c r="BT232" s="322"/>
      <c r="BU232" s="322"/>
      <c r="BV232" s="322"/>
    </row>
    <row r="233" spans="3:74" x14ac:dyDescent="0.3">
      <c r="C233" s="315"/>
      <c r="D233" s="315"/>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c r="BF233" s="322"/>
      <c r="BG233" s="322"/>
      <c r="BH233" s="322"/>
      <c r="BI233" s="322"/>
      <c r="BJ233" s="322"/>
      <c r="BK233" s="322"/>
      <c r="BL233" s="322"/>
      <c r="BM233" s="322"/>
      <c r="BN233" s="322"/>
      <c r="BO233" s="322"/>
      <c r="BP233" s="322"/>
      <c r="BQ233" s="322"/>
      <c r="BR233" s="322"/>
      <c r="BS233" s="322"/>
      <c r="BT233" s="322"/>
      <c r="BU233" s="322"/>
      <c r="BV233" s="322"/>
    </row>
    <row r="234" spans="3:74" x14ac:dyDescent="0.3">
      <c r="C234" s="315"/>
      <c r="D234" s="315"/>
      <c r="E234" s="322"/>
      <c r="F234" s="322"/>
      <c r="G234" s="322"/>
      <c r="H234" s="322"/>
      <c r="I234" s="322"/>
      <c r="J234" s="322"/>
      <c r="K234" s="322"/>
      <c r="L234" s="322"/>
      <c r="M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c r="BF234" s="322"/>
      <c r="BG234" s="322"/>
      <c r="BH234" s="322"/>
      <c r="BI234" s="322"/>
      <c r="BJ234" s="322"/>
      <c r="BK234" s="322"/>
      <c r="BL234" s="322"/>
      <c r="BM234" s="322"/>
      <c r="BN234" s="322"/>
      <c r="BO234" s="322"/>
      <c r="BP234" s="322"/>
      <c r="BQ234" s="322"/>
      <c r="BR234" s="322"/>
      <c r="BS234" s="322"/>
      <c r="BT234" s="322"/>
      <c r="BU234" s="322"/>
      <c r="BV234" s="322"/>
    </row>
    <row r="235" spans="3:74" x14ac:dyDescent="0.3">
      <c r="C235" s="315"/>
      <c r="D235" s="315"/>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c r="BF235" s="322"/>
      <c r="BG235" s="322"/>
      <c r="BH235" s="322"/>
      <c r="BI235" s="322"/>
      <c r="BJ235" s="322"/>
      <c r="BK235" s="322"/>
      <c r="BL235" s="322"/>
      <c r="BM235" s="322"/>
      <c r="BN235" s="322"/>
      <c r="BO235" s="322"/>
      <c r="BP235" s="322"/>
      <c r="BQ235" s="322"/>
      <c r="BR235" s="322"/>
      <c r="BS235" s="322"/>
      <c r="BT235" s="322"/>
      <c r="BU235" s="322"/>
      <c r="BV235" s="322"/>
    </row>
    <row r="236" spans="3:74" x14ac:dyDescent="0.3">
      <c r="C236" s="315"/>
      <c r="D236" s="315"/>
      <c r="E236" s="322"/>
      <c r="F236" s="322"/>
      <c r="G236" s="322"/>
      <c r="H236" s="322"/>
      <c r="I236" s="322"/>
      <c r="J236" s="322"/>
      <c r="K236" s="322"/>
      <c r="L236" s="322"/>
      <c r="M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c r="BF236" s="322"/>
      <c r="BG236" s="322"/>
      <c r="BH236" s="322"/>
      <c r="BI236" s="322"/>
      <c r="BJ236" s="322"/>
      <c r="BK236" s="322"/>
      <c r="BL236" s="322"/>
      <c r="BM236" s="322"/>
      <c r="BN236" s="322"/>
      <c r="BO236" s="322"/>
      <c r="BP236" s="322"/>
      <c r="BQ236" s="322"/>
      <c r="BR236" s="322"/>
      <c r="BS236" s="322"/>
      <c r="BT236" s="322"/>
      <c r="BU236" s="322"/>
      <c r="BV236" s="322"/>
    </row>
    <row r="237" spans="3:74" x14ac:dyDescent="0.3">
      <c r="C237" s="315"/>
      <c r="D237" s="315"/>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c r="BF237" s="322"/>
      <c r="BG237" s="322"/>
      <c r="BH237" s="322"/>
      <c r="BI237" s="322"/>
      <c r="BJ237" s="322"/>
      <c r="BK237" s="322"/>
      <c r="BL237" s="322"/>
      <c r="BM237" s="322"/>
      <c r="BN237" s="322"/>
      <c r="BO237" s="322"/>
      <c r="BP237" s="322"/>
      <c r="BQ237" s="322"/>
      <c r="BR237" s="322"/>
      <c r="BS237" s="322"/>
      <c r="BT237" s="322"/>
      <c r="BU237" s="322"/>
      <c r="BV237" s="322"/>
    </row>
    <row r="238" spans="3:74" x14ac:dyDescent="0.3">
      <c r="C238" s="315"/>
      <c r="D238" s="315"/>
      <c r="E238" s="322"/>
      <c r="F238" s="322"/>
      <c r="G238" s="322"/>
      <c r="H238" s="322"/>
      <c r="I238" s="322"/>
      <c r="J238" s="322"/>
      <c r="K238" s="322"/>
      <c r="L238" s="322"/>
      <c r="M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c r="BF238" s="322"/>
      <c r="BG238" s="322"/>
      <c r="BH238" s="322"/>
      <c r="BI238" s="322"/>
      <c r="BJ238" s="322"/>
      <c r="BK238" s="322"/>
      <c r="BL238" s="322"/>
      <c r="BM238" s="322"/>
      <c r="BN238" s="322"/>
      <c r="BO238" s="322"/>
      <c r="BP238" s="322"/>
      <c r="BQ238" s="322"/>
      <c r="BR238" s="322"/>
      <c r="BS238" s="322"/>
      <c r="BT238" s="322"/>
      <c r="BU238" s="322"/>
      <c r="BV238" s="322"/>
    </row>
    <row r="239" spans="3:74" x14ac:dyDescent="0.3">
      <c r="C239" s="315"/>
      <c r="D239" s="315"/>
      <c r="E239" s="322"/>
      <c r="F239" s="322"/>
      <c r="G239" s="322"/>
      <c r="H239" s="322"/>
      <c r="I239" s="322"/>
      <c r="J239" s="322"/>
      <c r="K239" s="322"/>
      <c r="L239" s="322"/>
      <c r="M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c r="BF239" s="322"/>
      <c r="BG239" s="322"/>
      <c r="BH239" s="322"/>
      <c r="BI239" s="322"/>
      <c r="BJ239" s="322"/>
      <c r="BK239" s="322"/>
      <c r="BL239" s="322"/>
      <c r="BM239" s="322"/>
      <c r="BN239" s="322"/>
      <c r="BO239" s="322"/>
      <c r="BP239" s="322"/>
      <c r="BQ239" s="322"/>
      <c r="BR239" s="322"/>
      <c r="BS239" s="322"/>
      <c r="BT239" s="322"/>
      <c r="BU239" s="322"/>
      <c r="BV239" s="322"/>
    </row>
    <row r="240" spans="3:74" x14ac:dyDescent="0.3">
      <c r="C240" s="315"/>
      <c r="D240" s="315"/>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c r="BF240" s="322"/>
      <c r="BG240" s="322"/>
      <c r="BH240" s="322"/>
      <c r="BI240" s="322"/>
      <c r="BJ240" s="322"/>
      <c r="BK240" s="322"/>
      <c r="BL240" s="322"/>
      <c r="BM240" s="322"/>
      <c r="BN240" s="322"/>
      <c r="BO240" s="322"/>
      <c r="BP240" s="322"/>
      <c r="BQ240" s="322"/>
      <c r="BR240" s="322"/>
      <c r="BS240" s="322"/>
      <c r="BT240" s="322"/>
      <c r="BU240" s="322"/>
      <c r="BV240" s="322"/>
    </row>
    <row r="241" spans="3:74" x14ac:dyDescent="0.3">
      <c r="C241" s="315"/>
      <c r="D241" s="315"/>
      <c r="E241" s="322"/>
      <c r="F241" s="322"/>
      <c r="G241" s="322"/>
      <c r="H241" s="322"/>
      <c r="I241" s="322"/>
      <c r="J241" s="322"/>
      <c r="K241" s="322"/>
      <c r="L241" s="322"/>
      <c r="M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c r="BF241" s="322"/>
      <c r="BG241" s="322"/>
      <c r="BH241" s="322"/>
      <c r="BI241" s="322"/>
      <c r="BJ241" s="322"/>
      <c r="BK241" s="322"/>
      <c r="BL241" s="322"/>
      <c r="BM241" s="322"/>
      <c r="BN241" s="322"/>
      <c r="BO241" s="322"/>
      <c r="BP241" s="322"/>
      <c r="BQ241" s="322"/>
      <c r="BR241" s="322"/>
      <c r="BS241" s="322"/>
      <c r="BT241" s="322"/>
      <c r="BU241" s="322"/>
      <c r="BV241" s="322"/>
    </row>
    <row r="242" spans="3:74" x14ac:dyDescent="0.3">
      <c r="C242" s="315"/>
      <c r="D242" s="315"/>
      <c r="E242" s="322"/>
      <c r="F242" s="322"/>
      <c r="G242" s="322"/>
      <c r="H242" s="322"/>
      <c r="I242" s="322"/>
      <c r="J242" s="322"/>
      <c r="K242" s="322"/>
      <c r="L242" s="322"/>
      <c r="M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c r="BF242" s="322"/>
      <c r="BG242" s="322"/>
      <c r="BH242" s="322"/>
      <c r="BI242" s="322"/>
      <c r="BJ242" s="322"/>
      <c r="BK242" s="322"/>
      <c r="BL242" s="322"/>
      <c r="BM242" s="322"/>
      <c r="BN242" s="322"/>
      <c r="BO242" s="322"/>
      <c r="BP242" s="322"/>
      <c r="BQ242" s="322"/>
      <c r="BR242" s="322"/>
      <c r="BS242" s="322"/>
      <c r="BT242" s="322"/>
      <c r="BU242" s="322"/>
      <c r="BV242" s="322"/>
    </row>
    <row r="243" spans="3:74" x14ac:dyDescent="0.3">
      <c r="C243" s="315"/>
      <c r="D243" s="315"/>
      <c r="E243" s="322"/>
      <c r="F243" s="322"/>
      <c r="G243" s="322"/>
      <c r="H243" s="322"/>
      <c r="I243" s="322"/>
      <c r="J243" s="322"/>
      <c r="K243" s="322"/>
      <c r="L243" s="322"/>
      <c r="M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c r="BF243" s="322"/>
      <c r="BG243" s="322"/>
      <c r="BH243" s="322"/>
      <c r="BI243" s="322"/>
      <c r="BJ243" s="322"/>
      <c r="BK243" s="322"/>
      <c r="BL243" s="322"/>
      <c r="BM243" s="322"/>
      <c r="BN243" s="322"/>
      <c r="BO243" s="322"/>
      <c r="BP243" s="322"/>
      <c r="BQ243" s="322"/>
      <c r="BR243" s="322"/>
      <c r="BS243" s="322"/>
      <c r="BT243" s="322"/>
      <c r="BU243" s="322"/>
      <c r="BV243" s="322"/>
    </row>
    <row r="244" spans="3:74" x14ac:dyDescent="0.3">
      <c r="C244" s="315"/>
      <c r="D244" s="315"/>
      <c r="E244" s="322"/>
      <c r="F244" s="322"/>
      <c r="G244" s="322"/>
      <c r="H244" s="322"/>
      <c r="I244" s="322"/>
      <c r="J244" s="322"/>
      <c r="K244" s="322"/>
      <c r="L244" s="322"/>
      <c r="M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c r="BF244" s="322"/>
      <c r="BG244" s="322"/>
      <c r="BH244" s="322"/>
      <c r="BI244" s="322"/>
      <c r="BJ244" s="322"/>
      <c r="BK244" s="322"/>
      <c r="BL244" s="322"/>
      <c r="BM244" s="322"/>
      <c r="BN244" s="322"/>
      <c r="BO244" s="322"/>
      <c r="BP244" s="322"/>
      <c r="BQ244" s="322"/>
      <c r="BR244" s="322"/>
      <c r="BS244" s="322"/>
      <c r="BT244" s="322"/>
      <c r="BU244" s="322"/>
      <c r="BV244" s="322"/>
    </row>
    <row r="245" spans="3:74" x14ac:dyDescent="0.3">
      <c r="C245" s="315"/>
      <c r="D245" s="315"/>
      <c r="E245" s="322"/>
      <c r="F245" s="322"/>
      <c r="G245" s="322"/>
      <c r="H245" s="322"/>
      <c r="I245" s="322"/>
      <c r="J245" s="322"/>
      <c r="K245" s="322"/>
      <c r="L245" s="322"/>
      <c r="M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c r="BF245" s="322"/>
      <c r="BG245" s="322"/>
      <c r="BH245" s="322"/>
      <c r="BI245" s="322"/>
      <c r="BJ245" s="322"/>
      <c r="BK245" s="322"/>
      <c r="BL245" s="322"/>
      <c r="BM245" s="322"/>
      <c r="BN245" s="322"/>
      <c r="BO245" s="322"/>
      <c r="BP245" s="322"/>
      <c r="BQ245" s="322"/>
      <c r="BR245" s="322"/>
      <c r="BS245" s="322"/>
      <c r="BT245" s="322"/>
      <c r="BU245" s="322"/>
      <c r="BV245" s="322"/>
    </row>
    <row r="246" spans="3:74" x14ac:dyDescent="0.3">
      <c r="C246" s="315"/>
      <c r="D246" s="315"/>
      <c r="E246" s="322"/>
      <c r="F246" s="322"/>
      <c r="G246" s="322"/>
      <c r="H246" s="322"/>
      <c r="I246" s="322"/>
      <c r="J246" s="322"/>
      <c r="K246" s="322"/>
      <c r="L246" s="322"/>
      <c r="M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c r="BF246" s="322"/>
      <c r="BG246" s="322"/>
      <c r="BH246" s="322"/>
      <c r="BI246" s="322"/>
      <c r="BJ246" s="322"/>
      <c r="BK246" s="322"/>
      <c r="BL246" s="322"/>
      <c r="BM246" s="322"/>
      <c r="BN246" s="322"/>
      <c r="BO246" s="322"/>
      <c r="BP246" s="322"/>
      <c r="BQ246" s="322"/>
      <c r="BR246" s="322"/>
      <c r="BS246" s="322"/>
      <c r="BT246" s="322"/>
      <c r="BU246" s="322"/>
      <c r="BV246" s="322"/>
    </row>
    <row r="247" spans="3:74" x14ac:dyDescent="0.3">
      <c r="C247" s="315"/>
      <c r="D247" s="315"/>
      <c r="E247" s="322"/>
      <c r="F247" s="322"/>
      <c r="G247" s="322"/>
      <c r="H247" s="322"/>
      <c r="I247" s="322"/>
      <c r="J247" s="322"/>
      <c r="K247" s="322"/>
      <c r="L247" s="322"/>
      <c r="M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c r="BF247" s="322"/>
      <c r="BG247" s="322"/>
      <c r="BH247" s="322"/>
      <c r="BI247" s="322"/>
      <c r="BJ247" s="322"/>
      <c r="BK247" s="322"/>
      <c r="BL247" s="322"/>
      <c r="BM247" s="322"/>
      <c r="BN247" s="322"/>
      <c r="BO247" s="322"/>
      <c r="BP247" s="322"/>
      <c r="BQ247" s="322"/>
      <c r="BR247" s="322"/>
      <c r="BS247" s="322"/>
      <c r="BT247" s="322"/>
      <c r="BU247" s="322"/>
      <c r="BV247" s="322"/>
    </row>
    <row r="248" spans="3:74" x14ac:dyDescent="0.3">
      <c r="C248" s="315"/>
      <c r="D248" s="315"/>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c r="BF248" s="322"/>
      <c r="BG248" s="322"/>
      <c r="BH248" s="322"/>
      <c r="BI248" s="322"/>
      <c r="BJ248" s="322"/>
      <c r="BK248" s="322"/>
      <c r="BL248" s="322"/>
      <c r="BM248" s="322"/>
      <c r="BN248" s="322"/>
      <c r="BO248" s="322"/>
      <c r="BP248" s="322"/>
      <c r="BQ248" s="322"/>
      <c r="BR248" s="322"/>
      <c r="BS248" s="322"/>
      <c r="BT248" s="322"/>
      <c r="BU248" s="322"/>
      <c r="BV248" s="322"/>
    </row>
    <row r="249" spans="3:74" x14ac:dyDescent="0.3">
      <c r="C249" s="315"/>
      <c r="D249" s="315"/>
      <c r="E249" s="322"/>
      <c r="F249" s="322"/>
      <c r="G249" s="322"/>
      <c r="H249" s="322"/>
      <c r="I249" s="322"/>
      <c r="J249" s="322"/>
      <c r="K249" s="322"/>
      <c r="L249" s="322"/>
      <c r="M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c r="BF249" s="322"/>
      <c r="BG249" s="322"/>
      <c r="BH249" s="322"/>
      <c r="BI249" s="322"/>
      <c r="BJ249" s="322"/>
      <c r="BK249" s="322"/>
      <c r="BL249" s="322"/>
      <c r="BM249" s="322"/>
      <c r="BN249" s="322"/>
      <c r="BO249" s="322"/>
      <c r="BP249" s="322"/>
      <c r="BQ249" s="322"/>
      <c r="BR249" s="322"/>
      <c r="BS249" s="322"/>
      <c r="BT249" s="322"/>
      <c r="BU249" s="322"/>
      <c r="BV249" s="322"/>
    </row>
    <row r="250" spans="3:74" x14ac:dyDescent="0.3">
      <c r="C250" s="315"/>
      <c r="D250" s="315"/>
      <c r="E250" s="322"/>
      <c r="F250" s="322"/>
      <c r="G250" s="322"/>
      <c r="H250" s="322"/>
      <c r="I250" s="322"/>
      <c r="J250" s="322"/>
      <c r="K250" s="322"/>
      <c r="L250" s="322"/>
      <c r="M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c r="BF250" s="322"/>
      <c r="BG250" s="322"/>
      <c r="BH250" s="322"/>
      <c r="BI250" s="322"/>
      <c r="BJ250" s="322"/>
      <c r="BK250" s="322"/>
      <c r="BL250" s="322"/>
      <c r="BM250" s="322"/>
      <c r="BN250" s="322"/>
      <c r="BO250" s="322"/>
      <c r="BP250" s="322"/>
      <c r="BQ250" s="322"/>
      <c r="BR250" s="322"/>
      <c r="BS250" s="322"/>
      <c r="BT250" s="322"/>
      <c r="BU250" s="322"/>
      <c r="BV250" s="322"/>
    </row>
    <row r="251" spans="3:74" x14ac:dyDescent="0.3">
      <c r="C251" s="315"/>
      <c r="D251" s="315"/>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c r="BF251" s="322"/>
      <c r="BG251" s="322"/>
      <c r="BH251" s="322"/>
      <c r="BI251" s="322"/>
      <c r="BJ251" s="322"/>
      <c r="BK251" s="322"/>
      <c r="BL251" s="322"/>
      <c r="BM251" s="322"/>
      <c r="BN251" s="322"/>
      <c r="BO251" s="322"/>
      <c r="BP251" s="322"/>
      <c r="BQ251" s="322"/>
      <c r="BR251" s="322"/>
      <c r="BS251" s="322"/>
      <c r="BT251" s="322"/>
      <c r="BU251" s="322"/>
      <c r="BV251" s="322"/>
    </row>
    <row r="252" spans="3:74" x14ac:dyDescent="0.3">
      <c r="C252" s="315"/>
      <c r="D252" s="315"/>
      <c r="E252" s="322"/>
      <c r="F252" s="322"/>
      <c r="G252" s="322"/>
      <c r="H252" s="322"/>
      <c r="I252" s="322"/>
      <c r="J252" s="322"/>
      <c r="K252" s="322"/>
      <c r="L252" s="322"/>
      <c r="M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c r="BF252" s="322"/>
      <c r="BG252" s="322"/>
      <c r="BH252" s="322"/>
      <c r="BI252" s="322"/>
      <c r="BJ252" s="322"/>
      <c r="BK252" s="322"/>
      <c r="BL252" s="322"/>
      <c r="BM252" s="322"/>
      <c r="BN252" s="322"/>
      <c r="BO252" s="322"/>
      <c r="BP252" s="322"/>
      <c r="BQ252" s="322"/>
      <c r="BR252" s="322"/>
      <c r="BS252" s="322"/>
      <c r="BT252" s="322"/>
      <c r="BU252" s="322"/>
      <c r="BV252" s="322"/>
    </row>
    <row r="253" spans="3:74" x14ac:dyDescent="0.3">
      <c r="C253" s="315"/>
      <c r="D253" s="315"/>
      <c r="E253" s="322"/>
      <c r="F253" s="322"/>
      <c r="G253" s="322"/>
      <c r="H253" s="322"/>
      <c r="I253" s="322"/>
      <c r="J253" s="322"/>
      <c r="K253" s="322"/>
      <c r="L253" s="322"/>
      <c r="M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c r="BF253" s="322"/>
      <c r="BG253" s="322"/>
      <c r="BH253" s="322"/>
      <c r="BI253" s="322"/>
      <c r="BJ253" s="322"/>
      <c r="BK253" s="322"/>
      <c r="BL253" s="322"/>
      <c r="BM253" s="322"/>
      <c r="BN253" s="322"/>
      <c r="BO253" s="322"/>
      <c r="BP253" s="322"/>
      <c r="BQ253" s="322"/>
      <c r="BR253" s="322"/>
      <c r="BS253" s="322"/>
      <c r="BT253" s="322"/>
      <c r="BU253" s="322"/>
      <c r="BV253" s="322"/>
    </row>
    <row r="254" spans="3:74" x14ac:dyDescent="0.3">
      <c r="C254" s="315"/>
      <c r="D254" s="315"/>
      <c r="E254" s="322"/>
      <c r="F254" s="322"/>
      <c r="G254" s="322"/>
      <c r="H254" s="322"/>
      <c r="I254" s="322"/>
      <c r="J254" s="322"/>
      <c r="K254" s="322"/>
      <c r="L254" s="322"/>
      <c r="M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c r="BF254" s="322"/>
      <c r="BG254" s="322"/>
      <c r="BH254" s="322"/>
      <c r="BI254" s="322"/>
      <c r="BJ254" s="322"/>
      <c r="BK254" s="322"/>
      <c r="BL254" s="322"/>
      <c r="BM254" s="322"/>
      <c r="BN254" s="322"/>
      <c r="BO254" s="322"/>
      <c r="BP254" s="322"/>
      <c r="BQ254" s="322"/>
      <c r="BR254" s="322"/>
      <c r="BS254" s="322"/>
      <c r="BT254" s="322"/>
      <c r="BU254" s="322"/>
      <c r="BV254" s="322"/>
    </row>
    <row r="255" spans="3:74" x14ac:dyDescent="0.3">
      <c r="C255" s="315"/>
      <c r="D255" s="315"/>
      <c r="E255" s="322"/>
      <c r="F255" s="322"/>
      <c r="G255" s="322"/>
      <c r="H255" s="322"/>
      <c r="I255" s="322"/>
      <c r="J255" s="322"/>
      <c r="K255" s="322"/>
      <c r="L255" s="322"/>
      <c r="M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c r="BF255" s="322"/>
      <c r="BG255" s="322"/>
      <c r="BH255" s="322"/>
      <c r="BI255" s="322"/>
      <c r="BJ255" s="322"/>
      <c r="BK255" s="322"/>
      <c r="BL255" s="322"/>
      <c r="BM255" s="322"/>
      <c r="BN255" s="322"/>
      <c r="BO255" s="322"/>
      <c r="BP255" s="322"/>
      <c r="BQ255" s="322"/>
      <c r="BR255" s="322"/>
      <c r="BS255" s="322"/>
      <c r="BT255" s="322"/>
      <c r="BU255" s="322"/>
      <c r="BV255" s="322"/>
    </row>
    <row r="256" spans="3:74" x14ac:dyDescent="0.3">
      <c r="C256" s="315"/>
      <c r="D256" s="315"/>
      <c r="E256" s="322"/>
      <c r="F256" s="322"/>
      <c r="G256" s="322"/>
      <c r="H256" s="322"/>
      <c r="I256" s="322"/>
      <c r="J256" s="322"/>
      <c r="K256" s="322"/>
      <c r="L256" s="322"/>
      <c r="M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c r="BF256" s="322"/>
      <c r="BG256" s="322"/>
      <c r="BH256" s="322"/>
      <c r="BI256" s="322"/>
      <c r="BJ256" s="322"/>
      <c r="BK256" s="322"/>
      <c r="BL256" s="322"/>
      <c r="BM256" s="322"/>
      <c r="BN256" s="322"/>
      <c r="BO256" s="322"/>
      <c r="BP256" s="322"/>
      <c r="BQ256" s="322"/>
      <c r="BR256" s="322"/>
      <c r="BS256" s="322"/>
      <c r="BT256" s="322"/>
      <c r="BU256" s="322"/>
      <c r="BV256" s="322"/>
    </row>
    <row r="257" spans="3:74" x14ac:dyDescent="0.3">
      <c r="C257" s="315"/>
      <c r="D257" s="315"/>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c r="BF257" s="322"/>
      <c r="BG257" s="322"/>
      <c r="BH257" s="322"/>
      <c r="BI257" s="322"/>
      <c r="BJ257" s="322"/>
      <c r="BK257" s="322"/>
      <c r="BL257" s="322"/>
      <c r="BM257" s="322"/>
      <c r="BN257" s="322"/>
      <c r="BO257" s="322"/>
      <c r="BP257" s="322"/>
      <c r="BQ257" s="322"/>
      <c r="BR257" s="322"/>
      <c r="BS257" s="322"/>
      <c r="BT257" s="322"/>
      <c r="BU257" s="322"/>
      <c r="BV257" s="322"/>
    </row>
    <row r="258" spans="3:74" x14ac:dyDescent="0.3">
      <c r="E258" s="322"/>
      <c r="F258" s="322"/>
      <c r="G258" s="322"/>
      <c r="H258" s="322"/>
      <c r="I258" s="322"/>
      <c r="J258" s="322"/>
      <c r="K258" s="322"/>
      <c r="L258" s="322"/>
      <c r="M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c r="BB258" s="322"/>
      <c r="BC258" s="322"/>
      <c r="BD258" s="322"/>
      <c r="BE258" s="322"/>
      <c r="BF258" s="322"/>
      <c r="BG258" s="322"/>
      <c r="BH258" s="322"/>
      <c r="BI258" s="322"/>
      <c r="BJ258" s="322"/>
      <c r="BK258" s="322"/>
      <c r="BL258" s="322"/>
      <c r="BM258" s="322"/>
      <c r="BN258" s="322"/>
      <c r="BO258" s="322"/>
      <c r="BP258" s="322"/>
      <c r="BQ258" s="322"/>
      <c r="BR258" s="322"/>
      <c r="BS258" s="322"/>
      <c r="BT258" s="322"/>
      <c r="BU258" s="322"/>
      <c r="BV258" s="322"/>
    </row>
    <row r="259" spans="3:74" x14ac:dyDescent="0.3">
      <c r="C259" s="315"/>
      <c r="D259" s="315"/>
      <c r="E259" s="322"/>
      <c r="F259" s="322"/>
      <c r="G259" s="322"/>
      <c r="H259" s="322"/>
      <c r="I259" s="322"/>
      <c r="J259" s="322"/>
      <c r="K259" s="322"/>
      <c r="L259" s="322"/>
      <c r="M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c r="BF259" s="322"/>
      <c r="BG259" s="322"/>
      <c r="BH259" s="322"/>
      <c r="BI259" s="322"/>
      <c r="BJ259" s="322"/>
      <c r="BK259" s="322"/>
      <c r="BL259" s="322"/>
      <c r="BM259" s="322"/>
      <c r="BN259" s="322"/>
      <c r="BO259" s="322"/>
      <c r="BP259" s="322"/>
      <c r="BQ259" s="322"/>
      <c r="BR259" s="322"/>
      <c r="BS259" s="322"/>
      <c r="BT259" s="322"/>
      <c r="BU259" s="322"/>
      <c r="BV259" s="322"/>
    </row>
    <row r="260" spans="3:74" x14ac:dyDescent="0.3">
      <c r="C260" s="315"/>
      <c r="D260" s="315"/>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c r="BF260" s="322"/>
      <c r="BG260" s="322"/>
      <c r="BH260" s="322"/>
      <c r="BI260" s="322"/>
      <c r="BJ260" s="322"/>
      <c r="BK260" s="322"/>
      <c r="BL260" s="322"/>
      <c r="BM260" s="322"/>
      <c r="BN260" s="322"/>
      <c r="BO260" s="322"/>
      <c r="BP260" s="322"/>
      <c r="BQ260" s="322"/>
      <c r="BR260" s="322"/>
      <c r="BS260" s="322"/>
      <c r="BT260" s="322"/>
      <c r="BU260" s="322"/>
      <c r="BV260" s="322"/>
    </row>
    <row r="261" spans="3:74" x14ac:dyDescent="0.3">
      <c r="C261" s="315"/>
      <c r="D261" s="315"/>
      <c r="E261" s="322"/>
      <c r="F261" s="322"/>
      <c r="G261" s="322"/>
      <c r="H261" s="322"/>
      <c r="I261" s="322"/>
      <c r="J261" s="322"/>
      <c r="K261" s="322"/>
      <c r="L261" s="322"/>
      <c r="M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c r="BF261" s="322"/>
      <c r="BG261" s="322"/>
      <c r="BH261" s="322"/>
      <c r="BI261" s="322"/>
      <c r="BJ261" s="322"/>
      <c r="BK261" s="322"/>
      <c r="BL261" s="322"/>
      <c r="BM261" s="322"/>
      <c r="BN261" s="322"/>
      <c r="BO261" s="322"/>
      <c r="BP261" s="322"/>
      <c r="BQ261" s="322"/>
      <c r="BR261" s="322"/>
      <c r="BS261" s="322"/>
      <c r="BT261" s="322"/>
      <c r="BU261" s="322"/>
      <c r="BV261" s="322"/>
    </row>
    <row r="262" spans="3:74" x14ac:dyDescent="0.3">
      <c r="C262" s="315"/>
      <c r="D262" s="315"/>
      <c r="E262" s="322"/>
      <c r="F262" s="322"/>
      <c r="G262" s="322"/>
      <c r="H262" s="322"/>
      <c r="I262" s="322"/>
      <c r="J262" s="322"/>
      <c r="K262" s="322"/>
      <c r="L262" s="322"/>
      <c r="M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c r="BF262" s="322"/>
      <c r="BG262" s="322"/>
      <c r="BH262" s="322"/>
      <c r="BI262" s="322"/>
      <c r="BJ262" s="322"/>
      <c r="BK262" s="322"/>
      <c r="BL262" s="322"/>
      <c r="BM262" s="322"/>
      <c r="BN262" s="322"/>
      <c r="BO262" s="322"/>
      <c r="BP262" s="322"/>
      <c r="BQ262" s="322"/>
      <c r="BR262" s="322"/>
      <c r="BS262" s="322"/>
      <c r="BT262" s="322"/>
      <c r="BU262" s="322"/>
      <c r="BV262" s="322"/>
    </row>
    <row r="263" spans="3:74" x14ac:dyDescent="0.3">
      <c r="C263" s="315"/>
      <c r="D263" s="315"/>
      <c r="E263" s="322"/>
      <c r="F263" s="322"/>
      <c r="G263" s="322"/>
      <c r="H263" s="322"/>
      <c r="I263" s="322"/>
      <c r="J263" s="322"/>
      <c r="K263" s="322"/>
      <c r="L263" s="322"/>
      <c r="M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c r="BF263" s="322"/>
      <c r="BG263" s="322"/>
      <c r="BH263" s="322"/>
      <c r="BI263" s="322"/>
      <c r="BJ263" s="322"/>
      <c r="BK263" s="322"/>
      <c r="BL263" s="322"/>
      <c r="BM263" s="322"/>
      <c r="BN263" s="322"/>
      <c r="BO263" s="322"/>
      <c r="BP263" s="322"/>
      <c r="BQ263" s="322"/>
      <c r="BR263" s="322"/>
      <c r="BS263" s="322"/>
      <c r="BT263" s="322"/>
      <c r="BU263" s="322"/>
      <c r="BV263" s="322"/>
    </row>
    <row r="264" spans="3:74" x14ac:dyDescent="0.3">
      <c r="C264" s="315"/>
      <c r="D264" s="315"/>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c r="BF264" s="322"/>
      <c r="BG264" s="322"/>
      <c r="BH264" s="322"/>
      <c r="BI264" s="322"/>
      <c r="BJ264" s="322"/>
      <c r="BK264" s="322"/>
      <c r="BL264" s="322"/>
      <c r="BM264" s="322"/>
      <c r="BN264" s="322"/>
      <c r="BO264" s="322"/>
      <c r="BP264" s="322"/>
      <c r="BQ264" s="322"/>
      <c r="BR264" s="322"/>
      <c r="BS264" s="322"/>
      <c r="BT264" s="322"/>
      <c r="BU264" s="322"/>
      <c r="BV264" s="322"/>
    </row>
    <row r="265" spans="3:74" x14ac:dyDescent="0.3">
      <c r="C265" s="315"/>
      <c r="D265" s="315"/>
      <c r="E265" s="322"/>
      <c r="F265" s="322"/>
      <c r="G265" s="322"/>
      <c r="H265" s="322"/>
      <c r="I265" s="322"/>
      <c r="J265" s="322"/>
      <c r="K265" s="322"/>
      <c r="L265" s="322"/>
      <c r="M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c r="BF265" s="322"/>
      <c r="BG265" s="322"/>
      <c r="BH265" s="322"/>
      <c r="BI265" s="322"/>
      <c r="BJ265" s="322"/>
      <c r="BK265" s="322"/>
      <c r="BL265" s="322"/>
      <c r="BM265" s="322"/>
      <c r="BN265" s="322"/>
      <c r="BO265" s="322"/>
      <c r="BP265" s="322"/>
      <c r="BQ265" s="322"/>
      <c r="BR265" s="322"/>
      <c r="BS265" s="322"/>
      <c r="BT265" s="322"/>
      <c r="BU265" s="322"/>
      <c r="BV265" s="322"/>
    </row>
    <row r="266" spans="3:74" x14ac:dyDescent="0.3">
      <c r="C266" s="315"/>
      <c r="D266" s="315"/>
      <c r="E266" s="322"/>
      <c r="F266" s="322"/>
      <c r="G266" s="322"/>
      <c r="H266" s="322"/>
      <c r="I266" s="322"/>
      <c r="J266" s="322"/>
      <c r="K266" s="322"/>
      <c r="L266" s="322"/>
      <c r="M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c r="BF266" s="322"/>
      <c r="BG266" s="322"/>
      <c r="BH266" s="322"/>
      <c r="BI266" s="322"/>
      <c r="BJ266" s="322"/>
      <c r="BK266" s="322"/>
      <c r="BL266" s="322"/>
      <c r="BM266" s="322"/>
      <c r="BN266" s="322"/>
      <c r="BO266" s="322"/>
      <c r="BP266" s="322"/>
      <c r="BQ266" s="322"/>
      <c r="BR266" s="322"/>
      <c r="BS266" s="322"/>
      <c r="BT266" s="322"/>
      <c r="BU266" s="322"/>
      <c r="BV266" s="322"/>
    </row>
    <row r="267" spans="3:74" x14ac:dyDescent="0.3">
      <c r="C267" s="315"/>
      <c r="D267" s="315"/>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c r="BF267" s="322"/>
      <c r="BG267" s="322"/>
      <c r="BH267" s="322"/>
      <c r="BI267" s="322"/>
      <c r="BJ267" s="322"/>
      <c r="BK267" s="322"/>
      <c r="BL267" s="322"/>
      <c r="BM267" s="322"/>
      <c r="BN267" s="322"/>
      <c r="BO267" s="322"/>
      <c r="BP267" s="322"/>
      <c r="BQ267" s="322"/>
      <c r="BR267" s="322"/>
      <c r="BS267" s="322"/>
      <c r="BT267" s="322"/>
      <c r="BU267" s="322"/>
      <c r="BV267" s="322"/>
    </row>
    <row r="268" spans="3:74" x14ac:dyDescent="0.3">
      <c r="C268" s="315"/>
      <c r="D268" s="315"/>
      <c r="E268" s="322"/>
      <c r="F268" s="322"/>
      <c r="G268" s="322"/>
      <c r="H268" s="322"/>
      <c r="I268" s="322"/>
      <c r="J268" s="322"/>
      <c r="K268" s="322"/>
      <c r="L268" s="322"/>
      <c r="M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c r="BF268" s="322"/>
      <c r="BG268" s="322"/>
      <c r="BH268" s="322"/>
      <c r="BI268" s="322"/>
      <c r="BJ268" s="322"/>
      <c r="BK268" s="322"/>
      <c r="BL268" s="322"/>
      <c r="BM268" s="322"/>
      <c r="BN268" s="322"/>
      <c r="BO268" s="322"/>
      <c r="BP268" s="322"/>
      <c r="BQ268" s="322"/>
      <c r="BR268" s="322"/>
      <c r="BS268" s="322"/>
      <c r="BT268" s="322"/>
      <c r="BU268" s="322"/>
      <c r="BV268" s="322"/>
    </row>
    <row r="269" spans="3:74" x14ac:dyDescent="0.3">
      <c r="C269" s="315"/>
      <c r="D269" s="315"/>
      <c r="E269" s="322"/>
      <c r="F269" s="322"/>
      <c r="G269" s="322"/>
      <c r="H269" s="322"/>
      <c r="I269" s="322"/>
      <c r="J269" s="322"/>
      <c r="K269" s="322"/>
      <c r="L269" s="322"/>
      <c r="M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c r="BF269" s="322"/>
      <c r="BG269" s="322"/>
      <c r="BH269" s="322"/>
      <c r="BI269" s="322"/>
      <c r="BJ269" s="322"/>
      <c r="BK269" s="322"/>
      <c r="BL269" s="322"/>
      <c r="BM269" s="322"/>
      <c r="BN269" s="322"/>
      <c r="BO269" s="322"/>
      <c r="BP269" s="322"/>
      <c r="BQ269" s="322"/>
      <c r="BR269" s="322"/>
      <c r="BS269" s="322"/>
      <c r="BT269" s="322"/>
      <c r="BU269" s="322"/>
      <c r="BV269" s="322"/>
    </row>
    <row r="270" spans="3:74" x14ac:dyDescent="0.3">
      <c r="E270" s="322"/>
      <c r="F270" s="322"/>
      <c r="G270" s="322"/>
      <c r="H270" s="322"/>
      <c r="I270" s="322"/>
      <c r="J270" s="322"/>
      <c r="K270" s="322"/>
      <c r="L270" s="322"/>
      <c r="M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c r="BF270" s="322"/>
      <c r="BG270" s="322"/>
      <c r="BH270" s="322"/>
      <c r="BI270" s="322"/>
      <c r="BJ270" s="322"/>
      <c r="BK270" s="322"/>
      <c r="BL270" s="322"/>
      <c r="BM270" s="322"/>
      <c r="BN270" s="322"/>
      <c r="BO270" s="322"/>
      <c r="BP270" s="322"/>
      <c r="BQ270" s="322"/>
      <c r="BR270" s="322"/>
      <c r="BS270" s="322"/>
      <c r="BT270" s="322"/>
      <c r="BU270" s="322"/>
      <c r="BV270" s="322"/>
    </row>
    <row r="271" spans="3:74" x14ac:dyDescent="0.3">
      <c r="C271" s="315"/>
      <c r="D271" s="315"/>
      <c r="E271" s="322"/>
      <c r="F271" s="322"/>
      <c r="G271" s="322"/>
      <c r="H271" s="322"/>
      <c r="I271" s="322"/>
      <c r="J271" s="322"/>
      <c r="K271" s="322"/>
      <c r="L271" s="322"/>
      <c r="M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c r="BF271" s="322"/>
      <c r="BG271" s="322"/>
      <c r="BH271" s="322"/>
      <c r="BI271" s="322"/>
      <c r="BJ271" s="322"/>
      <c r="BK271" s="322"/>
      <c r="BL271" s="322"/>
      <c r="BM271" s="322"/>
      <c r="BN271" s="322"/>
      <c r="BO271" s="322"/>
      <c r="BP271" s="322"/>
      <c r="BQ271" s="322"/>
      <c r="BR271" s="322"/>
      <c r="BS271" s="322"/>
      <c r="BT271" s="322"/>
      <c r="BU271" s="322"/>
      <c r="BV271" s="322"/>
    </row>
    <row r="272" spans="3:74" x14ac:dyDescent="0.3">
      <c r="C272" s="315"/>
      <c r="D272" s="315"/>
      <c r="E272" s="322"/>
      <c r="F272" s="322"/>
      <c r="G272" s="322"/>
      <c r="H272" s="322"/>
      <c r="I272" s="322"/>
      <c r="J272" s="322"/>
      <c r="K272" s="322"/>
      <c r="L272" s="322"/>
      <c r="M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c r="BF272" s="322"/>
      <c r="BG272" s="322"/>
      <c r="BH272" s="322"/>
      <c r="BI272" s="322"/>
      <c r="BJ272" s="322"/>
      <c r="BK272" s="322"/>
      <c r="BL272" s="322"/>
      <c r="BM272" s="322"/>
      <c r="BN272" s="322"/>
      <c r="BO272" s="322"/>
      <c r="BP272" s="322"/>
      <c r="BQ272" s="322"/>
      <c r="BR272" s="322"/>
      <c r="BS272" s="322"/>
      <c r="BT272" s="322"/>
      <c r="BU272" s="322"/>
      <c r="BV272" s="322"/>
    </row>
    <row r="273" spans="3:74" x14ac:dyDescent="0.3">
      <c r="C273" s="315"/>
      <c r="D273" s="315"/>
      <c r="E273" s="322"/>
      <c r="F273" s="322"/>
      <c r="G273" s="322"/>
      <c r="H273" s="322"/>
      <c r="I273" s="322"/>
      <c r="J273" s="322"/>
      <c r="K273" s="322"/>
      <c r="L273" s="322"/>
      <c r="M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c r="BF273" s="322"/>
      <c r="BG273" s="322"/>
      <c r="BH273" s="322"/>
      <c r="BI273" s="322"/>
      <c r="BJ273" s="322"/>
      <c r="BK273" s="322"/>
      <c r="BL273" s="322"/>
      <c r="BM273" s="322"/>
      <c r="BN273" s="322"/>
      <c r="BO273" s="322"/>
      <c r="BP273" s="322"/>
      <c r="BQ273" s="322"/>
      <c r="BR273" s="322"/>
      <c r="BS273" s="322"/>
      <c r="BT273" s="322"/>
      <c r="BU273" s="322"/>
      <c r="BV273" s="322"/>
    </row>
    <row r="274" spans="3:74" x14ac:dyDescent="0.3">
      <c r="C274" s="315"/>
      <c r="D274" s="315"/>
      <c r="E274" s="322"/>
      <c r="F274" s="322"/>
      <c r="G274" s="322"/>
      <c r="H274" s="322"/>
      <c r="I274" s="322"/>
      <c r="J274" s="322"/>
      <c r="K274" s="322"/>
      <c r="L274" s="322"/>
      <c r="M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c r="BF274" s="322"/>
      <c r="BG274" s="322"/>
      <c r="BH274" s="322"/>
      <c r="BI274" s="322"/>
      <c r="BJ274" s="322"/>
      <c r="BK274" s="322"/>
      <c r="BL274" s="322"/>
      <c r="BM274" s="322"/>
      <c r="BN274" s="322"/>
      <c r="BO274" s="322"/>
      <c r="BP274" s="322"/>
      <c r="BQ274" s="322"/>
      <c r="BR274" s="322"/>
      <c r="BS274" s="322"/>
      <c r="BT274" s="322"/>
      <c r="BU274" s="322"/>
      <c r="BV274" s="322"/>
    </row>
    <row r="275" spans="3:74" x14ac:dyDescent="0.3">
      <c r="C275" s="315"/>
      <c r="D275" s="315"/>
      <c r="E275" s="322"/>
      <c r="F275" s="322"/>
      <c r="G275" s="322"/>
      <c r="H275" s="322"/>
      <c r="I275" s="322"/>
      <c r="J275" s="322"/>
      <c r="K275" s="322"/>
      <c r="L275" s="322"/>
      <c r="M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c r="BF275" s="322"/>
      <c r="BG275" s="322"/>
      <c r="BH275" s="322"/>
      <c r="BI275" s="322"/>
      <c r="BJ275" s="322"/>
      <c r="BK275" s="322"/>
      <c r="BL275" s="322"/>
      <c r="BM275" s="322"/>
      <c r="BN275" s="322"/>
      <c r="BO275" s="322"/>
      <c r="BP275" s="322"/>
      <c r="BQ275" s="322"/>
      <c r="BR275" s="322"/>
      <c r="BS275" s="322"/>
      <c r="BT275" s="322"/>
      <c r="BU275" s="322"/>
      <c r="BV275" s="322"/>
    </row>
    <row r="276" spans="3:74" x14ac:dyDescent="0.3">
      <c r="C276" s="315"/>
      <c r="D276" s="315"/>
      <c r="E276" s="322"/>
      <c r="F276" s="322"/>
      <c r="G276" s="322"/>
      <c r="H276" s="322"/>
      <c r="I276" s="322"/>
      <c r="J276" s="322"/>
      <c r="K276" s="322"/>
      <c r="L276" s="322"/>
      <c r="M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c r="BF276" s="322"/>
      <c r="BG276" s="322"/>
      <c r="BH276" s="322"/>
      <c r="BI276" s="322"/>
      <c r="BJ276" s="322"/>
      <c r="BK276" s="322"/>
      <c r="BL276" s="322"/>
      <c r="BM276" s="322"/>
      <c r="BN276" s="322"/>
      <c r="BO276" s="322"/>
      <c r="BP276" s="322"/>
      <c r="BQ276" s="322"/>
      <c r="BR276" s="322"/>
      <c r="BS276" s="322"/>
      <c r="BT276" s="322"/>
      <c r="BU276" s="322"/>
      <c r="BV276" s="322"/>
    </row>
    <row r="277" spans="3:74" x14ac:dyDescent="0.3">
      <c r="C277" s="315"/>
      <c r="D277" s="315"/>
      <c r="E277" s="322"/>
      <c r="F277" s="322"/>
      <c r="G277" s="322"/>
      <c r="H277" s="322"/>
      <c r="I277" s="322"/>
      <c r="J277" s="322"/>
      <c r="K277" s="322"/>
      <c r="L277" s="322"/>
      <c r="M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c r="BF277" s="322"/>
      <c r="BG277" s="322"/>
      <c r="BH277" s="322"/>
      <c r="BI277" s="322"/>
      <c r="BJ277" s="322"/>
      <c r="BK277" s="322"/>
      <c r="BL277" s="322"/>
      <c r="BM277" s="322"/>
      <c r="BN277" s="322"/>
      <c r="BO277" s="322"/>
      <c r="BP277" s="322"/>
      <c r="BQ277" s="322"/>
      <c r="BR277" s="322"/>
      <c r="BS277" s="322"/>
      <c r="BT277" s="322"/>
      <c r="BU277" s="322"/>
      <c r="BV277" s="322"/>
    </row>
    <row r="278" spans="3:74" x14ac:dyDescent="0.3">
      <c r="C278" s="315"/>
      <c r="D278" s="315"/>
      <c r="E278" s="322"/>
      <c r="F278" s="322"/>
      <c r="G278" s="322"/>
      <c r="H278" s="322"/>
      <c r="I278" s="322"/>
      <c r="J278" s="322"/>
      <c r="K278" s="322"/>
      <c r="L278" s="322"/>
      <c r="M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c r="BF278" s="322"/>
      <c r="BG278" s="322"/>
      <c r="BH278" s="322"/>
      <c r="BI278" s="322"/>
      <c r="BJ278" s="322"/>
      <c r="BK278" s="322"/>
      <c r="BL278" s="322"/>
      <c r="BM278" s="322"/>
      <c r="BN278" s="322"/>
      <c r="BO278" s="322"/>
      <c r="BP278" s="322"/>
      <c r="BQ278" s="322"/>
      <c r="BR278" s="322"/>
      <c r="BS278" s="322"/>
      <c r="BT278" s="322"/>
      <c r="BU278" s="322"/>
      <c r="BV278" s="322"/>
    </row>
    <row r="279" spans="3:74" x14ac:dyDescent="0.3">
      <c r="C279" s="315"/>
      <c r="D279" s="315"/>
      <c r="E279" s="322"/>
      <c r="F279" s="322"/>
      <c r="G279" s="322"/>
      <c r="H279" s="322"/>
      <c r="I279" s="322"/>
      <c r="J279" s="322"/>
      <c r="K279" s="322"/>
      <c r="L279" s="322"/>
      <c r="M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c r="BF279" s="322"/>
      <c r="BG279" s="322"/>
      <c r="BH279" s="322"/>
      <c r="BI279" s="322"/>
      <c r="BJ279" s="322"/>
      <c r="BK279" s="322"/>
      <c r="BL279" s="322"/>
      <c r="BM279" s="322"/>
      <c r="BN279" s="322"/>
      <c r="BO279" s="322"/>
      <c r="BP279" s="322"/>
      <c r="BQ279" s="322"/>
      <c r="BR279" s="322"/>
      <c r="BS279" s="322"/>
      <c r="BT279" s="322"/>
      <c r="BU279" s="322"/>
      <c r="BV279" s="322"/>
    </row>
    <row r="280" spans="3:74" x14ac:dyDescent="0.3">
      <c r="C280" s="315"/>
      <c r="D280" s="315"/>
      <c r="E280" s="322"/>
      <c r="F280" s="322"/>
      <c r="G280" s="322"/>
      <c r="H280" s="322"/>
      <c r="I280" s="322"/>
      <c r="J280" s="322"/>
      <c r="K280" s="322"/>
      <c r="L280" s="322"/>
      <c r="M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c r="BF280" s="322"/>
      <c r="BG280" s="322"/>
      <c r="BH280" s="322"/>
      <c r="BI280" s="322"/>
      <c r="BJ280" s="322"/>
      <c r="BK280" s="322"/>
      <c r="BL280" s="322"/>
      <c r="BM280" s="322"/>
      <c r="BN280" s="322"/>
      <c r="BO280" s="322"/>
      <c r="BP280" s="322"/>
      <c r="BQ280" s="322"/>
      <c r="BR280" s="322"/>
      <c r="BS280" s="322"/>
      <c r="BT280" s="322"/>
      <c r="BU280" s="322"/>
      <c r="BV280" s="322"/>
    </row>
    <row r="281" spans="3:74" x14ac:dyDescent="0.3">
      <c r="C281" s="315"/>
      <c r="D281" s="315"/>
      <c r="E281" s="322"/>
      <c r="F281" s="322"/>
      <c r="G281" s="322"/>
      <c r="H281" s="322"/>
      <c r="I281" s="322"/>
      <c r="J281" s="322"/>
      <c r="K281" s="322"/>
      <c r="L281" s="322"/>
      <c r="M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c r="BF281" s="322"/>
      <c r="BG281" s="322"/>
      <c r="BH281" s="322"/>
      <c r="BI281" s="322"/>
      <c r="BJ281" s="322"/>
      <c r="BK281" s="322"/>
      <c r="BL281" s="322"/>
      <c r="BM281" s="322"/>
      <c r="BN281" s="322"/>
      <c r="BO281" s="322"/>
      <c r="BP281" s="322"/>
      <c r="BQ281" s="322"/>
      <c r="BR281" s="322"/>
      <c r="BS281" s="322"/>
      <c r="BT281" s="322"/>
      <c r="BU281" s="322"/>
      <c r="BV281" s="322"/>
    </row>
    <row r="282" spans="3:74" x14ac:dyDescent="0.3">
      <c r="C282" s="315"/>
      <c r="D282" s="315"/>
      <c r="E282" s="322"/>
      <c r="F282" s="322"/>
      <c r="G282" s="322"/>
      <c r="H282" s="322"/>
      <c r="I282" s="322"/>
      <c r="J282" s="322"/>
      <c r="K282" s="322"/>
      <c r="L282" s="322"/>
      <c r="M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c r="BF282" s="322"/>
      <c r="BG282" s="322"/>
      <c r="BH282" s="322"/>
      <c r="BI282" s="322"/>
      <c r="BJ282" s="322"/>
      <c r="BK282" s="322"/>
      <c r="BL282" s="322"/>
      <c r="BM282" s="322"/>
      <c r="BN282" s="322"/>
      <c r="BO282" s="322"/>
      <c r="BP282" s="322"/>
      <c r="BQ282" s="322"/>
      <c r="BR282" s="322"/>
      <c r="BS282" s="322"/>
      <c r="BT282" s="322"/>
      <c r="BU282" s="322"/>
      <c r="BV282" s="322"/>
    </row>
    <row r="283" spans="3:74" x14ac:dyDescent="0.3">
      <c r="E283" s="322"/>
      <c r="F283" s="322"/>
      <c r="G283" s="322"/>
      <c r="H283" s="322"/>
      <c r="I283" s="322"/>
      <c r="J283" s="322"/>
      <c r="K283" s="322"/>
      <c r="L283" s="322"/>
      <c r="M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c r="BF283" s="322"/>
      <c r="BG283" s="322"/>
      <c r="BH283" s="322"/>
      <c r="BI283" s="322"/>
      <c r="BJ283" s="322"/>
      <c r="BK283" s="322"/>
      <c r="BL283" s="322"/>
      <c r="BM283" s="322"/>
      <c r="BN283" s="322"/>
      <c r="BO283" s="322"/>
      <c r="BP283" s="322"/>
      <c r="BQ283" s="322"/>
      <c r="BR283" s="322"/>
      <c r="BS283" s="322"/>
      <c r="BT283" s="322"/>
      <c r="BU283" s="322"/>
      <c r="BV283" s="322"/>
    </row>
    <row r="284" spans="3:74" x14ac:dyDescent="0.3">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c r="BF284" s="322"/>
      <c r="BG284" s="322"/>
      <c r="BH284" s="322"/>
      <c r="BI284" s="322"/>
      <c r="BJ284" s="322"/>
      <c r="BK284" s="322"/>
      <c r="BL284" s="322"/>
      <c r="BM284" s="322"/>
      <c r="BN284" s="322"/>
      <c r="BO284" s="322"/>
      <c r="BP284" s="322"/>
      <c r="BQ284" s="322"/>
      <c r="BR284" s="322"/>
      <c r="BS284" s="322"/>
      <c r="BT284" s="322"/>
      <c r="BU284" s="322"/>
      <c r="BV284" s="322"/>
    </row>
    <row r="285" spans="3:74" x14ac:dyDescent="0.3">
      <c r="C285" s="315"/>
      <c r="D285" s="315"/>
      <c r="E285" s="322"/>
      <c r="F285" s="322"/>
      <c r="G285" s="322"/>
      <c r="H285" s="322"/>
      <c r="I285" s="322"/>
      <c r="J285" s="322"/>
      <c r="K285" s="322"/>
      <c r="L285" s="322"/>
      <c r="M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c r="BF285" s="322"/>
      <c r="BG285" s="322"/>
      <c r="BH285" s="322"/>
      <c r="BI285" s="322"/>
      <c r="BJ285" s="322"/>
      <c r="BK285" s="322"/>
      <c r="BL285" s="322"/>
      <c r="BM285" s="322"/>
      <c r="BN285" s="322"/>
      <c r="BO285" s="322"/>
      <c r="BP285" s="322"/>
      <c r="BQ285" s="322"/>
      <c r="BR285" s="322"/>
      <c r="BS285" s="322"/>
      <c r="BT285" s="322"/>
      <c r="BU285" s="322"/>
      <c r="BV285" s="322"/>
    </row>
    <row r="286" spans="3:74" x14ac:dyDescent="0.3">
      <c r="C286" s="315"/>
      <c r="D286" s="315"/>
      <c r="E286" s="322"/>
      <c r="F286" s="322"/>
      <c r="G286" s="322"/>
      <c r="H286" s="322"/>
      <c r="I286" s="322"/>
      <c r="J286" s="322"/>
      <c r="K286" s="322"/>
      <c r="L286" s="322"/>
      <c r="M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c r="BF286" s="322"/>
      <c r="BG286" s="322"/>
      <c r="BH286" s="322"/>
      <c r="BI286" s="322"/>
      <c r="BJ286" s="322"/>
      <c r="BK286" s="322"/>
      <c r="BL286" s="322"/>
      <c r="BM286" s="322"/>
      <c r="BN286" s="322"/>
      <c r="BO286" s="322"/>
      <c r="BP286" s="322"/>
      <c r="BQ286" s="322"/>
      <c r="BR286" s="322"/>
      <c r="BS286" s="322"/>
      <c r="BT286" s="322"/>
      <c r="BU286" s="322"/>
      <c r="BV286" s="322"/>
    </row>
    <row r="287" spans="3:74" x14ac:dyDescent="0.3">
      <c r="C287" s="315"/>
      <c r="D287" s="315"/>
      <c r="E287" s="322"/>
      <c r="F287" s="322"/>
      <c r="G287" s="322"/>
      <c r="H287" s="322"/>
      <c r="I287" s="322"/>
      <c r="J287" s="322"/>
      <c r="K287" s="322"/>
      <c r="L287" s="322"/>
      <c r="M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c r="BF287" s="322"/>
      <c r="BG287" s="322"/>
      <c r="BH287" s="322"/>
      <c r="BI287" s="322"/>
      <c r="BJ287" s="322"/>
      <c r="BK287" s="322"/>
      <c r="BL287" s="322"/>
      <c r="BM287" s="322"/>
      <c r="BN287" s="322"/>
      <c r="BO287" s="322"/>
      <c r="BP287" s="322"/>
      <c r="BQ287" s="322"/>
      <c r="BR287" s="322"/>
      <c r="BS287" s="322"/>
      <c r="BT287" s="322"/>
      <c r="BU287" s="322"/>
      <c r="BV287" s="322"/>
    </row>
  </sheetData>
  <mergeCells count="17">
    <mergeCell ref="BR3:BV3"/>
    <mergeCell ref="B26:C26"/>
    <mergeCell ref="E2:BV2"/>
    <mergeCell ref="E3:I3"/>
    <mergeCell ref="J3:N3"/>
    <mergeCell ref="O3:S3"/>
    <mergeCell ref="T3:X3"/>
    <mergeCell ref="Y3:AC3"/>
    <mergeCell ref="AD3:AH3"/>
    <mergeCell ref="AI3:AM3"/>
    <mergeCell ref="AN3:AR3"/>
    <mergeCell ref="AS3:AW3"/>
    <mergeCell ref="A61:D61"/>
    <mergeCell ref="AX3:BB3"/>
    <mergeCell ref="BC3:BG3"/>
    <mergeCell ref="BH3:BL3"/>
    <mergeCell ref="BM3:BQ3"/>
  </mergeCells>
  <pageMargins left="0.70866141732283472" right="0.70866141732283472" top="0.74803149606299213" bottom="0.74803149606299213" header="0.31496062992125984" footer="0.31496062992125984"/>
  <pageSetup paperSize="9" scale="45"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B3B29-E038-46ED-8A23-37205C0921E5}">
  <dimension ref="C2:ES75"/>
  <sheetViews>
    <sheetView view="pageBreakPreview" zoomScaleNormal="100" zoomScaleSheetLayoutView="100" workbookViewId="0">
      <selection activeCell="M23" sqref="M23"/>
    </sheetView>
  </sheetViews>
  <sheetFormatPr defaultColWidth="9.36328125" defaultRowHeight="13" x14ac:dyDescent="0.3"/>
  <cols>
    <col min="1" max="1" width="1.453125" style="136" customWidth="1"/>
    <col min="2" max="2" width="1.1796875" style="136" customWidth="1"/>
    <col min="3" max="3" width="54.90625" style="136" customWidth="1"/>
    <col min="4" max="4" width="3.36328125" style="136" customWidth="1"/>
    <col min="5" max="5" width="8.26953125" style="136" hidden="1" customWidth="1"/>
    <col min="6" max="7" width="0.90625" style="136" customWidth="1"/>
    <col min="8" max="8" width="17" style="136" customWidth="1"/>
    <col min="9" max="10" width="0.90625" style="136" customWidth="1"/>
    <col min="11" max="11" width="1.7265625" style="136" customWidth="1"/>
    <col min="12" max="12" width="0.90625" style="136" customWidth="1"/>
    <col min="13" max="13" width="17" style="136" customWidth="1"/>
    <col min="14" max="17" width="0.90625" style="136" customWidth="1"/>
    <col min="18" max="18" width="17" style="136" customWidth="1"/>
    <col min="19" max="22" width="0.90625" style="136" customWidth="1"/>
    <col min="23" max="23" width="17" style="136" customWidth="1"/>
    <col min="24" max="25" width="0.90625" style="136" customWidth="1"/>
    <col min="26" max="27" width="0.90625" style="136" hidden="1" customWidth="1"/>
    <col min="28" max="28" width="17" style="136" hidden="1" customWidth="1"/>
    <col min="29" max="32" width="0.90625" style="136" hidden="1" customWidth="1"/>
    <col min="33" max="33" width="17" style="136" hidden="1" customWidth="1"/>
    <col min="34" max="37" width="0.90625" style="136" hidden="1" customWidth="1"/>
    <col min="38" max="38" width="17" style="136" hidden="1" customWidth="1"/>
    <col min="39" max="42" width="0.90625" style="136" hidden="1" customWidth="1"/>
    <col min="43" max="43" width="17" style="136" hidden="1" customWidth="1"/>
    <col min="44" max="47" width="0.90625" style="136" hidden="1" customWidth="1"/>
    <col min="48" max="48" width="17" style="136" hidden="1" customWidth="1"/>
    <col min="49" max="52" width="0.90625" style="136" hidden="1" customWidth="1"/>
    <col min="53" max="53" width="17" style="136" hidden="1" customWidth="1"/>
    <col min="54" max="57" width="0.90625" style="136" hidden="1" customWidth="1"/>
    <col min="58" max="58" width="17" style="136" hidden="1" customWidth="1"/>
    <col min="59" max="62" width="0.90625" style="136" hidden="1" customWidth="1"/>
    <col min="63" max="63" width="17" style="136" hidden="1" customWidth="1"/>
    <col min="64" max="67" width="0.90625" style="136" hidden="1" customWidth="1"/>
    <col min="68" max="68" width="17" style="136" hidden="1" customWidth="1"/>
    <col min="69" max="70" width="0.90625" style="136" hidden="1" customWidth="1"/>
    <col min="71" max="72" width="0.90625" style="136" customWidth="1"/>
    <col min="73" max="73" width="17" style="136" customWidth="1"/>
    <col min="74" max="75" width="0.90625" style="136" customWidth="1"/>
    <col min="76" max="77" width="0.90625" style="136" hidden="1" customWidth="1"/>
    <col min="78" max="78" width="17" style="136" hidden="1" customWidth="1"/>
    <col min="79" max="80" width="0.90625" style="136" hidden="1" customWidth="1"/>
    <col min="81" max="81" width="1.1796875" style="136" hidden="1" customWidth="1"/>
    <col min="82" max="82" width="0.90625" style="136" hidden="1" customWidth="1"/>
    <col min="83" max="83" width="17" style="136" hidden="1" customWidth="1"/>
    <col min="84" max="84" width="0.90625" style="136" hidden="1" customWidth="1"/>
    <col min="85" max="85" width="1.6328125" style="136" hidden="1" customWidth="1"/>
    <col min="86" max="87" width="0.90625" style="136" hidden="1" customWidth="1"/>
    <col min="88" max="88" width="17" style="136" hidden="1" customWidth="1"/>
    <col min="89" max="92" width="0.90625" style="136" hidden="1" customWidth="1"/>
    <col min="93" max="93" width="17" style="136" hidden="1" customWidth="1"/>
    <col min="94" max="97" width="0.90625" style="136" hidden="1" customWidth="1"/>
    <col min="98" max="98" width="17" style="136" hidden="1" customWidth="1"/>
    <col min="99" max="102" width="0.90625" style="136" hidden="1" customWidth="1"/>
    <col min="103" max="103" width="17" style="136" hidden="1" customWidth="1"/>
    <col min="104" max="107" width="0.90625" style="136" hidden="1" customWidth="1"/>
    <col min="108" max="108" width="17" style="136" hidden="1" customWidth="1"/>
    <col min="109" max="112" width="0.90625" style="136" hidden="1" customWidth="1"/>
    <col min="113" max="113" width="17" style="136" hidden="1" customWidth="1"/>
    <col min="114" max="117" width="0.90625" style="136" hidden="1" customWidth="1"/>
    <col min="118" max="118" width="17" style="136" hidden="1" customWidth="1"/>
    <col min="119" max="122" width="0.90625" style="136" hidden="1" customWidth="1"/>
    <col min="123" max="123" width="17" style="136" hidden="1" customWidth="1"/>
    <col min="124" max="127" width="0.90625" style="136" hidden="1" customWidth="1"/>
    <col min="128" max="128" width="17" style="136" hidden="1" customWidth="1"/>
    <col min="129" max="132" width="0.90625" style="136" hidden="1" customWidth="1"/>
    <col min="133" max="133" width="17" style="136" hidden="1" customWidth="1"/>
    <col min="134" max="137" width="0.90625" style="136" hidden="1" customWidth="1"/>
    <col min="138" max="138" width="17" style="136" hidden="1" customWidth="1"/>
    <col min="139" max="142" width="0.90625" style="136" hidden="1" customWidth="1"/>
    <col min="143" max="143" width="17" style="136" hidden="1" customWidth="1"/>
    <col min="144" max="145" width="0.90625" style="136" hidden="1" customWidth="1"/>
    <col min="146" max="146" width="1.1796875" style="136" customWidth="1"/>
    <col min="147" max="147" width="0.6328125" style="136" customWidth="1"/>
    <col min="148" max="148" width="1.7265625" style="136" customWidth="1"/>
    <col min="149" max="149" width="3.08984375" style="136" customWidth="1"/>
    <col min="150" max="16384" width="9.36328125" style="136"/>
  </cols>
  <sheetData>
    <row r="2" spans="3:149" ht="5.25" customHeight="1" x14ac:dyDescent="0.3"/>
    <row r="4" spans="3:149" x14ac:dyDescent="0.3">
      <c r="C4" s="145"/>
      <c r="D4" s="145"/>
    </row>
    <row r="5" spans="3:149" x14ac:dyDescent="0.3">
      <c r="D5" s="145"/>
    </row>
    <row r="7" spans="3:149" ht="15" customHeight="1" x14ac:dyDescent="0.35">
      <c r="C7" s="388" t="s">
        <v>311</v>
      </c>
      <c r="D7" s="138"/>
    </row>
    <row r="8" spans="3:149" ht="13.5" customHeight="1" x14ac:dyDescent="0.3">
      <c r="C8" s="139"/>
      <c r="E8" s="389"/>
      <c r="F8" s="390"/>
      <c r="G8" s="391"/>
      <c r="H8" s="602" t="s">
        <v>3</v>
      </c>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602"/>
      <c r="AZ8" s="602"/>
      <c r="BA8" s="602"/>
      <c r="BB8" s="602"/>
      <c r="BC8" s="602"/>
      <c r="BD8" s="602"/>
      <c r="BE8" s="602"/>
      <c r="BF8" s="602"/>
      <c r="BG8" s="602"/>
      <c r="BH8" s="602"/>
      <c r="BI8" s="602"/>
      <c r="BJ8" s="602"/>
      <c r="BK8" s="602"/>
      <c r="BL8" s="602"/>
      <c r="BM8" s="602"/>
      <c r="BN8" s="602"/>
      <c r="BO8" s="602"/>
      <c r="BP8" s="602"/>
      <c r="BQ8" s="602"/>
      <c r="BR8" s="602"/>
      <c r="BS8" s="602"/>
      <c r="BT8" s="602"/>
      <c r="BU8" s="602"/>
      <c r="BV8" s="392"/>
      <c r="BW8" s="392"/>
      <c r="BX8" s="393"/>
      <c r="BY8" s="392"/>
      <c r="BZ8" s="589" t="s">
        <v>4</v>
      </c>
      <c r="CA8" s="589"/>
      <c r="CB8" s="589"/>
      <c r="CC8" s="589"/>
      <c r="CD8" s="589"/>
      <c r="CE8" s="589"/>
      <c r="CF8" s="589"/>
      <c r="CG8" s="589"/>
      <c r="CH8" s="589"/>
      <c r="CI8" s="589"/>
      <c r="CJ8" s="589"/>
      <c r="CK8" s="589"/>
      <c r="CL8" s="589"/>
      <c r="CM8" s="589"/>
      <c r="CN8" s="589"/>
      <c r="CO8" s="589"/>
      <c r="CP8" s="589"/>
      <c r="CQ8" s="589"/>
      <c r="CR8" s="589"/>
      <c r="CS8" s="589"/>
      <c r="CT8" s="589"/>
      <c r="CU8" s="589"/>
      <c r="CV8" s="589"/>
      <c r="CW8" s="589"/>
      <c r="CX8" s="589"/>
      <c r="CY8" s="589"/>
      <c r="CZ8" s="589"/>
      <c r="DA8" s="589"/>
      <c r="DB8" s="589"/>
      <c r="DC8" s="589"/>
      <c r="DD8" s="589"/>
      <c r="DE8" s="589"/>
      <c r="DF8" s="589"/>
      <c r="DG8" s="589"/>
      <c r="DH8" s="589"/>
      <c r="DI8" s="589"/>
      <c r="DJ8" s="589"/>
      <c r="DK8" s="589"/>
      <c r="DL8" s="589"/>
      <c r="DM8" s="589"/>
      <c r="DN8" s="589"/>
      <c r="DO8" s="589"/>
      <c r="DP8" s="589"/>
      <c r="DQ8" s="589"/>
      <c r="DR8" s="589"/>
      <c r="DS8" s="589"/>
      <c r="DT8" s="589"/>
      <c r="DU8" s="589"/>
      <c r="DV8" s="589"/>
      <c r="DW8" s="589"/>
      <c r="DX8" s="589"/>
      <c r="DY8" s="589"/>
      <c r="DZ8" s="589"/>
      <c r="EA8" s="589"/>
      <c r="EB8" s="589"/>
      <c r="EC8" s="589"/>
      <c r="ED8" s="589"/>
      <c r="EE8" s="589"/>
      <c r="EF8" s="589"/>
      <c r="EG8" s="589"/>
      <c r="EH8" s="589"/>
      <c r="EI8" s="589"/>
      <c r="EJ8" s="589"/>
      <c r="EK8" s="589"/>
      <c r="EL8" s="589"/>
      <c r="EM8" s="589"/>
      <c r="EN8" s="142"/>
      <c r="EO8" s="143"/>
      <c r="EP8" s="144"/>
    </row>
    <row r="9" spans="3:149" x14ac:dyDescent="0.3">
      <c r="C9" s="144"/>
      <c r="E9" s="232" t="s">
        <v>22</v>
      </c>
      <c r="F9" s="394"/>
      <c r="G9" s="214"/>
      <c r="H9" s="214" t="s">
        <v>5</v>
      </c>
      <c r="I9" s="214"/>
      <c r="J9" s="214"/>
      <c r="K9" s="394"/>
      <c r="L9" s="214"/>
      <c r="M9" s="214" t="s">
        <v>6</v>
      </c>
      <c r="N9" s="214"/>
      <c r="O9" s="214"/>
      <c r="P9" s="394"/>
      <c r="Q9" s="214"/>
      <c r="R9" s="214" t="s">
        <v>7</v>
      </c>
      <c r="S9" s="214"/>
      <c r="T9" s="214"/>
      <c r="U9" s="394"/>
      <c r="V9" s="214"/>
      <c r="W9" s="214" t="s">
        <v>8</v>
      </c>
      <c r="X9" s="214"/>
      <c r="Y9" s="214"/>
      <c r="Z9" s="394"/>
      <c r="AA9" s="214"/>
      <c r="AB9" s="214" t="s">
        <v>9</v>
      </c>
      <c r="AC9" s="214"/>
      <c r="AD9" s="214"/>
      <c r="AE9" s="394"/>
      <c r="AF9" s="214"/>
      <c r="AG9" s="214" t="s">
        <v>10</v>
      </c>
      <c r="AH9" s="214"/>
      <c r="AI9" s="214"/>
      <c r="AJ9" s="394"/>
      <c r="AK9" s="214"/>
      <c r="AL9" s="214" t="s">
        <v>11</v>
      </c>
      <c r="AM9" s="214"/>
      <c r="AN9" s="214"/>
      <c r="AO9" s="394"/>
      <c r="AP9" s="214"/>
      <c r="AQ9" s="214" t="s">
        <v>12</v>
      </c>
      <c r="AR9" s="214"/>
      <c r="AS9" s="214"/>
      <c r="AT9" s="394"/>
      <c r="AU9" s="214"/>
      <c r="AV9" s="214" t="s">
        <v>13</v>
      </c>
      <c r="AW9" s="214"/>
      <c r="AX9" s="214"/>
      <c r="AY9" s="394"/>
      <c r="AZ9" s="214"/>
      <c r="BA9" s="214" t="s">
        <v>14</v>
      </c>
      <c r="BB9" s="214"/>
      <c r="BC9" s="214"/>
      <c r="BD9" s="394"/>
      <c r="BE9" s="214"/>
      <c r="BF9" s="214" t="s">
        <v>15</v>
      </c>
      <c r="BG9" s="214"/>
      <c r="BH9" s="214"/>
      <c r="BI9" s="394"/>
      <c r="BJ9" s="214"/>
      <c r="BK9" s="214" t="s">
        <v>16</v>
      </c>
      <c r="BL9" s="214"/>
      <c r="BM9" s="214"/>
      <c r="BN9" s="394"/>
      <c r="BO9" s="214"/>
      <c r="BP9" s="214" t="s">
        <v>17</v>
      </c>
      <c r="BQ9" s="214"/>
      <c r="BR9" s="214"/>
      <c r="BS9" s="394"/>
      <c r="BT9" s="214"/>
      <c r="BU9" s="214" t="s">
        <v>18</v>
      </c>
      <c r="BV9" s="214"/>
      <c r="BW9" s="214"/>
      <c r="BX9" s="340"/>
      <c r="BY9" s="214"/>
      <c r="BZ9" s="214" t="s">
        <v>19</v>
      </c>
      <c r="CA9" s="214"/>
      <c r="CB9" s="214"/>
      <c r="CC9" s="394"/>
      <c r="CD9" s="214"/>
      <c r="CE9" s="214" t="s">
        <v>6</v>
      </c>
      <c r="CF9" s="214"/>
      <c r="CG9" s="214"/>
      <c r="CH9" s="394"/>
      <c r="CI9" s="214"/>
      <c r="CJ9" s="214" t="s">
        <v>7</v>
      </c>
      <c r="CK9" s="214"/>
      <c r="CL9" s="214"/>
      <c r="CM9" s="394"/>
      <c r="CN9" s="214"/>
      <c r="CO9" s="214" t="s">
        <v>8</v>
      </c>
      <c r="CP9" s="214"/>
      <c r="CQ9" s="214"/>
      <c r="CR9" s="394"/>
      <c r="CS9" s="214"/>
      <c r="CT9" s="214" t="s">
        <v>9</v>
      </c>
      <c r="CU9" s="214"/>
      <c r="CV9" s="214"/>
      <c r="CW9" s="394"/>
      <c r="CX9" s="214"/>
      <c r="CY9" s="214" t="s">
        <v>10</v>
      </c>
      <c r="CZ9" s="214"/>
      <c r="DA9" s="214"/>
      <c r="DB9" s="394"/>
      <c r="DC9" s="214"/>
      <c r="DD9" s="214" t="s">
        <v>11</v>
      </c>
      <c r="DE9" s="214"/>
      <c r="DF9" s="214"/>
      <c r="DG9" s="394"/>
      <c r="DH9" s="214"/>
      <c r="DI9" s="214" t="s">
        <v>12</v>
      </c>
      <c r="DJ9" s="214"/>
      <c r="DK9" s="214"/>
      <c r="DL9" s="394"/>
      <c r="DM9" s="214"/>
      <c r="DN9" s="214" t="s">
        <v>13</v>
      </c>
      <c r="DO9" s="214"/>
      <c r="DP9" s="214"/>
      <c r="DQ9" s="394"/>
      <c r="DR9" s="214"/>
      <c r="DS9" s="214" t="s">
        <v>14</v>
      </c>
      <c r="DT9" s="214"/>
      <c r="DU9" s="214"/>
      <c r="DV9" s="394"/>
      <c r="DW9" s="214"/>
      <c r="DX9" s="214" t="s">
        <v>15</v>
      </c>
      <c r="DY9" s="214"/>
      <c r="DZ9" s="214"/>
      <c r="EA9" s="394"/>
      <c r="EB9" s="214"/>
      <c r="EC9" s="214" t="s">
        <v>16</v>
      </c>
      <c r="ED9" s="214"/>
      <c r="EE9" s="214"/>
      <c r="EF9" s="394"/>
      <c r="EG9" s="214"/>
      <c r="EH9" s="214" t="s">
        <v>20</v>
      </c>
      <c r="EI9" s="214"/>
      <c r="EJ9" s="214"/>
      <c r="EK9" s="394"/>
      <c r="EL9" s="214"/>
      <c r="EM9" s="214" t="s">
        <v>18</v>
      </c>
      <c r="EN9" s="214"/>
      <c r="EO9" s="214"/>
      <c r="EP9" s="144"/>
    </row>
    <row r="10" spans="3:149" x14ac:dyDescent="0.3">
      <c r="C10" s="395" t="s">
        <v>21</v>
      </c>
      <c r="D10" s="396"/>
      <c r="E10" s="211"/>
      <c r="F10" s="212"/>
      <c r="G10" s="397"/>
      <c r="H10" s="397" t="s">
        <v>23</v>
      </c>
      <c r="I10" s="397"/>
      <c r="J10" s="397"/>
      <c r="K10" s="212"/>
      <c r="L10" s="397"/>
      <c r="M10" s="397"/>
      <c r="N10" s="397"/>
      <c r="O10" s="397"/>
      <c r="P10" s="212"/>
      <c r="Q10" s="397"/>
      <c r="R10" s="397"/>
      <c r="S10" s="397"/>
      <c r="T10" s="397"/>
      <c r="U10" s="212"/>
      <c r="V10" s="397"/>
      <c r="W10" s="397"/>
      <c r="X10" s="397"/>
      <c r="Y10" s="397"/>
      <c r="Z10" s="212"/>
      <c r="AA10" s="397"/>
      <c r="AB10" s="397"/>
      <c r="AC10" s="397"/>
      <c r="AD10" s="397"/>
      <c r="AE10" s="212"/>
      <c r="AF10" s="397"/>
      <c r="AG10" s="397"/>
      <c r="AH10" s="397"/>
      <c r="AI10" s="397"/>
      <c r="AJ10" s="212"/>
      <c r="AK10" s="397"/>
      <c r="AL10" s="397"/>
      <c r="AM10" s="397"/>
      <c r="AN10" s="397"/>
      <c r="AO10" s="212"/>
      <c r="AP10" s="397"/>
      <c r="AQ10" s="397"/>
      <c r="AR10" s="397"/>
      <c r="AS10" s="397"/>
      <c r="AT10" s="212"/>
      <c r="AU10" s="397"/>
      <c r="AV10" s="397"/>
      <c r="AW10" s="397"/>
      <c r="AX10" s="397"/>
      <c r="AY10" s="212"/>
      <c r="AZ10" s="397"/>
      <c r="BA10" s="397"/>
      <c r="BB10" s="397"/>
      <c r="BC10" s="397"/>
      <c r="BD10" s="212"/>
      <c r="BE10" s="397"/>
      <c r="BF10" s="397"/>
      <c r="BG10" s="397"/>
      <c r="BH10" s="397"/>
      <c r="BI10" s="212"/>
      <c r="BJ10" s="397"/>
      <c r="BK10" s="397"/>
      <c r="BL10" s="397"/>
      <c r="BM10" s="397"/>
      <c r="BN10" s="212"/>
      <c r="BO10" s="397"/>
      <c r="BP10" s="397"/>
      <c r="BQ10" s="397"/>
      <c r="BR10" s="397"/>
      <c r="BS10" s="212"/>
      <c r="BT10" s="397"/>
      <c r="BU10" s="397"/>
      <c r="BV10" s="397"/>
      <c r="BW10" s="397"/>
      <c r="BX10" s="212"/>
      <c r="BY10" s="397"/>
      <c r="BZ10" s="397" t="s">
        <v>24</v>
      </c>
      <c r="CA10" s="397"/>
      <c r="CB10" s="397"/>
      <c r="CC10" s="212"/>
      <c r="CD10" s="397"/>
      <c r="CE10" s="397"/>
      <c r="CF10" s="397"/>
      <c r="CG10" s="397"/>
      <c r="CH10" s="212"/>
      <c r="CI10" s="397"/>
      <c r="CJ10" s="397"/>
      <c r="CK10" s="397"/>
      <c r="CL10" s="397"/>
      <c r="CM10" s="212"/>
      <c r="CN10" s="397"/>
      <c r="CO10" s="397"/>
      <c r="CP10" s="397"/>
      <c r="CQ10" s="397"/>
      <c r="CR10" s="212"/>
      <c r="CS10" s="397"/>
      <c r="CT10" s="397"/>
      <c r="CU10" s="397"/>
      <c r="CV10" s="397"/>
      <c r="CW10" s="212"/>
      <c r="CX10" s="397"/>
      <c r="CY10" s="397"/>
      <c r="CZ10" s="397"/>
      <c r="DA10" s="397"/>
      <c r="DB10" s="212"/>
      <c r="DC10" s="397"/>
      <c r="DD10" s="397"/>
      <c r="DE10" s="397"/>
      <c r="DF10" s="397"/>
      <c r="DG10" s="212"/>
      <c r="DH10" s="397"/>
      <c r="DI10" s="397"/>
      <c r="DJ10" s="397"/>
      <c r="DK10" s="397"/>
      <c r="DL10" s="212"/>
      <c r="DM10" s="397"/>
      <c r="DN10" s="397"/>
      <c r="DO10" s="397"/>
      <c r="DP10" s="397"/>
      <c r="DQ10" s="212"/>
      <c r="DR10" s="397"/>
      <c r="DS10" s="397"/>
      <c r="DT10" s="397"/>
      <c r="DU10" s="397"/>
      <c r="DV10" s="212"/>
      <c r="DW10" s="397"/>
      <c r="DX10" s="397"/>
      <c r="DY10" s="397"/>
      <c r="DZ10" s="397"/>
      <c r="EA10" s="212"/>
      <c r="EB10" s="397"/>
      <c r="EC10" s="397"/>
      <c r="ED10" s="397"/>
      <c r="EE10" s="397"/>
      <c r="EF10" s="212"/>
      <c r="EG10" s="397"/>
      <c r="EH10" s="397"/>
      <c r="EI10" s="397"/>
      <c r="EJ10" s="397"/>
      <c r="EK10" s="212"/>
      <c r="EL10" s="397"/>
      <c r="EM10" s="397"/>
      <c r="EN10" s="397"/>
      <c r="EO10" s="398"/>
      <c r="EP10" s="144"/>
    </row>
    <row r="11" spans="3:149" x14ac:dyDescent="0.3">
      <c r="C11" s="144"/>
      <c r="E11" s="399"/>
      <c r="F11" s="400"/>
      <c r="K11" s="400"/>
      <c r="P11" s="400"/>
      <c r="U11" s="400"/>
      <c r="Z11" s="400"/>
      <c r="AE11" s="400"/>
      <c r="AJ11" s="400"/>
      <c r="AO11" s="400"/>
      <c r="AT11" s="400"/>
      <c r="AY11" s="400"/>
      <c r="BD11" s="400"/>
      <c r="BI11" s="400"/>
      <c r="BN11" s="400"/>
      <c r="BS11" s="400"/>
      <c r="BX11" s="400"/>
      <c r="CC11" s="400"/>
      <c r="CH11" s="400"/>
      <c r="CM11" s="400"/>
      <c r="CR11" s="400"/>
      <c r="CW11" s="400"/>
      <c r="DB11" s="400"/>
      <c r="DG11" s="400"/>
      <c r="DL11" s="400"/>
      <c r="DQ11" s="400"/>
      <c r="DV11" s="400"/>
      <c r="EA11" s="400"/>
      <c r="EF11" s="400"/>
      <c r="EK11" s="400"/>
      <c r="EP11" s="144"/>
    </row>
    <row r="12" spans="3:149" x14ac:dyDescent="0.3">
      <c r="C12" s="144"/>
      <c r="E12" s="399"/>
      <c r="F12" s="400"/>
      <c r="K12" s="400"/>
      <c r="P12" s="400"/>
      <c r="U12" s="400"/>
      <c r="Z12" s="400"/>
      <c r="AE12" s="400"/>
      <c r="AJ12" s="400"/>
      <c r="AO12" s="400"/>
      <c r="AT12" s="400"/>
      <c r="AY12" s="400"/>
      <c r="BD12" s="400"/>
      <c r="BI12" s="400"/>
      <c r="BN12" s="400"/>
      <c r="BS12" s="400"/>
      <c r="BX12" s="400"/>
      <c r="CC12" s="400"/>
      <c r="CH12" s="400"/>
      <c r="CM12" s="400"/>
      <c r="CR12" s="400"/>
      <c r="CW12" s="400"/>
      <c r="DB12" s="400"/>
      <c r="DG12" s="400"/>
      <c r="DL12" s="400"/>
      <c r="DQ12" s="400"/>
      <c r="DV12" s="400"/>
      <c r="EA12" s="400"/>
      <c r="EF12" s="400"/>
      <c r="EK12" s="400"/>
      <c r="EP12" s="144"/>
    </row>
    <row r="13" spans="3:149" s="145" customFormat="1" x14ac:dyDescent="0.3">
      <c r="C13" s="201" t="s">
        <v>44</v>
      </c>
      <c r="E13" s="401"/>
      <c r="F13" s="402"/>
      <c r="H13" s="145">
        <v>37162000</v>
      </c>
      <c r="K13" s="402"/>
      <c r="M13" s="403">
        <v>4605882</v>
      </c>
      <c r="P13" s="402"/>
      <c r="R13" s="403">
        <v>2358981</v>
      </c>
      <c r="U13" s="402"/>
      <c r="W13" s="403">
        <v>5297789</v>
      </c>
      <c r="Z13" s="402"/>
      <c r="AB13" s="403">
        <v>0</v>
      </c>
      <c r="AE13" s="402"/>
      <c r="AG13" s="403">
        <v>0</v>
      </c>
      <c r="AJ13" s="402"/>
      <c r="AL13" s="403">
        <v>0</v>
      </c>
      <c r="AO13" s="402"/>
      <c r="AQ13" s="403">
        <v>0</v>
      </c>
      <c r="AT13" s="402"/>
      <c r="AV13" s="403">
        <v>0</v>
      </c>
      <c r="AY13" s="402"/>
      <c r="BA13" s="403">
        <v>0</v>
      </c>
      <c r="BD13" s="402"/>
      <c r="BF13" s="403">
        <v>0</v>
      </c>
      <c r="BI13" s="402"/>
      <c r="BK13" s="403">
        <v>0</v>
      </c>
      <c r="BL13" s="403"/>
      <c r="BM13" s="403"/>
      <c r="BN13" s="404"/>
      <c r="BO13" s="403"/>
      <c r="BP13" s="403">
        <v>0</v>
      </c>
      <c r="BS13" s="402"/>
      <c r="BU13" s="145">
        <v>12262652</v>
      </c>
      <c r="BX13" s="402"/>
      <c r="BZ13" s="405">
        <v>39508234.915890001</v>
      </c>
      <c r="CC13" s="402"/>
      <c r="CE13" s="403">
        <v>41087495</v>
      </c>
      <c r="CH13" s="402"/>
      <c r="CJ13" s="403">
        <v>-13683579</v>
      </c>
      <c r="CM13" s="402"/>
      <c r="CO13" s="403">
        <v>-17238326</v>
      </c>
      <c r="CR13" s="402"/>
      <c r="CT13" s="403">
        <v>4865546.61589</v>
      </c>
      <c r="CW13" s="402"/>
      <c r="CY13" s="403">
        <v>3442043</v>
      </c>
      <c r="DB13" s="402"/>
      <c r="DD13" s="403">
        <v>4065849.3</v>
      </c>
      <c r="DG13" s="402"/>
      <c r="DI13" s="403">
        <v>-3506364</v>
      </c>
      <c r="DL13" s="402"/>
      <c r="DN13" s="403">
        <v>4816465</v>
      </c>
      <c r="DQ13" s="402"/>
      <c r="DS13" s="403">
        <v>4281823</v>
      </c>
      <c r="DV13" s="402"/>
      <c r="DX13" s="403">
        <v>-1859232</v>
      </c>
      <c r="EA13" s="402"/>
      <c r="EC13" s="403">
        <v>7638811</v>
      </c>
      <c r="ED13" s="403"/>
      <c r="EE13" s="403"/>
      <c r="EF13" s="404"/>
      <c r="EG13" s="403"/>
      <c r="EH13" s="403">
        <v>5597703</v>
      </c>
      <c r="EK13" s="402"/>
      <c r="EM13" s="145">
        <v>10165590</v>
      </c>
      <c r="EP13" s="201"/>
    </row>
    <row r="14" spans="3:149" x14ac:dyDescent="0.3">
      <c r="C14" s="144" t="s">
        <v>312</v>
      </c>
      <c r="E14" s="399"/>
      <c r="F14" s="400"/>
      <c r="G14" s="406"/>
      <c r="H14" s="207">
        <v>38400000</v>
      </c>
      <c r="I14" s="407"/>
      <c r="K14" s="400"/>
      <c r="L14" s="406"/>
      <c r="M14" s="408">
        <v>5700300</v>
      </c>
      <c r="N14" s="407"/>
      <c r="P14" s="400"/>
      <c r="Q14" s="406"/>
      <c r="R14" s="408">
        <v>2198500</v>
      </c>
      <c r="S14" s="407"/>
      <c r="U14" s="400"/>
      <c r="V14" s="406"/>
      <c r="W14" s="408">
        <v>5507060</v>
      </c>
      <c r="X14" s="407"/>
      <c r="Z14" s="400"/>
      <c r="AA14" s="406"/>
      <c r="AB14" s="408">
        <v>0</v>
      </c>
      <c r="AC14" s="407"/>
      <c r="AE14" s="400"/>
      <c r="AF14" s="406"/>
      <c r="AG14" s="408">
        <v>0</v>
      </c>
      <c r="AH14" s="407"/>
      <c r="AJ14" s="400"/>
      <c r="AK14" s="406"/>
      <c r="AL14" s="408">
        <v>0</v>
      </c>
      <c r="AM14" s="407"/>
      <c r="AO14" s="400"/>
      <c r="AP14" s="406"/>
      <c r="AQ14" s="408">
        <v>0</v>
      </c>
      <c r="AR14" s="407"/>
      <c r="AT14" s="400"/>
      <c r="AU14" s="406"/>
      <c r="AV14" s="408">
        <v>0</v>
      </c>
      <c r="AW14" s="407"/>
      <c r="AY14" s="400"/>
      <c r="AZ14" s="406"/>
      <c r="BA14" s="408">
        <v>0</v>
      </c>
      <c r="BB14" s="407"/>
      <c r="BD14" s="400"/>
      <c r="BE14" s="406"/>
      <c r="BF14" s="408">
        <v>0</v>
      </c>
      <c r="BG14" s="407"/>
      <c r="BI14" s="400"/>
      <c r="BJ14" s="406"/>
      <c r="BK14" s="408">
        <v>0</v>
      </c>
      <c r="BL14" s="407"/>
      <c r="BN14" s="400"/>
      <c r="BO14" s="406"/>
      <c r="BP14" s="409">
        <v>0</v>
      </c>
      <c r="BQ14" s="407"/>
      <c r="BS14" s="400"/>
      <c r="BT14" s="406"/>
      <c r="BU14" s="207">
        <v>13405860</v>
      </c>
      <c r="BV14" s="407"/>
      <c r="BX14" s="400"/>
      <c r="BY14" s="406"/>
      <c r="BZ14" s="410">
        <v>38931620</v>
      </c>
      <c r="CA14" s="407"/>
      <c r="CC14" s="400"/>
      <c r="CD14" s="406"/>
      <c r="CE14" s="408">
        <v>3623440</v>
      </c>
      <c r="CF14" s="407"/>
      <c r="CH14" s="400"/>
      <c r="CI14" s="406"/>
      <c r="CJ14" s="408">
        <v>4349230</v>
      </c>
      <c r="CK14" s="407"/>
      <c r="CM14" s="400"/>
      <c r="CN14" s="406"/>
      <c r="CO14" s="408">
        <v>3565000</v>
      </c>
      <c r="CP14" s="407"/>
      <c r="CR14" s="400"/>
      <c r="CS14" s="406"/>
      <c r="CT14" s="408">
        <v>4003340</v>
      </c>
      <c r="CU14" s="407"/>
      <c r="CW14" s="400"/>
      <c r="CX14" s="406"/>
      <c r="CY14" s="408">
        <v>3400000</v>
      </c>
      <c r="CZ14" s="407"/>
      <c r="DB14" s="400"/>
      <c r="DC14" s="406"/>
      <c r="DD14" s="408">
        <v>2347750</v>
      </c>
      <c r="DE14" s="407"/>
      <c r="DG14" s="400"/>
      <c r="DH14" s="406"/>
      <c r="DI14" s="408">
        <v>-1738340</v>
      </c>
      <c r="DJ14" s="407"/>
      <c r="DL14" s="400"/>
      <c r="DM14" s="406"/>
      <c r="DN14" s="408">
        <v>4620000</v>
      </c>
      <c r="DO14" s="407"/>
      <c r="DQ14" s="400"/>
      <c r="DR14" s="406"/>
      <c r="DS14" s="408">
        <v>4468000</v>
      </c>
      <c r="DT14" s="407"/>
      <c r="DV14" s="400"/>
      <c r="DW14" s="406"/>
      <c r="DX14" s="408">
        <v>-1855300</v>
      </c>
      <c r="DY14" s="407"/>
      <c r="EA14" s="400"/>
      <c r="EB14" s="406"/>
      <c r="EC14" s="408">
        <v>7626500</v>
      </c>
      <c r="ED14" s="407"/>
      <c r="EF14" s="400"/>
      <c r="EG14" s="406"/>
      <c r="EH14" s="409">
        <v>4522000</v>
      </c>
      <c r="EI14" s="407"/>
      <c r="EK14" s="400"/>
      <c r="EL14" s="406"/>
      <c r="EM14" s="207">
        <v>11537670</v>
      </c>
      <c r="EN14" s="407"/>
      <c r="EP14" s="144"/>
      <c r="ES14" s="145"/>
    </row>
    <row r="15" spans="3:149" ht="13.5" hidden="1" customHeight="1" x14ac:dyDescent="0.3">
      <c r="C15" s="411" t="s">
        <v>313</v>
      </c>
      <c r="D15" s="412"/>
      <c r="E15" s="399"/>
      <c r="F15" s="400"/>
      <c r="G15" s="400"/>
      <c r="H15" s="413">
        <v>0</v>
      </c>
      <c r="I15" s="414"/>
      <c r="K15" s="400"/>
      <c r="L15" s="400"/>
      <c r="M15" s="415">
        <v>0</v>
      </c>
      <c r="N15" s="414"/>
      <c r="P15" s="400"/>
      <c r="Q15" s="400"/>
      <c r="R15" s="415">
        <v>0</v>
      </c>
      <c r="S15" s="414"/>
      <c r="U15" s="400"/>
      <c r="V15" s="400"/>
      <c r="W15" s="415">
        <v>0</v>
      </c>
      <c r="X15" s="414"/>
      <c r="Z15" s="400"/>
      <c r="AA15" s="400"/>
      <c r="AB15" s="415">
        <v>0</v>
      </c>
      <c r="AC15" s="414"/>
      <c r="AE15" s="400"/>
      <c r="AF15" s="400"/>
      <c r="AG15" s="415">
        <v>0</v>
      </c>
      <c r="AH15" s="414"/>
      <c r="AJ15" s="400"/>
      <c r="AK15" s="400"/>
      <c r="AL15" s="415">
        <v>0</v>
      </c>
      <c r="AM15" s="414"/>
      <c r="AO15" s="400"/>
      <c r="AP15" s="400"/>
      <c r="AQ15" s="415">
        <v>0</v>
      </c>
      <c r="AR15" s="414"/>
      <c r="AT15" s="400"/>
      <c r="AU15" s="400"/>
      <c r="AV15" s="415">
        <v>0</v>
      </c>
      <c r="AW15" s="414"/>
      <c r="AY15" s="400"/>
      <c r="AZ15" s="400"/>
      <c r="BA15" s="415">
        <v>0</v>
      </c>
      <c r="BB15" s="414"/>
      <c r="BD15" s="400"/>
      <c r="BE15" s="400"/>
      <c r="BF15" s="415">
        <v>0</v>
      </c>
      <c r="BG15" s="414"/>
      <c r="BI15" s="400"/>
      <c r="BJ15" s="400"/>
      <c r="BK15" s="415">
        <v>0</v>
      </c>
      <c r="BL15" s="414"/>
      <c r="BN15" s="400"/>
      <c r="BO15" s="400"/>
      <c r="BP15" s="415">
        <v>0</v>
      </c>
      <c r="BQ15" s="414"/>
      <c r="BS15" s="400"/>
      <c r="BT15" s="400"/>
      <c r="BU15" s="415">
        <v>0</v>
      </c>
      <c r="BV15" s="414"/>
      <c r="BX15" s="400"/>
      <c r="BY15" s="400"/>
      <c r="BZ15" s="413">
        <v>0</v>
      </c>
      <c r="CA15" s="414"/>
      <c r="CC15" s="400"/>
      <c r="CD15" s="400"/>
      <c r="CE15" s="415">
        <v>0</v>
      </c>
      <c r="CF15" s="414"/>
      <c r="CH15" s="400"/>
      <c r="CI15" s="400"/>
      <c r="CJ15" s="415">
        <v>0</v>
      </c>
      <c r="CK15" s="414"/>
      <c r="CM15" s="400"/>
      <c r="CN15" s="400"/>
      <c r="CO15" s="415">
        <v>0</v>
      </c>
      <c r="CP15" s="414"/>
      <c r="CR15" s="400"/>
      <c r="CS15" s="400"/>
      <c r="CT15" s="415">
        <v>0</v>
      </c>
      <c r="CU15" s="414"/>
      <c r="CW15" s="400"/>
      <c r="CX15" s="400"/>
      <c r="CY15" s="415">
        <v>0</v>
      </c>
      <c r="CZ15" s="414"/>
      <c r="DB15" s="400"/>
      <c r="DC15" s="400"/>
      <c r="DD15" s="415">
        <v>0</v>
      </c>
      <c r="DE15" s="414"/>
      <c r="DG15" s="400"/>
      <c r="DH15" s="400"/>
      <c r="DI15" s="415">
        <v>0</v>
      </c>
      <c r="DJ15" s="414"/>
      <c r="DL15" s="400"/>
      <c r="DM15" s="400"/>
      <c r="DN15" s="415">
        <v>0</v>
      </c>
      <c r="DO15" s="414"/>
      <c r="DQ15" s="400"/>
      <c r="DR15" s="400"/>
      <c r="DS15" s="415">
        <v>0</v>
      </c>
      <c r="DT15" s="414"/>
      <c r="DV15" s="400"/>
      <c r="DW15" s="400"/>
      <c r="DX15" s="415">
        <v>0</v>
      </c>
      <c r="DY15" s="414"/>
      <c r="EA15" s="400"/>
      <c r="EB15" s="400"/>
      <c r="EC15" s="415">
        <v>0</v>
      </c>
      <c r="ED15" s="414"/>
      <c r="EF15" s="400"/>
      <c r="EG15" s="400"/>
      <c r="EH15" s="415">
        <v>0</v>
      </c>
      <c r="EI15" s="414"/>
      <c r="EK15" s="400"/>
      <c r="EL15" s="400"/>
      <c r="EM15" s="415">
        <v>0</v>
      </c>
      <c r="EN15" s="414"/>
      <c r="EP15" s="144"/>
      <c r="ES15" s="145"/>
    </row>
    <row r="16" spans="3:149" x14ac:dyDescent="0.3">
      <c r="C16" s="411" t="s">
        <v>314</v>
      </c>
      <c r="D16" s="412"/>
      <c r="E16" s="399"/>
      <c r="F16" s="400"/>
      <c r="G16" s="400"/>
      <c r="H16" s="413">
        <v>4757060</v>
      </c>
      <c r="I16" s="414"/>
      <c r="K16" s="400"/>
      <c r="L16" s="400"/>
      <c r="M16" s="415">
        <v>-656280</v>
      </c>
      <c r="N16" s="414"/>
      <c r="P16" s="400"/>
      <c r="Q16" s="400"/>
      <c r="R16" s="415">
        <v>1445000</v>
      </c>
      <c r="S16" s="414"/>
      <c r="U16" s="400"/>
      <c r="V16" s="400"/>
      <c r="W16" s="415">
        <v>977060</v>
      </c>
      <c r="X16" s="414"/>
      <c r="Z16" s="400"/>
      <c r="AA16" s="400"/>
      <c r="AB16" s="415">
        <v>0</v>
      </c>
      <c r="AC16" s="414"/>
      <c r="AE16" s="400"/>
      <c r="AF16" s="400"/>
      <c r="AG16" s="415">
        <v>0</v>
      </c>
      <c r="AH16" s="414"/>
      <c r="AJ16" s="400"/>
      <c r="AK16" s="400"/>
      <c r="AL16" s="415">
        <v>0</v>
      </c>
      <c r="AM16" s="414"/>
      <c r="AO16" s="400"/>
      <c r="AP16" s="400"/>
      <c r="AQ16" s="415">
        <v>0</v>
      </c>
      <c r="AR16" s="414"/>
      <c r="AT16" s="400"/>
      <c r="AU16" s="400"/>
      <c r="AV16" s="415">
        <v>0</v>
      </c>
      <c r="AW16" s="414"/>
      <c r="AY16" s="400"/>
      <c r="AZ16" s="400"/>
      <c r="BA16" s="415">
        <v>0</v>
      </c>
      <c r="BB16" s="414"/>
      <c r="BD16" s="275"/>
      <c r="BE16" s="400"/>
      <c r="BF16" s="415">
        <v>0</v>
      </c>
      <c r="BG16" s="414"/>
      <c r="BI16" s="400"/>
      <c r="BJ16" s="400"/>
      <c r="BK16" s="415">
        <v>0</v>
      </c>
      <c r="BL16" s="414"/>
      <c r="BN16" s="400"/>
      <c r="BO16" s="400"/>
      <c r="BP16" s="275">
        <v>0</v>
      </c>
      <c r="BQ16" s="414"/>
      <c r="BS16" s="400"/>
      <c r="BT16" s="400"/>
      <c r="BU16" s="415">
        <v>1765780</v>
      </c>
      <c r="BV16" s="414"/>
      <c r="BX16" s="400"/>
      <c r="BY16" s="400"/>
      <c r="BZ16" s="413">
        <v>1787940</v>
      </c>
      <c r="CA16" s="414"/>
      <c r="CC16" s="400"/>
      <c r="CD16" s="400"/>
      <c r="CE16" s="415">
        <v>135000</v>
      </c>
      <c r="CF16" s="414"/>
      <c r="CH16" s="400"/>
      <c r="CI16" s="400"/>
      <c r="CJ16" s="415">
        <v>2000000</v>
      </c>
      <c r="CK16" s="414"/>
      <c r="CM16" s="400"/>
      <c r="CN16" s="400"/>
      <c r="CO16" s="415">
        <v>2510000</v>
      </c>
      <c r="CP16" s="414"/>
      <c r="CR16" s="400"/>
      <c r="CS16" s="400"/>
      <c r="CT16" s="415">
        <v>1110000</v>
      </c>
      <c r="CU16" s="414"/>
      <c r="CW16" s="400"/>
      <c r="CX16" s="400"/>
      <c r="CY16" s="415">
        <v>0</v>
      </c>
      <c r="CZ16" s="414"/>
      <c r="DB16" s="400"/>
      <c r="DC16" s="400"/>
      <c r="DD16" s="415">
        <v>-510000</v>
      </c>
      <c r="DE16" s="414"/>
      <c r="DG16" s="400"/>
      <c r="DH16" s="400"/>
      <c r="DI16" s="415">
        <v>0</v>
      </c>
      <c r="DJ16" s="414"/>
      <c r="DL16" s="400"/>
      <c r="DM16" s="400"/>
      <c r="DN16" s="415">
        <v>0</v>
      </c>
      <c r="DO16" s="414"/>
      <c r="DQ16" s="400"/>
      <c r="DR16" s="400"/>
      <c r="DS16" s="415">
        <v>-122000</v>
      </c>
      <c r="DT16" s="414"/>
      <c r="DV16" s="275"/>
      <c r="DW16" s="400"/>
      <c r="DX16" s="415">
        <v>-1105000</v>
      </c>
      <c r="DY16" s="414"/>
      <c r="EA16" s="400"/>
      <c r="EB16" s="400"/>
      <c r="EC16" s="415">
        <v>-1045000</v>
      </c>
      <c r="ED16" s="414"/>
      <c r="EF16" s="400"/>
      <c r="EG16" s="400"/>
      <c r="EH16" s="275">
        <v>-1185060</v>
      </c>
      <c r="EI16" s="414"/>
      <c r="EK16" s="400"/>
      <c r="EL16" s="400"/>
      <c r="EM16" s="415">
        <v>4645000</v>
      </c>
      <c r="EN16" s="414"/>
      <c r="EP16" s="144"/>
      <c r="ES16" s="145"/>
    </row>
    <row r="17" spans="3:149" x14ac:dyDescent="0.3">
      <c r="C17" s="411" t="s">
        <v>315</v>
      </c>
      <c r="D17" s="412"/>
      <c r="E17" s="399"/>
      <c r="F17" s="400"/>
      <c r="G17" s="400"/>
      <c r="H17" s="416">
        <v>2042250</v>
      </c>
      <c r="I17" s="414"/>
      <c r="K17" s="400"/>
      <c r="L17" s="400"/>
      <c r="M17" s="275">
        <v>1014500</v>
      </c>
      <c r="N17" s="414"/>
      <c r="P17" s="400"/>
      <c r="Q17" s="400"/>
      <c r="R17" s="275">
        <v>600000</v>
      </c>
      <c r="S17" s="414"/>
      <c r="U17" s="400"/>
      <c r="V17" s="400"/>
      <c r="W17" s="275">
        <v>600000</v>
      </c>
      <c r="X17" s="414"/>
      <c r="Z17" s="400"/>
      <c r="AA17" s="400"/>
      <c r="AB17" s="275">
        <v>0</v>
      </c>
      <c r="AC17" s="414"/>
      <c r="AE17" s="400"/>
      <c r="AF17" s="400"/>
      <c r="AG17" s="275">
        <v>0</v>
      </c>
      <c r="AH17" s="414"/>
      <c r="AJ17" s="400"/>
      <c r="AK17" s="400"/>
      <c r="AL17" s="275">
        <v>0</v>
      </c>
      <c r="AM17" s="414"/>
      <c r="AO17" s="400"/>
      <c r="AP17" s="400"/>
      <c r="AQ17" s="275">
        <v>0</v>
      </c>
      <c r="AR17" s="414"/>
      <c r="AT17" s="400"/>
      <c r="AU17" s="400"/>
      <c r="AV17" s="275">
        <v>0</v>
      </c>
      <c r="AW17" s="414"/>
      <c r="AY17" s="400"/>
      <c r="AZ17" s="400"/>
      <c r="BA17" s="275">
        <v>0</v>
      </c>
      <c r="BB17" s="414"/>
      <c r="BD17" s="400"/>
      <c r="BE17" s="400"/>
      <c r="BF17" s="275">
        <v>0</v>
      </c>
      <c r="BG17" s="414"/>
      <c r="BI17" s="400"/>
      <c r="BJ17" s="400"/>
      <c r="BK17" s="275">
        <v>0</v>
      </c>
      <c r="BL17" s="414"/>
      <c r="BN17" s="400"/>
      <c r="BO17" s="400"/>
      <c r="BP17" s="275">
        <v>0</v>
      </c>
      <c r="BQ17" s="414"/>
      <c r="BS17" s="400"/>
      <c r="BT17" s="400"/>
      <c r="BU17" s="275">
        <v>2214500</v>
      </c>
      <c r="BV17" s="414"/>
      <c r="BX17" s="400"/>
      <c r="BY17" s="400"/>
      <c r="BZ17" s="416">
        <v>9327750</v>
      </c>
      <c r="CA17" s="414"/>
      <c r="CC17" s="400"/>
      <c r="CD17" s="400"/>
      <c r="CE17" s="275">
        <v>70000</v>
      </c>
      <c r="CF17" s="414"/>
      <c r="CH17" s="400"/>
      <c r="CI17" s="400"/>
      <c r="CJ17" s="275">
        <v>-70000</v>
      </c>
      <c r="CK17" s="414"/>
      <c r="CM17" s="400"/>
      <c r="CN17" s="400"/>
      <c r="CO17" s="275">
        <v>-710000</v>
      </c>
      <c r="CP17" s="414"/>
      <c r="CR17" s="400"/>
      <c r="CS17" s="400"/>
      <c r="CT17" s="275">
        <v>-280000</v>
      </c>
      <c r="CU17" s="414"/>
      <c r="CW17" s="400"/>
      <c r="CX17" s="400"/>
      <c r="CY17" s="275">
        <v>4200000</v>
      </c>
      <c r="CZ17" s="414"/>
      <c r="DB17" s="400"/>
      <c r="DC17" s="400"/>
      <c r="DD17" s="275">
        <v>4200000</v>
      </c>
      <c r="DE17" s="414"/>
      <c r="DG17" s="400"/>
      <c r="DH17" s="400"/>
      <c r="DI17" s="275">
        <v>-270000</v>
      </c>
      <c r="DJ17" s="414"/>
      <c r="DL17" s="400"/>
      <c r="DM17" s="400"/>
      <c r="DN17" s="275">
        <v>-180000</v>
      </c>
      <c r="DO17" s="414"/>
      <c r="DQ17" s="400"/>
      <c r="DR17" s="400"/>
      <c r="DS17" s="275">
        <v>510000</v>
      </c>
      <c r="DT17" s="414"/>
      <c r="DV17" s="400"/>
      <c r="DW17" s="400"/>
      <c r="DX17" s="275">
        <v>0</v>
      </c>
      <c r="DY17" s="414"/>
      <c r="EA17" s="400"/>
      <c r="EB17" s="400"/>
      <c r="EC17" s="275">
        <v>1045000</v>
      </c>
      <c r="ED17" s="414"/>
      <c r="EF17" s="400"/>
      <c r="EG17" s="400"/>
      <c r="EH17" s="275">
        <v>812750</v>
      </c>
      <c r="EI17" s="414"/>
      <c r="EK17" s="400"/>
      <c r="EL17" s="400"/>
      <c r="EM17" s="275">
        <v>-710000</v>
      </c>
      <c r="EN17" s="414"/>
      <c r="EP17" s="144"/>
      <c r="ES17" s="145"/>
    </row>
    <row r="18" spans="3:149" x14ac:dyDescent="0.3">
      <c r="C18" s="411" t="s">
        <v>316</v>
      </c>
      <c r="D18" s="412"/>
      <c r="E18" s="399"/>
      <c r="F18" s="400"/>
      <c r="G18" s="400"/>
      <c r="H18" s="416">
        <v>15937000</v>
      </c>
      <c r="I18" s="414"/>
      <c r="K18" s="400"/>
      <c r="L18" s="400"/>
      <c r="M18" s="275">
        <v>3693480</v>
      </c>
      <c r="N18" s="414"/>
      <c r="P18" s="400"/>
      <c r="Q18" s="400"/>
      <c r="R18" s="275">
        <v>1600000</v>
      </c>
      <c r="S18" s="414"/>
      <c r="U18" s="400"/>
      <c r="V18" s="400"/>
      <c r="W18" s="275">
        <v>2330000</v>
      </c>
      <c r="X18" s="414"/>
      <c r="Z18" s="400"/>
      <c r="AA18" s="400"/>
      <c r="AB18" s="275">
        <v>0</v>
      </c>
      <c r="AC18" s="414"/>
      <c r="AE18" s="400"/>
      <c r="AF18" s="400"/>
      <c r="AG18" s="275">
        <v>0</v>
      </c>
      <c r="AH18" s="414"/>
      <c r="AJ18" s="400"/>
      <c r="AK18" s="400"/>
      <c r="AL18" s="275">
        <v>0</v>
      </c>
      <c r="AM18" s="414"/>
      <c r="AO18" s="400"/>
      <c r="AP18" s="400"/>
      <c r="AQ18" s="275">
        <v>0</v>
      </c>
      <c r="AR18" s="414"/>
      <c r="AT18" s="400"/>
      <c r="AU18" s="400"/>
      <c r="AV18" s="275">
        <v>0</v>
      </c>
      <c r="AW18" s="414"/>
      <c r="AY18" s="400"/>
      <c r="AZ18" s="400"/>
      <c r="BA18" s="275">
        <v>0</v>
      </c>
      <c r="BB18" s="414"/>
      <c r="BD18" s="400"/>
      <c r="BE18" s="400"/>
      <c r="BF18" s="275">
        <v>0</v>
      </c>
      <c r="BG18" s="414"/>
      <c r="BI18" s="400"/>
      <c r="BJ18" s="400"/>
      <c r="BK18" s="275">
        <v>0</v>
      </c>
      <c r="BL18" s="414"/>
      <c r="BN18" s="400"/>
      <c r="BO18" s="400"/>
      <c r="BP18" s="275">
        <v>0</v>
      </c>
      <c r="BQ18" s="414"/>
      <c r="BS18" s="400"/>
      <c r="BT18" s="400"/>
      <c r="BU18" s="275">
        <v>7623480</v>
      </c>
      <c r="BV18" s="414"/>
      <c r="BX18" s="400"/>
      <c r="BY18" s="400"/>
      <c r="BZ18" s="416">
        <v>12704840</v>
      </c>
      <c r="CA18" s="414"/>
      <c r="CC18" s="400"/>
      <c r="CD18" s="400"/>
      <c r="CE18" s="275">
        <v>2585300</v>
      </c>
      <c r="CF18" s="414"/>
      <c r="CH18" s="400"/>
      <c r="CI18" s="400"/>
      <c r="CJ18" s="275">
        <v>-3163000</v>
      </c>
      <c r="CK18" s="414"/>
      <c r="CM18" s="400"/>
      <c r="CN18" s="400"/>
      <c r="CO18" s="275">
        <v>0</v>
      </c>
      <c r="CP18" s="414"/>
      <c r="CR18" s="400"/>
      <c r="CS18" s="400"/>
      <c r="CT18" s="275">
        <v>-76660</v>
      </c>
      <c r="CU18" s="414"/>
      <c r="CW18" s="400"/>
      <c r="CX18" s="400"/>
      <c r="CY18" s="275">
        <v>0</v>
      </c>
      <c r="CZ18" s="414"/>
      <c r="DB18" s="400"/>
      <c r="DC18" s="400"/>
      <c r="DD18" s="275">
        <v>0</v>
      </c>
      <c r="DE18" s="414"/>
      <c r="DG18" s="400"/>
      <c r="DH18" s="400"/>
      <c r="DI18" s="275">
        <v>-545000</v>
      </c>
      <c r="DJ18" s="414"/>
      <c r="DL18" s="400"/>
      <c r="DM18" s="400"/>
      <c r="DN18" s="275">
        <v>5600000</v>
      </c>
      <c r="DO18" s="414"/>
      <c r="DQ18" s="400"/>
      <c r="DR18" s="400"/>
      <c r="DS18" s="275">
        <v>5263000</v>
      </c>
      <c r="DT18" s="414"/>
      <c r="DV18" s="400"/>
      <c r="DW18" s="400"/>
      <c r="DX18" s="275">
        <v>-185300</v>
      </c>
      <c r="DY18" s="414"/>
      <c r="EA18" s="400"/>
      <c r="EB18" s="400"/>
      <c r="EC18" s="275">
        <v>3226500</v>
      </c>
      <c r="ED18" s="414"/>
      <c r="EF18" s="400"/>
      <c r="EG18" s="400"/>
      <c r="EH18" s="275">
        <v>0</v>
      </c>
      <c r="EI18" s="414"/>
      <c r="EK18" s="400"/>
      <c r="EL18" s="400"/>
      <c r="EM18" s="275">
        <v>-577700</v>
      </c>
      <c r="EN18" s="414"/>
      <c r="EP18" s="144"/>
      <c r="ES18" s="145"/>
    </row>
    <row r="19" spans="3:149" x14ac:dyDescent="0.3">
      <c r="C19" s="411" t="s">
        <v>317</v>
      </c>
      <c r="D19" s="412"/>
      <c r="E19" s="399"/>
      <c r="F19" s="400"/>
      <c r="G19" s="400"/>
      <c r="H19" s="417">
        <v>15663690</v>
      </c>
      <c r="I19" s="414"/>
      <c r="K19" s="400"/>
      <c r="L19" s="400"/>
      <c r="M19" s="418">
        <v>1648600</v>
      </c>
      <c r="N19" s="414"/>
      <c r="P19" s="400"/>
      <c r="Q19" s="400"/>
      <c r="R19" s="418">
        <v>-1446500</v>
      </c>
      <c r="S19" s="414"/>
      <c r="U19" s="400"/>
      <c r="V19" s="400"/>
      <c r="W19" s="418">
        <v>1600000</v>
      </c>
      <c r="X19" s="414"/>
      <c r="Z19" s="400"/>
      <c r="AA19" s="400"/>
      <c r="AB19" s="418">
        <v>0</v>
      </c>
      <c r="AC19" s="414"/>
      <c r="AE19" s="400"/>
      <c r="AF19" s="400"/>
      <c r="AG19" s="418">
        <v>0</v>
      </c>
      <c r="AH19" s="414"/>
      <c r="AJ19" s="400"/>
      <c r="AK19" s="400"/>
      <c r="AL19" s="418">
        <v>0</v>
      </c>
      <c r="AM19" s="414"/>
      <c r="AO19" s="400"/>
      <c r="AP19" s="400"/>
      <c r="AQ19" s="418">
        <v>0</v>
      </c>
      <c r="AR19" s="414"/>
      <c r="AT19" s="400"/>
      <c r="AU19" s="400"/>
      <c r="AV19" s="418">
        <v>0</v>
      </c>
      <c r="AW19" s="414"/>
      <c r="AY19" s="400"/>
      <c r="AZ19" s="400"/>
      <c r="BA19" s="418">
        <v>0</v>
      </c>
      <c r="BB19" s="414"/>
      <c r="BD19" s="400"/>
      <c r="BE19" s="400"/>
      <c r="BF19" s="418">
        <v>0</v>
      </c>
      <c r="BG19" s="414"/>
      <c r="BI19" s="400"/>
      <c r="BJ19" s="400"/>
      <c r="BK19" s="418">
        <v>0</v>
      </c>
      <c r="BL19" s="414"/>
      <c r="BN19" s="400"/>
      <c r="BO19" s="400"/>
      <c r="BP19" s="418">
        <v>0</v>
      </c>
      <c r="BQ19" s="414"/>
      <c r="BS19" s="400"/>
      <c r="BT19" s="400"/>
      <c r="BU19" s="418">
        <v>1802100</v>
      </c>
      <c r="BV19" s="414"/>
      <c r="BX19" s="400"/>
      <c r="BY19" s="400"/>
      <c r="BZ19" s="417">
        <v>15111090</v>
      </c>
      <c r="CA19" s="414"/>
      <c r="CC19" s="400"/>
      <c r="CD19" s="400"/>
      <c r="CE19" s="418">
        <v>833140</v>
      </c>
      <c r="CF19" s="414"/>
      <c r="CH19" s="400"/>
      <c r="CI19" s="400"/>
      <c r="CJ19" s="418">
        <v>5582230</v>
      </c>
      <c r="CK19" s="414"/>
      <c r="CM19" s="400"/>
      <c r="CN19" s="400"/>
      <c r="CO19" s="418">
        <v>1765000</v>
      </c>
      <c r="CP19" s="414"/>
      <c r="CR19" s="400"/>
      <c r="CS19" s="400"/>
      <c r="CT19" s="418">
        <v>3250000</v>
      </c>
      <c r="CU19" s="414"/>
      <c r="CW19" s="400"/>
      <c r="CX19" s="400"/>
      <c r="CY19" s="418">
        <v>-800000</v>
      </c>
      <c r="CZ19" s="414"/>
      <c r="DB19" s="400"/>
      <c r="DC19" s="400"/>
      <c r="DD19" s="418">
        <v>-1342250</v>
      </c>
      <c r="DE19" s="414"/>
      <c r="DG19" s="400"/>
      <c r="DH19" s="400"/>
      <c r="DI19" s="418">
        <v>-923340</v>
      </c>
      <c r="DJ19" s="414"/>
      <c r="DL19" s="400"/>
      <c r="DM19" s="400"/>
      <c r="DN19" s="418">
        <v>-800000</v>
      </c>
      <c r="DO19" s="414"/>
      <c r="DQ19" s="400"/>
      <c r="DR19" s="400"/>
      <c r="DS19" s="418">
        <v>-1183000</v>
      </c>
      <c r="DT19" s="414"/>
      <c r="DV19" s="400"/>
      <c r="DW19" s="400"/>
      <c r="DX19" s="418">
        <v>-565000</v>
      </c>
      <c r="DY19" s="414"/>
      <c r="EA19" s="400"/>
      <c r="EB19" s="400"/>
      <c r="EC19" s="418">
        <v>4400000</v>
      </c>
      <c r="ED19" s="414"/>
      <c r="EF19" s="400"/>
      <c r="EG19" s="400"/>
      <c r="EH19" s="418">
        <v>4894310</v>
      </c>
      <c r="EI19" s="414"/>
      <c r="EK19" s="400"/>
      <c r="EL19" s="400"/>
      <c r="EM19" s="418">
        <v>8180370</v>
      </c>
      <c r="EN19" s="414"/>
      <c r="EP19" s="144"/>
      <c r="ES19" s="145"/>
    </row>
    <row r="20" spans="3:149" x14ac:dyDescent="0.3">
      <c r="C20" s="144"/>
      <c r="E20" s="399"/>
      <c r="F20" s="400"/>
      <c r="G20" s="400"/>
      <c r="I20" s="414"/>
      <c r="K20" s="400"/>
      <c r="L20" s="400"/>
      <c r="N20" s="414"/>
      <c r="P20" s="400"/>
      <c r="Q20" s="400"/>
      <c r="S20" s="414"/>
      <c r="U20" s="400"/>
      <c r="V20" s="400"/>
      <c r="X20" s="414"/>
      <c r="Z20" s="400"/>
      <c r="AA20" s="400"/>
      <c r="AC20" s="414"/>
      <c r="AE20" s="400"/>
      <c r="AF20" s="400"/>
      <c r="AH20" s="414"/>
      <c r="AJ20" s="400"/>
      <c r="AK20" s="400"/>
      <c r="AM20" s="414"/>
      <c r="AO20" s="400"/>
      <c r="AP20" s="400"/>
      <c r="AR20" s="414"/>
      <c r="AT20" s="400"/>
      <c r="AU20" s="400"/>
      <c r="AW20" s="414"/>
      <c r="AY20" s="400"/>
      <c r="AZ20" s="400"/>
      <c r="BB20" s="414"/>
      <c r="BD20" s="400"/>
      <c r="BE20" s="400"/>
      <c r="BG20" s="414"/>
      <c r="BI20" s="400"/>
      <c r="BJ20" s="400"/>
      <c r="BL20" s="414"/>
      <c r="BN20" s="400"/>
      <c r="BO20" s="400"/>
      <c r="BQ20" s="414"/>
      <c r="BS20" s="400"/>
      <c r="BT20" s="400"/>
      <c r="BV20" s="414"/>
      <c r="BX20" s="400"/>
      <c r="BY20" s="400"/>
      <c r="BZ20" s="419"/>
      <c r="CA20" s="414"/>
      <c r="CC20" s="400"/>
      <c r="CD20" s="400"/>
      <c r="CF20" s="414"/>
      <c r="CH20" s="400"/>
      <c r="CI20" s="400"/>
      <c r="CK20" s="414"/>
      <c r="CM20" s="400"/>
      <c r="CN20" s="400"/>
      <c r="CP20" s="414"/>
      <c r="CR20" s="400"/>
      <c r="CS20" s="400"/>
      <c r="CU20" s="414"/>
      <c r="CW20" s="400"/>
      <c r="CX20" s="400"/>
      <c r="CZ20" s="414"/>
      <c r="DB20" s="400"/>
      <c r="DC20" s="400"/>
      <c r="DE20" s="414"/>
      <c r="DG20" s="400"/>
      <c r="DH20" s="400"/>
      <c r="DJ20" s="414"/>
      <c r="DL20" s="400"/>
      <c r="DM20" s="400"/>
      <c r="DO20" s="414"/>
      <c r="DQ20" s="400"/>
      <c r="DR20" s="400"/>
      <c r="DT20" s="414"/>
      <c r="DV20" s="400"/>
      <c r="DW20" s="400"/>
      <c r="DY20" s="414"/>
      <c r="EA20" s="400"/>
      <c r="EB20" s="400"/>
      <c r="ED20" s="414"/>
      <c r="EF20" s="400"/>
      <c r="EG20" s="400"/>
      <c r="EI20" s="414"/>
      <c r="EK20" s="400"/>
      <c r="EL20" s="400"/>
      <c r="EN20" s="414"/>
      <c r="EP20" s="144"/>
      <c r="ES20" s="145"/>
    </row>
    <row r="21" spans="3:149" x14ac:dyDescent="0.3">
      <c r="C21" s="274" t="s">
        <v>318</v>
      </c>
      <c r="D21" s="412"/>
      <c r="E21" s="399"/>
      <c r="F21" s="400"/>
      <c r="G21" s="420"/>
      <c r="H21" s="421">
        <v>-1238000</v>
      </c>
      <c r="I21" s="422"/>
      <c r="K21" s="400"/>
      <c r="L21" s="420"/>
      <c r="M21" s="286">
        <v>-1094418</v>
      </c>
      <c r="N21" s="422"/>
      <c r="P21" s="400"/>
      <c r="Q21" s="420"/>
      <c r="R21" s="286">
        <v>160481</v>
      </c>
      <c r="S21" s="422"/>
      <c r="U21" s="400"/>
      <c r="V21" s="420"/>
      <c r="W21" s="286">
        <v>-209271</v>
      </c>
      <c r="X21" s="422"/>
      <c r="Z21" s="400"/>
      <c r="AA21" s="420"/>
      <c r="AB21" s="286">
        <v>0</v>
      </c>
      <c r="AC21" s="422"/>
      <c r="AE21" s="400"/>
      <c r="AF21" s="420"/>
      <c r="AG21" s="286">
        <v>0</v>
      </c>
      <c r="AH21" s="422"/>
      <c r="AJ21" s="400"/>
      <c r="AK21" s="420"/>
      <c r="AL21" s="286">
        <v>0</v>
      </c>
      <c r="AM21" s="422"/>
      <c r="AO21" s="400"/>
      <c r="AP21" s="420"/>
      <c r="AQ21" s="286">
        <v>0</v>
      </c>
      <c r="AR21" s="422"/>
      <c r="AT21" s="400"/>
      <c r="AU21" s="420"/>
      <c r="AV21" s="286">
        <v>0</v>
      </c>
      <c r="AW21" s="422"/>
      <c r="AY21" s="400"/>
      <c r="AZ21" s="420"/>
      <c r="BA21" s="286">
        <v>0</v>
      </c>
      <c r="BB21" s="422"/>
      <c r="BD21" s="400"/>
      <c r="BE21" s="420"/>
      <c r="BF21" s="286">
        <v>0</v>
      </c>
      <c r="BG21" s="422"/>
      <c r="BI21" s="400"/>
      <c r="BJ21" s="420"/>
      <c r="BK21" s="286">
        <v>0</v>
      </c>
      <c r="BL21" s="422"/>
      <c r="BN21" s="400"/>
      <c r="BO21" s="420"/>
      <c r="BP21" s="286">
        <v>0</v>
      </c>
      <c r="BQ21" s="422"/>
      <c r="BS21" s="400"/>
      <c r="BT21" s="420"/>
      <c r="BU21" s="286">
        <v>-1143208</v>
      </c>
      <c r="BV21" s="422"/>
      <c r="BX21" s="400"/>
      <c r="BY21" s="420"/>
      <c r="BZ21" s="421">
        <v>576614.91589000006</v>
      </c>
      <c r="CA21" s="422"/>
      <c r="CC21" s="400"/>
      <c r="CD21" s="420"/>
      <c r="CE21" s="286">
        <v>37464055</v>
      </c>
      <c r="CF21" s="422"/>
      <c r="CH21" s="400"/>
      <c r="CI21" s="420"/>
      <c r="CJ21" s="286">
        <v>-18032809</v>
      </c>
      <c r="CK21" s="422"/>
      <c r="CM21" s="400"/>
      <c r="CN21" s="420"/>
      <c r="CO21" s="286">
        <v>-20803326</v>
      </c>
      <c r="CP21" s="422"/>
      <c r="CR21" s="400"/>
      <c r="CS21" s="420"/>
      <c r="CT21" s="286">
        <v>862206.61589000002</v>
      </c>
      <c r="CU21" s="422"/>
      <c r="CW21" s="400"/>
      <c r="CX21" s="420"/>
      <c r="CY21" s="286">
        <v>42043</v>
      </c>
      <c r="CZ21" s="422"/>
      <c r="DB21" s="400"/>
      <c r="DC21" s="420"/>
      <c r="DD21" s="286">
        <v>1718099.3</v>
      </c>
      <c r="DE21" s="422"/>
      <c r="DG21" s="400"/>
      <c r="DH21" s="420"/>
      <c r="DI21" s="286">
        <v>-1768024</v>
      </c>
      <c r="DJ21" s="422"/>
      <c r="DL21" s="400"/>
      <c r="DM21" s="420"/>
      <c r="DN21" s="286">
        <v>196465</v>
      </c>
      <c r="DO21" s="422"/>
      <c r="DQ21" s="400"/>
      <c r="DR21" s="420"/>
      <c r="DS21" s="286">
        <v>-186177</v>
      </c>
      <c r="DT21" s="422"/>
      <c r="DV21" s="400"/>
      <c r="DW21" s="420"/>
      <c r="DX21" s="286">
        <v>-3932</v>
      </c>
      <c r="DY21" s="422"/>
      <c r="EA21" s="400"/>
      <c r="EB21" s="420"/>
      <c r="EC21" s="286">
        <v>12311</v>
      </c>
      <c r="ED21" s="422"/>
      <c r="EF21" s="400"/>
      <c r="EG21" s="420"/>
      <c r="EH21" s="286">
        <v>1075703</v>
      </c>
      <c r="EI21" s="422"/>
      <c r="EK21" s="400"/>
      <c r="EL21" s="420"/>
      <c r="EM21" s="286">
        <v>-1372080</v>
      </c>
      <c r="EN21" s="422"/>
      <c r="EP21" s="144"/>
      <c r="ES21" s="145"/>
    </row>
    <row r="22" spans="3:149" x14ac:dyDescent="0.3">
      <c r="C22" s="144"/>
      <c r="E22" s="399"/>
      <c r="F22" s="423"/>
      <c r="G22" s="424"/>
      <c r="K22" s="400"/>
      <c r="P22" s="400"/>
      <c r="U22" s="400"/>
      <c r="Z22" s="400"/>
      <c r="AE22" s="400"/>
      <c r="AJ22" s="400"/>
      <c r="AO22" s="400"/>
      <c r="AT22" s="400"/>
      <c r="AY22" s="400"/>
      <c r="BD22" s="400"/>
      <c r="BI22" s="400"/>
      <c r="BN22" s="400"/>
      <c r="BS22" s="400"/>
      <c r="BX22" s="400"/>
      <c r="BZ22" s="419"/>
      <c r="CC22" s="400"/>
      <c r="CH22" s="400"/>
      <c r="CM22" s="400"/>
      <c r="CR22" s="400"/>
      <c r="CW22" s="400"/>
      <c r="DB22" s="400"/>
      <c r="DG22" s="400"/>
      <c r="DL22" s="400"/>
      <c r="DQ22" s="400"/>
      <c r="DV22" s="400"/>
      <c r="EA22" s="400"/>
      <c r="EF22" s="400"/>
      <c r="EK22" s="400"/>
      <c r="EP22" s="144"/>
      <c r="ES22" s="145"/>
    </row>
    <row r="23" spans="3:149" s="145" customFormat="1" x14ac:dyDescent="0.3">
      <c r="C23" s="201" t="s">
        <v>45</v>
      </c>
      <c r="E23" s="401"/>
      <c r="F23" s="425"/>
      <c r="G23" s="426"/>
      <c r="H23" s="145">
        <v>345300000</v>
      </c>
      <c r="K23" s="402"/>
      <c r="M23" s="145">
        <v>37042642</v>
      </c>
      <c r="P23" s="402"/>
      <c r="R23" s="145">
        <v>37307140</v>
      </c>
      <c r="U23" s="402"/>
      <c r="W23" s="145">
        <v>35892857</v>
      </c>
      <c r="Z23" s="402"/>
      <c r="AB23" s="145">
        <v>0</v>
      </c>
      <c r="AE23" s="402"/>
      <c r="AG23" s="145">
        <v>0</v>
      </c>
      <c r="AJ23" s="402"/>
      <c r="AL23" s="145">
        <v>0</v>
      </c>
      <c r="AO23" s="402"/>
      <c r="AQ23" s="145">
        <v>0</v>
      </c>
      <c r="AT23" s="402"/>
      <c r="AV23" s="145">
        <v>0</v>
      </c>
      <c r="AY23" s="402"/>
      <c r="BA23" s="145">
        <v>0</v>
      </c>
      <c r="BD23" s="402"/>
      <c r="BF23" s="145">
        <v>0</v>
      </c>
      <c r="BI23" s="402"/>
      <c r="BK23" s="145">
        <v>0</v>
      </c>
      <c r="BN23" s="402"/>
      <c r="BP23" s="145">
        <v>0</v>
      </c>
      <c r="BS23" s="402"/>
      <c r="BU23" s="145">
        <v>110242639</v>
      </c>
      <c r="BX23" s="402"/>
      <c r="BZ23" s="405">
        <v>347744297</v>
      </c>
      <c r="CC23" s="402"/>
      <c r="CE23" s="145">
        <v>26043960</v>
      </c>
      <c r="CH23" s="402"/>
      <c r="CJ23" s="145">
        <v>26116928</v>
      </c>
      <c r="CM23" s="402"/>
      <c r="CO23" s="145">
        <v>26848670</v>
      </c>
      <c r="CR23" s="402"/>
      <c r="CT23" s="145">
        <v>27868905</v>
      </c>
      <c r="CW23" s="402"/>
      <c r="CY23" s="145">
        <v>29834191</v>
      </c>
      <c r="DB23" s="402"/>
      <c r="DD23" s="145">
        <v>30559118</v>
      </c>
      <c r="DG23" s="402"/>
      <c r="DI23" s="145">
        <v>23038767</v>
      </c>
      <c r="DL23" s="402"/>
      <c r="DN23" s="145">
        <v>22119593</v>
      </c>
      <c r="DQ23" s="402"/>
      <c r="DS23" s="145">
        <v>15600092</v>
      </c>
      <c r="DV23" s="402"/>
      <c r="DX23" s="145">
        <v>25046028</v>
      </c>
      <c r="EA23" s="402"/>
      <c r="EC23" s="145">
        <v>25806365</v>
      </c>
      <c r="EF23" s="402"/>
      <c r="EH23" s="145">
        <v>25802727</v>
      </c>
      <c r="EK23" s="402"/>
      <c r="EM23" s="145">
        <v>79009558</v>
      </c>
      <c r="EP23" s="201"/>
    </row>
    <row r="24" spans="3:149" x14ac:dyDescent="0.3">
      <c r="C24" s="144" t="s">
        <v>319</v>
      </c>
      <c r="E24" s="399"/>
      <c r="F24" s="423"/>
      <c r="G24" s="427"/>
      <c r="H24" s="207">
        <v>345300000</v>
      </c>
      <c r="I24" s="407"/>
      <c r="K24" s="400"/>
      <c r="L24" s="406"/>
      <c r="M24" s="207">
        <v>36915970</v>
      </c>
      <c r="N24" s="407"/>
      <c r="P24" s="400"/>
      <c r="Q24" s="406"/>
      <c r="R24" s="207">
        <v>37493035</v>
      </c>
      <c r="S24" s="407"/>
      <c r="U24" s="400"/>
      <c r="V24" s="406"/>
      <c r="W24" s="207">
        <v>35925509</v>
      </c>
      <c r="X24" s="407"/>
      <c r="Z24" s="400"/>
      <c r="AA24" s="406"/>
      <c r="AB24" s="207">
        <v>0</v>
      </c>
      <c r="AC24" s="407"/>
      <c r="AE24" s="400"/>
      <c r="AF24" s="406"/>
      <c r="AG24" s="207">
        <v>0</v>
      </c>
      <c r="AH24" s="407"/>
      <c r="AJ24" s="400"/>
      <c r="AK24" s="406"/>
      <c r="AL24" s="207">
        <v>0</v>
      </c>
      <c r="AM24" s="407"/>
      <c r="AO24" s="400"/>
      <c r="AP24" s="406"/>
      <c r="AQ24" s="207">
        <v>0</v>
      </c>
      <c r="AR24" s="407"/>
      <c r="AT24" s="400"/>
      <c r="AU24" s="406"/>
      <c r="AV24" s="207">
        <v>0</v>
      </c>
      <c r="AW24" s="407"/>
      <c r="AY24" s="400"/>
      <c r="AZ24" s="406"/>
      <c r="BA24" s="207">
        <v>0</v>
      </c>
      <c r="BB24" s="407"/>
      <c r="BD24" s="400"/>
      <c r="BE24" s="406"/>
      <c r="BF24" s="207">
        <v>0</v>
      </c>
      <c r="BG24" s="407"/>
      <c r="BI24" s="400"/>
      <c r="BJ24" s="406"/>
      <c r="BK24" s="207">
        <v>0</v>
      </c>
      <c r="BL24" s="407"/>
      <c r="BN24" s="400"/>
      <c r="BO24" s="406"/>
      <c r="BP24" s="207">
        <v>0</v>
      </c>
      <c r="BQ24" s="407"/>
      <c r="BS24" s="400"/>
      <c r="BT24" s="406"/>
      <c r="BU24" s="207">
        <v>110334514</v>
      </c>
      <c r="BV24" s="407"/>
      <c r="BX24" s="400"/>
      <c r="BY24" s="406"/>
      <c r="BZ24" s="410">
        <v>346361086</v>
      </c>
      <c r="CA24" s="407"/>
      <c r="CC24" s="400"/>
      <c r="CD24" s="406"/>
      <c r="CE24" s="207">
        <v>25997359</v>
      </c>
      <c r="CF24" s="407"/>
      <c r="CH24" s="400"/>
      <c r="CI24" s="406"/>
      <c r="CJ24" s="207">
        <v>25941096</v>
      </c>
      <c r="CK24" s="407"/>
      <c r="CM24" s="400"/>
      <c r="CN24" s="406"/>
      <c r="CO24" s="207">
        <v>26908184</v>
      </c>
      <c r="CP24" s="407"/>
      <c r="CR24" s="400"/>
      <c r="CS24" s="406"/>
      <c r="CT24" s="207">
        <v>31276131</v>
      </c>
      <c r="CU24" s="407"/>
      <c r="CW24" s="400"/>
      <c r="CX24" s="406"/>
      <c r="CY24" s="207">
        <v>30583388</v>
      </c>
      <c r="CZ24" s="407"/>
      <c r="DB24" s="400"/>
      <c r="DC24" s="406"/>
      <c r="DD24" s="207">
        <v>30559118</v>
      </c>
      <c r="DE24" s="407"/>
      <c r="DG24" s="400"/>
      <c r="DH24" s="406"/>
      <c r="DI24" s="207">
        <v>22897027</v>
      </c>
      <c r="DJ24" s="407"/>
      <c r="DL24" s="400"/>
      <c r="DM24" s="406"/>
      <c r="DN24" s="207">
        <v>21816294</v>
      </c>
      <c r="DO24" s="407"/>
      <c r="DQ24" s="400"/>
      <c r="DR24" s="406"/>
      <c r="DS24" s="207">
        <v>16171168</v>
      </c>
      <c r="DT24" s="407"/>
      <c r="DV24" s="400"/>
      <c r="DW24" s="406"/>
      <c r="DX24" s="207">
        <v>24933162</v>
      </c>
      <c r="DY24" s="407"/>
      <c r="EA24" s="400"/>
      <c r="EB24" s="406"/>
      <c r="EC24" s="207">
        <v>25952059</v>
      </c>
      <c r="ED24" s="407"/>
      <c r="EF24" s="400"/>
      <c r="EG24" s="406"/>
      <c r="EH24" s="207">
        <v>25152386</v>
      </c>
      <c r="EI24" s="407"/>
      <c r="EK24" s="400"/>
      <c r="EL24" s="406"/>
      <c r="EM24" s="207">
        <v>78846639</v>
      </c>
      <c r="EN24" s="407"/>
      <c r="EP24" s="144"/>
      <c r="ES24" s="145"/>
    </row>
    <row r="25" spans="3:149" x14ac:dyDescent="0.3">
      <c r="C25" s="144" t="s">
        <v>320</v>
      </c>
      <c r="E25" s="428" t="s">
        <v>321</v>
      </c>
      <c r="F25" s="429"/>
      <c r="G25" s="429"/>
      <c r="H25" s="415">
        <v>375445000</v>
      </c>
      <c r="I25" s="414"/>
      <c r="K25" s="400"/>
      <c r="L25" s="400"/>
      <c r="M25" s="415">
        <v>40127853</v>
      </c>
      <c r="N25" s="414"/>
      <c r="P25" s="400"/>
      <c r="Q25" s="400"/>
      <c r="R25" s="415">
        <v>41693515</v>
      </c>
      <c r="S25" s="414"/>
      <c r="U25" s="400"/>
      <c r="V25" s="400"/>
      <c r="W25" s="415">
        <v>39536851</v>
      </c>
      <c r="X25" s="414"/>
      <c r="Z25" s="400"/>
      <c r="AA25" s="400"/>
      <c r="AB25" s="415">
        <v>0</v>
      </c>
      <c r="AC25" s="414"/>
      <c r="AE25" s="400"/>
      <c r="AF25" s="400"/>
      <c r="AG25" s="415">
        <v>0</v>
      </c>
      <c r="AH25" s="414"/>
      <c r="AJ25" s="400"/>
      <c r="AK25" s="400"/>
      <c r="AL25" s="415">
        <v>0</v>
      </c>
      <c r="AM25" s="414"/>
      <c r="AO25" s="400"/>
      <c r="AP25" s="400"/>
      <c r="AQ25" s="415">
        <v>0</v>
      </c>
      <c r="AR25" s="414"/>
      <c r="AT25" s="400"/>
      <c r="AU25" s="400"/>
      <c r="AV25" s="415">
        <v>0</v>
      </c>
      <c r="AW25" s="414"/>
      <c r="AY25" s="400"/>
      <c r="AZ25" s="400"/>
      <c r="BA25" s="415">
        <v>0</v>
      </c>
      <c r="BB25" s="414"/>
      <c r="BD25" s="400"/>
      <c r="BE25" s="400"/>
      <c r="BF25" s="415">
        <v>0</v>
      </c>
      <c r="BG25" s="414"/>
      <c r="BI25" s="400"/>
      <c r="BJ25" s="400"/>
      <c r="BK25" s="415">
        <v>0</v>
      </c>
      <c r="BL25" s="414"/>
      <c r="BN25" s="400"/>
      <c r="BO25" s="400"/>
      <c r="BP25" s="415">
        <v>0</v>
      </c>
      <c r="BQ25" s="414"/>
      <c r="BS25" s="400"/>
      <c r="BT25" s="400"/>
      <c r="BU25" s="415">
        <v>121358219</v>
      </c>
      <c r="BV25" s="414"/>
      <c r="BX25" s="400"/>
      <c r="BY25" s="400"/>
      <c r="BZ25" s="413">
        <v>390785092</v>
      </c>
      <c r="CA25" s="414"/>
      <c r="CC25" s="400"/>
      <c r="CD25" s="400"/>
      <c r="CE25" s="415">
        <v>33039392</v>
      </c>
      <c r="CF25" s="414"/>
      <c r="CH25" s="400"/>
      <c r="CI25" s="400"/>
      <c r="CJ25" s="415">
        <v>32445328</v>
      </c>
      <c r="CK25" s="414"/>
      <c r="CM25" s="400"/>
      <c r="CN25" s="400"/>
      <c r="CO25" s="415">
        <v>32719843</v>
      </c>
      <c r="CP25" s="414"/>
      <c r="CR25" s="400"/>
      <c r="CS25" s="400"/>
      <c r="CT25" s="415">
        <v>36451131</v>
      </c>
      <c r="CU25" s="414"/>
      <c r="CW25" s="400"/>
      <c r="CX25" s="400"/>
      <c r="CY25" s="415">
        <v>34709139</v>
      </c>
      <c r="CZ25" s="414"/>
      <c r="DB25" s="400"/>
      <c r="DC25" s="400"/>
      <c r="DD25" s="415">
        <v>33698189</v>
      </c>
      <c r="DE25" s="414"/>
      <c r="DG25" s="400"/>
      <c r="DH25" s="400"/>
      <c r="DI25" s="415">
        <v>25401104</v>
      </c>
      <c r="DJ25" s="414"/>
      <c r="DL25" s="400"/>
      <c r="DM25" s="400"/>
      <c r="DN25" s="415">
        <v>24012455</v>
      </c>
      <c r="DO25" s="414"/>
      <c r="DQ25" s="400"/>
      <c r="DR25" s="400"/>
      <c r="DS25" s="415">
        <v>16750253</v>
      </c>
      <c r="DT25" s="414"/>
      <c r="DV25" s="400"/>
      <c r="DW25" s="400"/>
      <c r="DX25" s="415">
        <v>26444149</v>
      </c>
      <c r="DY25" s="414"/>
      <c r="EA25" s="400"/>
      <c r="EB25" s="400"/>
      <c r="EC25" s="415">
        <v>28884733</v>
      </c>
      <c r="ED25" s="414"/>
      <c r="EF25" s="400"/>
      <c r="EG25" s="400"/>
      <c r="EH25" s="415">
        <v>27843640</v>
      </c>
      <c r="EI25" s="414"/>
      <c r="EK25" s="400"/>
      <c r="EL25" s="400"/>
      <c r="EM25" s="415">
        <v>98204563</v>
      </c>
      <c r="EN25" s="414"/>
      <c r="EP25" s="144"/>
      <c r="ES25" s="145"/>
    </row>
    <row r="26" spans="3:149" x14ac:dyDescent="0.3">
      <c r="C26" s="144" t="s">
        <v>322</v>
      </c>
      <c r="E26" s="428" t="s">
        <v>321</v>
      </c>
      <c r="F26" s="429"/>
      <c r="G26" s="429"/>
      <c r="H26" s="418">
        <v>-30145000</v>
      </c>
      <c r="I26" s="414"/>
      <c r="K26" s="400"/>
      <c r="L26" s="400"/>
      <c r="M26" s="418">
        <v>-3211883</v>
      </c>
      <c r="N26" s="414"/>
      <c r="P26" s="400"/>
      <c r="Q26" s="400"/>
      <c r="R26" s="418">
        <v>-4200480</v>
      </c>
      <c r="S26" s="414"/>
      <c r="U26" s="400"/>
      <c r="V26" s="400"/>
      <c r="W26" s="418">
        <v>-3611342</v>
      </c>
      <c r="X26" s="414"/>
      <c r="Z26" s="400"/>
      <c r="AA26" s="400"/>
      <c r="AB26" s="418">
        <v>0</v>
      </c>
      <c r="AC26" s="414"/>
      <c r="AE26" s="400"/>
      <c r="AF26" s="400"/>
      <c r="AG26" s="418">
        <v>0</v>
      </c>
      <c r="AH26" s="414"/>
      <c r="AJ26" s="400"/>
      <c r="AK26" s="400"/>
      <c r="AL26" s="418">
        <v>0</v>
      </c>
      <c r="AM26" s="414"/>
      <c r="AO26" s="400"/>
      <c r="AP26" s="400"/>
      <c r="AQ26" s="418">
        <v>0</v>
      </c>
      <c r="AR26" s="414"/>
      <c r="AT26" s="400"/>
      <c r="AU26" s="400"/>
      <c r="AV26" s="418">
        <v>0</v>
      </c>
      <c r="AW26" s="414"/>
      <c r="AY26" s="400"/>
      <c r="AZ26" s="400"/>
      <c r="BA26" s="418">
        <v>0</v>
      </c>
      <c r="BB26" s="414"/>
      <c r="BD26" s="400"/>
      <c r="BE26" s="400"/>
      <c r="BF26" s="418">
        <v>0</v>
      </c>
      <c r="BG26" s="414"/>
      <c r="BI26" s="400"/>
      <c r="BJ26" s="400"/>
      <c r="BK26" s="418">
        <v>0</v>
      </c>
      <c r="BL26" s="414"/>
      <c r="BN26" s="400"/>
      <c r="BO26" s="400"/>
      <c r="BP26" s="418">
        <v>0</v>
      </c>
      <c r="BQ26" s="414"/>
      <c r="BS26" s="400"/>
      <c r="BT26" s="400"/>
      <c r="BU26" s="418">
        <v>-11023705</v>
      </c>
      <c r="BV26" s="414"/>
      <c r="BX26" s="400"/>
      <c r="BY26" s="400"/>
      <c r="BZ26" s="418">
        <v>-44424006</v>
      </c>
      <c r="CA26" s="414"/>
      <c r="CC26" s="400"/>
      <c r="CD26" s="400"/>
      <c r="CE26" s="418">
        <v>-7042033</v>
      </c>
      <c r="CF26" s="414"/>
      <c r="CH26" s="400"/>
      <c r="CI26" s="400"/>
      <c r="CJ26" s="418">
        <v>-6504232</v>
      </c>
      <c r="CK26" s="414"/>
      <c r="CM26" s="400"/>
      <c r="CN26" s="400"/>
      <c r="CO26" s="418">
        <v>-5811659</v>
      </c>
      <c r="CP26" s="414"/>
      <c r="CR26" s="400"/>
      <c r="CS26" s="400"/>
      <c r="CT26" s="418">
        <v>-5175000</v>
      </c>
      <c r="CU26" s="414"/>
      <c r="CW26" s="400"/>
      <c r="CX26" s="400"/>
      <c r="CY26" s="418">
        <v>-4125751</v>
      </c>
      <c r="CZ26" s="414"/>
      <c r="DB26" s="400"/>
      <c r="DC26" s="400"/>
      <c r="DD26" s="418">
        <v>-3139071</v>
      </c>
      <c r="DE26" s="414"/>
      <c r="DG26" s="400"/>
      <c r="DH26" s="400"/>
      <c r="DI26" s="418">
        <v>-2504077</v>
      </c>
      <c r="DJ26" s="414"/>
      <c r="DL26" s="400"/>
      <c r="DM26" s="400"/>
      <c r="DN26" s="418">
        <v>-2196161</v>
      </c>
      <c r="DO26" s="414"/>
      <c r="DQ26" s="400"/>
      <c r="DR26" s="400"/>
      <c r="DS26" s="418">
        <v>-579085</v>
      </c>
      <c r="DT26" s="414"/>
      <c r="DV26" s="400"/>
      <c r="DW26" s="400"/>
      <c r="DX26" s="418">
        <v>-1510987</v>
      </c>
      <c r="DY26" s="414"/>
      <c r="EA26" s="400"/>
      <c r="EB26" s="400"/>
      <c r="EC26" s="418">
        <v>-2932674</v>
      </c>
      <c r="ED26" s="414"/>
      <c r="EF26" s="400"/>
      <c r="EG26" s="400"/>
      <c r="EH26" s="418">
        <v>-2691254</v>
      </c>
      <c r="EI26" s="414"/>
      <c r="EK26" s="400"/>
      <c r="EL26" s="400"/>
      <c r="EM26" s="418">
        <v>-19357924</v>
      </c>
      <c r="EN26" s="414"/>
      <c r="EP26" s="144"/>
      <c r="ES26" s="145"/>
    </row>
    <row r="27" spans="3:149" ht="13.5" hidden="1" customHeight="1" x14ac:dyDescent="0.3">
      <c r="C27" s="144" t="s">
        <v>323</v>
      </c>
      <c r="E27" s="428">
        <v>4.2</v>
      </c>
      <c r="F27" s="429"/>
      <c r="G27" s="429"/>
      <c r="H27" s="418">
        <v>0</v>
      </c>
      <c r="I27" s="414"/>
      <c r="K27" s="400"/>
      <c r="L27" s="400"/>
      <c r="M27" s="418">
        <v>0</v>
      </c>
      <c r="N27" s="414"/>
      <c r="P27" s="400"/>
      <c r="Q27" s="400"/>
      <c r="R27" s="418">
        <v>0</v>
      </c>
      <c r="S27" s="414"/>
      <c r="U27" s="400"/>
      <c r="V27" s="400"/>
      <c r="W27" s="418">
        <v>0</v>
      </c>
      <c r="X27" s="414"/>
      <c r="Z27" s="400"/>
      <c r="AA27" s="400"/>
      <c r="AB27" s="418">
        <v>0</v>
      </c>
      <c r="AC27" s="414"/>
      <c r="AE27" s="400"/>
      <c r="AF27" s="400"/>
      <c r="AG27" s="418">
        <v>0</v>
      </c>
      <c r="AH27" s="414"/>
      <c r="AJ27" s="400"/>
      <c r="AK27" s="400"/>
      <c r="AL27" s="418">
        <v>0</v>
      </c>
      <c r="AM27" s="414"/>
      <c r="AO27" s="400"/>
      <c r="AP27" s="400"/>
      <c r="AQ27" s="418">
        <v>0</v>
      </c>
      <c r="AR27" s="414"/>
      <c r="AT27" s="400"/>
      <c r="AU27" s="400"/>
      <c r="AV27" s="418">
        <v>0</v>
      </c>
      <c r="AW27" s="414"/>
      <c r="AY27" s="400"/>
      <c r="AZ27" s="400"/>
      <c r="BA27" s="418">
        <v>0</v>
      </c>
      <c r="BB27" s="414"/>
      <c r="BD27" s="400"/>
      <c r="BE27" s="400"/>
      <c r="BF27" s="418">
        <v>0</v>
      </c>
      <c r="BG27" s="414"/>
      <c r="BI27" s="400"/>
      <c r="BJ27" s="400"/>
      <c r="BK27" s="418">
        <v>0</v>
      </c>
      <c r="BL27" s="414"/>
      <c r="BN27" s="400"/>
      <c r="BO27" s="400"/>
      <c r="BP27" s="418">
        <v>0</v>
      </c>
      <c r="BQ27" s="414"/>
      <c r="BS27" s="400"/>
      <c r="BT27" s="400"/>
      <c r="BU27" s="418">
        <v>0</v>
      </c>
      <c r="BV27" s="414"/>
      <c r="BX27" s="400"/>
      <c r="BY27" s="400"/>
      <c r="BZ27" s="417">
        <v>0</v>
      </c>
      <c r="CA27" s="414"/>
      <c r="CC27" s="400"/>
      <c r="CD27" s="400"/>
      <c r="CE27" s="418">
        <v>0</v>
      </c>
      <c r="CF27" s="414"/>
      <c r="CH27" s="400"/>
      <c r="CI27" s="400"/>
      <c r="CJ27" s="418">
        <v>0</v>
      </c>
      <c r="CK27" s="414"/>
      <c r="CM27" s="400"/>
      <c r="CN27" s="400"/>
      <c r="CO27" s="418">
        <v>0</v>
      </c>
      <c r="CP27" s="414"/>
      <c r="CR27" s="400"/>
      <c r="CS27" s="400"/>
      <c r="CT27" s="418">
        <v>0</v>
      </c>
      <c r="CU27" s="414"/>
      <c r="CW27" s="400"/>
      <c r="CX27" s="400"/>
      <c r="CY27" s="418">
        <v>0</v>
      </c>
      <c r="CZ27" s="414"/>
      <c r="DB27" s="400"/>
      <c r="DC27" s="400"/>
      <c r="DD27" s="418">
        <v>0</v>
      </c>
      <c r="DE27" s="414"/>
      <c r="DG27" s="400"/>
      <c r="DH27" s="400"/>
      <c r="DI27" s="418">
        <v>0</v>
      </c>
      <c r="DJ27" s="414"/>
      <c r="DL27" s="400"/>
      <c r="DM27" s="400"/>
      <c r="DN27" s="418">
        <v>0</v>
      </c>
      <c r="DO27" s="414"/>
      <c r="DQ27" s="400"/>
      <c r="DR27" s="400"/>
      <c r="DS27" s="418">
        <v>0</v>
      </c>
      <c r="DT27" s="414"/>
      <c r="DV27" s="400"/>
      <c r="DW27" s="400"/>
      <c r="DX27" s="418">
        <v>0</v>
      </c>
      <c r="DY27" s="414"/>
      <c r="EA27" s="400"/>
      <c r="EB27" s="400"/>
      <c r="EC27" s="418">
        <v>0</v>
      </c>
      <c r="ED27" s="414"/>
      <c r="EF27" s="400"/>
      <c r="EG27" s="400"/>
      <c r="EH27" s="418">
        <v>0</v>
      </c>
      <c r="EI27" s="414"/>
      <c r="EK27" s="400"/>
      <c r="EL27" s="400"/>
      <c r="EM27" s="418">
        <v>0</v>
      </c>
      <c r="EN27" s="414"/>
      <c r="EP27" s="144"/>
      <c r="ES27" s="145"/>
    </row>
    <row r="28" spans="3:149" x14ac:dyDescent="0.3">
      <c r="C28" s="144"/>
      <c r="E28" s="430"/>
      <c r="F28" s="431"/>
      <c r="G28" s="431"/>
      <c r="I28" s="414"/>
      <c r="K28" s="400"/>
      <c r="L28" s="400"/>
      <c r="N28" s="414"/>
      <c r="P28" s="400"/>
      <c r="Q28" s="400"/>
      <c r="R28" s="207"/>
      <c r="S28" s="414"/>
      <c r="U28" s="400"/>
      <c r="V28" s="400"/>
      <c r="W28" s="207"/>
      <c r="X28" s="414"/>
      <c r="Z28" s="400"/>
      <c r="AA28" s="400"/>
      <c r="AB28" s="207"/>
      <c r="AC28" s="414"/>
      <c r="AE28" s="400"/>
      <c r="AF28" s="400"/>
      <c r="AG28" s="207"/>
      <c r="AH28" s="414"/>
      <c r="AJ28" s="400"/>
      <c r="AK28" s="400"/>
      <c r="AM28" s="414"/>
      <c r="AO28" s="400"/>
      <c r="AP28" s="400"/>
      <c r="AR28" s="414"/>
      <c r="AT28" s="400"/>
      <c r="AU28" s="400"/>
      <c r="AW28" s="414"/>
      <c r="AY28" s="400"/>
      <c r="AZ28" s="400"/>
      <c r="BB28" s="414"/>
      <c r="BD28" s="400"/>
      <c r="BE28" s="400"/>
      <c r="BG28" s="414"/>
      <c r="BI28" s="400"/>
      <c r="BJ28" s="400"/>
      <c r="BL28" s="414"/>
      <c r="BN28" s="400"/>
      <c r="BO28" s="400"/>
      <c r="BQ28" s="414"/>
      <c r="BS28" s="400"/>
      <c r="BT28" s="400"/>
      <c r="BV28" s="414"/>
      <c r="BX28" s="400"/>
      <c r="BY28" s="400"/>
      <c r="BZ28" s="419"/>
      <c r="CA28" s="414"/>
      <c r="CC28" s="400"/>
      <c r="CD28" s="400"/>
      <c r="CF28" s="414"/>
      <c r="CH28" s="400"/>
      <c r="CI28" s="400"/>
      <c r="CK28" s="414"/>
      <c r="CM28" s="400"/>
      <c r="CN28" s="400"/>
      <c r="CO28" s="207"/>
      <c r="CP28" s="414"/>
      <c r="CR28" s="400"/>
      <c r="CS28" s="400"/>
      <c r="CT28" s="207"/>
      <c r="CU28" s="414"/>
      <c r="CW28" s="400"/>
      <c r="CX28" s="400"/>
      <c r="CY28" s="207"/>
      <c r="CZ28" s="414"/>
      <c r="DB28" s="400"/>
      <c r="DC28" s="400"/>
      <c r="DE28" s="414"/>
      <c r="DG28" s="400"/>
      <c r="DH28" s="400"/>
      <c r="DJ28" s="414"/>
      <c r="DL28" s="400"/>
      <c r="DM28" s="400"/>
      <c r="DO28" s="414"/>
      <c r="DQ28" s="400"/>
      <c r="DR28" s="400"/>
      <c r="DT28" s="414"/>
      <c r="DV28" s="400"/>
      <c r="DW28" s="400"/>
      <c r="DY28" s="414"/>
      <c r="EA28" s="400"/>
      <c r="EB28" s="400"/>
      <c r="ED28" s="414"/>
      <c r="EF28" s="400"/>
      <c r="EG28" s="400"/>
      <c r="EI28" s="414"/>
      <c r="EK28" s="400"/>
      <c r="EL28" s="400"/>
      <c r="EN28" s="414"/>
      <c r="EP28" s="144"/>
      <c r="ES28" s="145"/>
    </row>
    <row r="29" spans="3:149" x14ac:dyDescent="0.3">
      <c r="C29" s="144" t="s">
        <v>324</v>
      </c>
      <c r="D29" s="160" t="s">
        <v>86</v>
      </c>
      <c r="E29" s="430"/>
      <c r="F29" s="431"/>
      <c r="G29" s="431"/>
      <c r="H29" s="136">
        <v>0</v>
      </c>
      <c r="I29" s="414"/>
      <c r="K29" s="400"/>
      <c r="L29" s="400"/>
      <c r="M29" s="136">
        <v>54678</v>
      </c>
      <c r="N29" s="414"/>
      <c r="P29" s="400"/>
      <c r="Q29" s="400"/>
      <c r="R29" s="136">
        <v>138528</v>
      </c>
      <c r="S29" s="414"/>
      <c r="U29" s="400"/>
      <c r="V29" s="400"/>
      <c r="W29" s="136">
        <v>-32652</v>
      </c>
      <c r="X29" s="414"/>
      <c r="Z29" s="400"/>
      <c r="AA29" s="400"/>
      <c r="AB29" s="136">
        <v>0</v>
      </c>
      <c r="AC29" s="414"/>
      <c r="AE29" s="400"/>
      <c r="AF29" s="400"/>
      <c r="AG29" s="136">
        <v>0</v>
      </c>
      <c r="AH29" s="414"/>
      <c r="AJ29" s="400"/>
      <c r="AK29" s="400"/>
      <c r="AL29" s="136">
        <v>0</v>
      </c>
      <c r="AM29" s="414"/>
      <c r="AO29" s="400"/>
      <c r="AP29" s="400"/>
      <c r="AQ29" s="136">
        <v>0</v>
      </c>
      <c r="AR29" s="414"/>
      <c r="AT29" s="400"/>
      <c r="AU29" s="400"/>
      <c r="AV29" s="136">
        <v>0</v>
      </c>
      <c r="AW29" s="414"/>
      <c r="AY29" s="400"/>
      <c r="AZ29" s="400"/>
      <c r="BA29" s="136">
        <v>0</v>
      </c>
      <c r="BB29" s="414"/>
      <c r="BD29" s="400"/>
      <c r="BE29" s="400"/>
      <c r="BF29" s="136">
        <v>0</v>
      </c>
      <c r="BG29" s="414"/>
      <c r="BI29" s="400"/>
      <c r="BJ29" s="400"/>
      <c r="BK29" s="136">
        <v>0</v>
      </c>
      <c r="BL29" s="414"/>
      <c r="BN29" s="400"/>
      <c r="BO29" s="400"/>
      <c r="BP29" s="136">
        <v>0</v>
      </c>
      <c r="BQ29" s="414"/>
      <c r="BS29" s="400"/>
      <c r="BT29" s="400"/>
      <c r="BU29" s="136">
        <v>160554</v>
      </c>
      <c r="BV29" s="414"/>
      <c r="BX29" s="400"/>
      <c r="BY29" s="400"/>
      <c r="BZ29" s="419">
        <v>1130782</v>
      </c>
      <c r="CA29" s="414"/>
      <c r="CC29" s="400"/>
      <c r="CD29" s="400"/>
      <c r="CE29" s="136">
        <v>8064</v>
      </c>
      <c r="CF29" s="414"/>
      <c r="CH29" s="400"/>
      <c r="CI29" s="400"/>
      <c r="CJ29" s="136">
        <v>123884</v>
      </c>
      <c r="CK29" s="414"/>
      <c r="CM29" s="400"/>
      <c r="CN29" s="400"/>
      <c r="CO29" s="136">
        <v>30971</v>
      </c>
      <c r="CP29" s="414"/>
      <c r="CR29" s="400"/>
      <c r="CS29" s="400"/>
      <c r="CT29" s="136">
        <v>-3407226</v>
      </c>
      <c r="CU29" s="414"/>
      <c r="CW29" s="400"/>
      <c r="CX29" s="400"/>
      <c r="CY29" s="136">
        <v>-749197</v>
      </c>
      <c r="CZ29" s="414"/>
      <c r="DB29" s="400"/>
      <c r="DC29" s="400"/>
      <c r="DD29" s="136">
        <v>0</v>
      </c>
      <c r="DE29" s="414"/>
      <c r="DG29" s="400"/>
      <c r="DH29" s="400"/>
      <c r="DI29" s="136">
        <v>307623</v>
      </c>
      <c r="DJ29" s="414"/>
      <c r="DL29" s="400"/>
      <c r="DM29" s="400"/>
      <c r="DN29" s="136">
        <v>102317</v>
      </c>
      <c r="DO29" s="414"/>
      <c r="DQ29" s="400"/>
      <c r="DR29" s="400"/>
      <c r="DS29" s="136">
        <v>-535977</v>
      </c>
      <c r="DT29" s="414"/>
      <c r="DV29" s="400"/>
      <c r="DW29" s="400"/>
      <c r="DX29" s="136">
        <v>-6112</v>
      </c>
      <c r="DY29" s="414"/>
      <c r="EA29" s="400"/>
      <c r="EB29" s="400"/>
      <c r="EC29" s="136">
        <v>-26716</v>
      </c>
      <c r="ED29" s="414"/>
      <c r="EF29" s="400"/>
      <c r="EG29" s="400"/>
      <c r="EH29" s="136">
        <v>63652</v>
      </c>
      <c r="EI29" s="414"/>
      <c r="EK29" s="400"/>
      <c r="EL29" s="400"/>
      <c r="EM29" s="136">
        <v>162919</v>
      </c>
      <c r="EN29" s="414"/>
      <c r="EP29" s="144"/>
      <c r="ES29" s="145"/>
    </row>
    <row r="30" spans="3:149" x14ac:dyDescent="0.3">
      <c r="C30" s="144" t="s">
        <v>325</v>
      </c>
      <c r="E30" s="428" t="s">
        <v>321</v>
      </c>
      <c r="F30" s="429"/>
      <c r="G30" s="429"/>
      <c r="H30" s="415">
        <v>0</v>
      </c>
      <c r="I30" s="414"/>
      <c r="K30" s="400"/>
      <c r="L30" s="400"/>
      <c r="M30" s="415">
        <v>1908496</v>
      </c>
      <c r="N30" s="414"/>
      <c r="P30" s="400"/>
      <c r="Q30" s="400"/>
      <c r="R30" s="415">
        <v>3377608</v>
      </c>
      <c r="S30" s="414"/>
      <c r="U30" s="400"/>
      <c r="V30" s="400"/>
      <c r="W30" s="415">
        <v>6988514</v>
      </c>
      <c r="X30" s="414"/>
      <c r="Z30" s="400"/>
      <c r="AA30" s="400"/>
      <c r="AB30" s="415">
        <v>0</v>
      </c>
      <c r="AC30" s="414"/>
      <c r="AE30" s="400"/>
      <c r="AF30" s="400"/>
      <c r="AG30" s="415">
        <v>0</v>
      </c>
      <c r="AH30" s="414"/>
      <c r="AJ30" s="400"/>
      <c r="AK30" s="400"/>
      <c r="AL30" s="415">
        <v>0</v>
      </c>
      <c r="AM30" s="414"/>
      <c r="AO30" s="400"/>
      <c r="AP30" s="400"/>
      <c r="AQ30" s="415">
        <v>0</v>
      </c>
      <c r="AR30" s="414"/>
      <c r="AT30" s="400"/>
      <c r="AU30" s="400"/>
      <c r="AV30" s="415">
        <v>0</v>
      </c>
      <c r="AW30" s="414"/>
      <c r="AY30" s="400"/>
      <c r="AZ30" s="400"/>
      <c r="BA30" s="415">
        <v>0</v>
      </c>
      <c r="BB30" s="414"/>
      <c r="BD30" s="400"/>
      <c r="BE30" s="400"/>
      <c r="BF30" s="415">
        <v>0</v>
      </c>
      <c r="BG30" s="414"/>
      <c r="BI30" s="400"/>
      <c r="BJ30" s="400"/>
      <c r="BK30" s="415">
        <v>0</v>
      </c>
      <c r="BL30" s="414"/>
      <c r="BN30" s="400"/>
      <c r="BO30" s="400"/>
      <c r="BP30" s="415">
        <v>0</v>
      </c>
      <c r="BQ30" s="414"/>
      <c r="BS30" s="400"/>
      <c r="BT30" s="400"/>
      <c r="BU30" s="415">
        <v>12274618</v>
      </c>
      <c r="BV30" s="414"/>
      <c r="BX30" s="400"/>
      <c r="BY30" s="400"/>
      <c r="BZ30" s="413">
        <v>109385584</v>
      </c>
      <c r="CA30" s="414"/>
      <c r="CC30" s="400"/>
      <c r="CD30" s="400"/>
      <c r="CE30" s="415">
        <v>17711861</v>
      </c>
      <c r="CF30" s="414"/>
      <c r="CH30" s="400"/>
      <c r="CI30" s="400"/>
      <c r="CJ30" s="415">
        <v>11938504</v>
      </c>
      <c r="CK30" s="414"/>
      <c r="CM30" s="400"/>
      <c r="CN30" s="400"/>
      <c r="CO30" s="415">
        <v>11136788</v>
      </c>
      <c r="CP30" s="414"/>
      <c r="CR30" s="400"/>
      <c r="CS30" s="400"/>
      <c r="CT30" s="415">
        <v>7852229</v>
      </c>
      <c r="CU30" s="414"/>
      <c r="CW30" s="400"/>
      <c r="CX30" s="400"/>
      <c r="CY30" s="415">
        <v>8352998</v>
      </c>
      <c r="CZ30" s="414"/>
      <c r="DB30" s="400"/>
      <c r="DC30" s="400"/>
      <c r="DD30" s="415">
        <v>0</v>
      </c>
      <c r="DE30" s="414"/>
      <c r="DG30" s="400"/>
      <c r="DH30" s="400"/>
      <c r="DI30" s="415">
        <v>25116918</v>
      </c>
      <c r="DJ30" s="414"/>
      <c r="DL30" s="400"/>
      <c r="DM30" s="400"/>
      <c r="DN30" s="415">
        <v>5346024</v>
      </c>
      <c r="DO30" s="414"/>
      <c r="DQ30" s="400"/>
      <c r="DR30" s="400"/>
      <c r="DS30" s="415">
        <v>6528404</v>
      </c>
      <c r="DT30" s="414"/>
      <c r="DV30" s="400"/>
      <c r="DW30" s="400"/>
      <c r="DX30" s="415">
        <v>3807703</v>
      </c>
      <c r="DY30" s="414"/>
      <c r="EA30" s="400"/>
      <c r="EB30" s="400"/>
      <c r="EC30" s="415">
        <v>3015504</v>
      </c>
      <c r="ED30" s="414"/>
      <c r="EF30" s="400"/>
      <c r="EG30" s="400"/>
      <c r="EH30" s="415">
        <v>3359152</v>
      </c>
      <c r="EI30" s="414"/>
      <c r="EK30" s="400"/>
      <c r="EL30" s="400"/>
      <c r="EM30" s="415">
        <v>40787153</v>
      </c>
      <c r="EN30" s="414"/>
      <c r="EP30" s="144"/>
      <c r="ES30" s="145"/>
    </row>
    <row r="31" spans="3:149" x14ac:dyDescent="0.3">
      <c r="C31" s="144" t="s">
        <v>326</v>
      </c>
      <c r="E31" s="428" t="s">
        <v>321</v>
      </c>
      <c r="F31" s="429"/>
      <c r="G31" s="429"/>
      <c r="H31" s="275">
        <v>0</v>
      </c>
      <c r="I31" s="414"/>
      <c r="K31" s="400"/>
      <c r="L31" s="400"/>
      <c r="M31" s="275">
        <v>-432318</v>
      </c>
      <c r="N31" s="414"/>
      <c r="P31" s="400"/>
      <c r="Q31" s="400"/>
      <c r="R31" s="275">
        <v>-315852</v>
      </c>
      <c r="S31" s="414"/>
      <c r="U31" s="400"/>
      <c r="V31" s="400"/>
      <c r="W31" s="275">
        <v>-119822</v>
      </c>
      <c r="X31" s="414"/>
      <c r="Z31" s="400"/>
      <c r="AA31" s="400"/>
      <c r="AB31" s="275">
        <v>0</v>
      </c>
      <c r="AC31" s="414"/>
      <c r="AE31" s="400"/>
      <c r="AF31" s="400"/>
      <c r="AG31" s="275">
        <v>0</v>
      </c>
      <c r="AH31" s="414"/>
      <c r="AJ31" s="400"/>
      <c r="AK31" s="400"/>
      <c r="AL31" s="275">
        <v>0</v>
      </c>
      <c r="AM31" s="414"/>
      <c r="AO31" s="400"/>
      <c r="AP31" s="400"/>
      <c r="AQ31" s="275">
        <v>0</v>
      </c>
      <c r="AR31" s="414"/>
      <c r="AT31" s="400"/>
      <c r="AU31" s="400"/>
      <c r="AV31" s="275">
        <v>0</v>
      </c>
      <c r="AW31" s="414"/>
      <c r="AY31" s="400"/>
      <c r="AZ31" s="400"/>
      <c r="BA31" s="275">
        <v>0</v>
      </c>
      <c r="BB31" s="414"/>
      <c r="BD31" s="400"/>
      <c r="BE31" s="400"/>
      <c r="BF31" s="275">
        <v>0</v>
      </c>
      <c r="BG31" s="414"/>
      <c r="BI31" s="400"/>
      <c r="BJ31" s="400"/>
      <c r="BK31" s="275">
        <v>0</v>
      </c>
      <c r="BL31" s="414"/>
      <c r="BN31" s="400"/>
      <c r="BO31" s="400"/>
      <c r="BP31" s="275">
        <v>0</v>
      </c>
      <c r="BQ31" s="414"/>
      <c r="BS31" s="400"/>
      <c r="BT31" s="400"/>
      <c r="BU31" s="275">
        <v>-867992</v>
      </c>
      <c r="BV31" s="414"/>
      <c r="BX31" s="400"/>
      <c r="BY31" s="400"/>
      <c r="BZ31" s="416">
        <v>-22623349</v>
      </c>
      <c r="CA31" s="414"/>
      <c r="CC31" s="400"/>
      <c r="CD31" s="400"/>
      <c r="CE31" s="275">
        <v>-5700467</v>
      </c>
      <c r="CF31" s="414"/>
      <c r="CH31" s="400"/>
      <c r="CI31" s="400"/>
      <c r="CJ31" s="275">
        <v>-3131313</v>
      </c>
      <c r="CK31" s="414"/>
      <c r="CM31" s="400"/>
      <c r="CN31" s="400"/>
      <c r="CO31" s="275">
        <v>-2348969</v>
      </c>
      <c r="CP31" s="414"/>
      <c r="CR31" s="400"/>
      <c r="CS31" s="400"/>
      <c r="CT31" s="275">
        <v>-2934276</v>
      </c>
      <c r="CU31" s="414"/>
      <c r="CW31" s="400"/>
      <c r="CX31" s="400"/>
      <c r="CY31" s="275">
        <v>-1529339</v>
      </c>
      <c r="CZ31" s="414"/>
      <c r="DB31" s="400"/>
      <c r="DC31" s="400"/>
      <c r="DD31" s="275">
        <v>0</v>
      </c>
      <c r="DE31" s="414"/>
      <c r="DG31" s="400"/>
      <c r="DH31" s="400"/>
      <c r="DI31" s="275">
        <v>-3785231</v>
      </c>
      <c r="DJ31" s="414"/>
      <c r="DL31" s="400"/>
      <c r="DM31" s="400"/>
      <c r="DN31" s="275">
        <v>-1185262</v>
      </c>
      <c r="DO31" s="414"/>
      <c r="DQ31" s="400"/>
      <c r="DR31" s="400"/>
      <c r="DS31" s="275">
        <v>-1052280</v>
      </c>
      <c r="DT31" s="414"/>
      <c r="DV31" s="400"/>
      <c r="DW31" s="400"/>
      <c r="DX31" s="275">
        <v>-307408</v>
      </c>
      <c r="DY31" s="414"/>
      <c r="EA31" s="400"/>
      <c r="EB31" s="400"/>
      <c r="EC31" s="275">
        <v>-289001</v>
      </c>
      <c r="ED31" s="414"/>
      <c r="EF31" s="400"/>
      <c r="EG31" s="400"/>
      <c r="EH31" s="275">
        <v>-359803</v>
      </c>
      <c r="EI31" s="414"/>
      <c r="EK31" s="400"/>
      <c r="EL31" s="400"/>
      <c r="EM31" s="275">
        <v>-11180749</v>
      </c>
      <c r="EN31" s="414"/>
      <c r="EP31" s="144"/>
      <c r="ES31" s="145"/>
    </row>
    <row r="32" spans="3:149" x14ac:dyDescent="0.3">
      <c r="C32" s="144" t="s">
        <v>327</v>
      </c>
      <c r="E32" s="428" t="s">
        <v>328</v>
      </c>
      <c r="F32" s="429"/>
      <c r="G32" s="429"/>
      <c r="H32" s="418">
        <v>0</v>
      </c>
      <c r="I32" s="414"/>
      <c r="K32" s="400"/>
      <c r="L32" s="400"/>
      <c r="M32" s="418">
        <v>-1421500</v>
      </c>
      <c r="N32" s="414"/>
      <c r="P32" s="400"/>
      <c r="Q32" s="400"/>
      <c r="R32" s="418">
        <v>-2923228</v>
      </c>
      <c r="S32" s="414"/>
      <c r="U32" s="400"/>
      <c r="V32" s="400"/>
      <c r="W32" s="418">
        <v>-6901344</v>
      </c>
      <c r="X32" s="414"/>
      <c r="Z32" s="400"/>
      <c r="AA32" s="400"/>
      <c r="AB32" s="418">
        <v>0</v>
      </c>
      <c r="AC32" s="414"/>
      <c r="AE32" s="400"/>
      <c r="AF32" s="400"/>
      <c r="AG32" s="418">
        <v>0</v>
      </c>
      <c r="AH32" s="414"/>
      <c r="AJ32" s="400"/>
      <c r="AK32" s="400"/>
      <c r="AL32" s="418">
        <v>0</v>
      </c>
      <c r="AM32" s="414"/>
      <c r="AO32" s="400"/>
      <c r="AP32" s="400"/>
      <c r="AQ32" s="418">
        <v>0</v>
      </c>
      <c r="AR32" s="414"/>
      <c r="AT32" s="400"/>
      <c r="AU32" s="400"/>
      <c r="AV32" s="418">
        <v>0</v>
      </c>
      <c r="AW32" s="414"/>
      <c r="AY32" s="400"/>
      <c r="AZ32" s="400"/>
      <c r="BA32" s="418">
        <v>0</v>
      </c>
      <c r="BB32" s="414"/>
      <c r="BD32" s="400"/>
      <c r="BE32" s="400"/>
      <c r="BF32" s="418">
        <v>0</v>
      </c>
      <c r="BG32" s="414"/>
      <c r="BI32" s="400"/>
      <c r="BJ32" s="400"/>
      <c r="BK32" s="418">
        <v>0</v>
      </c>
      <c r="BL32" s="414"/>
      <c r="BN32" s="400"/>
      <c r="BO32" s="400"/>
      <c r="BP32" s="418">
        <v>0</v>
      </c>
      <c r="BQ32" s="414"/>
      <c r="BS32" s="400"/>
      <c r="BT32" s="400"/>
      <c r="BU32" s="418">
        <v>-11246072</v>
      </c>
      <c r="BV32" s="414"/>
      <c r="BX32" s="400"/>
      <c r="BY32" s="400"/>
      <c r="BZ32" s="417">
        <v>-85631453</v>
      </c>
      <c r="CA32" s="414"/>
      <c r="CC32" s="400"/>
      <c r="CD32" s="400"/>
      <c r="CE32" s="418">
        <v>-12003330</v>
      </c>
      <c r="CF32" s="414"/>
      <c r="CH32" s="400"/>
      <c r="CI32" s="400"/>
      <c r="CJ32" s="418">
        <v>-8683307</v>
      </c>
      <c r="CK32" s="414"/>
      <c r="CM32" s="400"/>
      <c r="CN32" s="400"/>
      <c r="CO32" s="418">
        <v>-8756848</v>
      </c>
      <c r="CP32" s="414"/>
      <c r="CR32" s="400"/>
      <c r="CS32" s="400"/>
      <c r="CT32" s="418">
        <v>-8325179</v>
      </c>
      <c r="CU32" s="414"/>
      <c r="CW32" s="400"/>
      <c r="CX32" s="400"/>
      <c r="CY32" s="418">
        <v>-7572856</v>
      </c>
      <c r="CZ32" s="414"/>
      <c r="DB32" s="400"/>
      <c r="DC32" s="400"/>
      <c r="DD32" s="418">
        <v>0</v>
      </c>
      <c r="DE32" s="414"/>
      <c r="DG32" s="400"/>
      <c r="DH32" s="400"/>
      <c r="DI32" s="418">
        <v>-21024064</v>
      </c>
      <c r="DJ32" s="414"/>
      <c r="DL32" s="400"/>
      <c r="DM32" s="400"/>
      <c r="DN32" s="418">
        <v>-4058445</v>
      </c>
      <c r="DO32" s="414"/>
      <c r="DQ32" s="400"/>
      <c r="DR32" s="400"/>
      <c r="DS32" s="418">
        <v>-6012101</v>
      </c>
      <c r="DT32" s="414"/>
      <c r="DV32" s="400"/>
      <c r="DW32" s="400"/>
      <c r="DX32" s="418">
        <v>-3506407</v>
      </c>
      <c r="DY32" s="414"/>
      <c r="EA32" s="400"/>
      <c r="EB32" s="400"/>
      <c r="EC32" s="418">
        <v>-2753219</v>
      </c>
      <c r="ED32" s="414"/>
      <c r="EF32" s="400"/>
      <c r="EG32" s="400"/>
      <c r="EH32" s="418">
        <v>-2935697</v>
      </c>
      <c r="EI32" s="414"/>
      <c r="EK32" s="400"/>
      <c r="EL32" s="400"/>
      <c r="EM32" s="418">
        <v>-29443485</v>
      </c>
      <c r="EN32" s="414"/>
      <c r="EP32" s="144"/>
      <c r="ES32" s="145"/>
    </row>
    <row r="33" spans="3:149" x14ac:dyDescent="0.3">
      <c r="C33" s="144"/>
      <c r="E33" s="428"/>
      <c r="F33" s="429"/>
      <c r="G33" s="429"/>
      <c r="I33" s="414"/>
      <c r="K33" s="400"/>
      <c r="L33" s="400"/>
      <c r="N33" s="414"/>
      <c r="P33" s="400"/>
      <c r="Q33" s="400"/>
      <c r="S33" s="414"/>
      <c r="U33" s="400"/>
      <c r="V33" s="400"/>
      <c r="X33" s="414"/>
      <c r="Z33" s="400"/>
      <c r="AA33" s="400"/>
      <c r="AC33" s="414"/>
      <c r="AE33" s="400"/>
      <c r="AF33" s="400"/>
      <c r="AH33" s="414"/>
      <c r="AJ33" s="400"/>
      <c r="AK33" s="400"/>
      <c r="AM33" s="414"/>
      <c r="AO33" s="400"/>
      <c r="AP33" s="400"/>
      <c r="AR33" s="414"/>
      <c r="AT33" s="400"/>
      <c r="AU33" s="400"/>
      <c r="AW33" s="414"/>
      <c r="AY33" s="400"/>
      <c r="AZ33" s="400"/>
      <c r="BB33" s="414"/>
      <c r="BD33" s="400"/>
      <c r="BE33" s="400"/>
      <c r="BG33" s="414"/>
      <c r="BI33" s="400"/>
      <c r="BJ33" s="400"/>
      <c r="BL33" s="414"/>
      <c r="BN33" s="400"/>
      <c r="BO33" s="400"/>
      <c r="BQ33" s="414"/>
      <c r="BS33" s="400"/>
      <c r="BT33" s="400"/>
      <c r="BV33" s="414"/>
      <c r="BX33" s="400"/>
      <c r="BY33" s="400"/>
      <c r="BZ33" s="419"/>
      <c r="CA33" s="414"/>
      <c r="CC33" s="400"/>
      <c r="CD33" s="400"/>
      <c r="CF33" s="414"/>
      <c r="CH33" s="400"/>
      <c r="CI33" s="400"/>
      <c r="CK33" s="414"/>
      <c r="CM33" s="400"/>
      <c r="CN33" s="400"/>
      <c r="CP33" s="414"/>
      <c r="CR33" s="400"/>
      <c r="CS33" s="400"/>
      <c r="CU33" s="414"/>
      <c r="CW33" s="400"/>
      <c r="CX33" s="400"/>
      <c r="CZ33" s="414"/>
      <c r="DB33" s="400"/>
      <c r="DC33" s="400"/>
      <c r="DE33" s="414"/>
      <c r="DG33" s="400"/>
      <c r="DH33" s="400"/>
      <c r="DJ33" s="414"/>
      <c r="DL33" s="400"/>
      <c r="DM33" s="400"/>
      <c r="DO33" s="414"/>
      <c r="DQ33" s="400"/>
      <c r="DR33" s="400"/>
      <c r="DT33" s="414"/>
      <c r="DV33" s="400"/>
      <c r="DW33" s="400"/>
      <c r="DY33" s="414"/>
      <c r="EA33" s="400"/>
      <c r="EB33" s="400"/>
      <c r="ED33" s="414"/>
      <c r="EF33" s="400"/>
      <c r="EG33" s="400"/>
      <c r="EI33" s="414"/>
      <c r="EK33" s="400"/>
      <c r="EL33" s="400"/>
      <c r="EN33" s="414"/>
      <c r="EP33" s="144"/>
      <c r="ES33" s="145"/>
    </row>
    <row r="34" spans="3:149" x14ac:dyDescent="0.3">
      <c r="C34" s="144" t="s">
        <v>329</v>
      </c>
      <c r="D34" s="160" t="s">
        <v>103</v>
      </c>
      <c r="E34" s="430"/>
      <c r="F34" s="431"/>
      <c r="G34" s="431"/>
      <c r="H34" s="136">
        <v>0</v>
      </c>
      <c r="I34" s="414"/>
      <c r="K34" s="400"/>
      <c r="L34" s="400"/>
      <c r="M34" s="136">
        <v>71994</v>
      </c>
      <c r="N34" s="414"/>
      <c r="P34" s="400"/>
      <c r="Q34" s="400"/>
      <c r="R34" s="136">
        <v>-324423</v>
      </c>
      <c r="S34" s="414"/>
      <c r="U34" s="400"/>
      <c r="V34" s="400"/>
      <c r="W34" s="136">
        <v>0</v>
      </c>
      <c r="X34" s="414"/>
      <c r="Z34" s="400"/>
      <c r="AA34" s="400"/>
      <c r="AB34" s="136">
        <v>0</v>
      </c>
      <c r="AC34" s="414"/>
      <c r="AE34" s="400"/>
      <c r="AF34" s="400"/>
      <c r="AG34" s="136">
        <v>0</v>
      </c>
      <c r="AH34" s="414"/>
      <c r="AJ34" s="400"/>
      <c r="AK34" s="400"/>
      <c r="AL34" s="136">
        <v>0</v>
      </c>
      <c r="AM34" s="414"/>
      <c r="AO34" s="400"/>
      <c r="AP34" s="400"/>
      <c r="AQ34" s="136">
        <v>0</v>
      </c>
      <c r="AR34" s="414"/>
      <c r="AT34" s="400"/>
      <c r="AU34" s="400"/>
      <c r="AV34" s="136">
        <v>0</v>
      </c>
      <c r="AW34" s="414"/>
      <c r="AY34" s="400"/>
      <c r="AZ34" s="400"/>
      <c r="BA34" s="136">
        <v>0</v>
      </c>
      <c r="BB34" s="414"/>
      <c r="BD34" s="400"/>
      <c r="BE34" s="400"/>
      <c r="BF34" s="136">
        <v>0</v>
      </c>
      <c r="BG34" s="414"/>
      <c r="BI34" s="400"/>
      <c r="BJ34" s="400"/>
      <c r="BK34" s="136">
        <v>0</v>
      </c>
      <c r="BL34" s="414"/>
      <c r="BN34" s="400"/>
      <c r="BO34" s="400"/>
      <c r="BP34" s="136">
        <v>0</v>
      </c>
      <c r="BQ34" s="414"/>
      <c r="BS34" s="400"/>
      <c r="BT34" s="400"/>
      <c r="BU34" s="136">
        <v>-252429</v>
      </c>
      <c r="BV34" s="414"/>
      <c r="BX34" s="400"/>
      <c r="BY34" s="400"/>
      <c r="BZ34" s="419">
        <v>252429</v>
      </c>
      <c r="CA34" s="414"/>
      <c r="CC34" s="400"/>
      <c r="CD34" s="400"/>
      <c r="CE34" s="136">
        <v>38537</v>
      </c>
      <c r="CF34" s="414"/>
      <c r="CH34" s="400"/>
      <c r="CI34" s="400"/>
      <c r="CJ34" s="136">
        <v>51948</v>
      </c>
      <c r="CK34" s="414"/>
      <c r="CM34" s="400"/>
      <c r="CN34" s="400"/>
      <c r="CO34" s="136">
        <v>-90485</v>
      </c>
      <c r="CP34" s="414"/>
      <c r="CR34" s="400"/>
      <c r="CS34" s="400"/>
      <c r="CT34" s="136">
        <v>0</v>
      </c>
      <c r="CU34" s="414"/>
      <c r="CW34" s="400"/>
      <c r="CX34" s="400"/>
      <c r="CY34" s="136">
        <v>0</v>
      </c>
      <c r="CZ34" s="414"/>
      <c r="DB34" s="400"/>
      <c r="DC34" s="400"/>
      <c r="DD34" s="136">
        <v>0</v>
      </c>
      <c r="DE34" s="414"/>
      <c r="DG34" s="400"/>
      <c r="DH34" s="400"/>
      <c r="DI34" s="136">
        <v>-165883</v>
      </c>
      <c r="DJ34" s="414"/>
      <c r="DL34" s="400"/>
      <c r="DM34" s="400"/>
      <c r="DN34" s="136">
        <v>200982</v>
      </c>
      <c r="DO34" s="414"/>
      <c r="DQ34" s="400"/>
      <c r="DR34" s="400"/>
      <c r="DS34" s="136">
        <v>-35099</v>
      </c>
      <c r="DT34" s="414"/>
      <c r="DV34" s="400"/>
      <c r="DW34" s="400"/>
      <c r="DX34" s="136">
        <v>118978</v>
      </c>
      <c r="DY34" s="414"/>
      <c r="EA34" s="400"/>
      <c r="EB34" s="400"/>
      <c r="EC34" s="136">
        <v>-118978</v>
      </c>
      <c r="ED34" s="414"/>
      <c r="EF34" s="400"/>
      <c r="EG34" s="400"/>
      <c r="EH34" s="136">
        <v>586689</v>
      </c>
      <c r="EI34" s="414"/>
      <c r="EK34" s="400"/>
      <c r="EL34" s="400"/>
      <c r="EM34" s="136">
        <v>0</v>
      </c>
      <c r="EN34" s="414"/>
      <c r="EP34" s="144"/>
      <c r="ES34" s="145"/>
    </row>
    <row r="35" spans="3:149" x14ac:dyDescent="0.3">
      <c r="C35" s="144" t="s">
        <v>330</v>
      </c>
      <c r="E35" s="428" t="s">
        <v>321</v>
      </c>
      <c r="F35" s="429"/>
      <c r="G35" s="429"/>
      <c r="H35" s="415">
        <v>0</v>
      </c>
      <c r="I35" s="414"/>
      <c r="K35" s="400"/>
      <c r="L35" s="400"/>
      <c r="M35" s="415">
        <v>1839017</v>
      </c>
      <c r="N35" s="414"/>
      <c r="P35" s="400"/>
      <c r="Q35" s="400"/>
      <c r="R35" s="415">
        <v>1574881</v>
      </c>
      <c r="S35" s="414"/>
      <c r="U35" s="400"/>
      <c r="V35" s="400"/>
      <c r="W35" s="415">
        <v>2461029</v>
      </c>
      <c r="X35" s="414"/>
      <c r="Z35" s="400"/>
      <c r="AA35" s="400"/>
      <c r="AB35" s="415">
        <v>0</v>
      </c>
      <c r="AC35" s="414"/>
      <c r="AE35" s="400"/>
      <c r="AF35" s="400"/>
      <c r="AG35" s="415">
        <v>0</v>
      </c>
      <c r="AH35" s="414"/>
      <c r="AJ35" s="400"/>
      <c r="AK35" s="400"/>
      <c r="AL35" s="415">
        <v>0</v>
      </c>
      <c r="AM35" s="414"/>
      <c r="AO35" s="400"/>
      <c r="AP35" s="400"/>
      <c r="AQ35" s="415">
        <v>0</v>
      </c>
      <c r="AR35" s="414"/>
      <c r="AT35" s="400"/>
      <c r="AU35" s="400"/>
      <c r="AV35" s="415">
        <v>0</v>
      </c>
      <c r="AW35" s="414"/>
      <c r="AY35" s="400"/>
      <c r="AZ35" s="400"/>
      <c r="BA35" s="415">
        <v>0</v>
      </c>
      <c r="BB35" s="414"/>
      <c r="BD35" s="400"/>
      <c r="BE35" s="400"/>
      <c r="BF35" s="415">
        <v>0</v>
      </c>
      <c r="BG35" s="414"/>
      <c r="BI35" s="400"/>
      <c r="BJ35" s="400"/>
      <c r="BK35" s="415">
        <v>0</v>
      </c>
      <c r="BL35" s="414"/>
      <c r="BN35" s="400"/>
      <c r="BO35" s="400"/>
      <c r="BP35" s="415">
        <v>0</v>
      </c>
      <c r="BQ35" s="414"/>
      <c r="BS35" s="400"/>
      <c r="BT35" s="400"/>
      <c r="BU35" s="415">
        <v>5874927</v>
      </c>
      <c r="BV35" s="414"/>
      <c r="BX35" s="400"/>
      <c r="BY35" s="400"/>
      <c r="BZ35" s="413">
        <v>15114003</v>
      </c>
      <c r="CA35" s="414"/>
      <c r="CC35" s="400"/>
      <c r="CD35" s="400"/>
      <c r="CE35" s="415">
        <v>708703</v>
      </c>
      <c r="CF35" s="414"/>
      <c r="CH35" s="400"/>
      <c r="CI35" s="400"/>
      <c r="CJ35" s="415">
        <v>484188</v>
      </c>
      <c r="CK35" s="414"/>
      <c r="CM35" s="400"/>
      <c r="CN35" s="400"/>
      <c r="CO35" s="415">
        <v>458370</v>
      </c>
      <c r="CP35" s="414"/>
      <c r="CR35" s="400"/>
      <c r="CS35" s="400"/>
      <c r="CT35" s="415">
        <v>0</v>
      </c>
      <c r="CU35" s="414"/>
      <c r="CW35" s="400"/>
      <c r="CX35" s="400"/>
      <c r="CY35" s="415">
        <v>346294</v>
      </c>
      <c r="CZ35" s="414"/>
      <c r="DB35" s="400"/>
      <c r="DC35" s="400"/>
      <c r="DD35" s="415">
        <v>471893</v>
      </c>
      <c r="DE35" s="414"/>
      <c r="DG35" s="400"/>
      <c r="DH35" s="400"/>
      <c r="DI35" s="415">
        <v>2247060</v>
      </c>
      <c r="DJ35" s="414"/>
      <c r="DL35" s="400"/>
      <c r="DM35" s="400"/>
      <c r="DN35" s="415">
        <v>299195</v>
      </c>
      <c r="DO35" s="414"/>
      <c r="DQ35" s="400"/>
      <c r="DR35" s="400"/>
      <c r="DS35" s="415">
        <v>173081</v>
      </c>
      <c r="DT35" s="414"/>
      <c r="DV35" s="400"/>
      <c r="DW35" s="400"/>
      <c r="DX35" s="415">
        <v>1078094</v>
      </c>
      <c r="DY35" s="414"/>
      <c r="EA35" s="400"/>
      <c r="EB35" s="400"/>
      <c r="EC35" s="415">
        <v>4173395</v>
      </c>
      <c r="ED35" s="414"/>
      <c r="EF35" s="400"/>
      <c r="EG35" s="400"/>
      <c r="EH35" s="415">
        <v>3457238</v>
      </c>
      <c r="EI35" s="414"/>
      <c r="EK35" s="400"/>
      <c r="EL35" s="400"/>
      <c r="EM35" s="415">
        <v>1651261</v>
      </c>
      <c r="EN35" s="414"/>
      <c r="EP35" s="144"/>
      <c r="ES35" s="145"/>
    </row>
    <row r="36" spans="3:149" x14ac:dyDescent="0.3">
      <c r="C36" s="144" t="s">
        <v>331</v>
      </c>
      <c r="E36" s="428" t="s">
        <v>328</v>
      </c>
      <c r="F36" s="429"/>
      <c r="G36" s="429"/>
      <c r="H36" s="418">
        <v>0</v>
      </c>
      <c r="I36" s="414"/>
      <c r="K36" s="400"/>
      <c r="L36" s="400"/>
      <c r="M36" s="418">
        <v>-1767023</v>
      </c>
      <c r="N36" s="414"/>
      <c r="P36" s="400"/>
      <c r="Q36" s="400"/>
      <c r="R36" s="418">
        <v>-1899304</v>
      </c>
      <c r="S36" s="414"/>
      <c r="U36" s="400"/>
      <c r="V36" s="400"/>
      <c r="W36" s="418">
        <v>-2461029</v>
      </c>
      <c r="X36" s="414"/>
      <c r="Z36" s="400"/>
      <c r="AA36" s="400"/>
      <c r="AB36" s="418">
        <v>0</v>
      </c>
      <c r="AC36" s="414"/>
      <c r="AE36" s="400"/>
      <c r="AF36" s="400"/>
      <c r="AG36" s="418">
        <v>0</v>
      </c>
      <c r="AH36" s="414"/>
      <c r="AJ36" s="400"/>
      <c r="AK36" s="400"/>
      <c r="AL36" s="418">
        <v>0</v>
      </c>
      <c r="AM36" s="414"/>
      <c r="AO36" s="400"/>
      <c r="AP36" s="400"/>
      <c r="AQ36" s="418">
        <v>0</v>
      </c>
      <c r="AR36" s="414"/>
      <c r="AT36" s="400"/>
      <c r="AU36" s="400"/>
      <c r="AV36" s="418">
        <v>0</v>
      </c>
      <c r="AW36" s="414"/>
      <c r="AY36" s="400"/>
      <c r="AZ36" s="400"/>
      <c r="BA36" s="418">
        <v>0</v>
      </c>
      <c r="BB36" s="414"/>
      <c r="BD36" s="400"/>
      <c r="BE36" s="400"/>
      <c r="BF36" s="418">
        <v>0</v>
      </c>
      <c r="BG36" s="414"/>
      <c r="BI36" s="400"/>
      <c r="BJ36" s="400"/>
      <c r="BK36" s="418">
        <v>0</v>
      </c>
      <c r="BL36" s="414"/>
      <c r="BN36" s="400"/>
      <c r="BO36" s="400"/>
      <c r="BP36" s="418">
        <v>0</v>
      </c>
      <c r="BQ36" s="414"/>
      <c r="BS36" s="400"/>
      <c r="BT36" s="400"/>
      <c r="BU36" s="418">
        <v>-6127356</v>
      </c>
      <c r="BV36" s="414"/>
      <c r="BX36" s="400"/>
      <c r="BY36" s="400"/>
      <c r="BZ36" s="417">
        <v>-14861574</v>
      </c>
      <c r="CA36" s="414"/>
      <c r="CC36" s="400"/>
      <c r="CD36" s="400"/>
      <c r="CE36" s="418">
        <v>-670166</v>
      </c>
      <c r="CF36" s="414"/>
      <c r="CH36" s="400"/>
      <c r="CI36" s="400"/>
      <c r="CJ36" s="418">
        <v>-432240</v>
      </c>
      <c r="CK36" s="414"/>
      <c r="CM36" s="400"/>
      <c r="CN36" s="400"/>
      <c r="CO36" s="418">
        <v>-548855</v>
      </c>
      <c r="CP36" s="414"/>
      <c r="CR36" s="400"/>
      <c r="CS36" s="400"/>
      <c r="CT36" s="418">
        <v>0</v>
      </c>
      <c r="CU36" s="414"/>
      <c r="CW36" s="400"/>
      <c r="CX36" s="400"/>
      <c r="CY36" s="418">
        <v>-346294</v>
      </c>
      <c r="CZ36" s="414"/>
      <c r="DB36" s="400"/>
      <c r="DC36" s="400"/>
      <c r="DD36" s="418">
        <v>-471893</v>
      </c>
      <c r="DE36" s="414"/>
      <c r="DG36" s="400"/>
      <c r="DH36" s="400"/>
      <c r="DI36" s="418">
        <v>-2412943</v>
      </c>
      <c r="DJ36" s="414"/>
      <c r="DL36" s="400"/>
      <c r="DM36" s="400"/>
      <c r="DN36" s="418">
        <v>-98213</v>
      </c>
      <c r="DO36" s="414"/>
      <c r="DQ36" s="400"/>
      <c r="DR36" s="400"/>
      <c r="DS36" s="418">
        <v>-208180</v>
      </c>
      <c r="DT36" s="414"/>
      <c r="DV36" s="400"/>
      <c r="DW36" s="400"/>
      <c r="DX36" s="418">
        <v>-959116</v>
      </c>
      <c r="DY36" s="414"/>
      <c r="EA36" s="400"/>
      <c r="EB36" s="400"/>
      <c r="EC36" s="418">
        <v>-4292373</v>
      </c>
      <c r="ED36" s="414"/>
      <c r="EF36" s="400"/>
      <c r="EG36" s="400"/>
      <c r="EH36" s="418">
        <v>-2870549</v>
      </c>
      <c r="EI36" s="414"/>
      <c r="EK36" s="400"/>
      <c r="EL36" s="400"/>
      <c r="EM36" s="418">
        <v>-1651261</v>
      </c>
      <c r="EN36" s="414"/>
      <c r="EP36" s="144"/>
      <c r="ES36" s="145"/>
    </row>
    <row r="37" spans="3:149" x14ac:dyDescent="0.3">
      <c r="C37" s="144"/>
      <c r="E37" s="430"/>
      <c r="F37" s="431"/>
      <c r="G37" s="432"/>
      <c r="H37" s="286"/>
      <c r="I37" s="422"/>
      <c r="K37" s="400"/>
      <c r="L37" s="420"/>
      <c r="M37" s="286"/>
      <c r="N37" s="422"/>
      <c r="P37" s="400"/>
      <c r="Q37" s="420"/>
      <c r="R37" s="286"/>
      <c r="S37" s="422"/>
      <c r="U37" s="400"/>
      <c r="V37" s="420"/>
      <c r="W37" s="286"/>
      <c r="X37" s="422"/>
      <c r="Z37" s="400"/>
      <c r="AA37" s="420"/>
      <c r="AB37" s="286"/>
      <c r="AC37" s="422"/>
      <c r="AE37" s="400"/>
      <c r="AF37" s="420"/>
      <c r="AG37" s="286"/>
      <c r="AH37" s="422"/>
      <c r="AJ37" s="400"/>
      <c r="AK37" s="420"/>
      <c r="AL37" s="286"/>
      <c r="AM37" s="422"/>
      <c r="AO37" s="400"/>
      <c r="AP37" s="420"/>
      <c r="AQ37" s="286"/>
      <c r="AR37" s="422"/>
      <c r="AT37" s="400"/>
      <c r="AU37" s="420"/>
      <c r="AV37" s="286"/>
      <c r="AW37" s="422"/>
      <c r="AY37" s="400"/>
      <c r="AZ37" s="420"/>
      <c r="BA37" s="286"/>
      <c r="BB37" s="422"/>
      <c r="BD37" s="400"/>
      <c r="BE37" s="420"/>
      <c r="BF37" s="286"/>
      <c r="BG37" s="422"/>
      <c r="BI37" s="400"/>
      <c r="BJ37" s="420"/>
      <c r="BK37" s="286"/>
      <c r="BL37" s="422"/>
      <c r="BN37" s="400"/>
      <c r="BO37" s="420"/>
      <c r="BP37" s="286"/>
      <c r="BQ37" s="422"/>
      <c r="BS37" s="400"/>
      <c r="BT37" s="420"/>
      <c r="BU37" s="286"/>
      <c r="BV37" s="422"/>
      <c r="BX37" s="400"/>
      <c r="BY37" s="420"/>
      <c r="BZ37" s="421"/>
      <c r="CA37" s="422"/>
      <c r="CC37" s="400"/>
      <c r="CD37" s="420"/>
      <c r="CE37" s="286"/>
      <c r="CF37" s="422"/>
      <c r="CH37" s="400"/>
      <c r="CI37" s="420"/>
      <c r="CJ37" s="286"/>
      <c r="CK37" s="422"/>
      <c r="CM37" s="400"/>
      <c r="CN37" s="420"/>
      <c r="CO37" s="286"/>
      <c r="CP37" s="422"/>
      <c r="CR37" s="400"/>
      <c r="CS37" s="420"/>
      <c r="CT37" s="286"/>
      <c r="CU37" s="422"/>
      <c r="CW37" s="400"/>
      <c r="CX37" s="420"/>
      <c r="CY37" s="286"/>
      <c r="CZ37" s="422"/>
      <c r="DB37" s="400"/>
      <c r="DC37" s="420"/>
      <c r="DD37" s="286"/>
      <c r="DE37" s="422"/>
      <c r="DG37" s="400"/>
      <c r="DH37" s="420"/>
      <c r="DI37" s="286"/>
      <c r="DJ37" s="422"/>
      <c r="DL37" s="400"/>
      <c r="DM37" s="420"/>
      <c r="DN37" s="286"/>
      <c r="DO37" s="422"/>
      <c r="DQ37" s="400"/>
      <c r="DR37" s="420"/>
      <c r="DS37" s="286"/>
      <c r="DT37" s="422"/>
      <c r="DV37" s="400"/>
      <c r="DW37" s="420"/>
      <c r="DX37" s="286"/>
      <c r="DY37" s="422"/>
      <c r="EA37" s="400"/>
      <c r="EB37" s="420"/>
      <c r="EC37" s="286"/>
      <c r="ED37" s="422"/>
      <c r="EF37" s="400"/>
      <c r="EG37" s="420"/>
      <c r="EH37" s="286"/>
      <c r="EI37" s="422"/>
      <c r="EK37" s="400"/>
      <c r="EL37" s="420"/>
      <c r="EM37" s="286"/>
      <c r="EN37" s="422"/>
      <c r="EP37" s="144"/>
      <c r="ES37" s="145"/>
    </row>
    <row r="38" spans="3:149" x14ac:dyDescent="0.3">
      <c r="C38" s="144"/>
      <c r="E38" s="430"/>
      <c r="F38" s="431"/>
      <c r="G38" s="433"/>
      <c r="K38" s="400"/>
      <c r="P38" s="400"/>
      <c r="U38" s="400"/>
      <c r="Z38" s="400"/>
      <c r="AE38" s="400"/>
      <c r="AJ38" s="400"/>
      <c r="AO38" s="400"/>
      <c r="AT38" s="400"/>
      <c r="AY38" s="400"/>
      <c r="BD38" s="400"/>
      <c r="BI38" s="400"/>
      <c r="BN38" s="400"/>
      <c r="BS38" s="400"/>
      <c r="BX38" s="400"/>
      <c r="BZ38" s="419"/>
      <c r="CC38" s="400"/>
      <c r="CH38" s="400"/>
      <c r="CM38" s="400"/>
      <c r="CR38" s="400"/>
      <c r="CW38" s="400"/>
      <c r="DB38" s="400"/>
      <c r="DG38" s="400"/>
      <c r="DL38" s="400"/>
      <c r="DQ38" s="400"/>
      <c r="DV38" s="400"/>
      <c r="EA38" s="400"/>
      <c r="EF38" s="400"/>
      <c r="EK38" s="400"/>
      <c r="EP38" s="144"/>
      <c r="ES38" s="145"/>
    </row>
    <row r="39" spans="3:149" s="145" customFormat="1" x14ac:dyDescent="0.3">
      <c r="C39" s="201" t="s">
        <v>332</v>
      </c>
      <c r="E39" s="428" t="s">
        <v>333</v>
      </c>
      <c r="F39" s="429"/>
      <c r="G39" s="434"/>
      <c r="H39" s="145">
        <v>98873872</v>
      </c>
      <c r="K39" s="402"/>
      <c r="L39" s="434"/>
      <c r="M39" s="145">
        <v>0</v>
      </c>
      <c r="P39" s="402"/>
      <c r="Q39" s="434"/>
      <c r="R39" s="145">
        <v>0</v>
      </c>
      <c r="U39" s="402"/>
      <c r="V39" s="434"/>
      <c r="W39" s="145">
        <v>0</v>
      </c>
      <c r="Z39" s="402"/>
      <c r="AA39" s="434"/>
      <c r="AB39" s="145">
        <v>0</v>
      </c>
      <c r="AE39" s="402"/>
      <c r="AF39" s="434"/>
      <c r="AG39" s="145">
        <v>0</v>
      </c>
      <c r="AJ39" s="402"/>
      <c r="AK39" s="434"/>
      <c r="AL39" s="145">
        <v>0</v>
      </c>
      <c r="AO39" s="402"/>
      <c r="AP39" s="434"/>
      <c r="AQ39" s="145">
        <v>0</v>
      </c>
      <c r="AT39" s="402"/>
      <c r="AU39" s="434"/>
      <c r="AV39" s="145">
        <v>0</v>
      </c>
      <c r="AY39" s="402"/>
      <c r="AZ39" s="434"/>
      <c r="BA39" s="145">
        <v>0</v>
      </c>
      <c r="BD39" s="402"/>
      <c r="BE39" s="434"/>
      <c r="BF39" s="145">
        <v>0</v>
      </c>
      <c r="BI39" s="402"/>
      <c r="BJ39" s="434"/>
      <c r="BK39" s="145">
        <v>0</v>
      </c>
      <c r="BN39" s="402"/>
      <c r="BO39" s="434"/>
      <c r="BP39" s="145">
        <v>0</v>
      </c>
      <c r="BS39" s="402"/>
      <c r="BT39" s="434"/>
      <c r="BU39" s="145">
        <v>0</v>
      </c>
      <c r="BX39" s="402"/>
      <c r="BY39" s="434"/>
      <c r="BZ39" s="405">
        <v>67356714</v>
      </c>
      <c r="CC39" s="402"/>
      <c r="CD39" s="434"/>
      <c r="CE39" s="145">
        <v>0</v>
      </c>
      <c r="CH39" s="402"/>
      <c r="CI39" s="434"/>
      <c r="CJ39" s="145">
        <v>0</v>
      </c>
      <c r="CM39" s="402"/>
      <c r="CN39" s="434"/>
      <c r="CO39" s="145">
        <v>0</v>
      </c>
      <c r="CR39" s="402"/>
      <c r="CS39" s="434"/>
      <c r="CT39" s="145">
        <v>0</v>
      </c>
      <c r="CW39" s="402"/>
      <c r="CX39" s="434"/>
      <c r="CY39" s="145">
        <v>0</v>
      </c>
      <c r="DB39" s="402"/>
      <c r="DC39" s="434"/>
      <c r="DD39" s="145">
        <v>0</v>
      </c>
      <c r="DG39" s="402"/>
      <c r="DH39" s="434"/>
      <c r="DI39" s="145">
        <v>0</v>
      </c>
      <c r="DL39" s="402"/>
      <c r="DM39" s="434"/>
      <c r="DN39" s="145">
        <v>63381850</v>
      </c>
      <c r="DQ39" s="402"/>
      <c r="DR39" s="434"/>
      <c r="DS39" s="145">
        <v>0</v>
      </c>
      <c r="DV39" s="402"/>
      <c r="DW39" s="434"/>
      <c r="DX39" s="145">
        <v>0</v>
      </c>
      <c r="EA39" s="402"/>
      <c r="EB39" s="434"/>
      <c r="EC39" s="145">
        <v>0</v>
      </c>
      <c r="EF39" s="402"/>
      <c r="EG39" s="434"/>
      <c r="EH39" s="145">
        <v>3974864</v>
      </c>
      <c r="EK39" s="402"/>
      <c r="EL39" s="434"/>
      <c r="EM39" s="145">
        <v>0</v>
      </c>
      <c r="EP39" s="201"/>
    </row>
    <row r="40" spans="3:149" x14ac:dyDescent="0.3">
      <c r="C40" s="144" t="s">
        <v>334</v>
      </c>
      <c r="E40" s="430"/>
      <c r="F40" s="431"/>
      <c r="G40" s="435"/>
      <c r="H40" s="207">
        <v>98873872</v>
      </c>
      <c r="I40" s="407"/>
      <c r="K40" s="400"/>
      <c r="L40" s="435"/>
      <c r="M40" s="207">
        <v>0</v>
      </c>
      <c r="N40" s="407"/>
      <c r="P40" s="400"/>
      <c r="Q40" s="435"/>
      <c r="R40" s="207">
        <v>0</v>
      </c>
      <c r="S40" s="407"/>
      <c r="U40" s="400"/>
      <c r="V40" s="435"/>
      <c r="W40" s="207">
        <v>0</v>
      </c>
      <c r="X40" s="407"/>
      <c r="Z40" s="400"/>
      <c r="AA40" s="435"/>
      <c r="AB40" s="207">
        <v>0</v>
      </c>
      <c r="AC40" s="407"/>
      <c r="AE40" s="400"/>
      <c r="AF40" s="435"/>
      <c r="AG40" s="207">
        <v>0</v>
      </c>
      <c r="AH40" s="407"/>
      <c r="AJ40" s="400"/>
      <c r="AK40" s="435"/>
      <c r="AL40" s="207">
        <v>0</v>
      </c>
      <c r="AM40" s="407"/>
      <c r="AO40" s="400"/>
      <c r="AP40" s="435"/>
      <c r="AQ40" s="207">
        <v>0</v>
      </c>
      <c r="AR40" s="407"/>
      <c r="AT40" s="400"/>
      <c r="AU40" s="435"/>
      <c r="AV40" s="207">
        <v>0</v>
      </c>
      <c r="AW40" s="407"/>
      <c r="AY40" s="400"/>
      <c r="AZ40" s="435"/>
      <c r="BA40" s="207">
        <v>0</v>
      </c>
      <c r="BB40" s="407"/>
      <c r="BD40" s="400"/>
      <c r="BE40" s="435"/>
      <c r="BF40" s="207">
        <v>0</v>
      </c>
      <c r="BG40" s="407"/>
      <c r="BI40" s="400"/>
      <c r="BJ40" s="435"/>
      <c r="BK40" s="207">
        <v>0</v>
      </c>
      <c r="BL40" s="407"/>
      <c r="BN40" s="400"/>
      <c r="BO40" s="435"/>
      <c r="BP40" s="207">
        <v>0</v>
      </c>
      <c r="BQ40" s="407"/>
      <c r="BS40" s="400"/>
      <c r="BT40" s="435"/>
      <c r="BU40" s="207">
        <v>0</v>
      </c>
      <c r="BV40" s="407"/>
      <c r="BX40" s="400"/>
      <c r="BY40" s="435"/>
      <c r="BZ40" s="410">
        <v>67356714</v>
      </c>
      <c r="CA40" s="407"/>
      <c r="CC40" s="400"/>
      <c r="CD40" s="435"/>
      <c r="CE40" s="207">
        <v>0</v>
      </c>
      <c r="CF40" s="407"/>
      <c r="CH40" s="400"/>
      <c r="CI40" s="435"/>
      <c r="CJ40" s="207">
        <v>0</v>
      </c>
      <c r="CK40" s="407"/>
      <c r="CM40" s="400"/>
      <c r="CN40" s="435"/>
      <c r="CO40" s="207">
        <v>0</v>
      </c>
      <c r="CP40" s="407"/>
      <c r="CR40" s="400"/>
      <c r="CS40" s="435"/>
      <c r="CT40" s="207">
        <v>0</v>
      </c>
      <c r="CU40" s="407"/>
      <c r="CW40" s="400"/>
      <c r="CX40" s="435"/>
      <c r="CY40" s="207">
        <v>0</v>
      </c>
      <c r="CZ40" s="407"/>
      <c r="DB40" s="400"/>
      <c r="DC40" s="435"/>
      <c r="DD40" s="207">
        <v>0</v>
      </c>
      <c r="DE40" s="407"/>
      <c r="DG40" s="400"/>
      <c r="DH40" s="435"/>
      <c r="DI40" s="207">
        <v>0</v>
      </c>
      <c r="DJ40" s="407"/>
      <c r="DL40" s="400"/>
      <c r="DM40" s="435"/>
      <c r="DN40" s="207">
        <v>63381850</v>
      </c>
      <c r="DO40" s="407"/>
      <c r="DQ40" s="400"/>
      <c r="DR40" s="435"/>
      <c r="DS40" s="207">
        <v>0</v>
      </c>
      <c r="DT40" s="407"/>
      <c r="DV40" s="400"/>
      <c r="DW40" s="435"/>
      <c r="DX40" s="207">
        <v>0</v>
      </c>
      <c r="DY40" s="407"/>
      <c r="EA40" s="400"/>
      <c r="EB40" s="435"/>
      <c r="EC40" s="207">
        <v>0</v>
      </c>
      <c r="ED40" s="407"/>
      <c r="EF40" s="400"/>
      <c r="EG40" s="435"/>
      <c r="EH40" s="207">
        <v>3974864</v>
      </c>
      <c r="EI40" s="407"/>
      <c r="EK40" s="400"/>
      <c r="EL40" s="435"/>
      <c r="EM40" s="207">
        <v>0</v>
      </c>
      <c r="EN40" s="407"/>
      <c r="EP40" s="144"/>
      <c r="ES40" s="145"/>
    </row>
    <row r="41" spans="3:149" x14ac:dyDescent="0.3">
      <c r="C41" s="144" t="s">
        <v>320</v>
      </c>
      <c r="E41" s="399"/>
      <c r="F41" s="423"/>
      <c r="G41" s="423"/>
      <c r="H41" s="415">
        <v>98873872</v>
      </c>
      <c r="I41" s="414"/>
      <c r="K41" s="400"/>
      <c r="L41" s="423"/>
      <c r="M41" s="415">
        <v>0</v>
      </c>
      <c r="N41" s="414"/>
      <c r="P41" s="400"/>
      <c r="Q41" s="423"/>
      <c r="R41" s="415">
        <v>0</v>
      </c>
      <c r="S41" s="414"/>
      <c r="U41" s="400"/>
      <c r="V41" s="423"/>
      <c r="W41" s="415">
        <v>0</v>
      </c>
      <c r="X41" s="414"/>
      <c r="Z41" s="400"/>
      <c r="AA41" s="423"/>
      <c r="AB41" s="415">
        <v>0</v>
      </c>
      <c r="AC41" s="414"/>
      <c r="AE41" s="400"/>
      <c r="AF41" s="423"/>
      <c r="AG41" s="415">
        <v>0</v>
      </c>
      <c r="AH41" s="414"/>
      <c r="AJ41" s="400"/>
      <c r="AK41" s="423"/>
      <c r="AL41" s="415">
        <v>0</v>
      </c>
      <c r="AM41" s="414"/>
      <c r="AO41" s="400"/>
      <c r="AP41" s="423"/>
      <c r="AQ41" s="415">
        <v>0</v>
      </c>
      <c r="AR41" s="414"/>
      <c r="AT41" s="400"/>
      <c r="AU41" s="423"/>
      <c r="AV41" s="415">
        <v>0</v>
      </c>
      <c r="AW41" s="414"/>
      <c r="AY41" s="400"/>
      <c r="AZ41" s="423"/>
      <c r="BA41" s="415">
        <v>0</v>
      </c>
      <c r="BB41" s="414"/>
      <c r="BD41" s="400"/>
      <c r="BE41" s="423"/>
      <c r="BF41" s="415">
        <v>0</v>
      </c>
      <c r="BG41" s="414"/>
      <c r="BI41" s="400"/>
      <c r="BJ41" s="423"/>
      <c r="BK41" s="415">
        <v>0</v>
      </c>
      <c r="BL41" s="414"/>
      <c r="BN41" s="400"/>
      <c r="BO41" s="423"/>
      <c r="BP41" s="415">
        <v>0</v>
      </c>
      <c r="BQ41" s="414"/>
      <c r="BS41" s="400"/>
      <c r="BT41" s="423"/>
      <c r="BU41" s="415">
        <v>0</v>
      </c>
      <c r="BV41" s="414"/>
      <c r="BX41" s="400"/>
      <c r="BY41" s="423"/>
      <c r="BZ41" s="413">
        <v>67356714</v>
      </c>
      <c r="CA41" s="414"/>
      <c r="CC41" s="400"/>
      <c r="CD41" s="423"/>
      <c r="CE41" s="415">
        <v>0</v>
      </c>
      <c r="CF41" s="414"/>
      <c r="CH41" s="400"/>
      <c r="CI41" s="423"/>
      <c r="CJ41" s="415">
        <v>0</v>
      </c>
      <c r="CK41" s="414"/>
      <c r="CM41" s="400"/>
      <c r="CN41" s="423"/>
      <c r="CO41" s="415">
        <v>0</v>
      </c>
      <c r="CP41" s="414"/>
      <c r="CR41" s="400"/>
      <c r="CS41" s="423"/>
      <c r="CT41" s="415">
        <v>0</v>
      </c>
      <c r="CU41" s="414"/>
      <c r="CW41" s="400"/>
      <c r="CX41" s="423"/>
      <c r="CY41" s="415">
        <v>0</v>
      </c>
      <c r="CZ41" s="414"/>
      <c r="DB41" s="400"/>
      <c r="DC41" s="423"/>
      <c r="DD41" s="415">
        <v>0</v>
      </c>
      <c r="DE41" s="414"/>
      <c r="DG41" s="400"/>
      <c r="DH41" s="423"/>
      <c r="DI41" s="415">
        <v>0</v>
      </c>
      <c r="DJ41" s="414"/>
      <c r="DL41" s="400"/>
      <c r="DM41" s="423"/>
      <c r="DN41" s="415">
        <v>63381850</v>
      </c>
      <c r="DO41" s="414"/>
      <c r="DQ41" s="400"/>
      <c r="DR41" s="423"/>
      <c r="DS41" s="415">
        <v>0</v>
      </c>
      <c r="DT41" s="414"/>
      <c r="DV41" s="400"/>
      <c r="DW41" s="423"/>
      <c r="DX41" s="415">
        <v>0</v>
      </c>
      <c r="DY41" s="414"/>
      <c r="EA41" s="400"/>
      <c r="EB41" s="423"/>
      <c r="EC41" s="415">
        <v>0</v>
      </c>
      <c r="ED41" s="414"/>
      <c r="EF41" s="400"/>
      <c r="EG41" s="423"/>
      <c r="EH41" s="415">
        <v>3974864</v>
      </c>
      <c r="EI41" s="414"/>
      <c r="EK41" s="400"/>
      <c r="EL41" s="423"/>
      <c r="EM41" s="415">
        <v>0</v>
      </c>
      <c r="EN41" s="414"/>
      <c r="EP41" s="144"/>
      <c r="ES41" s="145"/>
    </row>
    <row r="42" spans="3:149" ht="12.75" customHeight="1" x14ac:dyDescent="0.3">
      <c r="C42" s="144" t="s">
        <v>322</v>
      </c>
      <c r="E42" s="399"/>
      <c r="F42" s="423"/>
      <c r="G42" s="423"/>
      <c r="H42" s="418">
        <v>0</v>
      </c>
      <c r="I42" s="414"/>
      <c r="K42" s="400"/>
      <c r="L42" s="423"/>
      <c r="M42" s="418">
        <v>0</v>
      </c>
      <c r="N42" s="414"/>
      <c r="P42" s="400"/>
      <c r="Q42" s="423"/>
      <c r="R42" s="418">
        <v>0</v>
      </c>
      <c r="S42" s="414"/>
      <c r="U42" s="400"/>
      <c r="V42" s="423"/>
      <c r="W42" s="418">
        <v>0</v>
      </c>
      <c r="X42" s="414"/>
      <c r="Z42" s="400"/>
      <c r="AA42" s="423"/>
      <c r="AB42" s="418">
        <v>0</v>
      </c>
      <c r="AC42" s="414"/>
      <c r="AE42" s="400"/>
      <c r="AF42" s="423"/>
      <c r="AG42" s="418">
        <v>0</v>
      </c>
      <c r="AH42" s="414"/>
      <c r="AJ42" s="400"/>
      <c r="AK42" s="423"/>
      <c r="AL42" s="418">
        <v>0</v>
      </c>
      <c r="AM42" s="414"/>
      <c r="AO42" s="400"/>
      <c r="AP42" s="423"/>
      <c r="AQ42" s="418">
        <v>0</v>
      </c>
      <c r="AR42" s="414"/>
      <c r="AT42" s="400"/>
      <c r="AU42" s="423"/>
      <c r="AV42" s="418">
        <v>0</v>
      </c>
      <c r="AW42" s="414"/>
      <c r="AY42" s="400"/>
      <c r="AZ42" s="423"/>
      <c r="BA42" s="418">
        <v>0</v>
      </c>
      <c r="BB42" s="414"/>
      <c r="BD42" s="400"/>
      <c r="BE42" s="423"/>
      <c r="BF42" s="418">
        <v>0</v>
      </c>
      <c r="BG42" s="414"/>
      <c r="BI42" s="400"/>
      <c r="BJ42" s="423"/>
      <c r="BK42" s="418">
        <v>0</v>
      </c>
      <c r="BL42" s="414"/>
      <c r="BN42" s="400"/>
      <c r="BO42" s="423"/>
      <c r="BP42" s="418">
        <v>0</v>
      </c>
      <c r="BQ42" s="414"/>
      <c r="BS42" s="400"/>
      <c r="BT42" s="423"/>
      <c r="BU42" s="418">
        <v>0</v>
      </c>
      <c r="BV42" s="414"/>
      <c r="BX42" s="400"/>
      <c r="BY42" s="423"/>
      <c r="BZ42" s="418">
        <v>0</v>
      </c>
      <c r="CA42" s="414"/>
      <c r="CC42" s="400"/>
      <c r="CD42" s="423"/>
      <c r="CE42" s="418">
        <v>0</v>
      </c>
      <c r="CF42" s="414"/>
      <c r="CH42" s="400"/>
      <c r="CI42" s="423"/>
      <c r="CJ42" s="418">
        <v>0</v>
      </c>
      <c r="CK42" s="414"/>
      <c r="CM42" s="400"/>
      <c r="CN42" s="423"/>
      <c r="CO42" s="418">
        <v>0</v>
      </c>
      <c r="CP42" s="414"/>
      <c r="CR42" s="400"/>
      <c r="CS42" s="423"/>
      <c r="CT42" s="418">
        <v>0</v>
      </c>
      <c r="CU42" s="414"/>
      <c r="CW42" s="400"/>
      <c r="CX42" s="423"/>
      <c r="CY42" s="418">
        <v>0</v>
      </c>
      <c r="CZ42" s="414"/>
      <c r="DB42" s="400"/>
      <c r="DC42" s="423"/>
      <c r="DD42" s="418">
        <v>0</v>
      </c>
      <c r="DE42" s="414"/>
      <c r="DG42" s="400"/>
      <c r="DH42" s="423"/>
      <c r="DI42" s="418">
        <v>0</v>
      </c>
      <c r="DJ42" s="414"/>
      <c r="DL42" s="400"/>
      <c r="DM42" s="423"/>
      <c r="DN42" s="418">
        <v>0</v>
      </c>
      <c r="DO42" s="414"/>
      <c r="DQ42" s="400"/>
      <c r="DR42" s="423"/>
      <c r="DS42" s="418">
        <v>0</v>
      </c>
      <c r="DT42" s="414"/>
      <c r="DV42" s="400"/>
      <c r="DW42" s="423"/>
      <c r="DX42" s="418">
        <v>0</v>
      </c>
      <c r="DY42" s="414"/>
      <c r="EA42" s="400"/>
      <c r="EB42" s="423"/>
      <c r="EC42" s="418">
        <v>0</v>
      </c>
      <c r="ED42" s="414"/>
      <c r="EF42" s="400"/>
      <c r="EG42" s="423"/>
      <c r="EH42" s="418">
        <v>0</v>
      </c>
      <c r="EI42" s="414"/>
      <c r="EK42" s="400"/>
      <c r="EL42" s="423"/>
      <c r="EM42" s="418">
        <v>0</v>
      </c>
      <c r="EN42" s="414"/>
      <c r="EP42" s="144"/>
      <c r="ES42" s="145"/>
    </row>
    <row r="43" spans="3:149" ht="14.25" hidden="1" customHeight="1" x14ac:dyDescent="0.3">
      <c r="C43" s="144"/>
      <c r="E43" s="399"/>
      <c r="F43" s="423"/>
      <c r="G43" s="423"/>
      <c r="I43" s="414"/>
      <c r="K43" s="400"/>
      <c r="L43" s="423"/>
      <c r="N43" s="414"/>
      <c r="P43" s="400"/>
      <c r="Q43" s="423"/>
      <c r="S43" s="414"/>
      <c r="U43" s="400"/>
      <c r="V43" s="423"/>
      <c r="X43" s="414"/>
      <c r="Z43" s="400"/>
      <c r="AA43" s="423"/>
      <c r="AC43" s="414"/>
      <c r="AE43" s="400"/>
      <c r="AF43" s="423"/>
      <c r="AH43" s="414"/>
      <c r="AJ43" s="400"/>
      <c r="AK43" s="423"/>
      <c r="AM43" s="414"/>
      <c r="AO43" s="400"/>
      <c r="AP43" s="423"/>
      <c r="AR43" s="414"/>
      <c r="AT43" s="400"/>
      <c r="AU43" s="423"/>
      <c r="AW43" s="414"/>
      <c r="AY43" s="400"/>
      <c r="AZ43" s="423"/>
      <c r="BB43" s="414"/>
      <c r="BD43" s="400"/>
      <c r="BE43" s="423"/>
      <c r="BG43" s="414"/>
      <c r="BI43" s="400"/>
      <c r="BJ43" s="423"/>
      <c r="BL43" s="414"/>
      <c r="BN43" s="400"/>
      <c r="BO43" s="423"/>
      <c r="BQ43" s="414"/>
      <c r="BS43" s="400"/>
      <c r="BT43" s="423"/>
      <c r="BV43" s="414"/>
      <c r="BX43" s="400"/>
      <c r="BY43" s="423"/>
      <c r="BZ43" s="419"/>
      <c r="CA43" s="414"/>
      <c r="CC43" s="400"/>
      <c r="CD43" s="423"/>
      <c r="CF43" s="414"/>
      <c r="CH43" s="400"/>
      <c r="CI43" s="423"/>
      <c r="CK43" s="414"/>
      <c r="CM43" s="400"/>
      <c r="CN43" s="423"/>
      <c r="CP43" s="414"/>
      <c r="CR43" s="400"/>
      <c r="CS43" s="423"/>
      <c r="CU43" s="414"/>
      <c r="CW43" s="400"/>
      <c r="CX43" s="423"/>
      <c r="CZ43" s="414"/>
      <c r="DB43" s="400"/>
      <c r="DC43" s="423"/>
      <c r="DE43" s="414"/>
      <c r="DG43" s="400"/>
      <c r="DH43" s="423"/>
      <c r="DJ43" s="414"/>
      <c r="DL43" s="400"/>
      <c r="DM43" s="423"/>
      <c r="DO43" s="414"/>
      <c r="DQ43" s="400"/>
      <c r="DR43" s="423"/>
      <c r="DT43" s="414"/>
      <c r="DV43" s="400"/>
      <c r="DW43" s="423"/>
      <c r="DY43" s="414"/>
      <c r="EA43" s="400"/>
      <c r="EB43" s="423"/>
      <c r="ED43" s="414"/>
      <c r="EF43" s="400"/>
      <c r="EG43" s="423"/>
      <c r="EI43" s="414"/>
      <c r="EK43" s="400"/>
      <c r="EL43" s="423"/>
      <c r="EN43" s="414"/>
      <c r="EP43" s="144"/>
      <c r="ES43" s="145"/>
    </row>
    <row r="44" spans="3:149" ht="14.25" hidden="1" customHeight="1" x14ac:dyDescent="0.3">
      <c r="C44" s="144" t="s">
        <v>324</v>
      </c>
      <c r="E44" s="399"/>
      <c r="F44" s="423"/>
      <c r="G44" s="423"/>
      <c r="H44" s="136">
        <v>0</v>
      </c>
      <c r="I44" s="414"/>
      <c r="K44" s="400"/>
      <c r="L44" s="423"/>
      <c r="M44" s="136">
        <v>0</v>
      </c>
      <c r="N44" s="414"/>
      <c r="P44" s="400"/>
      <c r="Q44" s="423"/>
      <c r="R44" s="136">
        <v>0</v>
      </c>
      <c r="S44" s="414"/>
      <c r="U44" s="400"/>
      <c r="V44" s="423"/>
      <c r="W44" s="136">
        <v>0</v>
      </c>
      <c r="X44" s="414"/>
      <c r="Z44" s="400"/>
      <c r="AA44" s="423"/>
      <c r="AB44" s="136">
        <v>0</v>
      </c>
      <c r="AC44" s="414"/>
      <c r="AE44" s="400"/>
      <c r="AF44" s="423"/>
      <c r="AG44" s="136">
        <v>0</v>
      </c>
      <c r="AH44" s="414"/>
      <c r="AJ44" s="400"/>
      <c r="AK44" s="423"/>
      <c r="AL44" s="136">
        <v>0</v>
      </c>
      <c r="AM44" s="414"/>
      <c r="AO44" s="400"/>
      <c r="AP44" s="423"/>
      <c r="AQ44" s="136">
        <v>0</v>
      </c>
      <c r="AR44" s="414"/>
      <c r="AT44" s="400"/>
      <c r="AU44" s="423"/>
      <c r="AV44" s="136">
        <v>0</v>
      </c>
      <c r="AW44" s="414"/>
      <c r="AY44" s="400"/>
      <c r="AZ44" s="423"/>
      <c r="BA44" s="136">
        <v>0</v>
      </c>
      <c r="BB44" s="414"/>
      <c r="BD44" s="400"/>
      <c r="BE44" s="423"/>
      <c r="BF44" s="136">
        <v>0</v>
      </c>
      <c r="BG44" s="414"/>
      <c r="BI44" s="400"/>
      <c r="BJ44" s="423"/>
      <c r="BK44" s="136">
        <v>0</v>
      </c>
      <c r="BL44" s="414"/>
      <c r="BN44" s="400"/>
      <c r="BO44" s="423"/>
      <c r="BP44" s="136">
        <v>0</v>
      </c>
      <c r="BQ44" s="414"/>
      <c r="BS44" s="400"/>
      <c r="BT44" s="423"/>
      <c r="BU44" s="136">
        <v>0</v>
      </c>
      <c r="BV44" s="414"/>
      <c r="BX44" s="400"/>
      <c r="BY44" s="423"/>
      <c r="BZ44" s="419">
        <v>0</v>
      </c>
      <c r="CA44" s="414"/>
      <c r="CC44" s="400"/>
      <c r="CD44" s="423"/>
      <c r="CE44" s="136">
        <v>0</v>
      </c>
      <c r="CF44" s="414"/>
      <c r="CH44" s="400"/>
      <c r="CI44" s="423"/>
      <c r="CJ44" s="136">
        <v>0</v>
      </c>
      <c r="CK44" s="414"/>
      <c r="CM44" s="400"/>
      <c r="CN44" s="423"/>
      <c r="CO44" s="136">
        <v>0</v>
      </c>
      <c r="CP44" s="414"/>
      <c r="CR44" s="400"/>
      <c r="CS44" s="423"/>
      <c r="CT44" s="136">
        <v>0</v>
      </c>
      <c r="CU44" s="414"/>
      <c r="CW44" s="400"/>
      <c r="CX44" s="423"/>
      <c r="CY44" s="136">
        <v>0</v>
      </c>
      <c r="CZ44" s="414"/>
      <c r="DB44" s="400"/>
      <c r="DC44" s="423"/>
      <c r="DD44" s="136">
        <v>0</v>
      </c>
      <c r="DE44" s="414"/>
      <c r="DG44" s="400"/>
      <c r="DH44" s="423"/>
      <c r="DI44" s="136">
        <v>0</v>
      </c>
      <c r="DJ44" s="414"/>
      <c r="DL44" s="400"/>
      <c r="DM44" s="423"/>
      <c r="DN44" s="136">
        <v>0</v>
      </c>
      <c r="DO44" s="414"/>
      <c r="DQ44" s="400"/>
      <c r="DR44" s="423"/>
      <c r="DS44" s="136">
        <v>0</v>
      </c>
      <c r="DT44" s="414"/>
      <c r="DV44" s="400"/>
      <c r="DW44" s="423"/>
      <c r="DX44" s="136">
        <v>0</v>
      </c>
      <c r="DY44" s="414"/>
      <c r="EA44" s="400"/>
      <c r="EB44" s="423"/>
      <c r="EC44" s="136">
        <v>0</v>
      </c>
      <c r="ED44" s="414"/>
      <c r="EF44" s="400"/>
      <c r="EG44" s="423"/>
      <c r="EH44" s="136">
        <v>0</v>
      </c>
      <c r="EI44" s="414"/>
      <c r="EK44" s="400"/>
      <c r="EL44" s="423"/>
      <c r="EM44" s="136">
        <v>0</v>
      </c>
      <c r="EN44" s="414"/>
      <c r="EP44" s="144"/>
      <c r="ES44" s="145"/>
    </row>
    <row r="45" spans="3:149" ht="14.25" hidden="1" customHeight="1" x14ac:dyDescent="0.3">
      <c r="C45" s="144" t="s">
        <v>320</v>
      </c>
      <c r="E45" s="399"/>
      <c r="F45" s="423"/>
      <c r="G45" s="423"/>
      <c r="H45" s="415">
        <v>0</v>
      </c>
      <c r="I45" s="414"/>
      <c r="K45" s="400"/>
      <c r="L45" s="423"/>
      <c r="M45" s="415">
        <v>0</v>
      </c>
      <c r="N45" s="414"/>
      <c r="P45" s="400"/>
      <c r="Q45" s="423"/>
      <c r="R45" s="415">
        <v>0</v>
      </c>
      <c r="S45" s="414"/>
      <c r="U45" s="400"/>
      <c r="V45" s="423"/>
      <c r="W45" s="415">
        <v>0</v>
      </c>
      <c r="X45" s="414"/>
      <c r="Z45" s="400"/>
      <c r="AA45" s="423"/>
      <c r="AB45" s="415">
        <v>0</v>
      </c>
      <c r="AC45" s="414"/>
      <c r="AE45" s="400"/>
      <c r="AF45" s="423"/>
      <c r="AG45" s="415">
        <v>0</v>
      </c>
      <c r="AH45" s="414"/>
      <c r="AJ45" s="400"/>
      <c r="AK45" s="423"/>
      <c r="AL45" s="415">
        <v>0</v>
      </c>
      <c r="AM45" s="414"/>
      <c r="AO45" s="400"/>
      <c r="AP45" s="423"/>
      <c r="AQ45" s="415">
        <v>0</v>
      </c>
      <c r="AR45" s="414"/>
      <c r="AT45" s="400"/>
      <c r="AU45" s="423"/>
      <c r="AV45" s="415">
        <v>0</v>
      </c>
      <c r="AW45" s="414"/>
      <c r="AY45" s="400"/>
      <c r="AZ45" s="423"/>
      <c r="BA45" s="415">
        <v>0</v>
      </c>
      <c r="BB45" s="414"/>
      <c r="BD45" s="400"/>
      <c r="BE45" s="423"/>
      <c r="BF45" s="415">
        <v>0</v>
      </c>
      <c r="BG45" s="414"/>
      <c r="BI45" s="400"/>
      <c r="BJ45" s="423"/>
      <c r="BK45" s="415">
        <v>0</v>
      </c>
      <c r="BL45" s="414"/>
      <c r="BN45" s="400"/>
      <c r="BO45" s="423"/>
      <c r="BP45" s="415">
        <v>0</v>
      </c>
      <c r="BQ45" s="414"/>
      <c r="BS45" s="400"/>
      <c r="BT45" s="423"/>
      <c r="BU45" s="415">
        <v>0</v>
      </c>
      <c r="BV45" s="414"/>
      <c r="BX45" s="400"/>
      <c r="BY45" s="423"/>
      <c r="BZ45" s="413">
        <v>0</v>
      </c>
      <c r="CA45" s="414"/>
      <c r="CC45" s="400"/>
      <c r="CD45" s="423"/>
      <c r="CE45" s="415">
        <v>0</v>
      </c>
      <c r="CF45" s="414"/>
      <c r="CH45" s="400"/>
      <c r="CI45" s="423"/>
      <c r="CJ45" s="415">
        <v>0</v>
      </c>
      <c r="CK45" s="414"/>
      <c r="CM45" s="400"/>
      <c r="CN45" s="423"/>
      <c r="CO45" s="415">
        <v>0</v>
      </c>
      <c r="CP45" s="414"/>
      <c r="CR45" s="400"/>
      <c r="CS45" s="423"/>
      <c r="CT45" s="415">
        <v>0</v>
      </c>
      <c r="CU45" s="414"/>
      <c r="CW45" s="400"/>
      <c r="CX45" s="423"/>
      <c r="CY45" s="415">
        <v>0</v>
      </c>
      <c r="CZ45" s="414"/>
      <c r="DB45" s="400"/>
      <c r="DC45" s="423"/>
      <c r="DD45" s="415">
        <v>0</v>
      </c>
      <c r="DE45" s="414"/>
      <c r="DG45" s="400"/>
      <c r="DH45" s="423"/>
      <c r="DI45" s="415">
        <v>0</v>
      </c>
      <c r="DJ45" s="414"/>
      <c r="DL45" s="400"/>
      <c r="DM45" s="423"/>
      <c r="DN45" s="415">
        <v>0</v>
      </c>
      <c r="DO45" s="414"/>
      <c r="DQ45" s="400"/>
      <c r="DR45" s="423"/>
      <c r="DS45" s="415">
        <v>0</v>
      </c>
      <c r="DT45" s="414"/>
      <c r="DV45" s="400"/>
      <c r="DW45" s="423"/>
      <c r="DX45" s="415">
        <v>0</v>
      </c>
      <c r="DY45" s="414"/>
      <c r="EA45" s="400"/>
      <c r="EB45" s="423"/>
      <c r="EC45" s="415">
        <v>0</v>
      </c>
      <c r="ED45" s="414"/>
      <c r="EF45" s="400"/>
      <c r="EG45" s="423"/>
      <c r="EH45" s="415">
        <v>0</v>
      </c>
      <c r="EI45" s="414"/>
      <c r="EK45" s="400"/>
      <c r="EL45" s="423"/>
      <c r="EM45" s="415">
        <v>0</v>
      </c>
      <c r="EN45" s="414"/>
      <c r="EP45" s="144"/>
      <c r="ES45" s="145"/>
    </row>
    <row r="46" spans="3:149" ht="14.25" hidden="1" customHeight="1" x14ac:dyDescent="0.3">
      <c r="C46" s="144" t="s">
        <v>322</v>
      </c>
      <c r="E46" s="399"/>
      <c r="F46" s="423"/>
      <c r="G46" s="423"/>
      <c r="H46" s="275">
        <v>0</v>
      </c>
      <c r="I46" s="414"/>
      <c r="K46" s="400"/>
      <c r="L46" s="423"/>
      <c r="M46" s="275">
        <v>0</v>
      </c>
      <c r="N46" s="414"/>
      <c r="P46" s="400"/>
      <c r="Q46" s="423"/>
      <c r="R46" s="275">
        <v>0</v>
      </c>
      <c r="S46" s="414"/>
      <c r="U46" s="400"/>
      <c r="V46" s="423"/>
      <c r="W46" s="275">
        <v>0</v>
      </c>
      <c r="X46" s="414"/>
      <c r="Z46" s="400"/>
      <c r="AA46" s="423"/>
      <c r="AB46" s="275">
        <v>0</v>
      </c>
      <c r="AC46" s="414"/>
      <c r="AE46" s="400"/>
      <c r="AF46" s="423"/>
      <c r="AG46" s="275">
        <v>0</v>
      </c>
      <c r="AH46" s="414"/>
      <c r="AJ46" s="400"/>
      <c r="AK46" s="423"/>
      <c r="AL46" s="275">
        <v>0</v>
      </c>
      <c r="AM46" s="414"/>
      <c r="AO46" s="400"/>
      <c r="AP46" s="423"/>
      <c r="AQ46" s="275">
        <v>0</v>
      </c>
      <c r="AR46" s="414"/>
      <c r="AT46" s="400"/>
      <c r="AU46" s="423"/>
      <c r="AV46" s="275">
        <v>0</v>
      </c>
      <c r="AW46" s="414"/>
      <c r="AY46" s="400"/>
      <c r="AZ46" s="423"/>
      <c r="BA46" s="275">
        <v>0</v>
      </c>
      <c r="BB46" s="414"/>
      <c r="BD46" s="400"/>
      <c r="BE46" s="423"/>
      <c r="BF46" s="275">
        <v>0</v>
      </c>
      <c r="BG46" s="414"/>
      <c r="BI46" s="400"/>
      <c r="BJ46" s="423"/>
      <c r="BK46" s="275">
        <v>0</v>
      </c>
      <c r="BL46" s="414"/>
      <c r="BN46" s="400"/>
      <c r="BO46" s="423"/>
      <c r="BP46" s="275">
        <v>0</v>
      </c>
      <c r="BQ46" s="414"/>
      <c r="BS46" s="400"/>
      <c r="BT46" s="423"/>
      <c r="BU46" s="275">
        <v>0</v>
      </c>
      <c r="BV46" s="414"/>
      <c r="BX46" s="400"/>
      <c r="BY46" s="423"/>
      <c r="BZ46" s="416">
        <v>0</v>
      </c>
      <c r="CA46" s="414"/>
      <c r="CC46" s="400"/>
      <c r="CD46" s="423"/>
      <c r="CE46" s="275">
        <v>0</v>
      </c>
      <c r="CF46" s="414"/>
      <c r="CH46" s="400"/>
      <c r="CI46" s="423"/>
      <c r="CJ46" s="275">
        <v>0</v>
      </c>
      <c r="CK46" s="414"/>
      <c r="CM46" s="400"/>
      <c r="CN46" s="423"/>
      <c r="CO46" s="275">
        <v>0</v>
      </c>
      <c r="CP46" s="414"/>
      <c r="CR46" s="400"/>
      <c r="CS46" s="423"/>
      <c r="CT46" s="275">
        <v>0</v>
      </c>
      <c r="CU46" s="414"/>
      <c r="CW46" s="400"/>
      <c r="CX46" s="423"/>
      <c r="CY46" s="275">
        <v>0</v>
      </c>
      <c r="CZ46" s="414"/>
      <c r="DB46" s="400"/>
      <c r="DC46" s="423"/>
      <c r="DD46" s="275">
        <v>0</v>
      </c>
      <c r="DE46" s="414"/>
      <c r="DG46" s="400"/>
      <c r="DH46" s="423"/>
      <c r="DI46" s="275">
        <v>0</v>
      </c>
      <c r="DJ46" s="414"/>
      <c r="DL46" s="400"/>
      <c r="DM46" s="423"/>
      <c r="DN46" s="275">
        <v>0</v>
      </c>
      <c r="DO46" s="414"/>
      <c r="DQ46" s="400"/>
      <c r="DR46" s="423"/>
      <c r="DS46" s="275">
        <v>0</v>
      </c>
      <c r="DT46" s="414"/>
      <c r="DV46" s="400"/>
      <c r="DW46" s="423"/>
      <c r="DX46" s="275">
        <v>0</v>
      </c>
      <c r="DY46" s="414"/>
      <c r="EA46" s="400"/>
      <c r="EB46" s="423"/>
      <c r="EC46" s="275">
        <v>0</v>
      </c>
      <c r="ED46" s="414"/>
      <c r="EF46" s="400"/>
      <c r="EG46" s="423"/>
      <c r="EH46" s="275">
        <v>0</v>
      </c>
      <c r="EI46" s="414"/>
      <c r="EK46" s="400"/>
      <c r="EL46" s="423"/>
      <c r="EM46" s="275">
        <v>0</v>
      </c>
      <c r="EN46" s="414"/>
      <c r="EP46" s="144"/>
      <c r="ES46" s="145"/>
    </row>
    <row r="47" spans="3:149" ht="14.25" hidden="1" customHeight="1" x14ac:dyDescent="0.3">
      <c r="C47" s="144" t="s">
        <v>335</v>
      </c>
      <c r="E47" s="399"/>
      <c r="F47" s="423"/>
      <c r="G47" s="423"/>
      <c r="H47" s="275"/>
      <c r="I47" s="414"/>
      <c r="K47" s="400"/>
      <c r="L47" s="423"/>
      <c r="M47" s="275"/>
      <c r="N47" s="414"/>
      <c r="P47" s="400"/>
      <c r="Q47" s="423"/>
      <c r="R47" s="275"/>
      <c r="S47" s="414"/>
      <c r="U47" s="400"/>
      <c r="V47" s="423"/>
      <c r="W47" s="275"/>
      <c r="X47" s="414"/>
      <c r="Z47" s="400"/>
      <c r="AA47" s="423"/>
      <c r="AB47" s="275"/>
      <c r="AC47" s="414"/>
      <c r="AE47" s="400"/>
      <c r="AF47" s="423"/>
      <c r="AG47" s="275"/>
      <c r="AH47" s="414"/>
      <c r="AJ47" s="400"/>
      <c r="AK47" s="423"/>
      <c r="AL47" s="275"/>
      <c r="AM47" s="414"/>
      <c r="AO47" s="400"/>
      <c r="AP47" s="423"/>
      <c r="AQ47" s="275"/>
      <c r="AR47" s="414"/>
      <c r="AT47" s="400"/>
      <c r="AU47" s="423"/>
      <c r="AV47" s="275"/>
      <c r="AW47" s="414"/>
      <c r="AY47" s="400"/>
      <c r="AZ47" s="423"/>
      <c r="BA47" s="275"/>
      <c r="BB47" s="414"/>
      <c r="BD47" s="400"/>
      <c r="BE47" s="423"/>
      <c r="BF47" s="275"/>
      <c r="BG47" s="414"/>
      <c r="BI47" s="400"/>
      <c r="BJ47" s="423"/>
      <c r="BK47" s="275"/>
      <c r="BL47" s="414"/>
      <c r="BN47" s="400"/>
      <c r="BO47" s="423"/>
      <c r="BP47" s="275"/>
      <c r="BQ47" s="414"/>
      <c r="BS47" s="400"/>
      <c r="BT47" s="423"/>
      <c r="BU47" s="275"/>
      <c r="BV47" s="414"/>
      <c r="BX47" s="400"/>
      <c r="BY47" s="423"/>
      <c r="BZ47" s="416"/>
      <c r="CA47" s="414"/>
      <c r="CC47" s="400"/>
      <c r="CD47" s="423"/>
      <c r="CE47" s="275"/>
      <c r="CF47" s="414"/>
      <c r="CH47" s="400"/>
      <c r="CI47" s="423"/>
      <c r="CJ47" s="275"/>
      <c r="CK47" s="414"/>
      <c r="CM47" s="400"/>
      <c r="CN47" s="423"/>
      <c r="CO47" s="275"/>
      <c r="CP47" s="414"/>
      <c r="CR47" s="400"/>
      <c r="CS47" s="423"/>
      <c r="CT47" s="275"/>
      <c r="CU47" s="414"/>
      <c r="CW47" s="400"/>
      <c r="CX47" s="423"/>
      <c r="CY47" s="275"/>
      <c r="CZ47" s="414"/>
      <c r="DB47" s="400"/>
      <c r="DC47" s="423"/>
      <c r="DD47" s="275"/>
      <c r="DE47" s="414"/>
      <c r="DG47" s="400"/>
      <c r="DH47" s="423"/>
      <c r="DI47" s="275"/>
      <c r="DJ47" s="414"/>
      <c r="DL47" s="400"/>
      <c r="DM47" s="423"/>
      <c r="DN47" s="275"/>
      <c r="DO47" s="414"/>
      <c r="DQ47" s="400"/>
      <c r="DR47" s="423"/>
      <c r="DS47" s="275"/>
      <c r="DT47" s="414"/>
      <c r="DV47" s="400"/>
      <c r="DW47" s="423"/>
      <c r="DX47" s="275"/>
      <c r="DY47" s="414"/>
      <c r="EA47" s="400"/>
      <c r="EB47" s="423"/>
      <c r="EC47" s="275"/>
      <c r="ED47" s="414"/>
      <c r="EF47" s="400"/>
      <c r="EG47" s="423"/>
      <c r="EH47" s="275"/>
      <c r="EI47" s="414"/>
      <c r="EK47" s="400"/>
      <c r="EL47" s="423"/>
      <c r="EM47" s="275"/>
      <c r="EN47" s="414"/>
      <c r="EP47" s="144"/>
      <c r="ES47" s="145"/>
    </row>
    <row r="48" spans="3:149" ht="14.25" hidden="1" customHeight="1" x14ac:dyDescent="0.3">
      <c r="C48" s="411" t="s">
        <v>336</v>
      </c>
      <c r="E48" s="399"/>
      <c r="F48" s="423"/>
      <c r="G48" s="423"/>
      <c r="H48" s="275">
        <v>0</v>
      </c>
      <c r="I48" s="414"/>
      <c r="K48" s="400"/>
      <c r="L48" s="423"/>
      <c r="M48" s="275">
        <v>0</v>
      </c>
      <c r="N48" s="414"/>
      <c r="P48" s="400"/>
      <c r="Q48" s="423"/>
      <c r="R48" s="275">
        <v>0</v>
      </c>
      <c r="S48" s="414"/>
      <c r="U48" s="400"/>
      <c r="V48" s="423"/>
      <c r="W48" s="275">
        <v>0</v>
      </c>
      <c r="X48" s="414"/>
      <c r="Z48" s="400"/>
      <c r="AA48" s="423"/>
      <c r="AB48" s="275">
        <v>0</v>
      </c>
      <c r="AC48" s="414"/>
      <c r="AE48" s="400"/>
      <c r="AF48" s="423"/>
      <c r="AG48" s="275">
        <v>0</v>
      </c>
      <c r="AH48" s="414"/>
      <c r="AJ48" s="400"/>
      <c r="AK48" s="423"/>
      <c r="AL48" s="275">
        <v>0</v>
      </c>
      <c r="AM48" s="414"/>
      <c r="AO48" s="400"/>
      <c r="AP48" s="423"/>
      <c r="AQ48" s="275">
        <v>0</v>
      </c>
      <c r="AR48" s="414"/>
      <c r="AT48" s="400"/>
      <c r="AU48" s="423"/>
      <c r="AV48" s="275">
        <v>0</v>
      </c>
      <c r="AW48" s="414"/>
      <c r="AY48" s="400"/>
      <c r="AZ48" s="423"/>
      <c r="BA48" s="275">
        <v>0</v>
      </c>
      <c r="BB48" s="414"/>
      <c r="BD48" s="400"/>
      <c r="BE48" s="423"/>
      <c r="BF48" s="275">
        <v>0</v>
      </c>
      <c r="BG48" s="414"/>
      <c r="BI48" s="400"/>
      <c r="BJ48" s="423"/>
      <c r="BK48" s="275">
        <v>0</v>
      </c>
      <c r="BL48" s="414"/>
      <c r="BN48" s="400"/>
      <c r="BO48" s="423"/>
      <c r="BP48" s="275">
        <v>0</v>
      </c>
      <c r="BQ48" s="414"/>
      <c r="BS48" s="400"/>
      <c r="BT48" s="423"/>
      <c r="BU48" s="275">
        <v>0</v>
      </c>
      <c r="BV48" s="414"/>
      <c r="BX48" s="400"/>
      <c r="BY48" s="423"/>
      <c r="BZ48" s="416">
        <v>0</v>
      </c>
      <c r="CA48" s="414"/>
      <c r="CC48" s="400"/>
      <c r="CD48" s="423"/>
      <c r="CE48" s="275">
        <v>0</v>
      </c>
      <c r="CF48" s="414"/>
      <c r="CH48" s="400"/>
      <c r="CI48" s="423"/>
      <c r="CJ48" s="275">
        <v>0</v>
      </c>
      <c r="CK48" s="414"/>
      <c r="CM48" s="400"/>
      <c r="CN48" s="423"/>
      <c r="CO48" s="275">
        <v>0</v>
      </c>
      <c r="CP48" s="414"/>
      <c r="CR48" s="400"/>
      <c r="CS48" s="423"/>
      <c r="CT48" s="275">
        <v>0</v>
      </c>
      <c r="CU48" s="414"/>
      <c r="CW48" s="400"/>
      <c r="CX48" s="423"/>
      <c r="CY48" s="275">
        <v>0</v>
      </c>
      <c r="CZ48" s="414"/>
      <c r="DB48" s="400"/>
      <c r="DC48" s="423"/>
      <c r="DD48" s="275">
        <v>0</v>
      </c>
      <c r="DE48" s="414"/>
      <c r="DG48" s="400"/>
      <c r="DH48" s="423"/>
      <c r="DI48" s="275">
        <v>0</v>
      </c>
      <c r="DJ48" s="414"/>
      <c r="DL48" s="400"/>
      <c r="DM48" s="423"/>
      <c r="DN48" s="275">
        <v>0</v>
      </c>
      <c r="DO48" s="414"/>
      <c r="DQ48" s="400"/>
      <c r="DR48" s="423"/>
      <c r="DS48" s="275">
        <v>0</v>
      </c>
      <c r="DT48" s="414"/>
      <c r="DV48" s="400"/>
      <c r="DW48" s="423"/>
      <c r="DX48" s="275">
        <v>0</v>
      </c>
      <c r="DY48" s="414"/>
      <c r="EA48" s="400"/>
      <c r="EB48" s="423"/>
      <c r="EC48" s="275">
        <v>0</v>
      </c>
      <c r="ED48" s="414"/>
      <c r="EF48" s="400"/>
      <c r="EG48" s="423"/>
      <c r="EH48" s="275">
        <v>0</v>
      </c>
      <c r="EI48" s="414"/>
      <c r="EK48" s="400"/>
      <c r="EL48" s="423"/>
      <c r="EM48" s="275">
        <v>0</v>
      </c>
      <c r="EN48" s="414"/>
      <c r="EP48" s="144"/>
      <c r="ES48" s="145"/>
    </row>
    <row r="49" spans="3:149" ht="14.25" hidden="1" customHeight="1" x14ac:dyDescent="0.3">
      <c r="C49" s="411" t="s">
        <v>337</v>
      </c>
      <c r="E49" s="399"/>
      <c r="F49" s="423"/>
      <c r="G49" s="423"/>
      <c r="H49" s="418">
        <v>0</v>
      </c>
      <c r="I49" s="414"/>
      <c r="K49" s="400"/>
      <c r="L49" s="423"/>
      <c r="M49" s="418">
        <v>0</v>
      </c>
      <c r="N49" s="414"/>
      <c r="P49" s="400"/>
      <c r="Q49" s="423"/>
      <c r="R49" s="418">
        <v>0</v>
      </c>
      <c r="S49" s="414"/>
      <c r="U49" s="400"/>
      <c r="V49" s="423"/>
      <c r="W49" s="418">
        <v>0</v>
      </c>
      <c r="X49" s="414"/>
      <c r="Z49" s="400"/>
      <c r="AA49" s="423"/>
      <c r="AB49" s="418">
        <v>0</v>
      </c>
      <c r="AC49" s="414"/>
      <c r="AE49" s="400"/>
      <c r="AF49" s="423"/>
      <c r="AG49" s="418">
        <v>0</v>
      </c>
      <c r="AH49" s="414"/>
      <c r="AJ49" s="400"/>
      <c r="AK49" s="423"/>
      <c r="AL49" s="418">
        <v>0</v>
      </c>
      <c r="AM49" s="414"/>
      <c r="AO49" s="400"/>
      <c r="AP49" s="423"/>
      <c r="AQ49" s="418">
        <v>0</v>
      </c>
      <c r="AR49" s="414"/>
      <c r="AT49" s="400"/>
      <c r="AU49" s="423"/>
      <c r="AV49" s="418">
        <v>0</v>
      </c>
      <c r="AW49" s="414"/>
      <c r="AY49" s="400"/>
      <c r="AZ49" s="423"/>
      <c r="BA49" s="418">
        <v>0</v>
      </c>
      <c r="BB49" s="414"/>
      <c r="BD49" s="400"/>
      <c r="BE49" s="423"/>
      <c r="BF49" s="418">
        <v>0</v>
      </c>
      <c r="BG49" s="414"/>
      <c r="BI49" s="400"/>
      <c r="BJ49" s="423"/>
      <c r="BK49" s="418">
        <v>0</v>
      </c>
      <c r="BL49" s="414"/>
      <c r="BN49" s="400"/>
      <c r="BO49" s="423"/>
      <c r="BP49" s="418">
        <v>0</v>
      </c>
      <c r="BQ49" s="414"/>
      <c r="BS49" s="400"/>
      <c r="BT49" s="423"/>
      <c r="BU49" s="418">
        <v>0</v>
      </c>
      <c r="BV49" s="414"/>
      <c r="BX49" s="400"/>
      <c r="BY49" s="423"/>
      <c r="BZ49" s="417">
        <v>0</v>
      </c>
      <c r="CA49" s="414"/>
      <c r="CC49" s="400"/>
      <c r="CD49" s="423"/>
      <c r="CE49" s="418">
        <v>0</v>
      </c>
      <c r="CF49" s="414"/>
      <c r="CH49" s="400"/>
      <c r="CI49" s="423"/>
      <c r="CJ49" s="418">
        <v>0</v>
      </c>
      <c r="CK49" s="414"/>
      <c r="CM49" s="400"/>
      <c r="CN49" s="423"/>
      <c r="CO49" s="418">
        <v>0</v>
      </c>
      <c r="CP49" s="414"/>
      <c r="CR49" s="400"/>
      <c r="CS49" s="423"/>
      <c r="CT49" s="418">
        <v>0</v>
      </c>
      <c r="CU49" s="414"/>
      <c r="CW49" s="400"/>
      <c r="CX49" s="423"/>
      <c r="CY49" s="418">
        <v>0</v>
      </c>
      <c r="CZ49" s="414"/>
      <c r="DB49" s="400"/>
      <c r="DC49" s="423"/>
      <c r="DD49" s="418">
        <v>0</v>
      </c>
      <c r="DE49" s="414"/>
      <c r="DG49" s="400"/>
      <c r="DH49" s="423"/>
      <c r="DI49" s="418">
        <v>0</v>
      </c>
      <c r="DJ49" s="414"/>
      <c r="DL49" s="400"/>
      <c r="DM49" s="423"/>
      <c r="DN49" s="418">
        <v>0</v>
      </c>
      <c r="DO49" s="414"/>
      <c r="DQ49" s="400"/>
      <c r="DR49" s="423"/>
      <c r="DS49" s="418">
        <v>0</v>
      </c>
      <c r="DT49" s="414"/>
      <c r="DV49" s="400"/>
      <c r="DW49" s="423"/>
      <c r="DX49" s="418">
        <v>0</v>
      </c>
      <c r="DY49" s="414"/>
      <c r="EA49" s="400"/>
      <c r="EB49" s="423"/>
      <c r="EC49" s="418">
        <v>0</v>
      </c>
      <c r="ED49" s="414"/>
      <c r="EF49" s="400"/>
      <c r="EG49" s="423"/>
      <c r="EH49" s="418">
        <v>0</v>
      </c>
      <c r="EI49" s="414"/>
      <c r="EK49" s="400"/>
      <c r="EL49" s="423"/>
      <c r="EM49" s="418">
        <v>0</v>
      </c>
      <c r="EN49" s="414"/>
      <c r="EP49" s="144"/>
      <c r="ES49" s="145"/>
    </row>
    <row r="50" spans="3:149" ht="14.25" hidden="1" customHeight="1" x14ac:dyDescent="0.3">
      <c r="C50" s="144"/>
      <c r="E50" s="399"/>
      <c r="F50" s="423"/>
      <c r="G50" s="423"/>
      <c r="I50" s="414"/>
      <c r="K50" s="400"/>
      <c r="L50" s="423"/>
      <c r="N50" s="414"/>
      <c r="P50" s="400"/>
      <c r="Q50" s="423"/>
      <c r="S50" s="414"/>
      <c r="U50" s="400"/>
      <c r="V50" s="423"/>
      <c r="X50" s="414"/>
      <c r="Z50" s="400"/>
      <c r="AA50" s="423"/>
      <c r="AC50" s="414"/>
      <c r="AE50" s="400"/>
      <c r="AF50" s="423"/>
      <c r="AH50" s="414"/>
      <c r="AJ50" s="400"/>
      <c r="AK50" s="423"/>
      <c r="AM50" s="414"/>
      <c r="AO50" s="400"/>
      <c r="AP50" s="423"/>
      <c r="AR50" s="414"/>
      <c r="AT50" s="400"/>
      <c r="AU50" s="423"/>
      <c r="AW50" s="414"/>
      <c r="AY50" s="400"/>
      <c r="AZ50" s="423"/>
      <c r="BB50" s="414"/>
      <c r="BD50" s="400"/>
      <c r="BE50" s="423"/>
      <c r="BG50" s="414"/>
      <c r="BI50" s="400"/>
      <c r="BJ50" s="423"/>
      <c r="BL50" s="414"/>
      <c r="BN50" s="400"/>
      <c r="BO50" s="423"/>
      <c r="BQ50" s="414"/>
      <c r="BS50" s="400"/>
      <c r="BT50" s="423"/>
      <c r="BV50" s="414"/>
      <c r="BX50" s="400"/>
      <c r="BY50" s="423"/>
      <c r="BZ50" s="419"/>
      <c r="CA50" s="414"/>
      <c r="CC50" s="400"/>
      <c r="CD50" s="423"/>
      <c r="CF50" s="414"/>
      <c r="CH50" s="400"/>
      <c r="CI50" s="423"/>
      <c r="CK50" s="414"/>
      <c r="CM50" s="400"/>
      <c r="CN50" s="423"/>
      <c r="CP50" s="414"/>
      <c r="CR50" s="400"/>
      <c r="CS50" s="423"/>
      <c r="CU50" s="414"/>
      <c r="CW50" s="400"/>
      <c r="CX50" s="423"/>
      <c r="CZ50" s="414"/>
      <c r="DB50" s="400"/>
      <c r="DC50" s="423"/>
      <c r="DE50" s="414"/>
      <c r="DG50" s="400"/>
      <c r="DH50" s="423"/>
      <c r="DJ50" s="414"/>
      <c r="DL50" s="400"/>
      <c r="DM50" s="423"/>
      <c r="DO50" s="414"/>
      <c r="DQ50" s="400"/>
      <c r="DR50" s="423"/>
      <c r="DT50" s="414"/>
      <c r="DV50" s="400"/>
      <c r="DW50" s="423"/>
      <c r="DY50" s="414"/>
      <c r="EA50" s="400"/>
      <c r="EB50" s="423"/>
      <c r="ED50" s="414"/>
      <c r="EF50" s="400"/>
      <c r="EG50" s="423"/>
      <c r="EI50" s="414"/>
      <c r="EK50" s="400"/>
      <c r="EL50" s="423"/>
      <c r="EN50" s="414"/>
      <c r="EP50" s="144"/>
      <c r="ES50" s="145"/>
    </row>
    <row r="51" spans="3:149" ht="12.75" hidden="1" customHeight="1" x14ac:dyDescent="0.3">
      <c r="C51" s="144" t="s">
        <v>338</v>
      </c>
      <c r="E51" s="399"/>
      <c r="F51" s="423"/>
      <c r="G51" s="423"/>
      <c r="H51" s="136">
        <v>0</v>
      </c>
      <c r="I51" s="414"/>
      <c r="K51" s="400"/>
      <c r="L51" s="423"/>
      <c r="M51" s="136">
        <v>0</v>
      </c>
      <c r="N51" s="414"/>
      <c r="P51" s="400"/>
      <c r="Q51" s="423"/>
      <c r="R51" s="136">
        <v>0</v>
      </c>
      <c r="S51" s="414"/>
      <c r="U51" s="400"/>
      <c r="V51" s="423"/>
      <c r="W51" s="136">
        <v>0</v>
      </c>
      <c r="X51" s="414"/>
      <c r="Z51" s="400"/>
      <c r="AA51" s="423"/>
      <c r="AB51" s="136">
        <v>0</v>
      </c>
      <c r="AC51" s="414"/>
      <c r="AE51" s="400"/>
      <c r="AF51" s="423"/>
      <c r="AG51" s="136">
        <v>0</v>
      </c>
      <c r="AH51" s="414"/>
      <c r="AJ51" s="400"/>
      <c r="AK51" s="423"/>
      <c r="AL51" s="136">
        <v>0</v>
      </c>
      <c r="AM51" s="414"/>
      <c r="AO51" s="400"/>
      <c r="AP51" s="423"/>
      <c r="AQ51" s="136">
        <v>0</v>
      </c>
      <c r="AR51" s="414"/>
      <c r="AT51" s="400"/>
      <c r="AU51" s="423"/>
      <c r="AV51" s="136">
        <v>0</v>
      </c>
      <c r="AW51" s="414"/>
      <c r="AY51" s="400"/>
      <c r="AZ51" s="423"/>
      <c r="BA51" s="136">
        <v>0</v>
      </c>
      <c r="BB51" s="414"/>
      <c r="BD51" s="400"/>
      <c r="BE51" s="423"/>
      <c r="BF51" s="136">
        <v>0</v>
      </c>
      <c r="BG51" s="414"/>
      <c r="BI51" s="400"/>
      <c r="BJ51" s="423"/>
      <c r="BK51" s="136">
        <v>0</v>
      </c>
      <c r="BL51" s="414"/>
      <c r="BN51" s="400"/>
      <c r="BO51" s="423"/>
      <c r="BP51" s="136">
        <v>0</v>
      </c>
      <c r="BQ51" s="414"/>
      <c r="BS51" s="400"/>
      <c r="BT51" s="423"/>
      <c r="BU51" s="136">
        <v>0</v>
      </c>
      <c r="BV51" s="414"/>
      <c r="BX51" s="400"/>
      <c r="BY51" s="423"/>
      <c r="BZ51" s="419">
        <v>0</v>
      </c>
      <c r="CA51" s="414"/>
      <c r="CC51" s="400"/>
      <c r="CD51" s="423"/>
      <c r="CE51" s="136">
        <v>0</v>
      </c>
      <c r="CF51" s="414"/>
      <c r="CH51" s="400"/>
      <c r="CI51" s="423"/>
      <c r="CJ51" s="136">
        <v>0</v>
      </c>
      <c r="CK51" s="414"/>
      <c r="CM51" s="400"/>
      <c r="CN51" s="423"/>
      <c r="CO51" s="136">
        <v>0</v>
      </c>
      <c r="CP51" s="414"/>
      <c r="CR51" s="400"/>
      <c r="CS51" s="423"/>
      <c r="CT51" s="136">
        <v>0</v>
      </c>
      <c r="CU51" s="414"/>
      <c r="CW51" s="400"/>
      <c r="CX51" s="423"/>
      <c r="CY51" s="136">
        <v>0</v>
      </c>
      <c r="CZ51" s="414"/>
      <c r="DB51" s="400"/>
      <c r="DC51" s="423"/>
      <c r="DD51" s="136">
        <v>0</v>
      </c>
      <c r="DE51" s="414"/>
      <c r="DG51" s="400"/>
      <c r="DH51" s="423"/>
      <c r="DI51" s="136">
        <v>0</v>
      </c>
      <c r="DJ51" s="414"/>
      <c r="DL51" s="400"/>
      <c r="DM51" s="423"/>
      <c r="DN51" s="136">
        <v>0</v>
      </c>
      <c r="DO51" s="414"/>
      <c r="DQ51" s="400"/>
      <c r="DR51" s="423"/>
      <c r="DS51" s="136">
        <v>0</v>
      </c>
      <c r="DT51" s="414"/>
      <c r="DV51" s="400"/>
      <c r="DW51" s="423"/>
      <c r="DX51" s="136">
        <v>0</v>
      </c>
      <c r="DY51" s="414"/>
      <c r="EA51" s="400"/>
      <c r="EB51" s="423"/>
      <c r="EC51" s="136">
        <v>0</v>
      </c>
      <c r="ED51" s="414"/>
      <c r="EF51" s="400"/>
      <c r="EG51" s="423"/>
      <c r="EH51" s="136">
        <v>0</v>
      </c>
      <c r="EI51" s="414"/>
      <c r="EK51" s="400"/>
      <c r="EL51" s="423"/>
      <c r="EM51" s="136">
        <v>0</v>
      </c>
      <c r="EN51" s="414"/>
      <c r="EP51" s="144"/>
      <c r="ES51" s="145"/>
    </row>
    <row r="52" spans="3:149" ht="14.25" hidden="1" customHeight="1" x14ac:dyDescent="0.3">
      <c r="C52" s="144" t="s">
        <v>320</v>
      </c>
      <c r="E52" s="399"/>
      <c r="F52" s="423"/>
      <c r="G52" s="423"/>
      <c r="H52" s="415">
        <v>0</v>
      </c>
      <c r="I52" s="414"/>
      <c r="K52" s="400"/>
      <c r="L52" s="423"/>
      <c r="M52" s="415">
        <v>0</v>
      </c>
      <c r="N52" s="414"/>
      <c r="P52" s="400"/>
      <c r="Q52" s="423"/>
      <c r="R52" s="415">
        <v>0</v>
      </c>
      <c r="S52" s="414"/>
      <c r="U52" s="400"/>
      <c r="V52" s="423"/>
      <c r="W52" s="415">
        <v>0</v>
      </c>
      <c r="X52" s="414"/>
      <c r="Z52" s="400"/>
      <c r="AA52" s="423"/>
      <c r="AB52" s="415">
        <v>0</v>
      </c>
      <c r="AC52" s="414"/>
      <c r="AE52" s="400"/>
      <c r="AF52" s="423"/>
      <c r="AG52" s="415">
        <v>0</v>
      </c>
      <c r="AH52" s="414"/>
      <c r="AJ52" s="400"/>
      <c r="AK52" s="423"/>
      <c r="AL52" s="415">
        <v>0</v>
      </c>
      <c r="AM52" s="414"/>
      <c r="AO52" s="400"/>
      <c r="AP52" s="423"/>
      <c r="AQ52" s="415">
        <v>0</v>
      </c>
      <c r="AR52" s="414"/>
      <c r="AT52" s="400"/>
      <c r="AU52" s="423"/>
      <c r="AV52" s="415">
        <v>0</v>
      </c>
      <c r="AW52" s="414"/>
      <c r="AY52" s="400"/>
      <c r="AZ52" s="423"/>
      <c r="BA52" s="415">
        <v>0</v>
      </c>
      <c r="BB52" s="414"/>
      <c r="BD52" s="400"/>
      <c r="BE52" s="423"/>
      <c r="BF52" s="415">
        <v>0</v>
      </c>
      <c r="BG52" s="414"/>
      <c r="BI52" s="400"/>
      <c r="BJ52" s="423"/>
      <c r="BK52" s="415">
        <v>0</v>
      </c>
      <c r="BL52" s="414"/>
      <c r="BN52" s="400"/>
      <c r="BO52" s="423"/>
      <c r="BP52" s="415">
        <v>0</v>
      </c>
      <c r="BQ52" s="414"/>
      <c r="BS52" s="400"/>
      <c r="BT52" s="423"/>
      <c r="BU52" s="415">
        <v>0</v>
      </c>
      <c r="BV52" s="414"/>
      <c r="BX52" s="400"/>
      <c r="BY52" s="423"/>
      <c r="BZ52" s="413">
        <v>0</v>
      </c>
      <c r="CA52" s="414"/>
      <c r="CC52" s="400"/>
      <c r="CD52" s="423"/>
      <c r="CE52" s="415">
        <v>0</v>
      </c>
      <c r="CF52" s="414"/>
      <c r="CH52" s="400"/>
      <c r="CI52" s="423"/>
      <c r="CJ52" s="415">
        <v>0</v>
      </c>
      <c r="CK52" s="414"/>
      <c r="CM52" s="400"/>
      <c r="CN52" s="423"/>
      <c r="CO52" s="415">
        <v>0</v>
      </c>
      <c r="CP52" s="414"/>
      <c r="CR52" s="400"/>
      <c r="CS52" s="423"/>
      <c r="CT52" s="415">
        <v>0</v>
      </c>
      <c r="CU52" s="414"/>
      <c r="CW52" s="400"/>
      <c r="CX52" s="423"/>
      <c r="CY52" s="415">
        <v>0</v>
      </c>
      <c r="CZ52" s="414"/>
      <c r="DB52" s="400"/>
      <c r="DC52" s="423"/>
      <c r="DD52" s="415">
        <v>0</v>
      </c>
      <c r="DE52" s="414"/>
      <c r="DG52" s="400"/>
      <c r="DH52" s="423"/>
      <c r="DI52" s="415">
        <v>0</v>
      </c>
      <c r="DJ52" s="414"/>
      <c r="DL52" s="400"/>
      <c r="DM52" s="423"/>
      <c r="DN52" s="415">
        <v>0</v>
      </c>
      <c r="DO52" s="414"/>
      <c r="DQ52" s="400"/>
      <c r="DR52" s="423"/>
      <c r="DS52" s="415">
        <v>0</v>
      </c>
      <c r="DT52" s="414"/>
      <c r="DV52" s="400"/>
      <c r="DW52" s="423"/>
      <c r="DX52" s="415">
        <v>0</v>
      </c>
      <c r="DY52" s="414"/>
      <c r="EA52" s="400"/>
      <c r="EB52" s="423"/>
      <c r="EC52" s="415">
        <v>0</v>
      </c>
      <c r="ED52" s="414"/>
      <c r="EF52" s="400"/>
      <c r="EG52" s="423"/>
      <c r="EH52" s="415">
        <v>0</v>
      </c>
      <c r="EI52" s="414"/>
      <c r="EK52" s="400"/>
      <c r="EL52" s="423"/>
      <c r="EM52" s="415">
        <v>0</v>
      </c>
      <c r="EN52" s="414"/>
      <c r="EP52" s="144"/>
      <c r="ES52" s="145"/>
    </row>
    <row r="53" spans="3:149" ht="14.25" hidden="1" customHeight="1" x14ac:dyDescent="0.3">
      <c r="C53" s="144" t="s">
        <v>322</v>
      </c>
      <c r="E53" s="399"/>
      <c r="F53" s="423"/>
      <c r="G53" s="423"/>
      <c r="H53" s="275">
        <v>0</v>
      </c>
      <c r="I53" s="414"/>
      <c r="K53" s="400"/>
      <c r="L53" s="423"/>
      <c r="M53" s="275">
        <v>0</v>
      </c>
      <c r="N53" s="414"/>
      <c r="P53" s="400"/>
      <c r="Q53" s="423"/>
      <c r="R53" s="275">
        <v>0</v>
      </c>
      <c r="S53" s="414"/>
      <c r="U53" s="400"/>
      <c r="V53" s="423"/>
      <c r="W53" s="275">
        <v>0</v>
      </c>
      <c r="X53" s="414"/>
      <c r="Z53" s="400"/>
      <c r="AA53" s="423"/>
      <c r="AB53" s="275">
        <v>0</v>
      </c>
      <c r="AC53" s="414"/>
      <c r="AE53" s="400"/>
      <c r="AF53" s="423"/>
      <c r="AG53" s="275">
        <v>0</v>
      </c>
      <c r="AH53" s="414"/>
      <c r="AJ53" s="400"/>
      <c r="AK53" s="423"/>
      <c r="AL53" s="275">
        <v>0</v>
      </c>
      <c r="AM53" s="414"/>
      <c r="AO53" s="400"/>
      <c r="AP53" s="423"/>
      <c r="AQ53" s="275">
        <v>0</v>
      </c>
      <c r="AR53" s="414"/>
      <c r="AT53" s="400"/>
      <c r="AU53" s="423"/>
      <c r="AV53" s="275">
        <v>0</v>
      </c>
      <c r="AW53" s="414"/>
      <c r="AY53" s="400"/>
      <c r="AZ53" s="423"/>
      <c r="BA53" s="275">
        <v>0</v>
      </c>
      <c r="BB53" s="414"/>
      <c r="BD53" s="400"/>
      <c r="BE53" s="423"/>
      <c r="BF53" s="275">
        <v>0</v>
      </c>
      <c r="BG53" s="414"/>
      <c r="BI53" s="400"/>
      <c r="BJ53" s="423"/>
      <c r="BK53" s="275">
        <v>0</v>
      </c>
      <c r="BL53" s="414"/>
      <c r="BN53" s="400"/>
      <c r="BO53" s="423"/>
      <c r="BP53" s="275">
        <v>0</v>
      </c>
      <c r="BQ53" s="414"/>
      <c r="BS53" s="400"/>
      <c r="BT53" s="423"/>
      <c r="BU53" s="275">
        <v>0</v>
      </c>
      <c r="BV53" s="414"/>
      <c r="BX53" s="400"/>
      <c r="BY53" s="423"/>
      <c r="BZ53" s="416">
        <v>0</v>
      </c>
      <c r="CA53" s="414"/>
      <c r="CC53" s="400"/>
      <c r="CD53" s="423"/>
      <c r="CE53" s="275">
        <v>0</v>
      </c>
      <c r="CF53" s="414"/>
      <c r="CH53" s="400"/>
      <c r="CI53" s="423"/>
      <c r="CJ53" s="275">
        <v>0</v>
      </c>
      <c r="CK53" s="414"/>
      <c r="CM53" s="400"/>
      <c r="CN53" s="423"/>
      <c r="CO53" s="275">
        <v>0</v>
      </c>
      <c r="CP53" s="414"/>
      <c r="CR53" s="400"/>
      <c r="CS53" s="423"/>
      <c r="CT53" s="275">
        <v>0</v>
      </c>
      <c r="CU53" s="414"/>
      <c r="CW53" s="400"/>
      <c r="CX53" s="423"/>
      <c r="CY53" s="275">
        <v>0</v>
      </c>
      <c r="CZ53" s="414"/>
      <c r="DB53" s="400"/>
      <c r="DC53" s="423"/>
      <c r="DD53" s="275">
        <v>0</v>
      </c>
      <c r="DE53" s="414"/>
      <c r="DG53" s="400"/>
      <c r="DH53" s="423"/>
      <c r="DI53" s="275">
        <v>0</v>
      </c>
      <c r="DJ53" s="414"/>
      <c r="DL53" s="400"/>
      <c r="DM53" s="423"/>
      <c r="DN53" s="275">
        <v>0</v>
      </c>
      <c r="DO53" s="414"/>
      <c r="DQ53" s="400"/>
      <c r="DR53" s="423"/>
      <c r="DS53" s="275">
        <v>0</v>
      </c>
      <c r="DT53" s="414"/>
      <c r="DV53" s="400"/>
      <c r="DW53" s="423"/>
      <c r="DX53" s="275">
        <v>0</v>
      </c>
      <c r="DY53" s="414"/>
      <c r="EA53" s="400"/>
      <c r="EB53" s="423"/>
      <c r="EC53" s="275">
        <v>0</v>
      </c>
      <c r="ED53" s="414"/>
      <c r="EF53" s="400"/>
      <c r="EG53" s="423"/>
      <c r="EH53" s="275">
        <v>0</v>
      </c>
      <c r="EI53" s="414"/>
      <c r="EK53" s="400"/>
      <c r="EL53" s="423"/>
      <c r="EM53" s="275">
        <v>0</v>
      </c>
      <c r="EN53" s="414"/>
      <c r="EP53" s="144"/>
      <c r="ES53" s="145"/>
    </row>
    <row r="54" spans="3:149" ht="14.25" hidden="1" customHeight="1" x14ac:dyDescent="0.3">
      <c r="C54" s="144" t="s">
        <v>323</v>
      </c>
      <c r="E54" s="399"/>
      <c r="F54" s="423"/>
      <c r="G54" s="423"/>
      <c r="H54" s="275"/>
      <c r="I54" s="414"/>
      <c r="K54" s="400"/>
      <c r="L54" s="423"/>
      <c r="M54" s="275"/>
      <c r="N54" s="414"/>
      <c r="P54" s="400"/>
      <c r="Q54" s="423"/>
      <c r="R54" s="275"/>
      <c r="S54" s="414"/>
      <c r="U54" s="400"/>
      <c r="V54" s="423"/>
      <c r="W54" s="275"/>
      <c r="X54" s="414"/>
      <c r="Z54" s="400"/>
      <c r="AA54" s="423"/>
      <c r="AB54" s="275"/>
      <c r="AC54" s="414"/>
      <c r="AE54" s="400"/>
      <c r="AF54" s="423"/>
      <c r="AG54" s="275"/>
      <c r="AH54" s="414"/>
      <c r="AJ54" s="400"/>
      <c r="AK54" s="423"/>
      <c r="AL54" s="275"/>
      <c r="AM54" s="414"/>
      <c r="AO54" s="400"/>
      <c r="AP54" s="423"/>
      <c r="AQ54" s="275"/>
      <c r="AR54" s="414"/>
      <c r="AT54" s="400"/>
      <c r="AU54" s="423"/>
      <c r="AV54" s="275"/>
      <c r="AW54" s="414"/>
      <c r="AY54" s="400"/>
      <c r="AZ54" s="423"/>
      <c r="BA54" s="275"/>
      <c r="BB54" s="414"/>
      <c r="BD54" s="400"/>
      <c r="BE54" s="423"/>
      <c r="BF54" s="275"/>
      <c r="BG54" s="414"/>
      <c r="BI54" s="400"/>
      <c r="BJ54" s="423"/>
      <c r="BK54" s="275"/>
      <c r="BL54" s="414"/>
      <c r="BN54" s="400"/>
      <c r="BO54" s="423"/>
      <c r="BP54" s="275"/>
      <c r="BQ54" s="414"/>
      <c r="BS54" s="400"/>
      <c r="BT54" s="423"/>
      <c r="BU54" s="275"/>
      <c r="BV54" s="414"/>
      <c r="BX54" s="400"/>
      <c r="BY54" s="423"/>
      <c r="BZ54" s="416"/>
      <c r="CA54" s="414"/>
      <c r="CC54" s="400"/>
      <c r="CD54" s="423"/>
      <c r="CE54" s="275"/>
      <c r="CF54" s="414"/>
      <c r="CH54" s="400"/>
      <c r="CI54" s="423"/>
      <c r="CJ54" s="275"/>
      <c r="CK54" s="414"/>
      <c r="CM54" s="400"/>
      <c r="CN54" s="423"/>
      <c r="CO54" s="275"/>
      <c r="CP54" s="414"/>
      <c r="CR54" s="400"/>
      <c r="CS54" s="423"/>
      <c r="CT54" s="275"/>
      <c r="CU54" s="414"/>
      <c r="CW54" s="400"/>
      <c r="CX54" s="423"/>
      <c r="CY54" s="275"/>
      <c r="CZ54" s="414"/>
      <c r="DB54" s="400"/>
      <c r="DC54" s="423"/>
      <c r="DD54" s="275"/>
      <c r="DE54" s="414"/>
      <c r="DG54" s="400"/>
      <c r="DH54" s="423"/>
      <c r="DI54" s="275"/>
      <c r="DJ54" s="414"/>
      <c r="DL54" s="400"/>
      <c r="DM54" s="423"/>
      <c r="DN54" s="275"/>
      <c r="DO54" s="414"/>
      <c r="DQ54" s="400"/>
      <c r="DR54" s="423"/>
      <c r="DS54" s="275"/>
      <c r="DT54" s="414"/>
      <c r="DV54" s="400"/>
      <c r="DW54" s="423"/>
      <c r="DX54" s="275"/>
      <c r="DY54" s="414"/>
      <c r="EA54" s="400"/>
      <c r="EB54" s="423"/>
      <c r="EC54" s="275"/>
      <c r="ED54" s="414"/>
      <c r="EF54" s="400"/>
      <c r="EG54" s="423"/>
      <c r="EH54" s="275"/>
      <c r="EI54" s="414"/>
      <c r="EK54" s="400"/>
      <c r="EL54" s="423"/>
      <c r="EM54" s="275"/>
      <c r="EN54" s="414"/>
      <c r="EP54" s="144"/>
      <c r="ES54" s="145"/>
    </row>
    <row r="55" spans="3:149" ht="14.25" hidden="1" customHeight="1" x14ac:dyDescent="0.3">
      <c r="C55" s="411" t="s">
        <v>336</v>
      </c>
      <c r="E55" s="399"/>
      <c r="F55" s="423"/>
      <c r="G55" s="423"/>
      <c r="H55" s="275">
        <v>0</v>
      </c>
      <c r="I55" s="414"/>
      <c r="K55" s="400"/>
      <c r="L55" s="423"/>
      <c r="M55" s="275">
        <v>0</v>
      </c>
      <c r="N55" s="414"/>
      <c r="P55" s="400"/>
      <c r="Q55" s="423"/>
      <c r="R55" s="275">
        <v>0</v>
      </c>
      <c r="S55" s="414"/>
      <c r="U55" s="400"/>
      <c r="V55" s="423"/>
      <c r="W55" s="275">
        <v>0</v>
      </c>
      <c r="X55" s="414"/>
      <c r="Z55" s="400"/>
      <c r="AA55" s="423"/>
      <c r="AB55" s="275">
        <v>0</v>
      </c>
      <c r="AC55" s="414"/>
      <c r="AE55" s="400"/>
      <c r="AF55" s="423"/>
      <c r="AG55" s="275">
        <v>0</v>
      </c>
      <c r="AH55" s="414"/>
      <c r="AJ55" s="400"/>
      <c r="AK55" s="423"/>
      <c r="AL55" s="275">
        <v>0</v>
      </c>
      <c r="AM55" s="414"/>
      <c r="AO55" s="400"/>
      <c r="AP55" s="423"/>
      <c r="AQ55" s="275">
        <v>0</v>
      </c>
      <c r="AR55" s="414"/>
      <c r="AT55" s="400"/>
      <c r="AU55" s="423"/>
      <c r="AV55" s="275">
        <v>0</v>
      </c>
      <c r="AW55" s="414"/>
      <c r="AY55" s="400"/>
      <c r="AZ55" s="423"/>
      <c r="BA55" s="275">
        <v>0</v>
      </c>
      <c r="BB55" s="414"/>
      <c r="BD55" s="400"/>
      <c r="BE55" s="423"/>
      <c r="BF55" s="275">
        <v>0</v>
      </c>
      <c r="BG55" s="414"/>
      <c r="BI55" s="400"/>
      <c r="BJ55" s="423"/>
      <c r="BK55" s="275">
        <v>0</v>
      </c>
      <c r="BL55" s="414"/>
      <c r="BN55" s="400"/>
      <c r="BO55" s="423"/>
      <c r="BP55" s="275">
        <v>0</v>
      </c>
      <c r="BQ55" s="414"/>
      <c r="BS55" s="400"/>
      <c r="BT55" s="423"/>
      <c r="BU55" s="275">
        <v>0</v>
      </c>
      <c r="BV55" s="414"/>
      <c r="BX55" s="400"/>
      <c r="BY55" s="423"/>
      <c r="BZ55" s="416">
        <v>0</v>
      </c>
      <c r="CA55" s="414"/>
      <c r="CC55" s="400"/>
      <c r="CD55" s="423"/>
      <c r="CE55" s="275">
        <v>0</v>
      </c>
      <c r="CF55" s="414"/>
      <c r="CH55" s="400"/>
      <c r="CI55" s="423"/>
      <c r="CJ55" s="275">
        <v>0</v>
      </c>
      <c r="CK55" s="414"/>
      <c r="CM55" s="400"/>
      <c r="CN55" s="423"/>
      <c r="CO55" s="275">
        <v>0</v>
      </c>
      <c r="CP55" s="414"/>
      <c r="CR55" s="400"/>
      <c r="CS55" s="423"/>
      <c r="CT55" s="275">
        <v>0</v>
      </c>
      <c r="CU55" s="414"/>
      <c r="CW55" s="400"/>
      <c r="CX55" s="423"/>
      <c r="CY55" s="275">
        <v>0</v>
      </c>
      <c r="CZ55" s="414"/>
      <c r="DB55" s="400"/>
      <c r="DC55" s="423"/>
      <c r="DD55" s="275">
        <v>0</v>
      </c>
      <c r="DE55" s="414"/>
      <c r="DG55" s="400"/>
      <c r="DH55" s="423"/>
      <c r="DI55" s="275">
        <v>0</v>
      </c>
      <c r="DJ55" s="414"/>
      <c r="DL55" s="400"/>
      <c r="DM55" s="423"/>
      <c r="DN55" s="275">
        <v>0</v>
      </c>
      <c r="DO55" s="414"/>
      <c r="DQ55" s="400"/>
      <c r="DR55" s="423"/>
      <c r="DS55" s="275">
        <v>0</v>
      </c>
      <c r="DT55" s="414"/>
      <c r="DV55" s="400"/>
      <c r="DW55" s="423"/>
      <c r="DX55" s="275">
        <v>0</v>
      </c>
      <c r="DY55" s="414"/>
      <c r="EA55" s="400"/>
      <c r="EB55" s="423"/>
      <c r="EC55" s="275">
        <v>0</v>
      </c>
      <c r="ED55" s="414"/>
      <c r="EF55" s="400"/>
      <c r="EG55" s="423"/>
      <c r="EH55" s="275">
        <v>0</v>
      </c>
      <c r="EI55" s="414"/>
      <c r="EK55" s="400"/>
      <c r="EL55" s="423"/>
      <c r="EM55" s="275">
        <v>0</v>
      </c>
      <c r="EN55" s="414"/>
      <c r="EP55" s="144"/>
      <c r="ES55" s="145"/>
    </row>
    <row r="56" spans="3:149" ht="14.25" hidden="1" customHeight="1" x14ac:dyDescent="0.3">
      <c r="C56" s="411" t="s">
        <v>337</v>
      </c>
      <c r="E56" s="399"/>
      <c r="F56" s="423"/>
      <c r="G56" s="423"/>
      <c r="H56" s="418">
        <v>0</v>
      </c>
      <c r="I56" s="414"/>
      <c r="K56" s="400"/>
      <c r="L56" s="423"/>
      <c r="M56" s="418">
        <v>0</v>
      </c>
      <c r="N56" s="414"/>
      <c r="P56" s="400"/>
      <c r="Q56" s="423"/>
      <c r="R56" s="418">
        <v>0</v>
      </c>
      <c r="S56" s="414"/>
      <c r="U56" s="400"/>
      <c r="V56" s="423"/>
      <c r="W56" s="418">
        <v>0</v>
      </c>
      <c r="X56" s="414"/>
      <c r="Z56" s="400"/>
      <c r="AA56" s="423"/>
      <c r="AB56" s="418">
        <v>0</v>
      </c>
      <c r="AC56" s="414"/>
      <c r="AE56" s="400"/>
      <c r="AF56" s="423"/>
      <c r="AG56" s="418">
        <v>0</v>
      </c>
      <c r="AH56" s="414"/>
      <c r="AJ56" s="400"/>
      <c r="AK56" s="423"/>
      <c r="AL56" s="418">
        <v>0</v>
      </c>
      <c r="AM56" s="414"/>
      <c r="AO56" s="400"/>
      <c r="AP56" s="423"/>
      <c r="AQ56" s="418">
        <v>0</v>
      </c>
      <c r="AR56" s="414"/>
      <c r="AT56" s="400"/>
      <c r="AU56" s="423"/>
      <c r="AV56" s="418">
        <v>0</v>
      </c>
      <c r="AW56" s="414"/>
      <c r="AY56" s="400"/>
      <c r="AZ56" s="423"/>
      <c r="BA56" s="418">
        <v>0</v>
      </c>
      <c r="BB56" s="414"/>
      <c r="BD56" s="400"/>
      <c r="BE56" s="423"/>
      <c r="BF56" s="418">
        <v>0</v>
      </c>
      <c r="BG56" s="414"/>
      <c r="BI56" s="400"/>
      <c r="BJ56" s="423"/>
      <c r="BK56" s="418">
        <v>0</v>
      </c>
      <c r="BL56" s="414"/>
      <c r="BN56" s="400"/>
      <c r="BO56" s="423"/>
      <c r="BP56" s="418">
        <v>0</v>
      </c>
      <c r="BQ56" s="414"/>
      <c r="BS56" s="400"/>
      <c r="BT56" s="423"/>
      <c r="BU56" s="418">
        <v>0</v>
      </c>
      <c r="BV56" s="414"/>
      <c r="BX56" s="400"/>
      <c r="BY56" s="423"/>
      <c r="BZ56" s="417">
        <v>0</v>
      </c>
      <c r="CA56" s="414"/>
      <c r="CC56" s="400"/>
      <c r="CD56" s="423"/>
      <c r="CE56" s="418">
        <v>0</v>
      </c>
      <c r="CF56" s="414"/>
      <c r="CH56" s="400"/>
      <c r="CI56" s="423"/>
      <c r="CJ56" s="418">
        <v>0</v>
      </c>
      <c r="CK56" s="414"/>
      <c r="CM56" s="400"/>
      <c r="CN56" s="423"/>
      <c r="CO56" s="418">
        <v>0</v>
      </c>
      <c r="CP56" s="414"/>
      <c r="CR56" s="400"/>
      <c r="CS56" s="423"/>
      <c r="CT56" s="418">
        <v>0</v>
      </c>
      <c r="CU56" s="414"/>
      <c r="CW56" s="400"/>
      <c r="CX56" s="423"/>
      <c r="CY56" s="418">
        <v>0</v>
      </c>
      <c r="CZ56" s="414"/>
      <c r="DB56" s="400"/>
      <c r="DC56" s="423"/>
      <c r="DD56" s="418">
        <v>0</v>
      </c>
      <c r="DE56" s="414"/>
      <c r="DG56" s="400"/>
      <c r="DH56" s="423"/>
      <c r="DI56" s="418">
        <v>0</v>
      </c>
      <c r="DJ56" s="414"/>
      <c r="DL56" s="400"/>
      <c r="DM56" s="423"/>
      <c r="DN56" s="418">
        <v>0</v>
      </c>
      <c r="DO56" s="414"/>
      <c r="DQ56" s="400"/>
      <c r="DR56" s="423"/>
      <c r="DS56" s="418">
        <v>0</v>
      </c>
      <c r="DT56" s="414"/>
      <c r="DV56" s="400"/>
      <c r="DW56" s="423"/>
      <c r="DX56" s="418">
        <v>0</v>
      </c>
      <c r="DY56" s="414"/>
      <c r="EA56" s="400"/>
      <c r="EB56" s="423"/>
      <c r="EC56" s="418">
        <v>0</v>
      </c>
      <c r="ED56" s="414"/>
      <c r="EF56" s="400"/>
      <c r="EG56" s="423"/>
      <c r="EH56" s="418">
        <v>0</v>
      </c>
      <c r="EI56" s="414"/>
      <c r="EK56" s="400"/>
      <c r="EL56" s="423"/>
      <c r="EM56" s="418">
        <v>0</v>
      </c>
      <c r="EN56" s="414"/>
      <c r="EP56" s="144"/>
      <c r="ES56" s="145"/>
    </row>
    <row r="57" spans="3:149" x14ac:dyDescent="0.3">
      <c r="C57" s="144"/>
      <c r="E57" s="399"/>
      <c r="F57" s="423"/>
      <c r="G57" s="436"/>
      <c r="H57" s="286"/>
      <c r="I57" s="422"/>
      <c r="K57" s="400"/>
      <c r="L57" s="436"/>
      <c r="M57" s="286"/>
      <c r="N57" s="422"/>
      <c r="P57" s="400"/>
      <c r="Q57" s="436"/>
      <c r="R57" s="286"/>
      <c r="S57" s="422"/>
      <c r="U57" s="400"/>
      <c r="V57" s="436"/>
      <c r="W57" s="286"/>
      <c r="X57" s="422"/>
      <c r="Z57" s="400"/>
      <c r="AA57" s="436"/>
      <c r="AB57" s="286"/>
      <c r="AC57" s="422"/>
      <c r="AE57" s="400"/>
      <c r="AF57" s="436"/>
      <c r="AG57" s="286"/>
      <c r="AH57" s="422"/>
      <c r="AJ57" s="400"/>
      <c r="AK57" s="436"/>
      <c r="AL57" s="286"/>
      <c r="AM57" s="422"/>
      <c r="AO57" s="400"/>
      <c r="AP57" s="436"/>
      <c r="AQ57" s="286"/>
      <c r="AR57" s="422"/>
      <c r="AT57" s="400"/>
      <c r="AU57" s="436"/>
      <c r="AV57" s="286"/>
      <c r="AW57" s="422"/>
      <c r="AY57" s="400"/>
      <c r="AZ57" s="436"/>
      <c r="BA57" s="286"/>
      <c r="BB57" s="422"/>
      <c r="BD57" s="400"/>
      <c r="BE57" s="436"/>
      <c r="BF57" s="286"/>
      <c r="BG57" s="422"/>
      <c r="BI57" s="400"/>
      <c r="BJ57" s="436"/>
      <c r="BK57" s="286"/>
      <c r="BL57" s="422"/>
      <c r="BN57" s="400"/>
      <c r="BO57" s="436"/>
      <c r="BP57" s="286"/>
      <c r="BQ57" s="422"/>
      <c r="BS57" s="400"/>
      <c r="BT57" s="436"/>
      <c r="BU57" s="286"/>
      <c r="BV57" s="422"/>
      <c r="BX57" s="400"/>
      <c r="BY57" s="436"/>
      <c r="BZ57" s="421"/>
      <c r="CA57" s="422"/>
      <c r="CC57" s="400"/>
      <c r="CD57" s="436"/>
      <c r="CE57" s="286"/>
      <c r="CF57" s="422"/>
      <c r="CH57" s="400"/>
      <c r="CI57" s="436"/>
      <c r="CJ57" s="286"/>
      <c r="CK57" s="422"/>
      <c r="CM57" s="400"/>
      <c r="CN57" s="436"/>
      <c r="CO57" s="286"/>
      <c r="CP57" s="422"/>
      <c r="CR57" s="400"/>
      <c r="CS57" s="436"/>
      <c r="CT57" s="286"/>
      <c r="CU57" s="422"/>
      <c r="CW57" s="400"/>
      <c r="CX57" s="436"/>
      <c r="CY57" s="286"/>
      <c r="CZ57" s="422"/>
      <c r="DB57" s="400"/>
      <c r="DC57" s="436"/>
      <c r="DD57" s="286"/>
      <c r="DE57" s="422"/>
      <c r="DG57" s="400"/>
      <c r="DH57" s="436"/>
      <c r="DI57" s="286"/>
      <c r="DJ57" s="422"/>
      <c r="DL57" s="400"/>
      <c r="DM57" s="436"/>
      <c r="DN57" s="286"/>
      <c r="DO57" s="422"/>
      <c r="DQ57" s="400"/>
      <c r="DR57" s="436"/>
      <c r="DS57" s="286"/>
      <c r="DT57" s="422"/>
      <c r="DV57" s="400"/>
      <c r="DW57" s="436"/>
      <c r="DX57" s="286"/>
      <c r="DY57" s="422"/>
      <c r="EA57" s="400"/>
      <c r="EB57" s="436"/>
      <c r="EC57" s="286"/>
      <c r="ED57" s="422"/>
      <c r="EF57" s="400"/>
      <c r="EG57" s="436"/>
      <c r="EH57" s="286"/>
      <c r="EI57" s="422"/>
      <c r="EK57" s="400"/>
      <c r="EL57" s="436"/>
      <c r="EM57" s="286"/>
      <c r="EN57" s="422"/>
      <c r="EP57" s="144"/>
      <c r="ES57" s="145"/>
    </row>
    <row r="58" spans="3:149" x14ac:dyDescent="0.3">
      <c r="C58" s="144"/>
      <c r="E58" s="399"/>
      <c r="F58" s="423"/>
      <c r="G58" s="424"/>
      <c r="K58" s="400"/>
      <c r="P58" s="400"/>
      <c r="U58" s="400"/>
      <c r="Z58" s="400"/>
      <c r="AE58" s="400"/>
      <c r="AJ58" s="400"/>
      <c r="AO58" s="400"/>
      <c r="AT58" s="400"/>
      <c r="AY58" s="400"/>
      <c r="BD58" s="400"/>
      <c r="BI58" s="400"/>
      <c r="BN58" s="400"/>
      <c r="BS58" s="400"/>
      <c r="BX58" s="400"/>
      <c r="BZ58" s="419"/>
      <c r="CC58" s="400"/>
      <c r="CH58" s="400"/>
      <c r="CM58" s="400"/>
      <c r="CR58" s="400"/>
      <c r="CW58" s="400"/>
      <c r="DB58" s="400"/>
      <c r="DG58" s="400"/>
      <c r="DL58" s="400"/>
      <c r="DQ58" s="400"/>
      <c r="DV58" s="400"/>
      <c r="EA58" s="400"/>
      <c r="EF58" s="400"/>
      <c r="EK58" s="400"/>
      <c r="EP58" s="144"/>
      <c r="ES58" s="145"/>
    </row>
    <row r="59" spans="3:149" s="145" customFormat="1" x14ac:dyDescent="0.3">
      <c r="C59" s="201" t="s">
        <v>339</v>
      </c>
      <c r="E59" s="428" t="s">
        <v>340</v>
      </c>
      <c r="F59" s="429"/>
      <c r="G59" s="434"/>
      <c r="H59" s="403">
        <v>106913335.354151</v>
      </c>
      <c r="I59" s="403"/>
      <c r="J59" s="403"/>
      <c r="K59" s="404"/>
      <c r="L59" s="403"/>
      <c r="M59" s="145">
        <v>34590684.735229999</v>
      </c>
      <c r="P59" s="402"/>
      <c r="R59" s="145">
        <v>-28605524.278569967</v>
      </c>
      <c r="U59" s="402"/>
      <c r="W59" s="145">
        <v>-89526264.141759992</v>
      </c>
      <c r="Z59" s="402"/>
      <c r="AB59" s="145">
        <v>311300631</v>
      </c>
      <c r="AE59" s="402"/>
      <c r="AG59" s="145">
        <v>0</v>
      </c>
      <c r="AJ59" s="402"/>
      <c r="AL59" s="145">
        <v>0</v>
      </c>
      <c r="AO59" s="402"/>
      <c r="AQ59" s="145">
        <v>0</v>
      </c>
      <c r="AT59" s="402"/>
      <c r="AV59" s="145">
        <v>0</v>
      </c>
      <c r="AY59" s="402"/>
      <c r="BA59" s="145">
        <v>0</v>
      </c>
      <c r="BD59" s="402"/>
      <c r="BF59" s="145">
        <v>0</v>
      </c>
      <c r="BI59" s="402"/>
      <c r="BK59" s="145">
        <v>0</v>
      </c>
      <c r="BN59" s="402"/>
      <c r="BP59" s="145">
        <v>0</v>
      </c>
      <c r="BS59" s="402"/>
      <c r="BU59" s="145">
        <v>-83541103.685099959</v>
      </c>
      <c r="BX59" s="402"/>
      <c r="BZ59" s="405">
        <v>-55248864.16929476</v>
      </c>
      <c r="CA59" s="403"/>
      <c r="CB59" s="403"/>
      <c r="CC59" s="404"/>
      <c r="CD59" s="403"/>
      <c r="CE59" s="403">
        <v>21433583.857069984</v>
      </c>
      <c r="CF59" s="403"/>
      <c r="CG59" s="403"/>
      <c r="CH59" s="404"/>
      <c r="CI59" s="403"/>
      <c r="CJ59" s="145">
        <v>1599519.2044399977</v>
      </c>
      <c r="CM59" s="402"/>
      <c r="CO59" s="145">
        <v>-39351577.083619982</v>
      </c>
      <c r="CR59" s="402"/>
      <c r="CT59" s="145">
        <v>53544141.043249935</v>
      </c>
      <c r="CW59" s="402"/>
      <c r="CY59" s="145">
        <v>-14473948.328269988</v>
      </c>
      <c r="DB59" s="402"/>
      <c r="DD59" s="145">
        <v>-29686970.965160001</v>
      </c>
      <c r="DG59" s="402"/>
      <c r="DI59" s="145">
        <v>24332038.724779978</v>
      </c>
      <c r="DL59" s="402"/>
      <c r="DN59" s="145">
        <v>-102507368.15371996</v>
      </c>
      <c r="DQ59" s="402"/>
      <c r="DS59" s="145">
        <v>-48375114.066290021</v>
      </c>
      <c r="DV59" s="402"/>
      <c r="DX59" s="145">
        <v>103410248.17798001</v>
      </c>
      <c r="EA59" s="402"/>
      <c r="EC59" s="145">
        <v>-41313577.758410037</v>
      </c>
      <c r="EF59" s="402"/>
      <c r="EH59" s="145">
        <v>16140161.542250037</v>
      </c>
      <c r="EK59" s="402"/>
      <c r="EM59" s="145">
        <v>-16318474.02211</v>
      </c>
      <c r="EP59" s="201"/>
    </row>
    <row r="60" spans="3:149" ht="12.75" customHeight="1" x14ac:dyDescent="0.3">
      <c r="C60" s="144" t="s">
        <v>341</v>
      </c>
      <c r="E60" s="399"/>
      <c r="F60" s="423"/>
      <c r="G60" s="427"/>
      <c r="H60" s="207">
        <v>92795000</v>
      </c>
      <c r="I60" s="407"/>
      <c r="K60" s="400"/>
      <c r="L60" s="406"/>
      <c r="M60" s="207">
        <v>35303690</v>
      </c>
      <c r="N60" s="407"/>
      <c r="P60" s="400"/>
      <c r="Q60" s="406"/>
      <c r="R60" s="207">
        <v>-25072160</v>
      </c>
      <c r="S60" s="407"/>
      <c r="U60" s="400"/>
      <c r="V60" s="406"/>
      <c r="W60" s="207">
        <v>-96490160</v>
      </c>
      <c r="X60" s="407"/>
      <c r="Z60" s="400"/>
      <c r="AA60" s="406"/>
      <c r="AB60" s="207">
        <v>311300631</v>
      </c>
      <c r="AC60" s="407"/>
      <c r="AE60" s="400"/>
      <c r="AF60" s="406"/>
      <c r="AG60" s="207">
        <v>0</v>
      </c>
      <c r="AH60" s="407"/>
      <c r="AJ60" s="400"/>
      <c r="AK60" s="406"/>
      <c r="AL60" s="207">
        <v>0</v>
      </c>
      <c r="AM60" s="407"/>
      <c r="AO60" s="400"/>
      <c r="AP60" s="406"/>
      <c r="AQ60" s="207">
        <v>0</v>
      </c>
      <c r="AR60" s="407"/>
      <c r="AT60" s="400"/>
      <c r="AU60" s="406"/>
      <c r="AV60" s="207">
        <v>0</v>
      </c>
      <c r="AW60" s="407"/>
      <c r="AY60" s="400"/>
      <c r="AZ60" s="406"/>
      <c r="BA60" s="207">
        <v>0</v>
      </c>
      <c r="BB60" s="407"/>
      <c r="BD60" s="400"/>
      <c r="BE60" s="406"/>
      <c r="BF60" s="207">
        <v>0</v>
      </c>
      <c r="BG60" s="407"/>
      <c r="BI60" s="400"/>
      <c r="BJ60" s="406"/>
      <c r="BK60" s="207">
        <v>0</v>
      </c>
      <c r="BL60" s="407"/>
      <c r="BN60" s="400"/>
      <c r="BO60" s="406"/>
      <c r="BP60" s="207">
        <v>0</v>
      </c>
      <c r="BQ60" s="407"/>
      <c r="BS60" s="400"/>
      <c r="BT60" s="406"/>
      <c r="BU60" s="207">
        <v>-86258630</v>
      </c>
      <c r="BV60" s="407"/>
      <c r="BX60" s="400"/>
      <c r="BY60" s="406"/>
      <c r="BZ60" s="410">
        <v>-33804514</v>
      </c>
      <c r="CA60" s="407"/>
      <c r="CC60" s="400"/>
      <c r="CD60" s="406"/>
      <c r="CE60" s="408">
        <v>47029102</v>
      </c>
      <c r="CF60" s="437"/>
      <c r="CG60" s="438"/>
      <c r="CH60" s="439"/>
      <c r="CI60" s="440"/>
      <c r="CJ60" s="207">
        <v>4231256</v>
      </c>
      <c r="CK60" s="407"/>
      <c r="CM60" s="400"/>
      <c r="CN60" s="406"/>
      <c r="CO60" s="207">
        <v>-44940208</v>
      </c>
      <c r="CP60" s="407"/>
      <c r="CR60" s="400"/>
      <c r="CS60" s="406"/>
      <c r="CT60" s="207">
        <v>55428812</v>
      </c>
      <c r="CU60" s="407"/>
      <c r="CW60" s="400"/>
      <c r="CX60" s="406"/>
      <c r="CY60" s="207">
        <v>-12766575</v>
      </c>
      <c r="CZ60" s="407"/>
      <c r="DB60" s="400"/>
      <c r="DC60" s="406"/>
      <c r="DD60" s="207">
        <v>-34162370</v>
      </c>
      <c r="DE60" s="407"/>
      <c r="DG60" s="400"/>
      <c r="DH60" s="406"/>
      <c r="DI60" s="207">
        <v>24284445</v>
      </c>
      <c r="DJ60" s="407"/>
      <c r="DL60" s="400"/>
      <c r="DM60" s="406"/>
      <c r="DN60" s="207">
        <v>-104199176</v>
      </c>
      <c r="DO60" s="407"/>
      <c r="DQ60" s="400"/>
      <c r="DR60" s="406"/>
      <c r="DS60" s="207">
        <v>-51644631</v>
      </c>
      <c r="DT60" s="407"/>
      <c r="DV60" s="400"/>
      <c r="DW60" s="406"/>
      <c r="DX60" s="207">
        <v>109461685</v>
      </c>
      <c r="DY60" s="407"/>
      <c r="EA60" s="400"/>
      <c r="EB60" s="406"/>
      <c r="EC60" s="207">
        <v>-39025715</v>
      </c>
      <c r="ED60" s="407"/>
      <c r="EF60" s="400"/>
      <c r="EG60" s="406"/>
      <c r="EH60" s="207">
        <v>12498861</v>
      </c>
      <c r="EI60" s="407"/>
      <c r="EK60" s="400"/>
      <c r="EL60" s="406"/>
      <c r="EM60" s="207">
        <v>6320150</v>
      </c>
      <c r="EN60" s="407"/>
      <c r="EP60" s="144"/>
      <c r="ES60" s="145"/>
    </row>
    <row r="61" spans="3:149" ht="12.75" customHeight="1" x14ac:dyDescent="0.3">
      <c r="C61" s="144" t="s">
        <v>342</v>
      </c>
      <c r="E61" s="399"/>
      <c r="F61" s="423"/>
      <c r="G61" s="423"/>
      <c r="H61" s="136">
        <v>0</v>
      </c>
      <c r="I61" s="414"/>
      <c r="K61" s="400"/>
      <c r="L61" s="400"/>
      <c r="M61" s="136">
        <v>14169568</v>
      </c>
      <c r="N61" s="414"/>
      <c r="P61" s="400"/>
      <c r="Q61" s="400"/>
      <c r="R61" s="136">
        <v>-10739297.609559983</v>
      </c>
      <c r="S61" s="414"/>
      <c r="U61" s="400"/>
      <c r="V61" s="400"/>
      <c r="W61" s="136">
        <v>85543</v>
      </c>
      <c r="X61" s="414"/>
      <c r="Z61" s="400"/>
      <c r="AA61" s="400"/>
      <c r="AB61" s="136">
        <v>0</v>
      </c>
      <c r="AC61" s="414"/>
      <c r="AE61" s="400"/>
      <c r="AF61" s="400"/>
      <c r="AG61" s="136">
        <v>0</v>
      </c>
      <c r="AH61" s="414"/>
      <c r="AJ61" s="400"/>
      <c r="AK61" s="400"/>
      <c r="AL61" s="136">
        <v>0</v>
      </c>
      <c r="AM61" s="414"/>
      <c r="AO61" s="400"/>
      <c r="AP61" s="400"/>
      <c r="AQ61" s="136">
        <v>0</v>
      </c>
      <c r="AR61" s="414"/>
      <c r="AT61" s="400"/>
      <c r="AU61" s="400"/>
      <c r="AV61" s="136">
        <v>0</v>
      </c>
      <c r="AW61" s="414"/>
      <c r="AY61" s="400"/>
      <c r="AZ61" s="400"/>
      <c r="BA61" s="136">
        <v>0</v>
      </c>
      <c r="BB61" s="414"/>
      <c r="BD61" s="400"/>
      <c r="BE61" s="400"/>
      <c r="BF61" s="136">
        <v>0</v>
      </c>
      <c r="BG61" s="414"/>
      <c r="BI61" s="400"/>
      <c r="BJ61" s="400"/>
      <c r="BK61" s="136">
        <v>0</v>
      </c>
      <c r="BL61" s="414"/>
      <c r="BN61" s="400"/>
      <c r="BO61" s="400"/>
      <c r="BP61" s="136">
        <v>0</v>
      </c>
      <c r="BQ61" s="414"/>
      <c r="BS61" s="400"/>
      <c r="BT61" s="400"/>
      <c r="BU61" s="136">
        <v>3515813.390440017</v>
      </c>
      <c r="BV61" s="414"/>
      <c r="BX61" s="400"/>
      <c r="BY61" s="400"/>
      <c r="BZ61" s="419">
        <v>-21767911.746657029</v>
      </c>
      <c r="CA61" s="414"/>
      <c r="CC61" s="400"/>
      <c r="CD61" s="400"/>
      <c r="CE61" s="136">
        <v>-24693422</v>
      </c>
      <c r="CF61" s="414"/>
      <c r="CH61" s="400"/>
      <c r="CI61" s="400"/>
      <c r="CJ61" s="136">
        <v>-2660587</v>
      </c>
      <c r="CK61" s="414"/>
      <c r="CM61" s="400"/>
      <c r="CN61" s="400"/>
      <c r="CO61" s="136">
        <v>7612442</v>
      </c>
      <c r="CP61" s="414"/>
      <c r="CR61" s="400"/>
      <c r="CS61" s="400"/>
      <c r="CT61" s="136">
        <v>600936</v>
      </c>
      <c r="CU61" s="414"/>
      <c r="CW61" s="400"/>
      <c r="CX61" s="400"/>
      <c r="CY61" s="136">
        <v>-4204684</v>
      </c>
      <c r="CZ61" s="414"/>
      <c r="DB61" s="400"/>
      <c r="DC61" s="400"/>
      <c r="DD61" s="136">
        <v>589401</v>
      </c>
      <c r="DE61" s="414"/>
      <c r="DG61" s="400"/>
      <c r="DH61" s="400"/>
      <c r="DI61" s="136">
        <v>263642</v>
      </c>
      <c r="DJ61" s="414"/>
      <c r="DL61" s="400"/>
      <c r="DM61" s="400"/>
      <c r="DN61" s="136">
        <v>1830437</v>
      </c>
      <c r="DO61" s="414"/>
      <c r="DQ61" s="400"/>
      <c r="DR61" s="400"/>
      <c r="DS61" s="136">
        <v>-1105444.3257699907</v>
      </c>
      <c r="DT61" s="414"/>
      <c r="DV61" s="400"/>
      <c r="DW61" s="400"/>
      <c r="DX61" s="136">
        <v>1391890.7791800052</v>
      </c>
      <c r="DY61" s="414"/>
      <c r="EA61" s="400"/>
      <c r="EB61" s="400"/>
      <c r="EC61" s="136">
        <v>6248473.7999329567</v>
      </c>
      <c r="ED61" s="414"/>
      <c r="EF61" s="400"/>
      <c r="EG61" s="400"/>
      <c r="EH61" s="136">
        <v>-7640997</v>
      </c>
      <c r="EI61" s="414"/>
      <c r="EK61" s="400"/>
      <c r="EL61" s="400"/>
      <c r="EM61" s="136">
        <v>-19741567</v>
      </c>
      <c r="EN61" s="414"/>
      <c r="EP61" s="144"/>
      <c r="ES61" s="145"/>
    </row>
    <row r="62" spans="3:149" ht="12.75" customHeight="1" x14ac:dyDescent="0.3">
      <c r="C62" s="411" t="s">
        <v>343</v>
      </c>
      <c r="E62" s="399"/>
      <c r="F62" s="423"/>
      <c r="G62" s="423"/>
      <c r="H62" s="136">
        <v>0</v>
      </c>
      <c r="I62" s="414"/>
      <c r="K62" s="400"/>
      <c r="L62" s="400"/>
      <c r="M62" s="136">
        <v>-916</v>
      </c>
      <c r="N62" s="414"/>
      <c r="P62" s="400"/>
      <c r="Q62" s="400"/>
      <c r="R62" s="136">
        <v>-728</v>
      </c>
      <c r="S62" s="414"/>
      <c r="U62" s="400"/>
      <c r="V62" s="400"/>
      <c r="W62" s="136">
        <v>-610</v>
      </c>
      <c r="X62" s="414"/>
      <c r="Z62" s="400"/>
      <c r="AA62" s="400"/>
      <c r="AB62" s="136">
        <v>0</v>
      </c>
      <c r="AC62" s="414"/>
      <c r="AE62" s="400"/>
      <c r="AF62" s="400"/>
      <c r="AG62" s="136">
        <v>0</v>
      </c>
      <c r="AH62" s="414"/>
      <c r="AJ62" s="400"/>
      <c r="AK62" s="400"/>
      <c r="AL62" s="136">
        <v>0</v>
      </c>
      <c r="AM62" s="414"/>
      <c r="AO62" s="400"/>
      <c r="AP62" s="400"/>
      <c r="AQ62" s="136">
        <v>0</v>
      </c>
      <c r="AR62" s="414"/>
      <c r="AT62" s="400"/>
      <c r="AU62" s="400"/>
      <c r="AV62" s="136">
        <v>0</v>
      </c>
      <c r="AW62" s="414"/>
      <c r="AY62" s="400"/>
      <c r="AZ62" s="400"/>
      <c r="BA62" s="136">
        <v>0</v>
      </c>
      <c r="BB62" s="414"/>
      <c r="BD62" s="400"/>
      <c r="BE62" s="400"/>
      <c r="BF62" s="136">
        <v>0</v>
      </c>
      <c r="BG62" s="414"/>
      <c r="BI62" s="400"/>
      <c r="BJ62" s="400"/>
      <c r="BK62" s="136">
        <v>0</v>
      </c>
      <c r="BL62" s="414"/>
      <c r="BN62" s="400"/>
      <c r="BO62" s="400"/>
      <c r="BP62" s="136">
        <v>0</v>
      </c>
      <c r="BQ62" s="414"/>
      <c r="BS62" s="400"/>
      <c r="BT62" s="400"/>
      <c r="BU62" s="136">
        <v>-2254</v>
      </c>
      <c r="BV62" s="414"/>
      <c r="BX62" s="400"/>
      <c r="BY62" s="400"/>
      <c r="BZ62" s="419">
        <v>0</v>
      </c>
      <c r="CA62" s="414"/>
      <c r="CC62" s="400"/>
      <c r="CD62" s="400"/>
      <c r="CE62" s="136">
        <v>0</v>
      </c>
      <c r="CF62" s="414"/>
      <c r="CH62" s="400"/>
      <c r="CI62" s="400"/>
      <c r="CJ62" s="136">
        <v>0</v>
      </c>
      <c r="CK62" s="414"/>
      <c r="CM62" s="400"/>
      <c r="CN62" s="400"/>
      <c r="CO62" s="136">
        <v>0</v>
      </c>
      <c r="CP62" s="414"/>
      <c r="CR62" s="400"/>
      <c r="CS62" s="400"/>
      <c r="CT62" s="136">
        <v>0</v>
      </c>
      <c r="CU62" s="414"/>
      <c r="CW62" s="400"/>
      <c r="CX62" s="400"/>
      <c r="CY62" s="136">
        <v>0</v>
      </c>
      <c r="CZ62" s="414"/>
      <c r="DB62" s="400"/>
      <c r="DC62" s="400"/>
      <c r="DD62" s="136">
        <v>0</v>
      </c>
      <c r="DE62" s="414"/>
      <c r="DG62" s="400"/>
      <c r="DH62" s="400"/>
      <c r="DI62" s="136">
        <v>0</v>
      </c>
      <c r="DJ62" s="414"/>
      <c r="DL62" s="400"/>
      <c r="DM62" s="400"/>
      <c r="DN62" s="136">
        <v>0</v>
      </c>
      <c r="DO62" s="414"/>
      <c r="DQ62" s="400"/>
      <c r="DR62" s="400"/>
      <c r="DS62" s="136">
        <v>0</v>
      </c>
      <c r="DT62" s="414"/>
      <c r="DV62" s="400"/>
      <c r="DW62" s="400"/>
      <c r="DX62" s="136">
        <v>0</v>
      </c>
      <c r="DY62" s="414"/>
      <c r="EA62" s="400"/>
      <c r="EB62" s="400"/>
      <c r="EC62" s="136">
        <v>0</v>
      </c>
      <c r="ED62" s="414"/>
      <c r="EF62" s="400"/>
      <c r="EG62" s="400"/>
      <c r="EH62" s="136">
        <v>0</v>
      </c>
      <c r="EI62" s="414"/>
      <c r="EK62" s="400"/>
      <c r="EL62" s="400"/>
      <c r="EM62" s="136">
        <v>0</v>
      </c>
      <c r="EN62" s="414"/>
      <c r="EP62" s="144"/>
      <c r="ES62" s="145"/>
    </row>
    <row r="63" spans="3:149" ht="12.75" customHeight="1" x14ac:dyDescent="0.3">
      <c r="C63" s="144" t="s">
        <v>344</v>
      </c>
      <c r="E63" s="399"/>
      <c r="F63" s="423"/>
      <c r="G63" s="423"/>
      <c r="H63" s="136">
        <v>14118335.354150999</v>
      </c>
      <c r="I63" s="414"/>
      <c r="K63" s="400"/>
      <c r="L63" s="400"/>
      <c r="M63" s="136">
        <v>56142.4785200357</v>
      </c>
      <c r="N63" s="414"/>
      <c r="P63" s="400"/>
      <c r="Q63" s="400"/>
      <c r="R63" s="136">
        <v>0</v>
      </c>
      <c r="S63" s="414"/>
      <c r="U63" s="400"/>
      <c r="V63" s="400"/>
      <c r="W63" s="136">
        <v>294793.93382802699</v>
      </c>
      <c r="X63" s="414"/>
      <c r="Z63" s="400"/>
      <c r="AA63" s="400"/>
      <c r="AB63" s="136">
        <v>0</v>
      </c>
      <c r="AC63" s="414"/>
      <c r="AE63" s="400"/>
      <c r="AF63" s="400"/>
      <c r="AG63" s="136">
        <v>0</v>
      </c>
      <c r="AH63" s="414"/>
      <c r="AJ63" s="400"/>
      <c r="AK63" s="400"/>
      <c r="AL63" s="136">
        <v>0</v>
      </c>
      <c r="AM63" s="414"/>
      <c r="AO63" s="400"/>
      <c r="AP63" s="400"/>
      <c r="AQ63" s="136">
        <v>0</v>
      </c>
      <c r="AR63" s="414"/>
      <c r="AT63" s="400"/>
      <c r="AU63" s="400"/>
      <c r="AV63" s="136">
        <v>0</v>
      </c>
      <c r="AW63" s="414"/>
      <c r="AY63" s="400"/>
      <c r="AZ63" s="400"/>
      <c r="BA63" s="136">
        <v>0</v>
      </c>
      <c r="BB63" s="414"/>
      <c r="BD63" s="400"/>
      <c r="BE63" s="400"/>
      <c r="BF63" s="136">
        <v>0</v>
      </c>
      <c r="BG63" s="414"/>
      <c r="BI63" s="400"/>
      <c r="BJ63" s="400"/>
      <c r="BK63" s="136">
        <v>0</v>
      </c>
      <c r="BL63" s="414"/>
      <c r="BN63" s="400"/>
      <c r="BO63" s="400"/>
      <c r="BP63" s="136">
        <v>0</v>
      </c>
      <c r="BQ63" s="414"/>
      <c r="BS63" s="400"/>
      <c r="BT63" s="400"/>
      <c r="BU63" s="136">
        <v>350936.41234806267</v>
      </c>
      <c r="BV63" s="414"/>
      <c r="BX63" s="400"/>
      <c r="BY63" s="400"/>
      <c r="BZ63" s="419">
        <v>10505232.489935299</v>
      </c>
      <c r="CA63" s="414"/>
      <c r="CC63" s="400"/>
      <c r="CD63" s="400"/>
      <c r="CE63" s="136">
        <v>3142</v>
      </c>
      <c r="CF63" s="414"/>
      <c r="CH63" s="400"/>
      <c r="CI63" s="400"/>
      <c r="CJ63" s="136">
        <v>782328</v>
      </c>
      <c r="CK63" s="414"/>
      <c r="CM63" s="400"/>
      <c r="CN63" s="400"/>
      <c r="CO63" s="136">
        <v>39</v>
      </c>
      <c r="CP63" s="414"/>
      <c r="CR63" s="400"/>
      <c r="CS63" s="400"/>
      <c r="CT63" s="136">
        <v>0</v>
      </c>
      <c r="CU63" s="414"/>
      <c r="CW63" s="400"/>
      <c r="CX63" s="400"/>
      <c r="CY63" s="136">
        <v>1185445.7624800501</v>
      </c>
      <c r="CZ63" s="414"/>
      <c r="DB63" s="400"/>
      <c r="DC63" s="400"/>
      <c r="DD63" s="136">
        <v>4254760</v>
      </c>
      <c r="DE63" s="414"/>
      <c r="DG63" s="400"/>
      <c r="DH63" s="400"/>
      <c r="DI63" s="136">
        <v>173292.4</v>
      </c>
      <c r="DJ63" s="414"/>
      <c r="DL63" s="400"/>
      <c r="DM63" s="400"/>
      <c r="DN63" s="136">
        <v>656863.10418999102</v>
      </c>
      <c r="DO63" s="414"/>
      <c r="DQ63" s="400"/>
      <c r="DR63" s="400"/>
      <c r="DS63" s="136">
        <v>2966597.0868599713</v>
      </c>
      <c r="DT63" s="414"/>
      <c r="DV63" s="400"/>
      <c r="DW63" s="400"/>
      <c r="DX63" s="136">
        <v>153660</v>
      </c>
      <c r="DY63" s="414"/>
      <c r="EA63" s="400"/>
      <c r="EB63" s="400"/>
      <c r="EC63" s="136">
        <v>325687</v>
      </c>
      <c r="ED63" s="414"/>
      <c r="EF63" s="400"/>
      <c r="EG63" s="400"/>
      <c r="EH63" s="136">
        <v>3418</v>
      </c>
      <c r="EI63" s="414"/>
      <c r="EK63" s="400"/>
      <c r="EL63" s="400"/>
      <c r="EM63" s="136">
        <v>785509</v>
      </c>
      <c r="EN63" s="414"/>
      <c r="EP63" s="144"/>
      <c r="ES63" s="145"/>
    </row>
    <row r="64" spans="3:149" ht="12.75" customHeight="1" x14ac:dyDescent="0.3">
      <c r="C64" s="144" t="s">
        <v>345</v>
      </c>
      <c r="E64" s="399"/>
      <c r="F64" s="423"/>
      <c r="G64" s="423"/>
      <c r="H64" s="136">
        <v>0</v>
      </c>
      <c r="I64" s="414"/>
      <c r="K64" s="400"/>
      <c r="L64" s="400"/>
      <c r="M64" s="136">
        <v>0</v>
      </c>
      <c r="N64" s="414"/>
      <c r="P64" s="400"/>
      <c r="Q64" s="400"/>
      <c r="R64" s="136">
        <v>0</v>
      </c>
      <c r="S64" s="414"/>
      <c r="U64" s="400"/>
      <c r="V64" s="400"/>
      <c r="W64" s="136">
        <v>0</v>
      </c>
      <c r="X64" s="414"/>
      <c r="Z64" s="400"/>
      <c r="AA64" s="400"/>
      <c r="AB64" s="136">
        <v>0</v>
      </c>
      <c r="AC64" s="414"/>
      <c r="AE64" s="400"/>
      <c r="AF64" s="400"/>
      <c r="AG64" s="136">
        <v>0</v>
      </c>
      <c r="AH64" s="414"/>
      <c r="AJ64" s="400"/>
      <c r="AK64" s="400"/>
      <c r="AL64" s="136">
        <v>0</v>
      </c>
      <c r="AM64" s="414"/>
      <c r="AO64" s="400"/>
      <c r="AP64" s="400"/>
      <c r="AQ64" s="136">
        <v>0</v>
      </c>
      <c r="AR64" s="414"/>
      <c r="AT64" s="400"/>
      <c r="AU64" s="400"/>
      <c r="AV64" s="136">
        <v>0</v>
      </c>
      <c r="AW64" s="414"/>
      <c r="AY64" s="400"/>
      <c r="AZ64" s="400"/>
      <c r="BA64" s="136">
        <v>0</v>
      </c>
      <c r="BB64" s="414"/>
      <c r="BD64" s="400"/>
      <c r="BE64" s="400"/>
      <c r="BF64" s="136">
        <v>0</v>
      </c>
      <c r="BG64" s="414"/>
      <c r="BI64" s="400"/>
      <c r="BJ64" s="400"/>
      <c r="BK64" s="136">
        <v>0</v>
      </c>
      <c r="BL64" s="414"/>
      <c r="BN64" s="400"/>
      <c r="BO64" s="400"/>
      <c r="BP64" s="136">
        <v>0</v>
      </c>
      <c r="BQ64" s="414"/>
      <c r="BS64" s="400"/>
      <c r="BT64" s="400"/>
      <c r="BU64" s="136">
        <v>0</v>
      </c>
      <c r="BV64" s="414"/>
      <c r="BX64" s="400"/>
      <c r="BY64" s="400"/>
      <c r="BZ64" s="419">
        <v>-722895.5</v>
      </c>
      <c r="CA64" s="414"/>
      <c r="CC64" s="400"/>
      <c r="CD64" s="400"/>
      <c r="CE64" s="438">
        <v>0</v>
      </c>
      <c r="CF64" s="441"/>
      <c r="CG64" s="438"/>
      <c r="CH64" s="439"/>
      <c r="CI64" s="439"/>
      <c r="CJ64" s="136">
        <v>0</v>
      </c>
      <c r="CK64" s="414"/>
      <c r="CM64" s="400"/>
      <c r="CN64" s="400"/>
      <c r="CO64" s="136">
        <v>0</v>
      </c>
      <c r="CP64" s="414"/>
      <c r="CR64" s="400"/>
      <c r="CS64" s="400"/>
      <c r="CT64" s="136">
        <v>0</v>
      </c>
      <c r="CU64" s="414"/>
      <c r="CW64" s="400"/>
      <c r="CX64" s="400"/>
      <c r="CY64" s="136">
        <v>-71200</v>
      </c>
      <c r="CZ64" s="414"/>
      <c r="DB64" s="400"/>
      <c r="DC64" s="400"/>
      <c r="DD64" s="136">
        <v>-66253</v>
      </c>
      <c r="DE64" s="414"/>
      <c r="DG64" s="400"/>
      <c r="DH64" s="400"/>
      <c r="DI64" s="136">
        <v>-294901</v>
      </c>
      <c r="DJ64" s="414"/>
      <c r="DL64" s="400"/>
      <c r="DM64" s="400"/>
      <c r="DN64" s="136">
        <v>-288495</v>
      </c>
      <c r="DO64" s="414"/>
      <c r="DQ64" s="400"/>
      <c r="DR64" s="400"/>
      <c r="DS64" s="136">
        <v>-2039</v>
      </c>
      <c r="DT64" s="414"/>
      <c r="DV64" s="400"/>
      <c r="DW64" s="400"/>
      <c r="DX64" s="136">
        <v>0</v>
      </c>
      <c r="DY64" s="414"/>
      <c r="EA64" s="400"/>
      <c r="EB64" s="400"/>
      <c r="EC64" s="136">
        <v>0</v>
      </c>
      <c r="ED64" s="414"/>
      <c r="EF64" s="400"/>
      <c r="EG64" s="400"/>
      <c r="EH64" s="136">
        <v>-8</v>
      </c>
      <c r="EI64" s="414"/>
      <c r="EK64" s="400"/>
      <c r="EL64" s="400"/>
      <c r="EM64" s="136">
        <v>0</v>
      </c>
      <c r="EN64" s="414"/>
      <c r="EP64" s="144"/>
      <c r="ES64" s="145"/>
    </row>
    <row r="65" spans="3:149" ht="12.75" customHeight="1" x14ac:dyDescent="0.3">
      <c r="C65" s="144" t="s">
        <v>346</v>
      </c>
      <c r="E65" s="399"/>
      <c r="F65" s="423"/>
      <c r="G65" s="436"/>
      <c r="H65" s="286">
        <v>0</v>
      </c>
      <c r="I65" s="422"/>
      <c r="K65" s="400"/>
      <c r="L65" s="420"/>
      <c r="M65" s="286">
        <v>-14937799.743290037</v>
      </c>
      <c r="N65" s="422"/>
      <c r="P65" s="400"/>
      <c r="Q65" s="420"/>
      <c r="R65" s="286">
        <v>7206661.3309900165</v>
      </c>
      <c r="S65" s="422"/>
      <c r="U65" s="400"/>
      <c r="V65" s="420"/>
      <c r="W65" s="286">
        <v>6584168.9244119823</v>
      </c>
      <c r="X65" s="422"/>
      <c r="Z65" s="400"/>
      <c r="AA65" s="420"/>
      <c r="AB65" s="286">
        <v>0</v>
      </c>
      <c r="AC65" s="422"/>
      <c r="AE65" s="400"/>
      <c r="AF65" s="420"/>
      <c r="AG65" s="286">
        <v>0</v>
      </c>
      <c r="AH65" s="422"/>
      <c r="AJ65" s="400"/>
      <c r="AK65" s="420"/>
      <c r="AL65" s="286">
        <v>0</v>
      </c>
      <c r="AM65" s="422"/>
      <c r="AO65" s="400"/>
      <c r="AP65" s="420"/>
      <c r="AQ65" s="286">
        <v>0</v>
      </c>
      <c r="AR65" s="422"/>
      <c r="AT65" s="400"/>
      <c r="AU65" s="420"/>
      <c r="AV65" s="286">
        <v>0</v>
      </c>
      <c r="AW65" s="422"/>
      <c r="AY65" s="400"/>
      <c r="AZ65" s="420"/>
      <c r="BA65" s="286">
        <v>0</v>
      </c>
      <c r="BB65" s="422"/>
      <c r="BD65" s="400"/>
      <c r="BE65" s="420"/>
      <c r="BF65" s="286">
        <v>0</v>
      </c>
      <c r="BG65" s="422"/>
      <c r="BI65" s="400"/>
      <c r="BJ65" s="420"/>
      <c r="BK65" s="286">
        <v>0</v>
      </c>
      <c r="BL65" s="422"/>
      <c r="BN65" s="400"/>
      <c r="BO65" s="420"/>
      <c r="BP65" s="286">
        <v>0</v>
      </c>
      <c r="BQ65" s="422"/>
      <c r="BS65" s="400"/>
      <c r="BT65" s="420"/>
      <c r="BU65" s="286">
        <v>-1146969.4878880382</v>
      </c>
      <c r="BV65" s="422"/>
      <c r="BX65" s="400"/>
      <c r="BY65" s="420"/>
      <c r="BZ65" s="421">
        <v>-9458774.4125730358</v>
      </c>
      <c r="CA65" s="422"/>
      <c r="CC65" s="400"/>
      <c r="CD65" s="420"/>
      <c r="CE65" s="286">
        <v>-905238.14293001592</v>
      </c>
      <c r="CF65" s="422"/>
      <c r="CH65" s="400"/>
      <c r="CI65" s="420"/>
      <c r="CJ65" s="286">
        <v>-753477.79556000233</v>
      </c>
      <c r="CK65" s="422"/>
      <c r="CM65" s="400"/>
      <c r="CN65" s="420"/>
      <c r="CO65" s="286">
        <v>-2023850.083619982</v>
      </c>
      <c r="CP65" s="422"/>
      <c r="CR65" s="400"/>
      <c r="CS65" s="420"/>
      <c r="CT65" s="286">
        <v>-2485606.9567500651</v>
      </c>
      <c r="CU65" s="422"/>
      <c r="CW65" s="400"/>
      <c r="CX65" s="420"/>
      <c r="CY65" s="286">
        <v>1383064.9092499614</v>
      </c>
      <c r="CZ65" s="422"/>
      <c r="DB65" s="400"/>
      <c r="DC65" s="420"/>
      <c r="DD65" s="286">
        <v>-302508.96516000107</v>
      </c>
      <c r="DE65" s="422"/>
      <c r="DG65" s="400"/>
      <c r="DH65" s="420"/>
      <c r="DI65" s="286">
        <v>-94439.675220020115</v>
      </c>
      <c r="DJ65" s="422"/>
      <c r="DL65" s="400"/>
      <c r="DM65" s="420"/>
      <c r="DN65" s="286">
        <v>-506997.25790995359</v>
      </c>
      <c r="DO65" s="422"/>
      <c r="DQ65" s="400"/>
      <c r="DR65" s="420"/>
      <c r="DS65" s="286">
        <v>1410403.1726199985</v>
      </c>
      <c r="DT65" s="422"/>
      <c r="DV65" s="400"/>
      <c r="DW65" s="420"/>
      <c r="DX65" s="286">
        <v>-7596987.6011999995</v>
      </c>
      <c r="DY65" s="422"/>
      <c r="EA65" s="400"/>
      <c r="EB65" s="420"/>
      <c r="EC65" s="286">
        <v>-8862023.5583429933</v>
      </c>
      <c r="ED65" s="422"/>
      <c r="EF65" s="400"/>
      <c r="EG65" s="420"/>
      <c r="EH65" s="286">
        <v>11278887.542250037</v>
      </c>
      <c r="EI65" s="422"/>
      <c r="EK65" s="400"/>
      <c r="EL65" s="420"/>
      <c r="EM65" s="286">
        <v>-3682566.0221100003</v>
      </c>
      <c r="EN65" s="422"/>
      <c r="EP65" s="144"/>
      <c r="ES65" s="145"/>
    </row>
    <row r="66" spans="3:149" x14ac:dyDescent="0.3">
      <c r="C66" s="144"/>
      <c r="E66" s="399"/>
      <c r="F66" s="423"/>
      <c r="G66" s="424"/>
      <c r="K66" s="400"/>
      <c r="P66" s="400"/>
      <c r="U66" s="400"/>
      <c r="Z66" s="400"/>
      <c r="AE66" s="400"/>
      <c r="AJ66" s="400"/>
      <c r="AO66" s="400"/>
      <c r="AT66" s="400"/>
      <c r="AY66" s="400"/>
      <c r="BD66" s="400"/>
      <c r="BI66" s="400"/>
      <c r="BN66" s="400"/>
      <c r="BS66" s="400"/>
      <c r="BX66" s="400"/>
      <c r="BZ66" s="419"/>
      <c r="CC66" s="400"/>
      <c r="CH66" s="400"/>
      <c r="CM66" s="400"/>
      <c r="CR66" s="400"/>
      <c r="CW66" s="400"/>
      <c r="DB66" s="400"/>
      <c r="DG66" s="400"/>
      <c r="DL66" s="400"/>
      <c r="DQ66" s="400"/>
      <c r="DV66" s="400"/>
      <c r="EA66" s="400"/>
      <c r="EF66" s="400"/>
      <c r="EK66" s="400"/>
      <c r="EP66" s="144"/>
      <c r="ES66" s="145"/>
    </row>
    <row r="67" spans="3:149" s="145" customFormat="1" x14ac:dyDescent="0.3">
      <c r="C67" s="253" t="s">
        <v>347</v>
      </c>
      <c r="D67" s="442"/>
      <c r="E67" s="401"/>
      <c r="F67" s="443"/>
      <c r="G67" s="444"/>
      <c r="H67" s="206">
        <v>588249207.35415101</v>
      </c>
      <c r="I67" s="206"/>
      <c r="J67" s="206"/>
      <c r="K67" s="445"/>
      <c r="L67" s="206"/>
      <c r="M67" s="206">
        <v>76239208.735229999</v>
      </c>
      <c r="N67" s="206"/>
      <c r="O67" s="206"/>
      <c r="P67" s="445"/>
      <c r="Q67" s="206"/>
      <c r="R67" s="206">
        <v>11060596.721430033</v>
      </c>
      <c r="S67" s="206"/>
      <c r="T67" s="206"/>
      <c r="U67" s="445"/>
      <c r="V67" s="206"/>
      <c r="W67" s="206">
        <v>-48335618.141759992</v>
      </c>
      <c r="X67" s="206"/>
      <c r="Y67" s="206"/>
      <c r="Z67" s="445"/>
      <c r="AA67" s="206"/>
      <c r="AB67" s="206">
        <v>311300631</v>
      </c>
      <c r="AC67" s="206"/>
      <c r="AD67" s="206"/>
      <c r="AE67" s="445"/>
      <c r="AF67" s="206"/>
      <c r="AG67" s="206">
        <v>0</v>
      </c>
      <c r="AH67" s="206"/>
      <c r="AI67" s="206"/>
      <c r="AJ67" s="445"/>
      <c r="AK67" s="206"/>
      <c r="AL67" s="206">
        <v>0</v>
      </c>
      <c r="AM67" s="206"/>
      <c r="AN67" s="206"/>
      <c r="AO67" s="445"/>
      <c r="AP67" s="206"/>
      <c r="AQ67" s="206">
        <v>0</v>
      </c>
      <c r="AR67" s="206"/>
      <c r="AS67" s="206"/>
      <c r="AT67" s="445"/>
      <c r="AU67" s="206"/>
      <c r="AV67" s="206">
        <v>0</v>
      </c>
      <c r="AW67" s="206"/>
      <c r="AX67" s="206"/>
      <c r="AY67" s="445"/>
      <c r="AZ67" s="206"/>
      <c r="BA67" s="206">
        <v>0</v>
      </c>
      <c r="BB67" s="206"/>
      <c r="BC67" s="206"/>
      <c r="BD67" s="445"/>
      <c r="BE67" s="206"/>
      <c r="BF67" s="206">
        <v>0</v>
      </c>
      <c r="BG67" s="206"/>
      <c r="BH67" s="206"/>
      <c r="BI67" s="445"/>
      <c r="BJ67" s="206"/>
      <c r="BK67" s="206">
        <v>0</v>
      </c>
      <c r="BL67" s="206"/>
      <c r="BM67" s="206"/>
      <c r="BN67" s="445"/>
      <c r="BO67" s="206"/>
      <c r="BP67" s="206">
        <v>0</v>
      </c>
      <c r="BQ67" s="206"/>
      <c r="BR67" s="206"/>
      <c r="BS67" s="445"/>
      <c r="BT67" s="206"/>
      <c r="BU67" s="206">
        <v>38964187.314900041</v>
      </c>
      <c r="BV67" s="206"/>
      <c r="BW67" s="442"/>
      <c r="BX67" s="206"/>
      <c r="BY67" s="206"/>
      <c r="BZ67" s="446">
        <v>399360382.7465952</v>
      </c>
      <c r="CA67" s="206"/>
      <c r="CB67" s="206"/>
      <c r="CC67" s="445"/>
      <c r="CD67" s="206"/>
      <c r="CE67" s="206">
        <v>88565038.857069984</v>
      </c>
      <c r="CF67" s="206"/>
      <c r="CG67" s="442"/>
      <c r="CH67" s="445"/>
      <c r="CI67" s="206"/>
      <c r="CJ67" s="206">
        <v>14032868.204439998</v>
      </c>
      <c r="CK67" s="206"/>
      <c r="CL67" s="206"/>
      <c r="CM67" s="445"/>
      <c r="CN67" s="206"/>
      <c r="CO67" s="206">
        <v>-29741233.083619982</v>
      </c>
      <c r="CP67" s="206"/>
      <c r="CQ67" s="206"/>
      <c r="CR67" s="445"/>
      <c r="CS67" s="206"/>
      <c r="CT67" s="206">
        <v>86278592.659139931</v>
      </c>
      <c r="CU67" s="206"/>
      <c r="CV67" s="206"/>
      <c r="CW67" s="445"/>
      <c r="CX67" s="206"/>
      <c r="CY67" s="206">
        <v>18802285.671730012</v>
      </c>
      <c r="CZ67" s="206"/>
      <c r="DA67" s="206"/>
      <c r="DB67" s="445"/>
      <c r="DC67" s="206"/>
      <c r="DD67" s="206">
        <v>4937996.334839996</v>
      </c>
      <c r="DE67" s="206"/>
      <c r="DF67" s="206"/>
      <c r="DG67" s="445"/>
      <c r="DH67" s="206"/>
      <c r="DI67" s="206">
        <v>43864441.724779978</v>
      </c>
      <c r="DJ67" s="206"/>
      <c r="DK67" s="206"/>
      <c r="DL67" s="445"/>
      <c r="DM67" s="206"/>
      <c r="DN67" s="206">
        <v>-12189460.153719962</v>
      </c>
      <c r="DO67" s="206"/>
      <c r="DP67" s="206"/>
      <c r="DQ67" s="445"/>
      <c r="DR67" s="206"/>
      <c r="DS67" s="206">
        <v>-28493199.066290021</v>
      </c>
      <c r="DT67" s="206"/>
      <c r="DU67" s="206"/>
      <c r="DV67" s="445"/>
      <c r="DW67" s="206"/>
      <c r="DX67" s="206">
        <v>126597044.17798001</v>
      </c>
      <c r="DY67" s="206"/>
      <c r="DZ67" s="206"/>
      <c r="EA67" s="445"/>
      <c r="EB67" s="206"/>
      <c r="EC67" s="206">
        <v>-7868401.7584100366</v>
      </c>
      <c r="ED67" s="206"/>
      <c r="EE67" s="206"/>
      <c r="EF67" s="445"/>
      <c r="EG67" s="206"/>
      <c r="EH67" s="206">
        <v>51515456.542250037</v>
      </c>
      <c r="EI67" s="206"/>
      <c r="EJ67" s="206"/>
      <c r="EK67" s="445"/>
      <c r="EL67" s="206"/>
      <c r="EM67" s="206">
        <v>72856673.97789</v>
      </c>
      <c r="EN67" s="206"/>
      <c r="EO67" s="447"/>
      <c r="EP67" s="201"/>
    </row>
    <row r="68" spans="3:149" ht="15" customHeight="1" x14ac:dyDescent="0.3">
      <c r="C68" s="448"/>
      <c r="D68" s="140"/>
      <c r="E68" s="140"/>
      <c r="F68" s="449"/>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450"/>
      <c r="AE68" s="140"/>
      <c r="AF68" s="140"/>
      <c r="AG68" s="140"/>
      <c r="AH68" s="140"/>
      <c r="AI68" s="45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450"/>
      <c r="BX68" s="140"/>
      <c r="BY68" s="140"/>
      <c r="BZ68" s="140"/>
      <c r="CA68" s="140"/>
      <c r="CB68" s="450"/>
      <c r="CC68" s="140"/>
      <c r="CD68" s="140"/>
      <c r="CE68" s="140"/>
      <c r="CF68" s="140"/>
      <c r="CG68" s="140"/>
      <c r="CH68" s="140"/>
      <c r="CI68" s="140"/>
      <c r="CJ68" s="140"/>
      <c r="CK68" s="140"/>
      <c r="CL68" s="140"/>
      <c r="CM68" s="140"/>
      <c r="CN68" s="140"/>
      <c r="CO68" s="140"/>
      <c r="CP68" s="140"/>
      <c r="CQ68" s="140"/>
      <c r="CR68" s="140"/>
      <c r="CS68" s="140"/>
      <c r="CT68" s="140"/>
      <c r="CU68" s="140"/>
      <c r="CV68" s="450"/>
      <c r="CW68" s="140"/>
      <c r="CX68" s="140"/>
      <c r="CY68" s="140"/>
      <c r="CZ68" s="140"/>
      <c r="DA68" s="45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451"/>
      <c r="EP68" s="144"/>
    </row>
    <row r="69" spans="3:149" s="145" customFormat="1" ht="15" customHeight="1" x14ac:dyDescent="0.3">
      <c r="C69" s="452" t="s">
        <v>348</v>
      </c>
      <c r="F69" s="402"/>
      <c r="H69" s="145">
        <v>-171705154</v>
      </c>
      <c r="M69" s="145">
        <v>-11608887</v>
      </c>
      <c r="R69" s="145">
        <v>-945747</v>
      </c>
      <c r="W69" s="145">
        <v>-413290</v>
      </c>
      <c r="AB69" s="145">
        <v>0</v>
      </c>
      <c r="AD69" s="270"/>
      <c r="AG69" s="145">
        <v>0</v>
      </c>
      <c r="AI69" s="270"/>
      <c r="AL69" s="145">
        <v>0</v>
      </c>
      <c r="AQ69" s="145">
        <v>0</v>
      </c>
      <c r="AV69" s="145">
        <v>0</v>
      </c>
      <c r="BA69" s="145">
        <v>0</v>
      </c>
      <c r="BF69" s="145">
        <v>0</v>
      </c>
      <c r="BK69" s="145">
        <v>0</v>
      </c>
      <c r="BP69" s="145">
        <v>0</v>
      </c>
      <c r="BU69" s="145">
        <v>-12967924</v>
      </c>
      <c r="BW69" s="270"/>
      <c r="BZ69" s="145">
        <v>-98619787</v>
      </c>
      <c r="CB69" s="270"/>
      <c r="CE69" s="145">
        <v>-10517846</v>
      </c>
      <c r="CJ69" s="145">
        <v>-1254261</v>
      </c>
      <c r="CO69" s="145">
        <v>-810875</v>
      </c>
      <c r="CT69" s="145">
        <v>-900554</v>
      </c>
      <c r="CV69" s="270"/>
      <c r="CY69" s="145">
        <v>-380700</v>
      </c>
      <c r="DA69" s="270"/>
      <c r="DD69" s="145">
        <v>-339469</v>
      </c>
      <c r="DI69" s="145">
        <v>-10243189</v>
      </c>
      <c r="DN69" s="145">
        <v>-628076</v>
      </c>
      <c r="DS69" s="145">
        <v>-90989542</v>
      </c>
      <c r="DX69" s="145">
        <v>-37761473</v>
      </c>
      <c r="EC69" s="145">
        <v>-356101</v>
      </c>
      <c r="EH69" s="145">
        <v>-820277</v>
      </c>
      <c r="EM69" s="145">
        <v>-12582982</v>
      </c>
      <c r="EO69" s="453"/>
      <c r="EP69" s="201"/>
    </row>
    <row r="70" spans="3:149" ht="15" customHeight="1" x14ac:dyDescent="0.3">
      <c r="C70" s="144" t="s">
        <v>349</v>
      </c>
      <c r="E70" s="424"/>
      <c r="F70" s="399"/>
      <c r="G70" s="427"/>
      <c r="H70" s="207">
        <v>-111356585</v>
      </c>
      <c r="I70" s="407"/>
      <c r="K70" s="400"/>
      <c r="L70" s="406"/>
      <c r="M70" s="207">
        <v>-1891839</v>
      </c>
      <c r="N70" s="407"/>
      <c r="O70" s="400"/>
      <c r="Q70" s="406"/>
      <c r="R70" s="207">
        <v>-945747</v>
      </c>
      <c r="S70" s="407"/>
      <c r="U70" s="414"/>
      <c r="V70" s="406"/>
      <c r="W70" s="207">
        <v>-413290</v>
      </c>
      <c r="X70" s="407"/>
      <c r="Z70" s="414"/>
      <c r="AA70" s="406"/>
      <c r="AB70" s="207">
        <v>0</v>
      </c>
      <c r="AC70" s="407"/>
      <c r="AD70" s="275"/>
      <c r="AF70" s="406"/>
      <c r="AG70" s="207">
        <v>0</v>
      </c>
      <c r="AH70" s="407"/>
      <c r="AI70" s="275"/>
      <c r="AJ70" s="414"/>
      <c r="AK70" s="406"/>
      <c r="AL70" s="207">
        <v>0</v>
      </c>
      <c r="AM70" s="407"/>
      <c r="AN70" s="400"/>
      <c r="AP70" s="406"/>
      <c r="AQ70" s="207">
        <v>0</v>
      </c>
      <c r="AR70" s="407"/>
      <c r="AT70" s="414"/>
      <c r="AU70" s="406"/>
      <c r="AV70" s="207">
        <v>0</v>
      </c>
      <c r="AW70" s="407"/>
      <c r="AX70" s="400"/>
      <c r="AZ70" s="406"/>
      <c r="BA70" s="207">
        <v>0</v>
      </c>
      <c r="BB70" s="407"/>
      <c r="BC70" s="400"/>
      <c r="BE70" s="406"/>
      <c r="BF70" s="207">
        <v>0</v>
      </c>
      <c r="BG70" s="407"/>
      <c r="BI70" s="414"/>
      <c r="BJ70" s="406"/>
      <c r="BK70" s="207">
        <v>0</v>
      </c>
      <c r="BL70" s="407"/>
      <c r="BM70" s="400"/>
      <c r="BO70" s="406"/>
      <c r="BP70" s="207">
        <v>0</v>
      </c>
      <c r="BQ70" s="407"/>
      <c r="BS70" s="414"/>
      <c r="BT70" s="406"/>
      <c r="BU70" s="207">
        <v>-3250876</v>
      </c>
      <c r="BV70" s="407"/>
      <c r="BW70" s="275"/>
      <c r="BY70" s="406"/>
      <c r="BZ70" s="410">
        <v>-61000694</v>
      </c>
      <c r="CA70" s="407"/>
      <c r="CB70" s="275"/>
      <c r="CD70" s="406"/>
      <c r="CE70" s="408">
        <v>-874758</v>
      </c>
      <c r="CF70" s="437"/>
      <c r="CG70" s="438"/>
      <c r="CH70" s="441"/>
      <c r="CI70" s="440"/>
      <c r="CJ70" s="207">
        <v>-1254261</v>
      </c>
      <c r="CK70" s="407"/>
      <c r="CL70" s="400"/>
      <c r="CN70" s="406"/>
      <c r="CO70" s="207">
        <v>-810875</v>
      </c>
      <c r="CP70" s="407"/>
      <c r="CR70" s="414"/>
      <c r="CS70" s="406"/>
      <c r="CT70" s="207">
        <v>-900554</v>
      </c>
      <c r="CU70" s="407"/>
      <c r="CV70" s="275"/>
      <c r="CX70" s="406"/>
      <c r="CY70" s="207">
        <v>-380700</v>
      </c>
      <c r="CZ70" s="407"/>
      <c r="DA70" s="275"/>
      <c r="DB70" s="400"/>
      <c r="DC70" s="406"/>
      <c r="DD70" s="207">
        <v>-339469</v>
      </c>
      <c r="DE70" s="407"/>
      <c r="DG70" s="400"/>
      <c r="DH70" s="406"/>
      <c r="DI70" s="207">
        <v>-652686</v>
      </c>
      <c r="DJ70" s="407"/>
      <c r="DL70" s="400"/>
      <c r="DM70" s="406"/>
      <c r="DN70" s="207">
        <v>-628076</v>
      </c>
      <c r="DO70" s="407"/>
      <c r="DQ70" s="400"/>
      <c r="DR70" s="406"/>
      <c r="DS70" s="207">
        <v>-90989542</v>
      </c>
      <c r="DT70" s="407"/>
      <c r="DV70" s="400"/>
      <c r="DW70" s="406"/>
      <c r="DX70" s="207">
        <v>-207240</v>
      </c>
      <c r="DY70" s="407"/>
      <c r="EA70" s="400"/>
      <c r="EB70" s="406"/>
      <c r="EC70" s="207">
        <v>-356101</v>
      </c>
      <c r="ED70" s="407"/>
      <c r="EF70" s="400"/>
      <c r="EG70" s="406"/>
      <c r="EH70" s="207">
        <v>-386129</v>
      </c>
      <c r="EI70" s="407"/>
      <c r="EK70" s="414"/>
      <c r="EL70" s="406"/>
      <c r="EM70" s="207">
        <v>-2939894</v>
      </c>
      <c r="EN70" s="407"/>
      <c r="EO70" s="453"/>
      <c r="EP70" s="201"/>
      <c r="EQ70" s="145"/>
      <c r="ER70" s="145"/>
      <c r="ES70" s="145"/>
    </row>
    <row r="71" spans="3:149" ht="15" customHeight="1" x14ac:dyDescent="0.3">
      <c r="C71" s="144" t="s">
        <v>350</v>
      </c>
      <c r="D71" s="68"/>
      <c r="E71" s="424"/>
      <c r="F71" s="399"/>
      <c r="G71" s="436"/>
      <c r="H71" s="286">
        <v>-60348569</v>
      </c>
      <c r="I71" s="422"/>
      <c r="K71" s="400"/>
      <c r="L71" s="420"/>
      <c r="M71" s="286">
        <v>-9717048</v>
      </c>
      <c r="N71" s="422"/>
      <c r="O71" s="400"/>
      <c r="Q71" s="420"/>
      <c r="R71" s="286">
        <v>0</v>
      </c>
      <c r="S71" s="422"/>
      <c r="T71" s="400"/>
      <c r="V71" s="420"/>
      <c r="W71" s="286">
        <v>0</v>
      </c>
      <c r="X71" s="422"/>
      <c r="Z71" s="414"/>
      <c r="AA71" s="420"/>
      <c r="AB71" s="286">
        <v>0</v>
      </c>
      <c r="AC71" s="422"/>
      <c r="AD71" s="275"/>
      <c r="AE71" s="414"/>
      <c r="AF71" s="420"/>
      <c r="AG71" s="286">
        <v>0</v>
      </c>
      <c r="AH71" s="422"/>
      <c r="AI71" s="275"/>
      <c r="AK71" s="420"/>
      <c r="AL71" s="286">
        <v>0</v>
      </c>
      <c r="AM71" s="422"/>
      <c r="AN71" s="400"/>
      <c r="AP71" s="420"/>
      <c r="AQ71" s="286">
        <v>0</v>
      </c>
      <c r="AR71" s="422"/>
      <c r="AT71" s="414"/>
      <c r="AU71" s="420"/>
      <c r="AV71" s="286">
        <v>0</v>
      </c>
      <c r="AW71" s="422"/>
      <c r="AY71" s="414"/>
      <c r="AZ71" s="420"/>
      <c r="BA71" s="286">
        <v>0</v>
      </c>
      <c r="BB71" s="422"/>
      <c r="BC71" s="400"/>
      <c r="BE71" s="420"/>
      <c r="BF71" s="286">
        <v>0</v>
      </c>
      <c r="BG71" s="422"/>
      <c r="BI71" s="414"/>
      <c r="BJ71" s="420"/>
      <c r="BK71" s="286">
        <v>0</v>
      </c>
      <c r="BL71" s="422"/>
      <c r="BN71" s="414"/>
      <c r="BO71" s="420"/>
      <c r="BP71" s="286">
        <v>0</v>
      </c>
      <c r="BQ71" s="422"/>
      <c r="BS71" s="414"/>
      <c r="BT71" s="420"/>
      <c r="BU71" s="286">
        <v>-9717048</v>
      </c>
      <c r="BV71" s="422"/>
      <c r="BW71" s="275"/>
      <c r="BY71" s="420"/>
      <c r="BZ71" s="421">
        <v>-37619093</v>
      </c>
      <c r="CA71" s="422"/>
      <c r="CB71" s="275"/>
      <c r="CD71" s="420"/>
      <c r="CE71" s="286">
        <v>-9643088</v>
      </c>
      <c r="CF71" s="422"/>
      <c r="CG71" s="400"/>
      <c r="CI71" s="420"/>
      <c r="CJ71" s="286">
        <v>0</v>
      </c>
      <c r="CK71" s="422"/>
      <c r="CL71" s="400"/>
      <c r="CN71" s="420"/>
      <c r="CO71" s="286">
        <v>0</v>
      </c>
      <c r="CP71" s="422"/>
      <c r="CR71" s="414"/>
      <c r="CS71" s="420"/>
      <c r="CT71" s="286">
        <v>0</v>
      </c>
      <c r="CU71" s="422"/>
      <c r="CV71" s="275"/>
      <c r="CX71" s="420"/>
      <c r="CY71" s="286">
        <v>0</v>
      </c>
      <c r="CZ71" s="422"/>
      <c r="DA71" s="275"/>
      <c r="DB71" s="400"/>
      <c r="DC71" s="420"/>
      <c r="DD71" s="286">
        <v>0</v>
      </c>
      <c r="DE71" s="422"/>
      <c r="DG71" s="400"/>
      <c r="DH71" s="420"/>
      <c r="DI71" s="286">
        <v>-9590503</v>
      </c>
      <c r="DJ71" s="422"/>
      <c r="DL71" s="400"/>
      <c r="DM71" s="420"/>
      <c r="DN71" s="286">
        <v>0</v>
      </c>
      <c r="DO71" s="422"/>
      <c r="DQ71" s="400"/>
      <c r="DR71" s="420"/>
      <c r="DS71" s="286">
        <v>0</v>
      </c>
      <c r="DT71" s="422"/>
      <c r="DV71" s="400"/>
      <c r="DW71" s="420"/>
      <c r="DX71" s="286">
        <v>-37554233</v>
      </c>
      <c r="DY71" s="422"/>
      <c r="EA71" s="400"/>
      <c r="EB71" s="420"/>
      <c r="EC71" s="286">
        <v>0</v>
      </c>
      <c r="ED71" s="422"/>
      <c r="EF71" s="400"/>
      <c r="EG71" s="420"/>
      <c r="EH71" s="286">
        <v>-434148</v>
      </c>
      <c r="EI71" s="422"/>
      <c r="EK71" s="414"/>
      <c r="EL71" s="420"/>
      <c r="EM71" s="286">
        <v>-9643088</v>
      </c>
      <c r="EN71" s="422"/>
      <c r="EO71" s="453"/>
      <c r="EP71" s="201"/>
      <c r="EQ71" s="145"/>
      <c r="ER71" s="145"/>
      <c r="ES71" s="145"/>
    </row>
    <row r="72" spans="3:149" s="461" customFormat="1" ht="15" customHeight="1" x14ac:dyDescent="0.3">
      <c r="C72" s="454"/>
      <c r="D72" s="455"/>
      <c r="E72" s="456"/>
      <c r="F72" s="457"/>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8"/>
      <c r="AE72" s="456"/>
      <c r="AF72" s="456"/>
      <c r="AG72" s="456"/>
      <c r="AH72" s="456"/>
      <c r="AI72" s="458"/>
      <c r="AJ72" s="456"/>
      <c r="AK72" s="456"/>
      <c r="AL72" s="459"/>
      <c r="AM72" s="456"/>
      <c r="AN72" s="456"/>
      <c r="AO72" s="456"/>
      <c r="AP72" s="456"/>
      <c r="AQ72" s="456"/>
      <c r="AR72" s="456"/>
      <c r="AS72" s="456"/>
      <c r="AT72" s="456"/>
      <c r="AU72" s="456"/>
      <c r="AV72" s="456"/>
      <c r="AW72" s="456"/>
      <c r="AX72" s="456"/>
      <c r="AY72" s="456"/>
      <c r="AZ72" s="456"/>
      <c r="BA72" s="456"/>
      <c r="BB72" s="456"/>
      <c r="BC72" s="456"/>
      <c r="BD72" s="456"/>
      <c r="BE72" s="456"/>
      <c r="BF72" s="456"/>
      <c r="BG72" s="456"/>
      <c r="BH72" s="456"/>
      <c r="BI72" s="456"/>
      <c r="BJ72" s="456"/>
      <c r="BK72" s="456"/>
      <c r="BL72" s="456"/>
      <c r="BM72" s="456"/>
      <c r="BN72" s="456"/>
      <c r="BO72" s="456"/>
      <c r="BP72" s="456"/>
      <c r="BQ72" s="456"/>
      <c r="BR72" s="456"/>
      <c r="BS72" s="456"/>
      <c r="BT72" s="456"/>
      <c r="BU72" s="456"/>
      <c r="BV72" s="456"/>
      <c r="BW72" s="458">
        <v>0</v>
      </c>
      <c r="BX72" s="456"/>
      <c r="BY72" s="456"/>
      <c r="BZ72" s="456"/>
      <c r="CA72" s="456"/>
      <c r="CB72" s="458"/>
      <c r="CC72" s="456"/>
      <c r="CD72" s="456"/>
      <c r="CE72" s="456"/>
      <c r="CF72" s="456"/>
      <c r="CG72" s="456"/>
      <c r="CH72" s="456"/>
      <c r="CI72" s="456"/>
      <c r="CJ72" s="456"/>
      <c r="CK72" s="456"/>
      <c r="CL72" s="456"/>
      <c r="CM72" s="456"/>
      <c r="CN72" s="456"/>
      <c r="CO72" s="456"/>
      <c r="CP72" s="456"/>
      <c r="CQ72" s="456"/>
      <c r="CR72" s="456"/>
      <c r="CS72" s="456"/>
      <c r="CT72" s="456"/>
      <c r="CU72" s="456"/>
      <c r="CV72" s="458"/>
      <c r="CW72" s="456"/>
      <c r="CX72" s="456"/>
      <c r="CY72" s="456"/>
      <c r="CZ72" s="456"/>
      <c r="DA72" s="458"/>
      <c r="DB72" s="456"/>
      <c r="DC72" s="456"/>
      <c r="DD72" s="456"/>
      <c r="DE72" s="456"/>
      <c r="DF72" s="456"/>
      <c r="DG72" s="456"/>
      <c r="DH72" s="456"/>
      <c r="DI72" s="456"/>
      <c r="DJ72" s="456"/>
      <c r="DK72" s="456"/>
      <c r="DL72" s="456"/>
      <c r="DM72" s="456"/>
      <c r="DN72" s="456"/>
      <c r="DO72" s="456"/>
      <c r="DP72" s="456"/>
      <c r="DQ72" s="456"/>
      <c r="DR72" s="456"/>
      <c r="DS72" s="456"/>
      <c r="DT72" s="456"/>
      <c r="DU72" s="456"/>
      <c r="DV72" s="456"/>
      <c r="DW72" s="456"/>
      <c r="DX72" s="456"/>
      <c r="DY72" s="456"/>
      <c r="DZ72" s="456"/>
      <c r="EA72" s="456"/>
      <c r="EB72" s="456"/>
      <c r="EC72" s="456"/>
      <c r="ED72" s="456"/>
      <c r="EE72" s="456"/>
      <c r="EF72" s="456"/>
      <c r="EG72" s="456"/>
      <c r="EH72" s="456"/>
      <c r="EI72" s="456"/>
      <c r="EJ72" s="456"/>
      <c r="EK72" s="456"/>
      <c r="EL72" s="456"/>
      <c r="EM72" s="456"/>
      <c r="EN72" s="456"/>
      <c r="EO72" s="460"/>
      <c r="EP72" s="201"/>
      <c r="EQ72" s="145"/>
      <c r="ER72" s="145"/>
      <c r="ES72" s="145"/>
    </row>
    <row r="73" spans="3:149" s="461" customFormat="1" ht="15" customHeight="1" x14ac:dyDescent="0.3">
      <c r="C73" s="68" t="s">
        <v>351</v>
      </c>
      <c r="D73" s="462"/>
      <c r="AD73" s="145"/>
      <c r="AI73" s="145"/>
      <c r="AL73" s="463"/>
      <c r="BW73" s="145"/>
      <c r="CB73" s="145"/>
      <c r="CV73" s="145"/>
      <c r="DA73" s="145"/>
      <c r="EO73" s="145"/>
      <c r="EP73" s="145"/>
      <c r="EQ73" s="145"/>
      <c r="ER73" s="145"/>
      <c r="ES73" s="145"/>
    </row>
    <row r="74" spans="3:149" s="461" customFormat="1" ht="15" customHeight="1" x14ac:dyDescent="0.3">
      <c r="C74" s="68" t="s">
        <v>352</v>
      </c>
      <c r="D74" s="462"/>
      <c r="AD74" s="145"/>
      <c r="AI74" s="145"/>
      <c r="AL74" s="463"/>
      <c r="BW74" s="145"/>
      <c r="CB74" s="145"/>
      <c r="CV74" s="145"/>
      <c r="DA74" s="145"/>
      <c r="EO74" s="145"/>
      <c r="EP74" s="145"/>
      <c r="EQ74" s="145"/>
      <c r="ER74" s="145"/>
      <c r="ES74" s="145"/>
    </row>
    <row r="75" spans="3:149" s="461" customFormat="1" x14ac:dyDescent="0.3">
      <c r="C75" s="68" t="s">
        <v>56</v>
      </c>
      <c r="D75" s="462"/>
      <c r="BF75" s="136"/>
      <c r="BW75" s="136"/>
    </row>
  </sheetData>
  <mergeCells count="2">
    <mergeCell ref="H8:BU8"/>
    <mergeCell ref="BZ8:EM8"/>
  </mergeCells>
  <pageMargins left="0.7" right="0.7" top="0.75" bottom="0.75" header="0.3" footer="0.3"/>
  <pageSetup paperSize="9" scale="52"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EC84F-EE9A-4250-A30C-2507F642FF70}">
  <dimension ref="A1:ER826"/>
  <sheetViews>
    <sheetView view="pageBreakPreview" topLeftCell="C1" zoomScale="60" zoomScaleNormal="100" workbookViewId="0">
      <selection activeCell="M23" sqref="M23"/>
    </sheetView>
  </sheetViews>
  <sheetFormatPr defaultColWidth="9.36328125" defaultRowHeight="13" x14ac:dyDescent="0.3"/>
  <cols>
    <col min="1" max="1" width="1.7265625" style="136" hidden="1" customWidth="1"/>
    <col min="2" max="2" width="1.08984375" style="136" hidden="1" customWidth="1"/>
    <col min="3" max="3" width="0.90625" style="136" customWidth="1"/>
    <col min="4" max="4" width="53.453125" style="136" customWidth="1"/>
    <col min="5" max="5" width="3.36328125" style="136" customWidth="1"/>
    <col min="6" max="6" width="0.90625" style="400" customWidth="1"/>
    <col min="7" max="7" width="0.90625" style="136" customWidth="1"/>
    <col min="8" max="8" width="17" style="136" customWidth="1"/>
    <col min="9" max="12" width="0.90625" style="136" customWidth="1"/>
    <col min="13" max="13" width="17" style="136" customWidth="1"/>
    <col min="14" max="15" width="0.90625" style="136" customWidth="1"/>
    <col min="16" max="16" width="1.1796875" style="136" customWidth="1"/>
    <col min="17" max="17" width="0.90625" style="136" customWidth="1"/>
    <col min="18" max="18" width="17" style="136" customWidth="1"/>
    <col min="19" max="22" width="0.90625" style="136" customWidth="1"/>
    <col min="23" max="23" width="17" style="136" customWidth="1"/>
    <col min="24" max="25" width="0.90625" style="136" customWidth="1"/>
    <col min="26" max="27" width="0.90625" style="136" hidden="1" customWidth="1"/>
    <col min="28" max="28" width="17" style="136" hidden="1" customWidth="1"/>
    <col min="29" max="32" width="0.90625" style="136" hidden="1" customWidth="1"/>
    <col min="33" max="33" width="17" style="136" hidden="1" customWidth="1"/>
    <col min="34" max="36" width="0.90625" style="136" hidden="1" customWidth="1"/>
    <col min="37" max="37" width="1.08984375" style="136" hidden="1" customWidth="1"/>
    <col min="38" max="38" width="17" style="136" hidden="1" customWidth="1"/>
    <col min="39" max="42" width="0.90625" style="136" hidden="1" customWidth="1"/>
    <col min="43" max="43" width="17" style="136" hidden="1" customWidth="1"/>
    <col min="44" max="47" width="0.90625" style="136" hidden="1" customWidth="1"/>
    <col min="48" max="48" width="17" style="136" hidden="1" customWidth="1"/>
    <col min="49" max="52" width="0.90625" style="136" hidden="1" customWidth="1"/>
    <col min="53" max="53" width="17" style="136" hidden="1" customWidth="1"/>
    <col min="54" max="57" width="0.90625" style="136" hidden="1" customWidth="1"/>
    <col min="58" max="58" width="17" style="136" hidden="1" customWidth="1"/>
    <col min="59" max="62" width="0.90625" style="136" hidden="1" customWidth="1"/>
    <col min="63" max="63" width="17" style="136" hidden="1" customWidth="1"/>
    <col min="64" max="67" width="0.90625" style="136" hidden="1" customWidth="1"/>
    <col min="68" max="68" width="17" style="136" hidden="1" customWidth="1"/>
    <col min="69" max="70" width="0.90625" style="136" hidden="1" customWidth="1"/>
    <col min="71" max="72" width="0.90625" style="136" customWidth="1"/>
    <col min="73" max="73" width="17" style="136" customWidth="1"/>
    <col min="74" max="75" width="0.90625" style="136" customWidth="1"/>
    <col min="76" max="77" width="0.90625" style="136" hidden="1" customWidth="1"/>
    <col min="78" max="78" width="17" style="136" hidden="1" customWidth="1"/>
    <col min="79" max="82" width="0.90625" style="136" hidden="1" customWidth="1"/>
    <col min="83" max="83" width="17" style="136" hidden="1" customWidth="1"/>
    <col min="84" max="87" width="0.90625" style="136" hidden="1" customWidth="1"/>
    <col min="88" max="88" width="17" style="136" hidden="1" customWidth="1"/>
    <col min="89" max="92" width="0.90625" style="136" hidden="1" customWidth="1"/>
    <col min="93" max="93" width="17" style="136" hidden="1" customWidth="1"/>
    <col min="94" max="97" width="0.90625" style="136" hidden="1" customWidth="1"/>
    <col min="98" max="98" width="17" style="136" hidden="1" customWidth="1"/>
    <col min="99" max="99" width="0.6328125" style="136" hidden="1" customWidth="1"/>
    <col min="100" max="102" width="0.90625" style="136" hidden="1" customWidth="1"/>
    <col min="103" max="103" width="17" style="136" hidden="1" customWidth="1"/>
    <col min="104" max="107" width="0.90625" style="136" hidden="1" customWidth="1"/>
    <col min="108" max="108" width="17" style="136" hidden="1" customWidth="1"/>
    <col min="109" max="112" width="0.90625" style="136" hidden="1" customWidth="1"/>
    <col min="113" max="113" width="17" style="136" hidden="1" customWidth="1"/>
    <col min="114" max="117" width="0.90625" style="136" hidden="1" customWidth="1"/>
    <col min="118" max="118" width="17" style="136" hidden="1" customWidth="1"/>
    <col min="119" max="122" width="0.90625" style="136" hidden="1" customWidth="1"/>
    <col min="123" max="123" width="17" style="136" hidden="1" customWidth="1"/>
    <col min="124" max="127" width="0.90625" style="136" hidden="1" customWidth="1"/>
    <col min="128" max="128" width="17" style="136" hidden="1" customWidth="1"/>
    <col min="129" max="132" width="0.90625" style="136" hidden="1" customWidth="1"/>
    <col min="133" max="133" width="17" style="136" hidden="1" customWidth="1"/>
    <col min="134" max="137" width="0.90625" style="136" hidden="1" customWidth="1"/>
    <col min="138" max="138" width="17" style="136" hidden="1" customWidth="1"/>
    <col min="139" max="142" width="0.90625" style="136" hidden="1" customWidth="1"/>
    <col min="143" max="143" width="17" style="136" hidden="1" customWidth="1"/>
    <col min="144" max="145" width="0.90625" style="136" hidden="1" customWidth="1"/>
    <col min="146" max="146" width="1.7265625" style="136" customWidth="1"/>
    <col min="147" max="147" width="3.6328125" style="136" customWidth="1"/>
    <col min="148" max="148" width="12.6328125" style="136" customWidth="1"/>
    <col min="149" max="16384" width="9.36328125" style="136"/>
  </cols>
  <sheetData>
    <row r="1" spans="4:146" x14ac:dyDescent="0.3">
      <c r="F1" s="136"/>
      <c r="N1" s="136">
        <f>1770000000+11234076861+1105000000</f>
        <v>14109076861</v>
      </c>
    </row>
    <row r="2" spans="4:146" ht="5.25" customHeight="1" x14ac:dyDescent="0.3">
      <c r="F2" s="136"/>
    </row>
    <row r="3" spans="4:146" x14ac:dyDescent="0.3">
      <c r="F3" s="136"/>
    </row>
    <row r="4" spans="4:146" x14ac:dyDescent="0.3">
      <c r="D4" s="145"/>
      <c r="E4" s="145"/>
      <c r="F4" s="145"/>
      <c r="G4" s="145"/>
    </row>
    <row r="5" spans="4:146" x14ac:dyDescent="0.3">
      <c r="F5" s="136"/>
    </row>
    <row r="6" spans="4:146" x14ac:dyDescent="0.3">
      <c r="F6" s="136">
        <v>0</v>
      </c>
    </row>
    <row r="7" spans="4:146" ht="15.5" x14ac:dyDescent="0.35">
      <c r="D7" s="466" t="s">
        <v>353</v>
      </c>
      <c r="E7" s="466"/>
      <c r="F7" s="466">
        <v>0</v>
      </c>
      <c r="G7" s="466"/>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EK7" s="138"/>
      <c r="EL7" s="138"/>
      <c r="EM7" s="138"/>
      <c r="EN7" s="138"/>
      <c r="EO7" s="138"/>
    </row>
    <row r="8" spans="4:146" ht="15" customHeight="1" x14ac:dyDescent="0.3">
      <c r="D8" s="201"/>
      <c r="E8" s="145"/>
      <c r="F8" s="467">
        <v>0</v>
      </c>
      <c r="G8" s="468"/>
      <c r="H8" s="589" t="str">
        <f>[1]Summary!H8</f>
        <v>2025/26</v>
      </c>
      <c r="I8" s="589"/>
      <c r="J8" s="589"/>
      <c r="K8" s="589"/>
      <c r="L8" s="589"/>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589"/>
      <c r="BF8" s="589"/>
      <c r="BG8" s="589"/>
      <c r="BH8" s="589"/>
      <c r="BI8" s="589"/>
      <c r="BJ8" s="589"/>
      <c r="BK8" s="589"/>
      <c r="BL8" s="589"/>
      <c r="BM8" s="589"/>
      <c r="BN8" s="589"/>
      <c r="BO8" s="589"/>
      <c r="BP8" s="589"/>
      <c r="BQ8" s="589"/>
      <c r="BR8" s="589"/>
      <c r="BS8" s="589"/>
      <c r="BT8" s="589"/>
      <c r="BU8" s="589"/>
      <c r="BV8" s="589"/>
      <c r="BW8" s="603"/>
      <c r="BX8" s="469"/>
      <c r="BY8" s="470"/>
      <c r="BZ8" s="600" t="str">
        <f>[1]Summary!BZ8</f>
        <v>2024/25</v>
      </c>
      <c r="CA8" s="600"/>
      <c r="CB8" s="600"/>
      <c r="CC8" s="600"/>
      <c r="CD8" s="600"/>
      <c r="CE8" s="600"/>
      <c r="CF8" s="600"/>
      <c r="CG8" s="600"/>
      <c r="CH8" s="600"/>
      <c r="CI8" s="600"/>
      <c r="CJ8" s="600"/>
      <c r="CK8" s="600"/>
      <c r="CL8" s="600"/>
      <c r="CM8" s="600"/>
      <c r="CN8" s="600"/>
      <c r="CO8" s="600"/>
      <c r="CP8" s="600"/>
      <c r="CQ8" s="600"/>
      <c r="CR8" s="600"/>
      <c r="CS8" s="600"/>
      <c r="CT8" s="600"/>
      <c r="CU8" s="600"/>
      <c r="CV8" s="600"/>
      <c r="CW8" s="600"/>
      <c r="CX8" s="600"/>
      <c r="CY8" s="600"/>
      <c r="CZ8" s="600"/>
      <c r="DA8" s="600"/>
      <c r="DB8" s="600"/>
      <c r="DC8" s="600"/>
      <c r="DD8" s="600"/>
      <c r="DE8" s="600"/>
      <c r="DF8" s="600"/>
      <c r="DG8" s="600"/>
      <c r="DH8" s="600"/>
      <c r="DI8" s="600"/>
      <c r="DJ8" s="600"/>
      <c r="DK8" s="600"/>
      <c r="DL8" s="600"/>
      <c r="DM8" s="600"/>
      <c r="DN8" s="600"/>
      <c r="DO8" s="600"/>
      <c r="DP8" s="600"/>
      <c r="DQ8" s="600"/>
      <c r="DR8" s="600"/>
      <c r="DS8" s="600"/>
      <c r="DT8" s="600"/>
      <c r="DU8" s="600"/>
      <c r="DV8" s="600"/>
      <c r="DW8" s="600"/>
      <c r="DX8" s="600"/>
      <c r="DY8" s="600"/>
      <c r="DZ8" s="600"/>
      <c r="EA8" s="600"/>
      <c r="EB8" s="600"/>
      <c r="EC8" s="600"/>
      <c r="ED8" s="600"/>
      <c r="EE8" s="600"/>
      <c r="EF8" s="600"/>
      <c r="EG8" s="600"/>
      <c r="EH8" s="600"/>
      <c r="EI8" s="600"/>
      <c r="EJ8" s="600"/>
      <c r="EK8" s="600"/>
      <c r="EL8" s="600"/>
      <c r="EM8" s="600"/>
      <c r="EN8" s="600"/>
      <c r="EO8" s="471"/>
      <c r="EP8" s="144"/>
    </row>
    <row r="9" spans="4:146" x14ac:dyDescent="0.3">
      <c r="D9" s="144"/>
      <c r="F9" s="400">
        <v>0</v>
      </c>
      <c r="H9" s="214" t="str">
        <f>[1]Summary!H9</f>
        <v>Budget</v>
      </c>
      <c r="I9" s="214"/>
      <c r="J9" s="214"/>
      <c r="K9" s="394"/>
      <c r="L9" s="214"/>
      <c r="M9" s="214" t="s">
        <v>6</v>
      </c>
      <c r="N9" s="214"/>
      <c r="O9" s="214"/>
      <c r="P9" s="394"/>
      <c r="Q9" s="214"/>
      <c r="R9" s="214" t="s">
        <v>7</v>
      </c>
      <c r="S9" s="214"/>
      <c r="T9" s="214"/>
      <c r="U9" s="394"/>
      <c r="V9" s="214"/>
      <c r="W9" s="214" t="s">
        <v>8</v>
      </c>
      <c r="X9" s="214"/>
      <c r="Y9" s="214"/>
      <c r="Z9" s="394"/>
      <c r="AA9" s="214"/>
      <c r="AB9" s="214" t="s">
        <v>9</v>
      </c>
      <c r="AC9" s="214"/>
      <c r="AD9" s="214"/>
      <c r="AE9" s="394"/>
      <c r="AF9" s="214"/>
      <c r="AG9" s="214" t="s">
        <v>10</v>
      </c>
      <c r="AH9" s="214"/>
      <c r="AI9" s="214"/>
      <c r="AJ9" s="394"/>
      <c r="AK9" s="214"/>
      <c r="AL9" s="214" t="s">
        <v>11</v>
      </c>
      <c r="AM9" s="214"/>
      <c r="AN9" s="214"/>
      <c r="AO9" s="394"/>
      <c r="AP9" s="214"/>
      <c r="AQ9" s="214" t="s">
        <v>12</v>
      </c>
      <c r="AR9" s="214"/>
      <c r="AS9" s="214"/>
      <c r="AT9" s="394"/>
      <c r="AU9" s="214"/>
      <c r="AV9" s="214" t="s">
        <v>13</v>
      </c>
      <c r="AW9" s="214"/>
      <c r="AX9" s="214"/>
      <c r="AY9" s="394"/>
      <c r="AZ9" s="214"/>
      <c r="BA9" s="214" t="s">
        <v>14</v>
      </c>
      <c r="BB9" s="214"/>
      <c r="BC9" s="214"/>
      <c r="BD9" s="394"/>
      <c r="BE9" s="214"/>
      <c r="BF9" s="214" t="s">
        <v>15</v>
      </c>
      <c r="BG9" s="214"/>
      <c r="BH9" s="214"/>
      <c r="BI9" s="394"/>
      <c r="BJ9" s="214"/>
      <c r="BK9" s="214" t="s">
        <v>16</v>
      </c>
      <c r="BL9" s="214"/>
      <c r="BM9" s="214"/>
      <c r="BN9" s="394"/>
      <c r="BO9" s="214"/>
      <c r="BP9" s="214" t="s">
        <v>17</v>
      </c>
      <c r="BQ9" s="214"/>
      <c r="BR9" s="214"/>
      <c r="BS9" s="394"/>
      <c r="BT9" s="214"/>
      <c r="BU9" s="214" t="s">
        <v>18</v>
      </c>
      <c r="BV9" s="214"/>
      <c r="BW9" s="214"/>
      <c r="BX9" s="394"/>
      <c r="BY9" s="149"/>
      <c r="BZ9" s="214" t="str">
        <f>[1]Summary!BZ9</f>
        <v>Preliminary</v>
      </c>
      <c r="CA9" s="214"/>
      <c r="CB9" s="214"/>
      <c r="CC9" s="394"/>
      <c r="CD9" s="214"/>
      <c r="CE9" s="214" t="s">
        <v>6</v>
      </c>
      <c r="CF9" s="214"/>
      <c r="CG9" s="214"/>
      <c r="CH9" s="394"/>
      <c r="CI9" s="214"/>
      <c r="CJ9" s="214" t="s">
        <v>7</v>
      </c>
      <c r="CK9" s="214"/>
      <c r="CL9" s="214"/>
      <c r="CM9" s="394"/>
      <c r="CN9" s="214"/>
      <c r="CO9" s="214" t="s">
        <v>8</v>
      </c>
      <c r="CP9" s="214"/>
      <c r="CQ9" s="214"/>
      <c r="CR9" s="394"/>
      <c r="CS9" s="214"/>
      <c r="CT9" s="214" t="s">
        <v>9</v>
      </c>
      <c r="CU9" s="214"/>
      <c r="CV9" s="214"/>
      <c r="CW9" s="394"/>
      <c r="CX9" s="214"/>
      <c r="CY9" s="214" t="s">
        <v>10</v>
      </c>
      <c r="CZ9" s="214"/>
      <c r="DA9" s="214"/>
      <c r="DB9" s="394"/>
      <c r="DC9" s="214"/>
      <c r="DD9" s="214" t="s">
        <v>11</v>
      </c>
      <c r="DE9" s="214"/>
      <c r="DF9" s="214"/>
      <c r="DG9" s="394"/>
      <c r="DH9" s="214"/>
      <c r="DI9" s="214" t="s">
        <v>12</v>
      </c>
      <c r="DJ9" s="214"/>
      <c r="DK9" s="214"/>
      <c r="DL9" s="394"/>
      <c r="DM9" s="214"/>
      <c r="DN9" s="214" t="s">
        <v>13</v>
      </c>
      <c r="DO9" s="214"/>
      <c r="DP9" s="214"/>
      <c r="DQ9" s="394"/>
      <c r="DR9" s="214"/>
      <c r="DS9" s="214" t="s">
        <v>14</v>
      </c>
      <c r="DT9" s="214"/>
      <c r="DU9" s="214"/>
      <c r="DV9" s="394"/>
      <c r="DW9" s="214"/>
      <c r="DX9" s="214" t="s">
        <v>15</v>
      </c>
      <c r="DY9" s="214"/>
      <c r="DZ9" s="214"/>
      <c r="EA9" s="394"/>
      <c r="EB9" s="214"/>
      <c r="EC9" s="214" t="s">
        <v>16</v>
      </c>
      <c r="ED9" s="214"/>
      <c r="EE9" s="214"/>
      <c r="EF9" s="394"/>
      <c r="EG9" s="149"/>
      <c r="EH9" s="149" t="s">
        <v>20</v>
      </c>
      <c r="EI9" s="149"/>
      <c r="EJ9" s="163"/>
      <c r="EK9" s="394"/>
      <c r="EL9" s="149"/>
      <c r="EM9" s="214" t="s">
        <v>18</v>
      </c>
      <c r="EN9" s="214"/>
      <c r="EO9" s="214"/>
      <c r="EP9" s="144"/>
    </row>
    <row r="10" spans="4:146" x14ac:dyDescent="0.3">
      <c r="D10" s="395" t="s">
        <v>21</v>
      </c>
      <c r="E10" s="472"/>
      <c r="F10" s="473">
        <v>0</v>
      </c>
      <c r="G10" s="472"/>
      <c r="H10" s="397" t="s">
        <v>23</v>
      </c>
      <c r="I10" s="397"/>
      <c r="J10" s="397"/>
      <c r="K10" s="212"/>
      <c r="L10" s="397"/>
      <c r="M10" s="396"/>
      <c r="N10" s="396"/>
      <c r="O10" s="396"/>
      <c r="P10" s="474"/>
      <c r="Q10" s="396"/>
      <c r="R10" s="396"/>
      <c r="S10" s="396"/>
      <c r="T10" s="396"/>
      <c r="U10" s="474"/>
      <c r="V10" s="396"/>
      <c r="W10" s="396"/>
      <c r="X10" s="396"/>
      <c r="Y10" s="396"/>
      <c r="Z10" s="474"/>
      <c r="AA10" s="396"/>
      <c r="AB10" s="396"/>
      <c r="AC10" s="396"/>
      <c r="AD10" s="396"/>
      <c r="AE10" s="474"/>
      <c r="AF10" s="396"/>
      <c r="AG10" s="396"/>
      <c r="AH10" s="396"/>
      <c r="AI10" s="396"/>
      <c r="AJ10" s="474"/>
      <c r="AK10" s="396"/>
      <c r="AL10" s="396"/>
      <c r="AM10" s="396"/>
      <c r="AN10" s="396"/>
      <c r="AO10" s="474"/>
      <c r="AP10" s="396"/>
      <c r="AQ10" s="396"/>
      <c r="AR10" s="396"/>
      <c r="AS10" s="396"/>
      <c r="AT10" s="474"/>
      <c r="AU10" s="396"/>
      <c r="AV10" s="396"/>
      <c r="AW10" s="396"/>
      <c r="AX10" s="396"/>
      <c r="AY10" s="474"/>
      <c r="AZ10" s="396"/>
      <c r="BA10" s="396"/>
      <c r="BB10" s="396"/>
      <c r="BC10" s="396"/>
      <c r="BD10" s="474"/>
      <c r="BE10" s="396"/>
      <c r="BF10" s="396"/>
      <c r="BG10" s="396"/>
      <c r="BH10" s="396"/>
      <c r="BI10" s="474"/>
      <c r="BJ10" s="396"/>
      <c r="BK10" s="396"/>
      <c r="BL10" s="396"/>
      <c r="BM10" s="396"/>
      <c r="BN10" s="474"/>
      <c r="BO10" s="396"/>
      <c r="BP10" s="396"/>
      <c r="BQ10" s="396"/>
      <c r="BR10" s="396"/>
      <c r="BS10" s="474"/>
      <c r="BT10" s="396"/>
      <c r="BU10" s="396"/>
      <c r="BV10" s="214"/>
      <c r="BW10" s="214"/>
      <c r="BX10" s="340"/>
      <c r="BY10" s="397"/>
      <c r="BZ10" s="214" t="s">
        <v>24</v>
      </c>
      <c r="CA10" s="214"/>
      <c r="CB10" s="214"/>
      <c r="CC10" s="340"/>
      <c r="CD10" s="214"/>
      <c r="CE10" s="214"/>
      <c r="CF10" s="214"/>
      <c r="CG10" s="214"/>
      <c r="CH10" s="340"/>
      <c r="CI10" s="214"/>
      <c r="CJ10" s="214"/>
      <c r="CK10" s="214"/>
      <c r="CL10" s="214"/>
      <c r="CM10" s="340"/>
      <c r="CN10" s="214"/>
      <c r="CO10" s="214"/>
      <c r="CP10" s="214"/>
      <c r="CQ10" s="214"/>
      <c r="CR10" s="340"/>
      <c r="CS10" s="214"/>
      <c r="CT10" s="214"/>
      <c r="CU10" s="214"/>
      <c r="CV10" s="214"/>
      <c r="CW10" s="340"/>
      <c r="CX10" s="214"/>
      <c r="CY10" s="214"/>
      <c r="CZ10" s="214"/>
      <c r="DA10" s="214"/>
      <c r="DB10" s="340"/>
      <c r="DC10" s="214"/>
      <c r="DD10" s="214"/>
      <c r="DE10" s="214"/>
      <c r="DF10" s="214"/>
      <c r="DG10" s="340"/>
      <c r="DH10" s="214"/>
      <c r="DI10" s="214"/>
      <c r="DJ10" s="214"/>
      <c r="DK10" s="214"/>
      <c r="DL10" s="340"/>
      <c r="DM10" s="214"/>
      <c r="DN10" s="214"/>
      <c r="DO10" s="214"/>
      <c r="DP10" s="214"/>
      <c r="DQ10" s="340"/>
      <c r="DR10" s="214"/>
      <c r="DS10" s="214"/>
      <c r="DT10" s="214"/>
      <c r="DU10" s="214"/>
      <c r="DV10" s="340"/>
      <c r="DW10" s="214"/>
      <c r="DX10" s="214"/>
      <c r="DY10" s="214"/>
      <c r="DZ10" s="214"/>
      <c r="EA10" s="340"/>
      <c r="EB10" s="214"/>
      <c r="EC10" s="214"/>
      <c r="ED10" s="214"/>
      <c r="EE10" s="214"/>
      <c r="EF10" s="340"/>
      <c r="EG10" s="214"/>
      <c r="EH10" s="214"/>
      <c r="EI10" s="214"/>
      <c r="EJ10" s="153"/>
      <c r="EK10" s="212"/>
      <c r="EL10" s="214"/>
      <c r="EM10" s="214"/>
      <c r="EN10" s="214"/>
      <c r="EO10" s="214"/>
      <c r="EP10" s="144"/>
    </row>
    <row r="11" spans="4:146" x14ac:dyDescent="0.3">
      <c r="D11" s="475"/>
      <c r="E11" s="424"/>
      <c r="F11" s="427"/>
      <c r="G11" s="476"/>
      <c r="H11" s="476"/>
      <c r="I11" s="476"/>
      <c r="J11" s="476"/>
      <c r="K11" s="427"/>
      <c r="L11" s="476"/>
      <c r="M11" s="476"/>
      <c r="N11" s="476"/>
      <c r="O11" s="476"/>
      <c r="P11" s="427"/>
      <c r="Q11" s="476"/>
      <c r="R11" s="476"/>
      <c r="S11" s="476"/>
      <c r="T11" s="476"/>
      <c r="U11" s="427"/>
      <c r="V11" s="476"/>
      <c r="W11" s="476"/>
      <c r="X11" s="476"/>
      <c r="Y11" s="476"/>
      <c r="Z11" s="427"/>
      <c r="AA11" s="476"/>
      <c r="AB11" s="476"/>
      <c r="AC11" s="476"/>
      <c r="AD11" s="476"/>
      <c r="AE11" s="427"/>
      <c r="AF11" s="476"/>
      <c r="AG11" s="476"/>
      <c r="AH11" s="476"/>
      <c r="AI11" s="476"/>
      <c r="AJ11" s="427"/>
      <c r="AK11" s="476"/>
      <c r="AL11" s="476"/>
      <c r="AM11" s="476"/>
      <c r="AN11" s="476"/>
      <c r="AO11" s="427"/>
      <c r="AP11" s="476"/>
      <c r="AQ11" s="476"/>
      <c r="AR11" s="476"/>
      <c r="AS11" s="476"/>
      <c r="AT11" s="427"/>
      <c r="AU11" s="476"/>
      <c r="AV11" s="476"/>
      <c r="AW11" s="476"/>
      <c r="AX11" s="476"/>
      <c r="AY11" s="427"/>
      <c r="AZ11" s="476"/>
      <c r="BA11" s="476"/>
      <c r="BB11" s="476"/>
      <c r="BC11" s="476"/>
      <c r="BD11" s="427"/>
      <c r="BE11" s="476"/>
      <c r="BF11" s="476"/>
      <c r="BG11" s="476"/>
      <c r="BH11" s="476"/>
      <c r="BI11" s="427"/>
      <c r="BJ11" s="476"/>
      <c r="BK11" s="476"/>
      <c r="BL11" s="476"/>
      <c r="BM11" s="424"/>
      <c r="BN11" s="427"/>
      <c r="BO11" s="476"/>
      <c r="BP11" s="476"/>
      <c r="BQ11" s="476"/>
      <c r="BR11" s="476"/>
      <c r="BS11" s="427"/>
      <c r="BT11" s="424"/>
      <c r="BU11" s="207"/>
      <c r="BV11" s="207"/>
      <c r="BW11" s="207"/>
      <c r="BX11" s="406"/>
      <c r="BY11" s="207"/>
      <c r="BZ11" s="476"/>
      <c r="CA11" s="476"/>
      <c r="CB11" s="476"/>
      <c r="CC11" s="427"/>
      <c r="CD11" s="476"/>
      <c r="CE11" s="476"/>
      <c r="CF11" s="476"/>
      <c r="CG11" s="476"/>
      <c r="CH11" s="427"/>
      <c r="CI11" s="476"/>
      <c r="CJ11" s="476"/>
      <c r="CK11" s="476"/>
      <c r="CL11" s="476"/>
      <c r="CM11" s="427"/>
      <c r="CN11" s="476"/>
      <c r="CO11" s="476"/>
      <c r="CP11" s="476"/>
      <c r="CQ11" s="476"/>
      <c r="CR11" s="427"/>
      <c r="CS11" s="476"/>
      <c r="CT11" s="476"/>
      <c r="CU11" s="476"/>
      <c r="CV11" s="476"/>
      <c r="CW11" s="427"/>
      <c r="CX11" s="476"/>
      <c r="CY11" s="476"/>
      <c r="CZ11" s="476"/>
      <c r="DA11" s="476"/>
      <c r="DB11" s="427"/>
      <c r="DC11" s="476"/>
      <c r="DD11" s="476"/>
      <c r="DE11" s="476"/>
      <c r="DF11" s="476"/>
      <c r="DG11" s="427"/>
      <c r="DH11" s="476"/>
      <c r="DI11" s="476"/>
      <c r="DJ11" s="476"/>
      <c r="DK11" s="476"/>
      <c r="DL11" s="427"/>
      <c r="DM11" s="476"/>
      <c r="DN11" s="476"/>
      <c r="DO11" s="476"/>
      <c r="DP11" s="476"/>
      <c r="DQ11" s="427"/>
      <c r="DR11" s="476"/>
      <c r="DS11" s="476"/>
      <c r="DT11" s="476"/>
      <c r="DU11" s="476"/>
      <c r="DV11" s="427"/>
      <c r="DW11" s="476"/>
      <c r="DX11" s="476"/>
      <c r="DY11" s="476"/>
      <c r="DZ11" s="476"/>
      <c r="EA11" s="427"/>
      <c r="EB11" s="476"/>
      <c r="EC11" s="476"/>
      <c r="ED11" s="476"/>
      <c r="EE11" s="476"/>
      <c r="EF11" s="427"/>
      <c r="EG11" s="476"/>
      <c r="EH11" s="476"/>
      <c r="EI11" s="476"/>
      <c r="EJ11" s="476"/>
      <c r="EK11" s="423"/>
      <c r="EL11" s="476"/>
      <c r="EM11" s="207"/>
      <c r="EN11" s="207"/>
      <c r="EO11" s="477"/>
      <c r="EP11" s="144"/>
    </row>
    <row r="12" spans="4:146" s="145" customFormat="1" x14ac:dyDescent="0.3">
      <c r="D12" s="201" t="s">
        <v>45</v>
      </c>
      <c r="F12" s="402"/>
      <c r="H12" s="426">
        <f>SUM(H13:H15)</f>
        <v>375445000</v>
      </c>
      <c r="I12" s="426"/>
      <c r="J12" s="426"/>
      <c r="K12" s="425"/>
      <c r="L12" s="426"/>
      <c r="M12" s="426">
        <f>SUM(M13:M15)</f>
        <v>43875366</v>
      </c>
      <c r="N12" s="426"/>
      <c r="O12" s="426"/>
      <c r="P12" s="425"/>
      <c r="Q12" s="426"/>
      <c r="R12" s="426">
        <f>SUM(R13:R15)</f>
        <v>46646004</v>
      </c>
      <c r="S12" s="426"/>
      <c r="T12" s="426"/>
      <c r="U12" s="425"/>
      <c r="V12" s="426"/>
      <c r="W12" s="426">
        <f>SUM(W13:W15)</f>
        <v>48986394</v>
      </c>
      <c r="X12" s="426"/>
      <c r="Y12" s="426"/>
      <c r="Z12" s="425"/>
      <c r="AA12" s="426"/>
      <c r="AB12" s="426">
        <f>SUM(AB13:AB15)</f>
        <v>0</v>
      </c>
      <c r="AC12" s="426"/>
      <c r="AD12" s="426"/>
      <c r="AE12" s="425"/>
      <c r="AF12" s="426"/>
      <c r="AG12" s="426">
        <f>SUM(AG13:AG15)</f>
        <v>0</v>
      </c>
      <c r="AH12" s="426"/>
      <c r="AI12" s="426"/>
      <c r="AJ12" s="425"/>
      <c r="AK12" s="426"/>
      <c r="AL12" s="426">
        <f>SUM(AL13:AL15)</f>
        <v>0</v>
      </c>
      <c r="AM12" s="426"/>
      <c r="AN12" s="426"/>
      <c r="AO12" s="425"/>
      <c r="AP12" s="426"/>
      <c r="AQ12" s="426">
        <f>SUM(AQ13:AQ15)</f>
        <v>0</v>
      </c>
      <c r="AR12" s="426"/>
      <c r="AS12" s="426"/>
      <c r="AT12" s="425"/>
      <c r="AU12" s="426"/>
      <c r="AV12" s="426">
        <f>SUM(AV13:AV15)</f>
        <v>0</v>
      </c>
      <c r="AW12" s="426"/>
      <c r="AX12" s="426"/>
      <c r="AY12" s="425"/>
      <c r="AZ12" s="426"/>
      <c r="BA12" s="426">
        <f>SUM(BA13:BA15)</f>
        <v>0</v>
      </c>
      <c r="BB12" s="426"/>
      <c r="BC12" s="426"/>
      <c r="BD12" s="425"/>
      <c r="BE12" s="426"/>
      <c r="BF12" s="426">
        <f>SUM(BF13:BF15)</f>
        <v>0</v>
      </c>
      <c r="BG12" s="426"/>
      <c r="BH12" s="426"/>
      <c r="BI12" s="425"/>
      <c r="BJ12" s="426"/>
      <c r="BK12" s="426">
        <f>SUM(BK13:BK15)</f>
        <v>0</v>
      </c>
      <c r="BL12" s="426"/>
      <c r="BM12" s="426"/>
      <c r="BN12" s="425"/>
      <c r="BO12" s="426"/>
      <c r="BP12" s="426">
        <f>SUM(BP13:BP15)</f>
        <v>0</v>
      </c>
      <c r="BQ12" s="426"/>
      <c r="BR12" s="426"/>
      <c r="BS12" s="425"/>
      <c r="BT12" s="426"/>
      <c r="BU12" s="426">
        <f>SUM(BU13:BU15)</f>
        <v>139507764</v>
      </c>
      <c r="BV12" s="426"/>
      <c r="BW12" s="426"/>
      <c r="BX12" s="425"/>
      <c r="BY12" s="426"/>
      <c r="BZ12" s="426">
        <f>SUM(BZ13:BZ15)</f>
        <v>515284679</v>
      </c>
      <c r="CA12" s="426"/>
      <c r="CB12" s="426"/>
      <c r="CC12" s="425"/>
      <c r="CD12" s="426"/>
      <c r="CE12" s="426">
        <f>SUM(CE13:CE15)</f>
        <v>51459956</v>
      </c>
      <c r="CF12" s="426"/>
      <c r="CG12" s="426"/>
      <c r="CH12" s="425"/>
      <c r="CI12" s="426"/>
      <c r="CJ12" s="426">
        <f>SUM(CJ13:CJ15)</f>
        <v>44868020</v>
      </c>
      <c r="CK12" s="426"/>
      <c r="CL12" s="426"/>
      <c r="CM12" s="425"/>
      <c r="CN12" s="426"/>
      <c r="CO12" s="426">
        <f>SUM(CO13:CO15)</f>
        <v>44315001</v>
      </c>
      <c r="CP12" s="426"/>
      <c r="CQ12" s="426"/>
      <c r="CR12" s="425"/>
      <c r="CS12" s="426"/>
      <c r="CT12" s="426">
        <f>SUM(CT13:CT15)</f>
        <v>44303360</v>
      </c>
      <c r="CU12" s="426"/>
      <c r="CV12" s="426"/>
      <c r="CW12" s="425"/>
      <c r="CX12" s="426"/>
      <c r="CY12" s="426">
        <f>SUM(CY13:CY15)</f>
        <v>43408431</v>
      </c>
      <c r="CZ12" s="426"/>
      <c r="DA12" s="426"/>
      <c r="DB12" s="425"/>
      <c r="DC12" s="426"/>
      <c r="DD12" s="426">
        <f>SUM(DD13:DD15)</f>
        <v>34170082</v>
      </c>
      <c r="DE12" s="426"/>
      <c r="DF12" s="426"/>
      <c r="DG12" s="425"/>
      <c r="DH12" s="426"/>
      <c r="DI12" s="426">
        <f>SUM(DI13:DI15)</f>
        <v>52765082</v>
      </c>
      <c r="DJ12" s="426"/>
      <c r="DK12" s="426"/>
      <c r="DL12" s="425"/>
      <c r="DM12" s="426"/>
      <c r="DN12" s="426">
        <f>SUM(DN13:DN15)</f>
        <v>29657674</v>
      </c>
      <c r="DO12" s="426"/>
      <c r="DP12" s="426"/>
      <c r="DQ12" s="425"/>
      <c r="DR12" s="426"/>
      <c r="DS12" s="426">
        <f>SUM(DS13:DS15)</f>
        <v>23451738</v>
      </c>
      <c r="DT12" s="426"/>
      <c r="DU12" s="426"/>
      <c r="DV12" s="425"/>
      <c r="DW12" s="426"/>
      <c r="DX12" s="426">
        <f>SUM(DX13:DX15)</f>
        <v>31329946</v>
      </c>
      <c r="DY12" s="426"/>
      <c r="DZ12" s="426"/>
      <c r="EA12" s="425"/>
      <c r="EB12" s="426"/>
      <c r="EC12" s="426">
        <f>SUM(EC13:EC15)</f>
        <v>36073632</v>
      </c>
      <c r="ED12" s="426"/>
      <c r="EE12" s="426"/>
      <c r="EF12" s="425"/>
      <c r="EG12" s="426"/>
      <c r="EH12" s="426">
        <f>SUM(EH13:EH15)</f>
        <v>34660030</v>
      </c>
      <c r="EI12" s="426"/>
      <c r="EJ12" s="426"/>
      <c r="EK12" s="425"/>
      <c r="EL12" s="426"/>
      <c r="EM12" s="426">
        <f>SUM(EM13:EM15)</f>
        <v>140642977</v>
      </c>
      <c r="EN12" s="426"/>
      <c r="EO12" s="426"/>
      <c r="EP12" s="201"/>
    </row>
    <row r="13" spans="4:146" x14ac:dyDescent="0.3">
      <c r="D13" s="144" t="s">
        <v>354</v>
      </c>
      <c r="G13" s="406"/>
      <c r="H13" s="476">
        <f>+H17+H23</f>
        <v>375445000</v>
      </c>
      <c r="I13" s="478"/>
      <c r="J13" s="424"/>
      <c r="K13" s="423"/>
      <c r="L13" s="427"/>
      <c r="M13" s="476">
        <f>+M17</f>
        <v>40127853</v>
      </c>
      <c r="N13" s="478"/>
      <c r="O13" s="424"/>
      <c r="P13" s="423"/>
      <c r="Q13" s="427"/>
      <c r="R13" s="476">
        <f>+R17</f>
        <v>41693515</v>
      </c>
      <c r="S13" s="478"/>
      <c r="T13" s="424"/>
      <c r="U13" s="423"/>
      <c r="V13" s="427"/>
      <c r="W13" s="476">
        <f>+W17</f>
        <v>39536851</v>
      </c>
      <c r="X13" s="478"/>
      <c r="Y13" s="424"/>
      <c r="Z13" s="423"/>
      <c r="AA13" s="427"/>
      <c r="AB13" s="476">
        <f>+AB17</f>
        <v>0</v>
      </c>
      <c r="AC13" s="478"/>
      <c r="AD13" s="424"/>
      <c r="AE13" s="423"/>
      <c r="AF13" s="427"/>
      <c r="AG13" s="476">
        <f>+AG17</f>
        <v>0</v>
      </c>
      <c r="AH13" s="478"/>
      <c r="AI13" s="424"/>
      <c r="AJ13" s="423"/>
      <c r="AK13" s="427"/>
      <c r="AL13" s="476">
        <f>+AL17</f>
        <v>0</v>
      </c>
      <c r="AM13" s="478"/>
      <c r="AN13" s="424"/>
      <c r="AO13" s="423"/>
      <c r="AP13" s="427"/>
      <c r="AQ13" s="476">
        <f>+AQ17</f>
        <v>0</v>
      </c>
      <c r="AR13" s="478"/>
      <c r="AS13" s="424"/>
      <c r="AT13" s="423"/>
      <c r="AU13" s="427"/>
      <c r="AV13" s="476">
        <f>+AV17</f>
        <v>0</v>
      </c>
      <c r="AW13" s="478"/>
      <c r="AX13" s="424"/>
      <c r="AY13" s="423"/>
      <c r="AZ13" s="427"/>
      <c r="BA13" s="476">
        <f>+BA17</f>
        <v>0</v>
      </c>
      <c r="BB13" s="478"/>
      <c r="BC13" s="424"/>
      <c r="BD13" s="423"/>
      <c r="BE13" s="427"/>
      <c r="BF13" s="476">
        <f>+BF17</f>
        <v>0</v>
      </c>
      <c r="BG13" s="478"/>
      <c r="BH13" s="424"/>
      <c r="BI13" s="423"/>
      <c r="BJ13" s="427"/>
      <c r="BK13" s="476">
        <f>+BK17</f>
        <v>0</v>
      </c>
      <c r="BL13" s="478"/>
      <c r="BM13" s="424"/>
      <c r="BN13" s="423"/>
      <c r="BO13" s="427"/>
      <c r="BP13" s="476">
        <f>+BP17</f>
        <v>0</v>
      </c>
      <c r="BQ13" s="478"/>
      <c r="BR13" s="424"/>
      <c r="BS13" s="423"/>
      <c r="BT13" s="427"/>
      <c r="BU13" s="476">
        <f>+BU17</f>
        <v>121358219</v>
      </c>
      <c r="BV13" s="478"/>
      <c r="BW13" s="424"/>
      <c r="BX13" s="423"/>
      <c r="BY13" s="427"/>
      <c r="BZ13" s="476">
        <f>+BZ17</f>
        <v>390785092</v>
      </c>
      <c r="CA13" s="478"/>
      <c r="CB13" s="424"/>
      <c r="CC13" s="423"/>
      <c r="CD13" s="427"/>
      <c r="CE13" s="476">
        <f>+CE17</f>
        <v>33039392</v>
      </c>
      <c r="CF13" s="478"/>
      <c r="CG13" s="424"/>
      <c r="CH13" s="423"/>
      <c r="CI13" s="427"/>
      <c r="CJ13" s="476">
        <f>+CJ17</f>
        <v>32445328</v>
      </c>
      <c r="CK13" s="478"/>
      <c r="CL13" s="424"/>
      <c r="CM13" s="423"/>
      <c r="CN13" s="427"/>
      <c r="CO13" s="476">
        <f>+CO17</f>
        <v>32719843</v>
      </c>
      <c r="CP13" s="478"/>
      <c r="CQ13" s="424"/>
      <c r="CR13" s="423"/>
      <c r="CS13" s="427"/>
      <c r="CT13" s="476">
        <f>+CT17</f>
        <v>36451131</v>
      </c>
      <c r="CU13" s="478"/>
      <c r="CV13" s="424"/>
      <c r="CW13" s="423"/>
      <c r="CX13" s="427"/>
      <c r="CY13" s="476">
        <f>+CY17</f>
        <v>34709139</v>
      </c>
      <c r="CZ13" s="478"/>
      <c r="DA13" s="424"/>
      <c r="DB13" s="423"/>
      <c r="DC13" s="427"/>
      <c r="DD13" s="476">
        <f>+DD17</f>
        <v>33698189</v>
      </c>
      <c r="DE13" s="478"/>
      <c r="DF13" s="424"/>
      <c r="DG13" s="423"/>
      <c r="DH13" s="427"/>
      <c r="DI13" s="476">
        <f>+DI17</f>
        <v>25401104</v>
      </c>
      <c r="DJ13" s="478"/>
      <c r="DK13" s="424"/>
      <c r="DL13" s="423"/>
      <c r="DM13" s="427"/>
      <c r="DN13" s="476">
        <f>+DN17</f>
        <v>24012455</v>
      </c>
      <c r="DO13" s="478"/>
      <c r="DP13" s="424"/>
      <c r="DQ13" s="423"/>
      <c r="DR13" s="427"/>
      <c r="DS13" s="476">
        <f>+DS17</f>
        <v>16750253</v>
      </c>
      <c r="DT13" s="478"/>
      <c r="DU13" s="424"/>
      <c r="DV13" s="423"/>
      <c r="DW13" s="427"/>
      <c r="DX13" s="476">
        <f>+DX17</f>
        <v>26444149</v>
      </c>
      <c r="DY13" s="478"/>
      <c r="DZ13" s="424"/>
      <c r="EA13" s="423"/>
      <c r="EB13" s="427"/>
      <c r="EC13" s="476">
        <f>+EC17</f>
        <v>28884733</v>
      </c>
      <c r="ED13" s="478"/>
      <c r="EE13" s="424"/>
      <c r="EF13" s="423"/>
      <c r="EG13" s="427"/>
      <c r="EH13" s="476">
        <f>+EH17</f>
        <v>27843640</v>
      </c>
      <c r="EI13" s="478"/>
      <c r="EJ13" s="424"/>
      <c r="EK13" s="423"/>
      <c r="EL13" s="427"/>
      <c r="EM13" s="476">
        <f>+EM17</f>
        <v>98204563</v>
      </c>
      <c r="EN13" s="478"/>
      <c r="EO13" s="424"/>
      <c r="EP13" s="144"/>
    </row>
    <row r="14" spans="4:146" x14ac:dyDescent="0.3">
      <c r="D14" s="144" t="s">
        <v>355</v>
      </c>
      <c r="G14" s="400"/>
      <c r="H14" s="424">
        <f>H245</f>
        <v>0</v>
      </c>
      <c r="I14" s="479"/>
      <c r="J14" s="424"/>
      <c r="K14" s="423"/>
      <c r="L14" s="423"/>
      <c r="M14" s="424">
        <f>M245</f>
        <v>1908496</v>
      </c>
      <c r="N14" s="479"/>
      <c r="O14" s="424"/>
      <c r="P14" s="423"/>
      <c r="Q14" s="423"/>
      <c r="R14" s="424">
        <f>R245</f>
        <v>3377608</v>
      </c>
      <c r="S14" s="479"/>
      <c r="T14" s="424"/>
      <c r="U14" s="423"/>
      <c r="V14" s="423"/>
      <c r="W14" s="424">
        <f>W245</f>
        <v>6988514</v>
      </c>
      <c r="X14" s="479"/>
      <c r="Y14" s="424"/>
      <c r="Z14" s="423"/>
      <c r="AA14" s="423"/>
      <c r="AB14" s="424">
        <f>AB245</f>
        <v>0</v>
      </c>
      <c r="AC14" s="479"/>
      <c r="AD14" s="424"/>
      <c r="AE14" s="423"/>
      <c r="AF14" s="423"/>
      <c r="AG14" s="424">
        <f>AG245</f>
        <v>0</v>
      </c>
      <c r="AH14" s="479"/>
      <c r="AI14" s="424"/>
      <c r="AJ14" s="423"/>
      <c r="AK14" s="423"/>
      <c r="AL14" s="424">
        <f>AL245</f>
        <v>0</v>
      </c>
      <c r="AM14" s="479"/>
      <c r="AN14" s="424"/>
      <c r="AO14" s="423"/>
      <c r="AP14" s="423"/>
      <c r="AQ14" s="424">
        <f>AQ245</f>
        <v>0</v>
      </c>
      <c r="AR14" s="479"/>
      <c r="AS14" s="424"/>
      <c r="AT14" s="423"/>
      <c r="AU14" s="423"/>
      <c r="AV14" s="424">
        <f>AV245</f>
        <v>0</v>
      </c>
      <c r="AW14" s="479"/>
      <c r="AX14" s="424"/>
      <c r="AY14" s="423"/>
      <c r="AZ14" s="423"/>
      <c r="BA14" s="424">
        <f>BA245</f>
        <v>0</v>
      </c>
      <c r="BB14" s="479"/>
      <c r="BC14" s="424"/>
      <c r="BD14" s="423"/>
      <c r="BE14" s="423"/>
      <c r="BF14" s="424">
        <f>BF245</f>
        <v>0</v>
      </c>
      <c r="BG14" s="479"/>
      <c r="BI14" s="423"/>
      <c r="BJ14" s="423"/>
      <c r="BK14" s="424">
        <f>BK245</f>
        <v>0</v>
      </c>
      <c r="BL14" s="479"/>
      <c r="BM14" s="424"/>
      <c r="BN14" s="423"/>
      <c r="BO14" s="423"/>
      <c r="BP14" s="424">
        <f>BP245</f>
        <v>0</v>
      </c>
      <c r="BQ14" s="479"/>
      <c r="BR14" s="424"/>
      <c r="BS14" s="423"/>
      <c r="BT14" s="423"/>
      <c r="BU14" s="424">
        <f>BU245</f>
        <v>12274618</v>
      </c>
      <c r="BV14" s="479"/>
      <c r="BW14" s="424"/>
      <c r="BX14" s="423"/>
      <c r="BY14" s="423"/>
      <c r="BZ14" s="424">
        <f>BZ245</f>
        <v>109385584</v>
      </c>
      <c r="CA14" s="479"/>
      <c r="CB14" s="424"/>
      <c r="CC14" s="423"/>
      <c r="CD14" s="423"/>
      <c r="CE14" s="424">
        <f>CE245</f>
        <v>17711861</v>
      </c>
      <c r="CF14" s="479"/>
      <c r="CG14" s="424"/>
      <c r="CH14" s="423"/>
      <c r="CI14" s="423"/>
      <c r="CJ14" s="424">
        <f>CJ245</f>
        <v>11938504</v>
      </c>
      <c r="CK14" s="479"/>
      <c r="CL14" s="424"/>
      <c r="CM14" s="423"/>
      <c r="CN14" s="423"/>
      <c r="CO14" s="424">
        <f>CO245</f>
        <v>11136788</v>
      </c>
      <c r="CP14" s="479"/>
      <c r="CQ14" s="424"/>
      <c r="CR14" s="423"/>
      <c r="CS14" s="423"/>
      <c r="CT14" s="424">
        <f>CT245</f>
        <v>7852229</v>
      </c>
      <c r="CU14" s="479"/>
      <c r="CV14" s="424"/>
      <c r="CW14" s="423"/>
      <c r="CX14" s="423"/>
      <c r="CY14" s="424">
        <f>CY245</f>
        <v>8352998</v>
      </c>
      <c r="CZ14" s="479"/>
      <c r="DA14" s="424"/>
      <c r="DB14" s="423"/>
      <c r="DC14" s="423"/>
      <c r="DD14" s="424">
        <f>DD245</f>
        <v>0</v>
      </c>
      <c r="DE14" s="479"/>
      <c r="DF14" s="424"/>
      <c r="DG14" s="423"/>
      <c r="DH14" s="423"/>
      <c r="DI14" s="424">
        <f>DI245</f>
        <v>25116918</v>
      </c>
      <c r="DJ14" s="479"/>
      <c r="DK14" s="424"/>
      <c r="DL14" s="423"/>
      <c r="DM14" s="423"/>
      <c r="DN14" s="424">
        <f>DN245</f>
        <v>5346024</v>
      </c>
      <c r="DO14" s="479"/>
      <c r="DP14" s="424"/>
      <c r="DQ14" s="423"/>
      <c r="DR14" s="423"/>
      <c r="DS14" s="424">
        <f>DS245</f>
        <v>6528404</v>
      </c>
      <c r="DT14" s="479"/>
      <c r="DU14" s="424"/>
      <c r="DV14" s="423"/>
      <c r="DW14" s="423"/>
      <c r="DX14" s="424">
        <f>DX245</f>
        <v>3807703</v>
      </c>
      <c r="DY14" s="479"/>
      <c r="EA14" s="423"/>
      <c r="EB14" s="423"/>
      <c r="EC14" s="424">
        <f>EC245</f>
        <v>3015504</v>
      </c>
      <c r="ED14" s="479"/>
      <c r="EE14" s="424"/>
      <c r="EF14" s="423"/>
      <c r="EG14" s="423"/>
      <c r="EH14" s="424">
        <f>EH245</f>
        <v>3359152</v>
      </c>
      <c r="EI14" s="479"/>
      <c r="EJ14" s="424"/>
      <c r="EK14" s="423"/>
      <c r="EL14" s="423"/>
      <c r="EM14" s="424">
        <f>EM245</f>
        <v>40787153</v>
      </c>
      <c r="EN14" s="479"/>
      <c r="EO14" s="424"/>
      <c r="EP14" s="144"/>
    </row>
    <row r="15" spans="4:146" x14ac:dyDescent="0.3">
      <c r="D15" s="144" t="s">
        <v>356</v>
      </c>
      <c r="G15" s="420"/>
      <c r="H15" s="480">
        <f>H387</f>
        <v>0</v>
      </c>
      <c r="I15" s="481"/>
      <c r="J15" s="424"/>
      <c r="K15" s="423"/>
      <c r="L15" s="436"/>
      <c r="M15" s="480">
        <f>M387</f>
        <v>1839017</v>
      </c>
      <c r="N15" s="481"/>
      <c r="O15" s="424"/>
      <c r="P15" s="423"/>
      <c r="Q15" s="436"/>
      <c r="R15" s="480">
        <f>R387</f>
        <v>1574881</v>
      </c>
      <c r="S15" s="481"/>
      <c r="T15" s="424"/>
      <c r="U15" s="423"/>
      <c r="V15" s="436"/>
      <c r="W15" s="480">
        <f>W387</f>
        <v>2461029</v>
      </c>
      <c r="X15" s="481"/>
      <c r="Y15" s="424"/>
      <c r="Z15" s="423"/>
      <c r="AA15" s="436"/>
      <c r="AB15" s="480">
        <f>AB387</f>
        <v>0</v>
      </c>
      <c r="AC15" s="481"/>
      <c r="AD15" s="424"/>
      <c r="AE15" s="423"/>
      <c r="AF15" s="436"/>
      <c r="AG15" s="480">
        <f>AG387</f>
        <v>0</v>
      </c>
      <c r="AH15" s="481"/>
      <c r="AI15" s="424"/>
      <c r="AJ15" s="423"/>
      <c r="AK15" s="436"/>
      <c r="AL15" s="480">
        <f>AL387</f>
        <v>0</v>
      </c>
      <c r="AM15" s="481"/>
      <c r="AN15" s="424"/>
      <c r="AO15" s="423"/>
      <c r="AP15" s="436"/>
      <c r="AQ15" s="480">
        <f>AQ387</f>
        <v>0</v>
      </c>
      <c r="AR15" s="481"/>
      <c r="AS15" s="424"/>
      <c r="AT15" s="423"/>
      <c r="AU15" s="436"/>
      <c r="AV15" s="480">
        <f>AV387</f>
        <v>0</v>
      </c>
      <c r="AW15" s="481"/>
      <c r="AX15" s="424"/>
      <c r="AY15" s="423"/>
      <c r="AZ15" s="436"/>
      <c r="BA15" s="480">
        <f>BA387</f>
        <v>0</v>
      </c>
      <c r="BB15" s="481"/>
      <c r="BC15" s="424"/>
      <c r="BD15" s="423"/>
      <c r="BE15" s="436"/>
      <c r="BF15" s="480">
        <f>BF387</f>
        <v>0</v>
      </c>
      <c r="BG15" s="481"/>
      <c r="BH15" s="424"/>
      <c r="BI15" s="423"/>
      <c r="BJ15" s="436"/>
      <c r="BK15" s="480">
        <f>BK387</f>
        <v>0</v>
      </c>
      <c r="BL15" s="481"/>
      <c r="BM15" s="424"/>
      <c r="BN15" s="423"/>
      <c r="BO15" s="436"/>
      <c r="BP15" s="480">
        <f>BP387</f>
        <v>0</v>
      </c>
      <c r="BQ15" s="481"/>
      <c r="BR15" s="424"/>
      <c r="BS15" s="423"/>
      <c r="BT15" s="436"/>
      <c r="BU15" s="480">
        <f>BU387</f>
        <v>5874927</v>
      </c>
      <c r="BV15" s="481"/>
      <c r="BW15" s="424"/>
      <c r="BX15" s="423"/>
      <c r="BY15" s="436"/>
      <c r="BZ15" s="480">
        <f>BZ387</f>
        <v>15114003</v>
      </c>
      <c r="CA15" s="481"/>
      <c r="CB15" s="424"/>
      <c r="CC15" s="423"/>
      <c r="CD15" s="436"/>
      <c r="CE15" s="480">
        <f>CE387</f>
        <v>708703</v>
      </c>
      <c r="CF15" s="481"/>
      <c r="CG15" s="424"/>
      <c r="CH15" s="423"/>
      <c r="CI15" s="436"/>
      <c r="CJ15" s="480">
        <f>CJ387</f>
        <v>484188</v>
      </c>
      <c r="CK15" s="481"/>
      <c r="CL15" s="424"/>
      <c r="CM15" s="423"/>
      <c r="CN15" s="436"/>
      <c r="CO15" s="480">
        <f>CO387</f>
        <v>458370</v>
      </c>
      <c r="CP15" s="481"/>
      <c r="CQ15" s="424"/>
      <c r="CR15" s="423"/>
      <c r="CS15" s="436"/>
      <c r="CT15" s="480">
        <f>CT387</f>
        <v>0</v>
      </c>
      <c r="CU15" s="481"/>
      <c r="CV15" s="424"/>
      <c r="CW15" s="423"/>
      <c r="CX15" s="436"/>
      <c r="CY15" s="480">
        <f>CY387</f>
        <v>346294</v>
      </c>
      <c r="CZ15" s="481"/>
      <c r="DA15" s="424"/>
      <c r="DB15" s="423"/>
      <c r="DC15" s="436"/>
      <c r="DD15" s="480">
        <f>DD387</f>
        <v>471893</v>
      </c>
      <c r="DE15" s="481"/>
      <c r="DF15" s="424"/>
      <c r="DG15" s="423"/>
      <c r="DH15" s="436"/>
      <c r="DI15" s="480">
        <f>DI387</f>
        <v>2247060</v>
      </c>
      <c r="DJ15" s="481"/>
      <c r="DK15" s="424"/>
      <c r="DL15" s="423"/>
      <c r="DM15" s="436"/>
      <c r="DN15" s="480">
        <f>DN387</f>
        <v>299195</v>
      </c>
      <c r="DO15" s="481"/>
      <c r="DP15" s="424"/>
      <c r="DQ15" s="423"/>
      <c r="DR15" s="436"/>
      <c r="DS15" s="480">
        <f>DS387</f>
        <v>173081</v>
      </c>
      <c r="DT15" s="481"/>
      <c r="DU15" s="424"/>
      <c r="DV15" s="423"/>
      <c r="DW15" s="436"/>
      <c r="DX15" s="480">
        <f>DX387</f>
        <v>1078094</v>
      </c>
      <c r="DY15" s="481"/>
      <c r="DZ15" s="424"/>
      <c r="EA15" s="423"/>
      <c r="EB15" s="436"/>
      <c r="EC15" s="480">
        <f>EC387</f>
        <v>4173395</v>
      </c>
      <c r="ED15" s="481"/>
      <c r="EE15" s="424"/>
      <c r="EF15" s="423"/>
      <c r="EG15" s="436"/>
      <c r="EH15" s="480">
        <f>EH387</f>
        <v>3457238</v>
      </c>
      <c r="EI15" s="481"/>
      <c r="EJ15" s="424"/>
      <c r="EK15" s="423"/>
      <c r="EL15" s="436"/>
      <c r="EM15" s="480">
        <f>EM387</f>
        <v>1651261</v>
      </c>
      <c r="EN15" s="481"/>
      <c r="EO15" s="424"/>
      <c r="EP15" s="144"/>
    </row>
    <row r="16" spans="4:146" x14ac:dyDescent="0.3">
      <c r="D16" s="144"/>
      <c r="H16" s="424"/>
      <c r="I16" s="424"/>
      <c r="J16" s="424"/>
      <c r="K16" s="423"/>
      <c r="L16" s="424"/>
      <c r="M16" s="424"/>
      <c r="N16" s="424"/>
      <c r="O16" s="424"/>
      <c r="P16" s="423"/>
      <c r="Q16" s="424"/>
      <c r="R16" s="424"/>
      <c r="S16" s="424"/>
      <c r="T16" s="424"/>
      <c r="U16" s="423"/>
      <c r="V16" s="424"/>
      <c r="W16" s="424"/>
      <c r="X16" s="424"/>
      <c r="Y16" s="424"/>
      <c r="Z16" s="423"/>
      <c r="AA16" s="424"/>
      <c r="AB16" s="424"/>
      <c r="AC16" s="424"/>
      <c r="AD16" s="424"/>
      <c r="AE16" s="423"/>
      <c r="AF16" s="424"/>
      <c r="AG16" s="424"/>
      <c r="AH16" s="424"/>
      <c r="AI16" s="424"/>
      <c r="AJ16" s="423"/>
      <c r="AK16" s="424"/>
      <c r="AL16" s="424"/>
      <c r="AM16" s="424"/>
      <c r="AN16" s="424"/>
      <c r="AO16" s="423"/>
      <c r="AP16" s="424"/>
      <c r="AQ16" s="424"/>
      <c r="AR16" s="424"/>
      <c r="AS16" s="424"/>
      <c r="AT16" s="423"/>
      <c r="AU16" s="424"/>
      <c r="AV16" s="424"/>
      <c r="AW16" s="424"/>
      <c r="AX16" s="424"/>
      <c r="AY16" s="423"/>
      <c r="AZ16" s="424"/>
      <c r="BA16" s="424"/>
      <c r="BB16" s="424"/>
      <c r="BC16" s="424"/>
      <c r="BD16" s="423"/>
      <c r="BE16" s="424"/>
      <c r="BF16" s="424"/>
      <c r="BG16" s="424"/>
      <c r="BH16" s="424"/>
      <c r="BI16" s="423"/>
      <c r="BJ16" s="424"/>
      <c r="BK16" s="424"/>
      <c r="BL16" s="424"/>
      <c r="BM16" s="424"/>
      <c r="BN16" s="423"/>
      <c r="BO16" s="424"/>
      <c r="BP16" s="424"/>
      <c r="BQ16" s="424"/>
      <c r="BR16" s="424"/>
      <c r="BS16" s="423"/>
      <c r="BT16" s="424"/>
      <c r="BU16" s="424"/>
      <c r="BV16" s="424"/>
      <c r="BW16" s="424"/>
      <c r="BX16" s="423"/>
      <c r="BY16" s="424"/>
      <c r="BZ16" s="424"/>
      <c r="CA16" s="424"/>
      <c r="CB16" s="424"/>
      <c r="CC16" s="423"/>
      <c r="CD16" s="424"/>
      <c r="CE16" s="424"/>
      <c r="CF16" s="424"/>
      <c r="CG16" s="424"/>
      <c r="CH16" s="423"/>
      <c r="CI16" s="424"/>
      <c r="CJ16" s="424"/>
      <c r="CK16" s="424"/>
      <c r="CL16" s="424"/>
      <c r="CM16" s="423"/>
      <c r="CN16" s="424"/>
      <c r="CO16" s="424"/>
      <c r="CP16" s="424"/>
      <c r="CQ16" s="424"/>
      <c r="CR16" s="423"/>
      <c r="CS16" s="424"/>
      <c r="CT16" s="424"/>
      <c r="CU16" s="424"/>
      <c r="CV16" s="424"/>
      <c r="CW16" s="423"/>
      <c r="CX16" s="424"/>
      <c r="CY16" s="424"/>
      <c r="CZ16" s="424"/>
      <c r="DA16" s="424"/>
      <c r="DB16" s="423"/>
      <c r="DC16" s="424"/>
      <c r="DD16" s="424"/>
      <c r="DE16" s="424"/>
      <c r="DF16" s="424"/>
      <c r="DG16" s="423"/>
      <c r="DH16" s="424"/>
      <c r="DI16" s="424"/>
      <c r="DJ16" s="424"/>
      <c r="DK16" s="424"/>
      <c r="DL16" s="423"/>
      <c r="DM16" s="424"/>
      <c r="DN16" s="424"/>
      <c r="DO16" s="424"/>
      <c r="DP16" s="424"/>
      <c r="DQ16" s="423"/>
      <c r="DR16" s="424"/>
      <c r="DS16" s="424"/>
      <c r="DT16" s="424"/>
      <c r="DU16" s="424"/>
      <c r="DV16" s="423"/>
      <c r="DW16" s="424"/>
      <c r="DX16" s="424"/>
      <c r="DY16" s="424"/>
      <c r="DZ16" s="424"/>
      <c r="EA16" s="423"/>
      <c r="EB16" s="424"/>
      <c r="EC16" s="424"/>
      <c r="ED16" s="424"/>
      <c r="EE16" s="424"/>
      <c r="EF16" s="423"/>
      <c r="EG16" s="424"/>
      <c r="EH16" s="424"/>
      <c r="EI16" s="424"/>
      <c r="EJ16" s="424"/>
      <c r="EK16" s="423"/>
      <c r="EL16" s="424"/>
      <c r="EM16" s="424"/>
      <c r="EN16" s="424"/>
      <c r="EO16" s="424"/>
      <c r="EP16" s="144"/>
    </row>
    <row r="17" spans="4:148" s="145" customFormat="1" x14ac:dyDescent="0.3">
      <c r="D17" s="201" t="s">
        <v>357</v>
      </c>
      <c r="F17" s="402"/>
      <c r="H17" s="49">
        <f>SUM(H18:H21)</f>
        <v>371945000</v>
      </c>
      <c r="I17" s="49"/>
      <c r="J17" s="49"/>
      <c r="K17" s="118"/>
      <c r="L17" s="49"/>
      <c r="M17" s="49">
        <f>SUM(M18:M21)</f>
        <v>40127853</v>
      </c>
      <c r="N17" s="49"/>
      <c r="O17" s="49"/>
      <c r="P17" s="118"/>
      <c r="Q17" s="49"/>
      <c r="R17" s="49">
        <f>SUM(R18:R21)</f>
        <v>41693515</v>
      </c>
      <c r="S17" s="49"/>
      <c r="T17" s="49"/>
      <c r="U17" s="118"/>
      <c r="V17" s="49"/>
      <c r="W17" s="49">
        <f>SUM(W18:W21)</f>
        <v>39536851</v>
      </c>
      <c r="X17" s="49"/>
      <c r="Y17" s="49"/>
      <c r="Z17" s="118"/>
      <c r="AA17" s="49"/>
      <c r="AB17" s="49">
        <f>SUM(AB18:AB21)</f>
        <v>0</v>
      </c>
      <c r="AC17" s="49"/>
      <c r="AD17" s="49"/>
      <c r="AE17" s="118"/>
      <c r="AF17" s="49"/>
      <c r="AG17" s="49">
        <f>SUM(AG18:AG21)</f>
        <v>0</v>
      </c>
      <c r="AH17" s="49"/>
      <c r="AI17" s="49"/>
      <c r="AJ17" s="118"/>
      <c r="AK17" s="49"/>
      <c r="AL17" s="49">
        <f>SUM(AL18:AL21)</f>
        <v>0</v>
      </c>
      <c r="AM17" s="49"/>
      <c r="AN17" s="49"/>
      <c r="AO17" s="118"/>
      <c r="AP17" s="49"/>
      <c r="AQ17" s="49">
        <f>SUM(AQ18:AQ21)</f>
        <v>0</v>
      </c>
      <c r="AR17" s="49"/>
      <c r="AS17" s="49"/>
      <c r="AT17" s="118"/>
      <c r="AU17" s="49"/>
      <c r="AV17" s="49">
        <f>SUM(AV18:AV21)</f>
        <v>0</v>
      </c>
      <c r="AW17" s="49"/>
      <c r="AX17" s="49"/>
      <c r="AY17" s="118"/>
      <c r="AZ17" s="49"/>
      <c r="BA17" s="49">
        <f>SUM(BA18:BA21)</f>
        <v>0</v>
      </c>
      <c r="BB17" s="49"/>
      <c r="BC17" s="49"/>
      <c r="BD17" s="118"/>
      <c r="BE17" s="49"/>
      <c r="BF17" s="49">
        <f>SUM(BF18:BF21)</f>
        <v>0</v>
      </c>
      <c r="BG17" s="49"/>
      <c r="BH17" s="49"/>
      <c r="BI17" s="118"/>
      <c r="BJ17" s="49"/>
      <c r="BK17" s="49">
        <f>SUM(BK18:BK21)</f>
        <v>0</v>
      </c>
      <c r="BL17" s="49"/>
      <c r="BM17" s="49"/>
      <c r="BN17" s="118"/>
      <c r="BO17" s="49"/>
      <c r="BP17" s="49">
        <f>SUM(BP18:BP21)</f>
        <v>0</v>
      </c>
      <c r="BQ17" s="49"/>
      <c r="BR17" s="49"/>
      <c r="BS17" s="118"/>
      <c r="BT17" s="49"/>
      <c r="BU17" s="49">
        <f>SUM(BU18:BU21)</f>
        <v>121358219</v>
      </c>
      <c r="BV17" s="49"/>
      <c r="BW17" s="49"/>
      <c r="BX17" s="118"/>
      <c r="BY17" s="49"/>
      <c r="BZ17" s="49">
        <f>SUM(BZ18:BZ21)</f>
        <v>390785092</v>
      </c>
      <c r="CA17" s="49"/>
      <c r="CB17" s="49"/>
      <c r="CC17" s="118"/>
      <c r="CD17" s="49"/>
      <c r="CE17" s="49">
        <f>SUM(CE18:CE21)</f>
        <v>33039392</v>
      </c>
      <c r="CF17" s="49"/>
      <c r="CG17" s="49"/>
      <c r="CH17" s="118"/>
      <c r="CI17" s="49"/>
      <c r="CJ17" s="49">
        <f>SUM(CJ18:CJ21)</f>
        <v>32445328</v>
      </c>
      <c r="CK17" s="49"/>
      <c r="CL17" s="49"/>
      <c r="CM17" s="118"/>
      <c r="CN17" s="49"/>
      <c r="CO17" s="49">
        <f>SUM(CO18:CO21)</f>
        <v>32719843</v>
      </c>
      <c r="CP17" s="49"/>
      <c r="CQ17" s="49"/>
      <c r="CR17" s="118"/>
      <c r="CS17" s="49"/>
      <c r="CT17" s="49">
        <f>SUM(CT18:CT21)</f>
        <v>36451131</v>
      </c>
      <c r="CU17" s="49"/>
      <c r="CV17" s="49"/>
      <c r="CW17" s="118"/>
      <c r="CX17" s="49"/>
      <c r="CY17" s="49">
        <f>SUM(CY18:CY21)</f>
        <v>34709139</v>
      </c>
      <c r="CZ17" s="49"/>
      <c r="DA17" s="49"/>
      <c r="DB17" s="118"/>
      <c r="DC17" s="49"/>
      <c r="DD17" s="49">
        <f>SUM(DD18:DD21)</f>
        <v>33698189</v>
      </c>
      <c r="DE17" s="49"/>
      <c r="DF17" s="49"/>
      <c r="DG17" s="118"/>
      <c r="DH17" s="49"/>
      <c r="DI17" s="49">
        <f>SUM(DI18:DI21)</f>
        <v>25401104</v>
      </c>
      <c r="DJ17" s="49"/>
      <c r="DK17" s="49"/>
      <c r="DL17" s="118"/>
      <c r="DM17" s="49"/>
      <c r="DN17" s="49">
        <f>SUM(DN18:DN21)</f>
        <v>24012455</v>
      </c>
      <c r="DO17" s="49"/>
      <c r="DP17" s="49"/>
      <c r="DQ17" s="118"/>
      <c r="DR17" s="49"/>
      <c r="DS17" s="49">
        <f>SUM(DS18:DS21)</f>
        <v>16750253</v>
      </c>
      <c r="DT17" s="49"/>
      <c r="DU17" s="49"/>
      <c r="DV17" s="118"/>
      <c r="DW17" s="49"/>
      <c r="DX17" s="49">
        <f>SUM(DX18:DX21)</f>
        <v>26444149</v>
      </c>
      <c r="DY17" s="49"/>
      <c r="DZ17" s="49"/>
      <c r="EA17" s="118"/>
      <c r="EB17" s="49"/>
      <c r="EC17" s="49">
        <f>SUM(EC18:EC21)</f>
        <v>28884733</v>
      </c>
      <c r="ED17" s="49"/>
      <c r="EE17" s="49"/>
      <c r="EF17" s="118"/>
      <c r="EG17" s="49"/>
      <c r="EH17" s="49">
        <f>SUM(EH18:EH21)</f>
        <v>27843640</v>
      </c>
      <c r="EI17" s="49"/>
      <c r="EJ17" s="49"/>
      <c r="EK17" s="118"/>
      <c r="EL17" s="49"/>
      <c r="EM17" s="49">
        <f>SUM(EM18:EM21)</f>
        <v>98204563</v>
      </c>
      <c r="EN17" s="49"/>
      <c r="EO17" s="49"/>
      <c r="EP17" s="201"/>
      <c r="ER17" s="482"/>
    </row>
    <row r="18" spans="4:148" x14ac:dyDescent="0.3">
      <c r="D18" s="144" t="s">
        <v>358</v>
      </c>
      <c r="G18" s="406"/>
      <c r="H18" s="483">
        <f>339800000+2000000</f>
        <v>341800000</v>
      </c>
      <c r="I18" s="484"/>
      <c r="J18" s="56"/>
      <c r="K18" s="485"/>
      <c r="L18" s="486"/>
      <c r="M18" s="483">
        <f>+M24+M64+M70+M82+M88+M94+M100+M113+M118+M123+M128+M133+M138+M143+M148+M153+M158+M163+M168+M232+M236+M173+M194+M28+M34+M58+M40+M184+M189+M46+M178+M220+M52+M76+M106+M200+M205+M210+M215</f>
        <v>36173919</v>
      </c>
      <c r="N18" s="484"/>
      <c r="O18" s="56"/>
      <c r="P18" s="485"/>
      <c r="Q18" s="486"/>
      <c r="R18" s="483">
        <f>+R24+R64+R70+R82+R88+R94+R100+R113+R118+R123+R128+R133+R138+R143+R148+R153+R158+R163+R168+R232+R236+R173+R194+R28+R34+R58+R40+R184+R189+R46+R178+R220+R52+R76+R106+R200+R205+R210+R215</f>
        <v>35747465</v>
      </c>
      <c r="S18" s="484"/>
      <c r="T18" s="56"/>
      <c r="U18" s="485"/>
      <c r="V18" s="486"/>
      <c r="W18" s="483">
        <f>+W24+W64+W70+W82+W88+W94+W100+W113+W118+W123+W128+W133+W138+W143+W148+W153+W158+W163+W168+W232+W236+W173+W194+W28+W34+W58+W40+W184+W189+W46+W178+W220+W52+W76+W106+W200+W205+W210+W215</f>
        <v>34021477</v>
      </c>
      <c r="X18" s="484"/>
      <c r="Y18" s="56"/>
      <c r="Z18" s="485"/>
      <c r="AA18" s="486"/>
      <c r="AB18" s="483">
        <f>+AB24+AB64+AB70+AB82+AB88+AB94+AB100+AB113+AB118+AB123+AB128+AB133+AB138+AB143+AB148+AB153+AB158+AB163+AB168+AB232+AB236+AB173+AB28+AB34+AB58+AB40+AB184+AB189+AB46+AB178+AB220+AB52+AB76+AB106+AB200+AB205+AB210+AB215</f>
        <v>0</v>
      </c>
      <c r="AC18" s="484"/>
      <c r="AD18" s="56"/>
      <c r="AE18" s="485"/>
      <c r="AF18" s="486"/>
      <c r="AG18" s="483">
        <f>+AG24+AG64+AG70+AG82+AG88+AG94+AG100+AG113+AG118+AG123+AG128+AG133+AG138+AG143+AG148+AG153+AG158+AG163+AG168+AG232+AG236+AG173+AG28+AG34+AG58+AG40+AG184+AG189+AG46+AG178+AG220+AG52+AG76+AG106+AG200+AG205+AG210+AG215</f>
        <v>0</v>
      </c>
      <c r="AH18" s="484"/>
      <c r="AI18" s="56"/>
      <c r="AJ18" s="485"/>
      <c r="AK18" s="486"/>
      <c r="AL18" s="483">
        <f>+AL24+AL64+AL70+AL82+AL88+AL94+AL100+AL113+AL118+AL123+AL128+AL133+AL138+AL143+AL148+AL153+AL158+AL163+AL168+AL232+AL236+AL173+AL28+AL34+AL58+AL40+AL184+AL189+AL46+AL178+AL220+AL52+AL76+AL106+AL200+AL205+AL210+AL215</f>
        <v>0</v>
      </c>
      <c r="AM18" s="484"/>
      <c r="AN18" s="56"/>
      <c r="AO18" s="485"/>
      <c r="AP18" s="486"/>
      <c r="AQ18" s="483">
        <f>+AQ24+AQ64+AQ70+AQ82+AQ88+AQ94+AQ100+AQ113+AQ118+AQ123+AQ128+AQ133+AQ138+AQ143+AQ148+AQ153+AQ158+AQ163+AQ168+AQ232+AQ236+AQ173+AQ28+AQ34+AQ58+AQ40+AQ184+AQ189+AQ46+AQ178+AQ220+AQ52+AQ76+AQ106+AQ200+AQ205+AQ210+AQ215</f>
        <v>0</v>
      </c>
      <c r="AR18" s="484"/>
      <c r="AS18" s="56"/>
      <c r="AT18" s="485"/>
      <c r="AU18" s="486"/>
      <c r="AV18" s="483">
        <f>+AV24+AV64+AV70+AV82+AV88+AV94+AV100+AV113+AV118+AV123+AV128+AV133+AV138+AV143+AV148+AV153+AV158+AV163+AV168+AV232+AV236+AV173+AV28+AV34+AV58+AV40+AV184+AV189+AV46+AV178+AV220+AV52+AV76+AV106+AV200+AV205+AV210+AV215</f>
        <v>0</v>
      </c>
      <c r="AW18" s="484"/>
      <c r="AX18" s="56"/>
      <c r="AY18" s="485"/>
      <c r="AZ18" s="486"/>
      <c r="BA18" s="483">
        <f>+BA24+BA64+BA70+BA82+BA88+BA94+BA100+BA113+BA118+BA123+BA128+BA133+BA138+BA143+BA148+BA153+BA158+BA163+BA168+BA232+BA236+BA173+BA28+BA34+BA58+BA40+BA184+BA189+BA46+BA178+BA220+BA52+BA76+BA106+BA200+BA205+BA210+BA215</f>
        <v>0</v>
      </c>
      <c r="BB18" s="484"/>
      <c r="BC18" s="56"/>
      <c r="BD18" s="485"/>
      <c r="BE18" s="486"/>
      <c r="BF18" s="483">
        <f>+BF24+BF64+BF70+BF82+BF88+BF94+BF100+BF113+BF118+BF123+BF128+BF133+BF138+BF143+BF148+BF153+BF158+BF163+BF168+BF232+BF236+BF173+BF28+BF34+BF58+BF40+BF184+BF189+BF46+BF178+BF220+BF52+BF76+BF106+BF200+BF205+BF210+BF215</f>
        <v>0</v>
      </c>
      <c r="BG18" s="484"/>
      <c r="BH18" s="56"/>
      <c r="BI18" s="485"/>
      <c r="BJ18" s="486"/>
      <c r="BK18" s="483">
        <f>+BK24+BK64+BK70+BK82+BK88+BK94+BK100+BK113+BK118+BK123+BK128+BK133+BK138+BK143+BK148+BK153+BK158+BK163+BK168+BK232+BK236+BK173+BK28+BK34+BK58+BK40+BK184+BK189+BK46+BK178+BK220+BK52+BK76+BK106+BK200+BK205+BK210+BK215</f>
        <v>0</v>
      </c>
      <c r="BL18" s="484"/>
      <c r="BM18" s="56"/>
      <c r="BN18" s="485"/>
      <c r="BO18" s="486"/>
      <c r="BP18" s="483">
        <f>+BP24+BP64+BP70+BP82+BP88+BP94+BP100+BP113+BP118+BP123+BP128+BP133+BP138+BP143+BP148+BP153+BP158+BP163+BP168+BP232+BP236+BP173+BP28+BP34+BP58+BP40+BP184+BP189+BP46+BP178+BP220+BP52+BP76+BP106+BP200+BP205+BP210+BP215</f>
        <v>0</v>
      </c>
      <c r="BQ18" s="484"/>
      <c r="BR18" s="56"/>
      <c r="BS18" s="485"/>
      <c r="BT18" s="486"/>
      <c r="BU18" s="483">
        <f>+BU24+BU64+BU70+BU82+BU88+BU94+BU100+BU113+BU118+BU123+BU128+BU133+BU138+BU143+BU148+BU153+BU158+BU163+BU168+BU232+BU236+BU173+BU194+BU28+BU34+BU58+BU40+BU184+BU189+BU46+BU178+BU220+BU52+BU76+BU106+BU200+BU205+BU210+BU215</f>
        <v>105942861</v>
      </c>
      <c r="BV18" s="484"/>
      <c r="BW18" s="56"/>
      <c r="BX18" s="485"/>
      <c r="BY18" s="486"/>
      <c r="BZ18" s="483">
        <f>+BZ24+BZ64+BZ70+BZ82+BZ88+BZ94+BZ100+BZ113+BZ118+BZ123+BZ128+BZ133+BZ138+BZ143+BZ148+BZ153+BZ158+BZ163+BZ168+BZ232+BZ236+BZ173+BZ194+BZ28+BZ34+BZ58+BZ40+BZ184+BZ189+BZ46+BZ178+BZ220+BZ52+BZ76+BZ106+BZ200+BZ205+BZ210+BZ215</f>
        <v>329990793</v>
      </c>
      <c r="CA18" s="484"/>
      <c r="CB18" s="56"/>
      <c r="CC18" s="485"/>
      <c r="CD18" s="486"/>
      <c r="CE18" s="483">
        <f>+CE24+CE64+CE70+CE82+CE88+CE94+CE100+CE113+CE118+CE123+CE128+CE133+CE138+CE143+CE148+CE153+CE158+CE163+CE168+CE232+CE236+CE173+CE194+CE28+CE34+CE58+CE40+CE184+CE189+CE46+CE178+CE220+CE52+CE76+CE106+CE200+CE205+CE210+CE215</f>
        <v>24671091</v>
      </c>
      <c r="CF18" s="484"/>
      <c r="CG18" s="56"/>
      <c r="CH18" s="485"/>
      <c r="CI18" s="486"/>
      <c r="CJ18" s="483">
        <f>+CJ24+CJ64+CJ70+CJ82+CJ88+CJ94+CJ100+CJ113+CJ118+CJ123+CJ128+CJ138+CJ143+CJ148+CJ158+CJ163+CJ168+CJ232+CJ236+CJ173+CJ28+CJ34+CJ58+CJ40+CJ184+CJ189+CJ46+CJ178+CJ220+CJ52+CJ76+CJ106+CJ200+CJ205+CJ210+CJ215</f>
        <v>22630510</v>
      </c>
      <c r="CK18" s="484"/>
      <c r="CL18" s="56"/>
      <c r="CM18" s="485"/>
      <c r="CN18" s="486"/>
      <c r="CO18" s="483">
        <f>+CO24+CO64+CO70+CO82+CO88+CO94+CO100+CO113+CO118+CO123+CO128+CO138+CO143+CO148+CO158+CO163+CO168+CO232+CO236+CO173+CO28+CO34+CO58+CO40+CO184+CO189+CO46+CO178+CO220+CO52+CO76+CO106+CO200+CO205+CO210+CO215</f>
        <v>24862764</v>
      </c>
      <c r="CP18" s="484"/>
      <c r="CQ18" s="56"/>
      <c r="CR18" s="485"/>
      <c r="CS18" s="486"/>
      <c r="CT18" s="483">
        <f>+CT24+CT64+CT70+CT82+CT88+CT94+CT100+CT113+CT118+CT123+CT128+CT138+CT143+CT148+CT158+CT163+CT168+CT232+CT236+CT173+CT28+CT34+CT58+CT40+CT184+CT189+CT46+CT178+CT220+CT52+CT76+CT106+CT200+CT205+CT210+CT215</f>
        <v>29692757</v>
      </c>
      <c r="CU18" s="484"/>
      <c r="CV18" s="56"/>
      <c r="CW18" s="485"/>
      <c r="CX18" s="486"/>
      <c r="CY18" s="483">
        <f>+CY24+CY64+CY70+CY82+CY88+CY94+CY100+CY113+CY118+CY123+CY128+CY138+CY143+CY148+CY158+CY163+CY168+CY232+CY236+CY173+CY28+CY34+CY58+CY40+CY184+CY189+CY46+CY178+CY220+CY52+CY76+CY106+CY200+CY205+CY210+CY215</f>
        <v>29465758</v>
      </c>
      <c r="CZ18" s="484"/>
      <c r="DA18" s="56"/>
      <c r="DB18" s="485"/>
      <c r="DC18" s="486"/>
      <c r="DD18" s="483">
        <f>+DD24+DD64+DD70+DD82+DD88+DD94+DD100+DD113+DD118+DD123+DD128+DD133+DD138+DD143+DD148+DD153+DD158+DD163+DD168+DD232+DD236+DD173+DD28+DD34+DD58+DD40+DD184+DD189+DD46+DD178+DD220+DD52+DD76+DD106+DD200+DD205+DD210+DD215</f>
        <v>29025567</v>
      </c>
      <c r="DE18" s="484"/>
      <c r="DF18" s="56"/>
      <c r="DG18" s="485"/>
      <c r="DH18" s="486"/>
      <c r="DI18" s="483">
        <f>+DI24+DI64+DI70+DI82+DI88+DI94+DI100+DI113+DI118+DI123+DI128+DI138+DI143+DI148+DI158+DI163+DI168+DI232+DI236+DI173+DI28+DI34+DI58+DI40+DI184+DI189+DI46+DI178+DI220+DI52+DI76+DI106+DI200+DI205+DI210+DI215</f>
        <v>21137980</v>
      </c>
      <c r="DJ18" s="484"/>
      <c r="DK18" s="56"/>
      <c r="DL18" s="485"/>
      <c r="DM18" s="486"/>
      <c r="DN18" s="483">
        <f>+DN24+DN64+DN70+DN82+DN88+DN94+DN100+DN113+DN118+DN123+DN128+DN138+DN143+DN148+DN158+DN163+DN168+DN232+DN236+DN173+DN28+DN34+DN58+DN40+DN184+DN189+DN46+DN178+DN220+DN52+DN76+DN106+DN200+DN205+DN210+DN215</f>
        <v>20203521</v>
      </c>
      <c r="DO18" s="484"/>
      <c r="DP18" s="56"/>
      <c r="DQ18" s="485"/>
      <c r="DR18" s="486"/>
      <c r="DS18" s="483">
        <f>+DS24+DS64+DS70+DS82+DS88+DS94+DS100+DS113+DS118+DS123+DS128+DS138+DS143+DS148+DS158+DS163+DS168+DS232+DS236+DS173+DS28+DS34+DS58+DS40+DS184+DS189+DS46+DS178+DS220+DS52+DS76+DS106+DS200+DS205+DS210+DS215</f>
        <v>15778631</v>
      </c>
      <c r="DT18" s="484"/>
      <c r="DU18" s="56"/>
      <c r="DV18" s="485"/>
      <c r="DW18" s="486"/>
      <c r="DX18" s="483">
        <f>+DX24+DX64+DX70+DX82+DX88+DX94+DX100+DX113+DX118+DX123+DX128+DX133+DX138+DX143+DX148+DX153+DX158+DX163+DX168+DX232+DX236+DX173+DX28+DX34+DX58+DX40+DX184+DX189+DX46+DX178+DX220+DX52+DX76+DX106+DX200+DX205+DX210+DX215</f>
        <v>24647914</v>
      </c>
      <c r="DY18" s="484"/>
      <c r="DZ18" s="56"/>
      <c r="EA18" s="485"/>
      <c r="EB18" s="486"/>
      <c r="EC18" s="483">
        <f>+EC24+EC64+EC70+EC82+EC88+EC94+EC100+EC113+EC118+EC123+EC128+EC138+EC143+EC148+EC158+EC163+EC168+EC232+EC236+EC173+EC28+EC34+EC58+EC40+EC184+EC189+EC46+EC178+EC220+EC52+EC76+EC106+EC200+EC205+EC210+EC215</f>
        <v>24856083</v>
      </c>
      <c r="ED18" s="484"/>
      <c r="EE18" s="56"/>
      <c r="EF18" s="485"/>
      <c r="EG18" s="486"/>
      <c r="EH18" s="483">
        <f>+EH24+EH64+EH70+EH82+EH88+EH94+EH100+EH113+EH118+EH123+EH128+EH138+EH143+EH148+EH158+EH163+EH168+EH232+EH236+EH173+EH28+EH34+EH58+EH40+EH184+EH189+EH46+EH178+EH220+EH52+EH76+EH106+EH200+EH205+EH210+EH215</f>
        <v>24723401</v>
      </c>
      <c r="EI18" s="484"/>
      <c r="EJ18" s="56"/>
      <c r="EK18" s="485"/>
      <c r="EL18" s="486"/>
      <c r="EM18" s="483">
        <f>+EM24+EM64+EM70+EM82+EM88+EM94+EM100+EM113+EM118+EM123+EM128+EM133+EM138+EM143+EM148+EM153+EM158+EM163+EM168+EM232+EM236+EM173+EM194+EM28+EM34+EM58+EM40+EM184+EM189+EM46+EM178+EM220+EM52+EM76+EM106+EM200+EM205+EM210+EM215</f>
        <v>72164365</v>
      </c>
      <c r="EN18" s="484"/>
      <c r="EO18" s="56"/>
      <c r="EP18" s="144"/>
      <c r="ER18" s="487"/>
    </row>
    <row r="19" spans="4:148" x14ac:dyDescent="0.3">
      <c r="D19" s="144" t="s">
        <v>322</v>
      </c>
      <c r="G19" s="400"/>
      <c r="H19" s="56">
        <v>30145000</v>
      </c>
      <c r="I19" s="55"/>
      <c r="J19" s="56"/>
      <c r="K19" s="485"/>
      <c r="L19" s="485"/>
      <c r="M19" s="56">
        <f>+M65+M71+M83+M89+M95+M101+M114+M119+M124+M129+M134+M139+M144+M149+M154+M159+M164+M169+M174+M29+M35+M59+M41+M185+M190+M47+M53+M77+M107+M179+M195+M221+M201+M206+M211+M216</f>
        <v>3211883</v>
      </c>
      <c r="N19" s="55"/>
      <c r="O19" s="56"/>
      <c r="P19" s="485"/>
      <c r="Q19" s="485"/>
      <c r="R19" s="56">
        <f>+R65+R71+R83+R89+R95+R101+R114+R119+R124+R129+R134+R139+R144+R149+R154+R159+R164+R169+R174+R29+R35+R59+R41+R185+R190+R47+R53+R77+R107+R179+R195+R221+R201+R206+R211+R216</f>
        <v>4200480</v>
      </c>
      <c r="S19" s="55"/>
      <c r="T19" s="56"/>
      <c r="U19" s="485"/>
      <c r="V19" s="485"/>
      <c r="W19" s="56">
        <f>+W65+W71+W83+W89+W95+W101+W114+W119+W124+W129+W134+W139+W144+W149+W154+W159+W164+W169+W174+W29+W35+W59+W41+W185+W190+W47+W53+W77+W107+W179+W195+W221+W201+W206+W211+W216</f>
        <v>3611342</v>
      </c>
      <c r="X19" s="55"/>
      <c r="Y19" s="56"/>
      <c r="Z19" s="485"/>
      <c r="AA19" s="485"/>
      <c r="AB19" s="56">
        <f>+AB65+AB71+AB83+AB89+AB95+AB101+AB114+AB119+AB124+AB129+AB134+AB139+AB144+AB149+AB154+AB159+AB164+AB169+AB174+AB29+AB35+AB59+AB41+AB185+AB190+AB47+AB53+AB77+AB107+AB179+AB221+AB201+AB206+AB211+AB216</f>
        <v>0</v>
      </c>
      <c r="AC19" s="55"/>
      <c r="AD19" s="56"/>
      <c r="AE19" s="485"/>
      <c r="AF19" s="485"/>
      <c r="AG19" s="56">
        <f>+AG65+AG71+AG83+AG89+AG95+AG101+AG114+AG119+AG124+AG129+AG134+AG139+AG144+AG149+AG154+AG159+AG164+AG169+AG174+AG29+AG35+AG59+AG41+AG185+AG190+AG47+AG53+AG77+AG107+AG179+AG221+AG201+AG206+AG211+AG216</f>
        <v>0</v>
      </c>
      <c r="AH19" s="55"/>
      <c r="AI19" s="56"/>
      <c r="AJ19" s="485"/>
      <c r="AK19" s="485"/>
      <c r="AL19" s="56">
        <f>+AL65+AL71+AL83+AL89+AL95+AL101+AL114+AL119+AL124+AL129+AL134+AL139+AL144+AL149+AL154+AL159+AL164+AL169+AL174+AL29+AL35+AL59+AL41+AL185+AL190+AL47+AL53+AL77+AL107+AL179+AL221+AL201+AL206+AL211+AL216</f>
        <v>0</v>
      </c>
      <c r="AM19" s="55"/>
      <c r="AN19" s="56"/>
      <c r="AO19" s="485"/>
      <c r="AP19" s="485"/>
      <c r="AQ19" s="56">
        <f>+AQ65+AQ71+AQ83+AQ89+AQ95+AQ101+AQ114+AQ119+AQ124+AQ129+AQ134+AQ139+AQ144+AQ149+AQ154+AQ159+AQ164+AQ169+AQ174+AQ29+AQ35+AQ59+AQ41+AQ185+AQ190+AQ47+AQ53+AQ77+AQ107+AQ179+AQ221+AQ201+AQ206+AQ211+AQ216</f>
        <v>0</v>
      </c>
      <c r="AR19" s="55"/>
      <c r="AS19" s="56"/>
      <c r="AT19" s="485"/>
      <c r="AU19" s="485"/>
      <c r="AV19" s="56">
        <f>+AV65+AV71+AV83+AV89+AV95+AV101+AV114+AV119+AV124+AV129+AV134+AV139+AV144+AV149+AV154+AV159+AV164+AV169+AV174+AV29+AV35+AV59+AV41+AV185+AV190+AV47+AV53+AV77+AV107+AV179+AV221+AV201+AV206+AV211+AV216</f>
        <v>0</v>
      </c>
      <c r="AW19" s="55"/>
      <c r="AX19" s="56"/>
      <c r="AY19" s="485"/>
      <c r="AZ19" s="485"/>
      <c r="BA19" s="56">
        <f>+BA65+BA71+BA83+BA89+BA95+BA101+BA114+BA119+BA124+BA129+BA134+BA139+BA144+BA149+BA154+BA159+BA164+BA169+BA174+BA29+BA35+BA59+BA41+BA185+BA190+BA47+BA53+BA77+BA107+BA179+BA221+BA201+BA206+BA211+BA216</f>
        <v>0</v>
      </c>
      <c r="BB19" s="55"/>
      <c r="BC19" s="56"/>
      <c r="BD19" s="485"/>
      <c r="BE19" s="485"/>
      <c r="BF19" s="56">
        <f>+BF65+BF71+BF83+BF89+BF95+BF101+BF114+BF119+BF124+BF129+BF139+BF144+BF149+BF154+BF159+BF164+BF169+BF174+BF29+BF35+BF59+BF41+BF185+BF190+BF47+BF53+BF77+BF107+BF179+BF221+BF201+BF206+BF211+BF216</f>
        <v>0</v>
      </c>
      <c r="BG19" s="55"/>
      <c r="BH19" s="56"/>
      <c r="BI19" s="485"/>
      <c r="BJ19" s="485"/>
      <c r="BK19" s="56">
        <f>+BK65+BK71+BK83+BK89+BK95+BK101+BK114+BK119+BK124+BK129+BK139+BK144+BK149+BK154+BK159+BK164+BK169+BK174+BK29+BK35+BK59+BK41+BK185+BK190+BK47+BK53+BK77+BK107+BK179+BK221+BK201+BK206+BK211+BK216</f>
        <v>0</v>
      </c>
      <c r="BL19" s="55"/>
      <c r="BM19" s="56"/>
      <c r="BN19" s="485"/>
      <c r="BO19" s="485"/>
      <c r="BP19" s="56">
        <f>+BP65+BP71+BP83+BP89+BP95+BP101+BP114+BP119+BP124+BP129+BP134+BP139+BP144+BP149+BP154+BP159+BP164+BP169+BP174+BP29+BP35+BP59+BP41+BP185+BP190+BP47+BP53+BP77+BP107+BP179+BP221+BP201+BP206+BP211+BP216</f>
        <v>0</v>
      </c>
      <c r="BQ19" s="55"/>
      <c r="BR19" s="56"/>
      <c r="BS19" s="485"/>
      <c r="BT19" s="485"/>
      <c r="BU19" s="56">
        <f>+BU65+BU71+BU83+BU89+BU95+BU101+BU114+BU119+BU124+BU129+BU134+BU139+BU144+BU149+BU154+BU159+BU164+BU169+BU174+BU29+BU35+BU59+BU41+BU185+BU190+BU47+BU53+BU77+BU107+BU179+BU195+BU221+BU201+BU206+BU211+BU216</f>
        <v>11023705</v>
      </c>
      <c r="BV19" s="55"/>
      <c r="BW19" s="56"/>
      <c r="BX19" s="485"/>
      <c r="BY19" s="485"/>
      <c r="BZ19" s="56">
        <f>+BZ65+BZ71+BZ83+BZ89+BZ95+BZ101+BZ114+BZ119+BZ124+BZ129+BZ134+BZ139+BZ144+BZ149+BZ154+BZ159+BZ164+BZ169+BZ174+BZ29+BZ35+BZ59+BZ41+BZ185+BZ190+BZ47+BZ53+BZ77+BZ107+BZ179+BZ195+BZ221+BZ201+BZ206+BZ211+BZ216</f>
        <v>44424006</v>
      </c>
      <c r="CA19" s="55"/>
      <c r="CB19" s="56"/>
      <c r="CC19" s="485"/>
      <c r="CD19" s="485"/>
      <c r="CE19" s="56">
        <f>+CE65+CE71+CE83+CE89+CE95+CE101+CE114+CE119+CE124+CE129+CE134+CE139+CE144+CE149+CE154+CE159+CE164+CE169+CE174+CE29+CE35+CE59+CE41+CE185+CE190+CE47+CE53+CE77+CE107+CE179+CE195+CE221+CE201+CE206+CE211+CE216</f>
        <v>7042033</v>
      </c>
      <c r="CF19" s="55"/>
      <c r="CG19" s="56"/>
      <c r="CH19" s="485"/>
      <c r="CI19" s="485"/>
      <c r="CJ19" s="56">
        <f>+CJ65+CJ71+CJ83+CJ89+CJ95+CJ101+CJ114+CJ119+CJ124+CJ129+CJ139+CJ144+CJ149+CJ159+CJ164+CJ169+CJ174+CJ29+CJ35+CJ59+CJ41+CJ185+CJ190+CJ47+CJ53+CJ77+CJ107+CJ179+CJ221+CJ201+CJ206+CJ211+CJ216</f>
        <v>6504232</v>
      </c>
      <c r="CK19" s="55"/>
      <c r="CL19" s="56"/>
      <c r="CM19" s="485"/>
      <c r="CN19" s="485"/>
      <c r="CO19" s="56">
        <f>+CO65+CO71+CO83+CO89+CO95+CO101+CO114+CO119+CO124+CO129+CO139+CO144+CO149+CO159+CO164+CO169+CO174+CO29+CO35+CO59+CO41+CO185+CO190+CO47+CO53+CO77+CO107+CO179+CO221+CO201+CO206+CO211+CO216</f>
        <v>5811659</v>
      </c>
      <c r="CP19" s="55"/>
      <c r="CQ19" s="56"/>
      <c r="CR19" s="485"/>
      <c r="CS19" s="485"/>
      <c r="CT19" s="56">
        <f>+CT65+CT71+CT83+CT89+CT95+CT101+CT114+CT119+CT124+CT129+CT139+CT144+CT149+CT159+CT164+CT169+CT174+CT29+CT35+CT59+CT41+CT185+CT190+CT47+CT53+CT77+CT107+CT179+CT221+CT201+CT206+CT211+CT216</f>
        <v>5175000</v>
      </c>
      <c r="CU19" s="55"/>
      <c r="CV19" s="56"/>
      <c r="CW19" s="485"/>
      <c r="CX19" s="485"/>
      <c r="CY19" s="56">
        <f>+CY65+CY71+CY83+CY89+CY95+CY101+CY114+CY119+CY124+CY129+CY139+CY144+CY149+CY159+CY164+CY169+CY174+CY29+CY35+CY59+CY41+CY185+CY190+CY47+CY53+CY77+CY107+CY179+CY221+CY201+CY206+CY211+CY216</f>
        <v>4125751</v>
      </c>
      <c r="CZ19" s="55"/>
      <c r="DA19" s="56"/>
      <c r="DB19" s="485"/>
      <c r="DC19" s="485"/>
      <c r="DD19" s="56">
        <f>+DD65+DD71+DD83+DD89+DD95+DD101+DD114+DD119+DD124+DD129+DD134+DD139+DD144+DD149+DD154+DD159+DD164+DD169+DD174+DD29+DD35+DD59+DD41+DD185+DD190+DD47+DD53+DD77+DD107+DD179+DD221+DD201+DD206+DD211+DD216</f>
        <v>3139071</v>
      </c>
      <c r="DE19" s="55"/>
      <c r="DF19" s="56"/>
      <c r="DG19" s="485"/>
      <c r="DH19" s="485"/>
      <c r="DI19" s="56">
        <f>+DI65+DI71+DI83+DI89+DI95+DI101+DI114+DI119+DI124+DI129+DI139+DI144+DI149+DI159+DI164+DI169+DI174+DI29+DI35+DI59+DI41+DI185+DI190+DI47+DI53+DI77+DI107+DI179+DI221+DI201+DI206+DI211+DI216</f>
        <v>2504077</v>
      </c>
      <c r="DJ19" s="55"/>
      <c r="DK19" s="56"/>
      <c r="DL19" s="485"/>
      <c r="DM19" s="485"/>
      <c r="DN19" s="56">
        <f>+DN65+DN71+DN83+DN89+DN95+DN101+DN114+DN119+DN124+DN129+DN139+DN144+DN149+DN159+DN164+DN169+DN174+DN29+DN35+DN59+DN41+DN185+DN190+DN47+DN53+DN77+DN107+DN179+DN221+DN201+DN206+DN211+DN216</f>
        <v>2196161</v>
      </c>
      <c r="DO19" s="55"/>
      <c r="DP19" s="56"/>
      <c r="DQ19" s="485"/>
      <c r="DR19" s="485"/>
      <c r="DS19" s="56">
        <f>+DS65+DS71+DS83+DS89+DS95+DS101+DS114+DS119+DS124+DS129+DS139+DS144+DS149+DS159+DS164+DS169+DS174+DS29+DS35+DS59+DS41+DS185+DS190+DS47+DS53+DS77+DS107+DS179+DS221+DS201+DS206+DS211+DS216</f>
        <v>579085</v>
      </c>
      <c r="DT19" s="55"/>
      <c r="DU19" s="56"/>
      <c r="DV19" s="485"/>
      <c r="DW19" s="485"/>
      <c r="DX19" s="56">
        <f>+DX65+DX71+DX83+DX89+DX95+DX101+DX114+DX119+DX124+DX129+DX134+DX139+DX144+DX149+DX154+DX159+DX164+DX169+DX174+DX29+DX35+DX59+DX41+DX185+DX190+DX47+DX53+DX77+DX107+DX179+DX221+DX201+DX206+DX211+DX216</f>
        <v>1510987</v>
      </c>
      <c r="DY19" s="55"/>
      <c r="DZ19" s="56"/>
      <c r="EA19" s="485"/>
      <c r="EB19" s="485"/>
      <c r="EC19" s="56">
        <f>+EC65+EC71+EC83+EC89+EC95+EC101+EC114+EC119+EC124+EC129+EC139+EC144+EC149+EC159+EC164+EC169+EC174+EC29+EC35+EC59+EC41+EC185+EC190+EC47+EC53+EC77+EC107+EC179+EC221+EC201+EC206+EC211+EC216</f>
        <v>2932674</v>
      </c>
      <c r="ED19" s="55"/>
      <c r="EE19" s="56"/>
      <c r="EF19" s="485"/>
      <c r="EG19" s="485"/>
      <c r="EH19" s="56">
        <f>+EH65+EH71+EH83+EH89+EH95+EH101+EH114+EH119+EH124+EH129+EH139+EH144+EH149+EH159+EH164+EH169+EH174+EH29+EH35+EH59+EH41+EH185+EH190+EH47+EH53+EH77+EH107+EH179+EH221+EH201+EH206+EH211+EH216</f>
        <v>2691254</v>
      </c>
      <c r="EI19" s="55"/>
      <c r="EJ19" s="56"/>
      <c r="EK19" s="485"/>
      <c r="EL19" s="485"/>
      <c r="EM19" s="56">
        <f>+EM65+EM71+EM83+EM89+EM95+EM101+EM114+EM119+EM124+EM129+EM134+EM139+EM144+EM149+EM154+EM159+EM164+EM169+EM174+EM29+EM35+EM59+EM41+EM185+EM190+EM47+EM53+EM77+EM107+EM179+EM195+EM221+EM201+EM206+EM211+EM216</f>
        <v>19357924</v>
      </c>
      <c r="EN19" s="55"/>
      <c r="EO19" s="56"/>
      <c r="EP19" s="144"/>
      <c r="ER19" s="487"/>
    </row>
    <row r="20" spans="4:148" x14ac:dyDescent="0.3">
      <c r="D20" s="144" t="s">
        <v>359</v>
      </c>
      <c r="G20" s="400"/>
      <c r="H20" s="56">
        <f>+H66+H72+H84+H90+H96+H102+H115+H120+H125+H130+H140+H145+H150+H160+H165+H170+H175+H30+H36+H60+H42+H186+H191+H48</f>
        <v>0</v>
      </c>
      <c r="I20" s="414"/>
      <c r="K20" s="400"/>
      <c r="L20" s="400"/>
      <c r="M20" s="56">
        <f>+M66+M72+M84+M90+M96+M102+M115+M120+M125+M130+M135+M140+M145+M150+M155+M160+M165+M170+M175+M196+M30+M36+M60+M42+M186+M191+M48+M54+M78+M108+M180+M222+M202+M207+M212+M217</f>
        <v>-15855</v>
      </c>
      <c r="N20" s="55"/>
      <c r="O20" s="56"/>
      <c r="P20" s="485"/>
      <c r="Q20" s="485"/>
      <c r="R20" s="56">
        <f>+R66+R72+R84+R90+R96+R102+R115+R120+R125+R130+R135+R140+R145+R150+R155+R160+R165+R170+R175+R196+R30+R36+R60+R42+R186+R191+R48+R54+R78+R108+R180+R222+R202+R207+R212+R217</f>
        <v>-77968</v>
      </c>
      <c r="S20" s="55"/>
      <c r="T20" s="56"/>
      <c r="U20" s="485"/>
      <c r="V20" s="485"/>
      <c r="W20" s="56">
        <f>+W66+W72+W84+W90+W96+W102+W115+W120+W125+W130+W135+W140+W145+W150+W155+W160+W165+W170+W175+W196+W30+W36+W60+W42+W186+W191+W48+W54+W78+W108+W180+W222+W202+W207+W212+W217</f>
        <v>-243080</v>
      </c>
      <c r="X20" s="55"/>
      <c r="Y20" s="56"/>
      <c r="Z20" s="485"/>
      <c r="AA20" s="485"/>
      <c r="AB20" s="56">
        <f>+AB66+AB72+AB84+AB90+AB96+AB102+AB115+AB120+AB125+AB130+AB135+AB140+AB145+AB150+AB155+AB160+AB165+AB170+AB175+AB30+AB36+AB60+AB42+AB186+AB191+AB48+AB54+AB78+AB108+AB180+AB222+AB202+AB207+AB212+AB217</f>
        <v>0</v>
      </c>
      <c r="AC20" s="55"/>
      <c r="AD20" s="56"/>
      <c r="AE20" s="485"/>
      <c r="AF20" s="485"/>
      <c r="AG20" s="56">
        <f>+AG66+AG72+AG84+AG90+AG96+AG102+AG115+AG120+AG125+AG130+AG135+AG140+AG145+AG150+AG155+AG160+AG165+AG170+AG175+AG30+AG36+AG60+AG42+AG186+AG191+AG48+AG54+AG78+AG108+AG180+AG222+AG202+AG207+AG212+AG217</f>
        <v>0</v>
      </c>
      <c r="AH20" s="55"/>
      <c r="AI20" s="56"/>
      <c r="AJ20" s="485"/>
      <c r="AK20" s="485"/>
      <c r="AL20" s="56">
        <f>+AL66+AL72+AL84+AL90+AL96+AL102+AL115+AL120+AL125+AL130+AL135+AL140+AL145+AL150+AL155+AL160+AL165+AL170+AL175+AL30+AL36+AL60+AL42+AL186+AL191+AL48+AL54+AL78+AL108+AL180+AL222+AL202+AL207+AL212+AL217</f>
        <v>0</v>
      </c>
      <c r="AM20" s="55"/>
      <c r="AN20" s="56"/>
      <c r="AO20" s="485"/>
      <c r="AP20" s="485"/>
      <c r="AQ20" s="56">
        <f>+AQ66+AQ72+AQ84+AQ90+AQ96+AQ102+AQ115+AQ120+AQ125+AQ130+AQ135+AQ140+AQ145+AQ150+AQ155+AQ160+AQ165+AQ170+AQ175+AQ30+AQ36+AQ60+AQ42+AQ186+AQ191+AQ48+AQ54+AQ78+AQ108+AQ180+AQ222+AQ202+AQ207+AQ212+AQ217</f>
        <v>0</v>
      </c>
      <c r="AR20" s="55"/>
      <c r="AS20" s="56"/>
      <c r="AT20" s="485"/>
      <c r="AU20" s="485"/>
      <c r="AV20" s="56">
        <f>+AV66+AV72+AV84+AV90+AV96+AV102+AV115+AV120+AV125+AV130+AV135+AV140+AV145+AV150+AV155+AV160+AV165+AV170+AV175+AV30+AV36+AV60+AV42+AV186+AV191+AV48+AV54+AV78+AV108+AV180+AV222+AV202+AV207+AV212+AV217</f>
        <v>0</v>
      </c>
      <c r="AW20" s="55"/>
      <c r="AX20" s="56"/>
      <c r="AY20" s="485"/>
      <c r="AZ20" s="485"/>
      <c r="BA20" s="56">
        <f>+BA66+BA72+BA84+BA90+BA96+BA102+BA115+BA120+BA125+BA130+BA135+BA140+BA145+BA150+BA155+BA160+BA165+BA170+BA175+BA30+BA36+BA60+BA42+BA186+BA191+BA48+BA54+BA78+BA108+BA180+BA222+BA202+BA207+BA212+BA217</f>
        <v>0</v>
      </c>
      <c r="BB20" s="55"/>
      <c r="BC20" s="56"/>
      <c r="BD20" s="485"/>
      <c r="BE20" s="485"/>
      <c r="BF20" s="56">
        <f>+BF66+BF72+BF84+BF90+BF96+BF102+BF115+BF120+BF125+BF130+BF135+BF140+BF145+BF150+BF155+BF160+BF165+BF170+BF175+BF30+BF36+BF60+BF42+BF186+BF191+BF48+BF54+BF78+BF108+BF180+BF222+BF202+BF207+BF212+BF217</f>
        <v>0</v>
      </c>
      <c r="BG20" s="55"/>
      <c r="BH20" s="56"/>
      <c r="BI20" s="485"/>
      <c r="BJ20" s="485"/>
      <c r="BK20" s="56">
        <f>+BK66+BK72+BK84+BK90+BK96+BK102+BK115+BK120+BK125+BK130+BK135+BK140+BK145+BK150+BK155+BK160+BK165+BK170+BK175+BK30+BK36+BK60+BK42+BK186+BK191+BK48+BK54+BK78+BK108+BK180+BK222+BK202+BK207+BK212+BK217</f>
        <v>0</v>
      </c>
      <c r="BL20" s="55"/>
      <c r="BM20" s="56"/>
      <c r="BN20" s="485"/>
      <c r="BO20" s="485"/>
      <c r="BP20" s="56">
        <f>+BP66+BP72+BP84+BP90+BP96+BP102+BP115+BP120+BP125+BP130+BP135+BP140+BP145+BP150+BP155+BP160+BP165+BP170+BP175+BP30+BP36+BP60+BP42+BP186+BP191+BP48+BP54+BP78+BP108+BP180+BP222+BP202+BP207+BP212+BP217</f>
        <v>0</v>
      </c>
      <c r="BQ20" s="55"/>
      <c r="BR20" s="56"/>
      <c r="BS20" s="485"/>
      <c r="BT20" s="485"/>
      <c r="BU20" s="56">
        <f>+BU66+BU72+BU84+BU90+BU96+BU102+BU115+BU120+BU125+BU130+BU135+BU140+BU145+BU150+BU155+BU160+BU165+BU170+BU175+BU196+BU30+BU36+BU60+BU42+BU186+BU191+BU48+BU54+BU78+BU108+BU180+BU222+BU202+BU207+BU212+BU217</f>
        <v>-336903</v>
      </c>
      <c r="BV20" s="55"/>
      <c r="BW20" s="56"/>
      <c r="BX20" s="485"/>
      <c r="BY20" s="485"/>
      <c r="BZ20" s="56">
        <f>+BZ66+BZ72+BZ84+BZ90+BZ96+BZ102+BZ115+BZ120+BZ125+BZ130+BZ135+BZ140+BZ145+BZ150+BZ155+BZ160+BZ165+BZ170+BZ175+BZ196+BZ30+BZ36+BZ60+BZ42+BZ186+BZ191+BZ48+BZ54+BZ78+BZ108+BZ180+BZ222+BZ202+BZ207+BZ212+BZ217</f>
        <v>-1194226</v>
      </c>
      <c r="CA20" s="414"/>
      <c r="CC20" s="400"/>
      <c r="CD20" s="400"/>
      <c r="CE20" s="56">
        <f>+CE66+CE72+CE84+CE90+CE96+CE102+CE115+CE120+CE125+CE130+CE135+CE140+CE145+CE150+CE155+CE160+CE165+CE170+CE175+CE196+CE30+CE36+CE60+CE42+CE186+CE191+CE48+CE54+CE78+CE108+CE180+CE222+CE202+CE207+CE212+CE217</f>
        <v>-309</v>
      </c>
      <c r="CF20" s="55"/>
      <c r="CG20" s="56"/>
      <c r="CH20" s="485"/>
      <c r="CI20" s="485"/>
      <c r="CJ20" s="56">
        <f>+CJ66+CJ72+CJ84+CJ90+CJ96+CJ102+CJ115+CJ120+CJ125+CJ130+CJ140+CJ145+CJ150+CJ160+CJ165+CJ170+CJ175+CJ30+CJ36+CJ60+CJ42+CJ186+CJ191+CJ48+CJ54+CJ78+CJ108+CJ180+CJ222+CJ202+CJ207+CJ212+CJ217</f>
        <v>-142</v>
      </c>
      <c r="CK20" s="55"/>
      <c r="CL20" s="56"/>
      <c r="CM20" s="485"/>
      <c r="CN20" s="485"/>
      <c r="CO20" s="56">
        <f>+CO66+CO72+CO84+CO90+CO96+CO102+CO115+CO120+CO125+CO130+CO140+CO145+CO150+CO160+CO165+CO170+CO175+CO30+CO36+CO60+CO42+CO186+CO191+CO48+CO54+CO78+CO108+CO180+CO222+CO202+CO207+CO212+CO217</f>
        <v>0</v>
      </c>
      <c r="CP20" s="55"/>
      <c r="CQ20" s="56"/>
      <c r="CR20" s="485"/>
      <c r="CS20" s="485"/>
      <c r="CT20" s="56">
        <f>+CT66+CT72+CT84+CT90+CT96+CT102+CT115+CT120+CT125+CT130+CT140+CT145+CT150+CT160+CT165+CT170+CT175+CT30+CT36+CT60+CT42+CT186+CT191+CT48+CT54+CT78+CT108+CT180+CT222+CT202+CT207+CT212+CT217</f>
        <v>-7351</v>
      </c>
      <c r="CU20" s="55"/>
      <c r="CV20" s="56"/>
      <c r="CW20" s="485"/>
      <c r="CX20" s="485"/>
      <c r="CY20" s="56">
        <f>+CY66+CY72+CY84+CY90+CY96+CY102+CY115+CY120+CY125+CY130+CY140+CY145+CY150+CY160+CY165+CY170+CY175+CY30+CY36+CY60+CY42+CY186+CY191+CY48+CY54+CY78+CY108+CY180+CY222+CY202+CY207+CY212+CY217</f>
        <v>-81911</v>
      </c>
      <c r="CZ20" s="55"/>
      <c r="DA20" s="56"/>
      <c r="DB20" s="485"/>
      <c r="DC20" s="485"/>
      <c r="DD20" s="56">
        <f>+DD66+DD72+DD84+DD90+DD96+DD102+DD115+DD120+DD125+DD130+DD135+DD140+DD145+DD150+DD155+DD160+DD165+DD170+DD175+DD30+DD36+DD60+DD42+DD186+DD191+DD48+DD54+DD78+DD108+DD180+DD222+DD202+DD207+DD212+DD217</f>
        <v>-240595</v>
      </c>
      <c r="DE20" s="55"/>
      <c r="DF20" s="56"/>
      <c r="DG20" s="485"/>
      <c r="DH20" s="485"/>
      <c r="DI20" s="56">
        <f>+DI66+DI72+DI84+DI90+DI96+DI102+DI115+DI120+DI125+DI130+DI135+DI140+DI145+DI150+DI155+DI160+DI165+DI170+DI175+DI30+DI36+DI60+DI42+DI186+DI191+DI48+DI54+DI78+DI108+DI180+DI222+DI202+DI207+DI212+DI217</f>
        <v>-189534</v>
      </c>
      <c r="DJ20" s="55"/>
      <c r="DK20" s="56"/>
      <c r="DL20" s="485"/>
      <c r="DM20" s="485"/>
      <c r="DN20" s="56">
        <f>+DN66+DN72+DN84+DN90+DN96+DN102+DN115+DN120+DN125+DN130+DN140+DN145+DN150+DN160+DN165+DN170+DN175+DN30+DN36+DN60+DN42+DN186+DN191+DN48+DN54+DN78+DN108+DN180+DN222+DN202+DN207+DN212+DN217</f>
        <v>-19520</v>
      </c>
      <c r="DO20" s="55"/>
      <c r="DP20" s="56"/>
      <c r="DQ20" s="485"/>
      <c r="DR20" s="485"/>
      <c r="DS20" s="56">
        <f>+DS66+DS72+DS84+DS90+DS96+DS102+DS115+DS120+DS125+DS130+DS140+DS145+DS150+DS160+DS165+DS170+DS175+DS30+DS36+DS60+DS42+DS186+DS191+DS48+DS54+DS78+DS108+DS180+DS222+DS202+DS207+DS212+DS217</f>
        <v>-125127</v>
      </c>
      <c r="DT20" s="55"/>
      <c r="DU20" s="56"/>
      <c r="DV20" s="485"/>
      <c r="DW20" s="485"/>
      <c r="DX20" s="56">
        <f>+DX66+DX72+DX84+DX90+DX96+DX102+DX115+DX120+DX125+DX130+DX135+DX140+DX145+DX150+DX155+DX160+DX165+DX170+DX175+DX30+DX36+DX60+DX42+DX186+DX191+DX48+DX54+DX78+DX108+DX180+DX222+DX202+DX207+DX212+DX217</f>
        <v>-210779</v>
      </c>
      <c r="DY20" s="55"/>
      <c r="DZ20" s="56"/>
      <c r="EA20" s="485"/>
      <c r="EB20" s="485"/>
      <c r="EC20" s="56">
        <f>+EC66+EC72+EC84+EC90+EC96+EC102+EC115+EC120+EC125+EC130+EC140+EC145+EC150+EC160+EC165+EC170+EC175+EC30+EC36+EC60+EC42+EC186+EC191+EC48+EC54+EC78+EC108+EC180+EC222+EC202+EC207+EC212+EC217</f>
        <v>-97080</v>
      </c>
      <c r="ED20" s="55"/>
      <c r="EE20" s="56"/>
      <c r="EF20" s="485"/>
      <c r="EG20" s="485"/>
      <c r="EH20" s="56">
        <f>+EH66+EH72+EH84+EH90+EH96+EH102+EH115+EH120+EH125+EH130+EH140+EH145+EH150+EH160+EH165+EH170+EH175+EH30+EH36+EH60+EH42+EH186+EH191+EH48+EH54+EH78+EH108+EH180+EH222+EH202+EH207+EH212+EH217</f>
        <v>-100776</v>
      </c>
      <c r="EI20" s="55"/>
      <c r="EJ20" s="56"/>
      <c r="EK20" s="485"/>
      <c r="EL20" s="485"/>
      <c r="EM20" s="56">
        <f>+EM66+EM72+EM84+EM90+EM96+EM102+EM115+EM120+EM125+EM130+EM135+EM140+EM145+EM150+EM155+EM160+EM165+EM170+EM175+EM196+EM30+EM36+EM60+EM42+EM186+EM191+EM48+EM54+EM78+EM108+EM180+EM222+EM202+EM207+EM212+EM217</f>
        <v>-451</v>
      </c>
      <c r="EN20" s="55"/>
      <c r="EO20" s="56"/>
      <c r="EP20" s="144"/>
      <c r="ER20" s="487"/>
    </row>
    <row r="21" spans="4:148" x14ac:dyDescent="0.3">
      <c r="D21" s="144" t="s">
        <v>360</v>
      </c>
      <c r="G21" s="420"/>
      <c r="H21" s="286">
        <f>+H31+H37+H43+H49+H61+H67+H73+H85+H91+H97+H103</f>
        <v>0</v>
      </c>
      <c r="I21" s="422"/>
      <c r="K21" s="400"/>
      <c r="L21" s="420"/>
      <c r="M21" s="286">
        <f>+M31+M37+M43+M49+M61+M67+M73+M85+M91+M97+M103+M55+M79+M109</f>
        <v>757906</v>
      </c>
      <c r="N21" s="422"/>
      <c r="P21" s="400"/>
      <c r="Q21" s="420"/>
      <c r="R21" s="286">
        <f>+R31+R37+R43+R49+R61+R67+R73+R85+R91+R97+R103+R55+R79+R109</f>
        <v>1823538</v>
      </c>
      <c r="S21" s="422"/>
      <c r="U21" s="400"/>
      <c r="V21" s="420"/>
      <c r="W21" s="286">
        <f>+W31+W37+W43+W49+W61+W67+W73+W85+W91+W97+W103+W55+W79+W109</f>
        <v>2147112</v>
      </c>
      <c r="X21" s="422"/>
      <c r="Z21" s="400"/>
      <c r="AA21" s="420"/>
      <c r="AB21" s="286">
        <f>+AB31+AB37+AB43+AB49+AB61+AB67+AB73+AB85+AB91+AB97+AB103+AB55+AB79+AB109</f>
        <v>0</v>
      </c>
      <c r="AC21" s="422"/>
      <c r="AE21" s="400"/>
      <c r="AF21" s="420"/>
      <c r="AG21" s="286">
        <f>+AG31+AG37+AG43+AG49+AG61+AG67+AG73+AG85+AG91+AG97+AG103+AG55+AG79+AG109</f>
        <v>0</v>
      </c>
      <c r="AH21" s="422"/>
      <c r="AJ21" s="400"/>
      <c r="AK21" s="420"/>
      <c r="AL21" s="286">
        <f>+AL31+AL37+AL43+AL49+AL61+AL67+AL73+AL85+AL91+AL97+AL103+AL55+AL79+AL109</f>
        <v>0</v>
      </c>
      <c r="AM21" s="422"/>
      <c r="AO21" s="400"/>
      <c r="AP21" s="420"/>
      <c r="AQ21" s="286">
        <f>+AQ31+AQ37+AQ43+AQ49+AQ61+AQ67+AQ73+AQ85+AQ91+AQ97+AQ103+AQ55+AQ79+AQ109</f>
        <v>0</v>
      </c>
      <c r="AR21" s="422"/>
      <c r="AT21" s="400"/>
      <c r="AU21" s="420"/>
      <c r="AV21" s="286">
        <f>+AV31+AV37+AV43+AV49+AV61+AV67+AV73+AV85+AV91+AV97+AV103+AV55+AV79+AV109</f>
        <v>0</v>
      </c>
      <c r="AW21" s="422"/>
      <c r="AY21" s="400"/>
      <c r="AZ21" s="420"/>
      <c r="BA21" s="286">
        <f>+BA31+BA37+BA43+BA49+BA61+BA67+BA73+BA85+BA91+BA97+BA103+BA55+BA79+BA109</f>
        <v>0</v>
      </c>
      <c r="BB21" s="422"/>
      <c r="BD21" s="400"/>
      <c r="BE21" s="420"/>
      <c r="BF21" s="286">
        <f>+BF31+BF37+BF43+BF49+BF61+BF67+BF73+BF85+BF91+BF97+BF103+BF55+BF79+BF109</f>
        <v>0</v>
      </c>
      <c r="BG21" s="422"/>
      <c r="BI21" s="400"/>
      <c r="BJ21" s="420"/>
      <c r="BK21" s="286">
        <f>+BK31+BK37+BK43+BK49+BK61+BK67+BK73+BK85+BK91+BK97+BK103+BK55+BK79+BK109</f>
        <v>0</v>
      </c>
      <c r="BL21" s="422"/>
      <c r="BN21" s="400"/>
      <c r="BO21" s="420"/>
      <c r="BP21" s="286">
        <f>+BP31+BP37+BP43+BP49+BP61+BP67+BP73+BP85+BP91+BP97+BP103+BP55+BP79+BP109</f>
        <v>0</v>
      </c>
      <c r="BQ21" s="422"/>
      <c r="BS21" s="400"/>
      <c r="BT21" s="420"/>
      <c r="BU21" s="286">
        <f>+BU31+BU37+BU43+BU49+BU61+BU67+BU73+BU85+BU91+BU97+BU103+BU55+BU79+BU109</f>
        <v>4728556</v>
      </c>
      <c r="BV21" s="422"/>
      <c r="BX21" s="400"/>
      <c r="BY21" s="420"/>
      <c r="BZ21" s="286">
        <f>+BZ31+BZ37+BZ43+BZ49+BZ61+BZ67+BZ73+BZ85+BZ91+BZ97+BZ103+BZ55+BZ79+BZ109</f>
        <v>17564519</v>
      </c>
      <c r="CA21" s="422"/>
      <c r="CC21" s="400"/>
      <c r="CD21" s="420"/>
      <c r="CE21" s="286">
        <f>+CE31+CE37+CE43+CE49+CE61+CE67+CE73+CE85+CE91+CE97+CE103+CE55+CE79+CE109</f>
        <v>1326577</v>
      </c>
      <c r="CF21" s="422"/>
      <c r="CH21" s="400"/>
      <c r="CI21" s="420"/>
      <c r="CJ21" s="286">
        <f>+CJ31+CJ37+CJ43+CJ49+CJ61+CJ67+CJ73+CJ85+CJ91+CJ97+CJ103+CJ55+CJ79+CJ109</f>
        <v>3310728</v>
      </c>
      <c r="CK21" s="422"/>
      <c r="CM21" s="400"/>
      <c r="CN21" s="420"/>
      <c r="CO21" s="286">
        <f>+CO31+CO37+CO43+CO49+CO61+CO67+CO73+CO85+CO91+CO97+CO103+CO55+CO79+CO109</f>
        <v>2045420</v>
      </c>
      <c r="CP21" s="422"/>
      <c r="CR21" s="400"/>
      <c r="CS21" s="420"/>
      <c r="CT21" s="286">
        <f>+CT31+CT37+CT43+CT49+CT61+CT67+CT73+CT85+CT91+CT97+CT103+CT55+CT79+CT109</f>
        <v>1590725</v>
      </c>
      <c r="CU21" s="422"/>
      <c r="CW21" s="400"/>
      <c r="CX21" s="420"/>
      <c r="CY21" s="286">
        <f>+CY31+CY37+CY43+CY49+CY61+CY67+CY73+CY85+CY91+CY97+CY103+CY55+CY79+CY109</f>
        <v>1199541</v>
      </c>
      <c r="CZ21" s="422"/>
      <c r="DB21" s="400"/>
      <c r="DC21" s="420"/>
      <c r="DD21" s="286">
        <f>+DD31+DD37+DD43+DD49+DD61+DD67+DD73+DD85+DD91+DD97+DD103+DD55+DD79+DD109</f>
        <v>1774146</v>
      </c>
      <c r="DE21" s="422"/>
      <c r="DG21" s="400"/>
      <c r="DH21" s="420"/>
      <c r="DI21" s="286">
        <f>+DI31+DI37+DI43+DI49+DI61+DI67+DI73+DI85+DI91+DI97+DI103+DI55+DI79+DI109</f>
        <v>1948581</v>
      </c>
      <c r="DJ21" s="422"/>
      <c r="DL21" s="400"/>
      <c r="DM21" s="420"/>
      <c r="DN21" s="286">
        <f>+DN31+DN37+DN43+DN49+DN61+DN67+DN73+DN85+DN91+DN97+DN103+DN55+DN79+DN109</f>
        <v>1632293</v>
      </c>
      <c r="DO21" s="422"/>
      <c r="DQ21" s="400"/>
      <c r="DR21" s="420"/>
      <c r="DS21" s="286">
        <f>+DS31+DS37+DS43+DS49+DS61+DS67+DS73+DS85+DS91+DS97+DS103+DS55+DS79+DS109</f>
        <v>517664</v>
      </c>
      <c r="DT21" s="422"/>
      <c r="DV21" s="400"/>
      <c r="DW21" s="420"/>
      <c r="DX21" s="286">
        <f>+DX31+DX37+DX43+DX49+DX61+DX67+DX73+DX85+DX91+DX97+DX103+DX55+DX79+DX109</f>
        <v>496027</v>
      </c>
      <c r="DY21" s="422"/>
      <c r="EA21" s="400"/>
      <c r="EB21" s="420"/>
      <c r="EC21" s="286">
        <f>+EC31+EC37+EC43+EC49+EC61+EC67+EC73+EC85+EC91+EC97+EC103+EC55+EC79+EC109</f>
        <v>1193056</v>
      </c>
      <c r="ED21" s="422"/>
      <c r="EF21" s="400"/>
      <c r="EG21" s="420"/>
      <c r="EH21" s="286">
        <f>+EH31+EH37+EH43+EH49+EH61+EH67+EH73+EH85+EH91+EH97+EH103+EH55+EH79+EH109</f>
        <v>529761</v>
      </c>
      <c r="EI21" s="422"/>
      <c r="EK21" s="400"/>
      <c r="EL21" s="420"/>
      <c r="EM21" s="286">
        <f>+EM31+EM37+EM43+EM49+EM61+EM67+EM73+EM85+EM91+EM97+EM103+EM55+EM79+EM109</f>
        <v>6682725</v>
      </c>
      <c r="EN21" s="422"/>
      <c r="EP21" s="144"/>
    </row>
    <row r="22" spans="4:148" x14ac:dyDescent="0.3">
      <c r="D22" s="144"/>
      <c r="H22" s="56"/>
      <c r="I22" s="56"/>
      <c r="J22" s="56"/>
      <c r="K22" s="485"/>
      <c r="L22" s="56"/>
      <c r="M22" s="56"/>
      <c r="N22" s="56"/>
      <c r="O22" s="56"/>
      <c r="P22" s="485"/>
      <c r="Q22" s="56"/>
      <c r="R22" s="56"/>
      <c r="S22" s="56"/>
      <c r="T22" s="56"/>
      <c r="U22" s="485"/>
      <c r="V22" s="56"/>
      <c r="W22" s="56"/>
      <c r="X22" s="56"/>
      <c r="Y22" s="56"/>
      <c r="Z22" s="485"/>
      <c r="AA22" s="56"/>
      <c r="AB22" s="56"/>
      <c r="AC22" s="56"/>
      <c r="AD22" s="56"/>
      <c r="AE22" s="485"/>
      <c r="AF22" s="56"/>
      <c r="AG22" s="56"/>
      <c r="AH22" s="56"/>
      <c r="AI22" s="56"/>
      <c r="AJ22" s="485"/>
      <c r="AK22" s="56"/>
      <c r="AL22" s="56"/>
      <c r="AM22" s="56"/>
      <c r="AN22" s="56"/>
      <c r="AO22" s="485"/>
      <c r="AP22" s="56"/>
      <c r="AQ22" s="56"/>
      <c r="AR22" s="56"/>
      <c r="AS22" s="56"/>
      <c r="AT22" s="485"/>
      <c r="AU22" s="56"/>
      <c r="AV22" s="56"/>
      <c r="AW22" s="56"/>
      <c r="AX22" s="56"/>
      <c r="AY22" s="485"/>
      <c r="AZ22" s="56"/>
      <c r="BA22" s="56"/>
      <c r="BB22" s="56"/>
      <c r="BC22" s="56"/>
      <c r="BD22" s="485"/>
      <c r="BE22" s="56"/>
      <c r="BF22" s="56"/>
      <c r="BG22" s="56"/>
      <c r="BH22" s="56"/>
      <c r="BI22" s="485"/>
      <c r="BJ22" s="56"/>
      <c r="BK22" s="56"/>
      <c r="BL22" s="56"/>
      <c r="BM22" s="56"/>
      <c r="BN22" s="485"/>
      <c r="BO22" s="56"/>
      <c r="BP22" s="56"/>
      <c r="BQ22" s="56"/>
      <c r="BR22" s="56"/>
      <c r="BS22" s="485"/>
      <c r="BT22" s="56"/>
      <c r="BU22" s="56"/>
      <c r="BV22" s="56"/>
      <c r="BW22" s="56"/>
      <c r="BX22" s="485"/>
      <c r="BY22" s="56"/>
      <c r="BZ22" s="56"/>
      <c r="CA22" s="56"/>
      <c r="CB22" s="56"/>
      <c r="CC22" s="485"/>
      <c r="CD22" s="56"/>
      <c r="CE22" s="56"/>
      <c r="CF22" s="56"/>
      <c r="CG22" s="56"/>
      <c r="CH22" s="485"/>
      <c r="CI22" s="56"/>
      <c r="CJ22" s="56"/>
      <c r="CK22" s="56"/>
      <c r="CL22" s="56"/>
      <c r="CM22" s="485"/>
      <c r="CN22" s="56"/>
      <c r="CO22" s="56"/>
      <c r="CP22" s="56"/>
      <c r="CQ22" s="56"/>
      <c r="CR22" s="485"/>
      <c r="CS22" s="56"/>
      <c r="CT22" s="56"/>
      <c r="CU22" s="56"/>
      <c r="CV22" s="56"/>
      <c r="CW22" s="485"/>
      <c r="CX22" s="56"/>
      <c r="CY22" s="56"/>
      <c r="CZ22" s="56"/>
      <c r="DA22" s="56"/>
      <c r="DB22" s="485"/>
      <c r="DC22" s="56"/>
      <c r="DD22" s="56"/>
      <c r="DE22" s="56"/>
      <c r="DF22" s="56"/>
      <c r="DG22" s="485"/>
      <c r="DH22" s="56"/>
      <c r="DI22" s="56"/>
      <c r="DJ22" s="56"/>
      <c r="DK22" s="56"/>
      <c r="DL22" s="485"/>
      <c r="DM22" s="56"/>
      <c r="DN22" s="56"/>
      <c r="DO22" s="56"/>
      <c r="DP22" s="56"/>
      <c r="DQ22" s="485"/>
      <c r="DR22" s="56"/>
      <c r="DS22" s="56"/>
      <c r="DT22" s="56"/>
      <c r="DU22" s="56"/>
      <c r="DV22" s="485"/>
      <c r="DW22" s="56"/>
      <c r="DX22" s="56"/>
      <c r="DY22" s="56"/>
      <c r="DZ22" s="56"/>
      <c r="EA22" s="485"/>
      <c r="EB22" s="56"/>
      <c r="EC22" s="56"/>
      <c r="ED22" s="56"/>
      <c r="EE22" s="56"/>
      <c r="EF22" s="485"/>
      <c r="EG22" s="56"/>
      <c r="EH22" s="56"/>
      <c r="EI22" s="56"/>
      <c r="EJ22" s="56"/>
      <c r="EK22" s="485"/>
      <c r="EL22" s="56"/>
      <c r="EM22" s="56"/>
      <c r="EN22" s="56"/>
      <c r="EO22" s="56"/>
      <c r="EP22" s="144"/>
    </row>
    <row r="23" spans="4:148" ht="12.75" customHeight="1" x14ac:dyDescent="0.3">
      <c r="D23" s="144" t="s">
        <v>361</v>
      </c>
      <c r="E23" s="160" t="s">
        <v>86</v>
      </c>
      <c r="H23" s="56">
        <f>SUM(H24:H24)</f>
        <v>3500000</v>
      </c>
      <c r="I23" s="56"/>
      <c r="J23" s="56"/>
      <c r="K23" s="485"/>
      <c r="L23" s="56"/>
      <c r="M23" s="56">
        <f>SUM(M24:M24)</f>
        <v>910947</v>
      </c>
      <c r="N23" s="56"/>
      <c r="O23" s="56"/>
      <c r="P23" s="485"/>
      <c r="Q23" s="56"/>
      <c r="R23" s="56">
        <f>SUM(R24:R24)</f>
        <v>906123</v>
      </c>
      <c r="S23" s="56"/>
      <c r="T23" s="56"/>
      <c r="U23" s="485"/>
      <c r="V23" s="56"/>
      <c r="W23" s="56">
        <f>SUM(W24:W24)</f>
        <v>569739</v>
      </c>
      <c r="X23" s="56"/>
      <c r="Y23" s="56"/>
      <c r="Z23" s="485"/>
      <c r="AA23" s="56"/>
      <c r="AB23" s="56">
        <f>SUM(AB24:AB24)</f>
        <v>0</v>
      </c>
      <c r="AC23" s="56"/>
      <c r="AD23" s="56"/>
      <c r="AE23" s="485"/>
      <c r="AF23" s="56"/>
      <c r="AG23" s="56">
        <f>SUM(AG24:AG24)</f>
        <v>0</v>
      </c>
      <c r="AH23" s="56"/>
      <c r="AI23" s="56"/>
      <c r="AJ23" s="485"/>
      <c r="AK23" s="56"/>
      <c r="AL23" s="56">
        <f>SUM(AL24:AL24)</f>
        <v>0</v>
      </c>
      <c r="AM23" s="56"/>
      <c r="AN23" s="56"/>
      <c r="AO23" s="485"/>
      <c r="AP23" s="56"/>
      <c r="AQ23" s="56">
        <f>SUM(AQ24:AQ24)</f>
        <v>0</v>
      </c>
      <c r="AR23" s="56"/>
      <c r="AS23" s="56"/>
      <c r="AT23" s="485"/>
      <c r="AU23" s="56"/>
      <c r="AV23" s="56">
        <f>SUM(AV24:AV24)</f>
        <v>0</v>
      </c>
      <c r="AW23" s="56"/>
      <c r="AX23" s="56"/>
      <c r="AY23" s="485"/>
      <c r="AZ23" s="56"/>
      <c r="BA23" s="56">
        <f>SUM(BA24:BA24)</f>
        <v>0</v>
      </c>
      <c r="BB23" s="56"/>
      <c r="BC23" s="56"/>
      <c r="BD23" s="485"/>
      <c r="BE23" s="56"/>
      <c r="BF23" s="56">
        <f>SUM(BF24:BF24)</f>
        <v>0</v>
      </c>
      <c r="BG23" s="56"/>
      <c r="BH23" s="56"/>
      <c r="BI23" s="485"/>
      <c r="BJ23" s="56"/>
      <c r="BK23" s="56">
        <f>SUM(BK24:BK24)</f>
        <v>0</v>
      </c>
      <c r="BL23" s="56"/>
      <c r="BM23" s="56"/>
      <c r="BN23" s="485"/>
      <c r="BO23" s="56"/>
      <c r="BP23" s="56">
        <f>SUM(BP24:BP24)</f>
        <v>0</v>
      </c>
      <c r="BQ23" s="56"/>
      <c r="BR23" s="56"/>
      <c r="BS23" s="485"/>
      <c r="BT23" s="56"/>
      <c r="BU23" s="56">
        <f>SUM(BU24:BU24)</f>
        <v>2386809</v>
      </c>
      <c r="BV23" s="56"/>
      <c r="BW23" s="56"/>
      <c r="BX23" s="485"/>
      <c r="BY23" s="56"/>
      <c r="BZ23" s="56">
        <f>SUM(BZ24:BZ24)</f>
        <v>8846810</v>
      </c>
      <c r="CA23" s="56"/>
      <c r="CB23" s="56"/>
      <c r="CC23" s="485"/>
      <c r="CD23" s="56"/>
      <c r="CE23" s="56">
        <f>SUM(CE24:CE24)</f>
        <v>1137815</v>
      </c>
      <c r="CF23" s="56"/>
      <c r="CG23" s="56"/>
      <c r="CH23" s="485"/>
      <c r="CI23" s="56"/>
      <c r="CJ23" s="56">
        <f>SUM(CJ24:CJ24)</f>
        <v>1596296</v>
      </c>
      <c r="CK23" s="56"/>
      <c r="CL23" s="56"/>
      <c r="CM23" s="485"/>
      <c r="CN23" s="56"/>
      <c r="CO23" s="56">
        <f>SUM(CO24:CO24)</f>
        <v>1147232</v>
      </c>
      <c r="CP23" s="56"/>
      <c r="CQ23" s="56"/>
      <c r="CR23" s="485"/>
      <c r="CS23" s="56"/>
      <c r="CT23" s="56">
        <f>SUM(CT24:CT24)</f>
        <v>531636</v>
      </c>
      <c r="CU23" s="56"/>
      <c r="CV23" s="56"/>
      <c r="CW23" s="485"/>
      <c r="CX23" s="56"/>
      <c r="CY23" s="56">
        <f>SUM(CY24:CY24)</f>
        <v>533279</v>
      </c>
      <c r="CZ23" s="56"/>
      <c r="DA23" s="56"/>
      <c r="DB23" s="485"/>
      <c r="DC23" s="56"/>
      <c r="DD23" s="56">
        <f>SUM(DD24:DD24)</f>
        <v>884043</v>
      </c>
      <c r="DE23" s="56"/>
      <c r="DF23" s="56"/>
      <c r="DG23" s="485"/>
      <c r="DH23" s="56"/>
      <c r="DI23" s="56">
        <f>SUM(DI24:DI24)</f>
        <v>400858</v>
      </c>
      <c r="DJ23" s="56"/>
      <c r="DK23" s="56"/>
      <c r="DL23" s="485"/>
      <c r="DM23" s="56"/>
      <c r="DN23" s="56">
        <f>SUM(DN24:DN24)</f>
        <v>573304</v>
      </c>
      <c r="DO23" s="56"/>
      <c r="DP23" s="56"/>
      <c r="DQ23" s="485"/>
      <c r="DR23" s="56"/>
      <c r="DS23" s="56">
        <f>SUM(DS24:DS24)</f>
        <v>358994</v>
      </c>
      <c r="DT23" s="56"/>
      <c r="DU23" s="56"/>
      <c r="DV23" s="485"/>
      <c r="DW23" s="56"/>
      <c r="DX23" s="56">
        <f>SUM(DX24:DX24)</f>
        <v>446825</v>
      </c>
      <c r="DY23" s="56"/>
      <c r="DZ23" s="56"/>
      <c r="EA23" s="485"/>
      <c r="EB23" s="56"/>
      <c r="EC23" s="56">
        <f>SUM(EC24:EC24)</f>
        <v>328408</v>
      </c>
      <c r="ED23" s="56"/>
      <c r="EE23" s="56"/>
      <c r="EF23" s="485"/>
      <c r="EG23" s="56"/>
      <c r="EH23" s="56">
        <f>SUM(EH24:EH24)</f>
        <v>908120</v>
      </c>
      <c r="EI23" s="56"/>
      <c r="EJ23" s="56"/>
      <c r="EK23" s="485"/>
      <c r="EL23" s="56"/>
      <c r="EM23" s="56">
        <f>SUM(EM24:EM24)</f>
        <v>3881343</v>
      </c>
      <c r="EN23" s="56"/>
      <c r="EO23" s="56"/>
      <c r="EP23" s="144"/>
    </row>
    <row r="24" spans="4:148" x14ac:dyDescent="0.3">
      <c r="D24" s="274" t="s">
        <v>362</v>
      </c>
      <c r="E24" s="169"/>
      <c r="F24" s="485"/>
      <c r="G24" s="488"/>
      <c r="H24" s="489">
        <v>3500000</v>
      </c>
      <c r="I24" s="490"/>
      <c r="J24" s="56"/>
      <c r="K24" s="485"/>
      <c r="L24" s="491"/>
      <c r="M24" s="489">
        <v>910947</v>
      </c>
      <c r="N24" s="490"/>
      <c r="O24" s="56"/>
      <c r="P24" s="485"/>
      <c r="Q24" s="491"/>
      <c r="R24" s="489">
        <v>906123</v>
      </c>
      <c r="S24" s="490"/>
      <c r="T24" s="56"/>
      <c r="U24" s="485"/>
      <c r="V24" s="491"/>
      <c r="W24" s="489">
        <v>569739</v>
      </c>
      <c r="X24" s="490"/>
      <c r="Y24" s="56"/>
      <c r="Z24" s="485"/>
      <c r="AA24" s="491"/>
      <c r="AB24" s="489">
        <v>0</v>
      </c>
      <c r="AC24" s="490"/>
      <c r="AD24" s="56"/>
      <c r="AE24" s="485"/>
      <c r="AF24" s="491"/>
      <c r="AG24" s="489">
        <v>0</v>
      </c>
      <c r="AH24" s="490"/>
      <c r="AI24" s="56"/>
      <c r="AJ24" s="485"/>
      <c r="AK24" s="491"/>
      <c r="AL24" s="489">
        <v>0</v>
      </c>
      <c r="AM24" s="490"/>
      <c r="AN24" s="56"/>
      <c r="AO24" s="485"/>
      <c r="AP24" s="491"/>
      <c r="AQ24" s="489">
        <v>0</v>
      </c>
      <c r="AR24" s="490"/>
      <c r="AS24" s="56"/>
      <c r="AT24" s="485"/>
      <c r="AU24" s="491"/>
      <c r="AV24" s="489">
        <v>0</v>
      </c>
      <c r="AW24" s="490"/>
      <c r="AX24" s="56"/>
      <c r="AY24" s="485"/>
      <c r="AZ24" s="491"/>
      <c r="BA24" s="489">
        <v>0</v>
      </c>
      <c r="BB24" s="490"/>
      <c r="BC24" s="56"/>
      <c r="BD24" s="485"/>
      <c r="BE24" s="491"/>
      <c r="BF24" s="489">
        <v>0</v>
      </c>
      <c r="BG24" s="490"/>
      <c r="BH24" s="56"/>
      <c r="BI24" s="485"/>
      <c r="BJ24" s="491"/>
      <c r="BK24" s="489">
        <v>0</v>
      </c>
      <c r="BL24" s="490"/>
      <c r="BM24" s="56"/>
      <c r="BN24" s="485"/>
      <c r="BO24" s="491"/>
      <c r="BP24" s="489">
        <v>0</v>
      </c>
      <c r="BQ24" s="490"/>
      <c r="BR24" s="56"/>
      <c r="BS24" s="485"/>
      <c r="BT24" s="491"/>
      <c r="BU24" s="492">
        <f>SUM(M24:BP24)</f>
        <v>2386809</v>
      </c>
      <c r="BV24" s="490"/>
      <c r="BW24" s="56"/>
      <c r="BX24" s="485"/>
      <c r="BY24" s="491"/>
      <c r="BZ24" s="489">
        <v>8846810</v>
      </c>
      <c r="CA24" s="490"/>
      <c r="CB24" s="56"/>
      <c r="CC24" s="485"/>
      <c r="CD24" s="491"/>
      <c r="CE24" s="489">
        <v>1137815</v>
      </c>
      <c r="CF24" s="490"/>
      <c r="CG24" s="56"/>
      <c r="CH24" s="485"/>
      <c r="CI24" s="491"/>
      <c r="CJ24" s="489">
        <v>1596296</v>
      </c>
      <c r="CK24" s="490"/>
      <c r="CL24" s="56"/>
      <c r="CM24" s="485"/>
      <c r="CN24" s="491"/>
      <c r="CO24" s="489">
        <v>1147232</v>
      </c>
      <c r="CP24" s="490"/>
      <c r="CQ24" s="56"/>
      <c r="CR24" s="485"/>
      <c r="CS24" s="491"/>
      <c r="CT24" s="489">
        <v>531636</v>
      </c>
      <c r="CU24" s="490"/>
      <c r="CV24" s="56"/>
      <c r="CW24" s="485"/>
      <c r="CX24" s="491"/>
      <c r="CY24" s="489">
        <v>533279</v>
      </c>
      <c r="CZ24" s="490"/>
      <c r="DA24" s="56"/>
      <c r="DB24" s="485"/>
      <c r="DC24" s="491"/>
      <c r="DD24" s="489">
        <v>884043</v>
      </c>
      <c r="DE24" s="490"/>
      <c r="DF24" s="56"/>
      <c r="DG24" s="485"/>
      <c r="DH24" s="491"/>
      <c r="DI24" s="489">
        <v>400858</v>
      </c>
      <c r="DJ24" s="490"/>
      <c r="DK24" s="56"/>
      <c r="DL24" s="485"/>
      <c r="DM24" s="491"/>
      <c r="DN24" s="489">
        <v>573304</v>
      </c>
      <c r="DO24" s="490"/>
      <c r="DP24" s="56"/>
      <c r="DQ24" s="485"/>
      <c r="DR24" s="491"/>
      <c r="DS24" s="489">
        <v>358994</v>
      </c>
      <c r="DT24" s="490"/>
      <c r="DU24" s="56"/>
      <c r="DV24" s="485"/>
      <c r="DW24" s="491"/>
      <c r="DX24" s="489">
        <v>446825</v>
      </c>
      <c r="DY24" s="490"/>
      <c r="DZ24" s="56"/>
      <c r="EA24" s="485"/>
      <c r="EB24" s="491"/>
      <c r="EC24" s="489">
        <v>328408</v>
      </c>
      <c r="ED24" s="490"/>
      <c r="EE24" s="56"/>
      <c r="EF24" s="485"/>
      <c r="EG24" s="491"/>
      <c r="EH24" s="489">
        <v>908120</v>
      </c>
      <c r="EI24" s="490"/>
      <c r="EJ24" s="56"/>
      <c r="EK24" s="485"/>
      <c r="EL24" s="491"/>
      <c r="EM24" s="492">
        <f>SUM(CE24:CO24)</f>
        <v>3881343</v>
      </c>
      <c r="EN24" s="490"/>
      <c r="EO24" s="56"/>
      <c r="EP24" s="144"/>
    </row>
    <row r="25" spans="4:148" x14ac:dyDescent="0.3">
      <c r="D25" s="274"/>
      <c r="E25" s="169"/>
      <c r="F25" s="485"/>
      <c r="H25" s="493"/>
      <c r="I25" s="56"/>
      <c r="J25" s="56"/>
      <c r="K25" s="485"/>
      <c r="L25" s="56"/>
      <c r="M25" s="493"/>
      <c r="N25" s="56"/>
      <c r="O25" s="56"/>
      <c r="P25" s="485"/>
      <c r="Q25" s="56"/>
      <c r="R25" s="493"/>
      <c r="S25" s="56"/>
      <c r="T25" s="56"/>
      <c r="U25" s="485"/>
      <c r="V25" s="56"/>
      <c r="W25" s="493"/>
      <c r="X25" s="56"/>
      <c r="Y25" s="56"/>
      <c r="Z25" s="485"/>
      <c r="AA25" s="56"/>
      <c r="AB25" s="493"/>
      <c r="AC25" s="56"/>
      <c r="AD25" s="56"/>
      <c r="AE25" s="485"/>
      <c r="AF25" s="56"/>
      <c r="AG25" s="493"/>
      <c r="AH25" s="56"/>
      <c r="AI25" s="56"/>
      <c r="AJ25" s="485"/>
      <c r="AK25" s="56"/>
      <c r="AL25" s="493"/>
      <c r="AM25" s="56"/>
      <c r="AN25" s="56"/>
      <c r="AO25" s="485"/>
      <c r="AP25" s="56"/>
      <c r="AQ25" s="493"/>
      <c r="AR25" s="56"/>
      <c r="AS25" s="56"/>
      <c r="AT25" s="485"/>
      <c r="AU25" s="56"/>
      <c r="AV25" s="493"/>
      <c r="AW25" s="56"/>
      <c r="AX25" s="56"/>
      <c r="AY25" s="485"/>
      <c r="AZ25" s="56"/>
      <c r="BA25" s="493"/>
      <c r="BB25" s="56"/>
      <c r="BC25" s="56"/>
      <c r="BD25" s="485"/>
      <c r="BE25" s="56"/>
      <c r="BF25" s="493"/>
      <c r="BG25" s="56"/>
      <c r="BH25" s="56"/>
      <c r="BI25" s="485"/>
      <c r="BJ25" s="56"/>
      <c r="BK25" s="493"/>
      <c r="BL25" s="56"/>
      <c r="BM25" s="56"/>
      <c r="BN25" s="485"/>
      <c r="BO25" s="56"/>
      <c r="BP25" s="493"/>
      <c r="BQ25" s="56"/>
      <c r="BR25" s="56"/>
      <c r="BS25" s="485"/>
      <c r="BT25" s="56"/>
      <c r="BU25" s="56"/>
      <c r="BV25" s="56"/>
      <c r="BW25" s="56"/>
      <c r="BX25" s="485"/>
      <c r="BY25" s="56"/>
      <c r="BZ25" s="493"/>
      <c r="CA25" s="56"/>
      <c r="CB25" s="56"/>
      <c r="CC25" s="485"/>
      <c r="CD25" s="56"/>
      <c r="CE25" s="493"/>
      <c r="CF25" s="56"/>
      <c r="CG25" s="56"/>
      <c r="CH25" s="485"/>
      <c r="CI25" s="56"/>
      <c r="CJ25" s="493"/>
      <c r="CK25" s="56"/>
      <c r="CL25" s="56"/>
      <c r="CM25" s="485"/>
      <c r="CN25" s="56"/>
      <c r="CO25" s="493"/>
      <c r="CP25" s="56"/>
      <c r="CQ25" s="56"/>
      <c r="CR25" s="485"/>
      <c r="CS25" s="56"/>
      <c r="CT25" s="493"/>
      <c r="CU25" s="56"/>
      <c r="CV25" s="56"/>
      <c r="CW25" s="485"/>
      <c r="CX25" s="56"/>
      <c r="CY25" s="493"/>
      <c r="CZ25" s="56"/>
      <c r="DA25" s="56"/>
      <c r="DB25" s="485"/>
      <c r="DC25" s="56"/>
      <c r="DD25" s="493"/>
      <c r="DE25" s="56"/>
      <c r="DF25" s="56"/>
      <c r="DG25" s="485"/>
      <c r="DH25" s="56"/>
      <c r="DI25" s="493"/>
      <c r="DJ25" s="56"/>
      <c r="DK25" s="56"/>
      <c r="DL25" s="485"/>
      <c r="DM25" s="56"/>
      <c r="DN25" s="493"/>
      <c r="DO25" s="56"/>
      <c r="DP25" s="56"/>
      <c r="DQ25" s="485"/>
      <c r="DR25" s="56"/>
      <c r="DS25" s="493"/>
      <c r="DT25" s="56"/>
      <c r="DU25" s="56"/>
      <c r="DV25" s="485"/>
      <c r="DW25" s="56"/>
      <c r="DX25" s="493"/>
      <c r="DY25" s="56"/>
      <c r="DZ25" s="56"/>
      <c r="EA25" s="485"/>
      <c r="EB25" s="56"/>
      <c r="EC25" s="493"/>
      <c r="ED25" s="56"/>
      <c r="EE25" s="56"/>
      <c r="EF25" s="485"/>
      <c r="EG25" s="56"/>
      <c r="EH25" s="493"/>
      <c r="EI25" s="56"/>
      <c r="EJ25" s="56"/>
      <c r="EK25" s="485"/>
      <c r="EL25" s="56"/>
      <c r="EM25" s="56"/>
      <c r="EN25" s="56"/>
      <c r="EO25" s="56"/>
      <c r="EP25" s="144"/>
    </row>
    <row r="26" spans="4:148" x14ac:dyDescent="0.3">
      <c r="D26" s="201" t="s">
        <v>363</v>
      </c>
      <c r="E26" s="145"/>
      <c r="F26" s="485"/>
      <c r="H26" s="56"/>
      <c r="I26" s="56"/>
      <c r="J26" s="56"/>
      <c r="K26" s="485"/>
      <c r="L26" s="56"/>
      <c r="M26" s="56"/>
      <c r="N26" s="56"/>
      <c r="O26" s="56"/>
      <c r="P26" s="485"/>
      <c r="Q26" s="56"/>
      <c r="R26" s="56"/>
      <c r="S26" s="56"/>
      <c r="T26" s="56"/>
      <c r="U26" s="485"/>
      <c r="V26" s="56"/>
      <c r="W26" s="56"/>
      <c r="X26" s="56"/>
      <c r="Y26" s="56"/>
      <c r="Z26" s="485"/>
      <c r="AA26" s="56"/>
      <c r="AB26" s="56"/>
      <c r="AC26" s="56"/>
      <c r="AD26" s="56"/>
      <c r="AE26" s="485"/>
      <c r="AF26" s="56"/>
      <c r="AG26" s="56"/>
      <c r="AH26" s="56"/>
      <c r="AI26" s="56"/>
      <c r="AJ26" s="485"/>
      <c r="AK26" s="56"/>
      <c r="AL26" s="56"/>
      <c r="AM26" s="56"/>
      <c r="AN26" s="56"/>
      <c r="AO26" s="485"/>
      <c r="AP26" s="56"/>
      <c r="AQ26" s="56"/>
      <c r="AR26" s="56"/>
      <c r="AS26" s="56"/>
      <c r="AT26" s="485"/>
      <c r="AU26" s="56"/>
      <c r="AV26" s="56"/>
      <c r="AW26" s="56"/>
      <c r="AX26" s="56"/>
      <c r="AY26" s="485"/>
      <c r="AZ26" s="56"/>
      <c r="BA26" s="56"/>
      <c r="BB26" s="56"/>
      <c r="BC26" s="56"/>
      <c r="BD26" s="485"/>
      <c r="BE26" s="56"/>
      <c r="BF26" s="56"/>
      <c r="BG26" s="56"/>
      <c r="BH26" s="56"/>
      <c r="BI26" s="485"/>
      <c r="BJ26" s="56"/>
      <c r="BK26" s="56"/>
      <c r="BL26" s="56"/>
      <c r="BM26" s="56"/>
      <c r="BN26" s="485"/>
      <c r="BO26" s="56"/>
      <c r="BP26" s="56"/>
      <c r="BQ26" s="56"/>
      <c r="BR26" s="56"/>
      <c r="BS26" s="485"/>
      <c r="BT26" s="56"/>
      <c r="BU26" s="56"/>
      <c r="BV26" s="56"/>
      <c r="BW26" s="56"/>
      <c r="BX26" s="485"/>
      <c r="BY26" s="56"/>
      <c r="BZ26" s="56"/>
      <c r="CA26" s="56"/>
      <c r="CB26" s="56"/>
      <c r="CC26" s="485"/>
      <c r="CD26" s="56"/>
      <c r="CE26" s="56"/>
      <c r="CF26" s="56"/>
      <c r="CG26" s="56"/>
      <c r="CH26" s="485"/>
      <c r="CI26" s="56"/>
      <c r="CJ26" s="56"/>
      <c r="CK26" s="56"/>
      <c r="CL26" s="56"/>
      <c r="CM26" s="485"/>
      <c r="CN26" s="56"/>
      <c r="CO26" s="56"/>
      <c r="CP26" s="56"/>
      <c r="CQ26" s="56"/>
      <c r="CR26" s="485"/>
      <c r="CS26" s="56"/>
      <c r="CT26" s="56"/>
      <c r="CU26" s="56"/>
      <c r="CV26" s="56"/>
      <c r="CW26" s="485"/>
      <c r="CX26" s="56"/>
      <c r="CY26" s="56"/>
      <c r="CZ26" s="56"/>
      <c r="DA26" s="56"/>
      <c r="DB26" s="485"/>
      <c r="DC26" s="56"/>
      <c r="DD26" s="56"/>
      <c r="DE26" s="56"/>
      <c r="DF26" s="56"/>
      <c r="DG26" s="485"/>
      <c r="DH26" s="56"/>
      <c r="DI26" s="56"/>
      <c r="DJ26" s="56"/>
      <c r="DK26" s="56"/>
      <c r="DL26" s="485"/>
      <c r="DM26" s="56"/>
      <c r="DN26" s="56"/>
      <c r="DO26" s="56"/>
      <c r="DP26" s="56"/>
      <c r="DQ26" s="485"/>
      <c r="DR26" s="56"/>
      <c r="DS26" s="56"/>
      <c r="DT26" s="56"/>
      <c r="DU26" s="56"/>
      <c r="DV26" s="485"/>
      <c r="DW26" s="56"/>
      <c r="DX26" s="56"/>
      <c r="DY26" s="56"/>
      <c r="DZ26" s="56"/>
      <c r="EA26" s="485"/>
      <c r="EB26" s="56"/>
      <c r="EC26" s="56"/>
      <c r="ED26" s="56"/>
      <c r="EE26" s="56"/>
      <c r="EF26" s="485"/>
      <c r="EG26" s="56"/>
      <c r="EH26" s="56"/>
      <c r="EI26" s="56"/>
      <c r="EJ26" s="56"/>
      <c r="EK26" s="485"/>
      <c r="EL26" s="56"/>
      <c r="EM26" s="56"/>
      <c r="EN26" s="56"/>
      <c r="EO26" s="56"/>
      <c r="EP26" s="144"/>
    </row>
    <row r="27" spans="4:148" ht="12.75" hidden="1" customHeight="1" x14ac:dyDescent="0.3">
      <c r="D27" s="144" t="s">
        <v>364</v>
      </c>
      <c r="F27" s="485"/>
      <c r="H27" s="56">
        <f>SUM(H28:H31)</f>
        <v>0</v>
      </c>
      <c r="I27" s="56"/>
      <c r="J27" s="56"/>
      <c r="K27" s="485"/>
      <c r="L27" s="56"/>
      <c r="M27" s="56">
        <f>SUM(M28:M31)</f>
        <v>0</v>
      </c>
      <c r="N27" s="56"/>
      <c r="O27" s="56"/>
      <c r="P27" s="485"/>
      <c r="Q27" s="56"/>
      <c r="R27" s="56">
        <f>SUM(R28:R31)</f>
        <v>0</v>
      </c>
      <c r="S27" s="56"/>
      <c r="T27" s="56"/>
      <c r="U27" s="485"/>
      <c r="V27" s="56"/>
      <c r="W27" s="56">
        <f>SUM(W28:W31)</f>
        <v>0</v>
      </c>
      <c r="X27" s="56"/>
      <c r="Y27" s="56"/>
      <c r="Z27" s="485"/>
      <c r="AA27" s="56"/>
      <c r="AB27" s="56">
        <f>SUM(AB28:AB31)</f>
        <v>0</v>
      </c>
      <c r="AC27" s="56"/>
      <c r="AD27" s="56"/>
      <c r="AE27" s="485"/>
      <c r="AF27" s="56"/>
      <c r="AG27" s="56">
        <f>SUM(AG28:AG31)</f>
        <v>0</v>
      </c>
      <c r="AH27" s="56"/>
      <c r="AI27" s="56"/>
      <c r="AJ27" s="485"/>
      <c r="AK27" s="56"/>
      <c r="AL27" s="56">
        <f>SUM(AL28:AL31)</f>
        <v>0</v>
      </c>
      <c r="AM27" s="56"/>
      <c r="AN27" s="56"/>
      <c r="AO27" s="485"/>
      <c r="AP27" s="56"/>
      <c r="AQ27" s="56">
        <f>SUM(AQ28:AQ31)</f>
        <v>0</v>
      </c>
      <c r="AR27" s="56"/>
      <c r="AS27" s="56"/>
      <c r="AT27" s="485"/>
      <c r="AU27" s="56"/>
      <c r="AV27" s="56">
        <f>SUM(AV28:AV31)</f>
        <v>0</v>
      </c>
      <c r="AW27" s="56"/>
      <c r="AX27" s="56"/>
      <c r="AY27" s="485"/>
      <c r="AZ27" s="56"/>
      <c r="BA27" s="56">
        <f>SUM(BA28:BA31)</f>
        <v>0</v>
      </c>
      <c r="BB27" s="56"/>
      <c r="BC27" s="56"/>
      <c r="BD27" s="485"/>
      <c r="BE27" s="56"/>
      <c r="BF27" s="56">
        <f>SUM(BF28:BF31)</f>
        <v>0</v>
      </c>
      <c r="BG27" s="56"/>
      <c r="BH27" s="56"/>
      <c r="BI27" s="485"/>
      <c r="BJ27" s="56"/>
      <c r="BK27" s="56">
        <f>SUM(BK28:BK31)</f>
        <v>0</v>
      </c>
      <c r="BL27" s="56"/>
      <c r="BM27" s="56"/>
      <c r="BN27" s="485"/>
      <c r="BO27" s="56"/>
      <c r="BP27" s="56">
        <f>SUM(BP28:BP31)</f>
        <v>0</v>
      </c>
      <c r="BQ27" s="56"/>
      <c r="BR27" s="56"/>
      <c r="BS27" s="485"/>
      <c r="BT27" s="56"/>
      <c r="BU27" s="56">
        <f>SUM(BU28:BU31)</f>
        <v>0</v>
      </c>
      <c r="BV27" s="56"/>
      <c r="BW27" s="56"/>
      <c r="BX27" s="485"/>
      <c r="BY27" s="56"/>
      <c r="BZ27" s="56">
        <f>SUM(BZ28:BZ31)</f>
        <v>0</v>
      </c>
      <c r="CA27" s="56"/>
      <c r="CB27" s="56"/>
      <c r="CC27" s="485"/>
      <c r="CD27" s="56"/>
      <c r="CE27" s="56">
        <f>SUM(CE28:CE31)</f>
        <v>0</v>
      </c>
      <c r="CF27" s="56"/>
      <c r="CG27" s="56"/>
      <c r="CH27" s="485"/>
      <c r="CI27" s="56"/>
      <c r="CJ27" s="56">
        <f>SUM(CJ28:CJ31)</f>
        <v>0</v>
      </c>
      <c r="CK27" s="56"/>
      <c r="CL27" s="56"/>
      <c r="CM27" s="485"/>
      <c r="CN27" s="56"/>
      <c r="CO27" s="56">
        <f>SUM(CO28:CO31)</f>
        <v>0</v>
      </c>
      <c r="CP27" s="56"/>
      <c r="CQ27" s="56"/>
      <c r="CR27" s="485"/>
      <c r="CS27" s="56"/>
      <c r="CT27" s="56">
        <f>SUM(CT28:CT31)</f>
        <v>0</v>
      </c>
      <c r="CU27" s="56"/>
      <c r="CV27" s="56"/>
      <c r="CW27" s="485"/>
      <c r="CX27" s="56"/>
      <c r="CY27" s="56">
        <f>SUM(CY28:CY31)</f>
        <v>0</v>
      </c>
      <c r="CZ27" s="56"/>
      <c r="DA27" s="56"/>
      <c r="DB27" s="485"/>
      <c r="DC27" s="56"/>
      <c r="DD27" s="56">
        <f>SUM(DD28:DD31)</f>
        <v>0</v>
      </c>
      <c r="DE27" s="56"/>
      <c r="DF27" s="56"/>
      <c r="DG27" s="485"/>
      <c r="DH27" s="56"/>
      <c r="DI27" s="56">
        <f>SUM(DI28:DI31)</f>
        <v>0</v>
      </c>
      <c r="DJ27" s="56"/>
      <c r="DK27" s="56"/>
      <c r="DL27" s="485"/>
      <c r="DM27" s="56"/>
      <c r="DN27" s="56">
        <f>SUM(DN28:DN31)</f>
        <v>0</v>
      </c>
      <c r="DO27" s="56"/>
      <c r="DP27" s="56"/>
      <c r="DQ27" s="485"/>
      <c r="DR27" s="56"/>
      <c r="DS27" s="56">
        <f>SUM(DS28:DS31)</f>
        <v>0</v>
      </c>
      <c r="DT27" s="56"/>
      <c r="DU27" s="56"/>
      <c r="DV27" s="485"/>
      <c r="DW27" s="56"/>
      <c r="DX27" s="56">
        <f>SUM(DX28:DX31)</f>
        <v>0</v>
      </c>
      <c r="DY27" s="56"/>
      <c r="DZ27" s="56"/>
      <c r="EA27" s="485"/>
      <c r="EB27" s="56"/>
      <c r="EC27" s="56">
        <f>SUM(EC28:EC31)</f>
        <v>0</v>
      </c>
      <c r="ED27" s="56"/>
      <c r="EE27" s="56"/>
      <c r="EF27" s="485"/>
      <c r="EG27" s="56"/>
      <c r="EH27" s="56">
        <f>SUM(EH28:EH31)</f>
        <v>0</v>
      </c>
      <c r="EI27" s="56"/>
      <c r="EJ27" s="56"/>
      <c r="EK27" s="485"/>
      <c r="EL27" s="56"/>
      <c r="EM27" s="56">
        <f>SUM(EM28:EM31)</f>
        <v>0</v>
      </c>
      <c r="EN27" s="56"/>
      <c r="EO27" s="56"/>
      <c r="EP27" s="144"/>
    </row>
    <row r="28" spans="4:148" ht="12.75" hidden="1" customHeight="1" x14ac:dyDescent="0.3">
      <c r="D28" s="144" t="s">
        <v>362</v>
      </c>
      <c r="F28" s="53"/>
      <c r="G28" s="406"/>
      <c r="H28" s="483">
        <v>0</v>
      </c>
      <c r="I28" s="484"/>
      <c r="J28" s="56"/>
      <c r="K28" s="485"/>
      <c r="L28" s="486"/>
      <c r="M28" s="483">
        <v>0</v>
      </c>
      <c r="N28" s="484"/>
      <c r="O28" s="56"/>
      <c r="P28" s="485"/>
      <c r="Q28" s="486"/>
      <c r="R28" s="483">
        <v>0</v>
      </c>
      <c r="S28" s="484"/>
      <c r="T28" s="56"/>
      <c r="U28" s="485"/>
      <c r="V28" s="486"/>
      <c r="W28" s="483">
        <v>0</v>
      </c>
      <c r="X28" s="484"/>
      <c r="Y28" s="56"/>
      <c r="Z28" s="485"/>
      <c r="AA28" s="486"/>
      <c r="AB28" s="483">
        <v>0</v>
      </c>
      <c r="AC28" s="484"/>
      <c r="AD28" s="56"/>
      <c r="AE28" s="485"/>
      <c r="AF28" s="486"/>
      <c r="AG28" s="483">
        <v>0</v>
      </c>
      <c r="AH28" s="484"/>
      <c r="AI28" s="56"/>
      <c r="AJ28" s="485"/>
      <c r="AK28" s="486"/>
      <c r="AL28" s="483">
        <v>0</v>
      </c>
      <c r="AM28" s="484"/>
      <c r="AN28" s="56"/>
      <c r="AO28" s="485"/>
      <c r="AP28" s="486"/>
      <c r="AQ28" s="483">
        <v>0</v>
      </c>
      <c r="AR28" s="484"/>
      <c r="AS28" s="56"/>
      <c r="AT28" s="485"/>
      <c r="AU28" s="486"/>
      <c r="AV28" s="483">
        <v>0</v>
      </c>
      <c r="AW28" s="484"/>
      <c r="AX28" s="56"/>
      <c r="AY28" s="485"/>
      <c r="AZ28" s="486"/>
      <c r="BA28" s="483">
        <v>0</v>
      </c>
      <c r="BB28" s="484"/>
      <c r="BC28" s="56"/>
      <c r="BD28" s="485"/>
      <c r="BE28" s="486"/>
      <c r="BF28" s="483">
        <v>0</v>
      </c>
      <c r="BG28" s="484"/>
      <c r="BH28" s="56"/>
      <c r="BI28" s="485"/>
      <c r="BJ28" s="486"/>
      <c r="BK28" s="483">
        <v>0</v>
      </c>
      <c r="BL28" s="484"/>
      <c r="BM28" s="56"/>
      <c r="BN28" s="485"/>
      <c r="BO28" s="486"/>
      <c r="BP28" s="483">
        <v>0</v>
      </c>
      <c r="BQ28" s="484"/>
      <c r="BR28" s="56"/>
      <c r="BS28" s="485"/>
      <c r="BT28" s="486"/>
      <c r="BU28" s="483">
        <f>SUM(M28:BP28)</f>
        <v>0</v>
      </c>
      <c r="BV28" s="484"/>
      <c r="BW28" s="56"/>
      <c r="BX28" s="485"/>
      <c r="BY28" s="486"/>
      <c r="BZ28" s="483">
        <v>0</v>
      </c>
      <c r="CA28" s="484"/>
      <c r="CB28" s="56"/>
      <c r="CC28" s="485"/>
      <c r="CD28" s="486"/>
      <c r="CE28" s="483">
        <v>0</v>
      </c>
      <c r="CF28" s="484"/>
      <c r="CG28" s="56"/>
      <c r="CH28" s="485"/>
      <c r="CI28" s="486"/>
      <c r="CJ28" s="483">
        <v>0</v>
      </c>
      <c r="CK28" s="484"/>
      <c r="CL28" s="56"/>
      <c r="CM28" s="485"/>
      <c r="CN28" s="486"/>
      <c r="CO28" s="483">
        <v>0</v>
      </c>
      <c r="CP28" s="484"/>
      <c r="CQ28" s="56"/>
      <c r="CR28" s="485"/>
      <c r="CS28" s="486"/>
      <c r="CT28" s="483">
        <v>0</v>
      </c>
      <c r="CU28" s="484"/>
      <c r="CV28" s="56"/>
      <c r="CW28" s="485"/>
      <c r="CX28" s="486"/>
      <c r="CY28" s="483">
        <v>0</v>
      </c>
      <c r="CZ28" s="484"/>
      <c r="DA28" s="56"/>
      <c r="DB28" s="485"/>
      <c r="DC28" s="486"/>
      <c r="DD28" s="483">
        <v>0</v>
      </c>
      <c r="DE28" s="484"/>
      <c r="DF28" s="56"/>
      <c r="DG28" s="485"/>
      <c r="DH28" s="486"/>
      <c r="DI28" s="483">
        <v>0</v>
      </c>
      <c r="DJ28" s="484"/>
      <c r="DK28" s="56"/>
      <c r="DL28" s="485"/>
      <c r="DM28" s="486"/>
      <c r="DN28" s="483">
        <v>0</v>
      </c>
      <c r="DO28" s="484"/>
      <c r="DP28" s="56"/>
      <c r="DQ28" s="485"/>
      <c r="DR28" s="486"/>
      <c r="DS28" s="483">
        <v>0</v>
      </c>
      <c r="DT28" s="484"/>
      <c r="DU28" s="56"/>
      <c r="DV28" s="485"/>
      <c r="DW28" s="486"/>
      <c r="DX28" s="483">
        <v>0</v>
      </c>
      <c r="DY28" s="484"/>
      <c r="DZ28" s="56"/>
      <c r="EA28" s="485"/>
      <c r="EB28" s="486"/>
      <c r="EC28" s="483">
        <v>0</v>
      </c>
      <c r="ED28" s="484"/>
      <c r="EE28" s="56"/>
      <c r="EF28" s="485"/>
      <c r="EG28" s="486"/>
      <c r="EH28" s="483">
        <v>0</v>
      </c>
      <c r="EI28" s="484"/>
      <c r="EJ28" s="56"/>
      <c r="EK28" s="485"/>
      <c r="EL28" s="486"/>
      <c r="EM28" s="483">
        <f>SUM(CE28:CE28)</f>
        <v>0</v>
      </c>
      <c r="EN28" s="484"/>
      <c r="EO28" s="56"/>
      <c r="EP28" s="144"/>
    </row>
    <row r="29" spans="4:148" ht="12.75" hidden="1" customHeight="1" x14ac:dyDescent="0.3">
      <c r="D29" s="144" t="s">
        <v>365</v>
      </c>
      <c r="F29" s="485"/>
      <c r="G29" s="400"/>
      <c r="H29" s="56">
        <v>0</v>
      </c>
      <c r="I29" s="55"/>
      <c r="J29" s="56"/>
      <c r="K29" s="485"/>
      <c r="L29" s="485"/>
      <c r="M29" s="56">
        <v>0</v>
      </c>
      <c r="N29" s="55"/>
      <c r="O29" s="56"/>
      <c r="P29" s="485"/>
      <c r="Q29" s="485"/>
      <c r="R29" s="56">
        <v>0</v>
      </c>
      <c r="S29" s="55"/>
      <c r="T29" s="56"/>
      <c r="U29" s="485"/>
      <c r="V29" s="485"/>
      <c r="W29" s="56">
        <v>0</v>
      </c>
      <c r="X29" s="55"/>
      <c r="Y29" s="56"/>
      <c r="Z29" s="485"/>
      <c r="AA29" s="485"/>
      <c r="AB29" s="56">
        <v>0</v>
      </c>
      <c r="AC29" s="55"/>
      <c r="AD29" s="56"/>
      <c r="AE29" s="485"/>
      <c r="AF29" s="485"/>
      <c r="AG29" s="56">
        <v>0</v>
      </c>
      <c r="AH29" s="55"/>
      <c r="AI29" s="56"/>
      <c r="AJ29" s="485"/>
      <c r="AK29" s="485"/>
      <c r="AL29" s="56">
        <v>0</v>
      </c>
      <c r="AM29" s="55"/>
      <c r="AN29" s="56"/>
      <c r="AO29" s="485"/>
      <c r="AP29" s="485"/>
      <c r="AQ29" s="56">
        <v>0</v>
      </c>
      <c r="AR29" s="55"/>
      <c r="AS29" s="56"/>
      <c r="AT29" s="485"/>
      <c r="AU29" s="485"/>
      <c r="AV29" s="56">
        <v>0</v>
      </c>
      <c r="AW29" s="55"/>
      <c r="AX29" s="56"/>
      <c r="AY29" s="485"/>
      <c r="AZ29" s="485"/>
      <c r="BA29" s="56">
        <v>0</v>
      </c>
      <c r="BB29" s="55"/>
      <c r="BC29" s="56"/>
      <c r="BD29" s="485"/>
      <c r="BE29" s="485"/>
      <c r="BF29" s="56">
        <v>0</v>
      </c>
      <c r="BG29" s="55"/>
      <c r="BH29" s="56"/>
      <c r="BI29" s="485"/>
      <c r="BJ29" s="485"/>
      <c r="BK29" s="56">
        <v>0</v>
      </c>
      <c r="BL29" s="55"/>
      <c r="BM29" s="56"/>
      <c r="BN29" s="485"/>
      <c r="BO29" s="485"/>
      <c r="BP29" s="56">
        <v>0</v>
      </c>
      <c r="BQ29" s="55"/>
      <c r="BR29" s="56"/>
      <c r="BS29" s="485"/>
      <c r="BT29" s="485"/>
      <c r="BU29" s="56">
        <f>SUM(M29:BP29)</f>
        <v>0</v>
      </c>
      <c r="BV29" s="55"/>
      <c r="BW29" s="56"/>
      <c r="BX29" s="485"/>
      <c r="BY29" s="485"/>
      <c r="BZ29" s="56">
        <v>0</v>
      </c>
      <c r="CA29" s="55"/>
      <c r="CB29" s="56"/>
      <c r="CC29" s="485"/>
      <c r="CD29" s="485"/>
      <c r="CE29" s="56">
        <v>0</v>
      </c>
      <c r="CF29" s="55"/>
      <c r="CG29" s="56"/>
      <c r="CH29" s="485"/>
      <c r="CI29" s="485"/>
      <c r="CJ29" s="56">
        <v>0</v>
      </c>
      <c r="CK29" s="55"/>
      <c r="CL29" s="56"/>
      <c r="CM29" s="485"/>
      <c r="CN29" s="485"/>
      <c r="CO29" s="56">
        <v>0</v>
      </c>
      <c r="CP29" s="55"/>
      <c r="CQ29" s="56"/>
      <c r="CR29" s="485"/>
      <c r="CS29" s="485"/>
      <c r="CT29" s="56">
        <v>0</v>
      </c>
      <c r="CU29" s="55"/>
      <c r="CV29" s="56"/>
      <c r="CW29" s="485"/>
      <c r="CX29" s="485"/>
      <c r="CY29" s="56">
        <v>0</v>
      </c>
      <c r="CZ29" s="55"/>
      <c r="DA29" s="56"/>
      <c r="DB29" s="485"/>
      <c r="DC29" s="485"/>
      <c r="DD29" s="56">
        <v>0</v>
      </c>
      <c r="DE29" s="55"/>
      <c r="DF29" s="56"/>
      <c r="DG29" s="485"/>
      <c r="DH29" s="485"/>
      <c r="DI29" s="56">
        <v>0</v>
      </c>
      <c r="DJ29" s="55"/>
      <c r="DK29" s="56"/>
      <c r="DL29" s="485"/>
      <c r="DM29" s="485"/>
      <c r="DN29" s="56">
        <v>0</v>
      </c>
      <c r="DO29" s="55"/>
      <c r="DP29" s="56"/>
      <c r="DQ29" s="485"/>
      <c r="DR29" s="485"/>
      <c r="DS29" s="56">
        <v>0</v>
      </c>
      <c r="DT29" s="55"/>
      <c r="DU29" s="56"/>
      <c r="DV29" s="485"/>
      <c r="DW29" s="485"/>
      <c r="DX29" s="56">
        <v>0</v>
      </c>
      <c r="DY29" s="55"/>
      <c r="DZ29" s="56"/>
      <c r="EA29" s="485"/>
      <c r="EB29" s="485"/>
      <c r="EC29" s="56">
        <v>0</v>
      </c>
      <c r="ED29" s="55"/>
      <c r="EE29" s="56"/>
      <c r="EF29" s="485"/>
      <c r="EG29" s="485"/>
      <c r="EH29" s="56">
        <v>0</v>
      </c>
      <c r="EI29" s="55"/>
      <c r="EJ29" s="56"/>
      <c r="EK29" s="485"/>
      <c r="EL29" s="485"/>
      <c r="EM29" s="56">
        <f>SUM(CE29:CE29)</f>
        <v>0</v>
      </c>
      <c r="EN29" s="55"/>
      <c r="EO29" s="56"/>
      <c r="EP29" s="144"/>
    </row>
    <row r="30" spans="4:148" ht="12.75" hidden="1" customHeight="1" x14ac:dyDescent="0.3">
      <c r="D30" s="144" t="s">
        <v>366</v>
      </c>
      <c r="F30" s="485"/>
      <c r="G30" s="400"/>
      <c r="H30" s="56">
        <v>0</v>
      </c>
      <c r="I30" s="55"/>
      <c r="J30" s="56"/>
      <c r="K30" s="485"/>
      <c r="L30" s="485"/>
      <c r="M30" s="56">
        <v>0</v>
      </c>
      <c r="N30" s="55"/>
      <c r="O30" s="56"/>
      <c r="P30" s="485"/>
      <c r="Q30" s="485"/>
      <c r="R30" s="56">
        <v>0</v>
      </c>
      <c r="S30" s="55"/>
      <c r="T30" s="56"/>
      <c r="U30" s="485"/>
      <c r="V30" s="485"/>
      <c r="W30" s="56">
        <v>0</v>
      </c>
      <c r="X30" s="55"/>
      <c r="Y30" s="56"/>
      <c r="Z30" s="485"/>
      <c r="AA30" s="485"/>
      <c r="AB30" s="56">
        <v>0</v>
      </c>
      <c r="AC30" s="55"/>
      <c r="AD30" s="56"/>
      <c r="AE30" s="485"/>
      <c r="AF30" s="485"/>
      <c r="AG30" s="56">
        <v>0</v>
      </c>
      <c r="AH30" s="55"/>
      <c r="AI30" s="56"/>
      <c r="AJ30" s="485"/>
      <c r="AK30" s="485"/>
      <c r="AL30" s="56">
        <v>0</v>
      </c>
      <c r="AM30" s="55"/>
      <c r="AN30" s="56"/>
      <c r="AO30" s="485"/>
      <c r="AP30" s="485"/>
      <c r="AQ30" s="56">
        <v>0</v>
      </c>
      <c r="AR30" s="55"/>
      <c r="AS30" s="56"/>
      <c r="AT30" s="485"/>
      <c r="AU30" s="485"/>
      <c r="AV30" s="56">
        <v>0</v>
      </c>
      <c r="AW30" s="55"/>
      <c r="AX30" s="56"/>
      <c r="AY30" s="485"/>
      <c r="AZ30" s="485"/>
      <c r="BA30" s="56">
        <v>0</v>
      </c>
      <c r="BB30" s="55"/>
      <c r="BC30" s="56"/>
      <c r="BD30" s="485"/>
      <c r="BE30" s="485"/>
      <c r="BF30" s="56">
        <v>0</v>
      </c>
      <c r="BG30" s="55"/>
      <c r="BH30" s="56"/>
      <c r="BI30" s="485"/>
      <c r="BJ30" s="485"/>
      <c r="BK30" s="56">
        <v>0</v>
      </c>
      <c r="BL30" s="55"/>
      <c r="BM30" s="56"/>
      <c r="BN30" s="485"/>
      <c r="BO30" s="485"/>
      <c r="BP30" s="56">
        <v>0</v>
      </c>
      <c r="BQ30" s="55"/>
      <c r="BR30" s="56"/>
      <c r="BS30" s="485"/>
      <c r="BT30" s="485"/>
      <c r="BU30" s="56">
        <f>SUM(M30:BP30)</f>
        <v>0</v>
      </c>
      <c r="BV30" s="55"/>
      <c r="BW30" s="56"/>
      <c r="BX30" s="485"/>
      <c r="BY30" s="485"/>
      <c r="BZ30" s="56">
        <v>0</v>
      </c>
      <c r="CA30" s="55"/>
      <c r="CB30" s="56"/>
      <c r="CC30" s="485"/>
      <c r="CD30" s="485"/>
      <c r="CE30" s="56">
        <v>0</v>
      </c>
      <c r="CF30" s="55"/>
      <c r="CG30" s="56"/>
      <c r="CH30" s="485"/>
      <c r="CI30" s="485"/>
      <c r="CJ30" s="56">
        <v>0</v>
      </c>
      <c r="CK30" s="55"/>
      <c r="CL30" s="56"/>
      <c r="CM30" s="485"/>
      <c r="CN30" s="485"/>
      <c r="CO30" s="56">
        <v>0</v>
      </c>
      <c r="CP30" s="55"/>
      <c r="CQ30" s="56"/>
      <c r="CR30" s="485"/>
      <c r="CS30" s="485"/>
      <c r="CT30" s="56">
        <v>0</v>
      </c>
      <c r="CU30" s="55"/>
      <c r="CV30" s="56"/>
      <c r="CW30" s="485"/>
      <c r="CX30" s="485"/>
      <c r="CY30" s="56">
        <v>0</v>
      </c>
      <c r="CZ30" s="55"/>
      <c r="DA30" s="56"/>
      <c r="DB30" s="485"/>
      <c r="DC30" s="485"/>
      <c r="DD30" s="56">
        <v>0</v>
      </c>
      <c r="DE30" s="55"/>
      <c r="DF30" s="56"/>
      <c r="DG30" s="485"/>
      <c r="DH30" s="485"/>
      <c r="DI30" s="56">
        <v>0</v>
      </c>
      <c r="DJ30" s="55"/>
      <c r="DK30" s="56"/>
      <c r="DL30" s="485"/>
      <c r="DM30" s="485"/>
      <c r="DN30" s="56">
        <v>0</v>
      </c>
      <c r="DO30" s="55"/>
      <c r="DP30" s="56"/>
      <c r="DQ30" s="485"/>
      <c r="DR30" s="485"/>
      <c r="DS30" s="56">
        <v>0</v>
      </c>
      <c r="DT30" s="55"/>
      <c r="DU30" s="56"/>
      <c r="DV30" s="485"/>
      <c r="DW30" s="485"/>
      <c r="DX30" s="56">
        <v>0</v>
      </c>
      <c r="DY30" s="55"/>
      <c r="DZ30" s="56"/>
      <c r="EA30" s="485"/>
      <c r="EB30" s="485"/>
      <c r="EC30" s="56">
        <v>0</v>
      </c>
      <c r="ED30" s="55"/>
      <c r="EE30" s="56"/>
      <c r="EF30" s="485"/>
      <c r="EG30" s="485"/>
      <c r="EH30" s="56">
        <v>0</v>
      </c>
      <c r="EI30" s="55"/>
      <c r="EJ30" s="56"/>
      <c r="EK30" s="485"/>
      <c r="EL30" s="485"/>
      <c r="EM30" s="56">
        <f>SUM(CE30:CE30)</f>
        <v>0</v>
      </c>
      <c r="EN30" s="55"/>
      <c r="EO30" s="56"/>
      <c r="EP30" s="144"/>
    </row>
    <row r="31" spans="4:148" ht="12.75" hidden="1" customHeight="1" x14ac:dyDescent="0.3">
      <c r="D31" s="144" t="s">
        <v>367</v>
      </c>
      <c r="F31" s="485"/>
      <c r="G31" s="420"/>
      <c r="H31" s="121">
        <v>0</v>
      </c>
      <c r="I31" s="120"/>
      <c r="J31" s="56"/>
      <c r="K31" s="485"/>
      <c r="L31" s="494"/>
      <c r="M31" s="121">
        <v>0</v>
      </c>
      <c r="N31" s="120"/>
      <c r="O31" s="56"/>
      <c r="P31" s="485"/>
      <c r="Q31" s="494"/>
      <c r="R31" s="121">
        <v>0</v>
      </c>
      <c r="S31" s="120"/>
      <c r="T31" s="56"/>
      <c r="U31" s="485"/>
      <c r="V31" s="494"/>
      <c r="W31" s="121">
        <v>0</v>
      </c>
      <c r="X31" s="120"/>
      <c r="Y31" s="56"/>
      <c r="Z31" s="485"/>
      <c r="AA31" s="494"/>
      <c r="AB31" s="121">
        <v>0</v>
      </c>
      <c r="AC31" s="120"/>
      <c r="AD31" s="56"/>
      <c r="AE31" s="485"/>
      <c r="AF31" s="494"/>
      <c r="AG31" s="121">
        <v>0</v>
      </c>
      <c r="AH31" s="120"/>
      <c r="AI31" s="56"/>
      <c r="AJ31" s="485"/>
      <c r="AK31" s="494"/>
      <c r="AL31" s="121">
        <v>0</v>
      </c>
      <c r="AM31" s="120"/>
      <c r="AN31" s="56"/>
      <c r="AO31" s="485"/>
      <c r="AP31" s="494"/>
      <c r="AQ31" s="121">
        <v>0</v>
      </c>
      <c r="AR31" s="120"/>
      <c r="AS31" s="56"/>
      <c r="AT31" s="485"/>
      <c r="AU31" s="494"/>
      <c r="AV31" s="121">
        <v>0</v>
      </c>
      <c r="AW31" s="120"/>
      <c r="AX31" s="56"/>
      <c r="AY31" s="485"/>
      <c r="AZ31" s="494"/>
      <c r="BA31" s="121">
        <v>0</v>
      </c>
      <c r="BB31" s="120"/>
      <c r="BC31" s="56"/>
      <c r="BD31" s="485"/>
      <c r="BE31" s="494"/>
      <c r="BF31" s="121">
        <v>0</v>
      </c>
      <c r="BG31" s="120"/>
      <c r="BH31" s="56"/>
      <c r="BI31" s="485"/>
      <c r="BJ31" s="494"/>
      <c r="BK31" s="121">
        <v>0</v>
      </c>
      <c r="BL31" s="120"/>
      <c r="BM31" s="56"/>
      <c r="BN31" s="485"/>
      <c r="BO31" s="494"/>
      <c r="BP31" s="121">
        <v>0</v>
      </c>
      <c r="BQ31" s="120"/>
      <c r="BR31" s="56"/>
      <c r="BS31" s="485"/>
      <c r="BT31" s="494"/>
      <c r="BU31" s="121">
        <f>SUM(M31:BP31)</f>
        <v>0</v>
      </c>
      <c r="BV31" s="120"/>
      <c r="BW31" s="56"/>
      <c r="BX31" s="485"/>
      <c r="BY31" s="494"/>
      <c r="BZ31" s="121">
        <v>0</v>
      </c>
      <c r="CA31" s="120"/>
      <c r="CB31" s="56"/>
      <c r="CC31" s="485"/>
      <c r="CD31" s="494"/>
      <c r="CE31" s="121">
        <v>0</v>
      </c>
      <c r="CF31" s="120"/>
      <c r="CG31" s="56"/>
      <c r="CH31" s="485"/>
      <c r="CI31" s="494"/>
      <c r="CJ31" s="121">
        <v>0</v>
      </c>
      <c r="CK31" s="120"/>
      <c r="CL31" s="56"/>
      <c r="CM31" s="485"/>
      <c r="CN31" s="494"/>
      <c r="CO31" s="121">
        <v>0</v>
      </c>
      <c r="CP31" s="120"/>
      <c r="CQ31" s="56"/>
      <c r="CR31" s="485"/>
      <c r="CS31" s="494"/>
      <c r="CT31" s="121">
        <v>0</v>
      </c>
      <c r="CU31" s="120"/>
      <c r="CV31" s="56"/>
      <c r="CW31" s="485"/>
      <c r="CX31" s="494"/>
      <c r="CY31" s="121">
        <v>0</v>
      </c>
      <c r="CZ31" s="120"/>
      <c r="DA31" s="56"/>
      <c r="DB31" s="485"/>
      <c r="DC31" s="494"/>
      <c r="DD31" s="121">
        <v>0</v>
      </c>
      <c r="DE31" s="120"/>
      <c r="DF31" s="56"/>
      <c r="DG31" s="485"/>
      <c r="DH31" s="494"/>
      <c r="DI31" s="121">
        <v>0</v>
      </c>
      <c r="DJ31" s="120"/>
      <c r="DK31" s="56"/>
      <c r="DL31" s="485"/>
      <c r="DM31" s="494"/>
      <c r="DN31" s="121">
        <v>0</v>
      </c>
      <c r="DO31" s="120"/>
      <c r="DP31" s="56"/>
      <c r="DQ31" s="485"/>
      <c r="DR31" s="494"/>
      <c r="DS31" s="121">
        <v>0</v>
      </c>
      <c r="DT31" s="120"/>
      <c r="DU31" s="56"/>
      <c r="DV31" s="485"/>
      <c r="DW31" s="494"/>
      <c r="DX31" s="121">
        <v>0</v>
      </c>
      <c r="DY31" s="120"/>
      <c r="DZ31" s="56"/>
      <c r="EA31" s="485"/>
      <c r="EB31" s="494"/>
      <c r="EC31" s="121">
        <v>0</v>
      </c>
      <c r="ED31" s="120"/>
      <c r="EE31" s="56"/>
      <c r="EF31" s="485"/>
      <c r="EG31" s="494"/>
      <c r="EH31" s="121">
        <v>0</v>
      </c>
      <c r="EI31" s="120"/>
      <c r="EJ31" s="56"/>
      <c r="EK31" s="485"/>
      <c r="EL31" s="495"/>
      <c r="EM31" s="121">
        <f>SUM(CE31:CE31)</f>
        <v>0</v>
      </c>
      <c r="EN31" s="496"/>
      <c r="EO31" s="56"/>
      <c r="EP31" s="144"/>
    </row>
    <row r="32" spans="4:148" hidden="1" x14ac:dyDescent="0.3">
      <c r="D32" s="144"/>
      <c r="F32" s="485"/>
      <c r="H32" s="56"/>
      <c r="I32" s="56"/>
      <c r="J32" s="56"/>
      <c r="K32" s="485"/>
      <c r="L32" s="56"/>
      <c r="M32" s="56"/>
      <c r="N32" s="56"/>
      <c r="O32" s="56"/>
      <c r="P32" s="485"/>
      <c r="Q32" s="56"/>
      <c r="R32" s="56"/>
      <c r="S32" s="56"/>
      <c r="T32" s="56"/>
      <c r="U32" s="485"/>
      <c r="V32" s="56"/>
      <c r="W32" s="56"/>
      <c r="X32" s="56"/>
      <c r="Y32" s="56"/>
      <c r="Z32" s="485"/>
      <c r="AA32" s="56"/>
      <c r="AB32" s="56"/>
      <c r="AC32" s="56"/>
      <c r="AD32" s="56"/>
      <c r="AE32" s="485"/>
      <c r="AF32" s="56"/>
      <c r="AG32" s="56"/>
      <c r="AH32" s="56"/>
      <c r="AI32" s="56"/>
      <c r="AJ32" s="485"/>
      <c r="AK32" s="56"/>
      <c r="AL32" s="56"/>
      <c r="AM32" s="56"/>
      <c r="AN32" s="56"/>
      <c r="AO32" s="485"/>
      <c r="AP32" s="56"/>
      <c r="AQ32" s="56"/>
      <c r="AR32" s="56"/>
      <c r="AS32" s="56"/>
      <c r="AT32" s="485"/>
      <c r="AU32" s="56"/>
      <c r="AV32" s="56"/>
      <c r="AW32" s="56"/>
      <c r="AX32" s="56"/>
      <c r="AY32" s="485"/>
      <c r="AZ32" s="56"/>
      <c r="BA32" s="56"/>
      <c r="BB32" s="56"/>
      <c r="BC32" s="56"/>
      <c r="BD32" s="485"/>
      <c r="BE32" s="56"/>
      <c r="BF32" s="56"/>
      <c r="BG32" s="56"/>
      <c r="BH32" s="56"/>
      <c r="BI32" s="485"/>
      <c r="BJ32" s="56"/>
      <c r="BK32" s="56"/>
      <c r="BL32" s="56"/>
      <c r="BM32" s="56"/>
      <c r="BN32" s="485"/>
      <c r="BO32" s="56"/>
      <c r="BP32" s="56"/>
      <c r="BQ32" s="56"/>
      <c r="BR32" s="56"/>
      <c r="BS32" s="485"/>
      <c r="BT32" s="56"/>
      <c r="BU32" s="56"/>
      <c r="BV32" s="56"/>
      <c r="BW32" s="56"/>
      <c r="BX32" s="485"/>
      <c r="BY32" s="56"/>
      <c r="BZ32" s="56"/>
      <c r="CA32" s="56"/>
      <c r="CB32" s="56"/>
      <c r="CC32" s="485"/>
      <c r="CD32" s="56"/>
      <c r="CE32" s="56"/>
      <c r="CF32" s="56"/>
      <c r="CG32" s="56"/>
      <c r="CH32" s="485"/>
      <c r="CI32" s="56"/>
      <c r="CJ32" s="56"/>
      <c r="CK32" s="56"/>
      <c r="CL32" s="56"/>
      <c r="CM32" s="485"/>
      <c r="CN32" s="56"/>
      <c r="CO32" s="56"/>
      <c r="CP32" s="56"/>
      <c r="CQ32" s="56"/>
      <c r="CR32" s="485"/>
      <c r="CS32" s="56"/>
      <c r="CT32" s="56"/>
      <c r="CU32" s="56"/>
      <c r="CV32" s="56"/>
      <c r="CW32" s="485"/>
      <c r="CX32" s="56"/>
      <c r="CY32" s="56"/>
      <c r="CZ32" s="56"/>
      <c r="DA32" s="56"/>
      <c r="DB32" s="485"/>
      <c r="DC32" s="56"/>
      <c r="DD32" s="56"/>
      <c r="DE32" s="56"/>
      <c r="DF32" s="56"/>
      <c r="DG32" s="485"/>
      <c r="DH32" s="56"/>
      <c r="DI32" s="56"/>
      <c r="DJ32" s="56"/>
      <c r="DK32" s="56"/>
      <c r="DL32" s="485"/>
      <c r="DM32" s="56"/>
      <c r="DN32" s="56"/>
      <c r="DO32" s="56"/>
      <c r="DP32" s="56"/>
      <c r="DQ32" s="485"/>
      <c r="DR32" s="56"/>
      <c r="DS32" s="56"/>
      <c r="DT32" s="56"/>
      <c r="DU32" s="56"/>
      <c r="DV32" s="485"/>
      <c r="DW32" s="56"/>
      <c r="DX32" s="56"/>
      <c r="DY32" s="56"/>
      <c r="DZ32" s="56"/>
      <c r="EA32" s="485"/>
      <c r="EB32" s="56"/>
      <c r="EC32" s="56"/>
      <c r="ED32" s="56"/>
      <c r="EE32" s="56"/>
      <c r="EF32" s="485"/>
      <c r="EG32" s="56"/>
      <c r="EH32" s="56"/>
      <c r="EI32" s="56"/>
      <c r="EJ32" s="56"/>
      <c r="EK32" s="485"/>
      <c r="EL32" s="56"/>
      <c r="EM32" s="56"/>
      <c r="EN32" s="56"/>
      <c r="EO32" s="56"/>
      <c r="EP32" s="144"/>
    </row>
    <row r="33" spans="4:146" ht="12.75" hidden="1" customHeight="1" x14ac:dyDescent="0.3">
      <c r="D33" s="144" t="s">
        <v>368</v>
      </c>
      <c r="F33" s="485"/>
      <c r="H33" s="56">
        <f>SUM(H34:H37)</f>
        <v>0</v>
      </c>
      <c r="I33" s="56"/>
      <c r="J33" s="56"/>
      <c r="K33" s="485"/>
      <c r="L33" s="56"/>
      <c r="M33" s="56">
        <f>SUM(M34:M37)</f>
        <v>0</v>
      </c>
      <c r="N33" s="56"/>
      <c r="O33" s="56"/>
      <c r="P33" s="485"/>
      <c r="Q33" s="56"/>
      <c r="R33" s="56">
        <f>SUM(R34:R37)</f>
        <v>0</v>
      </c>
      <c r="S33" s="56"/>
      <c r="T33" s="56"/>
      <c r="U33" s="485"/>
      <c r="V33" s="56"/>
      <c r="W33" s="56">
        <f>SUM(W34:W37)</f>
        <v>0</v>
      </c>
      <c r="X33" s="56"/>
      <c r="Y33" s="56"/>
      <c r="Z33" s="485"/>
      <c r="AA33" s="56"/>
      <c r="AB33" s="56">
        <f>SUM(AB34:AB37)</f>
        <v>0</v>
      </c>
      <c r="AC33" s="56"/>
      <c r="AD33" s="56"/>
      <c r="AE33" s="485"/>
      <c r="AF33" s="56"/>
      <c r="AG33" s="56">
        <f>SUM(AG34:AG37)</f>
        <v>0</v>
      </c>
      <c r="AH33" s="56"/>
      <c r="AI33" s="56"/>
      <c r="AJ33" s="485"/>
      <c r="AK33" s="56"/>
      <c r="AL33" s="56">
        <f>SUM(AL34:AL37)</f>
        <v>0</v>
      </c>
      <c r="AM33" s="56"/>
      <c r="AN33" s="56"/>
      <c r="AO33" s="485"/>
      <c r="AP33" s="56"/>
      <c r="AQ33" s="56">
        <f>SUM(AQ34:AQ37)</f>
        <v>0</v>
      </c>
      <c r="AR33" s="56"/>
      <c r="AS33" s="56"/>
      <c r="AT33" s="485"/>
      <c r="AU33" s="56"/>
      <c r="AV33" s="56">
        <f>SUM(AV34:AV37)</f>
        <v>0</v>
      </c>
      <c r="AW33" s="56"/>
      <c r="AX33" s="56"/>
      <c r="AY33" s="485"/>
      <c r="AZ33" s="56"/>
      <c r="BA33" s="56">
        <f>SUM(BA34:BA37)</f>
        <v>0</v>
      </c>
      <c r="BB33" s="56"/>
      <c r="BC33" s="56"/>
      <c r="BD33" s="485"/>
      <c r="BE33" s="56"/>
      <c r="BF33" s="56">
        <f>SUM(BF34:BF37)</f>
        <v>0</v>
      </c>
      <c r="BG33" s="56"/>
      <c r="BH33" s="56"/>
      <c r="BI33" s="485"/>
      <c r="BJ33" s="56"/>
      <c r="BK33" s="56">
        <f>SUM(BK34:BK37)</f>
        <v>0</v>
      </c>
      <c r="BL33" s="56"/>
      <c r="BM33" s="56"/>
      <c r="BN33" s="485"/>
      <c r="BO33" s="56"/>
      <c r="BP33" s="56">
        <f>SUM(BP34:BP37)</f>
        <v>0</v>
      </c>
      <c r="BQ33" s="56"/>
      <c r="BR33" s="56"/>
      <c r="BS33" s="485"/>
      <c r="BT33" s="56"/>
      <c r="BU33" s="56">
        <f>SUM(BU34:BU37)</f>
        <v>0</v>
      </c>
      <c r="BV33" s="56"/>
      <c r="BW33" s="56"/>
      <c r="BX33" s="485"/>
      <c r="BY33" s="56"/>
      <c r="BZ33" s="56">
        <f>SUM(BZ34:BZ37)</f>
        <v>0</v>
      </c>
      <c r="CA33" s="56"/>
      <c r="CB33" s="56"/>
      <c r="CC33" s="485"/>
      <c r="CD33" s="56"/>
      <c r="CE33" s="56">
        <f>SUM(CE34:CE37)</f>
        <v>0</v>
      </c>
      <c r="CF33" s="56"/>
      <c r="CG33" s="56"/>
      <c r="CH33" s="485"/>
      <c r="CI33" s="56"/>
      <c r="CJ33" s="56">
        <f>SUM(CJ34:CJ37)</f>
        <v>0</v>
      </c>
      <c r="CK33" s="56"/>
      <c r="CL33" s="56"/>
      <c r="CM33" s="485"/>
      <c r="CN33" s="56"/>
      <c r="CO33" s="56">
        <f>SUM(CO34:CO37)</f>
        <v>0</v>
      </c>
      <c r="CP33" s="56"/>
      <c r="CQ33" s="56"/>
      <c r="CR33" s="485"/>
      <c r="CS33" s="56"/>
      <c r="CT33" s="56">
        <f>SUM(CT34:CT37)</f>
        <v>0</v>
      </c>
      <c r="CU33" s="56"/>
      <c r="CV33" s="56"/>
      <c r="CW33" s="485"/>
      <c r="CX33" s="56"/>
      <c r="CY33" s="56">
        <f>SUM(CY34:CY37)</f>
        <v>0</v>
      </c>
      <c r="CZ33" s="56"/>
      <c r="DA33" s="56"/>
      <c r="DB33" s="485"/>
      <c r="DC33" s="56"/>
      <c r="DD33" s="56">
        <f>SUM(DD34:DD37)</f>
        <v>0</v>
      </c>
      <c r="DE33" s="56"/>
      <c r="DF33" s="56"/>
      <c r="DG33" s="485"/>
      <c r="DH33" s="56"/>
      <c r="DI33" s="56">
        <f>SUM(DI34:DI37)</f>
        <v>0</v>
      </c>
      <c r="DJ33" s="56"/>
      <c r="DK33" s="56"/>
      <c r="DL33" s="485"/>
      <c r="DM33" s="56"/>
      <c r="DN33" s="56">
        <f>SUM(DN34:DN37)</f>
        <v>0</v>
      </c>
      <c r="DO33" s="56"/>
      <c r="DP33" s="56"/>
      <c r="DQ33" s="485"/>
      <c r="DR33" s="56"/>
      <c r="DS33" s="56">
        <f>SUM(DS34:DS37)</f>
        <v>0</v>
      </c>
      <c r="DT33" s="56"/>
      <c r="DU33" s="56"/>
      <c r="DV33" s="485"/>
      <c r="DW33" s="56"/>
      <c r="DX33" s="56">
        <f>SUM(DX34:DX37)</f>
        <v>0</v>
      </c>
      <c r="DY33" s="56"/>
      <c r="DZ33" s="56"/>
      <c r="EA33" s="485"/>
      <c r="EB33" s="56"/>
      <c r="EC33" s="56">
        <f>SUM(EC34:EC37)</f>
        <v>0</v>
      </c>
      <c r="ED33" s="56"/>
      <c r="EE33" s="56"/>
      <c r="EF33" s="485"/>
      <c r="EG33" s="56"/>
      <c r="EH33" s="56">
        <f>SUM(EH34:EH37)</f>
        <v>0</v>
      </c>
      <c r="EI33" s="56"/>
      <c r="EJ33" s="56"/>
      <c r="EK33" s="485"/>
      <c r="EL33" s="56"/>
      <c r="EM33" s="56">
        <f>SUM(EM34:EM37)</f>
        <v>0</v>
      </c>
      <c r="EN33" s="56"/>
      <c r="EO33" s="56"/>
      <c r="EP33" s="144"/>
    </row>
    <row r="34" spans="4:146" ht="12.75" hidden="1" customHeight="1" x14ac:dyDescent="0.3">
      <c r="D34" s="144" t="s">
        <v>362</v>
      </c>
      <c r="F34" s="53"/>
      <c r="G34" s="406"/>
      <c r="H34" s="483">
        <v>0</v>
      </c>
      <c r="I34" s="484"/>
      <c r="J34" s="56"/>
      <c r="K34" s="485"/>
      <c r="L34" s="486"/>
      <c r="M34" s="483">
        <v>0</v>
      </c>
      <c r="N34" s="484"/>
      <c r="O34" s="56"/>
      <c r="P34" s="485"/>
      <c r="Q34" s="486"/>
      <c r="R34" s="483">
        <v>0</v>
      </c>
      <c r="S34" s="484"/>
      <c r="T34" s="56"/>
      <c r="U34" s="485"/>
      <c r="V34" s="486"/>
      <c r="W34" s="483">
        <v>0</v>
      </c>
      <c r="X34" s="484"/>
      <c r="Y34" s="56"/>
      <c r="Z34" s="485"/>
      <c r="AA34" s="486"/>
      <c r="AB34" s="483">
        <v>0</v>
      </c>
      <c r="AC34" s="484"/>
      <c r="AD34" s="56"/>
      <c r="AE34" s="485"/>
      <c r="AF34" s="486"/>
      <c r="AG34" s="483">
        <v>0</v>
      </c>
      <c r="AH34" s="484"/>
      <c r="AI34" s="56"/>
      <c r="AJ34" s="485"/>
      <c r="AK34" s="486"/>
      <c r="AL34" s="483">
        <v>0</v>
      </c>
      <c r="AM34" s="484"/>
      <c r="AN34" s="56"/>
      <c r="AO34" s="485"/>
      <c r="AP34" s="486"/>
      <c r="AQ34" s="483">
        <v>0</v>
      </c>
      <c r="AR34" s="484"/>
      <c r="AS34" s="56"/>
      <c r="AT34" s="485"/>
      <c r="AU34" s="486"/>
      <c r="AV34" s="483">
        <v>0</v>
      </c>
      <c r="AW34" s="484"/>
      <c r="AX34" s="56"/>
      <c r="AY34" s="485"/>
      <c r="AZ34" s="486"/>
      <c r="BA34" s="483">
        <v>0</v>
      </c>
      <c r="BB34" s="484"/>
      <c r="BC34" s="56"/>
      <c r="BD34" s="485"/>
      <c r="BE34" s="486"/>
      <c r="BF34" s="483">
        <v>0</v>
      </c>
      <c r="BG34" s="484"/>
      <c r="BH34" s="56"/>
      <c r="BI34" s="485"/>
      <c r="BJ34" s="486"/>
      <c r="BK34" s="483">
        <v>0</v>
      </c>
      <c r="BL34" s="484"/>
      <c r="BM34" s="56"/>
      <c r="BN34" s="485"/>
      <c r="BO34" s="486"/>
      <c r="BP34" s="483">
        <v>0</v>
      </c>
      <c r="BQ34" s="484"/>
      <c r="BR34" s="56"/>
      <c r="BS34" s="485"/>
      <c r="BT34" s="486"/>
      <c r="BU34" s="483">
        <f>SUM(M34:BP34)</f>
        <v>0</v>
      </c>
      <c r="BV34" s="484"/>
      <c r="BW34" s="56"/>
      <c r="BX34" s="485"/>
      <c r="BY34" s="486"/>
      <c r="BZ34" s="483">
        <v>0</v>
      </c>
      <c r="CA34" s="484"/>
      <c r="CB34" s="56"/>
      <c r="CC34" s="485"/>
      <c r="CD34" s="486"/>
      <c r="CE34" s="483">
        <v>0</v>
      </c>
      <c r="CF34" s="484"/>
      <c r="CG34" s="56"/>
      <c r="CH34" s="485"/>
      <c r="CI34" s="486"/>
      <c r="CJ34" s="483">
        <v>0</v>
      </c>
      <c r="CK34" s="484"/>
      <c r="CL34" s="56"/>
      <c r="CM34" s="485"/>
      <c r="CN34" s="486"/>
      <c r="CO34" s="483">
        <v>0</v>
      </c>
      <c r="CP34" s="484"/>
      <c r="CQ34" s="56"/>
      <c r="CR34" s="485"/>
      <c r="CS34" s="486"/>
      <c r="CT34" s="483">
        <v>0</v>
      </c>
      <c r="CU34" s="484"/>
      <c r="CV34" s="56"/>
      <c r="CW34" s="485"/>
      <c r="CX34" s="486"/>
      <c r="CY34" s="483">
        <v>0</v>
      </c>
      <c r="CZ34" s="484"/>
      <c r="DA34" s="56"/>
      <c r="DB34" s="485"/>
      <c r="DC34" s="486"/>
      <c r="DD34" s="483">
        <v>0</v>
      </c>
      <c r="DE34" s="484"/>
      <c r="DF34" s="56"/>
      <c r="DG34" s="485"/>
      <c r="DH34" s="486"/>
      <c r="DI34" s="483">
        <v>0</v>
      </c>
      <c r="DJ34" s="484"/>
      <c r="DK34" s="56"/>
      <c r="DL34" s="485"/>
      <c r="DM34" s="486"/>
      <c r="DN34" s="483">
        <v>0</v>
      </c>
      <c r="DO34" s="484"/>
      <c r="DP34" s="56"/>
      <c r="DQ34" s="485"/>
      <c r="DR34" s="486"/>
      <c r="DS34" s="483">
        <v>0</v>
      </c>
      <c r="DT34" s="484"/>
      <c r="DU34" s="56"/>
      <c r="DV34" s="485"/>
      <c r="DW34" s="486"/>
      <c r="DX34" s="483">
        <v>0</v>
      </c>
      <c r="DY34" s="484"/>
      <c r="DZ34" s="56"/>
      <c r="EA34" s="485"/>
      <c r="EB34" s="486"/>
      <c r="EC34" s="483">
        <v>0</v>
      </c>
      <c r="ED34" s="484"/>
      <c r="EE34" s="56"/>
      <c r="EF34" s="485"/>
      <c r="EG34" s="486"/>
      <c r="EH34" s="483">
        <v>0</v>
      </c>
      <c r="EI34" s="484"/>
      <c r="EJ34" s="56"/>
      <c r="EK34" s="485"/>
      <c r="EL34" s="486"/>
      <c r="EM34" s="483">
        <f t="shared" ref="EM34:EM37" si="0">SUM(CE34:DD34)</f>
        <v>0</v>
      </c>
      <c r="EN34" s="484"/>
      <c r="EO34" s="56"/>
      <c r="EP34" s="144"/>
    </row>
    <row r="35" spans="4:146" ht="12.75" hidden="1" customHeight="1" x14ac:dyDescent="0.3">
      <c r="D35" s="144" t="s">
        <v>365</v>
      </c>
      <c r="F35" s="485"/>
      <c r="G35" s="400"/>
      <c r="H35" s="56">
        <v>0</v>
      </c>
      <c r="I35" s="55"/>
      <c r="J35" s="56"/>
      <c r="K35" s="485"/>
      <c r="L35" s="485"/>
      <c r="M35" s="56">
        <v>0</v>
      </c>
      <c r="N35" s="55"/>
      <c r="O35" s="56"/>
      <c r="P35" s="485"/>
      <c r="Q35" s="485"/>
      <c r="R35" s="56">
        <v>0</v>
      </c>
      <c r="S35" s="55"/>
      <c r="T35" s="56"/>
      <c r="U35" s="485"/>
      <c r="V35" s="485"/>
      <c r="W35" s="56">
        <v>0</v>
      </c>
      <c r="X35" s="55"/>
      <c r="Y35" s="56"/>
      <c r="Z35" s="485"/>
      <c r="AA35" s="485"/>
      <c r="AB35" s="56">
        <v>0</v>
      </c>
      <c r="AC35" s="55"/>
      <c r="AD35" s="56"/>
      <c r="AE35" s="485"/>
      <c r="AF35" s="485"/>
      <c r="AG35" s="56">
        <v>0</v>
      </c>
      <c r="AH35" s="55"/>
      <c r="AI35" s="56"/>
      <c r="AJ35" s="485"/>
      <c r="AK35" s="485"/>
      <c r="AL35" s="56">
        <v>0</v>
      </c>
      <c r="AM35" s="55"/>
      <c r="AN35" s="56"/>
      <c r="AO35" s="485"/>
      <c r="AP35" s="485"/>
      <c r="AQ35" s="56">
        <v>0</v>
      </c>
      <c r="AR35" s="55"/>
      <c r="AS35" s="56"/>
      <c r="AT35" s="485"/>
      <c r="AU35" s="485"/>
      <c r="AV35" s="56">
        <v>0</v>
      </c>
      <c r="AW35" s="55"/>
      <c r="AX35" s="56"/>
      <c r="AY35" s="485"/>
      <c r="AZ35" s="485"/>
      <c r="BA35" s="56">
        <v>0</v>
      </c>
      <c r="BB35" s="55"/>
      <c r="BC35" s="56"/>
      <c r="BD35" s="485"/>
      <c r="BE35" s="485"/>
      <c r="BF35" s="56">
        <v>0</v>
      </c>
      <c r="BG35" s="55"/>
      <c r="BH35" s="56"/>
      <c r="BI35" s="485"/>
      <c r="BJ35" s="485"/>
      <c r="BK35" s="56">
        <v>0</v>
      </c>
      <c r="BL35" s="55"/>
      <c r="BM35" s="56"/>
      <c r="BN35" s="485"/>
      <c r="BO35" s="485"/>
      <c r="BP35" s="56">
        <v>0</v>
      </c>
      <c r="BQ35" s="55"/>
      <c r="BR35" s="56"/>
      <c r="BS35" s="485"/>
      <c r="BT35" s="485"/>
      <c r="BU35" s="56">
        <f>SUM(M35:BP35)</f>
        <v>0</v>
      </c>
      <c r="BV35" s="55"/>
      <c r="BW35" s="56"/>
      <c r="BX35" s="485"/>
      <c r="BY35" s="485"/>
      <c r="BZ35" s="56">
        <v>0</v>
      </c>
      <c r="CA35" s="55"/>
      <c r="CB35" s="56"/>
      <c r="CC35" s="485"/>
      <c r="CD35" s="485"/>
      <c r="CE35" s="56">
        <v>0</v>
      </c>
      <c r="CF35" s="55"/>
      <c r="CG35" s="56"/>
      <c r="CH35" s="485"/>
      <c r="CI35" s="485"/>
      <c r="CJ35" s="56">
        <v>0</v>
      </c>
      <c r="CK35" s="55"/>
      <c r="CL35" s="56"/>
      <c r="CM35" s="485"/>
      <c r="CN35" s="485"/>
      <c r="CO35" s="56">
        <v>0</v>
      </c>
      <c r="CP35" s="55"/>
      <c r="CQ35" s="56"/>
      <c r="CR35" s="485"/>
      <c r="CS35" s="485"/>
      <c r="CT35" s="56">
        <v>0</v>
      </c>
      <c r="CU35" s="55"/>
      <c r="CV35" s="56"/>
      <c r="CW35" s="485"/>
      <c r="CX35" s="485"/>
      <c r="CY35" s="56">
        <v>0</v>
      </c>
      <c r="CZ35" s="55"/>
      <c r="DA35" s="56"/>
      <c r="DB35" s="485"/>
      <c r="DC35" s="485"/>
      <c r="DD35" s="56">
        <v>0</v>
      </c>
      <c r="DE35" s="55"/>
      <c r="DF35" s="56"/>
      <c r="DG35" s="485"/>
      <c r="DH35" s="485"/>
      <c r="DI35" s="56">
        <v>0</v>
      </c>
      <c r="DJ35" s="55"/>
      <c r="DK35" s="56"/>
      <c r="DL35" s="485"/>
      <c r="DM35" s="485"/>
      <c r="DN35" s="56">
        <v>0</v>
      </c>
      <c r="DO35" s="55"/>
      <c r="DP35" s="56"/>
      <c r="DQ35" s="485"/>
      <c r="DR35" s="485"/>
      <c r="DS35" s="56">
        <v>0</v>
      </c>
      <c r="DT35" s="55"/>
      <c r="DU35" s="56"/>
      <c r="DV35" s="485"/>
      <c r="DW35" s="485"/>
      <c r="DX35" s="56">
        <v>0</v>
      </c>
      <c r="DY35" s="55"/>
      <c r="DZ35" s="56"/>
      <c r="EA35" s="485"/>
      <c r="EB35" s="485"/>
      <c r="EC35" s="56">
        <v>0</v>
      </c>
      <c r="ED35" s="55"/>
      <c r="EE35" s="56"/>
      <c r="EF35" s="485"/>
      <c r="EG35" s="485"/>
      <c r="EH35" s="56">
        <v>0</v>
      </c>
      <c r="EI35" s="55"/>
      <c r="EJ35" s="56"/>
      <c r="EK35" s="485"/>
      <c r="EL35" s="485"/>
      <c r="EM35" s="56">
        <f t="shared" si="0"/>
        <v>0</v>
      </c>
      <c r="EN35" s="55"/>
      <c r="EO35" s="56"/>
      <c r="EP35" s="144"/>
    </row>
    <row r="36" spans="4:146" ht="12.75" hidden="1" customHeight="1" x14ac:dyDescent="0.3">
      <c r="D36" s="144" t="s">
        <v>366</v>
      </c>
      <c r="F36" s="485"/>
      <c r="G36" s="400"/>
      <c r="H36" s="56">
        <v>0</v>
      </c>
      <c r="I36" s="55"/>
      <c r="J36" s="56"/>
      <c r="K36" s="485"/>
      <c r="L36" s="485"/>
      <c r="M36" s="56">
        <v>0</v>
      </c>
      <c r="N36" s="55"/>
      <c r="O36" s="56"/>
      <c r="P36" s="485"/>
      <c r="Q36" s="485"/>
      <c r="R36" s="56">
        <v>0</v>
      </c>
      <c r="S36" s="55"/>
      <c r="T36" s="56"/>
      <c r="U36" s="485"/>
      <c r="V36" s="485"/>
      <c r="W36" s="56">
        <v>0</v>
      </c>
      <c r="X36" s="55"/>
      <c r="Y36" s="56"/>
      <c r="Z36" s="485"/>
      <c r="AA36" s="485"/>
      <c r="AB36" s="56">
        <v>0</v>
      </c>
      <c r="AC36" s="55"/>
      <c r="AD36" s="56"/>
      <c r="AE36" s="485"/>
      <c r="AF36" s="485"/>
      <c r="AG36" s="56">
        <v>0</v>
      </c>
      <c r="AH36" s="55"/>
      <c r="AI36" s="56"/>
      <c r="AJ36" s="485"/>
      <c r="AK36" s="485"/>
      <c r="AL36" s="56">
        <v>0</v>
      </c>
      <c r="AM36" s="55"/>
      <c r="AN36" s="56"/>
      <c r="AO36" s="485"/>
      <c r="AP36" s="485"/>
      <c r="AQ36" s="56">
        <v>0</v>
      </c>
      <c r="AR36" s="55"/>
      <c r="AS36" s="56"/>
      <c r="AT36" s="485"/>
      <c r="AU36" s="485"/>
      <c r="AV36" s="56">
        <v>0</v>
      </c>
      <c r="AW36" s="55"/>
      <c r="AX36" s="56"/>
      <c r="AY36" s="485"/>
      <c r="AZ36" s="485"/>
      <c r="BA36" s="56">
        <v>0</v>
      </c>
      <c r="BB36" s="55"/>
      <c r="BC36" s="56"/>
      <c r="BD36" s="485"/>
      <c r="BE36" s="485"/>
      <c r="BF36" s="56">
        <v>0</v>
      </c>
      <c r="BG36" s="55"/>
      <c r="BH36" s="56"/>
      <c r="BI36" s="485"/>
      <c r="BJ36" s="485"/>
      <c r="BK36" s="56">
        <v>0</v>
      </c>
      <c r="BL36" s="55"/>
      <c r="BM36" s="56"/>
      <c r="BN36" s="485"/>
      <c r="BO36" s="485"/>
      <c r="BP36" s="56">
        <v>0</v>
      </c>
      <c r="BQ36" s="55"/>
      <c r="BR36" s="56"/>
      <c r="BS36" s="485"/>
      <c r="BT36" s="485"/>
      <c r="BU36" s="56">
        <f>SUM(M36:BP36)</f>
        <v>0</v>
      </c>
      <c r="BV36" s="55"/>
      <c r="BW36" s="56"/>
      <c r="BX36" s="485"/>
      <c r="BY36" s="485"/>
      <c r="BZ36" s="56">
        <v>0</v>
      </c>
      <c r="CA36" s="55"/>
      <c r="CB36" s="56"/>
      <c r="CC36" s="485"/>
      <c r="CD36" s="485"/>
      <c r="CE36" s="56">
        <v>0</v>
      </c>
      <c r="CF36" s="55"/>
      <c r="CG36" s="56"/>
      <c r="CH36" s="485"/>
      <c r="CI36" s="485"/>
      <c r="CJ36" s="56">
        <v>0</v>
      </c>
      <c r="CK36" s="55"/>
      <c r="CL36" s="56"/>
      <c r="CM36" s="485"/>
      <c r="CN36" s="485"/>
      <c r="CO36" s="56">
        <v>0</v>
      </c>
      <c r="CP36" s="55"/>
      <c r="CQ36" s="56"/>
      <c r="CR36" s="485"/>
      <c r="CS36" s="485"/>
      <c r="CT36" s="56">
        <v>0</v>
      </c>
      <c r="CU36" s="55"/>
      <c r="CV36" s="56"/>
      <c r="CW36" s="485"/>
      <c r="CX36" s="485"/>
      <c r="CY36" s="56">
        <v>0</v>
      </c>
      <c r="CZ36" s="55"/>
      <c r="DA36" s="56"/>
      <c r="DB36" s="485"/>
      <c r="DC36" s="485"/>
      <c r="DD36" s="56">
        <v>0</v>
      </c>
      <c r="DE36" s="55"/>
      <c r="DF36" s="56"/>
      <c r="DG36" s="485"/>
      <c r="DH36" s="485"/>
      <c r="DI36" s="56">
        <v>0</v>
      </c>
      <c r="DJ36" s="55"/>
      <c r="DK36" s="56"/>
      <c r="DL36" s="485"/>
      <c r="DM36" s="485"/>
      <c r="DN36" s="56">
        <v>0</v>
      </c>
      <c r="DO36" s="55"/>
      <c r="DP36" s="56"/>
      <c r="DQ36" s="485"/>
      <c r="DR36" s="485"/>
      <c r="DS36" s="56">
        <v>0</v>
      </c>
      <c r="DT36" s="55"/>
      <c r="DU36" s="56"/>
      <c r="DV36" s="485"/>
      <c r="DW36" s="485"/>
      <c r="DX36" s="56">
        <v>0</v>
      </c>
      <c r="DY36" s="55"/>
      <c r="DZ36" s="56"/>
      <c r="EA36" s="485"/>
      <c r="EB36" s="485"/>
      <c r="EC36" s="56">
        <v>0</v>
      </c>
      <c r="ED36" s="55"/>
      <c r="EE36" s="56"/>
      <c r="EF36" s="485"/>
      <c r="EG36" s="485"/>
      <c r="EH36" s="56">
        <v>0</v>
      </c>
      <c r="EI36" s="55"/>
      <c r="EJ36" s="56"/>
      <c r="EK36" s="485"/>
      <c r="EL36" s="485"/>
      <c r="EM36" s="56">
        <f t="shared" si="0"/>
        <v>0</v>
      </c>
      <c r="EN36" s="55"/>
      <c r="EO36" s="56"/>
      <c r="EP36" s="144"/>
    </row>
    <row r="37" spans="4:146" ht="12.75" hidden="1" customHeight="1" x14ac:dyDescent="0.3">
      <c r="D37" s="144" t="s">
        <v>367</v>
      </c>
      <c r="F37" s="485"/>
      <c r="G37" s="420"/>
      <c r="H37" s="121">
        <v>0</v>
      </c>
      <c r="I37" s="120"/>
      <c r="J37" s="56"/>
      <c r="K37" s="485"/>
      <c r="L37" s="494"/>
      <c r="M37" s="121">
        <v>0</v>
      </c>
      <c r="N37" s="120"/>
      <c r="O37" s="56"/>
      <c r="P37" s="485"/>
      <c r="Q37" s="494"/>
      <c r="R37" s="121">
        <v>0</v>
      </c>
      <c r="S37" s="120"/>
      <c r="T37" s="56"/>
      <c r="U37" s="485"/>
      <c r="V37" s="494"/>
      <c r="W37" s="121">
        <v>0</v>
      </c>
      <c r="X37" s="120"/>
      <c r="Y37" s="56"/>
      <c r="Z37" s="485"/>
      <c r="AA37" s="494"/>
      <c r="AB37" s="121">
        <v>0</v>
      </c>
      <c r="AC37" s="120"/>
      <c r="AD37" s="56"/>
      <c r="AE37" s="485"/>
      <c r="AF37" s="494"/>
      <c r="AG37" s="121">
        <v>0</v>
      </c>
      <c r="AH37" s="120"/>
      <c r="AI37" s="56"/>
      <c r="AJ37" s="485"/>
      <c r="AK37" s="494"/>
      <c r="AL37" s="121">
        <v>0</v>
      </c>
      <c r="AM37" s="120"/>
      <c r="AN37" s="56"/>
      <c r="AO37" s="485"/>
      <c r="AP37" s="494"/>
      <c r="AQ37" s="121">
        <v>0</v>
      </c>
      <c r="AR37" s="120"/>
      <c r="AS37" s="56"/>
      <c r="AT37" s="485"/>
      <c r="AU37" s="494"/>
      <c r="AV37" s="121">
        <v>0</v>
      </c>
      <c r="AW37" s="120"/>
      <c r="AX37" s="56"/>
      <c r="AY37" s="485"/>
      <c r="AZ37" s="494"/>
      <c r="BA37" s="121">
        <v>0</v>
      </c>
      <c r="BB37" s="120"/>
      <c r="BC37" s="56"/>
      <c r="BD37" s="485"/>
      <c r="BE37" s="494"/>
      <c r="BF37" s="121">
        <v>0</v>
      </c>
      <c r="BG37" s="120"/>
      <c r="BH37" s="56"/>
      <c r="BI37" s="485"/>
      <c r="BJ37" s="494"/>
      <c r="BK37" s="121">
        <v>0</v>
      </c>
      <c r="BL37" s="120"/>
      <c r="BM37" s="56"/>
      <c r="BN37" s="485"/>
      <c r="BO37" s="494"/>
      <c r="BP37" s="121">
        <v>0</v>
      </c>
      <c r="BQ37" s="120"/>
      <c r="BR37" s="56"/>
      <c r="BS37" s="485"/>
      <c r="BT37" s="494"/>
      <c r="BU37" s="121">
        <f>SUM(M37:BP37)</f>
        <v>0</v>
      </c>
      <c r="BV37" s="120"/>
      <c r="BW37" s="56"/>
      <c r="BX37" s="485"/>
      <c r="BY37" s="494"/>
      <c r="BZ37" s="121">
        <v>0</v>
      </c>
      <c r="CA37" s="120"/>
      <c r="CB37" s="56"/>
      <c r="CC37" s="485"/>
      <c r="CD37" s="494"/>
      <c r="CE37" s="121">
        <v>0</v>
      </c>
      <c r="CF37" s="120"/>
      <c r="CG37" s="56"/>
      <c r="CH37" s="485"/>
      <c r="CI37" s="494"/>
      <c r="CJ37" s="121">
        <v>0</v>
      </c>
      <c r="CK37" s="120"/>
      <c r="CL37" s="56"/>
      <c r="CM37" s="485"/>
      <c r="CN37" s="494"/>
      <c r="CO37" s="121">
        <v>0</v>
      </c>
      <c r="CP37" s="120"/>
      <c r="CQ37" s="56"/>
      <c r="CR37" s="485"/>
      <c r="CS37" s="494"/>
      <c r="CT37" s="121">
        <v>0</v>
      </c>
      <c r="CU37" s="120"/>
      <c r="CV37" s="56"/>
      <c r="CW37" s="485"/>
      <c r="CX37" s="494"/>
      <c r="CY37" s="121">
        <v>0</v>
      </c>
      <c r="CZ37" s="120"/>
      <c r="DA37" s="56"/>
      <c r="DB37" s="485"/>
      <c r="DC37" s="494"/>
      <c r="DD37" s="121">
        <v>0</v>
      </c>
      <c r="DE37" s="120"/>
      <c r="DF37" s="56"/>
      <c r="DG37" s="485"/>
      <c r="DH37" s="494"/>
      <c r="DI37" s="121">
        <v>0</v>
      </c>
      <c r="DJ37" s="120"/>
      <c r="DK37" s="56"/>
      <c r="DL37" s="485"/>
      <c r="DM37" s="494"/>
      <c r="DN37" s="121">
        <v>0</v>
      </c>
      <c r="DO37" s="120"/>
      <c r="DP37" s="56"/>
      <c r="DQ37" s="485"/>
      <c r="DR37" s="494"/>
      <c r="DS37" s="121">
        <v>0</v>
      </c>
      <c r="DT37" s="120"/>
      <c r="DU37" s="56"/>
      <c r="DV37" s="485"/>
      <c r="DW37" s="494"/>
      <c r="DX37" s="121">
        <v>0</v>
      </c>
      <c r="DY37" s="120"/>
      <c r="DZ37" s="56"/>
      <c r="EA37" s="485"/>
      <c r="EB37" s="494"/>
      <c r="EC37" s="121">
        <v>0</v>
      </c>
      <c r="ED37" s="120"/>
      <c r="EE37" s="56"/>
      <c r="EF37" s="485"/>
      <c r="EG37" s="494"/>
      <c r="EH37" s="121">
        <v>0</v>
      </c>
      <c r="EI37" s="120"/>
      <c r="EJ37" s="56"/>
      <c r="EK37" s="485"/>
      <c r="EL37" s="494"/>
      <c r="EM37" s="121">
        <f t="shared" si="0"/>
        <v>0</v>
      </c>
      <c r="EN37" s="120"/>
      <c r="EO37" s="56"/>
      <c r="EP37" s="144"/>
    </row>
    <row r="38" spans="4:146" ht="12.75" hidden="1" customHeight="1" x14ac:dyDescent="0.3">
      <c r="D38" s="144"/>
      <c r="F38" s="485"/>
      <c r="H38" s="56"/>
      <c r="I38" s="56"/>
      <c r="J38" s="56"/>
      <c r="K38" s="485"/>
      <c r="L38" s="56"/>
      <c r="M38" s="56"/>
      <c r="N38" s="56"/>
      <c r="O38" s="56"/>
      <c r="P38" s="485"/>
      <c r="Q38" s="56"/>
      <c r="R38" s="56"/>
      <c r="S38" s="56"/>
      <c r="T38" s="56"/>
      <c r="U38" s="485"/>
      <c r="V38" s="56"/>
      <c r="W38" s="56"/>
      <c r="X38" s="56"/>
      <c r="Y38" s="56"/>
      <c r="Z38" s="485"/>
      <c r="AA38" s="56"/>
      <c r="AB38" s="56"/>
      <c r="AC38" s="56"/>
      <c r="AD38" s="56"/>
      <c r="AE38" s="485"/>
      <c r="AF38" s="56"/>
      <c r="AG38" s="56"/>
      <c r="AH38" s="56"/>
      <c r="AI38" s="56"/>
      <c r="AJ38" s="485"/>
      <c r="AK38" s="56"/>
      <c r="AL38" s="56"/>
      <c r="AM38" s="56"/>
      <c r="AN38" s="56"/>
      <c r="AO38" s="485"/>
      <c r="AP38" s="56"/>
      <c r="AQ38" s="56"/>
      <c r="AR38" s="56"/>
      <c r="AS38" s="56"/>
      <c r="AT38" s="485"/>
      <c r="AU38" s="56"/>
      <c r="AV38" s="56"/>
      <c r="AW38" s="56"/>
      <c r="AX38" s="56"/>
      <c r="AY38" s="485"/>
      <c r="AZ38" s="56"/>
      <c r="BA38" s="56"/>
      <c r="BB38" s="56"/>
      <c r="BC38" s="56"/>
      <c r="BD38" s="485"/>
      <c r="BE38" s="56"/>
      <c r="BF38" s="56"/>
      <c r="BG38" s="56"/>
      <c r="BH38" s="56"/>
      <c r="BI38" s="485"/>
      <c r="BJ38" s="56"/>
      <c r="BK38" s="56"/>
      <c r="BL38" s="56"/>
      <c r="BM38" s="56"/>
      <c r="BN38" s="485"/>
      <c r="BO38" s="56"/>
      <c r="BP38" s="56"/>
      <c r="BQ38" s="56"/>
      <c r="BR38" s="56"/>
      <c r="BS38" s="485"/>
      <c r="BT38" s="56"/>
      <c r="BU38" s="56"/>
      <c r="BV38" s="56"/>
      <c r="BW38" s="56"/>
      <c r="BX38" s="485"/>
      <c r="BY38" s="56"/>
      <c r="BZ38" s="56"/>
      <c r="CA38" s="56"/>
      <c r="CB38" s="56"/>
      <c r="CC38" s="485"/>
      <c r="CD38" s="56"/>
      <c r="CE38" s="56"/>
      <c r="CF38" s="56"/>
      <c r="CG38" s="56"/>
      <c r="CH38" s="485"/>
      <c r="CI38" s="56"/>
      <c r="CJ38" s="56"/>
      <c r="CK38" s="56"/>
      <c r="CL38" s="56"/>
      <c r="CM38" s="485"/>
      <c r="CN38" s="56"/>
      <c r="CO38" s="56"/>
      <c r="CP38" s="56"/>
      <c r="CQ38" s="56"/>
      <c r="CR38" s="485"/>
      <c r="CS38" s="56"/>
      <c r="CT38" s="56"/>
      <c r="CU38" s="56"/>
      <c r="CV38" s="56"/>
      <c r="CW38" s="485"/>
      <c r="CX38" s="56"/>
      <c r="CY38" s="56"/>
      <c r="CZ38" s="56"/>
      <c r="DA38" s="56"/>
      <c r="DB38" s="485"/>
      <c r="DC38" s="56"/>
      <c r="DD38" s="56"/>
      <c r="DE38" s="56"/>
      <c r="DF38" s="56"/>
      <c r="DG38" s="485"/>
      <c r="DH38" s="56"/>
      <c r="DI38" s="56"/>
      <c r="DJ38" s="56"/>
      <c r="DK38" s="56"/>
      <c r="DL38" s="485"/>
      <c r="DM38" s="56"/>
      <c r="DN38" s="56"/>
      <c r="DO38" s="56"/>
      <c r="DP38" s="56"/>
      <c r="DQ38" s="485"/>
      <c r="DR38" s="56"/>
      <c r="DS38" s="56"/>
      <c r="DT38" s="56"/>
      <c r="DU38" s="56"/>
      <c r="DV38" s="485"/>
      <c r="DW38" s="56"/>
      <c r="DX38" s="56"/>
      <c r="DY38" s="56"/>
      <c r="DZ38" s="56"/>
      <c r="EA38" s="485"/>
      <c r="EB38" s="56"/>
      <c r="EC38" s="56"/>
      <c r="ED38" s="56"/>
      <c r="EE38" s="56"/>
      <c r="EF38" s="485"/>
      <c r="EG38" s="56"/>
      <c r="EH38" s="56"/>
      <c r="EI38" s="56"/>
      <c r="EJ38" s="56"/>
      <c r="EK38" s="485"/>
      <c r="EL38" s="56"/>
      <c r="EM38" s="56"/>
      <c r="EN38" s="56"/>
      <c r="EO38" s="56"/>
      <c r="EP38" s="144"/>
    </row>
    <row r="39" spans="4:146" ht="12.75" hidden="1" customHeight="1" x14ac:dyDescent="0.3">
      <c r="D39" s="144" t="s">
        <v>369</v>
      </c>
      <c r="F39" s="485"/>
      <c r="H39" s="56">
        <f>SUM(H40:H43)</f>
        <v>0</v>
      </c>
      <c r="I39" s="56"/>
      <c r="J39" s="56"/>
      <c r="K39" s="485"/>
      <c r="L39" s="56"/>
      <c r="M39" s="56">
        <f>SUM(M40:M43)</f>
        <v>0</v>
      </c>
      <c r="N39" s="56"/>
      <c r="O39" s="56"/>
      <c r="P39" s="485"/>
      <c r="Q39" s="56"/>
      <c r="R39" s="56">
        <f>SUM(R40:R43)</f>
        <v>0</v>
      </c>
      <c r="S39" s="56"/>
      <c r="T39" s="56"/>
      <c r="U39" s="485"/>
      <c r="V39" s="56"/>
      <c r="W39" s="56">
        <f>SUM(W40:W43)</f>
        <v>0</v>
      </c>
      <c r="X39" s="56"/>
      <c r="Y39" s="56"/>
      <c r="Z39" s="485"/>
      <c r="AA39" s="56"/>
      <c r="AB39" s="56">
        <f>SUM(AB40:AB43)</f>
        <v>0</v>
      </c>
      <c r="AC39" s="56"/>
      <c r="AD39" s="56"/>
      <c r="AE39" s="485"/>
      <c r="AF39" s="56"/>
      <c r="AG39" s="56">
        <f>SUM(AG40:AG43)</f>
        <v>0</v>
      </c>
      <c r="AH39" s="56"/>
      <c r="AI39" s="56"/>
      <c r="AJ39" s="485"/>
      <c r="AK39" s="56"/>
      <c r="AL39" s="56">
        <f>SUM(AL40:AL43)</f>
        <v>0</v>
      </c>
      <c r="AM39" s="56"/>
      <c r="AN39" s="56"/>
      <c r="AO39" s="485"/>
      <c r="AP39" s="56"/>
      <c r="AQ39" s="56">
        <f>SUM(AQ40:AQ43)</f>
        <v>0</v>
      </c>
      <c r="AR39" s="56"/>
      <c r="AS39" s="56"/>
      <c r="AT39" s="485"/>
      <c r="AU39" s="56"/>
      <c r="AV39" s="56">
        <f>SUM(AV40:AV43)</f>
        <v>0</v>
      </c>
      <c r="AW39" s="56"/>
      <c r="AX39" s="56"/>
      <c r="AY39" s="485"/>
      <c r="AZ39" s="56"/>
      <c r="BA39" s="56">
        <f>SUM(BA40:BA43)</f>
        <v>0</v>
      </c>
      <c r="BB39" s="56"/>
      <c r="BC39" s="56"/>
      <c r="BD39" s="485"/>
      <c r="BE39" s="56"/>
      <c r="BF39" s="56">
        <f>SUM(BF40:BF43)</f>
        <v>0</v>
      </c>
      <c r="BG39" s="56"/>
      <c r="BH39" s="56"/>
      <c r="BI39" s="485"/>
      <c r="BJ39" s="56"/>
      <c r="BK39" s="56">
        <f>SUM(BK40:BK43)</f>
        <v>0</v>
      </c>
      <c r="BL39" s="56"/>
      <c r="BM39" s="56"/>
      <c r="BN39" s="485"/>
      <c r="BO39" s="56"/>
      <c r="BP39" s="56">
        <f>SUM(BP40:BP43)</f>
        <v>0</v>
      </c>
      <c r="BQ39" s="56"/>
      <c r="BR39" s="56"/>
      <c r="BS39" s="485"/>
      <c r="BT39" s="56"/>
      <c r="BU39" s="56">
        <f>SUM(BU40:BU43)</f>
        <v>0</v>
      </c>
      <c r="BV39" s="56"/>
      <c r="BW39" s="56"/>
      <c r="BX39" s="485"/>
      <c r="BY39" s="56"/>
      <c r="BZ39" s="56">
        <f>SUM(BZ40:BZ43)</f>
        <v>0</v>
      </c>
      <c r="CA39" s="56"/>
      <c r="CB39" s="56"/>
      <c r="CC39" s="485"/>
      <c r="CD39" s="56"/>
      <c r="CE39" s="56">
        <f>SUM(CE40:CE43)</f>
        <v>0</v>
      </c>
      <c r="CF39" s="56"/>
      <c r="CG39" s="56"/>
      <c r="CH39" s="485"/>
      <c r="CI39" s="56"/>
      <c r="CJ39" s="56">
        <f>SUM(CJ40:CJ43)</f>
        <v>0</v>
      </c>
      <c r="CK39" s="56"/>
      <c r="CL39" s="56"/>
      <c r="CM39" s="485"/>
      <c r="CN39" s="56"/>
      <c r="CO39" s="56">
        <f>SUM(CO40:CO43)</f>
        <v>0</v>
      </c>
      <c r="CP39" s="56"/>
      <c r="CQ39" s="56"/>
      <c r="CR39" s="485"/>
      <c r="CS39" s="56"/>
      <c r="CT39" s="56">
        <f>SUM(CT40:CT43)</f>
        <v>0</v>
      </c>
      <c r="CU39" s="56"/>
      <c r="CV39" s="56"/>
      <c r="CW39" s="485"/>
      <c r="CX39" s="56"/>
      <c r="CY39" s="56">
        <f>SUM(CY40:CY43)</f>
        <v>0</v>
      </c>
      <c r="CZ39" s="56"/>
      <c r="DA39" s="56"/>
      <c r="DB39" s="485"/>
      <c r="DC39" s="56"/>
      <c r="DD39" s="56">
        <f>SUM(DD40:DD43)</f>
        <v>0</v>
      </c>
      <c r="DE39" s="56"/>
      <c r="DF39" s="56"/>
      <c r="DG39" s="485"/>
      <c r="DH39" s="56"/>
      <c r="DI39" s="56">
        <f>SUM(DI40:DI43)</f>
        <v>0</v>
      </c>
      <c r="DJ39" s="56"/>
      <c r="DK39" s="56"/>
      <c r="DL39" s="485"/>
      <c r="DM39" s="56"/>
      <c r="DN39" s="56">
        <f>SUM(DN40:DN43)</f>
        <v>0</v>
      </c>
      <c r="DO39" s="56"/>
      <c r="DP39" s="56"/>
      <c r="DQ39" s="485"/>
      <c r="DR39" s="56"/>
      <c r="DS39" s="56">
        <f>SUM(DS40:DS43)</f>
        <v>0</v>
      </c>
      <c r="DT39" s="56"/>
      <c r="DU39" s="56"/>
      <c r="DV39" s="485"/>
      <c r="DW39" s="56"/>
      <c r="DX39" s="56">
        <f>SUM(DX40:DX43)</f>
        <v>0</v>
      </c>
      <c r="DY39" s="56"/>
      <c r="DZ39" s="56"/>
      <c r="EA39" s="485"/>
      <c r="EB39" s="56"/>
      <c r="EC39" s="56">
        <f>SUM(EC40:EC43)</f>
        <v>0</v>
      </c>
      <c r="ED39" s="56"/>
      <c r="EE39" s="56"/>
      <c r="EF39" s="485"/>
      <c r="EG39" s="56"/>
      <c r="EH39" s="56">
        <f>SUM(EH40:EH43)</f>
        <v>0</v>
      </c>
      <c r="EI39" s="56"/>
      <c r="EJ39" s="56"/>
      <c r="EK39" s="485"/>
      <c r="EL39" s="56"/>
      <c r="EM39" s="56">
        <f>SUM(EM40:EM43)</f>
        <v>0</v>
      </c>
      <c r="EN39" s="56"/>
      <c r="EO39" s="56"/>
      <c r="EP39" s="144"/>
    </row>
    <row r="40" spans="4:146" ht="12.75" hidden="1" customHeight="1" x14ac:dyDescent="0.3">
      <c r="D40" s="144" t="s">
        <v>362</v>
      </c>
      <c r="F40" s="485"/>
      <c r="G40" s="406"/>
      <c r="H40" s="483">
        <v>0</v>
      </c>
      <c r="I40" s="484"/>
      <c r="J40" s="56"/>
      <c r="K40" s="485"/>
      <c r="L40" s="486"/>
      <c r="M40" s="483">
        <v>0</v>
      </c>
      <c r="N40" s="484"/>
      <c r="O40" s="56"/>
      <c r="P40" s="485"/>
      <c r="Q40" s="486"/>
      <c r="R40" s="483">
        <v>0</v>
      </c>
      <c r="S40" s="484"/>
      <c r="T40" s="56"/>
      <c r="U40" s="485"/>
      <c r="V40" s="486"/>
      <c r="W40" s="483">
        <v>0</v>
      </c>
      <c r="X40" s="484"/>
      <c r="Y40" s="56"/>
      <c r="Z40" s="485"/>
      <c r="AA40" s="486"/>
      <c r="AB40" s="483">
        <v>0</v>
      </c>
      <c r="AC40" s="484"/>
      <c r="AD40" s="56"/>
      <c r="AE40" s="485"/>
      <c r="AF40" s="486"/>
      <c r="AG40" s="483">
        <v>0</v>
      </c>
      <c r="AH40" s="484"/>
      <c r="AI40" s="56"/>
      <c r="AJ40" s="485"/>
      <c r="AK40" s="486"/>
      <c r="AL40" s="483">
        <v>0</v>
      </c>
      <c r="AM40" s="484"/>
      <c r="AN40" s="56"/>
      <c r="AO40" s="485"/>
      <c r="AP40" s="486"/>
      <c r="AQ40" s="483">
        <v>0</v>
      </c>
      <c r="AR40" s="484"/>
      <c r="AS40" s="56"/>
      <c r="AT40" s="485"/>
      <c r="AU40" s="486"/>
      <c r="AV40" s="483">
        <v>0</v>
      </c>
      <c r="AW40" s="484"/>
      <c r="AX40" s="56"/>
      <c r="AY40" s="485"/>
      <c r="AZ40" s="486"/>
      <c r="BA40" s="483">
        <v>0</v>
      </c>
      <c r="BB40" s="484"/>
      <c r="BC40" s="56"/>
      <c r="BD40" s="485"/>
      <c r="BE40" s="486"/>
      <c r="BF40" s="483">
        <v>0</v>
      </c>
      <c r="BG40" s="484"/>
      <c r="BH40" s="56"/>
      <c r="BI40" s="485"/>
      <c r="BJ40" s="486"/>
      <c r="BK40" s="483">
        <v>0</v>
      </c>
      <c r="BL40" s="484"/>
      <c r="BM40" s="56"/>
      <c r="BN40" s="485"/>
      <c r="BO40" s="486"/>
      <c r="BP40" s="483">
        <v>0</v>
      </c>
      <c r="BQ40" s="484"/>
      <c r="BR40" s="56"/>
      <c r="BS40" s="485"/>
      <c r="BT40" s="486"/>
      <c r="BU40" s="483">
        <f>SUM(M40:BP40)</f>
        <v>0</v>
      </c>
      <c r="BV40" s="484"/>
      <c r="BW40" s="56"/>
      <c r="BX40" s="485"/>
      <c r="BY40" s="486"/>
      <c r="BZ40" s="483">
        <v>0</v>
      </c>
      <c r="CA40" s="484"/>
      <c r="CB40" s="56"/>
      <c r="CC40" s="485"/>
      <c r="CD40" s="486"/>
      <c r="CE40" s="483">
        <v>0</v>
      </c>
      <c r="CF40" s="484"/>
      <c r="CG40" s="56"/>
      <c r="CH40" s="485"/>
      <c r="CI40" s="486"/>
      <c r="CJ40" s="483">
        <v>0</v>
      </c>
      <c r="CK40" s="484"/>
      <c r="CL40" s="56"/>
      <c r="CM40" s="485"/>
      <c r="CN40" s="486"/>
      <c r="CO40" s="483">
        <v>0</v>
      </c>
      <c r="CP40" s="484"/>
      <c r="CQ40" s="56"/>
      <c r="CR40" s="485"/>
      <c r="CS40" s="486"/>
      <c r="CT40" s="483">
        <v>0</v>
      </c>
      <c r="CU40" s="484"/>
      <c r="CV40" s="56"/>
      <c r="CW40" s="485"/>
      <c r="CX40" s="486"/>
      <c r="CY40" s="483">
        <v>0</v>
      </c>
      <c r="CZ40" s="484"/>
      <c r="DA40" s="56"/>
      <c r="DB40" s="485"/>
      <c r="DC40" s="486"/>
      <c r="DD40" s="483">
        <v>0</v>
      </c>
      <c r="DE40" s="484"/>
      <c r="DF40" s="56"/>
      <c r="DG40" s="485"/>
      <c r="DH40" s="486"/>
      <c r="DI40" s="483">
        <v>0</v>
      </c>
      <c r="DJ40" s="484"/>
      <c r="DK40" s="56"/>
      <c r="DL40" s="485"/>
      <c r="DM40" s="486"/>
      <c r="DN40" s="483">
        <v>0</v>
      </c>
      <c r="DO40" s="484"/>
      <c r="DP40" s="56"/>
      <c r="DQ40" s="485"/>
      <c r="DR40" s="486"/>
      <c r="DS40" s="483">
        <v>0</v>
      </c>
      <c r="DT40" s="484"/>
      <c r="DU40" s="56"/>
      <c r="DV40" s="485"/>
      <c r="DW40" s="486"/>
      <c r="DX40" s="483">
        <v>0</v>
      </c>
      <c r="DY40" s="484"/>
      <c r="DZ40" s="56"/>
      <c r="EA40" s="485"/>
      <c r="EB40" s="486"/>
      <c r="EC40" s="483">
        <v>0</v>
      </c>
      <c r="ED40" s="484"/>
      <c r="EE40" s="56"/>
      <c r="EF40" s="485"/>
      <c r="EG40" s="486"/>
      <c r="EH40" s="483">
        <v>0</v>
      </c>
      <c r="EI40" s="484"/>
      <c r="EJ40" s="56"/>
      <c r="EK40" s="485"/>
      <c r="EL40" s="486"/>
      <c r="EM40" s="483">
        <f t="shared" ref="EM40:EM43" si="1">SUM(CE40:CJ40)</f>
        <v>0</v>
      </c>
      <c r="EN40" s="484"/>
      <c r="EO40" s="56"/>
      <c r="EP40" s="144"/>
    </row>
    <row r="41" spans="4:146" ht="12.75" hidden="1" customHeight="1" x14ac:dyDescent="0.3">
      <c r="D41" s="144" t="s">
        <v>365</v>
      </c>
      <c r="F41" s="485"/>
      <c r="G41" s="400"/>
      <c r="H41" s="56">
        <v>0</v>
      </c>
      <c r="I41" s="55"/>
      <c r="J41" s="56"/>
      <c r="K41" s="485"/>
      <c r="L41" s="485"/>
      <c r="M41" s="56">
        <v>0</v>
      </c>
      <c r="N41" s="55"/>
      <c r="O41" s="56"/>
      <c r="P41" s="485"/>
      <c r="Q41" s="485"/>
      <c r="R41" s="56">
        <v>0</v>
      </c>
      <c r="S41" s="55"/>
      <c r="T41" s="56"/>
      <c r="U41" s="485"/>
      <c r="V41" s="485"/>
      <c r="W41" s="56">
        <v>0</v>
      </c>
      <c r="X41" s="55"/>
      <c r="Y41" s="56"/>
      <c r="Z41" s="485"/>
      <c r="AA41" s="485"/>
      <c r="AB41" s="56">
        <v>0</v>
      </c>
      <c r="AC41" s="55"/>
      <c r="AD41" s="56"/>
      <c r="AE41" s="485"/>
      <c r="AF41" s="485"/>
      <c r="AG41" s="56">
        <v>0</v>
      </c>
      <c r="AH41" s="55"/>
      <c r="AI41" s="56"/>
      <c r="AJ41" s="485"/>
      <c r="AK41" s="485"/>
      <c r="AL41" s="56">
        <v>0</v>
      </c>
      <c r="AM41" s="55"/>
      <c r="AN41" s="56"/>
      <c r="AO41" s="485"/>
      <c r="AP41" s="485"/>
      <c r="AQ41" s="56">
        <v>0</v>
      </c>
      <c r="AR41" s="55"/>
      <c r="AS41" s="56"/>
      <c r="AT41" s="485"/>
      <c r="AU41" s="485"/>
      <c r="AV41" s="56">
        <v>0</v>
      </c>
      <c r="AW41" s="55"/>
      <c r="AX41" s="56"/>
      <c r="AY41" s="485"/>
      <c r="AZ41" s="485"/>
      <c r="BA41" s="56">
        <v>0</v>
      </c>
      <c r="BB41" s="55"/>
      <c r="BC41" s="56"/>
      <c r="BD41" s="485"/>
      <c r="BE41" s="485"/>
      <c r="BF41" s="56">
        <v>0</v>
      </c>
      <c r="BG41" s="55"/>
      <c r="BH41" s="56"/>
      <c r="BI41" s="485"/>
      <c r="BJ41" s="485"/>
      <c r="BK41" s="56">
        <v>0</v>
      </c>
      <c r="BL41" s="55"/>
      <c r="BM41" s="56"/>
      <c r="BN41" s="485"/>
      <c r="BO41" s="485"/>
      <c r="BP41" s="56">
        <v>0</v>
      </c>
      <c r="BQ41" s="55"/>
      <c r="BR41" s="56"/>
      <c r="BS41" s="485"/>
      <c r="BT41" s="485"/>
      <c r="BU41" s="56">
        <f>SUM(M41:BP41)</f>
        <v>0</v>
      </c>
      <c r="BV41" s="55"/>
      <c r="BW41" s="56"/>
      <c r="BX41" s="485"/>
      <c r="BY41" s="485"/>
      <c r="BZ41" s="56">
        <v>0</v>
      </c>
      <c r="CA41" s="55"/>
      <c r="CB41" s="56"/>
      <c r="CC41" s="485"/>
      <c r="CD41" s="485"/>
      <c r="CE41" s="56">
        <v>0</v>
      </c>
      <c r="CF41" s="55"/>
      <c r="CG41" s="56"/>
      <c r="CH41" s="485"/>
      <c r="CI41" s="485"/>
      <c r="CJ41" s="56">
        <v>0</v>
      </c>
      <c r="CK41" s="55"/>
      <c r="CL41" s="56"/>
      <c r="CM41" s="485"/>
      <c r="CN41" s="485"/>
      <c r="CO41" s="56">
        <v>0</v>
      </c>
      <c r="CP41" s="55"/>
      <c r="CQ41" s="56"/>
      <c r="CR41" s="485"/>
      <c r="CS41" s="485"/>
      <c r="CT41" s="56">
        <v>0</v>
      </c>
      <c r="CU41" s="55"/>
      <c r="CV41" s="56"/>
      <c r="CW41" s="485"/>
      <c r="CX41" s="485"/>
      <c r="CY41" s="56">
        <v>0</v>
      </c>
      <c r="CZ41" s="55"/>
      <c r="DA41" s="56"/>
      <c r="DB41" s="485"/>
      <c r="DC41" s="485"/>
      <c r="DD41" s="56">
        <v>0</v>
      </c>
      <c r="DE41" s="55"/>
      <c r="DF41" s="56"/>
      <c r="DG41" s="485"/>
      <c r="DH41" s="485"/>
      <c r="DI41" s="56">
        <v>0</v>
      </c>
      <c r="DJ41" s="55"/>
      <c r="DK41" s="56"/>
      <c r="DL41" s="485"/>
      <c r="DM41" s="485"/>
      <c r="DN41" s="56">
        <v>0</v>
      </c>
      <c r="DO41" s="55"/>
      <c r="DP41" s="56"/>
      <c r="DQ41" s="485"/>
      <c r="DR41" s="485"/>
      <c r="DS41" s="56">
        <v>0</v>
      </c>
      <c r="DT41" s="55"/>
      <c r="DU41" s="56"/>
      <c r="DV41" s="485"/>
      <c r="DW41" s="485"/>
      <c r="DX41" s="56">
        <v>0</v>
      </c>
      <c r="DY41" s="55"/>
      <c r="DZ41" s="56"/>
      <c r="EA41" s="485"/>
      <c r="EB41" s="485"/>
      <c r="EC41" s="56">
        <v>0</v>
      </c>
      <c r="ED41" s="55"/>
      <c r="EE41" s="56"/>
      <c r="EF41" s="485"/>
      <c r="EG41" s="485"/>
      <c r="EH41" s="56">
        <v>0</v>
      </c>
      <c r="EI41" s="55"/>
      <c r="EJ41" s="56"/>
      <c r="EK41" s="485"/>
      <c r="EL41" s="485"/>
      <c r="EM41" s="56">
        <f t="shared" si="1"/>
        <v>0</v>
      </c>
      <c r="EN41" s="55"/>
      <c r="EO41" s="56"/>
      <c r="EP41" s="144"/>
    </row>
    <row r="42" spans="4:146" ht="12.75" hidden="1" customHeight="1" x14ac:dyDescent="0.3">
      <c r="D42" s="144" t="s">
        <v>366</v>
      </c>
      <c r="F42" s="485"/>
      <c r="G42" s="400"/>
      <c r="H42" s="56">
        <v>0</v>
      </c>
      <c r="I42" s="55"/>
      <c r="J42" s="56"/>
      <c r="K42" s="485"/>
      <c r="L42" s="485"/>
      <c r="M42" s="56">
        <v>0</v>
      </c>
      <c r="N42" s="55"/>
      <c r="O42" s="56"/>
      <c r="P42" s="485"/>
      <c r="Q42" s="485"/>
      <c r="R42" s="56">
        <v>0</v>
      </c>
      <c r="S42" s="55"/>
      <c r="T42" s="56"/>
      <c r="U42" s="485"/>
      <c r="V42" s="485"/>
      <c r="W42" s="56">
        <v>0</v>
      </c>
      <c r="X42" s="55"/>
      <c r="Y42" s="56"/>
      <c r="Z42" s="485"/>
      <c r="AA42" s="485"/>
      <c r="AB42" s="56">
        <v>0</v>
      </c>
      <c r="AC42" s="55"/>
      <c r="AD42" s="56"/>
      <c r="AE42" s="485"/>
      <c r="AF42" s="485"/>
      <c r="AG42" s="56">
        <v>0</v>
      </c>
      <c r="AH42" s="55"/>
      <c r="AI42" s="56"/>
      <c r="AJ42" s="485"/>
      <c r="AK42" s="485"/>
      <c r="AL42" s="56">
        <v>0</v>
      </c>
      <c r="AM42" s="55"/>
      <c r="AN42" s="56"/>
      <c r="AO42" s="485"/>
      <c r="AP42" s="485"/>
      <c r="AQ42" s="56">
        <v>0</v>
      </c>
      <c r="AR42" s="55"/>
      <c r="AS42" s="56"/>
      <c r="AT42" s="485"/>
      <c r="AU42" s="485"/>
      <c r="AV42" s="56">
        <v>0</v>
      </c>
      <c r="AW42" s="55"/>
      <c r="AX42" s="56"/>
      <c r="AY42" s="485"/>
      <c r="AZ42" s="485"/>
      <c r="BA42" s="56">
        <v>0</v>
      </c>
      <c r="BB42" s="55"/>
      <c r="BC42" s="56"/>
      <c r="BD42" s="485"/>
      <c r="BE42" s="485"/>
      <c r="BF42" s="56">
        <v>0</v>
      </c>
      <c r="BG42" s="55"/>
      <c r="BH42" s="56"/>
      <c r="BI42" s="485"/>
      <c r="BJ42" s="485"/>
      <c r="BK42" s="56">
        <v>0</v>
      </c>
      <c r="BL42" s="55"/>
      <c r="BM42" s="56"/>
      <c r="BN42" s="485"/>
      <c r="BO42" s="485"/>
      <c r="BP42" s="56">
        <v>0</v>
      </c>
      <c r="BQ42" s="55"/>
      <c r="BR42" s="56"/>
      <c r="BS42" s="485"/>
      <c r="BT42" s="485"/>
      <c r="BU42" s="56">
        <f>SUM(M42:BP42)</f>
        <v>0</v>
      </c>
      <c r="BV42" s="55"/>
      <c r="BW42" s="56"/>
      <c r="BX42" s="485"/>
      <c r="BY42" s="485"/>
      <c r="BZ42" s="56">
        <v>0</v>
      </c>
      <c r="CA42" s="55"/>
      <c r="CB42" s="56"/>
      <c r="CC42" s="485"/>
      <c r="CD42" s="485"/>
      <c r="CE42" s="56">
        <v>0</v>
      </c>
      <c r="CF42" s="55"/>
      <c r="CG42" s="56"/>
      <c r="CH42" s="485"/>
      <c r="CI42" s="485"/>
      <c r="CJ42" s="56">
        <v>0</v>
      </c>
      <c r="CK42" s="55"/>
      <c r="CL42" s="56"/>
      <c r="CM42" s="485"/>
      <c r="CN42" s="485"/>
      <c r="CO42" s="56">
        <v>0</v>
      </c>
      <c r="CP42" s="55"/>
      <c r="CQ42" s="56"/>
      <c r="CR42" s="485"/>
      <c r="CS42" s="485"/>
      <c r="CT42" s="56">
        <v>0</v>
      </c>
      <c r="CU42" s="55"/>
      <c r="CV42" s="56"/>
      <c r="CW42" s="485"/>
      <c r="CX42" s="485"/>
      <c r="CY42" s="56">
        <v>0</v>
      </c>
      <c r="CZ42" s="55"/>
      <c r="DA42" s="56"/>
      <c r="DB42" s="485"/>
      <c r="DC42" s="485"/>
      <c r="DD42" s="56">
        <v>0</v>
      </c>
      <c r="DE42" s="55"/>
      <c r="DF42" s="56"/>
      <c r="DG42" s="485"/>
      <c r="DH42" s="485"/>
      <c r="DI42" s="56">
        <v>0</v>
      </c>
      <c r="DJ42" s="55"/>
      <c r="DK42" s="56"/>
      <c r="DL42" s="485"/>
      <c r="DM42" s="485"/>
      <c r="DN42" s="56">
        <v>0</v>
      </c>
      <c r="DO42" s="55"/>
      <c r="DP42" s="56"/>
      <c r="DQ42" s="485"/>
      <c r="DR42" s="485"/>
      <c r="DS42" s="56">
        <v>0</v>
      </c>
      <c r="DT42" s="55"/>
      <c r="DU42" s="56"/>
      <c r="DV42" s="485"/>
      <c r="DW42" s="485"/>
      <c r="DX42" s="56">
        <v>0</v>
      </c>
      <c r="DY42" s="55"/>
      <c r="DZ42" s="56"/>
      <c r="EA42" s="485"/>
      <c r="EB42" s="485"/>
      <c r="EC42" s="56">
        <v>0</v>
      </c>
      <c r="ED42" s="55"/>
      <c r="EE42" s="56"/>
      <c r="EF42" s="485"/>
      <c r="EG42" s="485"/>
      <c r="EH42" s="56">
        <v>0</v>
      </c>
      <c r="EI42" s="55"/>
      <c r="EJ42" s="56"/>
      <c r="EK42" s="485"/>
      <c r="EL42" s="485"/>
      <c r="EM42" s="56">
        <f t="shared" si="1"/>
        <v>0</v>
      </c>
      <c r="EN42" s="55"/>
      <c r="EO42" s="56"/>
      <c r="EP42" s="144"/>
    </row>
    <row r="43" spans="4:146" ht="12.75" hidden="1" customHeight="1" x14ac:dyDescent="0.3">
      <c r="D43" s="144" t="s">
        <v>367</v>
      </c>
      <c r="F43" s="485"/>
      <c r="G43" s="420"/>
      <c r="H43" s="121">
        <v>0</v>
      </c>
      <c r="I43" s="120"/>
      <c r="J43" s="56"/>
      <c r="K43" s="485"/>
      <c r="L43" s="494"/>
      <c r="M43" s="121">
        <v>0</v>
      </c>
      <c r="N43" s="120"/>
      <c r="O43" s="56"/>
      <c r="P43" s="485"/>
      <c r="Q43" s="494"/>
      <c r="R43" s="121">
        <v>0</v>
      </c>
      <c r="S43" s="120"/>
      <c r="T43" s="56"/>
      <c r="U43" s="485"/>
      <c r="V43" s="494"/>
      <c r="W43" s="121">
        <v>0</v>
      </c>
      <c r="X43" s="120"/>
      <c r="Y43" s="56"/>
      <c r="Z43" s="485"/>
      <c r="AA43" s="494"/>
      <c r="AB43" s="121">
        <v>0</v>
      </c>
      <c r="AC43" s="120"/>
      <c r="AD43" s="56"/>
      <c r="AE43" s="485"/>
      <c r="AF43" s="494"/>
      <c r="AG43" s="121">
        <v>0</v>
      </c>
      <c r="AH43" s="120"/>
      <c r="AI43" s="56"/>
      <c r="AJ43" s="485"/>
      <c r="AK43" s="494"/>
      <c r="AL43" s="121">
        <v>0</v>
      </c>
      <c r="AM43" s="120"/>
      <c r="AN43" s="56"/>
      <c r="AO43" s="485"/>
      <c r="AP43" s="494"/>
      <c r="AQ43" s="121">
        <v>0</v>
      </c>
      <c r="AR43" s="120"/>
      <c r="AS43" s="56"/>
      <c r="AT43" s="485"/>
      <c r="AU43" s="494"/>
      <c r="AV43" s="121">
        <v>0</v>
      </c>
      <c r="AW43" s="120"/>
      <c r="AX43" s="56"/>
      <c r="AY43" s="485"/>
      <c r="AZ43" s="494"/>
      <c r="BA43" s="121">
        <v>0</v>
      </c>
      <c r="BB43" s="120"/>
      <c r="BC43" s="56"/>
      <c r="BD43" s="485"/>
      <c r="BE43" s="494"/>
      <c r="BF43" s="121">
        <v>0</v>
      </c>
      <c r="BG43" s="120"/>
      <c r="BH43" s="56"/>
      <c r="BI43" s="485"/>
      <c r="BJ43" s="494"/>
      <c r="BK43" s="121">
        <v>0</v>
      </c>
      <c r="BL43" s="120"/>
      <c r="BM43" s="56"/>
      <c r="BN43" s="485"/>
      <c r="BO43" s="494"/>
      <c r="BP43" s="121">
        <v>0</v>
      </c>
      <c r="BQ43" s="120"/>
      <c r="BR43" s="56"/>
      <c r="BS43" s="485"/>
      <c r="BT43" s="494"/>
      <c r="BU43" s="121">
        <f>SUM(M43:BP43)</f>
        <v>0</v>
      </c>
      <c r="BV43" s="120"/>
      <c r="BW43" s="56"/>
      <c r="BX43" s="485"/>
      <c r="BY43" s="494"/>
      <c r="BZ43" s="121">
        <v>0</v>
      </c>
      <c r="CA43" s="120"/>
      <c r="CB43" s="56"/>
      <c r="CC43" s="485"/>
      <c r="CD43" s="494"/>
      <c r="CE43" s="121">
        <v>0</v>
      </c>
      <c r="CF43" s="120"/>
      <c r="CG43" s="56"/>
      <c r="CH43" s="485"/>
      <c r="CI43" s="494"/>
      <c r="CJ43" s="121">
        <v>0</v>
      </c>
      <c r="CK43" s="120"/>
      <c r="CL43" s="56"/>
      <c r="CM43" s="485"/>
      <c r="CN43" s="494"/>
      <c r="CO43" s="121">
        <v>0</v>
      </c>
      <c r="CP43" s="120"/>
      <c r="CQ43" s="56"/>
      <c r="CR43" s="485"/>
      <c r="CS43" s="494"/>
      <c r="CT43" s="121">
        <v>0</v>
      </c>
      <c r="CU43" s="120"/>
      <c r="CV43" s="56"/>
      <c r="CW43" s="485"/>
      <c r="CX43" s="494"/>
      <c r="CY43" s="121">
        <v>0</v>
      </c>
      <c r="CZ43" s="120"/>
      <c r="DA43" s="56"/>
      <c r="DB43" s="485"/>
      <c r="DC43" s="494"/>
      <c r="DD43" s="121">
        <v>0</v>
      </c>
      <c r="DE43" s="120"/>
      <c r="DF43" s="56"/>
      <c r="DG43" s="485"/>
      <c r="DH43" s="494"/>
      <c r="DI43" s="121">
        <v>0</v>
      </c>
      <c r="DJ43" s="120"/>
      <c r="DK43" s="56"/>
      <c r="DL43" s="485"/>
      <c r="DM43" s="494"/>
      <c r="DN43" s="121">
        <v>0</v>
      </c>
      <c r="DO43" s="120"/>
      <c r="DP43" s="56"/>
      <c r="DQ43" s="485"/>
      <c r="DR43" s="494"/>
      <c r="DS43" s="121">
        <v>0</v>
      </c>
      <c r="DT43" s="120"/>
      <c r="DU43" s="56"/>
      <c r="DV43" s="485"/>
      <c r="DW43" s="494"/>
      <c r="DX43" s="121">
        <v>0</v>
      </c>
      <c r="DY43" s="120"/>
      <c r="DZ43" s="56"/>
      <c r="EA43" s="485"/>
      <c r="EB43" s="494"/>
      <c r="EC43" s="121">
        <v>0</v>
      </c>
      <c r="ED43" s="120"/>
      <c r="EE43" s="56"/>
      <c r="EF43" s="485"/>
      <c r="EG43" s="494"/>
      <c r="EH43" s="121">
        <v>0</v>
      </c>
      <c r="EI43" s="120"/>
      <c r="EJ43" s="56"/>
      <c r="EK43" s="485"/>
      <c r="EL43" s="494"/>
      <c r="EM43" s="121">
        <f t="shared" si="1"/>
        <v>0</v>
      </c>
      <c r="EN43" s="120"/>
      <c r="EO43" s="56"/>
      <c r="EP43" s="144"/>
    </row>
    <row r="44" spans="4:146" hidden="1" x14ac:dyDescent="0.3">
      <c r="D44" s="144"/>
      <c r="F44" s="485"/>
      <c r="H44" s="56"/>
      <c r="I44" s="56"/>
      <c r="J44" s="56"/>
      <c r="K44" s="485"/>
      <c r="L44" s="56"/>
      <c r="M44" s="56"/>
      <c r="N44" s="56"/>
      <c r="O44" s="56"/>
      <c r="P44" s="485"/>
      <c r="Q44" s="56"/>
      <c r="R44" s="56"/>
      <c r="S44" s="56"/>
      <c r="T44" s="56"/>
      <c r="U44" s="485"/>
      <c r="V44" s="56"/>
      <c r="W44" s="56"/>
      <c r="X44" s="56"/>
      <c r="Y44" s="56"/>
      <c r="Z44" s="485"/>
      <c r="AA44" s="56"/>
      <c r="AB44" s="56"/>
      <c r="AC44" s="56"/>
      <c r="AD44" s="56"/>
      <c r="AE44" s="485"/>
      <c r="AF44" s="56"/>
      <c r="AG44" s="56"/>
      <c r="AH44" s="56"/>
      <c r="AI44" s="56"/>
      <c r="AJ44" s="485"/>
      <c r="AK44" s="56"/>
      <c r="AL44" s="56"/>
      <c r="AM44" s="56"/>
      <c r="AN44" s="56"/>
      <c r="AO44" s="485"/>
      <c r="AP44" s="56"/>
      <c r="AQ44" s="56"/>
      <c r="AR44" s="56"/>
      <c r="AS44" s="56"/>
      <c r="AT44" s="485"/>
      <c r="AU44" s="56"/>
      <c r="AV44" s="56"/>
      <c r="AW44" s="56"/>
      <c r="AX44" s="56"/>
      <c r="AY44" s="485"/>
      <c r="AZ44" s="56"/>
      <c r="BA44" s="56"/>
      <c r="BB44" s="56"/>
      <c r="BC44" s="56"/>
      <c r="BD44" s="485"/>
      <c r="BE44" s="56"/>
      <c r="BF44" s="56"/>
      <c r="BG44" s="56"/>
      <c r="BH44" s="56"/>
      <c r="BI44" s="485"/>
      <c r="BJ44" s="56"/>
      <c r="BK44" s="56"/>
      <c r="BL44" s="56"/>
      <c r="BM44" s="56"/>
      <c r="BN44" s="485"/>
      <c r="BO44" s="56"/>
      <c r="BP44" s="56"/>
      <c r="BQ44" s="56"/>
      <c r="BR44" s="56"/>
      <c r="BS44" s="485"/>
      <c r="BT44" s="56"/>
      <c r="BU44" s="56"/>
      <c r="BV44" s="56"/>
      <c r="BW44" s="56"/>
      <c r="BX44" s="485"/>
      <c r="BY44" s="56"/>
      <c r="BZ44" s="56"/>
      <c r="CA44" s="56"/>
      <c r="CB44" s="56"/>
      <c r="CC44" s="485"/>
      <c r="CD44" s="56"/>
      <c r="CE44" s="56"/>
      <c r="CF44" s="56"/>
      <c r="CG44" s="56"/>
      <c r="CH44" s="485"/>
      <c r="CI44" s="56"/>
      <c r="CJ44" s="56"/>
      <c r="CK44" s="56"/>
      <c r="CL44" s="56"/>
      <c r="CM44" s="485"/>
      <c r="CN44" s="56"/>
      <c r="CO44" s="56"/>
      <c r="CP44" s="56"/>
      <c r="CQ44" s="56"/>
      <c r="CR44" s="485"/>
      <c r="CS44" s="56"/>
      <c r="CT44" s="56"/>
      <c r="CU44" s="56"/>
      <c r="CV44" s="56"/>
      <c r="CW44" s="485"/>
      <c r="CX44" s="56"/>
      <c r="CY44" s="56"/>
      <c r="CZ44" s="56"/>
      <c r="DA44" s="56"/>
      <c r="DB44" s="485"/>
      <c r="DC44" s="56"/>
      <c r="DD44" s="56"/>
      <c r="DE44" s="56"/>
      <c r="DF44" s="56"/>
      <c r="DG44" s="485"/>
      <c r="DH44" s="56"/>
      <c r="DI44" s="56"/>
      <c r="DJ44" s="56"/>
      <c r="DK44" s="56"/>
      <c r="DL44" s="485"/>
      <c r="DM44" s="56"/>
      <c r="DN44" s="56"/>
      <c r="DO44" s="56"/>
      <c r="DP44" s="56"/>
      <c r="DQ44" s="485"/>
      <c r="DR44" s="56"/>
      <c r="DS44" s="56"/>
      <c r="DT44" s="56"/>
      <c r="DU44" s="56"/>
      <c r="DV44" s="485"/>
      <c r="DW44" s="56"/>
      <c r="DX44" s="56"/>
      <c r="DY44" s="56"/>
      <c r="DZ44" s="56"/>
      <c r="EA44" s="485"/>
      <c r="EB44" s="56"/>
      <c r="EC44" s="56"/>
      <c r="ED44" s="56"/>
      <c r="EE44" s="56"/>
      <c r="EF44" s="485"/>
      <c r="EG44" s="56"/>
      <c r="EH44" s="56"/>
      <c r="EI44" s="56"/>
      <c r="EJ44" s="56"/>
      <c r="EK44" s="485"/>
      <c r="EL44" s="56"/>
      <c r="EM44" s="56"/>
      <c r="EN44" s="56"/>
      <c r="EO44" s="56"/>
      <c r="EP44" s="144"/>
    </row>
    <row r="45" spans="4:146" ht="12.75" customHeight="1" x14ac:dyDescent="0.3">
      <c r="D45" s="144" t="s">
        <v>370</v>
      </c>
      <c r="F45" s="485"/>
      <c r="H45" s="56">
        <f>SUM(H46:H49)</f>
        <v>0</v>
      </c>
      <c r="I45" s="56"/>
      <c r="J45" s="56"/>
      <c r="K45" s="485"/>
      <c r="L45" s="56"/>
      <c r="M45" s="56">
        <f>SUM(M46:M49)</f>
        <v>0</v>
      </c>
      <c r="N45" s="56"/>
      <c r="O45" s="56"/>
      <c r="P45" s="485"/>
      <c r="Q45" s="56"/>
      <c r="R45" s="56">
        <f>SUM(R46:R49)</f>
        <v>0</v>
      </c>
      <c r="S45" s="56"/>
      <c r="T45" s="56"/>
      <c r="U45" s="485"/>
      <c r="V45" s="56"/>
      <c r="W45" s="56">
        <f>SUM(W46:W49)</f>
        <v>0</v>
      </c>
      <c r="X45" s="56"/>
      <c r="Y45" s="56"/>
      <c r="Z45" s="485"/>
      <c r="AA45" s="56"/>
      <c r="AB45" s="56">
        <f>SUM(AB46:AB49)</f>
        <v>0</v>
      </c>
      <c r="AC45" s="56"/>
      <c r="AD45" s="56"/>
      <c r="AE45" s="485"/>
      <c r="AF45" s="56"/>
      <c r="AG45" s="56">
        <f>SUM(AG46:AG49)</f>
        <v>0</v>
      </c>
      <c r="AH45" s="56"/>
      <c r="AI45" s="56"/>
      <c r="AJ45" s="485"/>
      <c r="AK45" s="56"/>
      <c r="AL45" s="56">
        <f>SUM(AL46:AL49)</f>
        <v>0</v>
      </c>
      <c r="AM45" s="56"/>
      <c r="AN45" s="56"/>
      <c r="AO45" s="485"/>
      <c r="AP45" s="56"/>
      <c r="AQ45" s="56">
        <f>SUM(AQ46:AQ49)</f>
        <v>0</v>
      </c>
      <c r="AR45" s="56"/>
      <c r="AS45" s="56"/>
      <c r="AT45" s="485"/>
      <c r="AU45" s="56"/>
      <c r="AV45" s="56">
        <f>SUM(AV46:AV49)</f>
        <v>0</v>
      </c>
      <c r="AW45" s="56"/>
      <c r="AX45" s="56"/>
      <c r="AY45" s="485"/>
      <c r="AZ45" s="56"/>
      <c r="BA45" s="56">
        <f>SUM(BA46:BA49)</f>
        <v>0</v>
      </c>
      <c r="BB45" s="56"/>
      <c r="BC45" s="56"/>
      <c r="BD45" s="485"/>
      <c r="BE45" s="56"/>
      <c r="BF45" s="56">
        <f>SUM(BF46:BF49)</f>
        <v>0</v>
      </c>
      <c r="BG45" s="56"/>
      <c r="BH45" s="56"/>
      <c r="BI45" s="485"/>
      <c r="BJ45" s="56"/>
      <c r="BK45" s="56">
        <f>SUM(BK46:BK49)</f>
        <v>0</v>
      </c>
      <c r="BL45" s="56"/>
      <c r="BM45" s="56"/>
      <c r="BN45" s="485"/>
      <c r="BO45" s="56"/>
      <c r="BP45" s="56">
        <f>SUM(BP46:BP49)</f>
        <v>0</v>
      </c>
      <c r="BQ45" s="56"/>
      <c r="BR45" s="56"/>
      <c r="BS45" s="485"/>
      <c r="BT45" s="56"/>
      <c r="BU45" s="56">
        <f>SUM(BU46:BU49)</f>
        <v>0</v>
      </c>
      <c r="BV45" s="56"/>
      <c r="BW45" s="56"/>
      <c r="BX45" s="485"/>
      <c r="BY45" s="56"/>
      <c r="BZ45" s="56">
        <f>SUM(BZ46:BZ49)</f>
        <v>27346</v>
      </c>
      <c r="CA45" s="56"/>
      <c r="CB45" s="56"/>
      <c r="CC45" s="485"/>
      <c r="CD45" s="56"/>
      <c r="CE45" s="56">
        <f>SUM(CE46:CE49)</f>
        <v>0</v>
      </c>
      <c r="CF45" s="56"/>
      <c r="CG45" s="56"/>
      <c r="CH45" s="485"/>
      <c r="CI45" s="56"/>
      <c r="CJ45" s="56">
        <f>SUM(CJ46:CJ49)</f>
        <v>4276</v>
      </c>
      <c r="CK45" s="56"/>
      <c r="CL45" s="56"/>
      <c r="CM45" s="485"/>
      <c r="CN45" s="56"/>
      <c r="CO45" s="56">
        <f>SUM(CO46:CO49)</f>
        <v>783</v>
      </c>
      <c r="CP45" s="56"/>
      <c r="CQ45" s="56"/>
      <c r="CR45" s="485"/>
      <c r="CS45" s="56"/>
      <c r="CT45" s="56">
        <f>SUM(CT46:CT49)</f>
        <v>6665</v>
      </c>
      <c r="CU45" s="56"/>
      <c r="CV45" s="56"/>
      <c r="CW45" s="485"/>
      <c r="CX45" s="56"/>
      <c r="CY45" s="56">
        <f>SUM(CY46:CY49)</f>
        <v>5842</v>
      </c>
      <c r="CZ45" s="56"/>
      <c r="DA45" s="56"/>
      <c r="DB45" s="485"/>
      <c r="DC45" s="56"/>
      <c r="DD45" s="56">
        <f>SUM(DD46:DD49)</f>
        <v>0</v>
      </c>
      <c r="DE45" s="56"/>
      <c r="DF45" s="56"/>
      <c r="DG45" s="485"/>
      <c r="DH45" s="56"/>
      <c r="DI45" s="56">
        <f>SUM(DI46:DI49)</f>
        <v>3740</v>
      </c>
      <c r="DJ45" s="56"/>
      <c r="DK45" s="56"/>
      <c r="DL45" s="485"/>
      <c r="DM45" s="56"/>
      <c r="DN45" s="56">
        <f>SUM(DN46:DN49)</f>
        <v>900</v>
      </c>
      <c r="DO45" s="56"/>
      <c r="DP45" s="56"/>
      <c r="DQ45" s="485"/>
      <c r="DR45" s="56"/>
      <c r="DS45" s="56">
        <f>SUM(DS46:DS49)</f>
        <v>5140</v>
      </c>
      <c r="DT45" s="56"/>
      <c r="DU45" s="56"/>
      <c r="DV45" s="485"/>
      <c r="DW45" s="56"/>
      <c r="DX45" s="56">
        <f>SUM(DX46:DX49)</f>
        <v>0</v>
      </c>
      <c r="DY45" s="56"/>
      <c r="DZ45" s="56"/>
      <c r="EA45" s="485"/>
      <c r="EB45" s="56"/>
      <c r="EC45" s="56">
        <f>SUM(EC46:EC49)</f>
        <v>0</v>
      </c>
      <c r="ED45" s="56"/>
      <c r="EE45" s="56"/>
      <c r="EF45" s="485"/>
      <c r="EG45" s="56"/>
      <c r="EH45" s="56">
        <f>SUM(EH46:EH49)</f>
        <v>0</v>
      </c>
      <c r="EI45" s="56"/>
      <c r="EJ45" s="56"/>
      <c r="EK45" s="485"/>
      <c r="EL45" s="56"/>
      <c r="EM45" s="56">
        <f>SUM(EM46:EM49)</f>
        <v>5059</v>
      </c>
      <c r="EN45" s="56"/>
      <c r="EO45" s="56"/>
      <c r="EP45" s="144"/>
    </row>
    <row r="46" spans="4:146" ht="12.75" customHeight="1" x14ac:dyDescent="0.3">
      <c r="D46" s="144" t="s">
        <v>362</v>
      </c>
      <c r="F46" s="485"/>
      <c r="G46" s="406"/>
      <c r="H46" s="483">
        <v>0</v>
      </c>
      <c r="I46" s="484"/>
      <c r="J46" s="56"/>
      <c r="K46" s="485"/>
      <c r="L46" s="486"/>
      <c r="M46" s="483">
        <v>0</v>
      </c>
      <c r="N46" s="484"/>
      <c r="O46" s="56"/>
      <c r="P46" s="485"/>
      <c r="Q46" s="486"/>
      <c r="R46" s="483">
        <v>0</v>
      </c>
      <c r="S46" s="484"/>
      <c r="T46" s="56"/>
      <c r="U46" s="485"/>
      <c r="V46" s="486"/>
      <c r="W46" s="483">
        <v>0</v>
      </c>
      <c r="X46" s="484"/>
      <c r="Y46" s="56"/>
      <c r="Z46" s="485"/>
      <c r="AA46" s="486"/>
      <c r="AB46" s="483">
        <v>0</v>
      </c>
      <c r="AC46" s="484"/>
      <c r="AD46" s="56"/>
      <c r="AE46" s="485"/>
      <c r="AF46" s="486"/>
      <c r="AG46" s="483">
        <v>0</v>
      </c>
      <c r="AH46" s="484"/>
      <c r="AI46" s="56"/>
      <c r="AJ46" s="485"/>
      <c r="AK46" s="486"/>
      <c r="AL46" s="483">
        <v>0</v>
      </c>
      <c r="AM46" s="484"/>
      <c r="AN46" s="56"/>
      <c r="AO46" s="485"/>
      <c r="AP46" s="486"/>
      <c r="AQ46" s="483">
        <v>0</v>
      </c>
      <c r="AR46" s="484"/>
      <c r="AS46" s="56"/>
      <c r="AT46" s="485"/>
      <c r="AU46" s="486"/>
      <c r="AV46" s="483">
        <v>0</v>
      </c>
      <c r="AW46" s="484"/>
      <c r="AX46" s="56"/>
      <c r="AY46" s="485"/>
      <c r="AZ46" s="486"/>
      <c r="BA46" s="483">
        <v>0</v>
      </c>
      <c r="BB46" s="484"/>
      <c r="BC46" s="56"/>
      <c r="BD46" s="485"/>
      <c r="BE46" s="486"/>
      <c r="BF46" s="483">
        <v>0</v>
      </c>
      <c r="BG46" s="484"/>
      <c r="BH46" s="56"/>
      <c r="BI46" s="485"/>
      <c r="BJ46" s="486"/>
      <c r="BK46" s="483">
        <v>0</v>
      </c>
      <c r="BL46" s="484"/>
      <c r="BM46" s="56"/>
      <c r="BN46" s="485"/>
      <c r="BO46" s="486"/>
      <c r="BP46" s="483">
        <v>0</v>
      </c>
      <c r="BQ46" s="484"/>
      <c r="BR46" s="56"/>
      <c r="BS46" s="485"/>
      <c r="BT46" s="486"/>
      <c r="BU46" s="483">
        <f>SUM(M46:BP46)</f>
        <v>0</v>
      </c>
      <c r="BV46" s="484"/>
      <c r="BW46" s="56"/>
      <c r="BX46" s="485"/>
      <c r="BY46" s="486"/>
      <c r="BZ46" s="483">
        <v>15525</v>
      </c>
      <c r="CA46" s="484"/>
      <c r="CB46" s="56"/>
      <c r="CC46" s="485"/>
      <c r="CD46" s="486"/>
      <c r="CE46" s="483">
        <v>0</v>
      </c>
      <c r="CF46" s="484"/>
      <c r="CG46" s="56"/>
      <c r="CH46" s="485"/>
      <c r="CI46" s="486"/>
      <c r="CJ46" s="483">
        <v>2447</v>
      </c>
      <c r="CK46" s="484"/>
      <c r="CL46" s="56"/>
      <c r="CM46" s="485"/>
      <c r="CN46" s="486"/>
      <c r="CO46" s="483">
        <v>448</v>
      </c>
      <c r="CP46" s="484"/>
      <c r="CQ46" s="56"/>
      <c r="CR46" s="485"/>
      <c r="CS46" s="486"/>
      <c r="CT46" s="483">
        <v>3737</v>
      </c>
      <c r="CU46" s="484"/>
      <c r="CV46" s="56"/>
      <c r="CW46" s="485"/>
      <c r="CX46" s="486"/>
      <c r="CY46" s="483">
        <v>3327</v>
      </c>
      <c r="CZ46" s="484"/>
      <c r="DA46" s="56"/>
      <c r="DB46" s="485"/>
      <c r="DC46" s="486"/>
      <c r="DD46" s="483">
        <v>0</v>
      </c>
      <c r="DE46" s="484"/>
      <c r="DF46" s="56"/>
      <c r="DG46" s="485"/>
      <c r="DH46" s="486"/>
      <c r="DI46" s="483">
        <v>2148</v>
      </c>
      <c r="DJ46" s="484"/>
      <c r="DK46" s="56"/>
      <c r="DL46" s="485"/>
      <c r="DM46" s="486"/>
      <c r="DN46" s="483">
        <v>507</v>
      </c>
      <c r="DO46" s="484"/>
      <c r="DP46" s="56"/>
      <c r="DQ46" s="485"/>
      <c r="DR46" s="486"/>
      <c r="DS46" s="483">
        <v>2911</v>
      </c>
      <c r="DT46" s="484"/>
      <c r="DU46" s="56"/>
      <c r="DV46" s="485"/>
      <c r="DW46" s="486"/>
      <c r="DX46" s="483">
        <v>0</v>
      </c>
      <c r="DY46" s="484"/>
      <c r="DZ46" s="56"/>
      <c r="EA46" s="485"/>
      <c r="EB46" s="486"/>
      <c r="EC46" s="483">
        <v>0</v>
      </c>
      <c r="ED46" s="484"/>
      <c r="EE46" s="56"/>
      <c r="EF46" s="485"/>
      <c r="EG46" s="486"/>
      <c r="EH46" s="483">
        <v>0</v>
      </c>
      <c r="EI46" s="484"/>
      <c r="EJ46" s="56"/>
      <c r="EK46" s="485"/>
      <c r="EL46" s="486"/>
      <c r="EM46" s="483">
        <f t="shared" ref="EM46:EM49" si="2">SUM(CE46:CO46)</f>
        <v>2895</v>
      </c>
      <c r="EN46" s="484"/>
      <c r="EO46" s="56"/>
      <c r="EP46" s="144"/>
    </row>
    <row r="47" spans="4:146" ht="12.75" customHeight="1" x14ac:dyDescent="0.3">
      <c r="D47" s="144" t="s">
        <v>365</v>
      </c>
      <c r="F47" s="485"/>
      <c r="G47" s="400"/>
      <c r="H47" s="56">
        <v>0</v>
      </c>
      <c r="I47" s="55"/>
      <c r="J47" s="56"/>
      <c r="K47" s="485"/>
      <c r="L47" s="485"/>
      <c r="M47" s="56">
        <v>0</v>
      </c>
      <c r="N47" s="55"/>
      <c r="O47" s="56"/>
      <c r="P47" s="485"/>
      <c r="Q47" s="485"/>
      <c r="R47" s="56">
        <v>0</v>
      </c>
      <c r="S47" s="55"/>
      <c r="T47" s="56"/>
      <c r="U47" s="485"/>
      <c r="V47" s="485"/>
      <c r="W47" s="56">
        <v>0</v>
      </c>
      <c r="X47" s="55"/>
      <c r="Y47" s="56"/>
      <c r="Z47" s="485"/>
      <c r="AA47" s="485"/>
      <c r="AB47" s="56">
        <v>0</v>
      </c>
      <c r="AC47" s="55"/>
      <c r="AD47" s="56"/>
      <c r="AE47" s="485"/>
      <c r="AF47" s="485"/>
      <c r="AG47" s="56">
        <v>0</v>
      </c>
      <c r="AH47" s="55"/>
      <c r="AI47" s="56"/>
      <c r="AJ47" s="485"/>
      <c r="AK47" s="485"/>
      <c r="AL47" s="56">
        <v>0</v>
      </c>
      <c r="AM47" s="55"/>
      <c r="AN47" s="56"/>
      <c r="AO47" s="485"/>
      <c r="AP47" s="485"/>
      <c r="AQ47" s="56">
        <v>0</v>
      </c>
      <c r="AR47" s="55"/>
      <c r="AS47" s="56"/>
      <c r="AT47" s="485"/>
      <c r="AU47" s="485"/>
      <c r="AV47" s="56">
        <v>0</v>
      </c>
      <c r="AW47" s="55"/>
      <c r="AX47" s="56"/>
      <c r="AY47" s="485"/>
      <c r="AZ47" s="485"/>
      <c r="BA47" s="56">
        <v>0</v>
      </c>
      <c r="BB47" s="55"/>
      <c r="BC47" s="56"/>
      <c r="BD47" s="485"/>
      <c r="BE47" s="485"/>
      <c r="BF47" s="56">
        <v>0</v>
      </c>
      <c r="BG47" s="55"/>
      <c r="BH47" s="56"/>
      <c r="BI47" s="485"/>
      <c r="BJ47" s="485"/>
      <c r="BK47" s="56">
        <v>0</v>
      </c>
      <c r="BL47" s="55"/>
      <c r="BM47" s="56"/>
      <c r="BN47" s="485"/>
      <c r="BO47" s="485"/>
      <c r="BP47" s="56">
        <v>0</v>
      </c>
      <c r="BQ47" s="55"/>
      <c r="BR47" s="56"/>
      <c r="BS47" s="485"/>
      <c r="BT47" s="485"/>
      <c r="BU47" s="56">
        <f>SUM(M47:BP47)</f>
        <v>0</v>
      </c>
      <c r="BV47" s="55"/>
      <c r="BW47" s="56"/>
      <c r="BX47" s="485"/>
      <c r="BY47" s="485"/>
      <c r="BZ47" s="56">
        <v>3040</v>
      </c>
      <c r="CA47" s="55"/>
      <c r="CB47" s="56"/>
      <c r="CC47" s="485"/>
      <c r="CD47" s="485"/>
      <c r="CE47" s="56">
        <v>0</v>
      </c>
      <c r="CF47" s="55"/>
      <c r="CG47" s="56"/>
      <c r="CH47" s="485"/>
      <c r="CI47" s="485"/>
      <c r="CJ47" s="56">
        <v>497</v>
      </c>
      <c r="CK47" s="55"/>
      <c r="CL47" s="56"/>
      <c r="CM47" s="485"/>
      <c r="CN47" s="485"/>
      <c r="CO47" s="56">
        <v>86</v>
      </c>
      <c r="CP47" s="55"/>
      <c r="CQ47" s="56"/>
      <c r="CR47" s="485"/>
      <c r="CS47" s="485"/>
      <c r="CT47" s="56">
        <v>789</v>
      </c>
      <c r="CU47" s="55"/>
      <c r="CV47" s="56"/>
      <c r="CW47" s="485"/>
      <c r="CX47" s="485"/>
      <c r="CY47" s="56">
        <v>635</v>
      </c>
      <c r="CZ47" s="55"/>
      <c r="DA47" s="56"/>
      <c r="DB47" s="485"/>
      <c r="DC47" s="485"/>
      <c r="DD47" s="56">
        <v>0</v>
      </c>
      <c r="DE47" s="55"/>
      <c r="DF47" s="56"/>
      <c r="DG47" s="485"/>
      <c r="DH47" s="485"/>
      <c r="DI47" s="56">
        <v>382</v>
      </c>
      <c r="DJ47" s="55"/>
      <c r="DK47" s="56"/>
      <c r="DL47" s="485"/>
      <c r="DM47" s="485"/>
      <c r="DN47" s="56">
        <v>100</v>
      </c>
      <c r="DO47" s="55"/>
      <c r="DP47" s="56"/>
      <c r="DQ47" s="485"/>
      <c r="DR47" s="485"/>
      <c r="DS47" s="56">
        <v>551</v>
      </c>
      <c r="DT47" s="55"/>
      <c r="DU47" s="56"/>
      <c r="DV47" s="485"/>
      <c r="DW47" s="485"/>
      <c r="DX47" s="56">
        <v>0</v>
      </c>
      <c r="DY47" s="55"/>
      <c r="DZ47" s="56"/>
      <c r="EA47" s="485"/>
      <c r="EB47" s="485"/>
      <c r="EC47" s="56">
        <v>0</v>
      </c>
      <c r="ED47" s="55"/>
      <c r="EE47" s="56"/>
      <c r="EF47" s="485"/>
      <c r="EG47" s="485"/>
      <c r="EH47" s="56">
        <v>0</v>
      </c>
      <c r="EI47" s="55"/>
      <c r="EJ47" s="56"/>
      <c r="EK47" s="485"/>
      <c r="EL47" s="485"/>
      <c r="EM47" s="56">
        <f t="shared" si="2"/>
        <v>583</v>
      </c>
      <c r="EN47" s="55"/>
      <c r="EO47" s="56"/>
      <c r="EP47" s="144"/>
    </row>
    <row r="48" spans="4:146" ht="12.75" customHeight="1" x14ac:dyDescent="0.3">
      <c r="D48" s="144" t="s">
        <v>366</v>
      </c>
      <c r="F48" s="485"/>
      <c r="G48" s="400"/>
      <c r="H48" s="56">
        <v>0</v>
      </c>
      <c r="I48" s="55"/>
      <c r="J48" s="56"/>
      <c r="K48" s="485"/>
      <c r="L48" s="485"/>
      <c r="M48" s="56">
        <v>0</v>
      </c>
      <c r="N48" s="55"/>
      <c r="O48" s="56"/>
      <c r="P48" s="485"/>
      <c r="Q48" s="485"/>
      <c r="R48" s="56">
        <v>0</v>
      </c>
      <c r="S48" s="55"/>
      <c r="T48" s="56"/>
      <c r="U48" s="485"/>
      <c r="V48" s="485"/>
      <c r="W48" s="56">
        <v>0</v>
      </c>
      <c r="X48" s="55"/>
      <c r="Y48" s="56"/>
      <c r="Z48" s="485"/>
      <c r="AA48" s="485"/>
      <c r="AB48" s="56">
        <v>0</v>
      </c>
      <c r="AC48" s="55"/>
      <c r="AD48" s="56"/>
      <c r="AE48" s="485"/>
      <c r="AF48" s="485"/>
      <c r="AG48" s="56">
        <v>0</v>
      </c>
      <c r="AH48" s="55"/>
      <c r="AI48" s="56"/>
      <c r="AJ48" s="485"/>
      <c r="AK48" s="485"/>
      <c r="AL48" s="56">
        <v>0</v>
      </c>
      <c r="AM48" s="55"/>
      <c r="AN48" s="56"/>
      <c r="AO48" s="485"/>
      <c r="AP48" s="485"/>
      <c r="AQ48" s="56">
        <v>0</v>
      </c>
      <c r="AR48" s="55"/>
      <c r="AS48" s="56"/>
      <c r="AT48" s="485"/>
      <c r="AU48" s="485"/>
      <c r="AV48" s="56">
        <v>0</v>
      </c>
      <c r="AW48" s="55"/>
      <c r="AX48" s="56"/>
      <c r="AY48" s="485"/>
      <c r="AZ48" s="485"/>
      <c r="BA48" s="56">
        <v>0</v>
      </c>
      <c r="BB48" s="55"/>
      <c r="BC48" s="56"/>
      <c r="BD48" s="485"/>
      <c r="BE48" s="485"/>
      <c r="BF48" s="56">
        <v>0</v>
      </c>
      <c r="BG48" s="55"/>
      <c r="BH48" s="56"/>
      <c r="BI48" s="485"/>
      <c r="BJ48" s="485"/>
      <c r="BK48" s="56">
        <v>0</v>
      </c>
      <c r="BL48" s="55"/>
      <c r="BM48" s="56"/>
      <c r="BN48" s="485"/>
      <c r="BO48" s="485"/>
      <c r="BP48" s="56">
        <v>0</v>
      </c>
      <c r="BQ48" s="55"/>
      <c r="BR48" s="56"/>
      <c r="BS48" s="485"/>
      <c r="BT48" s="485"/>
      <c r="BU48" s="56">
        <f>SUM(M48:BP48)</f>
        <v>0</v>
      </c>
      <c r="BV48" s="55"/>
      <c r="BW48" s="56"/>
      <c r="BX48" s="485"/>
      <c r="BY48" s="485"/>
      <c r="BZ48" s="56">
        <v>0</v>
      </c>
      <c r="CA48" s="55"/>
      <c r="CB48" s="56"/>
      <c r="CC48" s="485"/>
      <c r="CD48" s="485"/>
      <c r="CE48" s="56">
        <v>0</v>
      </c>
      <c r="CF48" s="55"/>
      <c r="CG48" s="56"/>
      <c r="CH48" s="485"/>
      <c r="CI48" s="485"/>
      <c r="CJ48" s="56">
        <v>0</v>
      </c>
      <c r="CK48" s="55"/>
      <c r="CL48" s="56"/>
      <c r="CM48" s="485"/>
      <c r="CN48" s="485"/>
      <c r="CO48" s="56">
        <v>0</v>
      </c>
      <c r="CP48" s="55"/>
      <c r="CQ48" s="56"/>
      <c r="CR48" s="485"/>
      <c r="CS48" s="485"/>
      <c r="CT48" s="56">
        <v>0</v>
      </c>
      <c r="CU48" s="55"/>
      <c r="CV48" s="56"/>
      <c r="CW48" s="485"/>
      <c r="CX48" s="485"/>
      <c r="CY48" s="56">
        <v>0</v>
      </c>
      <c r="CZ48" s="55"/>
      <c r="DA48" s="56"/>
      <c r="DB48" s="485"/>
      <c r="DC48" s="485"/>
      <c r="DD48" s="56">
        <v>0</v>
      </c>
      <c r="DE48" s="55"/>
      <c r="DF48" s="56"/>
      <c r="DG48" s="485"/>
      <c r="DH48" s="485"/>
      <c r="DI48" s="56">
        <v>0</v>
      </c>
      <c r="DJ48" s="55"/>
      <c r="DK48" s="56"/>
      <c r="DL48" s="485"/>
      <c r="DM48" s="485"/>
      <c r="DN48" s="56">
        <v>0</v>
      </c>
      <c r="DO48" s="55"/>
      <c r="DP48" s="56"/>
      <c r="DQ48" s="485"/>
      <c r="DR48" s="485"/>
      <c r="DS48" s="56">
        <v>0</v>
      </c>
      <c r="DT48" s="55"/>
      <c r="DU48" s="56"/>
      <c r="DV48" s="485"/>
      <c r="DW48" s="485"/>
      <c r="DX48" s="56">
        <v>0</v>
      </c>
      <c r="DY48" s="55"/>
      <c r="DZ48" s="56"/>
      <c r="EA48" s="485"/>
      <c r="EB48" s="485"/>
      <c r="EC48" s="56">
        <v>0</v>
      </c>
      <c r="ED48" s="55"/>
      <c r="EE48" s="56"/>
      <c r="EF48" s="485"/>
      <c r="EG48" s="485"/>
      <c r="EH48" s="56">
        <v>0</v>
      </c>
      <c r="EI48" s="55"/>
      <c r="EJ48" s="56"/>
      <c r="EK48" s="485"/>
      <c r="EL48" s="485"/>
      <c r="EM48" s="56">
        <f t="shared" si="2"/>
        <v>0</v>
      </c>
      <c r="EN48" s="55"/>
      <c r="EO48" s="56"/>
      <c r="EP48" s="144"/>
    </row>
    <row r="49" spans="4:148" ht="12.75" customHeight="1" x14ac:dyDescent="0.3">
      <c r="D49" s="144" t="s">
        <v>367</v>
      </c>
      <c r="F49" s="485"/>
      <c r="G49" s="420"/>
      <c r="H49" s="121">
        <v>0</v>
      </c>
      <c r="I49" s="120"/>
      <c r="J49" s="56"/>
      <c r="K49" s="485"/>
      <c r="L49" s="494"/>
      <c r="M49" s="121">
        <v>0</v>
      </c>
      <c r="N49" s="120"/>
      <c r="O49" s="56"/>
      <c r="P49" s="485"/>
      <c r="Q49" s="494"/>
      <c r="R49" s="121">
        <v>0</v>
      </c>
      <c r="S49" s="120"/>
      <c r="T49" s="56"/>
      <c r="U49" s="485"/>
      <c r="V49" s="494"/>
      <c r="W49" s="121">
        <v>0</v>
      </c>
      <c r="X49" s="120"/>
      <c r="Y49" s="56"/>
      <c r="Z49" s="485"/>
      <c r="AA49" s="494"/>
      <c r="AB49" s="121">
        <v>0</v>
      </c>
      <c r="AC49" s="120"/>
      <c r="AD49" s="56"/>
      <c r="AE49" s="485"/>
      <c r="AF49" s="494"/>
      <c r="AG49" s="121">
        <v>0</v>
      </c>
      <c r="AH49" s="120"/>
      <c r="AI49" s="56"/>
      <c r="AJ49" s="485"/>
      <c r="AK49" s="494"/>
      <c r="AL49" s="121">
        <v>0</v>
      </c>
      <c r="AM49" s="120"/>
      <c r="AN49" s="56"/>
      <c r="AO49" s="485"/>
      <c r="AP49" s="494"/>
      <c r="AQ49" s="121">
        <v>0</v>
      </c>
      <c r="AR49" s="120"/>
      <c r="AS49" s="56"/>
      <c r="AT49" s="485"/>
      <c r="AU49" s="494"/>
      <c r="AV49" s="121">
        <v>0</v>
      </c>
      <c r="AW49" s="120"/>
      <c r="AX49" s="56"/>
      <c r="AY49" s="485"/>
      <c r="AZ49" s="494"/>
      <c r="BA49" s="121">
        <v>0</v>
      </c>
      <c r="BB49" s="120"/>
      <c r="BC49" s="56"/>
      <c r="BD49" s="485"/>
      <c r="BE49" s="494"/>
      <c r="BF49" s="121">
        <v>0</v>
      </c>
      <c r="BG49" s="120"/>
      <c r="BH49" s="56"/>
      <c r="BI49" s="485"/>
      <c r="BJ49" s="494"/>
      <c r="BK49" s="121">
        <v>0</v>
      </c>
      <c r="BL49" s="120"/>
      <c r="BM49" s="56"/>
      <c r="BN49" s="485"/>
      <c r="BO49" s="494"/>
      <c r="BP49" s="121">
        <v>0</v>
      </c>
      <c r="BQ49" s="120"/>
      <c r="BR49" s="56"/>
      <c r="BS49" s="485"/>
      <c r="BT49" s="494"/>
      <c r="BU49" s="121">
        <f>SUM(M49:BP49)</f>
        <v>0</v>
      </c>
      <c r="BV49" s="120"/>
      <c r="BW49" s="56"/>
      <c r="BX49" s="485"/>
      <c r="BY49" s="494"/>
      <c r="BZ49" s="121">
        <v>8781</v>
      </c>
      <c r="CA49" s="120"/>
      <c r="CB49" s="56"/>
      <c r="CC49" s="485"/>
      <c r="CD49" s="494"/>
      <c r="CE49" s="121">
        <v>0</v>
      </c>
      <c r="CF49" s="120"/>
      <c r="CG49" s="56"/>
      <c r="CH49" s="485"/>
      <c r="CI49" s="494"/>
      <c r="CJ49" s="121">
        <v>1332</v>
      </c>
      <c r="CK49" s="120"/>
      <c r="CL49" s="56"/>
      <c r="CM49" s="485"/>
      <c r="CN49" s="494"/>
      <c r="CO49" s="121">
        <v>249</v>
      </c>
      <c r="CP49" s="120"/>
      <c r="CQ49" s="56"/>
      <c r="CR49" s="485"/>
      <c r="CS49" s="494"/>
      <c r="CT49" s="121">
        <v>2139</v>
      </c>
      <c r="CU49" s="120"/>
      <c r="CV49" s="56"/>
      <c r="CW49" s="485"/>
      <c r="CX49" s="494"/>
      <c r="CY49" s="121">
        <v>1880</v>
      </c>
      <c r="CZ49" s="120"/>
      <c r="DA49" s="56"/>
      <c r="DB49" s="485"/>
      <c r="DC49" s="494"/>
      <c r="DD49" s="121">
        <v>0</v>
      </c>
      <c r="DE49" s="120"/>
      <c r="DF49" s="56"/>
      <c r="DG49" s="485"/>
      <c r="DH49" s="494"/>
      <c r="DI49" s="121">
        <v>1210</v>
      </c>
      <c r="DJ49" s="120"/>
      <c r="DK49" s="56"/>
      <c r="DL49" s="485"/>
      <c r="DM49" s="494"/>
      <c r="DN49" s="121">
        <v>293</v>
      </c>
      <c r="DO49" s="120"/>
      <c r="DP49" s="56"/>
      <c r="DQ49" s="485"/>
      <c r="DR49" s="494"/>
      <c r="DS49" s="121">
        <v>1678</v>
      </c>
      <c r="DT49" s="120"/>
      <c r="DU49" s="56"/>
      <c r="DV49" s="485"/>
      <c r="DW49" s="494"/>
      <c r="DX49" s="121">
        <v>0</v>
      </c>
      <c r="DY49" s="120"/>
      <c r="DZ49" s="56"/>
      <c r="EA49" s="485"/>
      <c r="EB49" s="494"/>
      <c r="EC49" s="121">
        <v>0</v>
      </c>
      <c r="ED49" s="120"/>
      <c r="EE49" s="56"/>
      <c r="EF49" s="485"/>
      <c r="EG49" s="494"/>
      <c r="EH49" s="121">
        <v>0</v>
      </c>
      <c r="EI49" s="120"/>
      <c r="EJ49" s="56"/>
      <c r="EK49" s="485"/>
      <c r="EL49" s="494"/>
      <c r="EM49" s="121">
        <f t="shared" si="2"/>
        <v>1581</v>
      </c>
      <c r="EN49" s="120"/>
      <c r="EO49" s="56"/>
      <c r="EP49" s="144"/>
    </row>
    <row r="50" spans="4:148" ht="12.75" customHeight="1" x14ac:dyDescent="0.3">
      <c r="D50" s="144"/>
      <c r="F50" s="485"/>
      <c r="H50" s="56"/>
      <c r="I50" s="56"/>
      <c r="J50" s="56"/>
      <c r="K50" s="485"/>
      <c r="L50" s="56"/>
      <c r="M50" s="56"/>
      <c r="N50" s="56"/>
      <c r="O50" s="56"/>
      <c r="P50" s="485"/>
      <c r="Q50" s="56"/>
      <c r="R50" s="56"/>
      <c r="S50" s="56"/>
      <c r="T50" s="56"/>
      <c r="U50" s="485"/>
      <c r="V50" s="56"/>
      <c r="W50" s="56"/>
      <c r="X50" s="56"/>
      <c r="Y50" s="56"/>
      <c r="Z50" s="485"/>
      <c r="AA50" s="56"/>
      <c r="AB50" s="56"/>
      <c r="AC50" s="56"/>
      <c r="AD50" s="56"/>
      <c r="AE50" s="485"/>
      <c r="AF50" s="56"/>
      <c r="AG50" s="56"/>
      <c r="AH50" s="56"/>
      <c r="AI50" s="56"/>
      <c r="AJ50" s="485"/>
      <c r="AK50" s="56"/>
      <c r="AL50" s="56"/>
      <c r="AM50" s="56"/>
      <c r="AN50" s="56"/>
      <c r="AO50" s="485"/>
      <c r="AP50" s="56"/>
      <c r="AQ50" s="56"/>
      <c r="AR50" s="56"/>
      <c r="AS50" s="56"/>
      <c r="AT50" s="485"/>
      <c r="AU50" s="56"/>
      <c r="AV50" s="56"/>
      <c r="AW50" s="56"/>
      <c r="AX50" s="56"/>
      <c r="AY50" s="485"/>
      <c r="AZ50" s="56"/>
      <c r="BA50" s="56"/>
      <c r="BB50" s="56"/>
      <c r="BC50" s="56"/>
      <c r="BD50" s="485"/>
      <c r="BE50" s="56"/>
      <c r="BF50" s="56"/>
      <c r="BG50" s="56"/>
      <c r="BH50" s="56"/>
      <c r="BI50" s="485"/>
      <c r="BJ50" s="56"/>
      <c r="BK50" s="56"/>
      <c r="BL50" s="56"/>
      <c r="BM50" s="56"/>
      <c r="BN50" s="485"/>
      <c r="BO50" s="56"/>
      <c r="BP50" s="56"/>
      <c r="BQ50" s="56"/>
      <c r="BR50" s="56"/>
      <c r="BS50" s="485"/>
      <c r="BT50" s="56"/>
      <c r="BU50" s="56"/>
      <c r="BV50" s="56"/>
      <c r="BW50" s="56"/>
      <c r="BX50" s="485"/>
      <c r="BY50" s="56"/>
      <c r="BZ50" s="56"/>
      <c r="CA50" s="56"/>
      <c r="CB50" s="56"/>
      <c r="CC50" s="485"/>
      <c r="CD50" s="56"/>
      <c r="CE50" s="56"/>
      <c r="CF50" s="56"/>
      <c r="CG50" s="56"/>
      <c r="CH50" s="485"/>
      <c r="CI50" s="56"/>
      <c r="CJ50" s="56"/>
      <c r="CK50" s="56"/>
      <c r="CL50" s="56"/>
      <c r="CM50" s="485"/>
      <c r="CN50" s="56"/>
      <c r="CO50" s="56"/>
      <c r="CP50" s="56"/>
      <c r="CQ50" s="56"/>
      <c r="CR50" s="485"/>
      <c r="CS50" s="56"/>
      <c r="CT50" s="56"/>
      <c r="CU50" s="56"/>
      <c r="CV50" s="56"/>
      <c r="CW50" s="485"/>
      <c r="CX50" s="56"/>
      <c r="CY50" s="56"/>
      <c r="CZ50" s="56"/>
      <c r="DA50" s="56"/>
      <c r="DB50" s="485"/>
      <c r="DC50" s="56"/>
      <c r="DD50" s="56"/>
      <c r="DE50" s="56"/>
      <c r="DF50" s="56"/>
      <c r="DG50" s="485"/>
      <c r="DH50" s="56"/>
      <c r="DI50" s="56"/>
      <c r="DJ50" s="56"/>
      <c r="DK50" s="56"/>
      <c r="DL50" s="485"/>
      <c r="DM50" s="56"/>
      <c r="DN50" s="56"/>
      <c r="DO50" s="56"/>
      <c r="DP50" s="56"/>
      <c r="DQ50" s="485"/>
      <c r="DR50" s="56"/>
      <c r="DS50" s="56"/>
      <c r="DT50" s="56"/>
      <c r="DU50" s="56"/>
      <c r="DV50" s="485"/>
      <c r="DW50" s="56"/>
      <c r="DX50" s="56"/>
      <c r="DY50" s="56"/>
      <c r="DZ50" s="56"/>
      <c r="EA50" s="485"/>
      <c r="EB50" s="56"/>
      <c r="EC50" s="56"/>
      <c r="ED50" s="56"/>
      <c r="EE50" s="56"/>
      <c r="EF50" s="485"/>
      <c r="EG50" s="56"/>
      <c r="EH50" s="56"/>
      <c r="EI50" s="56"/>
      <c r="EJ50" s="56"/>
      <c r="EK50" s="485"/>
      <c r="EL50" s="56"/>
      <c r="EM50" s="56"/>
      <c r="EN50" s="56"/>
      <c r="EO50" s="56"/>
      <c r="EP50" s="144"/>
    </row>
    <row r="51" spans="4:148" ht="12.75" customHeight="1" x14ac:dyDescent="0.3">
      <c r="D51" s="144" t="s">
        <v>371</v>
      </c>
      <c r="F51" s="485"/>
      <c r="H51" s="56">
        <f>SUM(H52:H55)</f>
        <v>0</v>
      </c>
      <c r="I51" s="56"/>
      <c r="J51" s="56"/>
      <c r="K51" s="485"/>
      <c r="L51" s="56"/>
      <c r="M51" s="56">
        <f>SUM(M52:M55)</f>
        <v>688598</v>
      </c>
      <c r="N51" s="56"/>
      <c r="O51" s="56"/>
      <c r="P51" s="485"/>
      <c r="Q51" s="56"/>
      <c r="R51" s="56">
        <f>SUM(R52:R55)</f>
        <v>272381</v>
      </c>
      <c r="S51" s="56"/>
      <c r="T51" s="56"/>
      <c r="U51" s="485"/>
      <c r="V51" s="56"/>
      <c r="W51" s="56">
        <f>SUM(W52:W55)</f>
        <v>175692</v>
      </c>
      <c r="X51" s="56"/>
      <c r="Y51" s="56"/>
      <c r="Z51" s="485"/>
      <c r="AA51" s="56"/>
      <c r="AB51" s="56">
        <f>SUM(AB52:AB55)</f>
        <v>0</v>
      </c>
      <c r="AC51" s="56"/>
      <c r="AD51" s="56"/>
      <c r="AE51" s="485"/>
      <c r="AF51" s="56"/>
      <c r="AG51" s="56">
        <f>SUM(AG52:AG55)</f>
        <v>0</v>
      </c>
      <c r="AH51" s="56"/>
      <c r="AI51" s="56"/>
      <c r="AJ51" s="485"/>
      <c r="AK51" s="56"/>
      <c r="AL51" s="56">
        <f>SUM(AL52:AL55)</f>
        <v>0</v>
      </c>
      <c r="AM51" s="56"/>
      <c r="AN51" s="56"/>
      <c r="AO51" s="485"/>
      <c r="AP51" s="56"/>
      <c r="AQ51" s="56">
        <f>SUM(AQ52:AQ55)</f>
        <v>0</v>
      </c>
      <c r="AR51" s="56"/>
      <c r="AS51" s="56"/>
      <c r="AT51" s="485"/>
      <c r="AU51" s="56"/>
      <c r="AV51" s="56">
        <f>SUM(AV52:AV55)</f>
        <v>0</v>
      </c>
      <c r="AW51" s="56"/>
      <c r="AX51" s="56"/>
      <c r="AY51" s="485"/>
      <c r="AZ51" s="56"/>
      <c r="BA51" s="56">
        <f>SUM(BA52:BA55)</f>
        <v>0</v>
      </c>
      <c r="BB51" s="56"/>
      <c r="BC51" s="56"/>
      <c r="BD51" s="485"/>
      <c r="BE51" s="56"/>
      <c r="BF51" s="56">
        <f>SUM(BF52:BF55)</f>
        <v>0</v>
      </c>
      <c r="BG51" s="56"/>
      <c r="BH51" s="56"/>
      <c r="BI51" s="485"/>
      <c r="BJ51" s="56"/>
      <c r="BK51" s="56">
        <f>SUM(BK52:BK55)</f>
        <v>0</v>
      </c>
      <c r="BL51" s="56"/>
      <c r="BM51" s="56"/>
      <c r="BN51" s="485"/>
      <c r="BO51" s="56"/>
      <c r="BP51" s="56">
        <f>SUM(BP52:BP55)</f>
        <v>0</v>
      </c>
      <c r="BQ51" s="56"/>
      <c r="BR51" s="56"/>
      <c r="BS51" s="485"/>
      <c r="BT51" s="56"/>
      <c r="BU51" s="56">
        <f>SUM(BU52:BU55)</f>
        <v>1136671</v>
      </c>
      <c r="BV51" s="56"/>
      <c r="BW51" s="56"/>
      <c r="BX51" s="485"/>
      <c r="BY51" s="56"/>
      <c r="BZ51" s="56">
        <f>SUM(BZ52:BZ55)</f>
        <v>7488234</v>
      </c>
      <c r="CA51" s="56"/>
      <c r="CB51" s="56"/>
      <c r="CC51" s="485"/>
      <c r="CD51" s="56"/>
      <c r="CE51" s="56">
        <f>SUM(CE52:CE55)</f>
        <v>26293</v>
      </c>
      <c r="CF51" s="56"/>
      <c r="CG51" s="56"/>
      <c r="CH51" s="485"/>
      <c r="CI51" s="56"/>
      <c r="CJ51" s="56">
        <f>SUM(CJ52:CJ55)</f>
        <v>52734</v>
      </c>
      <c r="CK51" s="56"/>
      <c r="CL51" s="56"/>
      <c r="CM51" s="485"/>
      <c r="CN51" s="56"/>
      <c r="CO51" s="56">
        <f>SUM(CO52:CO55)</f>
        <v>26741</v>
      </c>
      <c r="CP51" s="56"/>
      <c r="CQ51" s="56"/>
      <c r="CR51" s="485"/>
      <c r="CS51" s="56"/>
      <c r="CT51" s="56">
        <f>SUM(CT52:CT55)</f>
        <v>836858</v>
      </c>
      <c r="CU51" s="56"/>
      <c r="CV51" s="56"/>
      <c r="CW51" s="485"/>
      <c r="CX51" s="56"/>
      <c r="CY51" s="56">
        <f>SUM(CY52:CY55)</f>
        <v>483954</v>
      </c>
      <c r="CZ51" s="56"/>
      <c r="DA51" s="56"/>
      <c r="DB51" s="485"/>
      <c r="DC51" s="56"/>
      <c r="DD51" s="56">
        <f>SUM(DD52:DD55)</f>
        <v>1011645</v>
      </c>
      <c r="DE51" s="56"/>
      <c r="DF51" s="56"/>
      <c r="DG51" s="485"/>
      <c r="DH51" s="56"/>
      <c r="DI51" s="56">
        <f>SUM(DI52:DI55)</f>
        <v>1396833</v>
      </c>
      <c r="DJ51" s="56"/>
      <c r="DK51" s="56"/>
      <c r="DL51" s="485"/>
      <c r="DM51" s="56"/>
      <c r="DN51" s="56">
        <f>SUM(DN52:DN55)</f>
        <v>600397</v>
      </c>
      <c r="DO51" s="56"/>
      <c r="DP51" s="56"/>
      <c r="DQ51" s="485"/>
      <c r="DR51" s="56"/>
      <c r="DS51" s="56">
        <f>SUM(DS52:DS55)</f>
        <v>1115055</v>
      </c>
      <c r="DT51" s="56"/>
      <c r="DU51" s="56"/>
      <c r="DV51" s="485"/>
      <c r="DW51" s="56"/>
      <c r="DX51" s="56">
        <f>SUM(DX52:DX55)</f>
        <v>1288310</v>
      </c>
      <c r="DY51" s="56"/>
      <c r="DZ51" s="56"/>
      <c r="EA51" s="485"/>
      <c r="EB51" s="56"/>
      <c r="EC51" s="56">
        <f>SUM(EC52:EC55)</f>
        <v>389601</v>
      </c>
      <c r="ED51" s="56"/>
      <c r="EE51" s="56"/>
      <c r="EF51" s="485"/>
      <c r="EG51" s="56"/>
      <c r="EH51" s="56">
        <f>SUM(EH52:EH55)</f>
        <v>259813</v>
      </c>
      <c r="EI51" s="56"/>
      <c r="EJ51" s="56"/>
      <c r="EK51" s="485"/>
      <c r="EL51" s="56"/>
      <c r="EM51" s="56">
        <f>SUM(EM52:EM55)</f>
        <v>105768</v>
      </c>
      <c r="EN51" s="56"/>
      <c r="EO51" s="56"/>
      <c r="EP51" s="144"/>
    </row>
    <row r="52" spans="4:148" ht="12.75" customHeight="1" x14ac:dyDescent="0.3">
      <c r="D52" s="144" t="s">
        <v>362</v>
      </c>
      <c r="F52" s="53"/>
      <c r="G52" s="406"/>
      <c r="H52" s="483">
        <v>0</v>
      </c>
      <c r="I52" s="484"/>
      <c r="J52" s="56"/>
      <c r="K52" s="485"/>
      <c r="L52" s="486"/>
      <c r="M52" s="483">
        <f>635000-10951</f>
        <v>624049</v>
      </c>
      <c r="N52" s="484"/>
      <c r="O52" s="56"/>
      <c r="P52" s="485"/>
      <c r="Q52" s="486"/>
      <c r="R52" s="483">
        <f>250000-5121</f>
        <v>244879</v>
      </c>
      <c r="S52" s="484"/>
      <c r="T52" s="56"/>
      <c r="U52" s="485"/>
      <c r="V52" s="486"/>
      <c r="W52" s="483">
        <f>160000-4855</f>
        <v>155145</v>
      </c>
      <c r="X52" s="484"/>
      <c r="Y52" s="56"/>
      <c r="Z52" s="485"/>
      <c r="AA52" s="486"/>
      <c r="AB52" s="483">
        <v>0</v>
      </c>
      <c r="AC52" s="484"/>
      <c r="AD52" s="56"/>
      <c r="AE52" s="485"/>
      <c r="AF52" s="486"/>
      <c r="AG52" s="483">
        <v>0</v>
      </c>
      <c r="AH52" s="484"/>
      <c r="AI52" s="56"/>
      <c r="AJ52" s="485"/>
      <c r="AK52" s="486"/>
      <c r="AL52" s="483">
        <v>0</v>
      </c>
      <c r="AM52" s="484"/>
      <c r="AN52" s="56"/>
      <c r="AO52" s="485"/>
      <c r="AP52" s="486"/>
      <c r="AQ52" s="483">
        <v>0</v>
      </c>
      <c r="AR52" s="484"/>
      <c r="AS52" s="56"/>
      <c r="AT52" s="485"/>
      <c r="AU52" s="486"/>
      <c r="AV52" s="483">
        <v>0</v>
      </c>
      <c r="AW52" s="484"/>
      <c r="AX52" s="56"/>
      <c r="AY52" s="485"/>
      <c r="AZ52" s="486"/>
      <c r="BA52" s="483">
        <v>0</v>
      </c>
      <c r="BB52" s="484"/>
      <c r="BC52" s="56"/>
      <c r="BD52" s="485"/>
      <c r="BE52" s="486"/>
      <c r="BF52" s="483">
        <v>0</v>
      </c>
      <c r="BG52" s="484"/>
      <c r="BH52" s="56"/>
      <c r="BI52" s="485"/>
      <c r="BJ52" s="486"/>
      <c r="BK52" s="483">
        <v>0</v>
      </c>
      <c r="BL52" s="484"/>
      <c r="BM52" s="56"/>
      <c r="BN52" s="485"/>
      <c r="BO52" s="486"/>
      <c r="BP52" s="483">
        <v>0</v>
      </c>
      <c r="BQ52" s="484"/>
      <c r="BR52" s="56"/>
      <c r="BS52" s="485"/>
      <c r="BT52" s="486"/>
      <c r="BU52" s="483">
        <f>SUM(M52:BP52)</f>
        <v>1024073</v>
      </c>
      <c r="BV52" s="484"/>
      <c r="BW52" s="56"/>
      <c r="BX52" s="485"/>
      <c r="BY52" s="486"/>
      <c r="BZ52" s="483">
        <v>6756785</v>
      </c>
      <c r="CA52" s="484"/>
      <c r="CB52" s="56"/>
      <c r="CC52" s="485"/>
      <c r="CD52" s="486"/>
      <c r="CE52" s="483">
        <v>24437</v>
      </c>
      <c r="CF52" s="484"/>
      <c r="CG52" s="56"/>
      <c r="CH52" s="485"/>
      <c r="CI52" s="486"/>
      <c r="CJ52" s="483">
        <v>48791</v>
      </c>
      <c r="CK52" s="484"/>
      <c r="CL52" s="56"/>
      <c r="CM52" s="485"/>
      <c r="CN52" s="486"/>
      <c r="CO52" s="483">
        <v>24324</v>
      </c>
      <c r="CP52" s="484"/>
      <c r="CQ52" s="56"/>
      <c r="CR52" s="485"/>
      <c r="CS52" s="486"/>
      <c r="CT52" s="483">
        <v>754038</v>
      </c>
      <c r="CU52" s="484"/>
      <c r="CV52" s="56"/>
      <c r="CW52" s="485"/>
      <c r="CX52" s="486"/>
      <c r="CY52" s="483">
        <v>439853</v>
      </c>
      <c r="CZ52" s="484"/>
      <c r="DA52" s="56"/>
      <c r="DB52" s="485"/>
      <c r="DC52" s="486"/>
      <c r="DD52" s="483">
        <v>921303</v>
      </c>
      <c r="DE52" s="484"/>
      <c r="DF52" s="56"/>
      <c r="DG52" s="485"/>
      <c r="DH52" s="486"/>
      <c r="DI52" s="483">
        <v>1263075</v>
      </c>
      <c r="DJ52" s="484"/>
      <c r="DK52" s="56"/>
      <c r="DL52" s="485"/>
      <c r="DM52" s="486"/>
      <c r="DN52" s="483">
        <v>538473</v>
      </c>
      <c r="DO52" s="484"/>
      <c r="DP52" s="56"/>
      <c r="DQ52" s="485"/>
      <c r="DR52" s="486"/>
      <c r="DS52" s="483">
        <v>1002721</v>
      </c>
      <c r="DT52" s="484"/>
      <c r="DU52" s="56"/>
      <c r="DV52" s="485"/>
      <c r="DW52" s="486"/>
      <c r="DX52" s="483">
        <v>1154704</v>
      </c>
      <c r="DY52" s="484"/>
      <c r="DZ52" s="56"/>
      <c r="EA52" s="485"/>
      <c r="EB52" s="486"/>
      <c r="EC52" s="483">
        <v>349712</v>
      </c>
      <c r="ED52" s="484"/>
      <c r="EE52" s="56"/>
      <c r="EF52" s="485"/>
      <c r="EG52" s="486"/>
      <c r="EH52" s="483">
        <v>235354</v>
      </c>
      <c r="EI52" s="484"/>
      <c r="EJ52" s="56"/>
      <c r="EK52" s="485"/>
      <c r="EL52" s="486"/>
      <c r="EM52" s="483">
        <f t="shared" ref="EM52:EM55" si="3">SUM(CE52:CO52)</f>
        <v>97552</v>
      </c>
      <c r="EN52" s="484"/>
      <c r="EO52" s="56"/>
      <c r="EP52" s="144"/>
    </row>
    <row r="53" spans="4:148" ht="12.75" customHeight="1" x14ac:dyDescent="0.3">
      <c r="D53" s="144" t="s">
        <v>365</v>
      </c>
      <c r="F53" s="485"/>
      <c r="G53" s="400"/>
      <c r="H53" s="56">
        <v>0</v>
      </c>
      <c r="I53" s="55"/>
      <c r="J53" s="56"/>
      <c r="K53" s="485"/>
      <c r="L53" s="485"/>
      <c r="M53" s="56">
        <v>10951</v>
      </c>
      <c r="N53" s="55"/>
      <c r="O53" s="56"/>
      <c r="P53" s="485"/>
      <c r="Q53" s="485"/>
      <c r="R53" s="56">
        <v>5121</v>
      </c>
      <c r="S53" s="55"/>
      <c r="T53" s="56"/>
      <c r="U53" s="485"/>
      <c r="V53" s="485"/>
      <c r="W53" s="56">
        <v>4855</v>
      </c>
      <c r="X53" s="55"/>
      <c r="Y53" s="56"/>
      <c r="Z53" s="485"/>
      <c r="AA53" s="485"/>
      <c r="AB53" s="56">
        <v>0</v>
      </c>
      <c r="AC53" s="55"/>
      <c r="AD53" s="56"/>
      <c r="AE53" s="485"/>
      <c r="AF53" s="485"/>
      <c r="AG53" s="56">
        <v>0</v>
      </c>
      <c r="AH53" s="55"/>
      <c r="AI53" s="56"/>
      <c r="AJ53" s="485"/>
      <c r="AK53" s="485"/>
      <c r="AL53" s="56">
        <v>0</v>
      </c>
      <c r="AM53" s="55"/>
      <c r="AN53" s="56"/>
      <c r="AO53" s="485"/>
      <c r="AP53" s="485"/>
      <c r="AQ53" s="56">
        <v>0</v>
      </c>
      <c r="AR53" s="55"/>
      <c r="AS53" s="56"/>
      <c r="AT53" s="485"/>
      <c r="AU53" s="485"/>
      <c r="AV53" s="56">
        <v>0</v>
      </c>
      <c r="AW53" s="55"/>
      <c r="AX53" s="56"/>
      <c r="AY53" s="485"/>
      <c r="AZ53" s="485"/>
      <c r="BA53" s="56">
        <v>0</v>
      </c>
      <c r="BB53" s="55"/>
      <c r="BC53" s="56"/>
      <c r="BD53" s="485"/>
      <c r="BE53" s="485"/>
      <c r="BF53" s="56">
        <v>0</v>
      </c>
      <c r="BG53" s="55"/>
      <c r="BH53" s="56"/>
      <c r="BI53" s="485"/>
      <c r="BJ53" s="485"/>
      <c r="BK53" s="56">
        <v>0</v>
      </c>
      <c r="BL53" s="55"/>
      <c r="BM53" s="56"/>
      <c r="BN53" s="485"/>
      <c r="BO53" s="485"/>
      <c r="BP53" s="56">
        <v>0</v>
      </c>
      <c r="BQ53" s="55"/>
      <c r="BR53" s="56"/>
      <c r="BS53" s="485"/>
      <c r="BT53" s="485"/>
      <c r="BU53" s="56">
        <f>SUM(M53:BP53)</f>
        <v>20927</v>
      </c>
      <c r="BV53" s="55"/>
      <c r="BW53" s="56"/>
      <c r="BX53" s="485"/>
      <c r="BY53" s="485"/>
      <c r="BZ53" s="56">
        <v>183215</v>
      </c>
      <c r="CA53" s="55"/>
      <c r="CB53" s="56"/>
      <c r="CC53" s="485"/>
      <c r="CD53" s="485"/>
      <c r="CE53" s="56">
        <v>563</v>
      </c>
      <c r="CF53" s="55"/>
      <c r="CG53" s="56"/>
      <c r="CH53" s="485"/>
      <c r="CI53" s="485"/>
      <c r="CJ53" s="56">
        <v>1209</v>
      </c>
      <c r="CK53" s="55"/>
      <c r="CL53" s="56"/>
      <c r="CM53" s="485"/>
      <c r="CN53" s="485"/>
      <c r="CO53" s="56">
        <v>676</v>
      </c>
      <c r="CP53" s="55"/>
      <c r="CQ53" s="56"/>
      <c r="CR53" s="485"/>
      <c r="CS53" s="485"/>
      <c r="CT53" s="56">
        <v>25962</v>
      </c>
      <c r="CU53" s="55"/>
      <c r="CV53" s="56"/>
      <c r="CW53" s="485"/>
      <c r="CX53" s="485"/>
      <c r="CY53" s="56">
        <v>10147</v>
      </c>
      <c r="CZ53" s="55"/>
      <c r="DA53" s="56"/>
      <c r="DB53" s="485"/>
      <c r="DC53" s="485"/>
      <c r="DD53" s="56">
        <v>18697</v>
      </c>
      <c r="DE53" s="55"/>
      <c r="DF53" s="56"/>
      <c r="DG53" s="485"/>
      <c r="DH53" s="485"/>
      <c r="DI53" s="56">
        <v>31925</v>
      </c>
      <c r="DJ53" s="55"/>
      <c r="DK53" s="56"/>
      <c r="DL53" s="485"/>
      <c r="DM53" s="485"/>
      <c r="DN53" s="56">
        <v>16527</v>
      </c>
      <c r="DO53" s="55"/>
      <c r="DP53" s="56"/>
      <c r="DQ53" s="485"/>
      <c r="DR53" s="485"/>
      <c r="DS53" s="56">
        <v>27279</v>
      </c>
      <c r="DT53" s="55"/>
      <c r="DU53" s="56"/>
      <c r="DV53" s="485"/>
      <c r="DW53" s="485"/>
      <c r="DX53" s="56">
        <v>35296</v>
      </c>
      <c r="DY53" s="55"/>
      <c r="DZ53" s="56"/>
      <c r="EA53" s="485"/>
      <c r="EB53" s="485"/>
      <c r="EC53" s="56">
        <v>10288</v>
      </c>
      <c r="ED53" s="55"/>
      <c r="EE53" s="56"/>
      <c r="EF53" s="485"/>
      <c r="EG53" s="485"/>
      <c r="EH53" s="56">
        <v>4646</v>
      </c>
      <c r="EI53" s="55"/>
      <c r="EJ53" s="56"/>
      <c r="EK53" s="485"/>
      <c r="EL53" s="485"/>
      <c r="EM53" s="56">
        <f t="shared" si="3"/>
        <v>2448</v>
      </c>
      <c r="EN53" s="55"/>
      <c r="EO53" s="56"/>
      <c r="EP53" s="144"/>
    </row>
    <row r="54" spans="4:148" ht="12.75" customHeight="1" x14ac:dyDescent="0.3">
      <c r="D54" s="144" t="s">
        <v>366</v>
      </c>
      <c r="F54" s="485"/>
      <c r="G54" s="400"/>
      <c r="H54" s="56">
        <v>0</v>
      </c>
      <c r="I54" s="55"/>
      <c r="J54" s="56"/>
      <c r="K54" s="485"/>
      <c r="L54" s="485"/>
      <c r="M54" s="56">
        <v>0</v>
      </c>
      <c r="N54" s="55"/>
      <c r="O54" s="56"/>
      <c r="P54" s="485"/>
      <c r="Q54" s="485"/>
      <c r="R54" s="56">
        <v>0</v>
      </c>
      <c r="S54" s="55"/>
      <c r="T54" s="56"/>
      <c r="U54" s="485"/>
      <c r="V54" s="485"/>
      <c r="W54" s="56">
        <v>0</v>
      </c>
      <c r="X54" s="55"/>
      <c r="Y54" s="56"/>
      <c r="Z54" s="485"/>
      <c r="AA54" s="485"/>
      <c r="AB54" s="56">
        <v>0</v>
      </c>
      <c r="AC54" s="55"/>
      <c r="AD54" s="56"/>
      <c r="AE54" s="485"/>
      <c r="AF54" s="485"/>
      <c r="AG54" s="56">
        <v>0</v>
      </c>
      <c r="AH54" s="55"/>
      <c r="AI54" s="56"/>
      <c r="AJ54" s="485"/>
      <c r="AK54" s="485"/>
      <c r="AL54" s="56">
        <v>0</v>
      </c>
      <c r="AM54" s="55"/>
      <c r="AN54" s="56"/>
      <c r="AO54" s="485"/>
      <c r="AP54" s="485"/>
      <c r="AQ54" s="56">
        <v>0</v>
      </c>
      <c r="AR54" s="55"/>
      <c r="AS54" s="56"/>
      <c r="AT54" s="485"/>
      <c r="AU54" s="485"/>
      <c r="AV54" s="56">
        <v>0</v>
      </c>
      <c r="AW54" s="55"/>
      <c r="AX54" s="56"/>
      <c r="AY54" s="485"/>
      <c r="AZ54" s="485"/>
      <c r="BA54" s="56">
        <v>0</v>
      </c>
      <c r="BB54" s="55"/>
      <c r="BC54" s="56"/>
      <c r="BD54" s="485"/>
      <c r="BE54" s="485"/>
      <c r="BF54" s="56">
        <v>0</v>
      </c>
      <c r="BG54" s="55"/>
      <c r="BH54" s="56"/>
      <c r="BI54" s="485"/>
      <c r="BJ54" s="485"/>
      <c r="BK54" s="56">
        <v>0</v>
      </c>
      <c r="BL54" s="55"/>
      <c r="BM54" s="56"/>
      <c r="BN54" s="485"/>
      <c r="BO54" s="485"/>
      <c r="BP54" s="56">
        <v>0</v>
      </c>
      <c r="BQ54" s="55"/>
      <c r="BR54" s="56"/>
      <c r="BS54" s="485"/>
      <c r="BT54" s="485"/>
      <c r="BU54" s="56">
        <f>SUM(M54:BP54)</f>
        <v>0</v>
      </c>
      <c r="BV54" s="55"/>
      <c r="BW54" s="56"/>
      <c r="BX54" s="485"/>
      <c r="BY54" s="485"/>
      <c r="BZ54" s="56">
        <v>0</v>
      </c>
      <c r="CA54" s="55"/>
      <c r="CB54" s="56"/>
      <c r="CC54" s="485"/>
      <c r="CD54" s="485"/>
      <c r="CE54" s="56">
        <v>0</v>
      </c>
      <c r="CF54" s="55"/>
      <c r="CG54" s="56"/>
      <c r="CH54" s="485"/>
      <c r="CI54" s="485"/>
      <c r="CJ54" s="56">
        <v>0</v>
      </c>
      <c r="CK54" s="55"/>
      <c r="CL54" s="56"/>
      <c r="CM54" s="485"/>
      <c r="CN54" s="485"/>
      <c r="CO54" s="56">
        <v>0</v>
      </c>
      <c r="CP54" s="55"/>
      <c r="CQ54" s="56"/>
      <c r="CR54" s="485"/>
      <c r="CS54" s="485"/>
      <c r="CT54" s="56">
        <v>0</v>
      </c>
      <c r="CU54" s="55"/>
      <c r="CV54" s="56"/>
      <c r="CW54" s="485"/>
      <c r="CX54" s="485"/>
      <c r="CY54" s="56">
        <v>0</v>
      </c>
      <c r="CZ54" s="55"/>
      <c r="DA54" s="56"/>
      <c r="DB54" s="485"/>
      <c r="DC54" s="485"/>
      <c r="DD54" s="56">
        <v>0</v>
      </c>
      <c r="DE54" s="55"/>
      <c r="DF54" s="56"/>
      <c r="DG54" s="485"/>
      <c r="DH54" s="485"/>
      <c r="DI54" s="56">
        <v>0</v>
      </c>
      <c r="DJ54" s="55"/>
      <c r="DK54" s="56"/>
      <c r="DL54" s="485"/>
      <c r="DM54" s="485"/>
      <c r="DN54" s="56">
        <v>0</v>
      </c>
      <c r="DO54" s="55"/>
      <c r="DP54" s="56"/>
      <c r="DQ54" s="485"/>
      <c r="DR54" s="485"/>
      <c r="DS54" s="56">
        <v>0</v>
      </c>
      <c r="DT54" s="55"/>
      <c r="DU54" s="56"/>
      <c r="DV54" s="485"/>
      <c r="DW54" s="485"/>
      <c r="DX54" s="56">
        <v>0</v>
      </c>
      <c r="DY54" s="55"/>
      <c r="DZ54" s="56"/>
      <c r="EA54" s="485"/>
      <c r="EB54" s="485"/>
      <c r="EC54" s="56">
        <v>0</v>
      </c>
      <c r="ED54" s="55"/>
      <c r="EE54" s="56"/>
      <c r="EF54" s="485"/>
      <c r="EG54" s="485"/>
      <c r="EH54" s="56">
        <v>0</v>
      </c>
      <c r="EI54" s="55"/>
      <c r="EJ54" s="56"/>
      <c r="EK54" s="485"/>
      <c r="EL54" s="485"/>
      <c r="EM54" s="56">
        <f t="shared" si="3"/>
        <v>0</v>
      </c>
      <c r="EN54" s="55"/>
      <c r="EO54" s="56"/>
      <c r="EP54" s="144"/>
    </row>
    <row r="55" spans="4:148" ht="12.75" customHeight="1" x14ac:dyDescent="0.3">
      <c r="D55" s="144" t="s">
        <v>367</v>
      </c>
      <c r="F55" s="485"/>
      <c r="G55" s="420"/>
      <c r="H55" s="121">
        <v>0</v>
      </c>
      <c r="I55" s="120"/>
      <c r="J55" s="56"/>
      <c r="K55" s="485"/>
      <c r="L55" s="494"/>
      <c r="M55" s="121">
        <v>53598</v>
      </c>
      <c r="N55" s="120"/>
      <c r="O55" s="56"/>
      <c r="P55" s="485"/>
      <c r="Q55" s="494"/>
      <c r="R55" s="121">
        <v>22381</v>
      </c>
      <c r="S55" s="120"/>
      <c r="T55" s="56"/>
      <c r="U55" s="485"/>
      <c r="V55" s="494"/>
      <c r="W55" s="121">
        <v>15692</v>
      </c>
      <c r="X55" s="120"/>
      <c r="Y55" s="56"/>
      <c r="Z55" s="485"/>
      <c r="AA55" s="494"/>
      <c r="AB55" s="121">
        <v>0</v>
      </c>
      <c r="AC55" s="120"/>
      <c r="AD55" s="56"/>
      <c r="AE55" s="485"/>
      <c r="AF55" s="494"/>
      <c r="AG55" s="121">
        <v>0</v>
      </c>
      <c r="AH55" s="120"/>
      <c r="AI55" s="56"/>
      <c r="AJ55" s="485"/>
      <c r="AK55" s="494"/>
      <c r="AL55" s="121">
        <v>0</v>
      </c>
      <c r="AM55" s="120"/>
      <c r="AN55" s="56"/>
      <c r="AO55" s="485"/>
      <c r="AP55" s="494"/>
      <c r="AQ55" s="121">
        <v>0</v>
      </c>
      <c r="AR55" s="120"/>
      <c r="AS55" s="56"/>
      <c r="AT55" s="485"/>
      <c r="AU55" s="494"/>
      <c r="AV55" s="121">
        <v>0</v>
      </c>
      <c r="AW55" s="120"/>
      <c r="AX55" s="56"/>
      <c r="AY55" s="485"/>
      <c r="AZ55" s="494"/>
      <c r="BA55" s="121">
        <v>0</v>
      </c>
      <c r="BB55" s="120"/>
      <c r="BC55" s="56"/>
      <c r="BD55" s="485"/>
      <c r="BE55" s="494"/>
      <c r="BF55" s="121">
        <v>0</v>
      </c>
      <c r="BG55" s="120"/>
      <c r="BH55" s="56"/>
      <c r="BI55" s="485"/>
      <c r="BJ55" s="494"/>
      <c r="BK55" s="121">
        <v>0</v>
      </c>
      <c r="BL55" s="120"/>
      <c r="BM55" s="56"/>
      <c r="BN55" s="485"/>
      <c r="BO55" s="494"/>
      <c r="BP55" s="121">
        <v>0</v>
      </c>
      <c r="BQ55" s="120"/>
      <c r="BR55" s="56"/>
      <c r="BS55" s="485"/>
      <c r="BT55" s="494"/>
      <c r="BU55" s="121">
        <f>SUM(M55:BP55)</f>
        <v>91671</v>
      </c>
      <c r="BV55" s="120"/>
      <c r="BW55" s="56"/>
      <c r="BX55" s="485"/>
      <c r="BY55" s="494"/>
      <c r="BZ55" s="121">
        <v>548234</v>
      </c>
      <c r="CA55" s="120"/>
      <c r="CB55" s="56"/>
      <c r="CC55" s="485"/>
      <c r="CD55" s="494"/>
      <c r="CE55" s="121">
        <v>1293</v>
      </c>
      <c r="CF55" s="120"/>
      <c r="CG55" s="56"/>
      <c r="CH55" s="485"/>
      <c r="CI55" s="494"/>
      <c r="CJ55" s="121">
        <v>2734</v>
      </c>
      <c r="CK55" s="120"/>
      <c r="CL55" s="56"/>
      <c r="CM55" s="485"/>
      <c r="CN55" s="494"/>
      <c r="CO55" s="121">
        <v>1741</v>
      </c>
      <c r="CP55" s="120"/>
      <c r="CQ55" s="56"/>
      <c r="CR55" s="485"/>
      <c r="CS55" s="494"/>
      <c r="CT55" s="121">
        <v>56858</v>
      </c>
      <c r="CU55" s="120"/>
      <c r="CV55" s="56"/>
      <c r="CW55" s="485"/>
      <c r="CX55" s="494"/>
      <c r="CY55" s="121">
        <v>33954</v>
      </c>
      <c r="CZ55" s="120"/>
      <c r="DA55" s="56"/>
      <c r="DB55" s="485"/>
      <c r="DC55" s="494"/>
      <c r="DD55" s="121">
        <v>71645</v>
      </c>
      <c r="DE55" s="120"/>
      <c r="DF55" s="56"/>
      <c r="DG55" s="485"/>
      <c r="DH55" s="494"/>
      <c r="DI55" s="121">
        <v>101833</v>
      </c>
      <c r="DJ55" s="120"/>
      <c r="DK55" s="56"/>
      <c r="DL55" s="485"/>
      <c r="DM55" s="494"/>
      <c r="DN55" s="121">
        <v>45397</v>
      </c>
      <c r="DO55" s="120"/>
      <c r="DP55" s="56"/>
      <c r="DQ55" s="485"/>
      <c r="DR55" s="494"/>
      <c r="DS55" s="121">
        <v>85055</v>
      </c>
      <c r="DT55" s="120"/>
      <c r="DU55" s="56"/>
      <c r="DV55" s="485"/>
      <c r="DW55" s="494"/>
      <c r="DX55" s="121">
        <v>98310</v>
      </c>
      <c r="DY55" s="120"/>
      <c r="DZ55" s="56"/>
      <c r="EA55" s="485"/>
      <c r="EB55" s="494"/>
      <c r="EC55" s="121">
        <v>29601</v>
      </c>
      <c r="ED55" s="120"/>
      <c r="EE55" s="56"/>
      <c r="EF55" s="485"/>
      <c r="EG55" s="494"/>
      <c r="EH55" s="121">
        <v>19813</v>
      </c>
      <c r="EI55" s="120"/>
      <c r="EJ55" s="56"/>
      <c r="EK55" s="485"/>
      <c r="EL55" s="494"/>
      <c r="EM55" s="121">
        <f t="shared" si="3"/>
        <v>5768</v>
      </c>
      <c r="EN55" s="120"/>
      <c r="EO55" s="56"/>
      <c r="EP55" s="144"/>
    </row>
    <row r="56" spans="4:148" ht="12.75" customHeight="1" x14ac:dyDescent="0.3">
      <c r="D56" s="144"/>
      <c r="F56" s="485"/>
      <c r="H56" s="56"/>
      <c r="I56" s="56"/>
      <c r="J56" s="56"/>
      <c r="K56" s="485"/>
      <c r="L56" s="56"/>
      <c r="M56" s="56"/>
      <c r="N56" s="56"/>
      <c r="O56" s="56"/>
      <c r="P56" s="485"/>
      <c r="Q56" s="56"/>
      <c r="R56" s="56"/>
      <c r="S56" s="56"/>
      <c r="T56" s="56"/>
      <c r="U56" s="485"/>
      <c r="V56" s="56"/>
      <c r="W56" s="56"/>
      <c r="X56" s="56"/>
      <c r="Y56" s="56"/>
      <c r="Z56" s="485"/>
      <c r="AA56" s="56"/>
      <c r="AB56" s="56"/>
      <c r="AC56" s="56"/>
      <c r="AD56" s="56"/>
      <c r="AE56" s="485"/>
      <c r="AF56" s="56"/>
      <c r="AG56" s="56"/>
      <c r="AH56" s="56"/>
      <c r="AI56" s="56"/>
      <c r="AJ56" s="485"/>
      <c r="AK56" s="56"/>
      <c r="AL56" s="56"/>
      <c r="AM56" s="56"/>
      <c r="AN56" s="56"/>
      <c r="AO56" s="485"/>
      <c r="AP56" s="56"/>
      <c r="AQ56" s="56"/>
      <c r="AR56" s="56"/>
      <c r="AS56" s="56"/>
      <c r="AT56" s="485"/>
      <c r="AU56" s="56"/>
      <c r="AV56" s="56"/>
      <c r="AW56" s="56"/>
      <c r="AX56" s="56"/>
      <c r="AY56" s="485"/>
      <c r="AZ56" s="56"/>
      <c r="BA56" s="56"/>
      <c r="BB56" s="56"/>
      <c r="BC56" s="56"/>
      <c r="BD56" s="485"/>
      <c r="BE56" s="56"/>
      <c r="BF56" s="56"/>
      <c r="BG56" s="56"/>
      <c r="BH56" s="56"/>
      <c r="BI56" s="485"/>
      <c r="BJ56" s="56"/>
      <c r="BK56" s="56"/>
      <c r="BL56" s="56"/>
      <c r="BM56" s="56"/>
      <c r="BN56" s="485"/>
      <c r="BO56" s="56"/>
      <c r="BP56" s="56"/>
      <c r="BQ56" s="56"/>
      <c r="BR56" s="56"/>
      <c r="BS56" s="485"/>
      <c r="BT56" s="56"/>
      <c r="BU56" s="56"/>
      <c r="BV56" s="56"/>
      <c r="BW56" s="56"/>
      <c r="BX56" s="485"/>
      <c r="BY56" s="56"/>
      <c r="BZ56" s="56"/>
      <c r="CA56" s="56"/>
      <c r="CB56" s="56"/>
      <c r="CC56" s="485"/>
      <c r="CD56" s="56"/>
      <c r="CE56" s="56"/>
      <c r="CF56" s="56"/>
      <c r="CG56" s="56"/>
      <c r="CH56" s="485"/>
      <c r="CI56" s="56"/>
      <c r="CJ56" s="56"/>
      <c r="CK56" s="56"/>
      <c r="CL56" s="56"/>
      <c r="CM56" s="485"/>
      <c r="CN56" s="56"/>
      <c r="CO56" s="56"/>
      <c r="CP56" s="56"/>
      <c r="CQ56" s="56"/>
      <c r="CR56" s="485"/>
      <c r="CS56" s="56"/>
      <c r="CT56" s="56"/>
      <c r="CU56" s="56"/>
      <c r="CV56" s="56"/>
      <c r="CW56" s="485"/>
      <c r="CX56" s="56"/>
      <c r="CY56" s="56"/>
      <c r="CZ56" s="56"/>
      <c r="DA56" s="56"/>
      <c r="DB56" s="485"/>
      <c r="DC56" s="56"/>
      <c r="DD56" s="56"/>
      <c r="DE56" s="56"/>
      <c r="DF56" s="56"/>
      <c r="DG56" s="485"/>
      <c r="DH56" s="56"/>
      <c r="DI56" s="56"/>
      <c r="DJ56" s="56"/>
      <c r="DK56" s="56"/>
      <c r="DL56" s="485"/>
      <c r="DM56" s="56"/>
      <c r="DN56" s="56"/>
      <c r="DO56" s="56"/>
      <c r="DP56" s="56"/>
      <c r="DQ56" s="485"/>
      <c r="DR56" s="56"/>
      <c r="DS56" s="56"/>
      <c r="DT56" s="56"/>
      <c r="DU56" s="56"/>
      <c r="DV56" s="485"/>
      <c r="DW56" s="56"/>
      <c r="DX56" s="56"/>
      <c r="DY56" s="56"/>
      <c r="DZ56" s="56"/>
      <c r="EA56" s="485"/>
      <c r="EB56" s="56"/>
      <c r="EC56" s="56"/>
      <c r="ED56" s="56"/>
      <c r="EE56" s="56"/>
      <c r="EF56" s="485"/>
      <c r="EG56" s="56"/>
      <c r="EH56" s="56"/>
      <c r="EI56" s="56"/>
      <c r="EJ56" s="56"/>
      <c r="EK56" s="485"/>
      <c r="EL56" s="56"/>
      <c r="EM56" s="56"/>
      <c r="EN56" s="56"/>
      <c r="EO56" s="56"/>
      <c r="EP56" s="144"/>
    </row>
    <row r="57" spans="4:148" ht="12.75" customHeight="1" x14ac:dyDescent="0.3">
      <c r="D57" s="144" t="s">
        <v>372</v>
      </c>
      <c r="F57" s="485"/>
      <c r="H57" s="56">
        <f>SUM(H58:H61)</f>
        <v>0</v>
      </c>
      <c r="I57" s="56"/>
      <c r="J57" s="56"/>
      <c r="K57" s="485"/>
      <c r="L57" s="56"/>
      <c r="M57" s="56">
        <f>SUM(M58:M61)</f>
        <v>1101851</v>
      </c>
      <c r="N57" s="56"/>
      <c r="O57" s="56"/>
      <c r="P57" s="485"/>
      <c r="Q57" s="56"/>
      <c r="R57" s="56">
        <f>SUM(R58:R61)</f>
        <v>2040225</v>
      </c>
      <c r="S57" s="56"/>
      <c r="T57" s="56"/>
      <c r="U57" s="485"/>
      <c r="V57" s="56"/>
      <c r="W57" s="56">
        <f>SUM(W58:W61)</f>
        <v>1710485</v>
      </c>
      <c r="X57" s="56"/>
      <c r="Y57" s="56"/>
      <c r="Z57" s="485"/>
      <c r="AA57" s="56"/>
      <c r="AB57" s="56">
        <f>SUM(AB58:AB61)</f>
        <v>0</v>
      </c>
      <c r="AC57" s="56"/>
      <c r="AD57" s="56"/>
      <c r="AE57" s="485"/>
      <c r="AF57" s="56"/>
      <c r="AG57" s="56">
        <f>SUM(AG58:AG61)</f>
        <v>0</v>
      </c>
      <c r="AH57" s="56"/>
      <c r="AI57" s="56"/>
      <c r="AJ57" s="485"/>
      <c r="AK57" s="56"/>
      <c r="AL57" s="56">
        <f>SUM(AL58:AL61)</f>
        <v>0</v>
      </c>
      <c r="AM57" s="56"/>
      <c r="AN57" s="56"/>
      <c r="AO57" s="485"/>
      <c r="AP57" s="56"/>
      <c r="AQ57" s="56">
        <f>SUM(AQ58:AQ61)</f>
        <v>0</v>
      </c>
      <c r="AR57" s="56"/>
      <c r="AS57" s="56"/>
      <c r="AT57" s="485"/>
      <c r="AU57" s="56"/>
      <c r="AV57" s="56">
        <f>SUM(AV58:AV61)</f>
        <v>0</v>
      </c>
      <c r="AW57" s="56"/>
      <c r="AX57" s="56"/>
      <c r="AY57" s="485"/>
      <c r="AZ57" s="56"/>
      <c r="BA57" s="56">
        <f>SUM(BA58:BA61)</f>
        <v>0</v>
      </c>
      <c r="BB57" s="56"/>
      <c r="BC57" s="56"/>
      <c r="BD57" s="485"/>
      <c r="BE57" s="56"/>
      <c r="BF57" s="56">
        <f>SUM(BF58:BF61)</f>
        <v>0</v>
      </c>
      <c r="BG57" s="56"/>
      <c r="BH57" s="56"/>
      <c r="BI57" s="485"/>
      <c r="BJ57" s="56"/>
      <c r="BK57" s="56">
        <f>SUM(BK58:BK61)</f>
        <v>0</v>
      </c>
      <c r="BL57" s="56"/>
      <c r="BM57" s="56"/>
      <c r="BN57" s="485"/>
      <c r="BO57" s="56"/>
      <c r="BP57" s="56">
        <f>SUM(BP58:BP61)</f>
        <v>0</v>
      </c>
      <c r="BQ57" s="56"/>
      <c r="BR57" s="56"/>
      <c r="BS57" s="485"/>
      <c r="BT57" s="56"/>
      <c r="BU57" s="56">
        <f>SUM(BU58:BU61)</f>
        <v>4852561</v>
      </c>
      <c r="BV57" s="56"/>
      <c r="BW57" s="56"/>
      <c r="BX57" s="485"/>
      <c r="BY57" s="56"/>
      <c r="BZ57" s="56">
        <f>SUM(BZ58:BZ61)</f>
        <v>12575669</v>
      </c>
      <c r="CA57" s="56"/>
      <c r="CB57" s="56"/>
      <c r="CC57" s="485"/>
      <c r="CD57" s="56"/>
      <c r="CE57" s="56">
        <f>SUM(CE58:CE61)</f>
        <v>1668578</v>
      </c>
      <c r="CF57" s="56"/>
      <c r="CG57" s="56"/>
      <c r="CH57" s="485"/>
      <c r="CI57" s="56"/>
      <c r="CJ57" s="56">
        <f>SUM(CJ58:CJ61)</f>
        <v>710853</v>
      </c>
      <c r="CK57" s="56"/>
      <c r="CL57" s="56"/>
      <c r="CM57" s="485"/>
      <c r="CN57" s="56"/>
      <c r="CO57" s="56">
        <f>SUM(CO58:CO61)</f>
        <v>685744</v>
      </c>
      <c r="CP57" s="56"/>
      <c r="CQ57" s="56"/>
      <c r="CR57" s="485"/>
      <c r="CS57" s="56"/>
      <c r="CT57" s="56">
        <f>SUM(CT58:CT61)</f>
        <v>2142619</v>
      </c>
      <c r="CU57" s="56"/>
      <c r="CV57" s="56"/>
      <c r="CW57" s="485"/>
      <c r="CX57" s="56"/>
      <c r="CY57" s="56">
        <f>SUM(CY58:CY61)</f>
        <v>858093</v>
      </c>
      <c r="CZ57" s="56"/>
      <c r="DA57" s="56"/>
      <c r="DB57" s="485"/>
      <c r="DC57" s="56"/>
      <c r="DD57" s="56">
        <f>SUM(DD58:DD61)</f>
        <v>2265159</v>
      </c>
      <c r="DE57" s="56"/>
      <c r="DF57" s="56"/>
      <c r="DG57" s="485"/>
      <c r="DH57" s="56"/>
      <c r="DI57" s="56">
        <f>SUM(DI58:DI61)</f>
        <v>906300</v>
      </c>
      <c r="DJ57" s="56"/>
      <c r="DK57" s="56"/>
      <c r="DL57" s="485"/>
      <c r="DM57" s="56"/>
      <c r="DN57" s="56">
        <f>SUM(DN58:DN61)</f>
        <v>1186251</v>
      </c>
      <c r="DO57" s="56"/>
      <c r="DP57" s="56"/>
      <c r="DQ57" s="485"/>
      <c r="DR57" s="56"/>
      <c r="DS57" s="56">
        <f>SUM(DS58:DS61)</f>
        <v>0</v>
      </c>
      <c r="DT57" s="56"/>
      <c r="DU57" s="56"/>
      <c r="DV57" s="485"/>
      <c r="DW57" s="56"/>
      <c r="DX57" s="56">
        <f>SUM(DX58:DX61)</f>
        <v>0</v>
      </c>
      <c r="DY57" s="56"/>
      <c r="DZ57" s="56"/>
      <c r="EA57" s="485"/>
      <c r="EB57" s="56"/>
      <c r="EC57" s="56">
        <f>SUM(EC58:EC61)</f>
        <v>1052142</v>
      </c>
      <c r="ED57" s="56"/>
      <c r="EE57" s="56"/>
      <c r="EF57" s="485"/>
      <c r="EG57" s="56"/>
      <c r="EH57" s="56">
        <f>SUM(EH58:EH61)</f>
        <v>1099930</v>
      </c>
      <c r="EI57" s="56"/>
      <c r="EJ57" s="56"/>
      <c r="EK57" s="485"/>
      <c r="EL57" s="56"/>
      <c r="EM57" s="56">
        <f>SUM(EM58:EM61)</f>
        <v>3065175</v>
      </c>
      <c r="EN57" s="56"/>
      <c r="EO57" s="56"/>
      <c r="EP57" s="144"/>
    </row>
    <row r="58" spans="4:148" ht="12.75" customHeight="1" x14ac:dyDescent="0.3">
      <c r="D58" s="144" t="s">
        <v>362</v>
      </c>
      <c r="F58" s="485"/>
      <c r="G58" s="406"/>
      <c r="H58" s="483">
        <v>0</v>
      </c>
      <c r="I58" s="484"/>
      <c r="J58" s="56"/>
      <c r="K58" s="485"/>
      <c r="L58" s="486"/>
      <c r="M58" s="483">
        <f>695000-224459</f>
        <v>470541</v>
      </c>
      <c r="N58" s="484"/>
      <c r="O58" s="56"/>
      <c r="P58" s="485"/>
      <c r="Q58" s="486"/>
      <c r="R58" s="483">
        <f>1280000-418856</f>
        <v>861144</v>
      </c>
      <c r="S58" s="484"/>
      <c r="T58" s="56"/>
      <c r="U58" s="485"/>
      <c r="V58" s="486"/>
      <c r="W58" s="483">
        <f>1065000-348131</f>
        <v>716869</v>
      </c>
      <c r="X58" s="484"/>
      <c r="Y58" s="56"/>
      <c r="Z58" s="485"/>
      <c r="AA58" s="486"/>
      <c r="AB58" s="483">
        <v>0</v>
      </c>
      <c r="AC58" s="484"/>
      <c r="AD58" s="56"/>
      <c r="AE58" s="485"/>
      <c r="AF58" s="486"/>
      <c r="AG58" s="483">
        <v>0</v>
      </c>
      <c r="AH58" s="484"/>
      <c r="AI58" s="56"/>
      <c r="AJ58" s="485"/>
      <c r="AK58" s="486"/>
      <c r="AL58" s="483">
        <v>0</v>
      </c>
      <c r="AM58" s="484"/>
      <c r="AN58" s="56"/>
      <c r="AO58" s="485"/>
      <c r="AP58" s="486"/>
      <c r="AQ58" s="483">
        <v>0</v>
      </c>
      <c r="AR58" s="484"/>
      <c r="AS58" s="56"/>
      <c r="AT58" s="485"/>
      <c r="AU58" s="486"/>
      <c r="AV58" s="483">
        <v>0</v>
      </c>
      <c r="AW58" s="484"/>
      <c r="AX58" s="56"/>
      <c r="AY58" s="485"/>
      <c r="AZ58" s="486"/>
      <c r="BA58" s="483">
        <v>0</v>
      </c>
      <c r="BB58" s="484"/>
      <c r="BC58" s="56"/>
      <c r="BD58" s="485"/>
      <c r="BE58" s="486"/>
      <c r="BF58" s="483">
        <v>0</v>
      </c>
      <c r="BG58" s="484"/>
      <c r="BH58" s="56"/>
      <c r="BI58" s="485"/>
      <c r="BJ58" s="486"/>
      <c r="BK58" s="483">
        <v>0</v>
      </c>
      <c r="BL58" s="484"/>
      <c r="BM58" s="56"/>
      <c r="BN58" s="485"/>
      <c r="BO58" s="486"/>
      <c r="BP58" s="483">
        <v>0</v>
      </c>
      <c r="BQ58" s="484"/>
      <c r="BR58" s="56"/>
      <c r="BS58" s="485"/>
      <c r="BT58" s="486"/>
      <c r="BU58" s="483">
        <f>SUM(M58:BP58)</f>
        <v>2048554</v>
      </c>
      <c r="BV58" s="484"/>
      <c r="BW58" s="56"/>
      <c r="BX58" s="485"/>
      <c r="BY58" s="486"/>
      <c r="BZ58" s="483">
        <v>5377902</v>
      </c>
      <c r="CA58" s="484"/>
      <c r="CB58" s="56"/>
      <c r="CC58" s="485"/>
      <c r="CD58" s="486"/>
      <c r="CE58" s="483">
        <v>714691</v>
      </c>
      <c r="CF58" s="484"/>
      <c r="CG58" s="56"/>
      <c r="CH58" s="485"/>
      <c r="CI58" s="486"/>
      <c r="CJ58" s="483">
        <v>300955</v>
      </c>
      <c r="CK58" s="484"/>
      <c r="CL58" s="56"/>
      <c r="CM58" s="485"/>
      <c r="CN58" s="486"/>
      <c r="CO58" s="483">
        <v>284573</v>
      </c>
      <c r="CP58" s="484"/>
      <c r="CQ58" s="56"/>
      <c r="CR58" s="485"/>
      <c r="CS58" s="486"/>
      <c r="CT58" s="483">
        <v>899005</v>
      </c>
      <c r="CU58" s="484"/>
      <c r="CV58" s="56"/>
      <c r="CW58" s="485"/>
      <c r="CX58" s="486"/>
      <c r="CY58" s="483">
        <v>363916</v>
      </c>
      <c r="CZ58" s="484"/>
      <c r="DA58" s="56"/>
      <c r="DB58" s="485"/>
      <c r="DC58" s="486"/>
      <c r="DD58" s="483">
        <v>986898</v>
      </c>
      <c r="DE58" s="484"/>
      <c r="DF58" s="56"/>
      <c r="DG58" s="485"/>
      <c r="DH58" s="486"/>
      <c r="DI58" s="483">
        <v>391358</v>
      </c>
      <c r="DJ58" s="484"/>
      <c r="DK58" s="56"/>
      <c r="DL58" s="485"/>
      <c r="DM58" s="486"/>
      <c r="DN58" s="483">
        <v>499872</v>
      </c>
      <c r="DO58" s="484"/>
      <c r="DP58" s="56"/>
      <c r="DQ58" s="485"/>
      <c r="DR58" s="486"/>
      <c r="DS58" s="483">
        <v>0</v>
      </c>
      <c r="DT58" s="484"/>
      <c r="DU58" s="56"/>
      <c r="DV58" s="485"/>
      <c r="DW58" s="486"/>
      <c r="DX58" s="483">
        <v>0</v>
      </c>
      <c r="DY58" s="484"/>
      <c r="DZ58" s="56"/>
      <c r="EA58" s="485"/>
      <c r="EB58" s="486"/>
      <c r="EC58" s="483">
        <v>456738</v>
      </c>
      <c r="ED58" s="484"/>
      <c r="EE58" s="56"/>
      <c r="EF58" s="485"/>
      <c r="EG58" s="486"/>
      <c r="EH58" s="483">
        <v>479896</v>
      </c>
      <c r="EI58" s="484"/>
      <c r="EJ58" s="56"/>
      <c r="EK58" s="485"/>
      <c r="EL58" s="486"/>
      <c r="EM58" s="483">
        <f t="shared" ref="EM58:EM61" si="4">SUM(CE58:CO58)</f>
        <v>1300219</v>
      </c>
      <c r="EN58" s="484"/>
      <c r="EO58" s="56"/>
      <c r="EP58" s="144"/>
      <c r="ER58" s="145"/>
    </row>
    <row r="59" spans="4:148" ht="12.75" customHeight="1" x14ac:dyDescent="0.3">
      <c r="D59" s="144" t="s">
        <v>365</v>
      </c>
      <c r="F59" s="485"/>
      <c r="G59" s="400"/>
      <c r="H59" s="56">
        <v>0</v>
      </c>
      <c r="I59" s="55"/>
      <c r="J59" s="56"/>
      <c r="K59" s="485"/>
      <c r="L59" s="485"/>
      <c r="M59" s="56">
        <v>224459</v>
      </c>
      <c r="N59" s="55"/>
      <c r="O59" s="56"/>
      <c r="P59" s="485"/>
      <c r="Q59" s="485"/>
      <c r="R59" s="56">
        <v>418856</v>
      </c>
      <c r="S59" s="55"/>
      <c r="T59" s="56"/>
      <c r="U59" s="485"/>
      <c r="V59" s="485"/>
      <c r="W59" s="56">
        <v>348131</v>
      </c>
      <c r="X59" s="55"/>
      <c r="Y59" s="56"/>
      <c r="Z59" s="485"/>
      <c r="AA59" s="485"/>
      <c r="AB59" s="56">
        <v>0</v>
      </c>
      <c r="AC59" s="55"/>
      <c r="AD59" s="56"/>
      <c r="AE59" s="485"/>
      <c r="AF59" s="485"/>
      <c r="AG59" s="56">
        <v>0</v>
      </c>
      <c r="AH59" s="55"/>
      <c r="AI59" s="56"/>
      <c r="AJ59" s="485"/>
      <c r="AK59" s="485"/>
      <c r="AL59" s="56">
        <v>0</v>
      </c>
      <c r="AM59" s="55"/>
      <c r="AN59" s="56"/>
      <c r="AO59" s="485"/>
      <c r="AP59" s="485"/>
      <c r="AQ59" s="56">
        <v>0</v>
      </c>
      <c r="AR59" s="55"/>
      <c r="AS59" s="56"/>
      <c r="AT59" s="485"/>
      <c r="AU59" s="485"/>
      <c r="AV59" s="56">
        <v>0</v>
      </c>
      <c r="AW59" s="55"/>
      <c r="AX59" s="56"/>
      <c r="AY59" s="485"/>
      <c r="AZ59" s="485"/>
      <c r="BA59" s="56">
        <v>0</v>
      </c>
      <c r="BB59" s="55"/>
      <c r="BC59" s="56"/>
      <c r="BD59" s="485"/>
      <c r="BE59" s="485"/>
      <c r="BF59" s="56">
        <v>0</v>
      </c>
      <c r="BG59" s="55"/>
      <c r="BH59" s="56"/>
      <c r="BI59" s="485"/>
      <c r="BJ59" s="485"/>
      <c r="BK59" s="56">
        <v>0</v>
      </c>
      <c r="BL59" s="55"/>
      <c r="BM59" s="56"/>
      <c r="BN59" s="485"/>
      <c r="BO59" s="485"/>
      <c r="BP59" s="56">
        <v>0</v>
      </c>
      <c r="BQ59" s="55"/>
      <c r="BR59" s="56"/>
      <c r="BS59" s="485"/>
      <c r="BT59" s="485"/>
      <c r="BU59" s="56">
        <f>SUM(M59:BP59)</f>
        <v>991446</v>
      </c>
      <c r="BV59" s="55"/>
      <c r="BW59" s="56"/>
      <c r="BX59" s="485"/>
      <c r="BY59" s="485"/>
      <c r="BZ59" s="56">
        <v>2645266</v>
      </c>
      <c r="CA59" s="55"/>
      <c r="CB59" s="56"/>
      <c r="CC59" s="485"/>
      <c r="CD59" s="485"/>
      <c r="CE59" s="56">
        <v>370309</v>
      </c>
      <c r="CF59" s="55"/>
      <c r="CG59" s="56"/>
      <c r="CH59" s="485"/>
      <c r="CI59" s="485"/>
      <c r="CJ59" s="56">
        <v>159299</v>
      </c>
      <c r="CK59" s="55"/>
      <c r="CL59" s="56"/>
      <c r="CM59" s="485"/>
      <c r="CN59" s="485"/>
      <c r="CO59" s="56">
        <v>155427</v>
      </c>
      <c r="CP59" s="55"/>
      <c r="CQ59" s="56"/>
      <c r="CR59" s="485"/>
      <c r="CS59" s="485"/>
      <c r="CT59" s="56">
        <v>467500</v>
      </c>
      <c r="CU59" s="55"/>
      <c r="CV59" s="56"/>
      <c r="CW59" s="485"/>
      <c r="CX59" s="485"/>
      <c r="CY59" s="56">
        <v>182493</v>
      </c>
      <c r="CZ59" s="55"/>
      <c r="DA59" s="56"/>
      <c r="DB59" s="485"/>
      <c r="DC59" s="485"/>
      <c r="DD59" s="56">
        <v>453102</v>
      </c>
      <c r="DE59" s="55"/>
      <c r="DF59" s="56"/>
      <c r="DG59" s="485"/>
      <c r="DH59" s="485"/>
      <c r="DI59" s="56">
        <v>183642</v>
      </c>
      <c r="DJ59" s="55"/>
      <c r="DK59" s="56"/>
      <c r="DL59" s="485"/>
      <c r="DM59" s="485"/>
      <c r="DN59" s="56">
        <v>250128</v>
      </c>
      <c r="DO59" s="55"/>
      <c r="DP59" s="56"/>
      <c r="DQ59" s="485"/>
      <c r="DR59" s="485"/>
      <c r="DS59" s="56">
        <v>0</v>
      </c>
      <c r="DT59" s="55"/>
      <c r="DU59" s="56"/>
      <c r="DV59" s="485"/>
      <c r="DW59" s="485"/>
      <c r="DX59" s="56">
        <v>0</v>
      </c>
      <c r="DY59" s="55"/>
      <c r="DZ59" s="56"/>
      <c r="EA59" s="485"/>
      <c r="EB59" s="485"/>
      <c r="EC59" s="56">
        <v>208262</v>
      </c>
      <c r="ED59" s="55"/>
      <c r="EE59" s="56"/>
      <c r="EF59" s="485"/>
      <c r="EG59" s="485"/>
      <c r="EH59" s="56">
        <v>215104</v>
      </c>
      <c r="EI59" s="55"/>
      <c r="EJ59" s="56"/>
      <c r="EK59" s="485"/>
      <c r="EL59" s="485"/>
      <c r="EM59" s="56">
        <f t="shared" si="4"/>
        <v>685035</v>
      </c>
      <c r="EN59" s="55"/>
      <c r="EO59" s="56"/>
      <c r="EP59" s="144"/>
    </row>
    <row r="60" spans="4:148" ht="12.75" customHeight="1" x14ac:dyDescent="0.3">
      <c r="D60" s="144" t="s">
        <v>366</v>
      </c>
      <c r="F60" s="485"/>
      <c r="G60" s="400"/>
      <c r="H60" s="56">
        <v>0</v>
      </c>
      <c r="I60" s="55"/>
      <c r="J60" s="56"/>
      <c r="K60" s="485"/>
      <c r="L60" s="485"/>
      <c r="M60" s="56">
        <v>0</v>
      </c>
      <c r="N60" s="55"/>
      <c r="O60" s="56"/>
      <c r="P60" s="485"/>
      <c r="Q60" s="485"/>
      <c r="R60" s="56">
        <v>0</v>
      </c>
      <c r="S60" s="55"/>
      <c r="T60" s="56"/>
      <c r="U60" s="485"/>
      <c r="V60" s="485"/>
      <c r="W60" s="56">
        <v>0</v>
      </c>
      <c r="X60" s="55"/>
      <c r="Y60" s="56"/>
      <c r="Z60" s="485"/>
      <c r="AA60" s="485"/>
      <c r="AB60" s="56">
        <v>0</v>
      </c>
      <c r="AC60" s="55"/>
      <c r="AD60" s="56"/>
      <c r="AE60" s="485"/>
      <c r="AF60" s="485"/>
      <c r="AG60" s="56">
        <v>0</v>
      </c>
      <c r="AH60" s="55"/>
      <c r="AI60" s="56"/>
      <c r="AJ60" s="485"/>
      <c r="AK60" s="485"/>
      <c r="AL60" s="56">
        <v>0</v>
      </c>
      <c r="AM60" s="55"/>
      <c r="AN60" s="56"/>
      <c r="AO60" s="485"/>
      <c r="AP60" s="485"/>
      <c r="AQ60" s="56">
        <v>0</v>
      </c>
      <c r="AR60" s="55"/>
      <c r="AS60" s="56"/>
      <c r="AT60" s="485"/>
      <c r="AU60" s="485"/>
      <c r="AV60" s="56">
        <v>0</v>
      </c>
      <c r="AW60" s="55"/>
      <c r="AX60" s="56"/>
      <c r="AY60" s="485"/>
      <c r="AZ60" s="485"/>
      <c r="BA60" s="56">
        <v>0</v>
      </c>
      <c r="BB60" s="55"/>
      <c r="BC60" s="56"/>
      <c r="BD60" s="485"/>
      <c r="BE60" s="485"/>
      <c r="BF60" s="56">
        <v>0</v>
      </c>
      <c r="BG60" s="55"/>
      <c r="BH60" s="56"/>
      <c r="BI60" s="485"/>
      <c r="BJ60" s="485"/>
      <c r="BK60" s="56">
        <v>0</v>
      </c>
      <c r="BL60" s="55"/>
      <c r="BM60" s="56"/>
      <c r="BN60" s="485"/>
      <c r="BO60" s="485"/>
      <c r="BP60" s="56">
        <v>0</v>
      </c>
      <c r="BQ60" s="55"/>
      <c r="BR60" s="56"/>
      <c r="BS60" s="485"/>
      <c r="BT60" s="485"/>
      <c r="BU60" s="56">
        <f>SUM(M60:BP60)</f>
        <v>0</v>
      </c>
      <c r="BV60" s="55"/>
      <c r="BW60" s="56"/>
      <c r="BX60" s="485"/>
      <c r="BY60" s="485"/>
      <c r="BZ60" s="56">
        <v>0</v>
      </c>
      <c r="CA60" s="55"/>
      <c r="CB60" s="56"/>
      <c r="CC60" s="485"/>
      <c r="CD60" s="485"/>
      <c r="CE60" s="56">
        <v>0</v>
      </c>
      <c r="CF60" s="55"/>
      <c r="CG60" s="56"/>
      <c r="CH60" s="485"/>
      <c r="CI60" s="485"/>
      <c r="CJ60" s="56">
        <v>0</v>
      </c>
      <c r="CK60" s="55"/>
      <c r="CL60" s="56"/>
      <c r="CM60" s="485"/>
      <c r="CN60" s="485"/>
      <c r="CO60" s="56">
        <v>0</v>
      </c>
      <c r="CP60" s="55"/>
      <c r="CQ60" s="56"/>
      <c r="CR60" s="485"/>
      <c r="CS60" s="485"/>
      <c r="CT60" s="56">
        <v>0</v>
      </c>
      <c r="CU60" s="55"/>
      <c r="CV60" s="56"/>
      <c r="CW60" s="485"/>
      <c r="CX60" s="485"/>
      <c r="CY60" s="56">
        <v>0</v>
      </c>
      <c r="CZ60" s="55"/>
      <c r="DA60" s="56"/>
      <c r="DB60" s="485"/>
      <c r="DC60" s="485"/>
      <c r="DD60" s="56">
        <v>0</v>
      </c>
      <c r="DE60" s="55"/>
      <c r="DF60" s="56"/>
      <c r="DG60" s="485"/>
      <c r="DH60" s="485"/>
      <c r="DI60" s="56">
        <v>0</v>
      </c>
      <c r="DJ60" s="55"/>
      <c r="DK60" s="56"/>
      <c r="DL60" s="485"/>
      <c r="DM60" s="485"/>
      <c r="DN60" s="56">
        <v>0</v>
      </c>
      <c r="DO60" s="55"/>
      <c r="DP60" s="56"/>
      <c r="DQ60" s="485"/>
      <c r="DR60" s="485"/>
      <c r="DS60" s="56">
        <v>0</v>
      </c>
      <c r="DT60" s="55"/>
      <c r="DU60" s="56"/>
      <c r="DV60" s="485"/>
      <c r="DW60" s="485"/>
      <c r="DX60" s="56">
        <v>0</v>
      </c>
      <c r="DY60" s="55"/>
      <c r="DZ60" s="56"/>
      <c r="EA60" s="485"/>
      <c r="EB60" s="485"/>
      <c r="EC60" s="56">
        <v>0</v>
      </c>
      <c r="ED60" s="55"/>
      <c r="EE60" s="56"/>
      <c r="EF60" s="485"/>
      <c r="EG60" s="485"/>
      <c r="EH60" s="56">
        <v>0</v>
      </c>
      <c r="EI60" s="55"/>
      <c r="EJ60" s="56"/>
      <c r="EK60" s="485"/>
      <c r="EL60" s="485"/>
      <c r="EM60" s="56">
        <f t="shared" si="4"/>
        <v>0</v>
      </c>
      <c r="EN60" s="55"/>
      <c r="EO60" s="56"/>
      <c r="EP60" s="144"/>
    </row>
    <row r="61" spans="4:148" ht="12.75" customHeight="1" x14ac:dyDescent="0.3">
      <c r="D61" s="144" t="s">
        <v>367</v>
      </c>
      <c r="F61" s="485"/>
      <c r="G61" s="420"/>
      <c r="H61" s="121">
        <v>0</v>
      </c>
      <c r="I61" s="120"/>
      <c r="J61" s="56"/>
      <c r="K61" s="485"/>
      <c r="L61" s="494"/>
      <c r="M61" s="121">
        <v>406851</v>
      </c>
      <c r="N61" s="120"/>
      <c r="O61" s="56"/>
      <c r="P61" s="485"/>
      <c r="Q61" s="494"/>
      <c r="R61" s="121">
        <v>760225</v>
      </c>
      <c r="S61" s="120"/>
      <c r="T61" s="56"/>
      <c r="U61" s="485"/>
      <c r="V61" s="494"/>
      <c r="W61" s="121">
        <v>645485</v>
      </c>
      <c r="X61" s="120"/>
      <c r="Y61" s="56"/>
      <c r="Z61" s="485"/>
      <c r="AA61" s="494"/>
      <c r="AB61" s="121">
        <v>0</v>
      </c>
      <c r="AC61" s="120"/>
      <c r="AD61" s="56"/>
      <c r="AE61" s="485"/>
      <c r="AF61" s="494"/>
      <c r="AG61" s="121">
        <v>0</v>
      </c>
      <c r="AH61" s="120"/>
      <c r="AI61" s="56"/>
      <c r="AJ61" s="485"/>
      <c r="AK61" s="494"/>
      <c r="AL61" s="121">
        <v>0</v>
      </c>
      <c r="AM61" s="120"/>
      <c r="AN61" s="56"/>
      <c r="AO61" s="485"/>
      <c r="AP61" s="494"/>
      <c r="AQ61" s="121">
        <v>0</v>
      </c>
      <c r="AR61" s="120"/>
      <c r="AS61" s="56"/>
      <c r="AT61" s="485"/>
      <c r="AU61" s="494"/>
      <c r="AV61" s="121">
        <v>0</v>
      </c>
      <c r="AW61" s="120"/>
      <c r="AX61" s="56"/>
      <c r="AY61" s="485"/>
      <c r="AZ61" s="494"/>
      <c r="BA61" s="121">
        <v>0</v>
      </c>
      <c r="BB61" s="120"/>
      <c r="BC61" s="56"/>
      <c r="BD61" s="485"/>
      <c r="BE61" s="494"/>
      <c r="BF61" s="121">
        <v>0</v>
      </c>
      <c r="BG61" s="120"/>
      <c r="BH61" s="56"/>
      <c r="BI61" s="485"/>
      <c r="BJ61" s="494"/>
      <c r="BK61" s="121">
        <v>0</v>
      </c>
      <c r="BL61" s="120"/>
      <c r="BM61" s="56"/>
      <c r="BN61" s="485"/>
      <c r="BO61" s="494"/>
      <c r="BP61" s="121">
        <v>0</v>
      </c>
      <c r="BQ61" s="120"/>
      <c r="BR61" s="56"/>
      <c r="BS61" s="485"/>
      <c r="BT61" s="494"/>
      <c r="BU61" s="121">
        <f>SUM(M61:BP61)</f>
        <v>1812561</v>
      </c>
      <c r="BV61" s="120"/>
      <c r="BW61" s="56"/>
      <c r="BX61" s="485"/>
      <c r="BY61" s="494"/>
      <c r="BZ61" s="121">
        <v>4552501</v>
      </c>
      <c r="CA61" s="120"/>
      <c r="CB61" s="56"/>
      <c r="CC61" s="485"/>
      <c r="CD61" s="494"/>
      <c r="CE61" s="121">
        <v>583578</v>
      </c>
      <c r="CF61" s="120"/>
      <c r="CG61" s="56"/>
      <c r="CH61" s="485"/>
      <c r="CI61" s="494"/>
      <c r="CJ61" s="121">
        <v>250599</v>
      </c>
      <c r="CK61" s="120"/>
      <c r="CL61" s="56"/>
      <c r="CM61" s="485"/>
      <c r="CN61" s="494"/>
      <c r="CO61" s="121">
        <v>245744</v>
      </c>
      <c r="CP61" s="120"/>
      <c r="CQ61" s="56"/>
      <c r="CR61" s="485"/>
      <c r="CS61" s="494"/>
      <c r="CT61" s="121">
        <v>776114</v>
      </c>
      <c r="CU61" s="120"/>
      <c r="CV61" s="56"/>
      <c r="CW61" s="485"/>
      <c r="CX61" s="494"/>
      <c r="CY61" s="121">
        <v>311684</v>
      </c>
      <c r="CZ61" s="120"/>
      <c r="DA61" s="56"/>
      <c r="DB61" s="485"/>
      <c r="DC61" s="494"/>
      <c r="DD61" s="121">
        <v>825159</v>
      </c>
      <c r="DE61" s="120"/>
      <c r="DF61" s="56"/>
      <c r="DG61" s="485"/>
      <c r="DH61" s="494"/>
      <c r="DI61" s="121">
        <v>331300</v>
      </c>
      <c r="DJ61" s="120"/>
      <c r="DK61" s="56"/>
      <c r="DL61" s="485"/>
      <c r="DM61" s="494"/>
      <c r="DN61" s="121">
        <v>436251</v>
      </c>
      <c r="DO61" s="120"/>
      <c r="DP61" s="56"/>
      <c r="DQ61" s="485"/>
      <c r="DR61" s="494"/>
      <c r="DS61" s="121">
        <v>0</v>
      </c>
      <c r="DT61" s="120"/>
      <c r="DU61" s="56"/>
      <c r="DV61" s="485"/>
      <c r="DW61" s="494"/>
      <c r="DX61" s="121">
        <v>0</v>
      </c>
      <c r="DY61" s="120"/>
      <c r="DZ61" s="56"/>
      <c r="EA61" s="485"/>
      <c r="EB61" s="494"/>
      <c r="EC61" s="121">
        <v>387142</v>
      </c>
      <c r="ED61" s="120"/>
      <c r="EE61" s="56"/>
      <c r="EF61" s="485"/>
      <c r="EG61" s="494"/>
      <c r="EH61" s="121">
        <v>404930</v>
      </c>
      <c r="EI61" s="120"/>
      <c r="EJ61" s="56"/>
      <c r="EK61" s="485"/>
      <c r="EL61" s="494"/>
      <c r="EM61" s="121">
        <f t="shared" si="4"/>
        <v>1079921</v>
      </c>
      <c r="EN61" s="120"/>
      <c r="EO61" s="56"/>
      <c r="EP61" s="144"/>
    </row>
    <row r="62" spans="4:148" x14ac:dyDescent="0.3">
      <c r="D62" s="144"/>
      <c r="F62" s="485"/>
      <c r="H62" s="56"/>
      <c r="I62" s="56"/>
      <c r="J62" s="56"/>
      <c r="K62" s="485"/>
      <c r="L62" s="56"/>
      <c r="M62" s="56"/>
      <c r="N62" s="56"/>
      <c r="O62" s="56"/>
      <c r="P62" s="485"/>
      <c r="Q62" s="56"/>
      <c r="R62" s="56"/>
      <c r="S62" s="56"/>
      <c r="T62" s="56"/>
      <c r="U62" s="485"/>
      <c r="V62" s="56"/>
      <c r="W62" s="56"/>
      <c r="X62" s="56"/>
      <c r="Y62" s="56"/>
      <c r="Z62" s="485"/>
      <c r="AA62" s="56"/>
      <c r="AB62" s="56"/>
      <c r="AC62" s="56"/>
      <c r="AD62" s="56"/>
      <c r="AE62" s="485"/>
      <c r="AF62" s="56"/>
      <c r="AG62" s="56"/>
      <c r="AH62" s="56"/>
      <c r="AI62" s="56"/>
      <c r="AJ62" s="485"/>
      <c r="AK62" s="56"/>
      <c r="AL62" s="56"/>
      <c r="AM62" s="56"/>
      <c r="AN62" s="56"/>
      <c r="AO62" s="485"/>
      <c r="AP62" s="56"/>
      <c r="AQ62" s="56"/>
      <c r="AR62" s="56"/>
      <c r="AS62" s="56"/>
      <c r="AT62" s="485"/>
      <c r="AU62" s="56"/>
      <c r="AV62" s="56"/>
      <c r="AW62" s="56"/>
      <c r="AX62" s="56"/>
      <c r="AY62" s="485"/>
      <c r="AZ62" s="56"/>
      <c r="BA62" s="56"/>
      <c r="BB62" s="56"/>
      <c r="BC62" s="56"/>
      <c r="BD62" s="485"/>
      <c r="BE62" s="56"/>
      <c r="BF62" s="56"/>
      <c r="BG62" s="56"/>
      <c r="BH62" s="56"/>
      <c r="BI62" s="485"/>
      <c r="BJ62" s="56"/>
      <c r="BK62" s="56"/>
      <c r="BL62" s="56"/>
      <c r="BM62" s="56"/>
      <c r="BN62" s="485"/>
      <c r="BO62" s="56"/>
      <c r="BP62" s="56"/>
      <c r="BQ62" s="56"/>
      <c r="BR62" s="56"/>
      <c r="BS62" s="485"/>
      <c r="BT62" s="56"/>
      <c r="BU62" s="56"/>
      <c r="BV62" s="56"/>
      <c r="BW62" s="56"/>
      <c r="BX62" s="485"/>
      <c r="BY62" s="56"/>
      <c r="BZ62" s="56"/>
      <c r="CA62" s="56"/>
      <c r="CB62" s="56"/>
      <c r="CC62" s="485"/>
      <c r="CD62" s="56"/>
      <c r="CE62" s="56"/>
      <c r="CF62" s="56"/>
      <c r="CG62" s="56"/>
      <c r="CH62" s="485"/>
      <c r="CI62" s="56"/>
      <c r="CJ62" s="56"/>
      <c r="CK62" s="56"/>
      <c r="CL62" s="56"/>
      <c r="CM62" s="485"/>
      <c r="CN62" s="56"/>
      <c r="CO62" s="56"/>
      <c r="CP62" s="56"/>
      <c r="CQ62" s="56"/>
      <c r="CR62" s="485"/>
      <c r="CS62" s="56"/>
      <c r="CT62" s="56"/>
      <c r="CU62" s="56"/>
      <c r="CV62" s="56"/>
      <c r="CW62" s="485"/>
      <c r="CX62" s="56"/>
      <c r="CY62" s="56"/>
      <c r="CZ62" s="56"/>
      <c r="DA62" s="56"/>
      <c r="DB62" s="485"/>
      <c r="DC62" s="56"/>
      <c r="DD62" s="56"/>
      <c r="DE62" s="56"/>
      <c r="DF62" s="56"/>
      <c r="DG62" s="485"/>
      <c r="DH62" s="56"/>
      <c r="DI62" s="56"/>
      <c r="DJ62" s="56"/>
      <c r="DK62" s="56"/>
      <c r="DL62" s="485"/>
      <c r="DM62" s="56"/>
      <c r="DN62" s="56"/>
      <c r="DO62" s="56"/>
      <c r="DP62" s="56"/>
      <c r="DQ62" s="485"/>
      <c r="DR62" s="56"/>
      <c r="DS62" s="56"/>
      <c r="DT62" s="56"/>
      <c r="DU62" s="56"/>
      <c r="DV62" s="485"/>
      <c r="DW62" s="56"/>
      <c r="DX62" s="56"/>
      <c r="DY62" s="56"/>
      <c r="DZ62" s="56"/>
      <c r="EA62" s="485"/>
      <c r="EB62" s="56"/>
      <c r="EC62" s="56"/>
      <c r="ED62" s="56"/>
      <c r="EE62" s="56"/>
      <c r="EF62" s="485"/>
      <c r="EG62" s="56"/>
      <c r="EH62" s="56"/>
      <c r="EI62" s="56"/>
      <c r="EJ62" s="56"/>
      <c r="EK62" s="485"/>
      <c r="EL62" s="56"/>
      <c r="EM62" s="56"/>
      <c r="EN62" s="56"/>
      <c r="EO62" s="56"/>
      <c r="EP62" s="144"/>
    </row>
    <row r="63" spans="4:148" ht="12.75" hidden="1" customHeight="1" x14ac:dyDescent="0.3">
      <c r="D63" s="144" t="s">
        <v>373</v>
      </c>
      <c r="F63" s="485"/>
      <c r="H63" s="56">
        <f>SUM(H64:H67)</f>
        <v>0</v>
      </c>
      <c r="I63" s="56"/>
      <c r="J63" s="56"/>
      <c r="K63" s="485"/>
      <c r="L63" s="56"/>
      <c r="M63" s="56">
        <f>SUM(M64:M67)</f>
        <v>0</v>
      </c>
      <c r="N63" s="56"/>
      <c r="O63" s="56"/>
      <c r="P63" s="485"/>
      <c r="Q63" s="56"/>
      <c r="R63" s="56">
        <f>SUM(R64:R67)</f>
        <v>0</v>
      </c>
      <c r="S63" s="56"/>
      <c r="T63" s="56"/>
      <c r="U63" s="485"/>
      <c r="V63" s="56"/>
      <c r="W63" s="56">
        <f>SUM(W64:W67)</f>
        <v>0</v>
      </c>
      <c r="X63" s="56"/>
      <c r="Y63" s="56"/>
      <c r="Z63" s="485"/>
      <c r="AA63" s="56"/>
      <c r="AB63" s="56">
        <f>SUM(AB64:AB67)</f>
        <v>0</v>
      </c>
      <c r="AC63" s="56"/>
      <c r="AD63" s="56"/>
      <c r="AE63" s="485"/>
      <c r="AF63" s="56"/>
      <c r="AG63" s="56">
        <f>SUM(AG64:AG67)</f>
        <v>0</v>
      </c>
      <c r="AH63" s="56"/>
      <c r="AI63" s="56"/>
      <c r="AJ63" s="485"/>
      <c r="AK63" s="56"/>
      <c r="AL63" s="56">
        <f>SUM(AL64:AL67)</f>
        <v>0</v>
      </c>
      <c r="AM63" s="56"/>
      <c r="AN63" s="56"/>
      <c r="AO63" s="485"/>
      <c r="AP63" s="56"/>
      <c r="AQ63" s="56">
        <f>SUM(AQ64:AQ67)</f>
        <v>0</v>
      </c>
      <c r="AR63" s="56"/>
      <c r="AS63" s="56"/>
      <c r="AT63" s="485"/>
      <c r="AU63" s="56"/>
      <c r="AV63" s="56">
        <f>SUM(AV64:AV67)</f>
        <v>0</v>
      </c>
      <c r="AW63" s="56"/>
      <c r="AX63" s="56"/>
      <c r="AY63" s="485"/>
      <c r="AZ63" s="56"/>
      <c r="BA63" s="56">
        <f>SUM(BA64:BA67)</f>
        <v>0</v>
      </c>
      <c r="BB63" s="56"/>
      <c r="BC63" s="56"/>
      <c r="BD63" s="485"/>
      <c r="BE63" s="56"/>
      <c r="BF63" s="56">
        <f>SUM(BF64:BF67)</f>
        <v>0</v>
      </c>
      <c r="BG63" s="56"/>
      <c r="BH63" s="56"/>
      <c r="BI63" s="485"/>
      <c r="BJ63" s="56"/>
      <c r="BK63" s="56">
        <f>SUM(BK64:BK67)</f>
        <v>0</v>
      </c>
      <c r="BL63" s="56"/>
      <c r="BM63" s="56"/>
      <c r="BN63" s="485"/>
      <c r="BO63" s="56"/>
      <c r="BP63" s="56">
        <f>SUM(BP64:BP67)</f>
        <v>0</v>
      </c>
      <c r="BQ63" s="56"/>
      <c r="BR63" s="56"/>
      <c r="BS63" s="485"/>
      <c r="BT63" s="56"/>
      <c r="BU63" s="56">
        <f>SUM(BU64:BU67)</f>
        <v>0</v>
      </c>
      <c r="BV63" s="56"/>
      <c r="BW63" s="56"/>
      <c r="BX63" s="485"/>
      <c r="BY63" s="56"/>
      <c r="BZ63" s="56">
        <f>SUM(BZ64:BZ67)</f>
        <v>0</v>
      </c>
      <c r="CA63" s="56"/>
      <c r="CB63" s="56"/>
      <c r="CC63" s="485"/>
      <c r="CD63" s="56"/>
      <c r="CE63" s="56">
        <f>SUM(CE64:CE67)</f>
        <v>0</v>
      </c>
      <c r="CF63" s="56"/>
      <c r="CG63" s="56"/>
      <c r="CH63" s="485"/>
      <c r="CI63" s="56"/>
      <c r="CJ63" s="56">
        <f>SUM(CJ64:CJ67)</f>
        <v>0</v>
      </c>
      <c r="CK63" s="56"/>
      <c r="CL63" s="56"/>
      <c r="CM63" s="485"/>
      <c r="CN63" s="56"/>
      <c r="CO63" s="56">
        <f>SUM(CO64:CO67)</f>
        <v>0</v>
      </c>
      <c r="CP63" s="56"/>
      <c r="CQ63" s="56"/>
      <c r="CR63" s="485"/>
      <c r="CS63" s="56"/>
      <c r="CT63" s="56">
        <f>SUM(CT64:CT67)</f>
        <v>0</v>
      </c>
      <c r="CU63" s="56"/>
      <c r="CV63" s="56"/>
      <c r="CW63" s="485"/>
      <c r="CX63" s="56"/>
      <c r="CY63" s="56">
        <f>SUM(CY64:CY67)</f>
        <v>0</v>
      </c>
      <c r="CZ63" s="56"/>
      <c r="DA63" s="56"/>
      <c r="DB63" s="485"/>
      <c r="DC63" s="56"/>
      <c r="DD63" s="56">
        <f>SUM(DD64:DD67)</f>
        <v>0</v>
      </c>
      <c r="DE63" s="56"/>
      <c r="DF63" s="56"/>
      <c r="DG63" s="485"/>
      <c r="DH63" s="56"/>
      <c r="DI63" s="56">
        <f>SUM(DI64:DI67)</f>
        <v>0</v>
      </c>
      <c r="DJ63" s="56"/>
      <c r="DK63" s="56"/>
      <c r="DL63" s="485"/>
      <c r="DM63" s="56"/>
      <c r="DN63" s="56">
        <f>SUM(DN64:DN67)</f>
        <v>0</v>
      </c>
      <c r="DO63" s="56"/>
      <c r="DP63" s="56"/>
      <c r="DQ63" s="485"/>
      <c r="DR63" s="56"/>
      <c r="DS63" s="56">
        <f>SUM(DS64:DS67)</f>
        <v>0</v>
      </c>
      <c r="DT63" s="56"/>
      <c r="DU63" s="56"/>
      <c r="DV63" s="485"/>
      <c r="DW63" s="56"/>
      <c r="DX63" s="56">
        <f>SUM(DX64:DX67)</f>
        <v>0</v>
      </c>
      <c r="DY63" s="56"/>
      <c r="DZ63" s="56"/>
      <c r="EA63" s="485"/>
      <c r="EB63" s="56"/>
      <c r="EC63" s="56">
        <f>SUM(EC64:EC67)</f>
        <v>0</v>
      </c>
      <c r="ED63" s="56"/>
      <c r="EE63" s="56"/>
      <c r="EF63" s="485"/>
      <c r="EG63" s="56"/>
      <c r="EH63" s="56">
        <f>SUM(EH64:EH67)</f>
        <v>0</v>
      </c>
      <c r="EI63" s="56"/>
      <c r="EJ63" s="56"/>
      <c r="EK63" s="485"/>
      <c r="EL63" s="56"/>
      <c r="EM63" s="56">
        <f>SUM(EM64:EM67)</f>
        <v>0</v>
      </c>
      <c r="EN63" s="56"/>
      <c r="EO63" s="56"/>
      <c r="EP63" s="144"/>
    </row>
    <row r="64" spans="4:148" ht="12.75" hidden="1" customHeight="1" x14ac:dyDescent="0.3">
      <c r="D64" s="144" t="s">
        <v>362</v>
      </c>
      <c r="F64" s="485"/>
      <c r="G64" s="406"/>
      <c r="H64" s="483">
        <v>0</v>
      </c>
      <c r="I64" s="484"/>
      <c r="J64" s="56"/>
      <c r="K64" s="485"/>
      <c r="L64" s="486"/>
      <c r="M64" s="483">
        <v>0</v>
      </c>
      <c r="N64" s="484"/>
      <c r="O64" s="56"/>
      <c r="P64" s="485"/>
      <c r="Q64" s="486"/>
      <c r="R64" s="483">
        <v>0</v>
      </c>
      <c r="S64" s="484"/>
      <c r="T64" s="56"/>
      <c r="U64" s="485"/>
      <c r="V64" s="486"/>
      <c r="W64" s="483">
        <v>0</v>
      </c>
      <c r="X64" s="484"/>
      <c r="Y64" s="56"/>
      <c r="Z64" s="485"/>
      <c r="AA64" s="486"/>
      <c r="AB64" s="483">
        <v>0</v>
      </c>
      <c r="AC64" s="484"/>
      <c r="AD64" s="56"/>
      <c r="AE64" s="485"/>
      <c r="AF64" s="486"/>
      <c r="AG64" s="483">
        <v>0</v>
      </c>
      <c r="AH64" s="484"/>
      <c r="AI64" s="56"/>
      <c r="AJ64" s="485"/>
      <c r="AK64" s="486"/>
      <c r="AL64" s="483">
        <v>0</v>
      </c>
      <c r="AM64" s="484"/>
      <c r="AN64" s="56"/>
      <c r="AO64" s="485"/>
      <c r="AP64" s="486"/>
      <c r="AQ64" s="483">
        <v>0</v>
      </c>
      <c r="AR64" s="484"/>
      <c r="AS64" s="56"/>
      <c r="AT64" s="485"/>
      <c r="AU64" s="486"/>
      <c r="AV64" s="483">
        <v>0</v>
      </c>
      <c r="AW64" s="484"/>
      <c r="AX64" s="56"/>
      <c r="AY64" s="485"/>
      <c r="AZ64" s="486"/>
      <c r="BA64" s="483">
        <v>0</v>
      </c>
      <c r="BB64" s="484"/>
      <c r="BC64" s="56"/>
      <c r="BD64" s="485"/>
      <c r="BE64" s="486"/>
      <c r="BF64" s="483">
        <v>0</v>
      </c>
      <c r="BG64" s="484"/>
      <c r="BH64" s="56"/>
      <c r="BI64" s="485"/>
      <c r="BJ64" s="486"/>
      <c r="BK64" s="483">
        <v>0</v>
      </c>
      <c r="BL64" s="484"/>
      <c r="BM64" s="56"/>
      <c r="BN64" s="485"/>
      <c r="BO64" s="486"/>
      <c r="BP64" s="483">
        <v>0</v>
      </c>
      <c r="BQ64" s="484"/>
      <c r="BR64" s="56"/>
      <c r="BS64" s="485"/>
      <c r="BT64" s="486"/>
      <c r="BU64" s="483">
        <f>SUM(M64:BP64)</f>
        <v>0</v>
      </c>
      <c r="BV64" s="484"/>
      <c r="BW64" s="56"/>
      <c r="BX64" s="485"/>
      <c r="BY64" s="486"/>
      <c r="BZ64" s="483">
        <v>0</v>
      </c>
      <c r="CA64" s="484"/>
      <c r="CB64" s="56"/>
      <c r="CC64" s="485"/>
      <c r="CD64" s="486"/>
      <c r="CE64" s="483">
        <v>0</v>
      </c>
      <c r="CF64" s="484"/>
      <c r="CG64" s="56"/>
      <c r="CH64" s="485"/>
      <c r="CI64" s="486"/>
      <c r="CJ64" s="483">
        <v>0</v>
      </c>
      <c r="CK64" s="484"/>
      <c r="CL64" s="56"/>
      <c r="CM64" s="485"/>
      <c r="CN64" s="486"/>
      <c r="CO64" s="483">
        <v>0</v>
      </c>
      <c r="CP64" s="484"/>
      <c r="CQ64" s="56"/>
      <c r="CR64" s="485"/>
      <c r="CS64" s="486"/>
      <c r="CT64" s="483">
        <v>0</v>
      </c>
      <c r="CU64" s="484"/>
      <c r="CV64" s="56"/>
      <c r="CW64" s="485"/>
      <c r="CX64" s="486"/>
      <c r="CY64" s="483">
        <v>0</v>
      </c>
      <c r="CZ64" s="484"/>
      <c r="DA64" s="56"/>
      <c r="DB64" s="485"/>
      <c r="DC64" s="486"/>
      <c r="DD64" s="483">
        <v>0</v>
      </c>
      <c r="DE64" s="484"/>
      <c r="DF64" s="56"/>
      <c r="DG64" s="485"/>
      <c r="DH64" s="486"/>
      <c r="DI64" s="483">
        <v>0</v>
      </c>
      <c r="DJ64" s="484"/>
      <c r="DK64" s="56"/>
      <c r="DL64" s="485"/>
      <c r="DM64" s="486"/>
      <c r="DN64" s="483">
        <v>0</v>
      </c>
      <c r="DO64" s="484"/>
      <c r="DP64" s="56"/>
      <c r="DQ64" s="485"/>
      <c r="DR64" s="486"/>
      <c r="DS64" s="483">
        <v>0</v>
      </c>
      <c r="DT64" s="484"/>
      <c r="DU64" s="56"/>
      <c r="DV64" s="485"/>
      <c r="DW64" s="486"/>
      <c r="DX64" s="483">
        <v>0</v>
      </c>
      <c r="DY64" s="484"/>
      <c r="DZ64" s="56"/>
      <c r="EA64" s="485"/>
      <c r="EB64" s="486"/>
      <c r="EC64" s="483">
        <v>0</v>
      </c>
      <c r="ED64" s="484"/>
      <c r="EE64" s="56"/>
      <c r="EF64" s="485"/>
      <c r="EG64" s="486"/>
      <c r="EH64" s="483">
        <v>0</v>
      </c>
      <c r="EI64" s="484"/>
      <c r="EJ64" s="56"/>
      <c r="EK64" s="485"/>
      <c r="EL64" s="486"/>
      <c r="EM64" s="483">
        <f t="shared" ref="EM64:EM67" si="5">SUM(CE64:CJ64)</f>
        <v>0</v>
      </c>
      <c r="EN64" s="484"/>
      <c r="EO64" s="56"/>
      <c r="EP64" s="144"/>
    </row>
    <row r="65" spans="4:146" ht="12.75" hidden="1" customHeight="1" x14ac:dyDescent="0.3">
      <c r="D65" s="144" t="s">
        <v>365</v>
      </c>
      <c r="F65" s="485"/>
      <c r="G65" s="400"/>
      <c r="H65" s="56">
        <v>0</v>
      </c>
      <c r="I65" s="55"/>
      <c r="J65" s="56"/>
      <c r="K65" s="485"/>
      <c r="L65" s="485"/>
      <c r="M65" s="56">
        <v>0</v>
      </c>
      <c r="N65" s="55"/>
      <c r="O65" s="56"/>
      <c r="P65" s="485"/>
      <c r="Q65" s="485"/>
      <c r="R65" s="56">
        <v>0</v>
      </c>
      <c r="S65" s="55"/>
      <c r="T65" s="56"/>
      <c r="U65" s="485"/>
      <c r="V65" s="485"/>
      <c r="W65" s="56">
        <v>0</v>
      </c>
      <c r="X65" s="55"/>
      <c r="Y65" s="56"/>
      <c r="Z65" s="485"/>
      <c r="AA65" s="485"/>
      <c r="AB65" s="56">
        <v>0</v>
      </c>
      <c r="AC65" s="55"/>
      <c r="AD65" s="56"/>
      <c r="AE65" s="485"/>
      <c r="AF65" s="485"/>
      <c r="AG65" s="56">
        <v>0</v>
      </c>
      <c r="AH65" s="55"/>
      <c r="AI65" s="56"/>
      <c r="AJ65" s="485"/>
      <c r="AK65" s="485"/>
      <c r="AL65" s="56">
        <v>0</v>
      </c>
      <c r="AM65" s="55"/>
      <c r="AN65" s="56"/>
      <c r="AO65" s="485"/>
      <c r="AP65" s="485"/>
      <c r="AQ65" s="56">
        <v>0</v>
      </c>
      <c r="AR65" s="55"/>
      <c r="AS65" s="56"/>
      <c r="AT65" s="485"/>
      <c r="AU65" s="485"/>
      <c r="AV65" s="56">
        <v>0</v>
      </c>
      <c r="AW65" s="55"/>
      <c r="AX65" s="56"/>
      <c r="AY65" s="485"/>
      <c r="AZ65" s="485"/>
      <c r="BA65" s="56">
        <v>0</v>
      </c>
      <c r="BB65" s="55"/>
      <c r="BC65" s="56"/>
      <c r="BD65" s="485"/>
      <c r="BE65" s="485"/>
      <c r="BF65" s="56">
        <v>0</v>
      </c>
      <c r="BG65" s="55"/>
      <c r="BH65" s="56"/>
      <c r="BI65" s="485"/>
      <c r="BJ65" s="485"/>
      <c r="BK65" s="56">
        <v>0</v>
      </c>
      <c r="BL65" s="55"/>
      <c r="BM65" s="56"/>
      <c r="BN65" s="485"/>
      <c r="BO65" s="485"/>
      <c r="BP65" s="56">
        <v>0</v>
      </c>
      <c r="BQ65" s="55"/>
      <c r="BR65" s="56"/>
      <c r="BS65" s="485"/>
      <c r="BT65" s="485"/>
      <c r="BU65" s="56">
        <f>SUM(M65:BP65)</f>
        <v>0</v>
      </c>
      <c r="BV65" s="55"/>
      <c r="BW65" s="56"/>
      <c r="BX65" s="485"/>
      <c r="BY65" s="485"/>
      <c r="BZ65" s="56">
        <v>0</v>
      </c>
      <c r="CA65" s="55"/>
      <c r="CB65" s="56"/>
      <c r="CC65" s="485"/>
      <c r="CD65" s="485"/>
      <c r="CE65" s="56">
        <v>0</v>
      </c>
      <c r="CF65" s="55"/>
      <c r="CG65" s="56"/>
      <c r="CH65" s="485"/>
      <c r="CI65" s="485"/>
      <c r="CJ65" s="56">
        <v>0</v>
      </c>
      <c r="CK65" s="55"/>
      <c r="CL65" s="56"/>
      <c r="CM65" s="485"/>
      <c r="CN65" s="485"/>
      <c r="CO65" s="56">
        <v>0</v>
      </c>
      <c r="CP65" s="55"/>
      <c r="CQ65" s="56"/>
      <c r="CR65" s="485"/>
      <c r="CS65" s="485"/>
      <c r="CT65" s="56">
        <v>0</v>
      </c>
      <c r="CU65" s="55"/>
      <c r="CV65" s="56"/>
      <c r="CW65" s="485"/>
      <c r="CX65" s="485"/>
      <c r="CY65" s="56">
        <v>0</v>
      </c>
      <c r="CZ65" s="55"/>
      <c r="DA65" s="56"/>
      <c r="DB65" s="485"/>
      <c r="DC65" s="485"/>
      <c r="DD65" s="56">
        <v>0</v>
      </c>
      <c r="DE65" s="55"/>
      <c r="DF65" s="56"/>
      <c r="DG65" s="485"/>
      <c r="DH65" s="485"/>
      <c r="DI65" s="56">
        <v>0</v>
      </c>
      <c r="DJ65" s="55"/>
      <c r="DK65" s="56"/>
      <c r="DL65" s="485"/>
      <c r="DM65" s="485"/>
      <c r="DN65" s="56">
        <v>0</v>
      </c>
      <c r="DO65" s="55"/>
      <c r="DP65" s="56"/>
      <c r="DQ65" s="485"/>
      <c r="DR65" s="485"/>
      <c r="DS65" s="56">
        <v>0</v>
      </c>
      <c r="DT65" s="55"/>
      <c r="DU65" s="56"/>
      <c r="DV65" s="485"/>
      <c r="DW65" s="485"/>
      <c r="DX65" s="56">
        <v>0</v>
      </c>
      <c r="DY65" s="55"/>
      <c r="DZ65" s="56"/>
      <c r="EA65" s="485"/>
      <c r="EB65" s="485"/>
      <c r="EC65" s="56">
        <v>0</v>
      </c>
      <c r="ED65" s="55"/>
      <c r="EE65" s="56"/>
      <c r="EF65" s="485"/>
      <c r="EG65" s="485"/>
      <c r="EH65" s="56">
        <v>0</v>
      </c>
      <c r="EI65" s="55"/>
      <c r="EJ65" s="56"/>
      <c r="EK65" s="485"/>
      <c r="EL65" s="485"/>
      <c r="EM65" s="56">
        <f t="shared" si="5"/>
        <v>0</v>
      </c>
      <c r="EN65" s="55"/>
      <c r="EO65" s="56"/>
      <c r="EP65" s="144"/>
    </row>
    <row r="66" spans="4:146" ht="12.75" hidden="1" customHeight="1" x14ac:dyDescent="0.3">
      <c r="D66" s="144" t="s">
        <v>366</v>
      </c>
      <c r="F66" s="485"/>
      <c r="G66" s="400"/>
      <c r="H66" s="56">
        <v>0</v>
      </c>
      <c r="I66" s="55"/>
      <c r="J66" s="56"/>
      <c r="K66" s="485"/>
      <c r="L66" s="485"/>
      <c r="M66" s="56">
        <v>0</v>
      </c>
      <c r="N66" s="55"/>
      <c r="O66" s="56"/>
      <c r="P66" s="485"/>
      <c r="Q66" s="485"/>
      <c r="R66" s="56">
        <v>0</v>
      </c>
      <c r="S66" s="55"/>
      <c r="T66" s="56"/>
      <c r="U66" s="485"/>
      <c r="V66" s="485"/>
      <c r="W66" s="56">
        <v>0</v>
      </c>
      <c r="X66" s="55"/>
      <c r="Y66" s="56"/>
      <c r="Z66" s="485"/>
      <c r="AA66" s="485"/>
      <c r="AB66" s="56">
        <v>0</v>
      </c>
      <c r="AC66" s="55"/>
      <c r="AD66" s="56"/>
      <c r="AE66" s="485"/>
      <c r="AF66" s="485"/>
      <c r="AG66" s="56">
        <v>0</v>
      </c>
      <c r="AH66" s="55"/>
      <c r="AI66" s="56"/>
      <c r="AJ66" s="485"/>
      <c r="AK66" s="485"/>
      <c r="AL66" s="56">
        <v>0</v>
      </c>
      <c r="AM66" s="55"/>
      <c r="AN66" s="56"/>
      <c r="AO66" s="485"/>
      <c r="AP66" s="485"/>
      <c r="AQ66" s="56">
        <v>0</v>
      </c>
      <c r="AR66" s="55"/>
      <c r="AS66" s="56"/>
      <c r="AT66" s="485"/>
      <c r="AU66" s="485"/>
      <c r="AV66" s="56">
        <v>0</v>
      </c>
      <c r="AW66" s="55"/>
      <c r="AX66" s="56"/>
      <c r="AY66" s="485"/>
      <c r="AZ66" s="485"/>
      <c r="BA66" s="56">
        <v>0</v>
      </c>
      <c r="BB66" s="55"/>
      <c r="BC66" s="56"/>
      <c r="BD66" s="485"/>
      <c r="BE66" s="485"/>
      <c r="BF66" s="56">
        <v>0</v>
      </c>
      <c r="BG66" s="55"/>
      <c r="BH66" s="56"/>
      <c r="BI66" s="485"/>
      <c r="BJ66" s="485"/>
      <c r="BK66" s="56">
        <v>0</v>
      </c>
      <c r="BL66" s="55"/>
      <c r="BM66" s="56"/>
      <c r="BN66" s="485"/>
      <c r="BO66" s="485"/>
      <c r="BP66" s="56">
        <v>0</v>
      </c>
      <c r="BQ66" s="55"/>
      <c r="BR66" s="56"/>
      <c r="BS66" s="485"/>
      <c r="BT66" s="485"/>
      <c r="BU66" s="56">
        <f>SUM(M66:BP66)</f>
        <v>0</v>
      </c>
      <c r="BV66" s="55"/>
      <c r="BW66" s="56"/>
      <c r="BX66" s="485"/>
      <c r="BY66" s="485"/>
      <c r="BZ66" s="56">
        <v>0</v>
      </c>
      <c r="CA66" s="55"/>
      <c r="CB66" s="56"/>
      <c r="CC66" s="485"/>
      <c r="CD66" s="485"/>
      <c r="CE66" s="56">
        <v>0</v>
      </c>
      <c r="CF66" s="55"/>
      <c r="CG66" s="56"/>
      <c r="CH66" s="485"/>
      <c r="CI66" s="485"/>
      <c r="CJ66" s="56">
        <v>0</v>
      </c>
      <c r="CK66" s="55"/>
      <c r="CL66" s="56"/>
      <c r="CM66" s="485"/>
      <c r="CN66" s="485"/>
      <c r="CO66" s="56">
        <v>0</v>
      </c>
      <c r="CP66" s="55"/>
      <c r="CQ66" s="56"/>
      <c r="CR66" s="485"/>
      <c r="CS66" s="485"/>
      <c r="CT66" s="56">
        <v>0</v>
      </c>
      <c r="CU66" s="55"/>
      <c r="CV66" s="56"/>
      <c r="CW66" s="485"/>
      <c r="CX66" s="485"/>
      <c r="CY66" s="56">
        <v>0</v>
      </c>
      <c r="CZ66" s="55"/>
      <c r="DA66" s="56"/>
      <c r="DB66" s="485"/>
      <c r="DC66" s="485"/>
      <c r="DD66" s="56">
        <v>0</v>
      </c>
      <c r="DE66" s="55"/>
      <c r="DF66" s="56"/>
      <c r="DG66" s="485"/>
      <c r="DH66" s="485"/>
      <c r="DI66" s="56">
        <v>0</v>
      </c>
      <c r="DJ66" s="55"/>
      <c r="DK66" s="56"/>
      <c r="DL66" s="485"/>
      <c r="DM66" s="485"/>
      <c r="DN66" s="56">
        <v>0</v>
      </c>
      <c r="DO66" s="55"/>
      <c r="DP66" s="56"/>
      <c r="DQ66" s="485"/>
      <c r="DR66" s="485"/>
      <c r="DS66" s="56">
        <v>0</v>
      </c>
      <c r="DT66" s="55"/>
      <c r="DU66" s="56"/>
      <c r="DV66" s="485"/>
      <c r="DW66" s="485"/>
      <c r="DX66" s="56">
        <v>0</v>
      </c>
      <c r="DY66" s="55"/>
      <c r="DZ66" s="56"/>
      <c r="EA66" s="485"/>
      <c r="EB66" s="485"/>
      <c r="EC66" s="56">
        <v>0</v>
      </c>
      <c r="ED66" s="55"/>
      <c r="EE66" s="56"/>
      <c r="EF66" s="485"/>
      <c r="EG66" s="485"/>
      <c r="EH66" s="56">
        <v>0</v>
      </c>
      <c r="EI66" s="55"/>
      <c r="EJ66" s="56"/>
      <c r="EK66" s="485"/>
      <c r="EL66" s="485"/>
      <c r="EM66" s="56">
        <f t="shared" si="5"/>
        <v>0</v>
      </c>
      <c r="EN66" s="55"/>
      <c r="EO66" s="56"/>
      <c r="EP66" s="144"/>
    </row>
    <row r="67" spans="4:146" ht="12.75" hidden="1" customHeight="1" x14ac:dyDescent="0.3">
      <c r="D67" s="144" t="s">
        <v>367</v>
      </c>
      <c r="F67" s="485"/>
      <c r="G67" s="420"/>
      <c r="H67" s="121">
        <v>0</v>
      </c>
      <c r="I67" s="120"/>
      <c r="J67" s="56"/>
      <c r="K67" s="485"/>
      <c r="L67" s="494"/>
      <c r="M67" s="121">
        <v>0</v>
      </c>
      <c r="N67" s="120"/>
      <c r="O67" s="56"/>
      <c r="P67" s="485"/>
      <c r="Q67" s="494"/>
      <c r="R67" s="121">
        <v>0</v>
      </c>
      <c r="S67" s="120"/>
      <c r="T67" s="56"/>
      <c r="U67" s="485"/>
      <c r="V67" s="494"/>
      <c r="W67" s="121">
        <v>0</v>
      </c>
      <c r="X67" s="120"/>
      <c r="Y67" s="56"/>
      <c r="Z67" s="485"/>
      <c r="AA67" s="494"/>
      <c r="AB67" s="121">
        <v>0</v>
      </c>
      <c r="AC67" s="120"/>
      <c r="AD67" s="56"/>
      <c r="AE67" s="485"/>
      <c r="AF67" s="494"/>
      <c r="AG67" s="121">
        <v>0</v>
      </c>
      <c r="AH67" s="120"/>
      <c r="AI67" s="56"/>
      <c r="AJ67" s="485"/>
      <c r="AK67" s="494"/>
      <c r="AL67" s="121">
        <v>0</v>
      </c>
      <c r="AM67" s="120"/>
      <c r="AN67" s="56"/>
      <c r="AO67" s="485"/>
      <c r="AP67" s="494"/>
      <c r="AQ67" s="121">
        <v>0</v>
      </c>
      <c r="AR67" s="120"/>
      <c r="AS67" s="56"/>
      <c r="AT67" s="485"/>
      <c r="AU67" s="494"/>
      <c r="AV67" s="121">
        <v>0</v>
      </c>
      <c r="AW67" s="120"/>
      <c r="AX67" s="56"/>
      <c r="AY67" s="485"/>
      <c r="AZ67" s="494"/>
      <c r="BA67" s="121">
        <v>0</v>
      </c>
      <c r="BB67" s="120"/>
      <c r="BC67" s="56"/>
      <c r="BD67" s="485"/>
      <c r="BE67" s="494"/>
      <c r="BF67" s="121">
        <v>0</v>
      </c>
      <c r="BG67" s="120"/>
      <c r="BH67" s="56"/>
      <c r="BI67" s="485"/>
      <c r="BJ67" s="494"/>
      <c r="BK67" s="121">
        <v>0</v>
      </c>
      <c r="BL67" s="120"/>
      <c r="BM67" s="56"/>
      <c r="BN67" s="485"/>
      <c r="BO67" s="494"/>
      <c r="BP67" s="121">
        <v>0</v>
      </c>
      <c r="BQ67" s="120"/>
      <c r="BR67" s="56"/>
      <c r="BS67" s="485"/>
      <c r="BT67" s="494"/>
      <c r="BU67" s="121">
        <f>SUM(M67:BP67)</f>
        <v>0</v>
      </c>
      <c r="BV67" s="120"/>
      <c r="BW67" s="56"/>
      <c r="BX67" s="485"/>
      <c r="BY67" s="494"/>
      <c r="BZ67" s="121">
        <v>0</v>
      </c>
      <c r="CA67" s="120"/>
      <c r="CB67" s="56"/>
      <c r="CC67" s="485"/>
      <c r="CD67" s="494"/>
      <c r="CE67" s="121">
        <v>0</v>
      </c>
      <c r="CF67" s="120"/>
      <c r="CG67" s="56"/>
      <c r="CH67" s="485"/>
      <c r="CI67" s="494"/>
      <c r="CJ67" s="121">
        <v>0</v>
      </c>
      <c r="CK67" s="120"/>
      <c r="CL67" s="56"/>
      <c r="CM67" s="485"/>
      <c r="CN67" s="494"/>
      <c r="CO67" s="121">
        <v>0</v>
      </c>
      <c r="CP67" s="120"/>
      <c r="CQ67" s="56"/>
      <c r="CR67" s="485"/>
      <c r="CS67" s="494"/>
      <c r="CT67" s="121">
        <v>0</v>
      </c>
      <c r="CU67" s="120"/>
      <c r="CV67" s="56"/>
      <c r="CW67" s="485"/>
      <c r="CX67" s="494"/>
      <c r="CY67" s="121">
        <v>0</v>
      </c>
      <c r="CZ67" s="120"/>
      <c r="DA67" s="56"/>
      <c r="DB67" s="485"/>
      <c r="DC67" s="494"/>
      <c r="DD67" s="121">
        <v>0</v>
      </c>
      <c r="DE67" s="120"/>
      <c r="DF67" s="56"/>
      <c r="DG67" s="485"/>
      <c r="DH67" s="494"/>
      <c r="DI67" s="121">
        <v>0</v>
      </c>
      <c r="DJ67" s="120"/>
      <c r="DK67" s="56"/>
      <c r="DL67" s="485"/>
      <c r="DM67" s="494"/>
      <c r="DN67" s="121">
        <v>0</v>
      </c>
      <c r="DO67" s="120"/>
      <c r="DP67" s="56"/>
      <c r="DQ67" s="485"/>
      <c r="DR67" s="494"/>
      <c r="DS67" s="121">
        <v>0</v>
      </c>
      <c r="DT67" s="120"/>
      <c r="DU67" s="56"/>
      <c r="DV67" s="485"/>
      <c r="DW67" s="494"/>
      <c r="DX67" s="121">
        <v>0</v>
      </c>
      <c r="DY67" s="120"/>
      <c r="DZ67" s="56"/>
      <c r="EA67" s="485"/>
      <c r="EB67" s="494"/>
      <c r="EC67" s="121">
        <v>0</v>
      </c>
      <c r="ED67" s="120"/>
      <c r="EE67" s="56"/>
      <c r="EF67" s="485"/>
      <c r="EG67" s="494"/>
      <c r="EH67" s="121">
        <v>0</v>
      </c>
      <c r="EI67" s="120"/>
      <c r="EJ67" s="56"/>
      <c r="EK67" s="485"/>
      <c r="EL67" s="494"/>
      <c r="EM67" s="121">
        <f t="shared" si="5"/>
        <v>0</v>
      </c>
      <c r="EN67" s="120"/>
      <c r="EO67" s="56"/>
      <c r="EP67" s="144"/>
    </row>
    <row r="68" spans="4:146" ht="12.75" hidden="1" customHeight="1" x14ac:dyDescent="0.3">
      <c r="D68" s="144"/>
      <c r="F68" s="485"/>
      <c r="H68" s="56"/>
      <c r="I68" s="56"/>
      <c r="J68" s="56"/>
      <c r="K68" s="485"/>
      <c r="L68" s="56"/>
      <c r="M68" s="56"/>
      <c r="N68" s="56"/>
      <c r="O68" s="56"/>
      <c r="P68" s="485"/>
      <c r="Q68" s="56"/>
      <c r="R68" s="56"/>
      <c r="S68" s="56"/>
      <c r="T68" s="56"/>
      <c r="U68" s="485"/>
      <c r="V68" s="56"/>
      <c r="W68" s="56"/>
      <c r="X68" s="56"/>
      <c r="Y68" s="56"/>
      <c r="Z68" s="485"/>
      <c r="AA68" s="56"/>
      <c r="AB68" s="56"/>
      <c r="AC68" s="56"/>
      <c r="AD68" s="56"/>
      <c r="AE68" s="485"/>
      <c r="AF68" s="56"/>
      <c r="AG68" s="56"/>
      <c r="AH68" s="56"/>
      <c r="AI68" s="56"/>
      <c r="AJ68" s="485"/>
      <c r="AK68" s="56"/>
      <c r="AL68" s="56"/>
      <c r="AM68" s="56"/>
      <c r="AN68" s="56"/>
      <c r="AO68" s="485"/>
      <c r="AP68" s="56"/>
      <c r="AQ68" s="56"/>
      <c r="AR68" s="56"/>
      <c r="AS68" s="56"/>
      <c r="AT68" s="485"/>
      <c r="AU68" s="56"/>
      <c r="AV68" s="56"/>
      <c r="AW68" s="56"/>
      <c r="AX68" s="56"/>
      <c r="AY68" s="485"/>
      <c r="AZ68" s="56"/>
      <c r="BA68" s="56"/>
      <c r="BB68" s="56"/>
      <c r="BC68" s="56"/>
      <c r="BD68" s="485"/>
      <c r="BE68" s="56"/>
      <c r="BF68" s="56"/>
      <c r="BG68" s="56"/>
      <c r="BH68" s="56"/>
      <c r="BI68" s="485"/>
      <c r="BJ68" s="56"/>
      <c r="BK68" s="56"/>
      <c r="BL68" s="56"/>
      <c r="BM68" s="56"/>
      <c r="BN68" s="485"/>
      <c r="BO68" s="56"/>
      <c r="BP68" s="56"/>
      <c r="BQ68" s="56"/>
      <c r="BR68" s="56"/>
      <c r="BS68" s="485"/>
      <c r="BT68" s="56"/>
      <c r="BU68" s="56"/>
      <c r="BV68" s="56"/>
      <c r="BW68" s="56"/>
      <c r="BX68" s="485"/>
      <c r="BY68" s="56"/>
      <c r="BZ68" s="56"/>
      <c r="CA68" s="56"/>
      <c r="CB68" s="56"/>
      <c r="CC68" s="485"/>
      <c r="CD68" s="56"/>
      <c r="CE68" s="56"/>
      <c r="CF68" s="56"/>
      <c r="CG68" s="56"/>
      <c r="CH68" s="485"/>
      <c r="CI68" s="56"/>
      <c r="CJ68" s="56"/>
      <c r="CK68" s="56"/>
      <c r="CL68" s="56"/>
      <c r="CM68" s="485"/>
      <c r="CN68" s="56"/>
      <c r="CO68" s="56"/>
      <c r="CP68" s="56"/>
      <c r="CQ68" s="56"/>
      <c r="CR68" s="485"/>
      <c r="CS68" s="56"/>
      <c r="CT68" s="56"/>
      <c r="CU68" s="56"/>
      <c r="CV68" s="56"/>
      <c r="CW68" s="485"/>
      <c r="CX68" s="56"/>
      <c r="CY68" s="56"/>
      <c r="CZ68" s="56"/>
      <c r="DA68" s="56"/>
      <c r="DB68" s="485"/>
      <c r="DC68" s="56"/>
      <c r="DD68" s="56"/>
      <c r="DE68" s="56"/>
      <c r="DF68" s="56"/>
      <c r="DG68" s="485"/>
      <c r="DH68" s="56"/>
      <c r="DI68" s="56"/>
      <c r="DJ68" s="56"/>
      <c r="DK68" s="56"/>
      <c r="DL68" s="485"/>
      <c r="DM68" s="56"/>
      <c r="DN68" s="56"/>
      <c r="DO68" s="56"/>
      <c r="DP68" s="56"/>
      <c r="DQ68" s="485"/>
      <c r="DR68" s="56"/>
      <c r="DS68" s="56"/>
      <c r="DT68" s="56"/>
      <c r="DU68" s="56"/>
      <c r="DV68" s="485"/>
      <c r="DW68" s="56"/>
      <c r="DX68" s="56"/>
      <c r="DY68" s="56"/>
      <c r="DZ68" s="56"/>
      <c r="EA68" s="485"/>
      <c r="EB68" s="56"/>
      <c r="EC68" s="56"/>
      <c r="ED68" s="56"/>
      <c r="EE68" s="56"/>
      <c r="EF68" s="485"/>
      <c r="EG68" s="56"/>
      <c r="EH68" s="56"/>
      <c r="EI68" s="56"/>
      <c r="EJ68" s="56"/>
      <c r="EK68" s="485"/>
      <c r="EL68" s="56"/>
      <c r="EM68" s="56"/>
      <c r="EN68" s="56"/>
      <c r="EO68" s="56"/>
      <c r="EP68" s="144"/>
    </row>
    <row r="69" spans="4:146" x14ac:dyDescent="0.3">
      <c r="D69" s="144" t="s">
        <v>374</v>
      </c>
      <c r="F69" s="485"/>
      <c r="H69" s="56">
        <f>SUM(H70:H73)</f>
        <v>0</v>
      </c>
      <c r="I69" s="56"/>
      <c r="J69" s="56"/>
      <c r="K69" s="485"/>
      <c r="L69" s="56"/>
      <c r="M69" s="56">
        <f>SUM(M70:M73)</f>
        <v>539114</v>
      </c>
      <c r="N69" s="56"/>
      <c r="O69" s="56"/>
      <c r="P69" s="485"/>
      <c r="Q69" s="56"/>
      <c r="R69" s="56">
        <f>SUM(R70:R73)</f>
        <v>877404</v>
      </c>
      <c r="S69" s="56"/>
      <c r="T69" s="56"/>
      <c r="U69" s="485"/>
      <c r="V69" s="56"/>
      <c r="W69" s="56">
        <f>SUM(W70:W73)</f>
        <v>554765</v>
      </c>
      <c r="X69" s="56"/>
      <c r="Y69" s="56"/>
      <c r="Z69" s="485"/>
      <c r="AA69" s="56"/>
      <c r="AB69" s="56">
        <f>SUM(AB70:AB73)</f>
        <v>0</v>
      </c>
      <c r="AC69" s="56"/>
      <c r="AD69" s="56"/>
      <c r="AE69" s="485"/>
      <c r="AF69" s="56"/>
      <c r="AG69" s="56">
        <f>SUM(AG70:AG73)</f>
        <v>0</v>
      </c>
      <c r="AH69" s="56"/>
      <c r="AI69" s="56"/>
      <c r="AJ69" s="485"/>
      <c r="AK69" s="56"/>
      <c r="AL69" s="56">
        <f>SUM(AL70:AL73)</f>
        <v>0</v>
      </c>
      <c r="AM69" s="56"/>
      <c r="AN69" s="56"/>
      <c r="AO69" s="485"/>
      <c r="AP69" s="56"/>
      <c r="AQ69" s="56">
        <f>SUM(AQ70:AQ73)</f>
        <v>0</v>
      </c>
      <c r="AR69" s="56"/>
      <c r="AS69" s="56"/>
      <c r="AT69" s="485"/>
      <c r="AU69" s="56"/>
      <c r="AV69" s="56">
        <f>SUM(AV70:AV73)</f>
        <v>0</v>
      </c>
      <c r="AW69" s="56"/>
      <c r="AX69" s="56"/>
      <c r="AY69" s="485"/>
      <c r="AZ69" s="56"/>
      <c r="BA69" s="56">
        <f>SUM(BA70:BA73)</f>
        <v>0</v>
      </c>
      <c r="BB69" s="56"/>
      <c r="BC69" s="56"/>
      <c r="BD69" s="485"/>
      <c r="BE69" s="56"/>
      <c r="BF69" s="56">
        <f>SUM(BF70:BF73)</f>
        <v>0</v>
      </c>
      <c r="BG69" s="56"/>
      <c r="BH69" s="56"/>
      <c r="BI69" s="485"/>
      <c r="BJ69" s="56"/>
      <c r="BK69" s="56">
        <f>SUM(BK70:BK73)</f>
        <v>0</v>
      </c>
      <c r="BL69" s="56"/>
      <c r="BM69" s="56"/>
      <c r="BN69" s="485"/>
      <c r="BO69" s="56"/>
      <c r="BP69" s="56">
        <f>SUM(BP70:BP73)</f>
        <v>0</v>
      </c>
      <c r="BQ69" s="56"/>
      <c r="BR69" s="56"/>
      <c r="BS69" s="485"/>
      <c r="BT69" s="56"/>
      <c r="BU69" s="56">
        <f>SUM(BU70:BU73)</f>
        <v>1971283</v>
      </c>
      <c r="BV69" s="56"/>
      <c r="BW69" s="56"/>
      <c r="BX69" s="485"/>
      <c r="BY69" s="56"/>
      <c r="BZ69" s="56">
        <f>SUM(BZ70:BZ73)</f>
        <v>6981067</v>
      </c>
      <c r="CA69" s="56"/>
      <c r="CB69" s="56"/>
      <c r="CC69" s="485"/>
      <c r="CD69" s="56"/>
      <c r="CE69" s="56">
        <f>SUM(CE70:CE73)</f>
        <v>0</v>
      </c>
      <c r="CF69" s="56"/>
      <c r="CG69" s="56"/>
      <c r="CH69" s="485"/>
      <c r="CI69" s="56"/>
      <c r="CJ69" s="56">
        <f>SUM(CJ70:CJ73)</f>
        <v>1562092</v>
      </c>
      <c r="CK69" s="56"/>
      <c r="CL69" s="56"/>
      <c r="CM69" s="485"/>
      <c r="CN69" s="56"/>
      <c r="CO69" s="56">
        <f>SUM(CO70:CO73)</f>
        <v>1099790</v>
      </c>
      <c r="CP69" s="56"/>
      <c r="CQ69" s="56"/>
      <c r="CR69" s="485"/>
      <c r="CS69" s="56"/>
      <c r="CT69" s="56">
        <f>SUM(CT70:CT73)</f>
        <v>211508</v>
      </c>
      <c r="CU69" s="56"/>
      <c r="CV69" s="56"/>
      <c r="CW69" s="485"/>
      <c r="CX69" s="56"/>
      <c r="CY69" s="56">
        <f>SUM(CY70:CY73)</f>
        <v>396520</v>
      </c>
      <c r="CZ69" s="56"/>
      <c r="DA69" s="56"/>
      <c r="DB69" s="485"/>
      <c r="DC69" s="56"/>
      <c r="DD69" s="56">
        <f>SUM(DD70:DD73)</f>
        <v>1125785</v>
      </c>
      <c r="DE69" s="56"/>
      <c r="DF69" s="56"/>
      <c r="DG69" s="485"/>
      <c r="DH69" s="56"/>
      <c r="DI69" s="56">
        <f>SUM(DI70:DI73)</f>
        <v>599450</v>
      </c>
      <c r="DJ69" s="56"/>
      <c r="DK69" s="56"/>
      <c r="DL69" s="485"/>
      <c r="DM69" s="56"/>
      <c r="DN69" s="56">
        <f>SUM(DN70:DN73)</f>
        <v>1001913</v>
      </c>
      <c r="DO69" s="56"/>
      <c r="DP69" s="56"/>
      <c r="DQ69" s="485"/>
      <c r="DR69" s="56"/>
      <c r="DS69" s="56">
        <f>SUM(DS70:DS73)</f>
        <v>417792</v>
      </c>
      <c r="DT69" s="56"/>
      <c r="DU69" s="56"/>
      <c r="DV69" s="485"/>
      <c r="DW69" s="56"/>
      <c r="DX69" s="56">
        <f>SUM(DX70:DX73)</f>
        <v>501240</v>
      </c>
      <c r="DY69" s="56"/>
      <c r="DZ69" s="56"/>
      <c r="EA69" s="485"/>
      <c r="EB69" s="56"/>
      <c r="EC69" s="56">
        <f>SUM(EC70:EC73)</f>
        <v>0</v>
      </c>
      <c r="ED69" s="56"/>
      <c r="EE69" s="56"/>
      <c r="EF69" s="485"/>
      <c r="EG69" s="56"/>
      <c r="EH69" s="56">
        <f>SUM(EH70:EH73)</f>
        <v>64977</v>
      </c>
      <c r="EI69" s="56"/>
      <c r="EJ69" s="56"/>
      <c r="EK69" s="485"/>
      <c r="EL69" s="56"/>
      <c r="EM69" s="56">
        <f>SUM(EM70:EM73)</f>
        <v>2661882</v>
      </c>
      <c r="EN69" s="56"/>
      <c r="EO69" s="56"/>
      <c r="EP69" s="144"/>
    </row>
    <row r="70" spans="4:146" x14ac:dyDescent="0.3">
      <c r="D70" s="144" t="s">
        <v>362</v>
      </c>
      <c r="F70" s="485"/>
      <c r="G70" s="406"/>
      <c r="H70" s="483">
        <v>0</v>
      </c>
      <c r="I70" s="484"/>
      <c r="J70" s="56"/>
      <c r="K70" s="485"/>
      <c r="L70" s="486"/>
      <c r="M70" s="483">
        <f>290000-139870</f>
        <v>150130</v>
      </c>
      <c r="N70" s="484"/>
      <c r="O70" s="56"/>
      <c r="P70" s="485"/>
      <c r="Q70" s="486"/>
      <c r="R70" s="483">
        <f>470000-233871</f>
        <v>236129</v>
      </c>
      <c r="S70" s="484"/>
      <c r="T70" s="56"/>
      <c r="U70" s="485"/>
      <c r="V70" s="486"/>
      <c r="W70" s="483">
        <f>295000-148245</f>
        <v>146755</v>
      </c>
      <c r="X70" s="484"/>
      <c r="Y70" s="56"/>
      <c r="Z70" s="485"/>
      <c r="AA70" s="486"/>
      <c r="AB70" s="483">
        <v>0</v>
      </c>
      <c r="AC70" s="484"/>
      <c r="AD70" s="56"/>
      <c r="AE70" s="485"/>
      <c r="AF70" s="486"/>
      <c r="AG70" s="483">
        <v>0</v>
      </c>
      <c r="AH70" s="484"/>
      <c r="AI70" s="56"/>
      <c r="AJ70" s="485"/>
      <c r="AK70" s="486"/>
      <c r="AL70" s="483">
        <v>0</v>
      </c>
      <c r="AM70" s="484"/>
      <c r="AN70" s="56"/>
      <c r="AO70" s="485"/>
      <c r="AP70" s="486"/>
      <c r="AQ70" s="483">
        <v>0</v>
      </c>
      <c r="AR70" s="484"/>
      <c r="AS70" s="56"/>
      <c r="AT70" s="485"/>
      <c r="AU70" s="486"/>
      <c r="AV70" s="483">
        <v>0</v>
      </c>
      <c r="AW70" s="484"/>
      <c r="AX70" s="56"/>
      <c r="AY70" s="485"/>
      <c r="AZ70" s="486"/>
      <c r="BA70" s="483">
        <v>0</v>
      </c>
      <c r="BB70" s="484"/>
      <c r="BC70" s="56"/>
      <c r="BD70" s="485"/>
      <c r="BE70" s="486"/>
      <c r="BF70" s="483">
        <v>0</v>
      </c>
      <c r="BG70" s="484"/>
      <c r="BH70" s="56"/>
      <c r="BI70" s="485"/>
      <c r="BJ70" s="486"/>
      <c r="BK70" s="483">
        <v>0</v>
      </c>
      <c r="BL70" s="484"/>
      <c r="BM70" s="56"/>
      <c r="BN70" s="485"/>
      <c r="BO70" s="486"/>
      <c r="BP70" s="483">
        <v>0</v>
      </c>
      <c r="BQ70" s="484"/>
      <c r="BR70" s="56"/>
      <c r="BS70" s="485"/>
      <c r="BT70" s="486"/>
      <c r="BU70" s="483">
        <f>SUM(M70:BP70)</f>
        <v>533014</v>
      </c>
      <c r="BV70" s="484"/>
      <c r="BW70" s="56"/>
      <c r="BX70" s="485"/>
      <c r="BY70" s="486"/>
      <c r="BZ70" s="483">
        <v>1921896</v>
      </c>
      <c r="CA70" s="484"/>
      <c r="CB70" s="56"/>
      <c r="CC70" s="485"/>
      <c r="CD70" s="486"/>
      <c r="CE70" s="483">
        <v>0</v>
      </c>
      <c r="CF70" s="484"/>
      <c r="CG70" s="56"/>
      <c r="CH70" s="485"/>
      <c r="CI70" s="486"/>
      <c r="CJ70" s="483">
        <v>413016</v>
      </c>
      <c r="CK70" s="484"/>
      <c r="CL70" s="56"/>
      <c r="CM70" s="485"/>
      <c r="CN70" s="486"/>
      <c r="CO70" s="483">
        <v>289940</v>
      </c>
      <c r="CP70" s="484"/>
      <c r="CQ70" s="56"/>
      <c r="CR70" s="485"/>
      <c r="CS70" s="486"/>
      <c r="CT70" s="483">
        <v>57771</v>
      </c>
      <c r="CU70" s="484"/>
      <c r="CV70" s="56"/>
      <c r="CW70" s="485"/>
      <c r="CX70" s="486"/>
      <c r="CY70" s="483">
        <v>111043</v>
      </c>
      <c r="CZ70" s="484"/>
      <c r="DA70" s="56"/>
      <c r="DB70" s="485"/>
      <c r="DC70" s="486"/>
      <c r="DD70" s="483">
        <v>326602</v>
      </c>
      <c r="DE70" s="484"/>
      <c r="DF70" s="56"/>
      <c r="DG70" s="485"/>
      <c r="DH70" s="486"/>
      <c r="DI70" s="483">
        <v>170126</v>
      </c>
      <c r="DJ70" s="484"/>
      <c r="DK70" s="56"/>
      <c r="DL70" s="485"/>
      <c r="DM70" s="486"/>
      <c r="DN70" s="483">
        <v>274187</v>
      </c>
      <c r="DO70" s="484"/>
      <c r="DP70" s="56"/>
      <c r="DQ70" s="485"/>
      <c r="DR70" s="486"/>
      <c r="DS70" s="483">
        <v>120104</v>
      </c>
      <c r="DT70" s="484"/>
      <c r="DU70" s="56"/>
      <c r="DV70" s="485"/>
      <c r="DW70" s="486"/>
      <c r="DX70" s="483">
        <v>140419</v>
      </c>
      <c r="DY70" s="484"/>
      <c r="DZ70" s="56"/>
      <c r="EA70" s="485"/>
      <c r="EB70" s="486"/>
      <c r="EC70" s="483">
        <v>0</v>
      </c>
      <c r="ED70" s="484"/>
      <c r="EE70" s="56"/>
      <c r="EF70" s="485"/>
      <c r="EG70" s="486"/>
      <c r="EH70" s="483">
        <v>18688</v>
      </c>
      <c r="EI70" s="484"/>
      <c r="EJ70" s="56"/>
      <c r="EK70" s="485"/>
      <c r="EL70" s="486"/>
      <c r="EM70" s="483">
        <f t="shared" ref="EM70:EM73" si="6">SUM(CE70:CO70)</f>
        <v>702956</v>
      </c>
      <c r="EN70" s="484"/>
      <c r="EO70" s="56"/>
      <c r="EP70" s="144"/>
    </row>
    <row r="71" spans="4:146" x14ac:dyDescent="0.3">
      <c r="D71" s="144" t="s">
        <v>365</v>
      </c>
      <c r="F71" s="485"/>
      <c r="G71" s="400"/>
      <c r="H71" s="56">
        <v>0</v>
      </c>
      <c r="I71" s="55"/>
      <c r="J71" s="56"/>
      <c r="K71" s="485"/>
      <c r="L71" s="485"/>
      <c r="M71" s="56">
        <v>139870</v>
      </c>
      <c r="N71" s="55"/>
      <c r="O71" s="56"/>
      <c r="P71" s="485"/>
      <c r="Q71" s="485"/>
      <c r="R71" s="56">
        <v>233871</v>
      </c>
      <c r="S71" s="55"/>
      <c r="T71" s="56"/>
      <c r="U71" s="485"/>
      <c r="V71" s="485"/>
      <c r="W71" s="56">
        <v>148245</v>
      </c>
      <c r="X71" s="55"/>
      <c r="Y71" s="56"/>
      <c r="Z71" s="485"/>
      <c r="AA71" s="485"/>
      <c r="AB71" s="56">
        <v>0</v>
      </c>
      <c r="AC71" s="55"/>
      <c r="AD71" s="56"/>
      <c r="AE71" s="485"/>
      <c r="AF71" s="485"/>
      <c r="AG71" s="56">
        <v>0</v>
      </c>
      <c r="AH71" s="55"/>
      <c r="AI71" s="56"/>
      <c r="AJ71" s="485"/>
      <c r="AK71" s="485"/>
      <c r="AL71" s="56">
        <v>0</v>
      </c>
      <c r="AM71" s="55"/>
      <c r="AN71" s="56"/>
      <c r="AO71" s="485"/>
      <c r="AP71" s="485"/>
      <c r="AQ71" s="56">
        <v>0</v>
      </c>
      <c r="AR71" s="55"/>
      <c r="AS71" s="56"/>
      <c r="AT71" s="485"/>
      <c r="AU71" s="485"/>
      <c r="AV71" s="56">
        <v>0</v>
      </c>
      <c r="AW71" s="55"/>
      <c r="AX71" s="56"/>
      <c r="AY71" s="485"/>
      <c r="AZ71" s="485"/>
      <c r="BA71" s="56">
        <v>0</v>
      </c>
      <c r="BB71" s="55"/>
      <c r="BC71" s="56"/>
      <c r="BD71" s="485"/>
      <c r="BE71" s="485"/>
      <c r="BF71" s="56">
        <v>0</v>
      </c>
      <c r="BG71" s="55"/>
      <c r="BH71" s="56"/>
      <c r="BI71" s="485"/>
      <c r="BJ71" s="485"/>
      <c r="BK71" s="56">
        <v>0</v>
      </c>
      <c r="BL71" s="55"/>
      <c r="BM71" s="56"/>
      <c r="BN71" s="485"/>
      <c r="BO71" s="485"/>
      <c r="BP71" s="56">
        <v>0</v>
      </c>
      <c r="BQ71" s="55"/>
      <c r="BR71" s="56"/>
      <c r="BS71" s="485"/>
      <c r="BT71" s="485"/>
      <c r="BU71" s="56">
        <f>SUM(M71:BP71)</f>
        <v>521986</v>
      </c>
      <c r="BV71" s="55"/>
      <c r="BW71" s="56"/>
      <c r="BX71" s="485"/>
      <c r="BY71" s="485"/>
      <c r="BZ71" s="56">
        <v>1872229</v>
      </c>
      <c r="CA71" s="55"/>
      <c r="CB71" s="56"/>
      <c r="CC71" s="485"/>
      <c r="CD71" s="485"/>
      <c r="CE71" s="56">
        <v>0</v>
      </c>
      <c r="CF71" s="55"/>
      <c r="CG71" s="56"/>
      <c r="CH71" s="485"/>
      <c r="CI71" s="485"/>
      <c r="CJ71" s="56">
        <v>446984</v>
      </c>
      <c r="CK71" s="55"/>
      <c r="CL71" s="56"/>
      <c r="CM71" s="485"/>
      <c r="CN71" s="485"/>
      <c r="CO71" s="56">
        <v>310060</v>
      </c>
      <c r="CP71" s="55"/>
      <c r="CQ71" s="56"/>
      <c r="CR71" s="485"/>
      <c r="CS71" s="485"/>
      <c r="CT71" s="56">
        <v>57229</v>
      </c>
      <c r="CU71" s="55"/>
      <c r="CV71" s="56"/>
      <c r="CW71" s="485"/>
      <c r="CX71" s="485"/>
      <c r="CY71" s="56">
        <v>103957</v>
      </c>
      <c r="CZ71" s="55"/>
      <c r="DA71" s="56"/>
      <c r="DB71" s="485"/>
      <c r="DC71" s="485"/>
      <c r="DD71" s="56">
        <v>283398</v>
      </c>
      <c r="DE71" s="55"/>
      <c r="DF71" s="56"/>
      <c r="DG71" s="485"/>
      <c r="DH71" s="485"/>
      <c r="DI71" s="56">
        <v>154000</v>
      </c>
      <c r="DJ71" s="55"/>
      <c r="DK71" s="56"/>
      <c r="DL71" s="485"/>
      <c r="DM71" s="485"/>
      <c r="DN71" s="56">
        <v>265813</v>
      </c>
      <c r="DO71" s="55"/>
      <c r="DP71" s="56"/>
      <c r="DQ71" s="485"/>
      <c r="DR71" s="485"/>
      <c r="DS71" s="56">
        <v>104895</v>
      </c>
      <c r="DT71" s="55"/>
      <c r="DU71" s="56"/>
      <c r="DV71" s="485"/>
      <c r="DW71" s="485"/>
      <c r="DX71" s="56">
        <v>129581</v>
      </c>
      <c r="DY71" s="55"/>
      <c r="DZ71" s="56"/>
      <c r="EA71" s="485"/>
      <c r="EB71" s="485"/>
      <c r="EC71" s="56">
        <v>0</v>
      </c>
      <c r="ED71" s="55"/>
      <c r="EE71" s="56"/>
      <c r="EF71" s="485"/>
      <c r="EG71" s="485"/>
      <c r="EH71" s="56">
        <v>16312</v>
      </c>
      <c r="EI71" s="55"/>
      <c r="EJ71" s="56"/>
      <c r="EK71" s="485"/>
      <c r="EL71" s="485"/>
      <c r="EM71" s="56">
        <f t="shared" si="6"/>
        <v>757044</v>
      </c>
      <c r="EN71" s="55"/>
      <c r="EO71" s="56"/>
      <c r="EP71" s="144"/>
    </row>
    <row r="72" spans="4:146" x14ac:dyDescent="0.3">
      <c r="D72" s="144" t="s">
        <v>366</v>
      </c>
      <c r="F72" s="485"/>
      <c r="G72" s="400"/>
      <c r="H72" s="56">
        <v>0</v>
      </c>
      <c r="I72" s="55"/>
      <c r="J72" s="56"/>
      <c r="K72" s="485"/>
      <c r="L72" s="485"/>
      <c r="M72" s="56">
        <v>0</v>
      </c>
      <c r="N72" s="55"/>
      <c r="O72" s="56"/>
      <c r="P72" s="485"/>
      <c r="Q72" s="485"/>
      <c r="R72" s="56">
        <v>0</v>
      </c>
      <c r="S72" s="55"/>
      <c r="T72" s="56"/>
      <c r="U72" s="485"/>
      <c r="V72" s="485"/>
      <c r="W72" s="56">
        <v>0</v>
      </c>
      <c r="X72" s="55"/>
      <c r="Y72" s="56"/>
      <c r="Z72" s="485"/>
      <c r="AA72" s="485"/>
      <c r="AB72" s="56">
        <v>0</v>
      </c>
      <c r="AC72" s="55"/>
      <c r="AD72" s="56"/>
      <c r="AE72" s="485"/>
      <c r="AF72" s="485"/>
      <c r="AG72" s="56">
        <v>0</v>
      </c>
      <c r="AH72" s="55"/>
      <c r="AI72" s="56"/>
      <c r="AJ72" s="485"/>
      <c r="AK72" s="485"/>
      <c r="AL72" s="56">
        <v>0</v>
      </c>
      <c r="AM72" s="55"/>
      <c r="AN72" s="56"/>
      <c r="AO72" s="485"/>
      <c r="AP72" s="485"/>
      <c r="AQ72" s="56">
        <v>0</v>
      </c>
      <c r="AR72" s="55"/>
      <c r="AS72" s="56"/>
      <c r="AT72" s="485"/>
      <c r="AU72" s="485"/>
      <c r="AV72" s="56">
        <v>0</v>
      </c>
      <c r="AW72" s="55"/>
      <c r="AX72" s="56"/>
      <c r="AY72" s="485"/>
      <c r="AZ72" s="485"/>
      <c r="BA72" s="56">
        <v>0</v>
      </c>
      <c r="BB72" s="55"/>
      <c r="BC72" s="56"/>
      <c r="BD72" s="485"/>
      <c r="BE72" s="485"/>
      <c r="BF72" s="56">
        <v>0</v>
      </c>
      <c r="BG72" s="55"/>
      <c r="BH72" s="56"/>
      <c r="BI72" s="485"/>
      <c r="BJ72" s="485"/>
      <c r="BK72" s="56">
        <v>0</v>
      </c>
      <c r="BL72" s="55"/>
      <c r="BM72" s="56"/>
      <c r="BN72" s="485"/>
      <c r="BO72" s="485"/>
      <c r="BP72" s="56">
        <v>0</v>
      </c>
      <c r="BQ72" s="55"/>
      <c r="BR72" s="56"/>
      <c r="BS72" s="485"/>
      <c r="BT72" s="485"/>
      <c r="BU72" s="56">
        <f>SUM(M72:BP72)</f>
        <v>0</v>
      </c>
      <c r="BV72" s="55"/>
      <c r="BW72" s="56"/>
      <c r="BX72" s="485"/>
      <c r="BY72" s="485"/>
      <c r="BZ72" s="56">
        <v>0</v>
      </c>
      <c r="CA72" s="55"/>
      <c r="CB72" s="56"/>
      <c r="CC72" s="485"/>
      <c r="CD72" s="485"/>
      <c r="CE72" s="56">
        <v>0</v>
      </c>
      <c r="CF72" s="55"/>
      <c r="CG72" s="56"/>
      <c r="CH72" s="485"/>
      <c r="CI72" s="485"/>
      <c r="CJ72" s="56">
        <v>0</v>
      </c>
      <c r="CK72" s="55"/>
      <c r="CL72" s="56"/>
      <c r="CM72" s="485"/>
      <c r="CN72" s="485"/>
      <c r="CO72" s="56">
        <v>0</v>
      </c>
      <c r="CP72" s="55"/>
      <c r="CQ72" s="56"/>
      <c r="CR72" s="485"/>
      <c r="CS72" s="485"/>
      <c r="CT72" s="56">
        <v>0</v>
      </c>
      <c r="CU72" s="55"/>
      <c r="CV72" s="56"/>
      <c r="CW72" s="485"/>
      <c r="CX72" s="485"/>
      <c r="CY72" s="56">
        <v>0</v>
      </c>
      <c r="CZ72" s="55"/>
      <c r="DA72" s="56"/>
      <c r="DB72" s="485"/>
      <c r="DC72" s="485"/>
      <c r="DD72" s="56">
        <v>0</v>
      </c>
      <c r="DE72" s="55"/>
      <c r="DF72" s="56"/>
      <c r="DG72" s="485"/>
      <c r="DH72" s="485"/>
      <c r="DI72" s="56">
        <v>0</v>
      </c>
      <c r="DJ72" s="55"/>
      <c r="DK72" s="56"/>
      <c r="DL72" s="485"/>
      <c r="DM72" s="485"/>
      <c r="DN72" s="56">
        <v>0</v>
      </c>
      <c r="DO72" s="55"/>
      <c r="DP72" s="56"/>
      <c r="DQ72" s="485"/>
      <c r="DR72" s="485"/>
      <c r="DS72" s="56">
        <v>0</v>
      </c>
      <c r="DT72" s="55"/>
      <c r="DU72" s="56"/>
      <c r="DV72" s="485"/>
      <c r="DW72" s="485"/>
      <c r="DX72" s="56">
        <v>0</v>
      </c>
      <c r="DY72" s="55"/>
      <c r="DZ72" s="56"/>
      <c r="EA72" s="485"/>
      <c r="EB72" s="485"/>
      <c r="EC72" s="56">
        <v>0</v>
      </c>
      <c r="ED72" s="55"/>
      <c r="EE72" s="56"/>
      <c r="EF72" s="485"/>
      <c r="EG72" s="485"/>
      <c r="EH72" s="56">
        <v>0</v>
      </c>
      <c r="EI72" s="55"/>
      <c r="EJ72" s="56"/>
      <c r="EK72" s="485"/>
      <c r="EL72" s="485"/>
      <c r="EM72" s="56">
        <f t="shared" si="6"/>
        <v>0</v>
      </c>
      <c r="EN72" s="55"/>
      <c r="EO72" s="56"/>
      <c r="EP72" s="144"/>
    </row>
    <row r="73" spans="4:146" x14ac:dyDescent="0.3">
      <c r="D73" s="144" t="s">
        <v>367</v>
      </c>
      <c r="F73" s="485"/>
      <c r="G73" s="420"/>
      <c r="H73" s="121">
        <v>0</v>
      </c>
      <c r="I73" s="120"/>
      <c r="J73" s="56"/>
      <c r="K73" s="485"/>
      <c r="L73" s="494"/>
      <c r="M73" s="121">
        <v>249114</v>
      </c>
      <c r="N73" s="120"/>
      <c r="O73" s="56"/>
      <c r="P73" s="485"/>
      <c r="Q73" s="494"/>
      <c r="R73" s="121">
        <v>407404</v>
      </c>
      <c r="S73" s="120"/>
      <c r="T73" s="56"/>
      <c r="U73" s="485"/>
      <c r="V73" s="494"/>
      <c r="W73" s="121">
        <v>259765</v>
      </c>
      <c r="X73" s="120"/>
      <c r="Y73" s="56"/>
      <c r="Z73" s="485"/>
      <c r="AA73" s="494"/>
      <c r="AB73" s="121">
        <v>0</v>
      </c>
      <c r="AC73" s="120"/>
      <c r="AD73" s="56"/>
      <c r="AE73" s="485"/>
      <c r="AF73" s="494"/>
      <c r="AG73" s="121">
        <v>0</v>
      </c>
      <c r="AH73" s="120"/>
      <c r="AI73" s="56"/>
      <c r="AJ73" s="485"/>
      <c r="AK73" s="494"/>
      <c r="AL73" s="121">
        <v>0</v>
      </c>
      <c r="AM73" s="120"/>
      <c r="AN73" s="56"/>
      <c r="AO73" s="485"/>
      <c r="AP73" s="494"/>
      <c r="AQ73" s="121">
        <v>0</v>
      </c>
      <c r="AR73" s="120"/>
      <c r="AS73" s="56"/>
      <c r="AT73" s="485"/>
      <c r="AU73" s="494"/>
      <c r="AV73" s="121">
        <v>0</v>
      </c>
      <c r="AW73" s="120"/>
      <c r="AX73" s="56"/>
      <c r="AY73" s="485"/>
      <c r="AZ73" s="494"/>
      <c r="BA73" s="121">
        <v>0</v>
      </c>
      <c r="BB73" s="120"/>
      <c r="BC73" s="56"/>
      <c r="BD73" s="485"/>
      <c r="BE73" s="494"/>
      <c r="BF73" s="121">
        <v>0</v>
      </c>
      <c r="BG73" s="120"/>
      <c r="BH73" s="56"/>
      <c r="BI73" s="485"/>
      <c r="BJ73" s="494"/>
      <c r="BK73" s="121">
        <v>0</v>
      </c>
      <c r="BL73" s="120"/>
      <c r="BM73" s="56"/>
      <c r="BN73" s="485"/>
      <c r="BO73" s="494"/>
      <c r="BP73" s="121">
        <v>0</v>
      </c>
      <c r="BQ73" s="120"/>
      <c r="BR73" s="56"/>
      <c r="BS73" s="485"/>
      <c r="BT73" s="494"/>
      <c r="BU73" s="121">
        <f>SUM(M73:BP73)</f>
        <v>916283</v>
      </c>
      <c r="BV73" s="120"/>
      <c r="BW73" s="56"/>
      <c r="BX73" s="485"/>
      <c r="BY73" s="494"/>
      <c r="BZ73" s="121">
        <v>3186942</v>
      </c>
      <c r="CA73" s="120"/>
      <c r="CB73" s="56"/>
      <c r="CC73" s="485"/>
      <c r="CD73" s="494"/>
      <c r="CE73" s="121">
        <v>0</v>
      </c>
      <c r="CF73" s="120"/>
      <c r="CG73" s="56"/>
      <c r="CH73" s="485"/>
      <c r="CI73" s="494"/>
      <c r="CJ73" s="121">
        <v>702092</v>
      </c>
      <c r="CK73" s="120"/>
      <c r="CL73" s="56"/>
      <c r="CM73" s="485"/>
      <c r="CN73" s="494"/>
      <c r="CO73" s="121">
        <v>499790</v>
      </c>
      <c r="CP73" s="120"/>
      <c r="CQ73" s="56"/>
      <c r="CR73" s="485"/>
      <c r="CS73" s="494"/>
      <c r="CT73" s="121">
        <v>96508</v>
      </c>
      <c r="CU73" s="120"/>
      <c r="CV73" s="56"/>
      <c r="CW73" s="485"/>
      <c r="CX73" s="494"/>
      <c r="CY73" s="121">
        <v>181520</v>
      </c>
      <c r="CZ73" s="120"/>
      <c r="DA73" s="56"/>
      <c r="DB73" s="485"/>
      <c r="DC73" s="494"/>
      <c r="DD73" s="121">
        <v>515785</v>
      </c>
      <c r="DE73" s="120"/>
      <c r="DF73" s="56"/>
      <c r="DG73" s="485"/>
      <c r="DH73" s="494"/>
      <c r="DI73" s="121">
        <v>275324</v>
      </c>
      <c r="DJ73" s="120"/>
      <c r="DK73" s="56"/>
      <c r="DL73" s="485"/>
      <c r="DM73" s="494"/>
      <c r="DN73" s="121">
        <v>461913</v>
      </c>
      <c r="DO73" s="120"/>
      <c r="DP73" s="56"/>
      <c r="DQ73" s="485"/>
      <c r="DR73" s="494"/>
      <c r="DS73" s="121">
        <v>192793</v>
      </c>
      <c r="DT73" s="120"/>
      <c r="DU73" s="56"/>
      <c r="DV73" s="485"/>
      <c r="DW73" s="494"/>
      <c r="DX73" s="121">
        <v>231240</v>
      </c>
      <c r="DY73" s="120"/>
      <c r="DZ73" s="56"/>
      <c r="EA73" s="485"/>
      <c r="EB73" s="494"/>
      <c r="EC73" s="121">
        <v>0</v>
      </c>
      <c r="ED73" s="120"/>
      <c r="EE73" s="56"/>
      <c r="EF73" s="485"/>
      <c r="EG73" s="494"/>
      <c r="EH73" s="121">
        <v>29977</v>
      </c>
      <c r="EI73" s="120"/>
      <c r="EJ73" s="56"/>
      <c r="EK73" s="485"/>
      <c r="EL73" s="494"/>
      <c r="EM73" s="121">
        <f t="shared" si="6"/>
        <v>1201882</v>
      </c>
      <c r="EN73" s="120"/>
      <c r="EO73" s="56"/>
      <c r="EP73" s="144"/>
    </row>
    <row r="74" spans="4:146" x14ac:dyDescent="0.3">
      <c r="D74" s="144"/>
      <c r="F74" s="485"/>
      <c r="H74" s="56"/>
      <c r="I74" s="56"/>
      <c r="J74" s="56"/>
      <c r="K74" s="485"/>
      <c r="L74" s="56"/>
      <c r="M74" s="56"/>
      <c r="N74" s="56"/>
      <c r="O74" s="56"/>
      <c r="P74" s="485"/>
      <c r="Q74" s="56"/>
      <c r="R74" s="56"/>
      <c r="S74" s="56"/>
      <c r="T74" s="56"/>
      <c r="U74" s="485"/>
      <c r="V74" s="56"/>
      <c r="W74" s="56"/>
      <c r="X74" s="56"/>
      <c r="Y74" s="56"/>
      <c r="Z74" s="485"/>
      <c r="AA74" s="56"/>
      <c r="AB74" s="56"/>
      <c r="AC74" s="56"/>
      <c r="AD74" s="56"/>
      <c r="AE74" s="485"/>
      <c r="AF74" s="56"/>
      <c r="AG74" s="56"/>
      <c r="AH74" s="56"/>
      <c r="AI74" s="56"/>
      <c r="AJ74" s="485"/>
      <c r="AK74" s="56"/>
      <c r="AL74" s="56"/>
      <c r="AM74" s="56"/>
      <c r="AN74" s="56"/>
      <c r="AO74" s="485"/>
      <c r="AP74" s="56"/>
      <c r="AQ74" s="56"/>
      <c r="AR74" s="56"/>
      <c r="AS74" s="56"/>
      <c r="AT74" s="485"/>
      <c r="AU74" s="56"/>
      <c r="AV74" s="56"/>
      <c r="AW74" s="56"/>
      <c r="AX74" s="56"/>
      <c r="AY74" s="485"/>
      <c r="AZ74" s="56"/>
      <c r="BA74" s="56"/>
      <c r="BB74" s="56"/>
      <c r="BC74" s="56"/>
      <c r="BD74" s="485"/>
      <c r="BE74" s="56"/>
      <c r="BF74" s="56"/>
      <c r="BG74" s="56"/>
      <c r="BH74" s="56"/>
      <c r="BI74" s="485"/>
      <c r="BJ74" s="56"/>
      <c r="BK74" s="56"/>
      <c r="BL74" s="56"/>
      <c r="BM74" s="56"/>
      <c r="BN74" s="485"/>
      <c r="BO74" s="56"/>
      <c r="BP74" s="56"/>
      <c r="BQ74" s="56"/>
      <c r="BR74" s="56"/>
      <c r="BS74" s="485"/>
      <c r="BT74" s="56"/>
      <c r="BU74" s="56"/>
      <c r="BV74" s="56"/>
      <c r="BW74" s="56"/>
      <c r="BX74" s="485"/>
      <c r="BY74" s="56"/>
      <c r="BZ74" s="56"/>
      <c r="CA74" s="56"/>
      <c r="CB74" s="56"/>
      <c r="CC74" s="485"/>
      <c r="CD74" s="56"/>
      <c r="CE74" s="56"/>
      <c r="CF74" s="56"/>
      <c r="CG74" s="56"/>
      <c r="CH74" s="485"/>
      <c r="CI74" s="56"/>
      <c r="CJ74" s="56"/>
      <c r="CK74" s="56"/>
      <c r="CL74" s="56"/>
      <c r="CM74" s="485"/>
      <c r="CN74" s="56"/>
      <c r="CO74" s="56"/>
      <c r="CP74" s="56"/>
      <c r="CQ74" s="56"/>
      <c r="CR74" s="485"/>
      <c r="CS74" s="56"/>
      <c r="CT74" s="56"/>
      <c r="CU74" s="56"/>
      <c r="CV74" s="56"/>
      <c r="CW74" s="485"/>
      <c r="CX74" s="56"/>
      <c r="CY74" s="56"/>
      <c r="CZ74" s="56"/>
      <c r="DA74" s="56"/>
      <c r="DB74" s="485"/>
      <c r="DC74" s="56"/>
      <c r="DD74" s="56"/>
      <c r="DE74" s="56"/>
      <c r="DF74" s="56"/>
      <c r="DG74" s="485"/>
      <c r="DH74" s="56"/>
      <c r="DI74" s="56"/>
      <c r="DJ74" s="56"/>
      <c r="DK74" s="56"/>
      <c r="DL74" s="485"/>
      <c r="DM74" s="56"/>
      <c r="DN74" s="56"/>
      <c r="DO74" s="56"/>
      <c r="DP74" s="56"/>
      <c r="DQ74" s="485"/>
      <c r="DR74" s="56"/>
      <c r="DS74" s="56"/>
      <c r="DT74" s="56"/>
      <c r="DU74" s="56"/>
      <c r="DV74" s="485"/>
      <c r="DW74" s="56"/>
      <c r="DX74" s="56"/>
      <c r="DY74" s="56"/>
      <c r="DZ74" s="56"/>
      <c r="EA74" s="485"/>
      <c r="EB74" s="56"/>
      <c r="EC74" s="56"/>
      <c r="ED74" s="56"/>
      <c r="EE74" s="56"/>
      <c r="EF74" s="485"/>
      <c r="EG74" s="56"/>
      <c r="EH74" s="56"/>
      <c r="EI74" s="56"/>
      <c r="EJ74" s="56"/>
      <c r="EK74" s="485"/>
      <c r="EL74" s="56"/>
      <c r="EM74" s="56"/>
      <c r="EN74" s="56"/>
      <c r="EO74" s="56"/>
      <c r="EP74" s="144"/>
    </row>
    <row r="75" spans="4:146" ht="12.75" customHeight="1" x14ac:dyDescent="0.3">
      <c r="D75" s="144" t="s">
        <v>375</v>
      </c>
      <c r="F75" s="485"/>
      <c r="H75" s="56">
        <f>SUM(H76:H79)</f>
        <v>0</v>
      </c>
      <c r="I75" s="56"/>
      <c r="J75" s="56"/>
      <c r="K75" s="485"/>
      <c r="L75" s="56"/>
      <c r="M75" s="56">
        <f>SUM(M76:M79)</f>
        <v>243428</v>
      </c>
      <c r="N75" s="56"/>
      <c r="O75" s="56"/>
      <c r="P75" s="485"/>
      <c r="Q75" s="56"/>
      <c r="R75" s="56">
        <f>SUM(R76:R79)</f>
        <v>240649</v>
      </c>
      <c r="S75" s="56"/>
      <c r="T75" s="56"/>
      <c r="U75" s="485"/>
      <c r="V75" s="56"/>
      <c r="W75" s="56">
        <f>SUM(W76:W79)</f>
        <v>69712</v>
      </c>
      <c r="X75" s="56"/>
      <c r="Y75" s="56"/>
      <c r="Z75" s="485"/>
      <c r="AA75" s="56"/>
      <c r="AB75" s="56">
        <f>SUM(AB76:AB79)</f>
        <v>0</v>
      </c>
      <c r="AC75" s="56"/>
      <c r="AD75" s="56"/>
      <c r="AE75" s="485"/>
      <c r="AF75" s="56"/>
      <c r="AG75" s="56">
        <f>SUM(AG76:AG79)</f>
        <v>0</v>
      </c>
      <c r="AH75" s="56"/>
      <c r="AI75" s="56"/>
      <c r="AJ75" s="485"/>
      <c r="AK75" s="56"/>
      <c r="AL75" s="56">
        <f>SUM(AL76:AL79)</f>
        <v>0</v>
      </c>
      <c r="AM75" s="56"/>
      <c r="AN75" s="56"/>
      <c r="AO75" s="485"/>
      <c r="AP75" s="56"/>
      <c r="AQ75" s="56">
        <f>SUM(AQ76:AQ79)</f>
        <v>0</v>
      </c>
      <c r="AR75" s="56"/>
      <c r="AS75" s="56"/>
      <c r="AT75" s="485"/>
      <c r="AU75" s="56"/>
      <c r="AV75" s="56">
        <f>SUM(AV76:AV79)</f>
        <v>0</v>
      </c>
      <c r="AW75" s="56"/>
      <c r="AX75" s="56"/>
      <c r="AY75" s="485"/>
      <c r="AZ75" s="56"/>
      <c r="BA75" s="56">
        <f>SUM(BA76:BA79)</f>
        <v>0</v>
      </c>
      <c r="BB75" s="56"/>
      <c r="BC75" s="56"/>
      <c r="BD75" s="485"/>
      <c r="BE75" s="56"/>
      <c r="BF75" s="56">
        <f>SUM(BF76:BF79)</f>
        <v>0</v>
      </c>
      <c r="BG75" s="56"/>
      <c r="BH75" s="56"/>
      <c r="BI75" s="485"/>
      <c r="BJ75" s="56"/>
      <c r="BK75" s="56">
        <f>SUM(BK76:BK79)</f>
        <v>0</v>
      </c>
      <c r="BL75" s="56"/>
      <c r="BM75" s="56"/>
      <c r="BN75" s="485"/>
      <c r="BO75" s="56"/>
      <c r="BP75" s="56">
        <f>SUM(BP76:BP79)</f>
        <v>0</v>
      </c>
      <c r="BQ75" s="56"/>
      <c r="BR75" s="56"/>
      <c r="BS75" s="485"/>
      <c r="BT75" s="56"/>
      <c r="BU75" s="56">
        <f>SUM(BU76:BU79)</f>
        <v>553789</v>
      </c>
      <c r="BV75" s="56"/>
      <c r="BW75" s="56"/>
      <c r="BX75" s="485"/>
      <c r="BY75" s="56"/>
      <c r="BZ75" s="56">
        <f>SUM(BZ76:BZ79)</f>
        <v>6209483</v>
      </c>
      <c r="CA75" s="56"/>
      <c r="CB75" s="56"/>
      <c r="CC75" s="485"/>
      <c r="CD75" s="56"/>
      <c r="CE75" s="56">
        <f>SUM(CE76:CE79)</f>
        <v>25689</v>
      </c>
      <c r="CF75" s="56"/>
      <c r="CG75" s="56"/>
      <c r="CH75" s="485"/>
      <c r="CI75" s="56"/>
      <c r="CJ75" s="56">
        <f>SUM(CJ76:CJ79)</f>
        <v>567523</v>
      </c>
      <c r="CK75" s="56"/>
      <c r="CL75" s="56"/>
      <c r="CM75" s="485"/>
      <c r="CN75" s="56"/>
      <c r="CO75" s="56">
        <f>SUM(CO76:CO79)</f>
        <v>520521</v>
      </c>
      <c r="CP75" s="56"/>
      <c r="CQ75" s="56"/>
      <c r="CR75" s="485"/>
      <c r="CS75" s="56"/>
      <c r="CT75" s="56">
        <f>SUM(CT76:CT79)</f>
        <v>1073996</v>
      </c>
      <c r="CU75" s="56"/>
      <c r="CV75" s="56"/>
      <c r="CW75" s="485"/>
      <c r="CX75" s="56"/>
      <c r="CY75" s="56">
        <f>SUM(CY76:CY79)</f>
        <v>278071</v>
      </c>
      <c r="CZ75" s="56"/>
      <c r="DA75" s="56"/>
      <c r="DB75" s="485"/>
      <c r="DC75" s="56"/>
      <c r="DD75" s="56">
        <f>SUM(DD76:DD79)</f>
        <v>383700</v>
      </c>
      <c r="DE75" s="56"/>
      <c r="DF75" s="56"/>
      <c r="DG75" s="485"/>
      <c r="DH75" s="56"/>
      <c r="DI75" s="56">
        <f>SUM(DI76:DI79)</f>
        <v>700916</v>
      </c>
      <c r="DJ75" s="56"/>
      <c r="DK75" s="56"/>
      <c r="DL75" s="485"/>
      <c r="DM75" s="56"/>
      <c r="DN75" s="56">
        <f>SUM(DN76:DN79)</f>
        <v>269385</v>
      </c>
      <c r="DO75" s="56"/>
      <c r="DP75" s="56"/>
      <c r="DQ75" s="485"/>
      <c r="DR75" s="56"/>
      <c r="DS75" s="56">
        <f>SUM(DS76:DS79)</f>
        <v>1279449</v>
      </c>
      <c r="DT75" s="56"/>
      <c r="DU75" s="56"/>
      <c r="DV75" s="485"/>
      <c r="DW75" s="56"/>
      <c r="DX75" s="56">
        <f>SUM(DX76:DX79)</f>
        <v>105726</v>
      </c>
      <c r="DY75" s="56"/>
      <c r="DZ75" s="56"/>
      <c r="EA75" s="485"/>
      <c r="EB75" s="56"/>
      <c r="EC75" s="56">
        <f>SUM(EC76:EC79)</f>
        <v>470442</v>
      </c>
      <c r="ED75" s="56"/>
      <c r="EE75" s="56"/>
      <c r="EF75" s="485"/>
      <c r="EG75" s="56"/>
      <c r="EH75" s="56">
        <f>SUM(EH76:EH79)</f>
        <v>534065</v>
      </c>
      <c r="EI75" s="56"/>
      <c r="EJ75" s="56"/>
      <c r="EK75" s="485"/>
      <c r="EL75" s="56"/>
      <c r="EM75" s="56">
        <f>SUM(EM76:EM79)</f>
        <v>1113733</v>
      </c>
      <c r="EN75" s="56"/>
      <c r="EO75" s="56"/>
      <c r="EP75" s="144"/>
    </row>
    <row r="76" spans="4:146" ht="12.75" customHeight="1" x14ac:dyDescent="0.3">
      <c r="D76" s="144" t="s">
        <v>362</v>
      </c>
      <c r="F76" s="53"/>
      <c r="G76" s="406"/>
      <c r="H76" s="483">
        <v>0</v>
      </c>
      <c r="I76" s="484"/>
      <c r="J76" s="56"/>
      <c r="K76" s="485"/>
      <c r="L76" s="486"/>
      <c r="M76" s="483">
        <f>230000+5943</f>
        <v>235943</v>
      </c>
      <c r="N76" s="484"/>
      <c r="O76" s="56"/>
      <c r="P76" s="485"/>
      <c r="Q76" s="486"/>
      <c r="R76" s="483">
        <f>225000+710</f>
        <v>225710</v>
      </c>
      <c r="S76" s="484"/>
      <c r="T76" s="56"/>
      <c r="U76" s="485"/>
      <c r="V76" s="486"/>
      <c r="W76" s="483">
        <f>65000+413</f>
        <v>65413</v>
      </c>
      <c r="X76" s="484"/>
      <c r="Y76" s="56"/>
      <c r="Z76" s="485"/>
      <c r="AA76" s="486"/>
      <c r="AB76" s="483">
        <v>0</v>
      </c>
      <c r="AC76" s="484"/>
      <c r="AD76" s="56"/>
      <c r="AE76" s="485"/>
      <c r="AF76" s="486"/>
      <c r="AG76" s="483">
        <v>0</v>
      </c>
      <c r="AH76" s="484"/>
      <c r="AI76" s="56"/>
      <c r="AJ76" s="485"/>
      <c r="AK76" s="486"/>
      <c r="AL76" s="483">
        <v>0</v>
      </c>
      <c r="AM76" s="484"/>
      <c r="AN76" s="56"/>
      <c r="AO76" s="485"/>
      <c r="AP76" s="486"/>
      <c r="AQ76" s="483">
        <v>0</v>
      </c>
      <c r="AR76" s="484"/>
      <c r="AS76" s="56"/>
      <c r="AT76" s="485"/>
      <c r="AU76" s="486"/>
      <c r="AV76" s="483">
        <v>0</v>
      </c>
      <c r="AW76" s="484"/>
      <c r="AX76" s="56"/>
      <c r="AY76" s="485"/>
      <c r="AZ76" s="486"/>
      <c r="BA76" s="483">
        <v>0</v>
      </c>
      <c r="BB76" s="484"/>
      <c r="BC76" s="56"/>
      <c r="BD76" s="485"/>
      <c r="BE76" s="486"/>
      <c r="BF76" s="483">
        <v>0</v>
      </c>
      <c r="BG76" s="484"/>
      <c r="BH76" s="56"/>
      <c r="BI76" s="485"/>
      <c r="BJ76" s="486"/>
      <c r="BK76" s="483">
        <v>0</v>
      </c>
      <c r="BL76" s="484"/>
      <c r="BM76" s="56"/>
      <c r="BN76" s="485"/>
      <c r="BO76" s="486"/>
      <c r="BP76" s="483">
        <v>0</v>
      </c>
      <c r="BQ76" s="484"/>
      <c r="BR76" s="56"/>
      <c r="BS76" s="485"/>
      <c r="BT76" s="486"/>
      <c r="BU76" s="483">
        <f>SUM(M76:BP76)</f>
        <v>527066</v>
      </c>
      <c r="BV76" s="484"/>
      <c r="BW76" s="56"/>
      <c r="BX76" s="485"/>
      <c r="BY76" s="486"/>
      <c r="BZ76" s="483">
        <v>6008598</v>
      </c>
      <c r="CA76" s="484"/>
      <c r="CB76" s="56"/>
      <c r="CC76" s="485"/>
      <c r="CD76" s="486"/>
      <c r="CE76" s="483">
        <v>25309</v>
      </c>
      <c r="CF76" s="484"/>
      <c r="CG76" s="56"/>
      <c r="CH76" s="485"/>
      <c r="CI76" s="486"/>
      <c r="CJ76" s="483">
        <v>547735</v>
      </c>
      <c r="CK76" s="484"/>
      <c r="CL76" s="56"/>
      <c r="CM76" s="485"/>
      <c r="CN76" s="486"/>
      <c r="CO76" s="483">
        <v>492318</v>
      </c>
      <c r="CP76" s="484"/>
      <c r="CQ76" s="56"/>
      <c r="CR76" s="485"/>
      <c r="CS76" s="486"/>
      <c r="CT76" s="483">
        <v>1029181</v>
      </c>
      <c r="CU76" s="484"/>
      <c r="CV76" s="56"/>
      <c r="CW76" s="485"/>
      <c r="CX76" s="486"/>
      <c r="CY76" s="483">
        <v>270166</v>
      </c>
      <c r="CZ76" s="484"/>
      <c r="DA76" s="56"/>
      <c r="DB76" s="485"/>
      <c r="DC76" s="486"/>
      <c r="DD76" s="483">
        <v>379508</v>
      </c>
      <c r="DE76" s="484"/>
      <c r="DF76" s="56"/>
      <c r="DG76" s="485"/>
      <c r="DH76" s="486"/>
      <c r="DI76" s="483">
        <v>680515</v>
      </c>
      <c r="DJ76" s="484"/>
      <c r="DK76" s="56"/>
      <c r="DL76" s="485"/>
      <c r="DM76" s="486"/>
      <c r="DN76" s="483">
        <v>258624</v>
      </c>
      <c r="DO76" s="484"/>
      <c r="DP76" s="56"/>
      <c r="DQ76" s="485"/>
      <c r="DR76" s="486"/>
      <c r="DS76" s="483">
        <v>1241944</v>
      </c>
      <c r="DT76" s="484"/>
      <c r="DU76" s="56"/>
      <c r="DV76" s="485"/>
      <c r="DW76" s="486"/>
      <c r="DX76" s="483">
        <v>102315</v>
      </c>
      <c r="DY76" s="484"/>
      <c r="DZ76" s="56"/>
      <c r="EA76" s="485"/>
      <c r="EB76" s="486"/>
      <c r="EC76" s="483">
        <v>459803</v>
      </c>
      <c r="ED76" s="484"/>
      <c r="EE76" s="56"/>
      <c r="EF76" s="485"/>
      <c r="EG76" s="486"/>
      <c r="EH76" s="483">
        <v>521180</v>
      </c>
      <c r="EI76" s="484"/>
      <c r="EJ76" s="56"/>
      <c r="EK76" s="485"/>
      <c r="EL76" s="486"/>
      <c r="EM76" s="483">
        <f t="shared" ref="EM76:EM79" si="7">SUM(CE76:CO76)</f>
        <v>1065362</v>
      </c>
      <c r="EN76" s="484"/>
      <c r="EO76" s="56"/>
      <c r="EP76" s="144"/>
    </row>
    <row r="77" spans="4:146" ht="12.75" customHeight="1" x14ac:dyDescent="0.3">
      <c r="D77" s="144" t="s">
        <v>365</v>
      </c>
      <c r="F77" s="485"/>
      <c r="G77" s="400"/>
      <c r="H77" s="56">
        <v>0</v>
      </c>
      <c r="I77" s="55"/>
      <c r="J77" s="56"/>
      <c r="K77" s="485"/>
      <c r="L77" s="485"/>
      <c r="M77" s="56">
        <v>0</v>
      </c>
      <c r="N77" s="55"/>
      <c r="O77" s="56"/>
      <c r="P77" s="485"/>
      <c r="Q77" s="485"/>
      <c r="R77" s="56">
        <v>0</v>
      </c>
      <c r="S77" s="55"/>
      <c r="T77" s="56"/>
      <c r="U77" s="485"/>
      <c r="V77" s="485"/>
      <c r="W77" s="56">
        <v>0</v>
      </c>
      <c r="X77" s="55"/>
      <c r="Y77" s="56"/>
      <c r="Z77" s="485"/>
      <c r="AA77" s="485"/>
      <c r="AB77" s="56">
        <v>0</v>
      </c>
      <c r="AC77" s="55"/>
      <c r="AD77" s="56"/>
      <c r="AE77" s="485"/>
      <c r="AF77" s="485"/>
      <c r="AG77" s="56">
        <v>0</v>
      </c>
      <c r="AH77" s="55"/>
      <c r="AI77" s="56"/>
      <c r="AJ77" s="485"/>
      <c r="AK77" s="485"/>
      <c r="AL77" s="56">
        <v>0</v>
      </c>
      <c r="AM77" s="55"/>
      <c r="AN77" s="56"/>
      <c r="AO77" s="485"/>
      <c r="AP77" s="485"/>
      <c r="AQ77" s="56">
        <v>0</v>
      </c>
      <c r="AR77" s="55"/>
      <c r="AS77" s="56"/>
      <c r="AT77" s="485"/>
      <c r="AU77" s="485"/>
      <c r="AV77" s="56">
        <v>0</v>
      </c>
      <c r="AW77" s="55"/>
      <c r="AX77" s="56"/>
      <c r="AY77" s="485"/>
      <c r="AZ77" s="485"/>
      <c r="BA77" s="56">
        <v>0</v>
      </c>
      <c r="BB77" s="55"/>
      <c r="BC77" s="56"/>
      <c r="BD77" s="485"/>
      <c r="BE77" s="485"/>
      <c r="BF77" s="56">
        <v>0</v>
      </c>
      <c r="BG77" s="55"/>
      <c r="BH77" s="56"/>
      <c r="BI77" s="485"/>
      <c r="BJ77" s="485"/>
      <c r="BK77" s="56">
        <v>0</v>
      </c>
      <c r="BL77" s="55"/>
      <c r="BM77" s="56"/>
      <c r="BN77" s="485"/>
      <c r="BO77" s="485"/>
      <c r="BP77" s="56">
        <v>0</v>
      </c>
      <c r="BQ77" s="55"/>
      <c r="BR77" s="56"/>
      <c r="BS77" s="485"/>
      <c r="BT77" s="485"/>
      <c r="BU77" s="56">
        <f>SUM(M77:BP77)</f>
        <v>0</v>
      </c>
      <c r="BV77" s="55"/>
      <c r="BW77" s="56"/>
      <c r="BX77" s="485"/>
      <c r="BY77" s="485"/>
      <c r="BZ77" s="56">
        <v>10413</v>
      </c>
      <c r="CA77" s="55"/>
      <c r="CB77" s="56"/>
      <c r="CC77" s="485"/>
      <c r="CD77" s="485"/>
      <c r="CE77" s="56">
        <v>0</v>
      </c>
      <c r="CF77" s="55"/>
      <c r="CG77" s="56"/>
      <c r="CH77" s="485"/>
      <c r="CI77" s="485"/>
      <c r="CJ77" s="56">
        <v>2407</v>
      </c>
      <c r="CK77" s="55"/>
      <c r="CL77" s="56"/>
      <c r="CM77" s="485"/>
      <c r="CN77" s="485"/>
      <c r="CO77" s="56">
        <v>7682</v>
      </c>
      <c r="CP77" s="55"/>
      <c r="CQ77" s="56"/>
      <c r="CR77" s="485"/>
      <c r="CS77" s="485"/>
      <c r="CT77" s="56">
        <v>324</v>
      </c>
      <c r="CU77" s="55"/>
      <c r="CV77" s="56"/>
      <c r="CW77" s="485"/>
      <c r="CX77" s="485"/>
      <c r="CY77" s="56">
        <v>0</v>
      </c>
      <c r="CZ77" s="55"/>
      <c r="DA77" s="56"/>
      <c r="DB77" s="485"/>
      <c r="DC77" s="485"/>
      <c r="DD77" s="56">
        <v>0</v>
      </c>
      <c r="DE77" s="55"/>
      <c r="DF77" s="56"/>
      <c r="DG77" s="485"/>
      <c r="DH77" s="485"/>
      <c r="DI77" s="56">
        <v>0</v>
      </c>
      <c r="DJ77" s="55"/>
      <c r="DK77" s="56"/>
      <c r="DL77" s="485"/>
      <c r="DM77" s="485"/>
      <c r="DN77" s="56">
        <v>0</v>
      </c>
      <c r="DO77" s="55"/>
      <c r="DP77" s="56"/>
      <c r="DQ77" s="485"/>
      <c r="DR77" s="485"/>
      <c r="DS77" s="56">
        <v>0</v>
      </c>
      <c r="DT77" s="55"/>
      <c r="DU77" s="56"/>
      <c r="DV77" s="485"/>
      <c r="DW77" s="485"/>
      <c r="DX77" s="56">
        <v>0</v>
      </c>
      <c r="DY77" s="55"/>
      <c r="DZ77" s="56"/>
      <c r="EA77" s="485"/>
      <c r="EB77" s="485"/>
      <c r="EC77" s="56">
        <v>0</v>
      </c>
      <c r="ED77" s="55"/>
      <c r="EE77" s="56"/>
      <c r="EF77" s="485"/>
      <c r="EG77" s="485"/>
      <c r="EH77" s="56">
        <v>0</v>
      </c>
      <c r="EI77" s="55"/>
      <c r="EJ77" s="56"/>
      <c r="EK77" s="485"/>
      <c r="EL77" s="485"/>
      <c r="EM77" s="56">
        <f t="shared" si="7"/>
        <v>10089</v>
      </c>
      <c r="EN77" s="55"/>
      <c r="EO77" s="56"/>
      <c r="EP77" s="144"/>
    </row>
    <row r="78" spans="4:146" ht="12.75" customHeight="1" x14ac:dyDescent="0.3">
      <c r="D78" s="144" t="s">
        <v>366</v>
      </c>
      <c r="F78" s="485"/>
      <c r="G78" s="400"/>
      <c r="H78" s="56">
        <v>0</v>
      </c>
      <c r="I78" s="55"/>
      <c r="J78" s="56"/>
      <c r="K78" s="485"/>
      <c r="L78" s="485"/>
      <c r="M78" s="56">
        <v>-5943</v>
      </c>
      <c r="N78" s="55"/>
      <c r="O78" s="56"/>
      <c r="P78" s="485"/>
      <c r="Q78" s="485"/>
      <c r="R78" s="56">
        <v>-710</v>
      </c>
      <c r="S78" s="55"/>
      <c r="T78" s="56"/>
      <c r="U78" s="485"/>
      <c r="V78" s="485"/>
      <c r="W78" s="56">
        <v>-413</v>
      </c>
      <c r="X78" s="55"/>
      <c r="Y78" s="56"/>
      <c r="Z78" s="485"/>
      <c r="AA78" s="485"/>
      <c r="AB78" s="56">
        <v>0</v>
      </c>
      <c r="AC78" s="55"/>
      <c r="AD78" s="56"/>
      <c r="AE78" s="485"/>
      <c r="AF78" s="485"/>
      <c r="AG78" s="56">
        <v>0</v>
      </c>
      <c r="AH78" s="55"/>
      <c r="AI78" s="56"/>
      <c r="AJ78" s="485"/>
      <c r="AK78" s="485"/>
      <c r="AL78" s="56">
        <v>0</v>
      </c>
      <c r="AM78" s="55"/>
      <c r="AN78" s="56"/>
      <c r="AO78" s="485"/>
      <c r="AP78" s="485"/>
      <c r="AQ78" s="56">
        <v>0</v>
      </c>
      <c r="AR78" s="55"/>
      <c r="AS78" s="56"/>
      <c r="AT78" s="485"/>
      <c r="AU78" s="485"/>
      <c r="AV78" s="56">
        <v>0</v>
      </c>
      <c r="AW78" s="55"/>
      <c r="AX78" s="56"/>
      <c r="AY78" s="485"/>
      <c r="AZ78" s="485"/>
      <c r="BA78" s="56">
        <v>0</v>
      </c>
      <c r="BB78" s="55"/>
      <c r="BC78" s="56"/>
      <c r="BD78" s="485"/>
      <c r="BE78" s="485"/>
      <c r="BF78" s="56">
        <v>0</v>
      </c>
      <c r="BG78" s="55"/>
      <c r="BH78" s="56"/>
      <c r="BI78" s="485"/>
      <c r="BJ78" s="485"/>
      <c r="BK78" s="56">
        <v>0</v>
      </c>
      <c r="BL78" s="55"/>
      <c r="BM78" s="56"/>
      <c r="BN78" s="485"/>
      <c r="BO78" s="485"/>
      <c r="BP78" s="56">
        <v>0</v>
      </c>
      <c r="BQ78" s="55"/>
      <c r="BR78" s="56"/>
      <c r="BS78" s="485"/>
      <c r="BT78" s="485"/>
      <c r="BU78" s="56">
        <f>SUM(M78:BP78)</f>
        <v>-7066</v>
      </c>
      <c r="BV78" s="55"/>
      <c r="BW78" s="56"/>
      <c r="BX78" s="485"/>
      <c r="BY78" s="485"/>
      <c r="BZ78" s="56">
        <v>-109011</v>
      </c>
      <c r="CA78" s="55"/>
      <c r="CB78" s="56"/>
      <c r="CC78" s="485"/>
      <c r="CD78" s="485"/>
      <c r="CE78" s="56">
        <v>-309</v>
      </c>
      <c r="CF78" s="55"/>
      <c r="CG78" s="56"/>
      <c r="CH78" s="485"/>
      <c r="CI78" s="485"/>
      <c r="CJ78" s="56">
        <v>-142</v>
      </c>
      <c r="CK78" s="55"/>
      <c r="CL78" s="56"/>
      <c r="CM78" s="485"/>
      <c r="CN78" s="485"/>
      <c r="CO78" s="56">
        <v>0</v>
      </c>
      <c r="CP78" s="55"/>
      <c r="CQ78" s="56"/>
      <c r="CR78" s="485"/>
      <c r="CS78" s="485"/>
      <c r="CT78" s="56">
        <v>-4505</v>
      </c>
      <c r="CU78" s="55"/>
      <c r="CV78" s="56"/>
      <c r="CW78" s="485"/>
      <c r="CX78" s="485"/>
      <c r="CY78" s="56">
        <v>-5166</v>
      </c>
      <c r="CZ78" s="55"/>
      <c r="DA78" s="56"/>
      <c r="DB78" s="485"/>
      <c r="DC78" s="485"/>
      <c r="DD78" s="56">
        <v>-14508</v>
      </c>
      <c r="DE78" s="55"/>
      <c r="DF78" s="56"/>
      <c r="DG78" s="485"/>
      <c r="DH78" s="485"/>
      <c r="DI78" s="56">
        <v>-15515</v>
      </c>
      <c r="DJ78" s="55"/>
      <c r="DK78" s="56"/>
      <c r="DL78" s="485"/>
      <c r="DM78" s="485"/>
      <c r="DN78" s="56">
        <v>-3624</v>
      </c>
      <c r="DO78" s="55"/>
      <c r="DP78" s="56"/>
      <c r="DQ78" s="485"/>
      <c r="DR78" s="485"/>
      <c r="DS78" s="56">
        <v>-31944</v>
      </c>
      <c r="DT78" s="55"/>
      <c r="DU78" s="56"/>
      <c r="DV78" s="485"/>
      <c r="DW78" s="485"/>
      <c r="DX78" s="56">
        <v>-2315</v>
      </c>
      <c r="DY78" s="55"/>
      <c r="DZ78" s="56"/>
      <c r="EA78" s="485"/>
      <c r="EB78" s="485"/>
      <c r="EC78" s="56">
        <v>-14803</v>
      </c>
      <c r="ED78" s="55"/>
      <c r="EE78" s="56"/>
      <c r="EF78" s="485"/>
      <c r="EG78" s="485"/>
      <c r="EH78" s="56">
        <v>-16180</v>
      </c>
      <c r="EI78" s="55"/>
      <c r="EJ78" s="56"/>
      <c r="EK78" s="485"/>
      <c r="EL78" s="485"/>
      <c r="EM78" s="56">
        <f t="shared" si="7"/>
        <v>-451</v>
      </c>
      <c r="EN78" s="55"/>
      <c r="EO78" s="56"/>
      <c r="EP78" s="144"/>
    </row>
    <row r="79" spans="4:146" ht="12.75" customHeight="1" x14ac:dyDescent="0.3">
      <c r="D79" s="144" t="s">
        <v>367</v>
      </c>
      <c r="F79" s="485"/>
      <c r="G79" s="420"/>
      <c r="H79" s="121">
        <v>0</v>
      </c>
      <c r="I79" s="120"/>
      <c r="J79" s="56"/>
      <c r="K79" s="485"/>
      <c r="L79" s="494"/>
      <c r="M79" s="121">
        <v>13428</v>
      </c>
      <c r="N79" s="120"/>
      <c r="O79" s="56"/>
      <c r="P79" s="485"/>
      <c r="Q79" s="494"/>
      <c r="R79" s="121">
        <v>15649</v>
      </c>
      <c r="S79" s="120"/>
      <c r="T79" s="56"/>
      <c r="U79" s="485"/>
      <c r="V79" s="494"/>
      <c r="W79" s="121">
        <v>4712</v>
      </c>
      <c r="X79" s="120"/>
      <c r="Y79" s="56"/>
      <c r="Z79" s="485"/>
      <c r="AA79" s="494"/>
      <c r="AB79" s="121">
        <v>0</v>
      </c>
      <c r="AC79" s="120"/>
      <c r="AD79" s="56"/>
      <c r="AE79" s="485"/>
      <c r="AF79" s="494"/>
      <c r="AG79" s="121">
        <v>0</v>
      </c>
      <c r="AH79" s="120"/>
      <c r="AI79" s="56"/>
      <c r="AJ79" s="485"/>
      <c r="AK79" s="494"/>
      <c r="AL79" s="121">
        <v>0</v>
      </c>
      <c r="AM79" s="120"/>
      <c r="AN79" s="56"/>
      <c r="AO79" s="485"/>
      <c r="AP79" s="494"/>
      <c r="AQ79" s="121">
        <v>0</v>
      </c>
      <c r="AR79" s="120"/>
      <c r="AS79" s="56"/>
      <c r="AT79" s="485"/>
      <c r="AU79" s="494"/>
      <c r="AV79" s="121">
        <v>0</v>
      </c>
      <c r="AW79" s="120"/>
      <c r="AX79" s="56"/>
      <c r="AY79" s="485"/>
      <c r="AZ79" s="494"/>
      <c r="BA79" s="121">
        <v>0</v>
      </c>
      <c r="BB79" s="120"/>
      <c r="BC79" s="56"/>
      <c r="BD79" s="485"/>
      <c r="BE79" s="494"/>
      <c r="BF79" s="121">
        <v>0</v>
      </c>
      <c r="BG79" s="120"/>
      <c r="BH79" s="56"/>
      <c r="BI79" s="485"/>
      <c r="BJ79" s="494"/>
      <c r="BK79" s="121">
        <v>0</v>
      </c>
      <c r="BL79" s="120"/>
      <c r="BM79" s="56"/>
      <c r="BN79" s="485"/>
      <c r="BO79" s="494"/>
      <c r="BP79" s="121">
        <v>0</v>
      </c>
      <c r="BQ79" s="120"/>
      <c r="BR79" s="56"/>
      <c r="BS79" s="485"/>
      <c r="BT79" s="494"/>
      <c r="BU79" s="121">
        <f>SUM(M79:BP79)</f>
        <v>33789</v>
      </c>
      <c r="BV79" s="120"/>
      <c r="BW79" s="56"/>
      <c r="BX79" s="485"/>
      <c r="BY79" s="494"/>
      <c r="BZ79" s="121">
        <v>299483</v>
      </c>
      <c r="CA79" s="120"/>
      <c r="CB79" s="56"/>
      <c r="CC79" s="485"/>
      <c r="CD79" s="494"/>
      <c r="CE79" s="121">
        <v>689</v>
      </c>
      <c r="CF79" s="120"/>
      <c r="CG79" s="56"/>
      <c r="CH79" s="485"/>
      <c r="CI79" s="494"/>
      <c r="CJ79" s="121">
        <v>17523</v>
      </c>
      <c r="CK79" s="120"/>
      <c r="CL79" s="56"/>
      <c r="CM79" s="485"/>
      <c r="CN79" s="494"/>
      <c r="CO79" s="121">
        <v>20521</v>
      </c>
      <c r="CP79" s="120"/>
      <c r="CQ79" s="56"/>
      <c r="CR79" s="485"/>
      <c r="CS79" s="494"/>
      <c r="CT79" s="121">
        <v>48996</v>
      </c>
      <c r="CU79" s="120"/>
      <c r="CV79" s="56"/>
      <c r="CW79" s="485"/>
      <c r="CX79" s="494"/>
      <c r="CY79" s="121">
        <v>13071</v>
      </c>
      <c r="CZ79" s="120"/>
      <c r="DA79" s="56"/>
      <c r="DB79" s="485"/>
      <c r="DC79" s="494"/>
      <c r="DD79" s="121">
        <v>18700</v>
      </c>
      <c r="DE79" s="120"/>
      <c r="DF79" s="56"/>
      <c r="DG79" s="485"/>
      <c r="DH79" s="494"/>
      <c r="DI79" s="121">
        <v>35916</v>
      </c>
      <c r="DJ79" s="120"/>
      <c r="DK79" s="56"/>
      <c r="DL79" s="485"/>
      <c r="DM79" s="494"/>
      <c r="DN79" s="121">
        <v>14385</v>
      </c>
      <c r="DO79" s="120"/>
      <c r="DP79" s="56"/>
      <c r="DQ79" s="485"/>
      <c r="DR79" s="494"/>
      <c r="DS79" s="121">
        <v>69449</v>
      </c>
      <c r="DT79" s="120"/>
      <c r="DU79" s="56"/>
      <c r="DV79" s="485"/>
      <c r="DW79" s="494"/>
      <c r="DX79" s="121">
        <v>5726</v>
      </c>
      <c r="DY79" s="120"/>
      <c r="DZ79" s="56"/>
      <c r="EA79" s="485"/>
      <c r="EB79" s="494"/>
      <c r="EC79" s="121">
        <v>25442</v>
      </c>
      <c r="ED79" s="120"/>
      <c r="EE79" s="56"/>
      <c r="EF79" s="485"/>
      <c r="EG79" s="494"/>
      <c r="EH79" s="121">
        <v>29065</v>
      </c>
      <c r="EI79" s="120"/>
      <c r="EJ79" s="56"/>
      <c r="EK79" s="485"/>
      <c r="EL79" s="494"/>
      <c r="EM79" s="121">
        <f t="shared" si="7"/>
        <v>38733</v>
      </c>
      <c r="EN79" s="120"/>
      <c r="EO79" s="56"/>
      <c r="EP79" s="144"/>
    </row>
    <row r="80" spans="4:146" x14ac:dyDescent="0.3">
      <c r="D80" s="144"/>
      <c r="F80" s="485"/>
      <c r="H80" s="56"/>
      <c r="I80" s="56"/>
      <c r="J80" s="56"/>
      <c r="K80" s="485"/>
      <c r="L80" s="56"/>
      <c r="M80" s="56"/>
      <c r="N80" s="56"/>
      <c r="O80" s="56"/>
      <c r="P80" s="485"/>
      <c r="Q80" s="56"/>
      <c r="R80" s="56"/>
      <c r="S80" s="56"/>
      <c r="T80" s="56"/>
      <c r="U80" s="485"/>
      <c r="V80" s="56"/>
      <c r="W80" s="56"/>
      <c r="X80" s="56"/>
      <c r="Y80" s="56"/>
      <c r="Z80" s="485"/>
      <c r="AA80" s="56"/>
      <c r="AB80" s="56"/>
      <c r="AC80" s="56"/>
      <c r="AD80" s="56"/>
      <c r="AE80" s="485"/>
      <c r="AF80" s="56"/>
      <c r="AG80" s="56"/>
      <c r="AH80" s="56"/>
      <c r="AI80" s="56"/>
      <c r="AJ80" s="485"/>
      <c r="AK80" s="56"/>
      <c r="AL80" s="56"/>
      <c r="AM80" s="56"/>
      <c r="AN80" s="56"/>
      <c r="AO80" s="485"/>
      <c r="AP80" s="56"/>
      <c r="AQ80" s="56"/>
      <c r="AR80" s="56"/>
      <c r="AS80" s="56"/>
      <c r="AT80" s="485"/>
      <c r="AU80" s="56"/>
      <c r="AV80" s="56"/>
      <c r="AW80" s="56"/>
      <c r="AX80" s="56"/>
      <c r="AY80" s="485"/>
      <c r="AZ80" s="56"/>
      <c r="BA80" s="56"/>
      <c r="BB80" s="56"/>
      <c r="BC80" s="56"/>
      <c r="BD80" s="485"/>
      <c r="BE80" s="56"/>
      <c r="BF80" s="56"/>
      <c r="BG80" s="56"/>
      <c r="BH80" s="56"/>
      <c r="BI80" s="485"/>
      <c r="BJ80" s="56"/>
      <c r="BK80" s="56"/>
      <c r="BL80" s="56"/>
      <c r="BM80" s="56"/>
      <c r="BN80" s="485"/>
      <c r="BO80" s="56"/>
      <c r="BP80" s="56"/>
      <c r="BQ80" s="56"/>
      <c r="BR80" s="56"/>
      <c r="BS80" s="485"/>
      <c r="BT80" s="56"/>
      <c r="BU80" s="56"/>
      <c r="BV80" s="56"/>
      <c r="BW80" s="56"/>
      <c r="BX80" s="485"/>
      <c r="BY80" s="56"/>
      <c r="BZ80" s="56"/>
      <c r="CA80" s="56"/>
      <c r="CB80" s="56"/>
      <c r="CC80" s="485"/>
      <c r="CD80" s="56"/>
      <c r="CE80" s="56"/>
      <c r="CF80" s="56"/>
      <c r="CG80" s="56"/>
      <c r="CH80" s="485"/>
      <c r="CI80" s="56"/>
      <c r="CJ80" s="56"/>
      <c r="CK80" s="56"/>
      <c r="CL80" s="56"/>
      <c r="CM80" s="485"/>
      <c r="CN80" s="56"/>
      <c r="CO80" s="56"/>
      <c r="CP80" s="56"/>
      <c r="CQ80" s="56"/>
      <c r="CR80" s="485"/>
      <c r="CS80" s="56"/>
      <c r="CT80" s="56"/>
      <c r="CU80" s="56"/>
      <c r="CV80" s="56"/>
      <c r="CW80" s="485"/>
      <c r="CX80" s="56"/>
      <c r="CY80" s="56"/>
      <c r="CZ80" s="56"/>
      <c r="DA80" s="56"/>
      <c r="DB80" s="485"/>
      <c r="DC80" s="56"/>
      <c r="DD80" s="56"/>
      <c r="DE80" s="56"/>
      <c r="DF80" s="56"/>
      <c r="DG80" s="485"/>
      <c r="DH80" s="56"/>
      <c r="DI80" s="56"/>
      <c r="DJ80" s="56"/>
      <c r="DK80" s="56"/>
      <c r="DL80" s="485"/>
      <c r="DM80" s="56"/>
      <c r="DN80" s="56"/>
      <c r="DO80" s="56"/>
      <c r="DP80" s="56"/>
      <c r="DQ80" s="485"/>
      <c r="DR80" s="56"/>
      <c r="DS80" s="56"/>
      <c r="DT80" s="56"/>
      <c r="DU80" s="56"/>
      <c r="DV80" s="485"/>
      <c r="DW80" s="56"/>
      <c r="DX80" s="56"/>
      <c r="DY80" s="56"/>
      <c r="DZ80" s="56"/>
      <c r="EA80" s="485"/>
      <c r="EB80" s="56"/>
      <c r="EC80" s="56"/>
      <c r="ED80" s="56"/>
      <c r="EE80" s="56"/>
      <c r="EF80" s="485"/>
      <c r="EG80" s="56"/>
      <c r="EH80" s="56"/>
      <c r="EI80" s="56"/>
      <c r="EJ80" s="56"/>
      <c r="EK80" s="485"/>
      <c r="EL80" s="56"/>
      <c r="EM80" s="56"/>
      <c r="EN80" s="56"/>
      <c r="EO80" s="56"/>
      <c r="EP80" s="144"/>
    </row>
    <row r="81" spans="4:146" ht="12.75" customHeight="1" x14ac:dyDescent="0.3">
      <c r="D81" s="144" t="s">
        <v>376</v>
      </c>
      <c r="F81" s="485"/>
      <c r="H81" s="56">
        <f>SUM(H82:H85)</f>
        <v>0</v>
      </c>
      <c r="I81" s="56"/>
      <c r="J81" s="56"/>
      <c r="K81" s="485"/>
      <c r="L81" s="56"/>
      <c r="M81" s="56">
        <f>SUM(M82:M85)</f>
        <v>0</v>
      </c>
      <c r="N81" s="56"/>
      <c r="O81" s="56"/>
      <c r="P81" s="485"/>
      <c r="Q81" s="56"/>
      <c r="R81" s="56">
        <f>SUM(R82:R85)</f>
        <v>1198286</v>
      </c>
      <c r="S81" s="56"/>
      <c r="T81" s="56"/>
      <c r="U81" s="485"/>
      <c r="V81" s="56"/>
      <c r="W81" s="56">
        <f>SUM(W82:W85)</f>
        <v>1791917</v>
      </c>
      <c r="X81" s="56"/>
      <c r="Y81" s="56"/>
      <c r="Z81" s="485"/>
      <c r="AA81" s="56"/>
      <c r="AB81" s="56">
        <f>SUM(AB82:AB85)</f>
        <v>0</v>
      </c>
      <c r="AC81" s="56"/>
      <c r="AD81" s="56"/>
      <c r="AE81" s="485"/>
      <c r="AF81" s="56"/>
      <c r="AG81" s="56">
        <f>SUM(AG82:AG85)</f>
        <v>0</v>
      </c>
      <c r="AH81" s="56"/>
      <c r="AI81" s="56"/>
      <c r="AJ81" s="485"/>
      <c r="AK81" s="56"/>
      <c r="AL81" s="56">
        <f>SUM(AL82:AL85)</f>
        <v>0</v>
      </c>
      <c r="AM81" s="56"/>
      <c r="AN81" s="56"/>
      <c r="AO81" s="485"/>
      <c r="AP81" s="56"/>
      <c r="AQ81" s="56">
        <f>SUM(AQ82:AQ85)</f>
        <v>0</v>
      </c>
      <c r="AR81" s="56"/>
      <c r="AS81" s="56"/>
      <c r="AT81" s="485"/>
      <c r="AU81" s="56"/>
      <c r="AV81" s="56">
        <f>SUM(AV82:AV85)</f>
        <v>0</v>
      </c>
      <c r="AW81" s="56"/>
      <c r="AX81" s="56"/>
      <c r="AY81" s="485"/>
      <c r="AZ81" s="56"/>
      <c r="BA81" s="56">
        <f>SUM(BA82:BA85)</f>
        <v>0</v>
      </c>
      <c r="BB81" s="56"/>
      <c r="BC81" s="56"/>
      <c r="BD81" s="485"/>
      <c r="BE81" s="56"/>
      <c r="BF81" s="56">
        <f>SUM(BF82:BF85)</f>
        <v>0</v>
      </c>
      <c r="BG81" s="56"/>
      <c r="BH81" s="56"/>
      <c r="BI81" s="485"/>
      <c r="BJ81" s="56"/>
      <c r="BK81" s="56">
        <f>SUM(BK82:BK85)</f>
        <v>0</v>
      </c>
      <c r="BL81" s="56"/>
      <c r="BM81" s="56"/>
      <c r="BN81" s="485"/>
      <c r="BO81" s="56"/>
      <c r="BP81" s="56">
        <f>SUM(BP82:BP85)</f>
        <v>0</v>
      </c>
      <c r="BQ81" s="56"/>
      <c r="BR81" s="56"/>
      <c r="BS81" s="485"/>
      <c r="BT81" s="56"/>
      <c r="BU81" s="56">
        <f>SUM(BU82:BU85)</f>
        <v>2990203</v>
      </c>
      <c r="BV81" s="56"/>
      <c r="BW81" s="56"/>
      <c r="BX81" s="485"/>
      <c r="BY81" s="56"/>
      <c r="BZ81" s="56">
        <f>SUM(BZ82:BZ85)</f>
        <v>9133853</v>
      </c>
      <c r="CA81" s="56"/>
      <c r="CB81" s="56"/>
      <c r="CC81" s="485"/>
      <c r="CD81" s="56"/>
      <c r="CE81" s="56">
        <f>SUM(CE82:CE85)</f>
        <v>1623808</v>
      </c>
      <c r="CF81" s="56"/>
      <c r="CG81" s="56"/>
      <c r="CH81" s="485"/>
      <c r="CI81" s="56"/>
      <c r="CJ81" s="56">
        <f>SUM(CJ82:CJ85)</f>
        <v>1540815</v>
      </c>
      <c r="CK81" s="56"/>
      <c r="CL81" s="56"/>
      <c r="CM81" s="485"/>
      <c r="CN81" s="56"/>
      <c r="CO81" s="56">
        <f>SUM(CO82:CO85)</f>
        <v>1311206</v>
      </c>
      <c r="CP81" s="56"/>
      <c r="CQ81" s="56"/>
      <c r="CR81" s="485"/>
      <c r="CS81" s="56"/>
      <c r="CT81" s="56">
        <f>SUM(CT82:CT85)</f>
        <v>199467</v>
      </c>
      <c r="CU81" s="56"/>
      <c r="CV81" s="56"/>
      <c r="CW81" s="485"/>
      <c r="CX81" s="56"/>
      <c r="CY81" s="56">
        <f>SUM(CY82:CY85)</f>
        <v>1129681</v>
      </c>
      <c r="CZ81" s="56"/>
      <c r="DA81" s="56"/>
      <c r="DB81" s="485"/>
      <c r="DC81" s="56"/>
      <c r="DD81" s="56">
        <f>SUM(DD82:DD85)</f>
        <v>782896</v>
      </c>
      <c r="DE81" s="56"/>
      <c r="DF81" s="56"/>
      <c r="DG81" s="485"/>
      <c r="DH81" s="56"/>
      <c r="DI81" s="56">
        <f>SUM(DI82:DI85)</f>
        <v>1122962</v>
      </c>
      <c r="DJ81" s="56"/>
      <c r="DK81" s="56"/>
      <c r="DL81" s="485"/>
      <c r="DM81" s="56"/>
      <c r="DN81" s="56">
        <f>SUM(DN82:DN85)</f>
        <v>652021</v>
      </c>
      <c r="DO81" s="56"/>
      <c r="DP81" s="56"/>
      <c r="DQ81" s="485"/>
      <c r="DR81" s="56"/>
      <c r="DS81" s="56">
        <f>SUM(DS82:DS85)</f>
        <v>1333</v>
      </c>
      <c r="DT81" s="56"/>
      <c r="DU81" s="56"/>
      <c r="DV81" s="485"/>
      <c r="DW81" s="56"/>
      <c r="DX81" s="56">
        <f>SUM(DX82:DX85)</f>
        <v>0</v>
      </c>
      <c r="DY81" s="56"/>
      <c r="DZ81" s="56"/>
      <c r="EA81" s="485"/>
      <c r="EB81" s="56"/>
      <c r="EC81" s="56">
        <f>SUM(EC82:EC85)</f>
        <v>769664</v>
      </c>
      <c r="ED81" s="56"/>
      <c r="EE81" s="56"/>
      <c r="EF81" s="485"/>
      <c r="EG81" s="56"/>
      <c r="EH81" s="56">
        <f>SUM(EH82:EH85)</f>
        <v>0</v>
      </c>
      <c r="EI81" s="56"/>
      <c r="EJ81" s="56"/>
      <c r="EK81" s="485"/>
      <c r="EL81" s="56"/>
      <c r="EM81" s="56">
        <f>SUM(EM82:EM85)</f>
        <v>4475829</v>
      </c>
      <c r="EN81" s="56"/>
      <c r="EO81" s="56"/>
      <c r="EP81" s="144"/>
    </row>
    <row r="82" spans="4:146" ht="12.75" customHeight="1" x14ac:dyDescent="0.3">
      <c r="D82" s="144" t="s">
        <v>362</v>
      </c>
      <c r="F82" s="485"/>
      <c r="G82" s="406"/>
      <c r="H82" s="483">
        <v>0</v>
      </c>
      <c r="I82" s="484"/>
      <c r="J82" s="56"/>
      <c r="K82" s="485"/>
      <c r="L82" s="486"/>
      <c r="M82" s="483">
        <v>0</v>
      </c>
      <c r="N82" s="484"/>
      <c r="O82" s="56"/>
      <c r="P82" s="485"/>
      <c r="Q82" s="486"/>
      <c r="R82" s="483">
        <f>680000-400530</f>
        <v>279470</v>
      </c>
      <c r="S82" s="484"/>
      <c r="T82" s="56"/>
      <c r="U82" s="485"/>
      <c r="V82" s="486"/>
      <c r="W82" s="483">
        <f>1010000-606699</f>
        <v>403301</v>
      </c>
      <c r="X82" s="484"/>
      <c r="Y82" s="56"/>
      <c r="Z82" s="485"/>
      <c r="AA82" s="486"/>
      <c r="AB82" s="483">
        <v>0</v>
      </c>
      <c r="AC82" s="484"/>
      <c r="AD82" s="56"/>
      <c r="AE82" s="485"/>
      <c r="AF82" s="486"/>
      <c r="AG82" s="483">
        <v>0</v>
      </c>
      <c r="AH82" s="484"/>
      <c r="AI82" s="56"/>
      <c r="AJ82" s="485"/>
      <c r="AK82" s="486"/>
      <c r="AL82" s="483">
        <v>0</v>
      </c>
      <c r="AM82" s="484"/>
      <c r="AN82" s="56"/>
      <c r="AO82" s="485"/>
      <c r="AP82" s="486"/>
      <c r="AQ82" s="483">
        <v>0</v>
      </c>
      <c r="AR82" s="484"/>
      <c r="AS82" s="56"/>
      <c r="AT82" s="485"/>
      <c r="AU82" s="486"/>
      <c r="AV82" s="483">
        <v>0</v>
      </c>
      <c r="AW82" s="484"/>
      <c r="AX82" s="56"/>
      <c r="AY82" s="485"/>
      <c r="AZ82" s="486"/>
      <c r="BA82" s="483">
        <v>0</v>
      </c>
      <c r="BB82" s="484"/>
      <c r="BC82" s="56"/>
      <c r="BD82" s="485"/>
      <c r="BE82" s="486"/>
      <c r="BF82" s="483">
        <v>0</v>
      </c>
      <c r="BG82" s="484"/>
      <c r="BH82" s="56"/>
      <c r="BI82" s="485"/>
      <c r="BJ82" s="486"/>
      <c r="BK82" s="483">
        <v>0</v>
      </c>
      <c r="BL82" s="484"/>
      <c r="BM82" s="56"/>
      <c r="BN82" s="485"/>
      <c r="BO82" s="486"/>
      <c r="BP82" s="483">
        <v>0</v>
      </c>
      <c r="BQ82" s="484"/>
      <c r="BR82" s="56"/>
      <c r="BS82" s="485"/>
      <c r="BT82" s="486"/>
      <c r="BU82" s="483">
        <f>SUM(M82:BP82)</f>
        <v>682771</v>
      </c>
      <c r="BV82" s="484"/>
      <c r="BW82" s="56"/>
      <c r="BX82" s="485"/>
      <c r="BY82" s="486"/>
      <c r="BZ82" s="483">
        <v>2229608</v>
      </c>
      <c r="CA82" s="484"/>
      <c r="CB82" s="56"/>
      <c r="CC82" s="485"/>
      <c r="CD82" s="486"/>
      <c r="CE82" s="483">
        <v>396617</v>
      </c>
      <c r="CF82" s="484"/>
      <c r="CG82" s="56"/>
      <c r="CH82" s="485"/>
      <c r="CI82" s="486"/>
      <c r="CJ82" s="483">
        <v>361787</v>
      </c>
      <c r="CK82" s="484"/>
      <c r="CL82" s="56"/>
      <c r="CM82" s="485"/>
      <c r="CN82" s="486"/>
      <c r="CO82" s="483">
        <v>302196</v>
      </c>
      <c r="CP82" s="484"/>
      <c r="CQ82" s="56"/>
      <c r="CR82" s="485"/>
      <c r="CS82" s="486"/>
      <c r="CT82" s="483">
        <v>48419</v>
      </c>
      <c r="CU82" s="484"/>
      <c r="CV82" s="56"/>
      <c r="CW82" s="485"/>
      <c r="CX82" s="486"/>
      <c r="CY82" s="483">
        <v>285271</v>
      </c>
      <c r="CZ82" s="484"/>
      <c r="DA82" s="56"/>
      <c r="DB82" s="485"/>
      <c r="DC82" s="486"/>
      <c r="DD82" s="483">
        <v>208655</v>
      </c>
      <c r="DE82" s="484"/>
      <c r="DF82" s="56"/>
      <c r="DG82" s="485"/>
      <c r="DH82" s="486"/>
      <c r="DI82" s="483">
        <v>282782</v>
      </c>
      <c r="DJ82" s="484"/>
      <c r="DK82" s="56"/>
      <c r="DL82" s="485"/>
      <c r="DM82" s="486"/>
      <c r="DN82" s="483">
        <v>153466</v>
      </c>
      <c r="DO82" s="484"/>
      <c r="DP82" s="56"/>
      <c r="DQ82" s="485"/>
      <c r="DR82" s="486"/>
      <c r="DS82" s="483">
        <v>345</v>
      </c>
      <c r="DT82" s="484"/>
      <c r="DU82" s="56"/>
      <c r="DV82" s="485"/>
      <c r="DW82" s="486"/>
      <c r="DX82" s="483">
        <v>0</v>
      </c>
      <c r="DY82" s="484"/>
      <c r="DZ82" s="56"/>
      <c r="EA82" s="485"/>
      <c r="EB82" s="486"/>
      <c r="EC82" s="483">
        <v>190070</v>
      </c>
      <c r="ED82" s="484"/>
      <c r="EE82" s="56"/>
      <c r="EF82" s="485"/>
      <c r="EG82" s="486"/>
      <c r="EH82" s="483">
        <v>0</v>
      </c>
      <c r="EI82" s="484"/>
      <c r="EJ82" s="56"/>
      <c r="EK82" s="485"/>
      <c r="EL82" s="486"/>
      <c r="EM82" s="483">
        <f t="shared" ref="EM82:EM85" si="8">SUM(CE82:CO82)</f>
        <v>1060600</v>
      </c>
      <c r="EN82" s="484"/>
      <c r="EO82" s="56"/>
      <c r="EP82" s="144"/>
    </row>
    <row r="83" spans="4:146" ht="12.75" customHeight="1" x14ac:dyDescent="0.3">
      <c r="D83" s="144" t="s">
        <v>365</v>
      </c>
      <c r="F83" s="485"/>
      <c r="G83" s="400"/>
      <c r="H83" s="56">
        <v>0</v>
      </c>
      <c r="I83" s="55"/>
      <c r="J83" s="56"/>
      <c r="K83" s="485"/>
      <c r="L83" s="485"/>
      <c r="M83" s="56">
        <v>0</v>
      </c>
      <c r="N83" s="55"/>
      <c r="O83" s="56"/>
      <c r="P83" s="485"/>
      <c r="Q83" s="485"/>
      <c r="R83" s="56">
        <v>400530</v>
      </c>
      <c r="S83" s="55"/>
      <c r="T83" s="56"/>
      <c r="U83" s="485"/>
      <c r="V83" s="485"/>
      <c r="W83" s="56">
        <v>606699</v>
      </c>
      <c r="X83" s="55"/>
      <c r="Y83" s="56"/>
      <c r="Z83" s="485"/>
      <c r="AA83" s="485"/>
      <c r="AB83" s="56">
        <v>0</v>
      </c>
      <c r="AC83" s="55"/>
      <c r="AD83" s="56"/>
      <c r="AE83" s="485"/>
      <c r="AF83" s="485"/>
      <c r="AG83" s="56">
        <v>0</v>
      </c>
      <c r="AH83" s="55"/>
      <c r="AI83" s="56"/>
      <c r="AJ83" s="485"/>
      <c r="AK83" s="485"/>
      <c r="AL83" s="56">
        <v>0</v>
      </c>
      <c r="AM83" s="55"/>
      <c r="AN83" s="56"/>
      <c r="AO83" s="485"/>
      <c r="AP83" s="485"/>
      <c r="AQ83" s="56">
        <v>0</v>
      </c>
      <c r="AR83" s="55"/>
      <c r="AS83" s="56"/>
      <c r="AT83" s="485"/>
      <c r="AU83" s="485"/>
      <c r="AV83" s="56">
        <v>0</v>
      </c>
      <c r="AW83" s="55"/>
      <c r="AX83" s="56"/>
      <c r="AY83" s="485"/>
      <c r="AZ83" s="485"/>
      <c r="BA83" s="56">
        <v>0</v>
      </c>
      <c r="BB83" s="55"/>
      <c r="BC83" s="56"/>
      <c r="BD83" s="485"/>
      <c r="BE83" s="485"/>
      <c r="BF83" s="56">
        <v>0</v>
      </c>
      <c r="BG83" s="55"/>
      <c r="BH83" s="56"/>
      <c r="BI83" s="485"/>
      <c r="BJ83" s="485"/>
      <c r="BK83" s="56">
        <v>0</v>
      </c>
      <c r="BL83" s="55"/>
      <c r="BM83" s="56"/>
      <c r="BN83" s="485"/>
      <c r="BO83" s="485"/>
      <c r="BP83" s="56">
        <v>0</v>
      </c>
      <c r="BQ83" s="55"/>
      <c r="BR83" s="56"/>
      <c r="BS83" s="485"/>
      <c r="BT83" s="485"/>
      <c r="BU83" s="56">
        <f>SUM(M83:BP83)</f>
        <v>1007229</v>
      </c>
      <c r="BV83" s="55"/>
      <c r="BW83" s="56"/>
      <c r="BX83" s="485"/>
      <c r="BY83" s="485"/>
      <c r="BZ83" s="56">
        <v>3058561</v>
      </c>
      <c r="CA83" s="55"/>
      <c r="CB83" s="56"/>
      <c r="CC83" s="485"/>
      <c r="CD83" s="485"/>
      <c r="CE83" s="56">
        <v>558383</v>
      </c>
      <c r="CF83" s="55"/>
      <c r="CG83" s="56"/>
      <c r="CH83" s="485"/>
      <c r="CI83" s="485"/>
      <c r="CJ83" s="56">
        <v>538670</v>
      </c>
      <c r="CK83" s="55"/>
      <c r="CL83" s="56"/>
      <c r="CM83" s="485"/>
      <c r="CN83" s="485"/>
      <c r="CO83" s="56">
        <v>457804</v>
      </c>
      <c r="CP83" s="55"/>
      <c r="CQ83" s="56"/>
      <c r="CR83" s="485"/>
      <c r="CS83" s="485"/>
      <c r="CT83" s="56">
        <v>66581</v>
      </c>
      <c r="CU83" s="55"/>
      <c r="CV83" s="56"/>
      <c r="CW83" s="485"/>
      <c r="CX83" s="485"/>
      <c r="CY83" s="56">
        <v>364729</v>
      </c>
      <c r="CZ83" s="55"/>
      <c r="DA83" s="56"/>
      <c r="DB83" s="485"/>
      <c r="DC83" s="485"/>
      <c r="DD83" s="56">
        <v>241345</v>
      </c>
      <c r="DE83" s="55"/>
      <c r="DF83" s="56"/>
      <c r="DG83" s="485"/>
      <c r="DH83" s="485"/>
      <c r="DI83" s="56">
        <v>361229</v>
      </c>
      <c r="DJ83" s="55"/>
      <c r="DK83" s="56"/>
      <c r="DL83" s="485"/>
      <c r="DM83" s="485"/>
      <c r="DN83" s="56">
        <v>219473</v>
      </c>
      <c r="DO83" s="55"/>
      <c r="DP83" s="56"/>
      <c r="DQ83" s="485"/>
      <c r="DR83" s="485"/>
      <c r="DS83" s="56">
        <v>417</v>
      </c>
      <c r="DT83" s="55"/>
      <c r="DU83" s="56"/>
      <c r="DV83" s="485"/>
      <c r="DW83" s="485"/>
      <c r="DX83" s="56">
        <v>0</v>
      </c>
      <c r="DY83" s="55"/>
      <c r="DZ83" s="56"/>
      <c r="EA83" s="485"/>
      <c r="EB83" s="485"/>
      <c r="EC83" s="56">
        <v>249930</v>
      </c>
      <c r="ED83" s="55"/>
      <c r="EE83" s="56"/>
      <c r="EF83" s="485"/>
      <c r="EG83" s="485"/>
      <c r="EH83" s="56">
        <v>0</v>
      </c>
      <c r="EI83" s="55"/>
      <c r="EJ83" s="56"/>
      <c r="EK83" s="485"/>
      <c r="EL83" s="485"/>
      <c r="EM83" s="56">
        <f t="shared" si="8"/>
        <v>1554857</v>
      </c>
      <c r="EN83" s="55"/>
      <c r="EO83" s="56"/>
      <c r="EP83" s="144"/>
    </row>
    <row r="84" spans="4:146" ht="12.75" customHeight="1" x14ac:dyDescent="0.3">
      <c r="D84" s="144" t="s">
        <v>366</v>
      </c>
      <c r="F84" s="485"/>
      <c r="G84" s="400"/>
      <c r="H84" s="56">
        <v>0</v>
      </c>
      <c r="I84" s="55"/>
      <c r="J84" s="56"/>
      <c r="K84" s="485"/>
      <c r="L84" s="485"/>
      <c r="M84" s="56">
        <v>0</v>
      </c>
      <c r="N84" s="55"/>
      <c r="O84" s="56"/>
      <c r="P84" s="485"/>
      <c r="Q84" s="485"/>
      <c r="R84" s="56">
        <v>0</v>
      </c>
      <c r="S84" s="55"/>
      <c r="T84" s="56"/>
      <c r="U84" s="485"/>
      <c r="V84" s="485"/>
      <c r="W84" s="56">
        <v>0</v>
      </c>
      <c r="X84" s="55"/>
      <c r="Y84" s="56"/>
      <c r="Z84" s="485"/>
      <c r="AA84" s="485"/>
      <c r="AB84" s="56">
        <v>0</v>
      </c>
      <c r="AC84" s="55"/>
      <c r="AD84" s="56"/>
      <c r="AE84" s="485"/>
      <c r="AF84" s="485"/>
      <c r="AG84" s="56">
        <v>0</v>
      </c>
      <c r="AH84" s="55"/>
      <c r="AI84" s="56"/>
      <c r="AJ84" s="485"/>
      <c r="AK84" s="485"/>
      <c r="AL84" s="56">
        <v>0</v>
      </c>
      <c r="AM84" s="55"/>
      <c r="AN84" s="56"/>
      <c r="AO84" s="485"/>
      <c r="AP84" s="485"/>
      <c r="AQ84" s="56">
        <v>0</v>
      </c>
      <c r="AR84" s="55"/>
      <c r="AS84" s="56"/>
      <c r="AT84" s="485"/>
      <c r="AU84" s="485"/>
      <c r="AV84" s="56">
        <v>0</v>
      </c>
      <c r="AW84" s="55"/>
      <c r="AX84" s="56"/>
      <c r="AY84" s="485"/>
      <c r="AZ84" s="485"/>
      <c r="BA84" s="56">
        <v>0</v>
      </c>
      <c r="BB84" s="55"/>
      <c r="BC84" s="56"/>
      <c r="BD84" s="485"/>
      <c r="BE84" s="485"/>
      <c r="BF84" s="56">
        <v>0</v>
      </c>
      <c r="BG84" s="55"/>
      <c r="BH84" s="56"/>
      <c r="BI84" s="485"/>
      <c r="BJ84" s="485"/>
      <c r="BK84" s="56">
        <v>0</v>
      </c>
      <c r="BL84" s="55"/>
      <c r="BM84" s="56"/>
      <c r="BN84" s="485"/>
      <c r="BO84" s="485"/>
      <c r="BP84" s="56">
        <v>0</v>
      </c>
      <c r="BQ84" s="55"/>
      <c r="BR84" s="56"/>
      <c r="BS84" s="485"/>
      <c r="BT84" s="485"/>
      <c r="BU84" s="56">
        <f>SUM(M84:BP84)</f>
        <v>0</v>
      </c>
      <c r="BV84" s="55"/>
      <c r="BW84" s="56"/>
      <c r="BX84" s="485"/>
      <c r="BY84" s="485"/>
      <c r="BZ84" s="56">
        <v>0</v>
      </c>
      <c r="CA84" s="55"/>
      <c r="CB84" s="56"/>
      <c r="CC84" s="485"/>
      <c r="CD84" s="485"/>
      <c r="CE84" s="56">
        <v>0</v>
      </c>
      <c r="CF84" s="55"/>
      <c r="CG84" s="56"/>
      <c r="CH84" s="485"/>
      <c r="CI84" s="485"/>
      <c r="CJ84" s="56">
        <v>0</v>
      </c>
      <c r="CK84" s="55"/>
      <c r="CL84" s="56"/>
      <c r="CM84" s="485"/>
      <c r="CN84" s="485"/>
      <c r="CO84" s="56">
        <v>0</v>
      </c>
      <c r="CP84" s="55"/>
      <c r="CQ84" s="56"/>
      <c r="CR84" s="485"/>
      <c r="CS84" s="485"/>
      <c r="CT84" s="56">
        <v>0</v>
      </c>
      <c r="CU84" s="55"/>
      <c r="CV84" s="56"/>
      <c r="CW84" s="485"/>
      <c r="CX84" s="485"/>
      <c r="CY84" s="56">
        <v>0</v>
      </c>
      <c r="CZ84" s="55"/>
      <c r="DA84" s="56"/>
      <c r="DB84" s="485"/>
      <c r="DC84" s="485"/>
      <c r="DD84" s="56">
        <v>0</v>
      </c>
      <c r="DE84" s="55"/>
      <c r="DF84" s="56"/>
      <c r="DG84" s="485"/>
      <c r="DH84" s="485"/>
      <c r="DI84" s="56">
        <v>0</v>
      </c>
      <c r="DJ84" s="55"/>
      <c r="DK84" s="56"/>
      <c r="DL84" s="485"/>
      <c r="DM84" s="485"/>
      <c r="DN84" s="56">
        <v>0</v>
      </c>
      <c r="DO84" s="55"/>
      <c r="DP84" s="56"/>
      <c r="DQ84" s="485"/>
      <c r="DR84" s="485"/>
      <c r="DS84" s="56">
        <v>0</v>
      </c>
      <c r="DT84" s="55"/>
      <c r="DU84" s="56"/>
      <c r="DV84" s="485"/>
      <c r="DW84" s="485"/>
      <c r="DX84" s="56">
        <v>0</v>
      </c>
      <c r="DY84" s="55"/>
      <c r="DZ84" s="56"/>
      <c r="EA84" s="485"/>
      <c r="EB84" s="485"/>
      <c r="EC84" s="56">
        <v>0</v>
      </c>
      <c r="ED84" s="55"/>
      <c r="EE84" s="56"/>
      <c r="EF84" s="485"/>
      <c r="EG84" s="485"/>
      <c r="EH84" s="56">
        <v>0</v>
      </c>
      <c r="EI84" s="55"/>
      <c r="EJ84" s="56"/>
      <c r="EK84" s="485"/>
      <c r="EL84" s="485"/>
      <c r="EM84" s="56">
        <f t="shared" si="8"/>
        <v>0</v>
      </c>
      <c r="EN84" s="55"/>
      <c r="EO84" s="56"/>
      <c r="EP84" s="144"/>
    </row>
    <row r="85" spans="4:146" ht="12.75" customHeight="1" x14ac:dyDescent="0.3">
      <c r="D85" s="144" t="s">
        <v>367</v>
      </c>
      <c r="F85" s="485"/>
      <c r="G85" s="420"/>
      <c r="H85" s="121">
        <v>0</v>
      </c>
      <c r="I85" s="120"/>
      <c r="J85" s="56"/>
      <c r="K85" s="485"/>
      <c r="L85" s="494"/>
      <c r="M85" s="121">
        <v>0</v>
      </c>
      <c r="N85" s="120"/>
      <c r="O85" s="56"/>
      <c r="P85" s="485"/>
      <c r="Q85" s="494"/>
      <c r="R85" s="121">
        <v>518286</v>
      </c>
      <c r="S85" s="120"/>
      <c r="T85" s="56"/>
      <c r="U85" s="485"/>
      <c r="V85" s="494"/>
      <c r="W85" s="121">
        <v>781917</v>
      </c>
      <c r="X85" s="120"/>
      <c r="Y85" s="56"/>
      <c r="Z85" s="485"/>
      <c r="AA85" s="494"/>
      <c r="AB85" s="121">
        <v>0</v>
      </c>
      <c r="AC85" s="120"/>
      <c r="AD85" s="56"/>
      <c r="AE85" s="485"/>
      <c r="AF85" s="494"/>
      <c r="AG85" s="121">
        <v>0</v>
      </c>
      <c r="AH85" s="120"/>
      <c r="AI85" s="56"/>
      <c r="AJ85" s="485"/>
      <c r="AK85" s="494"/>
      <c r="AL85" s="121">
        <v>0</v>
      </c>
      <c r="AM85" s="120"/>
      <c r="AN85" s="56"/>
      <c r="AO85" s="485"/>
      <c r="AP85" s="494"/>
      <c r="AQ85" s="121">
        <v>0</v>
      </c>
      <c r="AR85" s="120"/>
      <c r="AS85" s="56"/>
      <c r="AT85" s="485"/>
      <c r="AU85" s="494"/>
      <c r="AV85" s="121">
        <v>0</v>
      </c>
      <c r="AW85" s="120"/>
      <c r="AX85" s="56"/>
      <c r="AY85" s="485"/>
      <c r="AZ85" s="494"/>
      <c r="BA85" s="121">
        <v>0</v>
      </c>
      <c r="BB85" s="120"/>
      <c r="BC85" s="56"/>
      <c r="BD85" s="485"/>
      <c r="BE85" s="494"/>
      <c r="BF85" s="121">
        <v>0</v>
      </c>
      <c r="BG85" s="120"/>
      <c r="BH85" s="56"/>
      <c r="BI85" s="485"/>
      <c r="BJ85" s="494"/>
      <c r="BK85" s="121">
        <v>0</v>
      </c>
      <c r="BL85" s="120"/>
      <c r="BM85" s="56"/>
      <c r="BN85" s="485"/>
      <c r="BO85" s="494"/>
      <c r="BP85" s="121">
        <v>0</v>
      </c>
      <c r="BQ85" s="120"/>
      <c r="BR85" s="56"/>
      <c r="BS85" s="485"/>
      <c r="BT85" s="494"/>
      <c r="BU85" s="121">
        <f>SUM(M85:BP85)</f>
        <v>1300203</v>
      </c>
      <c r="BV85" s="120"/>
      <c r="BW85" s="56"/>
      <c r="BX85" s="485"/>
      <c r="BY85" s="494"/>
      <c r="BZ85" s="121">
        <v>3845684</v>
      </c>
      <c r="CA85" s="120"/>
      <c r="CB85" s="56"/>
      <c r="CC85" s="485"/>
      <c r="CD85" s="494"/>
      <c r="CE85" s="121">
        <v>668808</v>
      </c>
      <c r="CF85" s="120"/>
      <c r="CG85" s="56"/>
      <c r="CH85" s="485"/>
      <c r="CI85" s="494"/>
      <c r="CJ85" s="121">
        <v>640358</v>
      </c>
      <c r="CK85" s="120"/>
      <c r="CL85" s="56"/>
      <c r="CM85" s="485"/>
      <c r="CN85" s="494"/>
      <c r="CO85" s="121">
        <v>551206</v>
      </c>
      <c r="CP85" s="120"/>
      <c r="CQ85" s="56"/>
      <c r="CR85" s="485"/>
      <c r="CS85" s="494"/>
      <c r="CT85" s="121">
        <v>84467</v>
      </c>
      <c r="CU85" s="120"/>
      <c r="CV85" s="56"/>
      <c r="CW85" s="485"/>
      <c r="CX85" s="494"/>
      <c r="CY85" s="121">
        <v>479681</v>
      </c>
      <c r="CZ85" s="120"/>
      <c r="DA85" s="56"/>
      <c r="DB85" s="485"/>
      <c r="DC85" s="494"/>
      <c r="DD85" s="121">
        <v>332896</v>
      </c>
      <c r="DE85" s="120"/>
      <c r="DF85" s="56"/>
      <c r="DG85" s="485"/>
      <c r="DH85" s="494"/>
      <c r="DI85" s="121">
        <v>478951</v>
      </c>
      <c r="DJ85" s="120"/>
      <c r="DK85" s="56"/>
      <c r="DL85" s="485"/>
      <c r="DM85" s="494"/>
      <c r="DN85" s="121">
        <v>279082</v>
      </c>
      <c r="DO85" s="120"/>
      <c r="DP85" s="56"/>
      <c r="DQ85" s="485"/>
      <c r="DR85" s="494"/>
      <c r="DS85" s="121">
        <v>571</v>
      </c>
      <c r="DT85" s="120"/>
      <c r="DU85" s="56"/>
      <c r="DV85" s="485"/>
      <c r="DW85" s="494"/>
      <c r="DX85" s="121">
        <v>0</v>
      </c>
      <c r="DY85" s="120"/>
      <c r="DZ85" s="56"/>
      <c r="EA85" s="485"/>
      <c r="EB85" s="494"/>
      <c r="EC85" s="121">
        <v>329664</v>
      </c>
      <c r="ED85" s="120"/>
      <c r="EE85" s="56"/>
      <c r="EF85" s="485"/>
      <c r="EG85" s="494"/>
      <c r="EH85" s="121">
        <v>0</v>
      </c>
      <c r="EI85" s="120"/>
      <c r="EJ85" s="56"/>
      <c r="EK85" s="485"/>
      <c r="EL85" s="494"/>
      <c r="EM85" s="121">
        <f t="shared" si="8"/>
        <v>1860372</v>
      </c>
      <c r="EN85" s="120"/>
      <c r="EO85" s="56"/>
      <c r="EP85" s="144"/>
    </row>
    <row r="86" spans="4:146" ht="12.75" customHeight="1" x14ac:dyDescent="0.3">
      <c r="D86" s="144"/>
      <c r="F86" s="485"/>
      <c r="H86" s="56"/>
      <c r="I86" s="56"/>
      <c r="J86" s="56"/>
      <c r="K86" s="485"/>
      <c r="L86" s="56"/>
      <c r="M86" s="56"/>
      <c r="N86" s="56"/>
      <c r="O86" s="56"/>
      <c r="P86" s="485"/>
      <c r="Q86" s="56"/>
      <c r="R86" s="56"/>
      <c r="S86" s="56"/>
      <c r="T86" s="56"/>
      <c r="U86" s="485"/>
      <c r="V86" s="56"/>
      <c r="W86" s="56"/>
      <c r="X86" s="56"/>
      <c r="Y86" s="56"/>
      <c r="Z86" s="485"/>
      <c r="AA86" s="56"/>
      <c r="AB86" s="56"/>
      <c r="AC86" s="56"/>
      <c r="AD86" s="56"/>
      <c r="AE86" s="485"/>
      <c r="AF86" s="56"/>
      <c r="AG86" s="56"/>
      <c r="AH86" s="56"/>
      <c r="AI86" s="56"/>
      <c r="AJ86" s="485"/>
      <c r="AK86" s="56"/>
      <c r="AL86" s="56"/>
      <c r="AM86" s="56"/>
      <c r="AN86" s="56"/>
      <c r="AO86" s="485"/>
      <c r="AP86" s="56"/>
      <c r="AQ86" s="56"/>
      <c r="AR86" s="56"/>
      <c r="AS86" s="56"/>
      <c r="AT86" s="485"/>
      <c r="AU86" s="56"/>
      <c r="AV86" s="56"/>
      <c r="AW86" s="56"/>
      <c r="AX86" s="56"/>
      <c r="AY86" s="485"/>
      <c r="AZ86" s="56"/>
      <c r="BA86" s="56"/>
      <c r="BB86" s="56"/>
      <c r="BC86" s="56"/>
      <c r="BD86" s="485"/>
      <c r="BE86" s="56"/>
      <c r="BF86" s="56"/>
      <c r="BG86" s="56"/>
      <c r="BH86" s="56"/>
      <c r="BI86" s="485"/>
      <c r="BJ86" s="56"/>
      <c r="BK86" s="56"/>
      <c r="BL86" s="56"/>
      <c r="BM86" s="56"/>
      <c r="BN86" s="485"/>
      <c r="BO86" s="56"/>
      <c r="BP86" s="56"/>
      <c r="BQ86" s="56"/>
      <c r="BR86" s="56"/>
      <c r="BS86" s="485"/>
      <c r="BT86" s="56"/>
      <c r="BU86" s="56"/>
      <c r="BV86" s="56"/>
      <c r="BW86" s="56"/>
      <c r="BX86" s="485"/>
      <c r="BY86" s="56"/>
      <c r="BZ86" s="56"/>
      <c r="CA86" s="56"/>
      <c r="CB86" s="56"/>
      <c r="CC86" s="485"/>
      <c r="CD86" s="56"/>
      <c r="CE86" s="56"/>
      <c r="CF86" s="56"/>
      <c r="CG86" s="56"/>
      <c r="CH86" s="485"/>
      <c r="CI86" s="56"/>
      <c r="CJ86" s="56"/>
      <c r="CK86" s="56"/>
      <c r="CL86" s="56"/>
      <c r="CM86" s="485"/>
      <c r="CN86" s="56"/>
      <c r="CO86" s="56"/>
      <c r="CP86" s="56"/>
      <c r="CQ86" s="56"/>
      <c r="CR86" s="485"/>
      <c r="CS86" s="56"/>
      <c r="CT86" s="56"/>
      <c r="CU86" s="56"/>
      <c r="CV86" s="56"/>
      <c r="CW86" s="485"/>
      <c r="CX86" s="56"/>
      <c r="CY86" s="56"/>
      <c r="CZ86" s="56"/>
      <c r="DA86" s="56"/>
      <c r="DB86" s="485"/>
      <c r="DC86" s="56"/>
      <c r="DD86" s="56"/>
      <c r="DE86" s="56"/>
      <c r="DF86" s="56"/>
      <c r="DG86" s="485"/>
      <c r="DH86" s="56"/>
      <c r="DI86" s="56"/>
      <c r="DJ86" s="56"/>
      <c r="DK86" s="56"/>
      <c r="DL86" s="485"/>
      <c r="DM86" s="56"/>
      <c r="DN86" s="56"/>
      <c r="DO86" s="56"/>
      <c r="DP86" s="56"/>
      <c r="DQ86" s="485"/>
      <c r="DR86" s="56"/>
      <c r="DS86" s="56"/>
      <c r="DT86" s="56"/>
      <c r="DU86" s="56"/>
      <c r="DV86" s="485"/>
      <c r="DW86" s="56"/>
      <c r="DX86" s="56"/>
      <c r="DY86" s="56"/>
      <c r="DZ86" s="56"/>
      <c r="EA86" s="485"/>
      <c r="EB86" s="56"/>
      <c r="EC86" s="56"/>
      <c r="ED86" s="56"/>
      <c r="EE86" s="56"/>
      <c r="EF86" s="485"/>
      <c r="EG86" s="56"/>
      <c r="EH86" s="56"/>
      <c r="EI86" s="56"/>
      <c r="EJ86" s="56"/>
      <c r="EK86" s="485"/>
      <c r="EL86" s="56"/>
      <c r="EM86" s="56"/>
      <c r="EN86" s="56"/>
      <c r="EO86" s="56"/>
      <c r="EP86" s="144"/>
    </row>
    <row r="87" spans="4:146" ht="12.75" customHeight="1" x14ac:dyDescent="0.3">
      <c r="D87" s="144" t="s">
        <v>377</v>
      </c>
      <c r="F87" s="485"/>
      <c r="H87" s="56">
        <f>SUM(H88:H91)</f>
        <v>0</v>
      </c>
      <c r="I87" s="56"/>
      <c r="J87" s="56"/>
      <c r="K87" s="485"/>
      <c r="L87" s="56"/>
      <c r="M87" s="56">
        <f>SUM(M88:M91)</f>
        <v>0</v>
      </c>
      <c r="N87" s="56"/>
      <c r="O87" s="56"/>
      <c r="P87" s="485"/>
      <c r="Q87" s="56"/>
      <c r="R87" s="56">
        <f>SUM(R88:R91)</f>
        <v>74735</v>
      </c>
      <c r="S87" s="56"/>
      <c r="T87" s="56"/>
      <c r="U87" s="485"/>
      <c r="V87" s="56"/>
      <c r="W87" s="56">
        <f>SUM(W88:W91)</f>
        <v>921476</v>
      </c>
      <c r="X87" s="56"/>
      <c r="Y87" s="56"/>
      <c r="Z87" s="485"/>
      <c r="AA87" s="56"/>
      <c r="AB87" s="56">
        <f>SUM(AB88:AB91)</f>
        <v>0</v>
      </c>
      <c r="AC87" s="56"/>
      <c r="AD87" s="56"/>
      <c r="AE87" s="485"/>
      <c r="AF87" s="56"/>
      <c r="AG87" s="56">
        <f>SUM(AG88:AG91)</f>
        <v>0</v>
      </c>
      <c r="AH87" s="56"/>
      <c r="AI87" s="56"/>
      <c r="AJ87" s="485"/>
      <c r="AK87" s="56"/>
      <c r="AL87" s="56">
        <f>SUM(AL88:AL91)</f>
        <v>0</v>
      </c>
      <c r="AM87" s="56"/>
      <c r="AN87" s="56"/>
      <c r="AO87" s="485"/>
      <c r="AP87" s="56"/>
      <c r="AQ87" s="56">
        <f>SUM(AQ88:AQ91)</f>
        <v>0</v>
      </c>
      <c r="AR87" s="56"/>
      <c r="AS87" s="56"/>
      <c r="AT87" s="485"/>
      <c r="AU87" s="56"/>
      <c r="AV87" s="56">
        <f>SUM(AV88:AV91)</f>
        <v>0</v>
      </c>
      <c r="AW87" s="56"/>
      <c r="AX87" s="56"/>
      <c r="AY87" s="485"/>
      <c r="AZ87" s="56"/>
      <c r="BA87" s="56">
        <f>SUM(BA88:BA91)</f>
        <v>0</v>
      </c>
      <c r="BB87" s="56"/>
      <c r="BC87" s="56"/>
      <c r="BD87" s="485"/>
      <c r="BE87" s="56"/>
      <c r="BF87" s="56">
        <f>SUM(BF88:BF91)</f>
        <v>0</v>
      </c>
      <c r="BG87" s="56"/>
      <c r="BH87" s="56"/>
      <c r="BI87" s="485"/>
      <c r="BJ87" s="56"/>
      <c r="BK87" s="56">
        <f>SUM(BK88:BK91)</f>
        <v>0</v>
      </c>
      <c r="BL87" s="56"/>
      <c r="BM87" s="56"/>
      <c r="BN87" s="485"/>
      <c r="BO87" s="56"/>
      <c r="BP87" s="56">
        <f>SUM(BP88:BP91)</f>
        <v>0</v>
      </c>
      <c r="BQ87" s="56"/>
      <c r="BR87" s="56"/>
      <c r="BS87" s="485"/>
      <c r="BT87" s="56"/>
      <c r="BU87" s="56">
        <f>SUM(BU88:BU91)</f>
        <v>996211</v>
      </c>
      <c r="BV87" s="56"/>
      <c r="BW87" s="56"/>
      <c r="BX87" s="485"/>
      <c r="BY87" s="56"/>
      <c r="BZ87" s="56">
        <f>SUM(BZ88:BZ91)</f>
        <v>10723059</v>
      </c>
      <c r="CA87" s="56"/>
      <c r="CB87" s="56"/>
      <c r="CC87" s="485"/>
      <c r="CD87" s="56"/>
      <c r="CE87" s="56">
        <f>SUM(CE88:CE91)</f>
        <v>162209</v>
      </c>
      <c r="CF87" s="56"/>
      <c r="CG87" s="56"/>
      <c r="CH87" s="485"/>
      <c r="CI87" s="56"/>
      <c r="CJ87" s="56">
        <f>SUM(CJ88:CJ91)</f>
        <v>3791090</v>
      </c>
      <c r="CK87" s="56"/>
      <c r="CL87" s="56"/>
      <c r="CM87" s="485"/>
      <c r="CN87" s="56"/>
      <c r="CO87" s="56">
        <f>SUM(CO88:CO91)</f>
        <v>1591846</v>
      </c>
      <c r="CP87" s="56"/>
      <c r="CQ87" s="56"/>
      <c r="CR87" s="485"/>
      <c r="CS87" s="56"/>
      <c r="CT87" s="56">
        <f>SUM(CT88:CT91)</f>
        <v>1098806</v>
      </c>
      <c r="CU87" s="56"/>
      <c r="CV87" s="56"/>
      <c r="CW87" s="485"/>
      <c r="CX87" s="56"/>
      <c r="CY87" s="56">
        <f>SUM(CY88:CY91)</f>
        <v>368379</v>
      </c>
      <c r="CZ87" s="56"/>
      <c r="DA87" s="56"/>
      <c r="DB87" s="485"/>
      <c r="DC87" s="56"/>
      <c r="DD87" s="56">
        <f>SUM(DD88:DD91)</f>
        <v>0</v>
      </c>
      <c r="DE87" s="56"/>
      <c r="DF87" s="56"/>
      <c r="DG87" s="485"/>
      <c r="DH87" s="56"/>
      <c r="DI87" s="56">
        <f>SUM(DI88:DI91)</f>
        <v>1543115</v>
      </c>
      <c r="DJ87" s="56"/>
      <c r="DK87" s="56"/>
      <c r="DL87" s="485"/>
      <c r="DM87" s="56"/>
      <c r="DN87" s="56">
        <f>SUM(DN88:DN91)</f>
        <v>747428</v>
      </c>
      <c r="DO87" s="56"/>
      <c r="DP87" s="56"/>
      <c r="DQ87" s="485"/>
      <c r="DR87" s="56"/>
      <c r="DS87" s="56">
        <f>SUM(DS88:DS91)</f>
        <v>326135</v>
      </c>
      <c r="DT87" s="56"/>
      <c r="DU87" s="56"/>
      <c r="DV87" s="485"/>
      <c r="DW87" s="56"/>
      <c r="DX87" s="56">
        <f>SUM(DX88:DX91)</f>
        <v>222568</v>
      </c>
      <c r="DY87" s="56"/>
      <c r="DZ87" s="56"/>
      <c r="EA87" s="485"/>
      <c r="EB87" s="56"/>
      <c r="EC87" s="56">
        <f>SUM(EC88:EC91)</f>
        <v>871483</v>
      </c>
      <c r="ED87" s="56"/>
      <c r="EE87" s="56"/>
      <c r="EF87" s="485"/>
      <c r="EG87" s="56"/>
      <c r="EH87" s="56">
        <f>SUM(EH88:EH91)</f>
        <v>0</v>
      </c>
      <c r="EI87" s="56"/>
      <c r="EJ87" s="56"/>
      <c r="EK87" s="485"/>
      <c r="EL87" s="56"/>
      <c r="EM87" s="56">
        <f>SUM(EM88:EM91)</f>
        <v>5545145</v>
      </c>
      <c r="EN87" s="56"/>
      <c r="EO87" s="56"/>
      <c r="EP87" s="144"/>
    </row>
    <row r="88" spans="4:146" ht="12.75" customHeight="1" x14ac:dyDescent="0.3">
      <c r="D88" s="144" t="s">
        <v>362</v>
      </c>
      <c r="F88" s="485"/>
      <c r="G88" s="406"/>
      <c r="H88" s="483">
        <v>0</v>
      </c>
      <c r="I88" s="484"/>
      <c r="J88" s="56"/>
      <c r="K88" s="485"/>
      <c r="L88" s="486"/>
      <c r="M88" s="483">
        <v>0</v>
      </c>
      <c r="N88" s="484"/>
      <c r="O88" s="56"/>
      <c r="P88" s="485"/>
      <c r="Q88" s="486"/>
      <c r="R88" s="483">
        <f>40000-27851</f>
        <v>12149</v>
      </c>
      <c r="S88" s="484"/>
      <c r="T88" s="56"/>
      <c r="U88" s="485"/>
      <c r="V88" s="486"/>
      <c r="W88" s="483">
        <f>490000-348571</f>
        <v>141429</v>
      </c>
      <c r="X88" s="484"/>
      <c r="Y88" s="56"/>
      <c r="Z88" s="485"/>
      <c r="AA88" s="486"/>
      <c r="AB88" s="483">
        <v>0</v>
      </c>
      <c r="AC88" s="484"/>
      <c r="AD88" s="56"/>
      <c r="AE88" s="485"/>
      <c r="AF88" s="486"/>
      <c r="AG88" s="483">
        <v>0</v>
      </c>
      <c r="AH88" s="484"/>
      <c r="AI88" s="56"/>
      <c r="AJ88" s="485"/>
      <c r="AK88" s="486"/>
      <c r="AL88" s="483">
        <v>0</v>
      </c>
      <c r="AM88" s="484"/>
      <c r="AN88" s="56"/>
      <c r="AO88" s="485"/>
      <c r="AP88" s="486"/>
      <c r="AQ88" s="483">
        <v>0</v>
      </c>
      <c r="AR88" s="484"/>
      <c r="AS88" s="56"/>
      <c r="AT88" s="485"/>
      <c r="AU88" s="486"/>
      <c r="AV88" s="483">
        <v>0</v>
      </c>
      <c r="AW88" s="484"/>
      <c r="AX88" s="56"/>
      <c r="AY88" s="485"/>
      <c r="AZ88" s="486"/>
      <c r="BA88" s="483">
        <v>0</v>
      </c>
      <c r="BB88" s="484"/>
      <c r="BC88" s="56"/>
      <c r="BD88" s="485"/>
      <c r="BE88" s="486"/>
      <c r="BF88" s="483">
        <v>0</v>
      </c>
      <c r="BG88" s="484"/>
      <c r="BH88" s="56"/>
      <c r="BI88" s="485"/>
      <c r="BJ88" s="486"/>
      <c r="BK88" s="483">
        <v>0</v>
      </c>
      <c r="BL88" s="484"/>
      <c r="BM88" s="56"/>
      <c r="BN88" s="485"/>
      <c r="BO88" s="486"/>
      <c r="BP88" s="483">
        <v>0</v>
      </c>
      <c r="BQ88" s="484"/>
      <c r="BR88" s="56"/>
      <c r="BS88" s="485"/>
      <c r="BT88" s="486"/>
      <c r="BU88" s="483">
        <f>SUM(M88:BP88)</f>
        <v>153578</v>
      </c>
      <c r="BV88" s="484"/>
      <c r="BW88" s="56"/>
      <c r="BX88" s="485"/>
      <c r="BY88" s="486"/>
      <c r="BZ88" s="483">
        <v>1852453</v>
      </c>
      <c r="CA88" s="484"/>
      <c r="CB88" s="56"/>
      <c r="CC88" s="485"/>
      <c r="CD88" s="486"/>
      <c r="CE88" s="483">
        <v>29541</v>
      </c>
      <c r="CF88" s="484"/>
      <c r="CG88" s="56"/>
      <c r="CH88" s="485"/>
      <c r="CI88" s="486"/>
      <c r="CJ88" s="483">
        <v>637746</v>
      </c>
      <c r="CK88" s="484"/>
      <c r="CL88" s="56"/>
      <c r="CM88" s="485"/>
      <c r="CN88" s="486"/>
      <c r="CO88" s="483">
        <v>254689</v>
      </c>
      <c r="CP88" s="484"/>
      <c r="CQ88" s="56"/>
      <c r="CR88" s="485"/>
      <c r="CS88" s="486"/>
      <c r="CT88" s="483">
        <v>187275</v>
      </c>
      <c r="CU88" s="484"/>
      <c r="CV88" s="56"/>
      <c r="CW88" s="485"/>
      <c r="CX88" s="486"/>
      <c r="CY88" s="483">
        <v>68700</v>
      </c>
      <c r="CZ88" s="484"/>
      <c r="DA88" s="56"/>
      <c r="DB88" s="485"/>
      <c r="DC88" s="486"/>
      <c r="DD88" s="483">
        <v>0</v>
      </c>
      <c r="DE88" s="484"/>
      <c r="DF88" s="56"/>
      <c r="DG88" s="485"/>
      <c r="DH88" s="486"/>
      <c r="DI88" s="483">
        <v>287531</v>
      </c>
      <c r="DJ88" s="484"/>
      <c r="DK88" s="56"/>
      <c r="DL88" s="485"/>
      <c r="DM88" s="486"/>
      <c r="DN88" s="483">
        <v>122831</v>
      </c>
      <c r="DO88" s="484"/>
      <c r="DP88" s="56"/>
      <c r="DQ88" s="485"/>
      <c r="DR88" s="486"/>
      <c r="DS88" s="483">
        <v>62763</v>
      </c>
      <c r="DT88" s="484"/>
      <c r="DU88" s="56"/>
      <c r="DV88" s="485"/>
      <c r="DW88" s="486"/>
      <c r="DX88" s="483">
        <v>39864</v>
      </c>
      <c r="DY88" s="484"/>
      <c r="DZ88" s="56"/>
      <c r="EA88" s="485"/>
      <c r="EB88" s="486"/>
      <c r="EC88" s="483">
        <v>161513</v>
      </c>
      <c r="ED88" s="484"/>
      <c r="EE88" s="56"/>
      <c r="EF88" s="485"/>
      <c r="EG88" s="486"/>
      <c r="EH88" s="483">
        <v>0</v>
      </c>
      <c r="EI88" s="484"/>
      <c r="EJ88" s="56"/>
      <c r="EK88" s="485"/>
      <c r="EL88" s="486"/>
      <c r="EM88" s="483">
        <f t="shared" ref="EM88:EM91" si="9">SUM(CE88:CO88)</f>
        <v>921976</v>
      </c>
      <c r="EN88" s="484"/>
      <c r="EO88" s="56"/>
      <c r="EP88" s="144"/>
    </row>
    <row r="89" spans="4:146" ht="12.75" customHeight="1" x14ac:dyDescent="0.3">
      <c r="D89" s="144" t="s">
        <v>365</v>
      </c>
      <c r="F89" s="485"/>
      <c r="G89" s="400"/>
      <c r="H89" s="56">
        <v>0</v>
      </c>
      <c r="I89" s="55"/>
      <c r="J89" s="56"/>
      <c r="K89" s="485"/>
      <c r="L89" s="485"/>
      <c r="M89" s="56">
        <v>0</v>
      </c>
      <c r="N89" s="55"/>
      <c r="O89" s="56"/>
      <c r="P89" s="485"/>
      <c r="Q89" s="485"/>
      <c r="R89" s="56">
        <v>27851</v>
      </c>
      <c r="S89" s="55"/>
      <c r="T89" s="56"/>
      <c r="U89" s="485"/>
      <c r="V89" s="485"/>
      <c r="W89" s="56">
        <v>348571</v>
      </c>
      <c r="X89" s="55"/>
      <c r="Y89" s="56"/>
      <c r="Z89" s="485"/>
      <c r="AA89" s="485"/>
      <c r="AB89" s="56">
        <v>0</v>
      </c>
      <c r="AC89" s="55"/>
      <c r="AD89" s="56"/>
      <c r="AE89" s="485"/>
      <c r="AF89" s="485"/>
      <c r="AG89" s="56">
        <v>0</v>
      </c>
      <c r="AH89" s="55"/>
      <c r="AI89" s="56"/>
      <c r="AJ89" s="485"/>
      <c r="AK89" s="485"/>
      <c r="AL89" s="56">
        <v>0</v>
      </c>
      <c r="AM89" s="55"/>
      <c r="AN89" s="56"/>
      <c r="AO89" s="485"/>
      <c r="AP89" s="485"/>
      <c r="AQ89" s="56">
        <v>0</v>
      </c>
      <c r="AR89" s="55"/>
      <c r="AS89" s="56"/>
      <c r="AT89" s="485"/>
      <c r="AU89" s="485"/>
      <c r="AV89" s="56">
        <v>0</v>
      </c>
      <c r="AW89" s="55"/>
      <c r="AX89" s="56"/>
      <c r="AY89" s="485"/>
      <c r="AZ89" s="485"/>
      <c r="BA89" s="56">
        <v>0</v>
      </c>
      <c r="BB89" s="55"/>
      <c r="BC89" s="56"/>
      <c r="BD89" s="485"/>
      <c r="BE89" s="485"/>
      <c r="BF89" s="56">
        <v>0</v>
      </c>
      <c r="BG89" s="55"/>
      <c r="BH89" s="56"/>
      <c r="BI89" s="485"/>
      <c r="BJ89" s="485"/>
      <c r="BK89" s="56">
        <v>0</v>
      </c>
      <c r="BL89" s="55"/>
      <c r="BM89" s="56"/>
      <c r="BN89" s="485"/>
      <c r="BO89" s="485"/>
      <c r="BP89" s="56">
        <v>0</v>
      </c>
      <c r="BQ89" s="55"/>
      <c r="BR89" s="56"/>
      <c r="BS89" s="485"/>
      <c r="BT89" s="485"/>
      <c r="BU89" s="56">
        <f>SUM(M89:BP89)</f>
        <v>376422</v>
      </c>
      <c r="BV89" s="55"/>
      <c r="BW89" s="56"/>
      <c r="BX89" s="485"/>
      <c r="BY89" s="485"/>
      <c r="BZ89" s="56">
        <v>4004751</v>
      </c>
      <c r="CA89" s="55"/>
      <c r="CB89" s="56"/>
      <c r="CC89" s="485"/>
      <c r="CD89" s="485"/>
      <c r="CE89" s="56">
        <v>60459</v>
      </c>
      <c r="CF89" s="55"/>
      <c r="CG89" s="56"/>
      <c r="CH89" s="485"/>
      <c r="CI89" s="485"/>
      <c r="CJ89" s="56">
        <v>1457254</v>
      </c>
      <c r="CK89" s="55"/>
      <c r="CL89" s="56"/>
      <c r="CM89" s="485"/>
      <c r="CN89" s="485"/>
      <c r="CO89" s="56">
        <v>615311</v>
      </c>
      <c r="CP89" s="55"/>
      <c r="CQ89" s="56"/>
      <c r="CR89" s="485"/>
      <c r="CS89" s="485"/>
      <c r="CT89" s="56">
        <v>410825</v>
      </c>
      <c r="CU89" s="55"/>
      <c r="CV89" s="56"/>
      <c r="CW89" s="485"/>
      <c r="CX89" s="485"/>
      <c r="CY89" s="56">
        <v>131300</v>
      </c>
      <c r="CZ89" s="55"/>
      <c r="DA89" s="56"/>
      <c r="DB89" s="485"/>
      <c r="DC89" s="485"/>
      <c r="DD89" s="56">
        <v>0</v>
      </c>
      <c r="DE89" s="55"/>
      <c r="DF89" s="56"/>
      <c r="DG89" s="485"/>
      <c r="DH89" s="485"/>
      <c r="DI89" s="56">
        <v>547469</v>
      </c>
      <c r="DJ89" s="55"/>
      <c r="DK89" s="56"/>
      <c r="DL89" s="485"/>
      <c r="DM89" s="485"/>
      <c r="DN89" s="56">
        <v>280473</v>
      </c>
      <c r="DO89" s="55"/>
      <c r="DP89" s="56"/>
      <c r="DQ89" s="485"/>
      <c r="DR89" s="485"/>
      <c r="DS89" s="56">
        <v>113037</v>
      </c>
      <c r="DT89" s="55"/>
      <c r="DU89" s="56"/>
      <c r="DV89" s="485"/>
      <c r="DW89" s="485"/>
      <c r="DX89" s="56">
        <v>80136</v>
      </c>
      <c r="DY89" s="55"/>
      <c r="DZ89" s="56"/>
      <c r="EA89" s="485"/>
      <c r="EB89" s="485"/>
      <c r="EC89" s="56">
        <v>308487</v>
      </c>
      <c r="ED89" s="55"/>
      <c r="EE89" s="56"/>
      <c r="EF89" s="485"/>
      <c r="EG89" s="485"/>
      <c r="EH89" s="56">
        <v>0</v>
      </c>
      <c r="EI89" s="55"/>
      <c r="EJ89" s="56"/>
      <c r="EK89" s="485"/>
      <c r="EL89" s="485"/>
      <c r="EM89" s="56">
        <f t="shared" si="9"/>
        <v>2133024</v>
      </c>
      <c r="EN89" s="55"/>
      <c r="EO89" s="56"/>
      <c r="EP89" s="144"/>
    </row>
    <row r="90" spans="4:146" ht="12.75" customHeight="1" x14ac:dyDescent="0.3">
      <c r="D90" s="144" t="s">
        <v>366</v>
      </c>
      <c r="F90" s="485"/>
      <c r="G90" s="400"/>
      <c r="H90" s="56">
        <v>0</v>
      </c>
      <c r="I90" s="55"/>
      <c r="J90" s="56"/>
      <c r="K90" s="485"/>
      <c r="L90" s="485"/>
      <c r="M90" s="56">
        <v>0</v>
      </c>
      <c r="N90" s="55"/>
      <c r="O90" s="56"/>
      <c r="P90" s="485"/>
      <c r="Q90" s="485"/>
      <c r="R90" s="56">
        <v>0</v>
      </c>
      <c r="S90" s="55"/>
      <c r="T90" s="56"/>
      <c r="U90" s="485"/>
      <c r="V90" s="485"/>
      <c r="W90" s="56">
        <v>0</v>
      </c>
      <c r="X90" s="55"/>
      <c r="Y90" s="56"/>
      <c r="Z90" s="485"/>
      <c r="AA90" s="485"/>
      <c r="AB90" s="56">
        <v>0</v>
      </c>
      <c r="AC90" s="55"/>
      <c r="AD90" s="56"/>
      <c r="AE90" s="485"/>
      <c r="AF90" s="485"/>
      <c r="AG90" s="56">
        <v>0</v>
      </c>
      <c r="AH90" s="55"/>
      <c r="AI90" s="56"/>
      <c r="AJ90" s="485"/>
      <c r="AK90" s="485"/>
      <c r="AL90" s="56">
        <v>0</v>
      </c>
      <c r="AM90" s="55"/>
      <c r="AN90" s="56"/>
      <c r="AO90" s="485"/>
      <c r="AP90" s="485"/>
      <c r="AQ90" s="56">
        <v>0</v>
      </c>
      <c r="AR90" s="55"/>
      <c r="AS90" s="56"/>
      <c r="AT90" s="485"/>
      <c r="AU90" s="485"/>
      <c r="AV90" s="56">
        <v>0</v>
      </c>
      <c r="AW90" s="55"/>
      <c r="AX90" s="56"/>
      <c r="AY90" s="485"/>
      <c r="AZ90" s="485"/>
      <c r="BA90" s="56">
        <v>0</v>
      </c>
      <c r="BB90" s="55"/>
      <c r="BC90" s="56"/>
      <c r="BD90" s="485"/>
      <c r="BE90" s="485"/>
      <c r="BF90" s="56">
        <v>0</v>
      </c>
      <c r="BG90" s="55"/>
      <c r="BH90" s="56"/>
      <c r="BI90" s="485"/>
      <c r="BJ90" s="485"/>
      <c r="BK90" s="56">
        <v>0</v>
      </c>
      <c r="BL90" s="55"/>
      <c r="BM90" s="56"/>
      <c r="BN90" s="485"/>
      <c r="BO90" s="485"/>
      <c r="BP90" s="56">
        <v>0</v>
      </c>
      <c r="BQ90" s="55"/>
      <c r="BR90" s="56"/>
      <c r="BS90" s="485"/>
      <c r="BT90" s="485"/>
      <c r="BU90" s="56">
        <f>SUM(M90:BP90)</f>
        <v>0</v>
      </c>
      <c r="BV90" s="55"/>
      <c r="BW90" s="56"/>
      <c r="BX90" s="485"/>
      <c r="BY90" s="485"/>
      <c r="BZ90" s="56">
        <v>0</v>
      </c>
      <c r="CA90" s="55"/>
      <c r="CB90" s="56"/>
      <c r="CC90" s="485"/>
      <c r="CD90" s="485"/>
      <c r="CE90" s="56">
        <v>0</v>
      </c>
      <c r="CF90" s="55"/>
      <c r="CG90" s="56"/>
      <c r="CH90" s="485"/>
      <c r="CI90" s="485"/>
      <c r="CJ90" s="56">
        <v>0</v>
      </c>
      <c r="CK90" s="55"/>
      <c r="CL90" s="56"/>
      <c r="CM90" s="485"/>
      <c r="CN90" s="485"/>
      <c r="CO90" s="56">
        <v>0</v>
      </c>
      <c r="CP90" s="55"/>
      <c r="CQ90" s="56"/>
      <c r="CR90" s="485"/>
      <c r="CS90" s="485"/>
      <c r="CT90" s="56">
        <v>0</v>
      </c>
      <c r="CU90" s="55"/>
      <c r="CV90" s="56"/>
      <c r="CW90" s="485"/>
      <c r="CX90" s="485"/>
      <c r="CY90" s="56">
        <v>0</v>
      </c>
      <c r="CZ90" s="55"/>
      <c r="DA90" s="56"/>
      <c r="DB90" s="485"/>
      <c r="DC90" s="485"/>
      <c r="DD90" s="56">
        <v>0</v>
      </c>
      <c r="DE90" s="55"/>
      <c r="DF90" s="56"/>
      <c r="DG90" s="485"/>
      <c r="DH90" s="485"/>
      <c r="DI90" s="56">
        <v>0</v>
      </c>
      <c r="DJ90" s="55"/>
      <c r="DK90" s="56"/>
      <c r="DL90" s="485"/>
      <c r="DM90" s="485"/>
      <c r="DN90" s="56">
        <v>0</v>
      </c>
      <c r="DO90" s="55"/>
      <c r="DP90" s="56"/>
      <c r="DQ90" s="485"/>
      <c r="DR90" s="485"/>
      <c r="DS90" s="56">
        <v>0</v>
      </c>
      <c r="DT90" s="55"/>
      <c r="DU90" s="56"/>
      <c r="DV90" s="485"/>
      <c r="DW90" s="485"/>
      <c r="DX90" s="56">
        <v>0</v>
      </c>
      <c r="DY90" s="55"/>
      <c r="DZ90" s="56"/>
      <c r="EA90" s="485"/>
      <c r="EB90" s="485"/>
      <c r="EC90" s="56">
        <v>0</v>
      </c>
      <c r="ED90" s="55"/>
      <c r="EE90" s="56"/>
      <c r="EF90" s="485"/>
      <c r="EG90" s="485"/>
      <c r="EH90" s="56">
        <v>0</v>
      </c>
      <c r="EI90" s="55"/>
      <c r="EJ90" s="56"/>
      <c r="EK90" s="485"/>
      <c r="EL90" s="485"/>
      <c r="EM90" s="56">
        <f t="shared" si="9"/>
        <v>0</v>
      </c>
      <c r="EN90" s="55"/>
      <c r="EO90" s="56"/>
      <c r="EP90" s="144"/>
    </row>
    <row r="91" spans="4:146" ht="12.75" customHeight="1" x14ac:dyDescent="0.3">
      <c r="D91" s="144" t="s">
        <v>367</v>
      </c>
      <c r="F91" s="485"/>
      <c r="G91" s="420"/>
      <c r="H91" s="121">
        <v>0</v>
      </c>
      <c r="I91" s="120"/>
      <c r="J91" s="56"/>
      <c r="K91" s="485"/>
      <c r="L91" s="494"/>
      <c r="M91" s="121">
        <v>0</v>
      </c>
      <c r="N91" s="120"/>
      <c r="O91" s="56"/>
      <c r="P91" s="485"/>
      <c r="Q91" s="494"/>
      <c r="R91" s="121">
        <v>34735</v>
      </c>
      <c r="S91" s="120"/>
      <c r="T91" s="56"/>
      <c r="U91" s="485"/>
      <c r="V91" s="494"/>
      <c r="W91" s="121">
        <v>431476</v>
      </c>
      <c r="X91" s="120"/>
      <c r="Y91" s="56"/>
      <c r="Z91" s="485"/>
      <c r="AA91" s="494"/>
      <c r="AB91" s="121">
        <v>0</v>
      </c>
      <c r="AC91" s="120"/>
      <c r="AD91" s="56"/>
      <c r="AE91" s="485"/>
      <c r="AF91" s="494"/>
      <c r="AG91" s="121">
        <v>0</v>
      </c>
      <c r="AH91" s="120"/>
      <c r="AI91" s="56"/>
      <c r="AJ91" s="485"/>
      <c r="AK91" s="494"/>
      <c r="AL91" s="121">
        <v>0</v>
      </c>
      <c r="AM91" s="120"/>
      <c r="AN91" s="56"/>
      <c r="AO91" s="485"/>
      <c r="AP91" s="494"/>
      <c r="AQ91" s="121">
        <v>0</v>
      </c>
      <c r="AR91" s="120"/>
      <c r="AS91" s="56"/>
      <c r="AT91" s="485"/>
      <c r="AU91" s="494"/>
      <c r="AV91" s="121">
        <v>0</v>
      </c>
      <c r="AW91" s="120"/>
      <c r="AX91" s="56"/>
      <c r="AY91" s="485"/>
      <c r="AZ91" s="494"/>
      <c r="BA91" s="121">
        <v>0</v>
      </c>
      <c r="BB91" s="120"/>
      <c r="BC91" s="56"/>
      <c r="BD91" s="485"/>
      <c r="BE91" s="494"/>
      <c r="BF91" s="121">
        <v>0</v>
      </c>
      <c r="BG91" s="120"/>
      <c r="BH91" s="56"/>
      <c r="BI91" s="485"/>
      <c r="BJ91" s="494"/>
      <c r="BK91" s="121">
        <v>0</v>
      </c>
      <c r="BL91" s="120"/>
      <c r="BM91" s="56"/>
      <c r="BN91" s="485"/>
      <c r="BO91" s="494"/>
      <c r="BP91" s="121">
        <v>0</v>
      </c>
      <c r="BQ91" s="120"/>
      <c r="BR91" s="56"/>
      <c r="BS91" s="485"/>
      <c r="BT91" s="494"/>
      <c r="BU91" s="121">
        <f>SUM(M91:BP91)</f>
        <v>466211</v>
      </c>
      <c r="BV91" s="120"/>
      <c r="BW91" s="56"/>
      <c r="BX91" s="485"/>
      <c r="BY91" s="494"/>
      <c r="BZ91" s="121">
        <v>4865855</v>
      </c>
      <c r="CA91" s="120"/>
      <c r="CB91" s="56"/>
      <c r="CC91" s="485"/>
      <c r="CD91" s="494"/>
      <c r="CE91" s="121">
        <v>72209</v>
      </c>
      <c r="CF91" s="120"/>
      <c r="CG91" s="56"/>
      <c r="CH91" s="485"/>
      <c r="CI91" s="494"/>
      <c r="CJ91" s="121">
        <v>1696090</v>
      </c>
      <c r="CK91" s="120"/>
      <c r="CL91" s="56"/>
      <c r="CM91" s="485"/>
      <c r="CN91" s="494"/>
      <c r="CO91" s="121">
        <v>721846</v>
      </c>
      <c r="CP91" s="120"/>
      <c r="CQ91" s="56"/>
      <c r="CR91" s="485"/>
      <c r="CS91" s="494"/>
      <c r="CT91" s="121">
        <v>500706</v>
      </c>
      <c r="CU91" s="120"/>
      <c r="CV91" s="56"/>
      <c r="CW91" s="485"/>
      <c r="CX91" s="494"/>
      <c r="CY91" s="121">
        <v>168379</v>
      </c>
      <c r="CZ91" s="120"/>
      <c r="DA91" s="56"/>
      <c r="DB91" s="485"/>
      <c r="DC91" s="494"/>
      <c r="DD91" s="121">
        <v>0</v>
      </c>
      <c r="DE91" s="120"/>
      <c r="DF91" s="56"/>
      <c r="DG91" s="485"/>
      <c r="DH91" s="494"/>
      <c r="DI91" s="121">
        <v>708115</v>
      </c>
      <c r="DJ91" s="120"/>
      <c r="DK91" s="56"/>
      <c r="DL91" s="485"/>
      <c r="DM91" s="494"/>
      <c r="DN91" s="121">
        <v>344124</v>
      </c>
      <c r="DO91" s="120"/>
      <c r="DP91" s="56"/>
      <c r="DQ91" s="485"/>
      <c r="DR91" s="494"/>
      <c r="DS91" s="121">
        <v>150335</v>
      </c>
      <c r="DT91" s="120"/>
      <c r="DU91" s="56"/>
      <c r="DV91" s="485"/>
      <c r="DW91" s="494"/>
      <c r="DX91" s="121">
        <v>102568</v>
      </c>
      <c r="DY91" s="120"/>
      <c r="DZ91" s="56"/>
      <c r="EA91" s="485"/>
      <c r="EB91" s="494"/>
      <c r="EC91" s="121">
        <v>401483</v>
      </c>
      <c r="ED91" s="120"/>
      <c r="EE91" s="56"/>
      <c r="EF91" s="485"/>
      <c r="EG91" s="494"/>
      <c r="EH91" s="121">
        <v>0</v>
      </c>
      <c r="EI91" s="120"/>
      <c r="EJ91" s="56"/>
      <c r="EK91" s="485"/>
      <c r="EL91" s="494"/>
      <c r="EM91" s="121">
        <f t="shared" si="9"/>
        <v>2490145</v>
      </c>
      <c r="EN91" s="120"/>
      <c r="EO91" s="56"/>
      <c r="EP91" s="144"/>
    </row>
    <row r="92" spans="4:146" ht="12.75" customHeight="1" x14ac:dyDescent="0.3">
      <c r="D92" s="144"/>
      <c r="F92" s="485"/>
      <c r="H92" s="56"/>
      <c r="I92" s="56"/>
      <c r="J92" s="56"/>
      <c r="K92" s="485"/>
      <c r="L92" s="56"/>
      <c r="M92" s="56"/>
      <c r="N92" s="56"/>
      <c r="O92" s="56"/>
      <c r="P92" s="485"/>
      <c r="Q92" s="56"/>
      <c r="R92" s="56"/>
      <c r="S92" s="56"/>
      <c r="T92" s="56"/>
      <c r="U92" s="485"/>
      <c r="V92" s="56"/>
      <c r="W92" s="56"/>
      <c r="X92" s="56"/>
      <c r="Y92" s="56"/>
      <c r="Z92" s="485"/>
      <c r="AA92" s="56"/>
      <c r="AB92" s="56"/>
      <c r="AC92" s="56"/>
      <c r="AD92" s="56"/>
      <c r="AE92" s="485"/>
      <c r="AF92" s="56"/>
      <c r="AG92" s="56"/>
      <c r="AH92" s="56"/>
      <c r="AI92" s="56"/>
      <c r="AJ92" s="485"/>
      <c r="AK92" s="56"/>
      <c r="AL92" s="56"/>
      <c r="AM92" s="56"/>
      <c r="AN92" s="56"/>
      <c r="AO92" s="485"/>
      <c r="AP92" s="56"/>
      <c r="AQ92" s="56"/>
      <c r="AR92" s="56"/>
      <c r="AS92" s="56"/>
      <c r="AT92" s="485"/>
      <c r="AU92" s="56"/>
      <c r="AV92" s="56"/>
      <c r="AW92" s="56"/>
      <c r="AX92" s="56"/>
      <c r="AY92" s="485"/>
      <c r="AZ92" s="56"/>
      <c r="BA92" s="56"/>
      <c r="BB92" s="56"/>
      <c r="BC92" s="56"/>
      <c r="BD92" s="485"/>
      <c r="BE92" s="56"/>
      <c r="BF92" s="56"/>
      <c r="BG92" s="56"/>
      <c r="BH92" s="56"/>
      <c r="BI92" s="485"/>
      <c r="BJ92" s="56"/>
      <c r="BK92" s="56"/>
      <c r="BL92" s="56"/>
      <c r="BM92" s="56"/>
      <c r="BN92" s="485"/>
      <c r="BO92" s="56"/>
      <c r="BP92" s="56"/>
      <c r="BQ92" s="56"/>
      <c r="BR92" s="56"/>
      <c r="BS92" s="485"/>
      <c r="BT92" s="56"/>
      <c r="BU92" s="56"/>
      <c r="BV92" s="56"/>
      <c r="BW92" s="56"/>
      <c r="BX92" s="485"/>
      <c r="BY92" s="56"/>
      <c r="BZ92" s="56"/>
      <c r="CA92" s="56"/>
      <c r="CB92" s="56"/>
      <c r="CC92" s="485"/>
      <c r="CD92" s="56"/>
      <c r="CE92" s="56"/>
      <c r="CF92" s="56"/>
      <c r="CG92" s="56"/>
      <c r="CH92" s="485"/>
      <c r="CI92" s="56"/>
      <c r="CJ92" s="56"/>
      <c r="CK92" s="56"/>
      <c r="CL92" s="56"/>
      <c r="CM92" s="485"/>
      <c r="CN92" s="56"/>
      <c r="CO92" s="56"/>
      <c r="CP92" s="56"/>
      <c r="CQ92" s="56"/>
      <c r="CR92" s="485"/>
      <c r="CS92" s="56"/>
      <c r="CT92" s="56"/>
      <c r="CU92" s="56"/>
      <c r="CV92" s="56"/>
      <c r="CW92" s="485"/>
      <c r="CX92" s="56"/>
      <c r="CY92" s="56"/>
      <c r="CZ92" s="56"/>
      <c r="DA92" s="56"/>
      <c r="DB92" s="485"/>
      <c r="DC92" s="56"/>
      <c r="DD92" s="56"/>
      <c r="DE92" s="56"/>
      <c r="DF92" s="56"/>
      <c r="DG92" s="485"/>
      <c r="DH92" s="56"/>
      <c r="DI92" s="56"/>
      <c r="DJ92" s="56"/>
      <c r="DK92" s="56"/>
      <c r="DL92" s="485"/>
      <c r="DM92" s="56"/>
      <c r="DN92" s="56"/>
      <c r="DO92" s="56"/>
      <c r="DP92" s="56"/>
      <c r="DQ92" s="485"/>
      <c r="DR92" s="56"/>
      <c r="DS92" s="56"/>
      <c r="DT92" s="56"/>
      <c r="DU92" s="56"/>
      <c r="DV92" s="485"/>
      <c r="DW92" s="56"/>
      <c r="DX92" s="56"/>
      <c r="DY92" s="56"/>
      <c r="DZ92" s="56"/>
      <c r="EA92" s="485"/>
      <c r="EB92" s="56"/>
      <c r="EC92" s="56"/>
      <c r="ED92" s="56"/>
      <c r="EE92" s="56"/>
      <c r="EF92" s="485"/>
      <c r="EG92" s="56"/>
      <c r="EH92" s="56"/>
      <c r="EI92" s="56"/>
      <c r="EJ92" s="56"/>
      <c r="EK92" s="485"/>
      <c r="EL92" s="56"/>
      <c r="EM92" s="56"/>
      <c r="EN92" s="56"/>
      <c r="EO92" s="56"/>
      <c r="EP92" s="144"/>
    </row>
    <row r="93" spans="4:146" ht="12.75" customHeight="1" x14ac:dyDescent="0.3">
      <c r="D93" s="144" t="s">
        <v>378</v>
      </c>
      <c r="F93" s="485"/>
      <c r="H93" s="56">
        <f>SUM(H94:H97)</f>
        <v>0</v>
      </c>
      <c r="I93" s="56"/>
      <c r="J93" s="56"/>
      <c r="K93" s="485"/>
      <c r="L93" s="56"/>
      <c r="M93" s="56">
        <f>SUM(M94:M97)</f>
        <v>629915</v>
      </c>
      <c r="N93" s="56"/>
      <c r="O93" s="56"/>
      <c r="P93" s="485"/>
      <c r="Q93" s="56"/>
      <c r="R93" s="56">
        <f>SUM(R94:R97)</f>
        <v>1059858</v>
      </c>
      <c r="S93" s="56"/>
      <c r="T93" s="56"/>
      <c r="U93" s="485"/>
      <c r="V93" s="56"/>
      <c r="W93" s="56">
        <f>SUM(W94:W97)</f>
        <v>118065</v>
      </c>
      <c r="X93" s="56"/>
      <c r="Y93" s="56"/>
      <c r="Z93" s="485"/>
      <c r="AA93" s="56"/>
      <c r="AB93" s="56">
        <f>SUM(AB94:AB97)</f>
        <v>0</v>
      </c>
      <c r="AC93" s="56"/>
      <c r="AD93" s="56"/>
      <c r="AE93" s="485"/>
      <c r="AF93" s="56"/>
      <c r="AG93" s="56">
        <f>SUM(AG94:AG97)</f>
        <v>0</v>
      </c>
      <c r="AH93" s="56"/>
      <c r="AI93" s="56"/>
      <c r="AJ93" s="485"/>
      <c r="AK93" s="56"/>
      <c r="AL93" s="56">
        <f>SUM(AL94:AL97)</f>
        <v>0</v>
      </c>
      <c r="AM93" s="56"/>
      <c r="AN93" s="56"/>
      <c r="AO93" s="485"/>
      <c r="AP93" s="56"/>
      <c r="AQ93" s="56">
        <f>SUM(AQ94:AQ97)</f>
        <v>0</v>
      </c>
      <c r="AR93" s="56"/>
      <c r="AS93" s="56"/>
      <c r="AT93" s="485"/>
      <c r="AU93" s="56"/>
      <c r="AV93" s="56">
        <f>SUM(AV94:AV97)</f>
        <v>0</v>
      </c>
      <c r="AW93" s="56"/>
      <c r="AX93" s="56"/>
      <c r="AY93" s="485"/>
      <c r="AZ93" s="56"/>
      <c r="BA93" s="56">
        <f>SUM(BA94:BA97)</f>
        <v>0</v>
      </c>
      <c r="BB93" s="56"/>
      <c r="BC93" s="56"/>
      <c r="BD93" s="485"/>
      <c r="BE93" s="56"/>
      <c r="BF93" s="56">
        <f>SUM(BF94:BF97)</f>
        <v>0</v>
      </c>
      <c r="BG93" s="56"/>
      <c r="BH93" s="56"/>
      <c r="BI93" s="485"/>
      <c r="BJ93" s="56"/>
      <c r="BK93" s="56">
        <f>SUM(BK94:BK97)</f>
        <v>0</v>
      </c>
      <c r="BL93" s="56"/>
      <c r="BM93" s="56"/>
      <c r="BN93" s="485"/>
      <c r="BO93" s="56"/>
      <c r="BP93" s="56">
        <f>SUM(BP94:BP97)</f>
        <v>0</v>
      </c>
      <c r="BQ93" s="56"/>
      <c r="BR93" s="56"/>
      <c r="BS93" s="485"/>
      <c r="BT93" s="56"/>
      <c r="BU93" s="56">
        <f>SUM(BU94:BU97)</f>
        <v>1807838</v>
      </c>
      <c r="BV93" s="56"/>
      <c r="BW93" s="56"/>
      <c r="BX93" s="485"/>
      <c r="BY93" s="56"/>
      <c r="BZ93" s="56">
        <f>SUM(BZ94:BZ97)</f>
        <v>4917039</v>
      </c>
      <c r="CA93" s="56"/>
      <c r="CB93" s="56"/>
      <c r="CC93" s="485"/>
      <c r="CD93" s="56"/>
      <c r="CE93" s="56">
        <f>SUM(CE94:CE97)</f>
        <v>0</v>
      </c>
      <c r="CF93" s="56"/>
      <c r="CG93" s="56"/>
      <c r="CH93" s="485"/>
      <c r="CI93" s="56"/>
      <c r="CJ93" s="56">
        <f>SUM(CJ94:CJ97)</f>
        <v>0</v>
      </c>
      <c r="CK93" s="56"/>
      <c r="CL93" s="56"/>
      <c r="CM93" s="485"/>
      <c r="CN93" s="56"/>
      <c r="CO93" s="56">
        <f>SUM(CO94:CO97)</f>
        <v>104323</v>
      </c>
      <c r="CP93" s="56"/>
      <c r="CQ93" s="56"/>
      <c r="CR93" s="485"/>
      <c r="CS93" s="56"/>
      <c r="CT93" s="56">
        <f>SUM(CT94:CT97)</f>
        <v>544937</v>
      </c>
      <c r="CU93" s="56"/>
      <c r="CV93" s="56"/>
      <c r="CW93" s="485"/>
      <c r="CX93" s="56"/>
      <c r="CY93" s="56">
        <f>SUM(CY94:CY97)</f>
        <v>199372</v>
      </c>
      <c r="CZ93" s="56"/>
      <c r="DA93" s="56"/>
      <c r="DB93" s="485"/>
      <c r="DC93" s="56"/>
      <c r="DD93" s="56">
        <f>SUM(DD94:DD97)</f>
        <v>204961</v>
      </c>
      <c r="DE93" s="56"/>
      <c r="DF93" s="56"/>
      <c r="DG93" s="485"/>
      <c r="DH93" s="56"/>
      <c r="DI93" s="56">
        <f>SUM(DI94:DI97)</f>
        <v>305932</v>
      </c>
      <c r="DJ93" s="56"/>
      <c r="DK93" s="56"/>
      <c r="DL93" s="485"/>
      <c r="DM93" s="56"/>
      <c r="DN93" s="56">
        <f>SUM(DN94:DN97)</f>
        <v>945848</v>
      </c>
      <c r="DO93" s="56"/>
      <c r="DP93" s="56"/>
      <c r="DQ93" s="485"/>
      <c r="DR93" s="56"/>
      <c r="DS93" s="56">
        <f>SUM(DS94:DS97)</f>
        <v>327783</v>
      </c>
      <c r="DT93" s="56"/>
      <c r="DU93" s="56"/>
      <c r="DV93" s="485"/>
      <c r="DW93" s="56"/>
      <c r="DX93" s="56">
        <f>SUM(DX94:DX97)</f>
        <v>1073183</v>
      </c>
      <c r="DY93" s="56"/>
      <c r="DZ93" s="56"/>
      <c r="EA93" s="485"/>
      <c r="EB93" s="56"/>
      <c r="EC93" s="56">
        <f>SUM(EC94:EC97)</f>
        <v>364724</v>
      </c>
      <c r="ED93" s="56"/>
      <c r="EE93" s="56"/>
      <c r="EF93" s="485"/>
      <c r="EG93" s="56"/>
      <c r="EH93" s="56">
        <f>SUM(EH94:EH97)</f>
        <v>845976</v>
      </c>
      <c r="EI93" s="56"/>
      <c r="EJ93" s="56"/>
      <c r="EK93" s="485"/>
      <c r="EL93" s="56"/>
      <c r="EM93" s="56">
        <f>SUM(EM94:EM97)</f>
        <v>104323</v>
      </c>
      <c r="EN93" s="56"/>
      <c r="EO93" s="56"/>
      <c r="EP93" s="144"/>
    </row>
    <row r="94" spans="4:146" ht="12.75" customHeight="1" x14ac:dyDescent="0.3">
      <c r="D94" s="144" t="s">
        <v>362</v>
      </c>
      <c r="F94" s="485"/>
      <c r="G94" s="406"/>
      <c r="H94" s="483">
        <v>0</v>
      </c>
      <c r="I94" s="484"/>
      <c r="J94" s="56"/>
      <c r="K94" s="485"/>
      <c r="L94" s="486"/>
      <c r="M94" s="483">
        <f>595000+9912</f>
        <v>604912</v>
      </c>
      <c r="N94" s="484"/>
      <c r="O94" s="56"/>
      <c r="P94" s="485"/>
      <c r="Q94" s="486"/>
      <c r="R94" s="483">
        <f>995000-399+1643</f>
        <v>996244</v>
      </c>
      <c r="S94" s="484"/>
      <c r="T94" s="56"/>
      <c r="U94" s="485"/>
      <c r="V94" s="486"/>
      <c r="W94" s="483">
        <f>110000-81</f>
        <v>109919</v>
      </c>
      <c r="X94" s="484"/>
      <c r="Y94" s="56"/>
      <c r="Z94" s="485"/>
      <c r="AA94" s="486"/>
      <c r="AB94" s="483">
        <v>0</v>
      </c>
      <c r="AC94" s="484"/>
      <c r="AD94" s="56"/>
      <c r="AE94" s="485"/>
      <c r="AF94" s="486"/>
      <c r="AG94" s="483">
        <v>0</v>
      </c>
      <c r="AH94" s="484"/>
      <c r="AI94" s="56"/>
      <c r="AJ94" s="485"/>
      <c r="AK94" s="486"/>
      <c r="AL94" s="483">
        <v>0</v>
      </c>
      <c r="AM94" s="484"/>
      <c r="AN94" s="56"/>
      <c r="AO94" s="485"/>
      <c r="AP94" s="486"/>
      <c r="AQ94" s="483">
        <v>0</v>
      </c>
      <c r="AR94" s="484"/>
      <c r="AS94" s="56"/>
      <c r="AT94" s="485"/>
      <c r="AU94" s="486"/>
      <c r="AV94" s="483">
        <v>0</v>
      </c>
      <c r="AW94" s="484"/>
      <c r="AX94" s="56"/>
      <c r="AY94" s="485"/>
      <c r="AZ94" s="486"/>
      <c r="BA94" s="483">
        <v>0</v>
      </c>
      <c r="BB94" s="484"/>
      <c r="BC94" s="56"/>
      <c r="BD94" s="485"/>
      <c r="BE94" s="486"/>
      <c r="BF94" s="483">
        <v>0</v>
      </c>
      <c r="BG94" s="484"/>
      <c r="BH94" s="56"/>
      <c r="BI94" s="485"/>
      <c r="BJ94" s="486"/>
      <c r="BK94" s="483">
        <v>0</v>
      </c>
      <c r="BL94" s="484"/>
      <c r="BM94" s="56"/>
      <c r="BN94" s="485"/>
      <c r="BO94" s="486"/>
      <c r="BP94" s="483">
        <v>0</v>
      </c>
      <c r="BQ94" s="484"/>
      <c r="BR94" s="56"/>
      <c r="BS94" s="485"/>
      <c r="BT94" s="486"/>
      <c r="BU94" s="483">
        <f>SUM(M94:BP94)</f>
        <v>1711075</v>
      </c>
      <c r="BV94" s="484"/>
      <c r="BW94" s="56"/>
      <c r="BX94" s="485"/>
      <c r="BY94" s="486"/>
      <c r="BZ94" s="483">
        <v>4758823</v>
      </c>
      <c r="CA94" s="484"/>
      <c r="CB94" s="56"/>
      <c r="CC94" s="485"/>
      <c r="CD94" s="486"/>
      <c r="CE94" s="483">
        <v>0</v>
      </c>
      <c r="CF94" s="484"/>
      <c r="CG94" s="56"/>
      <c r="CH94" s="485"/>
      <c r="CI94" s="486"/>
      <c r="CJ94" s="483">
        <v>0</v>
      </c>
      <c r="CK94" s="484"/>
      <c r="CL94" s="56"/>
      <c r="CM94" s="485"/>
      <c r="CN94" s="486"/>
      <c r="CO94" s="483">
        <v>99091</v>
      </c>
      <c r="CP94" s="484"/>
      <c r="CQ94" s="56"/>
      <c r="CR94" s="485"/>
      <c r="CS94" s="486"/>
      <c r="CT94" s="483">
        <v>521772</v>
      </c>
      <c r="CU94" s="484"/>
      <c r="CV94" s="56"/>
      <c r="CW94" s="485"/>
      <c r="CX94" s="486"/>
      <c r="CY94" s="483">
        <v>195012</v>
      </c>
      <c r="CZ94" s="484"/>
      <c r="DA94" s="56"/>
      <c r="DB94" s="485"/>
      <c r="DC94" s="486"/>
      <c r="DD94" s="483">
        <v>204901</v>
      </c>
      <c r="DE94" s="484"/>
      <c r="DF94" s="56"/>
      <c r="DG94" s="485"/>
      <c r="DH94" s="486"/>
      <c r="DI94" s="483">
        <v>297120</v>
      </c>
      <c r="DJ94" s="484"/>
      <c r="DK94" s="56"/>
      <c r="DL94" s="485"/>
      <c r="DM94" s="486"/>
      <c r="DN94" s="483">
        <v>910896</v>
      </c>
      <c r="DO94" s="484"/>
      <c r="DP94" s="56"/>
      <c r="DQ94" s="485"/>
      <c r="DR94" s="486"/>
      <c r="DS94" s="483">
        <v>319911</v>
      </c>
      <c r="DT94" s="484"/>
      <c r="DU94" s="56"/>
      <c r="DV94" s="485"/>
      <c r="DW94" s="486"/>
      <c r="DX94" s="483">
        <v>1034929</v>
      </c>
      <c r="DY94" s="484"/>
      <c r="DZ94" s="56"/>
      <c r="EA94" s="485"/>
      <c r="EB94" s="486"/>
      <c r="EC94" s="483">
        <v>352671</v>
      </c>
      <c r="ED94" s="484"/>
      <c r="EE94" s="56"/>
      <c r="EF94" s="485"/>
      <c r="EG94" s="486"/>
      <c r="EH94" s="483">
        <v>822520</v>
      </c>
      <c r="EI94" s="484"/>
      <c r="EJ94" s="56"/>
      <c r="EK94" s="485"/>
      <c r="EL94" s="486"/>
      <c r="EM94" s="483">
        <f t="shared" ref="EM94:EM97" si="10">SUM(CE94:CO94)</f>
        <v>99091</v>
      </c>
      <c r="EN94" s="484"/>
      <c r="EO94" s="56"/>
      <c r="EP94" s="144"/>
    </row>
    <row r="95" spans="4:146" ht="12.75" customHeight="1" x14ac:dyDescent="0.3">
      <c r="D95" s="144" t="s">
        <v>365</v>
      </c>
      <c r="F95" s="485"/>
      <c r="G95" s="400"/>
      <c r="H95" s="56">
        <v>0</v>
      </c>
      <c r="I95" s="55"/>
      <c r="J95" s="56"/>
      <c r="K95" s="485"/>
      <c r="L95" s="485"/>
      <c r="M95" s="56">
        <v>0</v>
      </c>
      <c r="N95" s="55"/>
      <c r="O95" s="56"/>
      <c r="P95" s="485"/>
      <c r="Q95" s="485"/>
      <c r="R95" s="56">
        <v>399</v>
      </c>
      <c r="S95" s="55"/>
      <c r="T95" s="56"/>
      <c r="U95" s="485"/>
      <c r="V95" s="485"/>
      <c r="W95" s="56">
        <v>81</v>
      </c>
      <c r="X95" s="55"/>
      <c r="Y95" s="56"/>
      <c r="Z95" s="485"/>
      <c r="AA95" s="485"/>
      <c r="AB95" s="56">
        <v>0</v>
      </c>
      <c r="AC95" s="55"/>
      <c r="AD95" s="56"/>
      <c r="AE95" s="485"/>
      <c r="AF95" s="485"/>
      <c r="AG95" s="56">
        <v>0</v>
      </c>
      <c r="AH95" s="55"/>
      <c r="AI95" s="56"/>
      <c r="AJ95" s="485"/>
      <c r="AK95" s="485"/>
      <c r="AL95" s="56">
        <v>0</v>
      </c>
      <c r="AM95" s="55"/>
      <c r="AN95" s="56"/>
      <c r="AO95" s="485"/>
      <c r="AP95" s="485"/>
      <c r="AQ95" s="56">
        <v>0</v>
      </c>
      <c r="AR95" s="55"/>
      <c r="AS95" s="56"/>
      <c r="AT95" s="485"/>
      <c r="AU95" s="485"/>
      <c r="AV95" s="56">
        <v>0</v>
      </c>
      <c r="AW95" s="55"/>
      <c r="AX95" s="56"/>
      <c r="AY95" s="485"/>
      <c r="AZ95" s="485"/>
      <c r="BA95" s="56">
        <v>0</v>
      </c>
      <c r="BB95" s="55"/>
      <c r="BC95" s="56"/>
      <c r="BD95" s="485"/>
      <c r="BE95" s="485"/>
      <c r="BF95" s="56">
        <v>0</v>
      </c>
      <c r="BG95" s="55"/>
      <c r="BH95" s="56"/>
      <c r="BI95" s="485"/>
      <c r="BJ95" s="485"/>
      <c r="BK95" s="56">
        <v>0</v>
      </c>
      <c r="BL95" s="55"/>
      <c r="BM95" s="56"/>
      <c r="BN95" s="485"/>
      <c r="BO95" s="485"/>
      <c r="BP95" s="56">
        <v>0</v>
      </c>
      <c r="BQ95" s="55"/>
      <c r="BR95" s="56"/>
      <c r="BS95" s="485"/>
      <c r="BT95" s="485"/>
      <c r="BU95" s="56">
        <f>SUM(M95:BP95)</f>
        <v>480</v>
      </c>
      <c r="BV95" s="55"/>
      <c r="BW95" s="56"/>
      <c r="BX95" s="485"/>
      <c r="BY95" s="485"/>
      <c r="BZ95" s="56">
        <v>1983</v>
      </c>
      <c r="CA95" s="55"/>
      <c r="CB95" s="56"/>
      <c r="CC95" s="485"/>
      <c r="CD95" s="485"/>
      <c r="CE95" s="56">
        <v>0</v>
      </c>
      <c r="CF95" s="55"/>
      <c r="CG95" s="56"/>
      <c r="CH95" s="485"/>
      <c r="CI95" s="485"/>
      <c r="CJ95" s="56">
        <v>0</v>
      </c>
      <c r="CK95" s="55"/>
      <c r="CL95" s="56"/>
      <c r="CM95" s="485"/>
      <c r="CN95" s="485"/>
      <c r="CO95" s="56">
        <v>909</v>
      </c>
      <c r="CP95" s="55"/>
      <c r="CQ95" s="56"/>
      <c r="CR95" s="485"/>
      <c r="CS95" s="485"/>
      <c r="CT95" s="56">
        <v>1074</v>
      </c>
      <c r="CU95" s="55"/>
      <c r="CV95" s="56"/>
      <c r="CW95" s="485"/>
      <c r="CX95" s="485"/>
      <c r="CY95" s="56">
        <v>0</v>
      </c>
      <c r="CZ95" s="55"/>
      <c r="DA95" s="56"/>
      <c r="DB95" s="485"/>
      <c r="DC95" s="485"/>
      <c r="DD95" s="56">
        <v>0</v>
      </c>
      <c r="DE95" s="55"/>
      <c r="DF95" s="56"/>
      <c r="DG95" s="485"/>
      <c r="DH95" s="485"/>
      <c r="DI95" s="56">
        <v>0</v>
      </c>
      <c r="DJ95" s="55"/>
      <c r="DK95" s="56"/>
      <c r="DL95" s="485"/>
      <c r="DM95" s="485"/>
      <c r="DN95" s="56">
        <v>0</v>
      </c>
      <c r="DO95" s="55"/>
      <c r="DP95" s="56"/>
      <c r="DQ95" s="485"/>
      <c r="DR95" s="485"/>
      <c r="DS95" s="56">
        <v>0</v>
      </c>
      <c r="DT95" s="55"/>
      <c r="DU95" s="56"/>
      <c r="DV95" s="485"/>
      <c r="DW95" s="485"/>
      <c r="DX95" s="56">
        <v>0</v>
      </c>
      <c r="DY95" s="55"/>
      <c r="DZ95" s="56"/>
      <c r="EA95" s="485"/>
      <c r="EB95" s="485"/>
      <c r="EC95" s="56">
        <v>0</v>
      </c>
      <c r="ED95" s="55"/>
      <c r="EE95" s="56"/>
      <c r="EF95" s="485"/>
      <c r="EG95" s="485"/>
      <c r="EH95" s="56">
        <v>0</v>
      </c>
      <c r="EI95" s="55"/>
      <c r="EJ95" s="56"/>
      <c r="EK95" s="485"/>
      <c r="EL95" s="485"/>
      <c r="EM95" s="56">
        <f t="shared" si="10"/>
        <v>909</v>
      </c>
      <c r="EN95" s="55"/>
      <c r="EO95" s="56"/>
      <c r="EP95" s="144"/>
    </row>
    <row r="96" spans="4:146" ht="12.75" customHeight="1" x14ac:dyDescent="0.3">
      <c r="D96" s="144" t="s">
        <v>366</v>
      </c>
      <c r="F96" s="485"/>
      <c r="G96" s="400"/>
      <c r="H96" s="56">
        <v>0</v>
      </c>
      <c r="I96" s="55"/>
      <c r="J96" s="56"/>
      <c r="K96" s="485"/>
      <c r="L96" s="485"/>
      <c r="M96" s="56">
        <v>-9912</v>
      </c>
      <c r="N96" s="55"/>
      <c r="O96" s="56"/>
      <c r="P96" s="485"/>
      <c r="Q96" s="485"/>
      <c r="R96" s="56">
        <v>-1643</v>
      </c>
      <c r="S96" s="55"/>
      <c r="T96" s="56"/>
      <c r="U96" s="485"/>
      <c r="V96" s="485"/>
      <c r="W96" s="56">
        <v>0</v>
      </c>
      <c r="X96" s="55"/>
      <c r="Y96" s="56"/>
      <c r="Z96" s="485"/>
      <c r="AA96" s="485"/>
      <c r="AB96" s="56">
        <v>0</v>
      </c>
      <c r="AC96" s="55"/>
      <c r="AD96" s="56"/>
      <c r="AE96" s="485"/>
      <c r="AF96" s="485"/>
      <c r="AG96" s="56">
        <v>0</v>
      </c>
      <c r="AH96" s="55"/>
      <c r="AI96" s="56"/>
      <c r="AJ96" s="485"/>
      <c r="AK96" s="485"/>
      <c r="AL96" s="56">
        <v>0</v>
      </c>
      <c r="AM96" s="55"/>
      <c r="AN96" s="56"/>
      <c r="AO96" s="485"/>
      <c r="AP96" s="485"/>
      <c r="AQ96" s="56">
        <v>0</v>
      </c>
      <c r="AR96" s="55"/>
      <c r="AS96" s="56"/>
      <c r="AT96" s="485"/>
      <c r="AU96" s="485"/>
      <c r="AV96" s="56">
        <v>0</v>
      </c>
      <c r="AW96" s="55"/>
      <c r="AX96" s="56"/>
      <c r="AY96" s="485"/>
      <c r="AZ96" s="485"/>
      <c r="BA96" s="56">
        <v>0</v>
      </c>
      <c r="BB96" s="55"/>
      <c r="BC96" s="56"/>
      <c r="BD96" s="485"/>
      <c r="BE96" s="485"/>
      <c r="BF96" s="56">
        <v>0</v>
      </c>
      <c r="BG96" s="55"/>
      <c r="BH96" s="56"/>
      <c r="BI96" s="485"/>
      <c r="BJ96" s="485"/>
      <c r="BK96" s="56">
        <v>0</v>
      </c>
      <c r="BL96" s="55"/>
      <c r="BM96" s="56"/>
      <c r="BN96" s="485"/>
      <c r="BO96" s="485"/>
      <c r="BP96" s="56">
        <v>0</v>
      </c>
      <c r="BQ96" s="55"/>
      <c r="BR96" s="56"/>
      <c r="BS96" s="485"/>
      <c r="BT96" s="485"/>
      <c r="BU96" s="56">
        <f>SUM(M96:BP96)</f>
        <v>-11555</v>
      </c>
      <c r="BV96" s="55"/>
      <c r="BW96" s="56"/>
      <c r="BX96" s="485"/>
      <c r="BY96" s="485"/>
      <c r="BZ96" s="56">
        <v>-100806</v>
      </c>
      <c r="CA96" s="55"/>
      <c r="CB96" s="56"/>
      <c r="CC96" s="485"/>
      <c r="CD96" s="485"/>
      <c r="CE96" s="56">
        <v>0</v>
      </c>
      <c r="CF96" s="55"/>
      <c r="CG96" s="56"/>
      <c r="CH96" s="485"/>
      <c r="CI96" s="485"/>
      <c r="CJ96" s="56">
        <v>0</v>
      </c>
      <c r="CK96" s="55"/>
      <c r="CL96" s="56"/>
      <c r="CM96" s="485"/>
      <c r="CN96" s="485"/>
      <c r="CO96" s="56">
        <v>0</v>
      </c>
      <c r="CP96" s="55"/>
      <c r="CQ96" s="56"/>
      <c r="CR96" s="485"/>
      <c r="CS96" s="485"/>
      <c r="CT96" s="56">
        <v>-2846</v>
      </c>
      <c r="CU96" s="55"/>
      <c r="CV96" s="56"/>
      <c r="CW96" s="485"/>
      <c r="CX96" s="485"/>
      <c r="CY96" s="56">
        <v>-5012</v>
      </c>
      <c r="CZ96" s="55"/>
      <c r="DA96" s="56"/>
      <c r="DB96" s="485"/>
      <c r="DC96" s="485"/>
      <c r="DD96" s="56">
        <v>-9901</v>
      </c>
      <c r="DE96" s="55"/>
      <c r="DF96" s="56"/>
      <c r="DG96" s="485"/>
      <c r="DH96" s="485"/>
      <c r="DI96" s="56">
        <v>-7120</v>
      </c>
      <c r="DJ96" s="55"/>
      <c r="DK96" s="56"/>
      <c r="DL96" s="485"/>
      <c r="DM96" s="485"/>
      <c r="DN96" s="56">
        <v>-15896</v>
      </c>
      <c r="DO96" s="55"/>
      <c r="DP96" s="56"/>
      <c r="DQ96" s="485"/>
      <c r="DR96" s="485"/>
      <c r="DS96" s="56">
        <v>-9911</v>
      </c>
      <c r="DT96" s="55"/>
      <c r="DU96" s="56"/>
      <c r="DV96" s="485"/>
      <c r="DW96" s="485"/>
      <c r="DX96" s="56">
        <v>-19929</v>
      </c>
      <c r="DY96" s="55"/>
      <c r="DZ96" s="56"/>
      <c r="EA96" s="485"/>
      <c r="EB96" s="485"/>
      <c r="EC96" s="56">
        <v>-7671</v>
      </c>
      <c r="ED96" s="55"/>
      <c r="EE96" s="56"/>
      <c r="EF96" s="485"/>
      <c r="EG96" s="485"/>
      <c r="EH96" s="56">
        <v>-22520</v>
      </c>
      <c r="EI96" s="55"/>
      <c r="EJ96" s="56"/>
      <c r="EK96" s="485"/>
      <c r="EL96" s="485"/>
      <c r="EM96" s="56">
        <f t="shared" si="10"/>
        <v>0</v>
      </c>
      <c r="EN96" s="55"/>
      <c r="EO96" s="56"/>
      <c r="EP96" s="144"/>
    </row>
    <row r="97" spans="4:146" ht="12.75" customHeight="1" x14ac:dyDescent="0.3">
      <c r="D97" s="144" t="s">
        <v>367</v>
      </c>
      <c r="F97" s="485"/>
      <c r="G97" s="420"/>
      <c r="H97" s="121">
        <v>0</v>
      </c>
      <c r="I97" s="120"/>
      <c r="J97" s="56"/>
      <c r="K97" s="485"/>
      <c r="L97" s="494"/>
      <c r="M97" s="121">
        <v>34915</v>
      </c>
      <c r="N97" s="120"/>
      <c r="O97" s="56"/>
      <c r="P97" s="485"/>
      <c r="Q97" s="494"/>
      <c r="R97" s="121">
        <v>64858</v>
      </c>
      <c r="S97" s="120"/>
      <c r="T97" s="56"/>
      <c r="U97" s="485"/>
      <c r="V97" s="494"/>
      <c r="W97" s="121">
        <v>8065</v>
      </c>
      <c r="X97" s="120"/>
      <c r="Y97" s="56"/>
      <c r="Z97" s="485"/>
      <c r="AA97" s="494"/>
      <c r="AB97" s="121">
        <v>0</v>
      </c>
      <c r="AC97" s="120"/>
      <c r="AD97" s="56"/>
      <c r="AE97" s="485"/>
      <c r="AF97" s="494"/>
      <c r="AG97" s="121">
        <v>0</v>
      </c>
      <c r="AH97" s="120"/>
      <c r="AI97" s="56"/>
      <c r="AJ97" s="485"/>
      <c r="AK97" s="494"/>
      <c r="AL97" s="121">
        <v>0</v>
      </c>
      <c r="AM97" s="120"/>
      <c r="AN97" s="56"/>
      <c r="AO97" s="485"/>
      <c r="AP97" s="494"/>
      <c r="AQ97" s="121">
        <v>0</v>
      </c>
      <c r="AR97" s="120"/>
      <c r="AS97" s="56"/>
      <c r="AT97" s="485"/>
      <c r="AU97" s="494"/>
      <c r="AV97" s="121">
        <v>0</v>
      </c>
      <c r="AW97" s="120"/>
      <c r="AX97" s="56"/>
      <c r="AY97" s="485"/>
      <c r="AZ97" s="494"/>
      <c r="BA97" s="121">
        <v>0</v>
      </c>
      <c r="BB97" s="120"/>
      <c r="BC97" s="56"/>
      <c r="BD97" s="485"/>
      <c r="BE97" s="494"/>
      <c r="BF97" s="121">
        <v>0</v>
      </c>
      <c r="BG97" s="120"/>
      <c r="BH97" s="56"/>
      <c r="BI97" s="485"/>
      <c r="BJ97" s="494"/>
      <c r="BK97" s="121">
        <v>0</v>
      </c>
      <c r="BL97" s="120"/>
      <c r="BM97" s="56"/>
      <c r="BN97" s="485"/>
      <c r="BO97" s="494"/>
      <c r="BP97" s="121">
        <v>0</v>
      </c>
      <c r="BQ97" s="120"/>
      <c r="BR97" s="56"/>
      <c r="BS97" s="485"/>
      <c r="BT97" s="494"/>
      <c r="BU97" s="121">
        <f>SUM(M97:BP97)</f>
        <v>107838</v>
      </c>
      <c r="BV97" s="120"/>
      <c r="BW97" s="56"/>
      <c r="BX97" s="485"/>
      <c r="BY97" s="494"/>
      <c r="BZ97" s="121">
        <v>257039</v>
      </c>
      <c r="CA97" s="120"/>
      <c r="CB97" s="56"/>
      <c r="CC97" s="485"/>
      <c r="CD97" s="494"/>
      <c r="CE97" s="121">
        <v>0</v>
      </c>
      <c r="CF97" s="120"/>
      <c r="CG97" s="56"/>
      <c r="CH97" s="485"/>
      <c r="CI97" s="494"/>
      <c r="CJ97" s="121">
        <v>0</v>
      </c>
      <c r="CK97" s="120"/>
      <c r="CL97" s="56"/>
      <c r="CM97" s="485"/>
      <c r="CN97" s="494"/>
      <c r="CO97" s="121">
        <v>4323</v>
      </c>
      <c r="CP97" s="120"/>
      <c r="CQ97" s="56"/>
      <c r="CR97" s="485"/>
      <c r="CS97" s="494"/>
      <c r="CT97" s="121">
        <v>24937</v>
      </c>
      <c r="CU97" s="120"/>
      <c r="CV97" s="56"/>
      <c r="CW97" s="485"/>
      <c r="CX97" s="494"/>
      <c r="CY97" s="121">
        <v>9372</v>
      </c>
      <c r="CZ97" s="120"/>
      <c r="DA97" s="56"/>
      <c r="DB97" s="485"/>
      <c r="DC97" s="494"/>
      <c r="DD97" s="121">
        <v>9961</v>
      </c>
      <c r="DE97" s="120"/>
      <c r="DF97" s="56"/>
      <c r="DG97" s="485"/>
      <c r="DH97" s="494"/>
      <c r="DI97" s="121">
        <v>15932</v>
      </c>
      <c r="DJ97" s="120"/>
      <c r="DK97" s="56"/>
      <c r="DL97" s="485"/>
      <c r="DM97" s="494"/>
      <c r="DN97" s="121">
        <v>50848</v>
      </c>
      <c r="DO97" s="120"/>
      <c r="DP97" s="56"/>
      <c r="DQ97" s="485"/>
      <c r="DR97" s="494"/>
      <c r="DS97" s="121">
        <v>17783</v>
      </c>
      <c r="DT97" s="120"/>
      <c r="DU97" s="56"/>
      <c r="DV97" s="485"/>
      <c r="DW97" s="494"/>
      <c r="DX97" s="121">
        <v>58183</v>
      </c>
      <c r="DY97" s="120"/>
      <c r="DZ97" s="56"/>
      <c r="EA97" s="485"/>
      <c r="EB97" s="494"/>
      <c r="EC97" s="121">
        <v>19724</v>
      </c>
      <c r="ED97" s="120"/>
      <c r="EE97" s="56"/>
      <c r="EF97" s="485"/>
      <c r="EG97" s="494"/>
      <c r="EH97" s="121">
        <v>45976</v>
      </c>
      <c r="EI97" s="120"/>
      <c r="EJ97" s="56"/>
      <c r="EK97" s="485"/>
      <c r="EL97" s="494"/>
      <c r="EM97" s="121">
        <f t="shared" si="10"/>
        <v>4323</v>
      </c>
      <c r="EN97" s="120"/>
      <c r="EO97" s="56"/>
      <c r="EP97" s="144"/>
    </row>
    <row r="98" spans="4:146" ht="12.75" hidden="1" customHeight="1" x14ac:dyDescent="0.3">
      <c r="D98" s="497"/>
      <c r="E98" s="426"/>
      <c r="F98" s="425"/>
      <c r="G98" s="426"/>
      <c r="H98" s="424"/>
      <c r="I98" s="424"/>
      <c r="J98" s="424"/>
      <c r="K98" s="423"/>
      <c r="L98" s="424"/>
      <c r="M98" s="424"/>
      <c r="N98" s="424"/>
      <c r="O98" s="424"/>
      <c r="P98" s="423"/>
      <c r="Q98" s="424"/>
      <c r="R98" s="424"/>
      <c r="S98" s="424"/>
      <c r="T98" s="424"/>
      <c r="U98" s="423"/>
      <c r="V98" s="424"/>
      <c r="W98" s="424"/>
      <c r="X98" s="424"/>
      <c r="Y98" s="424"/>
      <c r="Z98" s="423"/>
      <c r="AA98" s="424"/>
      <c r="AB98" s="424"/>
      <c r="AC98" s="424"/>
      <c r="AD98" s="424"/>
      <c r="AE98" s="423"/>
      <c r="AF98" s="424"/>
      <c r="AG98" s="424"/>
      <c r="AH98" s="424"/>
      <c r="AI98" s="424"/>
      <c r="AJ98" s="423"/>
      <c r="AK98" s="424"/>
      <c r="AL98" s="424"/>
      <c r="AM98" s="424"/>
      <c r="AN98" s="424"/>
      <c r="AO98" s="423"/>
      <c r="AP98" s="424"/>
      <c r="AQ98" s="424"/>
      <c r="AR98" s="424"/>
      <c r="AS98" s="424"/>
      <c r="AT98" s="423"/>
      <c r="AU98" s="424"/>
      <c r="AV98" s="424"/>
      <c r="AW98" s="424"/>
      <c r="AX98" s="424"/>
      <c r="AY98" s="423"/>
      <c r="AZ98" s="424"/>
      <c r="BA98" s="424"/>
      <c r="BB98" s="424"/>
      <c r="BC98" s="424"/>
      <c r="BD98" s="423"/>
      <c r="BE98" s="424"/>
      <c r="BF98" s="424"/>
      <c r="BG98" s="424"/>
      <c r="BH98" s="424"/>
      <c r="BI98" s="423"/>
      <c r="BJ98" s="424"/>
      <c r="BK98" s="424"/>
      <c r="BL98" s="424"/>
      <c r="BM98" s="424"/>
      <c r="BN98" s="423"/>
      <c r="BO98" s="424"/>
      <c r="BP98" s="424"/>
      <c r="BQ98" s="424"/>
      <c r="BR98" s="424"/>
      <c r="BS98" s="423"/>
      <c r="BT98" s="424"/>
      <c r="BU98" s="424"/>
      <c r="BV98" s="424"/>
      <c r="BW98" s="424"/>
      <c r="BX98" s="423"/>
      <c r="BY98" s="424"/>
      <c r="BZ98" s="424"/>
      <c r="CA98" s="424"/>
      <c r="CB98" s="424"/>
      <c r="CC98" s="423"/>
      <c r="CD98" s="424"/>
      <c r="CE98" s="424"/>
      <c r="CF98" s="424"/>
      <c r="CG98" s="424"/>
      <c r="CH98" s="423"/>
      <c r="CI98" s="424"/>
      <c r="CJ98" s="424"/>
      <c r="CK98" s="424"/>
      <c r="CL98" s="424"/>
      <c r="CM98" s="423"/>
      <c r="CN98" s="424"/>
      <c r="CO98" s="424"/>
      <c r="CP98" s="424"/>
      <c r="CQ98" s="424"/>
      <c r="CR98" s="423"/>
      <c r="CS98" s="424"/>
      <c r="CT98" s="424"/>
      <c r="CU98" s="424"/>
      <c r="CV98" s="424"/>
      <c r="CW98" s="423"/>
      <c r="CX98" s="424"/>
      <c r="CY98" s="424"/>
      <c r="CZ98" s="424"/>
      <c r="DA98" s="424"/>
      <c r="DB98" s="423"/>
      <c r="DC98" s="424"/>
      <c r="DD98" s="424"/>
      <c r="DE98" s="424"/>
      <c r="DF98" s="424"/>
      <c r="DG98" s="423"/>
      <c r="DH98" s="424"/>
      <c r="DI98" s="424"/>
      <c r="DJ98" s="424"/>
      <c r="DK98" s="424"/>
      <c r="DL98" s="423"/>
      <c r="DM98" s="424"/>
      <c r="DN98" s="424"/>
      <c r="DO98" s="424"/>
      <c r="DP98" s="424"/>
      <c r="DQ98" s="423"/>
      <c r="DR98" s="424"/>
      <c r="DS98" s="424"/>
      <c r="DT98" s="424"/>
      <c r="DU98" s="424"/>
      <c r="DV98" s="423"/>
      <c r="DW98" s="424"/>
      <c r="DX98" s="424"/>
      <c r="DY98" s="424"/>
      <c r="DZ98" s="424"/>
      <c r="EA98" s="423"/>
      <c r="EB98" s="424"/>
      <c r="EC98" s="424"/>
      <c r="ED98" s="424"/>
      <c r="EE98" s="424"/>
      <c r="EF98" s="423"/>
      <c r="EG98" s="424"/>
      <c r="EH98" s="424"/>
      <c r="EI98" s="424"/>
      <c r="EJ98" s="424"/>
      <c r="EK98" s="423"/>
      <c r="EL98" s="424"/>
      <c r="EM98" s="424"/>
      <c r="EN98" s="426"/>
      <c r="EO98" s="426"/>
      <c r="EP98" s="144"/>
    </row>
    <row r="99" spans="4:146" ht="12.75" hidden="1" customHeight="1" x14ac:dyDescent="0.3">
      <c r="D99" s="144" t="s">
        <v>379</v>
      </c>
      <c r="F99" s="485"/>
      <c r="H99" s="56">
        <f>SUM(H100:H103)</f>
        <v>0</v>
      </c>
      <c r="I99" s="56"/>
      <c r="J99" s="56"/>
      <c r="K99" s="485"/>
      <c r="L99" s="56"/>
      <c r="M99" s="56">
        <f>SUM(M100:M103)</f>
        <v>0</v>
      </c>
      <c r="N99" s="56"/>
      <c r="O99" s="56"/>
      <c r="P99" s="485"/>
      <c r="Q99" s="56"/>
      <c r="R99" s="56">
        <f>SUM(R100:R103)</f>
        <v>0</v>
      </c>
      <c r="S99" s="56"/>
      <c r="T99" s="56"/>
      <c r="U99" s="485"/>
      <c r="V99" s="56"/>
      <c r="W99" s="56">
        <f>SUM(W100:W103)</f>
        <v>0</v>
      </c>
      <c r="X99" s="56"/>
      <c r="Y99" s="56"/>
      <c r="Z99" s="485"/>
      <c r="AA99" s="56"/>
      <c r="AB99" s="56">
        <f>SUM(AB100:AB103)</f>
        <v>0</v>
      </c>
      <c r="AC99" s="56"/>
      <c r="AD99" s="56"/>
      <c r="AE99" s="485"/>
      <c r="AF99" s="56"/>
      <c r="AG99" s="56">
        <f>SUM(AG100:AG103)</f>
        <v>0</v>
      </c>
      <c r="AH99" s="56"/>
      <c r="AI99" s="56"/>
      <c r="AJ99" s="485"/>
      <c r="AK99" s="56"/>
      <c r="AL99" s="56">
        <f>SUM(AL100:AL103)</f>
        <v>0</v>
      </c>
      <c r="AM99" s="56"/>
      <c r="AN99" s="56"/>
      <c r="AO99" s="485"/>
      <c r="AP99" s="56"/>
      <c r="AQ99" s="56">
        <f>SUM(AQ100:AQ103)</f>
        <v>0</v>
      </c>
      <c r="AR99" s="56"/>
      <c r="AS99" s="56"/>
      <c r="AT99" s="485"/>
      <c r="AU99" s="56"/>
      <c r="AV99" s="56">
        <f>SUM(AV100:AV103)</f>
        <v>0</v>
      </c>
      <c r="AW99" s="56"/>
      <c r="AX99" s="56"/>
      <c r="AY99" s="485"/>
      <c r="AZ99" s="56"/>
      <c r="BA99" s="56">
        <f>SUM(BA100:BA103)</f>
        <v>0</v>
      </c>
      <c r="BB99" s="56"/>
      <c r="BC99" s="56"/>
      <c r="BD99" s="485"/>
      <c r="BE99" s="56"/>
      <c r="BF99" s="56">
        <f>SUM(BF100:BF103)</f>
        <v>0</v>
      </c>
      <c r="BG99" s="56"/>
      <c r="BH99" s="56"/>
      <c r="BI99" s="485"/>
      <c r="BJ99" s="56"/>
      <c r="BK99" s="56">
        <f>SUM(BK100:BK103)</f>
        <v>0</v>
      </c>
      <c r="BL99" s="56"/>
      <c r="BM99" s="56"/>
      <c r="BN99" s="485"/>
      <c r="BO99" s="56"/>
      <c r="BP99" s="56">
        <f>SUM(BP100:BP103)</f>
        <v>0</v>
      </c>
      <c r="BQ99" s="56"/>
      <c r="BR99" s="56"/>
      <c r="BS99" s="485"/>
      <c r="BT99" s="56"/>
      <c r="BU99" s="56">
        <f>SUM(BU100:BU103)</f>
        <v>0</v>
      </c>
      <c r="BV99" s="56"/>
      <c r="BW99" s="56"/>
      <c r="BX99" s="485"/>
      <c r="BY99" s="56"/>
      <c r="BZ99" s="56">
        <f>SUM(BZ100:BZ103)</f>
        <v>0</v>
      </c>
      <c r="CA99" s="56"/>
      <c r="CB99" s="56"/>
      <c r="CC99" s="485"/>
      <c r="CD99" s="56"/>
      <c r="CE99" s="56">
        <f>SUM(CE100:CE103)</f>
        <v>0</v>
      </c>
      <c r="CF99" s="56"/>
      <c r="CG99" s="56"/>
      <c r="CH99" s="485"/>
      <c r="CI99" s="56"/>
      <c r="CJ99" s="56">
        <f>SUM(CJ100:CJ103)</f>
        <v>0</v>
      </c>
      <c r="CK99" s="56"/>
      <c r="CL99" s="56"/>
      <c r="CM99" s="485"/>
      <c r="CN99" s="56"/>
      <c r="CO99" s="56">
        <f>SUM(CO100:CO103)</f>
        <v>0</v>
      </c>
      <c r="CP99" s="56"/>
      <c r="CQ99" s="56"/>
      <c r="CR99" s="485"/>
      <c r="CS99" s="56"/>
      <c r="CT99" s="56">
        <f>SUM(CT100:CT103)</f>
        <v>0</v>
      </c>
      <c r="CU99" s="56"/>
      <c r="CV99" s="56"/>
      <c r="CW99" s="485"/>
      <c r="CX99" s="56"/>
      <c r="CY99" s="56">
        <f>SUM(CY100:CY103)</f>
        <v>0</v>
      </c>
      <c r="CZ99" s="56"/>
      <c r="DA99" s="56"/>
      <c r="DB99" s="485"/>
      <c r="DC99" s="56"/>
      <c r="DD99" s="56">
        <f>SUM(DD100:DD103)</f>
        <v>0</v>
      </c>
      <c r="DE99" s="56"/>
      <c r="DF99" s="56"/>
      <c r="DG99" s="485"/>
      <c r="DH99" s="56"/>
      <c r="DI99" s="56">
        <f>SUM(DI100:DI103)</f>
        <v>0</v>
      </c>
      <c r="DJ99" s="56"/>
      <c r="DK99" s="56"/>
      <c r="DL99" s="485"/>
      <c r="DM99" s="56"/>
      <c r="DN99" s="56">
        <f>SUM(DN100:DN103)</f>
        <v>0</v>
      </c>
      <c r="DO99" s="56"/>
      <c r="DP99" s="56"/>
      <c r="DQ99" s="485"/>
      <c r="DR99" s="56"/>
      <c r="DS99" s="56">
        <f>SUM(DS100:DS103)</f>
        <v>0</v>
      </c>
      <c r="DT99" s="56"/>
      <c r="DU99" s="56"/>
      <c r="DV99" s="485"/>
      <c r="DW99" s="56"/>
      <c r="DX99" s="56">
        <f>SUM(DX100:DX103)</f>
        <v>0</v>
      </c>
      <c r="DY99" s="56"/>
      <c r="DZ99" s="56"/>
      <c r="EA99" s="485"/>
      <c r="EB99" s="56"/>
      <c r="EC99" s="56">
        <f>SUM(EC100:EC103)</f>
        <v>0</v>
      </c>
      <c r="ED99" s="56"/>
      <c r="EE99" s="56"/>
      <c r="EF99" s="485"/>
      <c r="EG99" s="56"/>
      <c r="EH99" s="56">
        <f>SUM(EH100:EH103)</f>
        <v>0</v>
      </c>
      <c r="EI99" s="56"/>
      <c r="EJ99" s="56"/>
      <c r="EK99" s="485"/>
      <c r="EL99" s="56"/>
      <c r="EM99" s="56">
        <f>SUM(EM100:EM103)</f>
        <v>0</v>
      </c>
      <c r="EN99" s="56"/>
      <c r="EO99" s="56"/>
      <c r="EP99" s="144"/>
    </row>
    <row r="100" spans="4:146" ht="12.75" hidden="1" customHeight="1" x14ac:dyDescent="0.3">
      <c r="D100" s="498" t="s">
        <v>362</v>
      </c>
      <c r="F100" s="485"/>
      <c r="G100" s="406"/>
      <c r="H100" s="483">
        <v>0</v>
      </c>
      <c r="I100" s="484"/>
      <c r="J100" s="56"/>
      <c r="K100" s="485"/>
      <c r="L100" s="486"/>
      <c r="M100" s="483">
        <v>0</v>
      </c>
      <c r="N100" s="484"/>
      <c r="O100" s="56"/>
      <c r="P100" s="485"/>
      <c r="Q100" s="486"/>
      <c r="R100" s="483">
        <v>0</v>
      </c>
      <c r="S100" s="484"/>
      <c r="T100" s="56"/>
      <c r="U100" s="485"/>
      <c r="V100" s="486"/>
      <c r="W100" s="483">
        <v>0</v>
      </c>
      <c r="X100" s="484"/>
      <c r="Y100" s="56"/>
      <c r="Z100" s="485"/>
      <c r="AA100" s="486"/>
      <c r="AB100" s="483">
        <v>0</v>
      </c>
      <c r="AC100" s="484"/>
      <c r="AD100" s="56"/>
      <c r="AE100" s="485"/>
      <c r="AF100" s="486"/>
      <c r="AG100" s="483">
        <v>0</v>
      </c>
      <c r="AH100" s="484"/>
      <c r="AI100" s="56"/>
      <c r="AJ100" s="485"/>
      <c r="AK100" s="486"/>
      <c r="AL100" s="483">
        <v>0</v>
      </c>
      <c r="AM100" s="484"/>
      <c r="AN100" s="56"/>
      <c r="AO100" s="485"/>
      <c r="AP100" s="486"/>
      <c r="AQ100" s="483">
        <v>0</v>
      </c>
      <c r="AR100" s="484"/>
      <c r="AS100" s="56"/>
      <c r="AT100" s="485"/>
      <c r="AU100" s="486"/>
      <c r="AV100" s="483">
        <v>0</v>
      </c>
      <c r="AW100" s="484"/>
      <c r="AX100" s="56"/>
      <c r="AY100" s="485"/>
      <c r="AZ100" s="486"/>
      <c r="BA100" s="483">
        <v>0</v>
      </c>
      <c r="BB100" s="484"/>
      <c r="BC100" s="56"/>
      <c r="BD100" s="485"/>
      <c r="BE100" s="486"/>
      <c r="BF100" s="483">
        <v>0</v>
      </c>
      <c r="BG100" s="484"/>
      <c r="BH100" s="56"/>
      <c r="BI100" s="485"/>
      <c r="BJ100" s="486"/>
      <c r="BK100" s="483">
        <v>0</v>
      </c>
      <c r="BL100" s="484"/>
      <c r="BM100" s="56"/>
      <c r="BN100" s="485"/>
      <c r="BO100" s="486"/>
      <c r="BP100" s="483">
        <v>0</v>
      </c>
      <c r="BQ100" s="484"/>
      <c r="BR100" s="56"/>
      <c r="BS100" s="485"/>
      <c r="BT100" s="486"/>
      <c r="BU100" s="483">
        <f>SUM(M100:BP100)</f>
        <v>0</v>
      </c>
      <c r="BV100" s="484"/>
      <c r="BW100" s="56"/>
      <c r="BX100" s="485"/>
      <c r="BY100" s="486"/>
      <c r="BZ100" s="483">
        <v>0</v>
      </c>
      <c r="CA100" s="484"/>
      <c r="CB100" s="56"/>
      <c r="CC100" s="485"/>
      <c r="CD100" s="486"/>
      <c r="CE100" s="483">
        <v>0</v>
      </c>
      <c r="CF100" s="484"/>
      <c r="CG100" s="56"/>
      <c r="CH100" s="485"/>
      <c r="CI100" s="486"/>
      <c r="CJ100" s="483">
        <v>0</v>
      </c>
      <c r="CK100" s="484"/>
      <c r="CL100" s="56"/>
      <c r="CM100" s="485"/>
      <c r="CN100" s="486"/>
      <c r="CO100" s="483">
        <v>0</v>
      </c>
      <c r="CP100" s="484"/>
      <c r="CQ100" s="56"/>
      <c r="CR100" s="485"/>
      <c r="CS100" s="486"/>
      <c r="CT100" s="483">
        <v>0</v>
      </c>
      <c r="CU100" s="484"/>
      <c r="CV100" s="56"/>
      <c r="CW100" s="485"/>
      <c r="CX100" s="486"/>
      <c r="CY100" s="483">
        <v>0</v>
      </c>
      <c r="CZ100" s="484"/>
      <c r="DA100" s="56"/>
      <c r="DB100" s="485"/>
      <c r="DC100" s="486"/>
      <c r="DD100" s="483">
        <v>0</v>
      </c>
      <c r="DE100" s="484"/>
      <c r="DF100" s="56"/>
      <c r="DG100" s="485"/>
      <c r="DH100" s="486"/>
      <c r="DI100" s="483">
        <v>0</v>
      </c>
      <c r="DJ100" s="484"/>
      <c r="DK100" s="56"/>
      <c r="DL100" s="485"/>
      <c r="DM100" s="486"/>
      <c r="DN100" s="483">
        <v>0</v>
      </c>
      <c r="DO100" s="484"/>
      <c r="DP100" s="56"/>
      <c r="DQ100" s="485"/>
      <c r="DR100" s="486"/>
      <c r="DS100" s="483">
        <v>0</v>
      </c>
      <c r="DT100" s="484"/>
      <c r="DU100" s="56"/>
      <c r="DV100" s="485"/>
      <c r="DW100" s="486"/>
      <c r="DX100" s="483">
        <v>0</v>
      </c>
      <c r="DY100" s="484"/>
      <c r="DZ100" s="56"/>
      <c r="EA100" s="485"/>
      <c r="EB100" s="486"/>
      <c r="EC100" s="483">
        <v>0</v>
      </c>
      <c r="ED100" s="484"/>
      <c r="EE100" s="56"/>
      <c r="EF100" s="485"/>
      <c r="EG100" s="486"/>
      <c r="EH100" s="483">
        <v>0</v>
      </c>
      <c r="EI100" s="484"/>
      <c r="EJ100" s="56"/>
      <c r="EK100" s="485"/>
      <c r="EL100" s="486"/>
      <c r="EM100" s="483">
        <f>SUM(CE100:CE100)</f>
        <v>0</v>
      </c>
      <c r="EN100" s="484"/>
      <c r="EO100" s="56"/>
      <c r="EP100" s="144"/>
    </row>
    <row r="101" spans="4:146" ht="12.75" hidden="1" customHeight="1" x14ac:dyDescent="0.3">
      <c r="D101" s="498" t="s">
        <v>365</v>
      </c>
      <c r="F101" s="485"/>
      <c r="G101" s="400"/>
      <c r="H101" s="56">
        <v>0</v>
      </c>
      <c r="I101" s="55"/>
      <c r="J101" s="56"/>
      <c r="K101" s="485"/>
      <c r="L101" s="485"/>
      <c r="M101" s="56">
        <v>0</v>
      </c>
      <c r="N101" s="55"/>
      <c r="O101" s="56"/>
      <c r="P101" s="485"/>
      <c r="Q101" s="485"/>
      <c r="R101" s="56">
        <v>0</v>
      </c>
      <c r="S101" s="55"/>
      <c r="T101" s="56"/>
      <c r="U101" s="485"/>
      <c r="V101" s="485"/>
      <c r="W101" s="56">
        <v>0</v>
      </c>
      <c r="X101" s="55"/>
      <c r="Y101" s="56"/>
      <c r="Z101" s="485"/>
      <c r="AA101" s="485"/>
      <c r="AB101" s="56">
        <v>0</v>
      </c>
      <c r="AC101" s="55"/>
      <c r="AD101" s="56"/>
      <c r="AE101" s="485"/>
      <c r="AF101" s="485"/>
      <c r="AG101" s="56">
        <v>0</v>
      </c>
      <c r="AH101" s="55"/>
      <c r="AI101" s="56"/>
      <c r="AJ101" s="485"/>
      <c r="AK101" s="485"/>
      <c r="AL101" s="56">
        <v>0</v>
      </c>
      <c r="AM101" s="55"/>
      <c r="AN101" s="56"/>
      <c r="AO101" s="485"/>
      <c r="AP101" s="485"/>
      <c r="AQ101" s="56">
        <v>0</v>
      </c>
      <c r="AR101" s="55"/>
      <c r="AS101" s="56"/>
      <c r="AT101" s="485"/>
      <c r="AU101" s="485"/>
      <c r="AV101" s="56">
        <v>0</v>
      </c>
      <c r="AW101" s="55"/>
      <c r="AX101" s="56"/>
      <c r="AY101" s="485"/>
      <c r="AZ101" s="485"/>
      <c r="BA101" s="56">
        <v>0</v>
      </c>
      <c r="BB101" s="55"/>
      <c r="BC101" s="56"/>
      <c r="BD101" s="485"/>
      <c r="BE101" s="485"/>
      <c r="BF101" s="56">
        <v>0</v>
      </c>
      <c r="BG101" s="55"/>
      <c r="BH101" s="56"/>
      <c r="BI101" s="485"/>
      <c r="BJ101" s="485"/>
      <c r="BK101" s="56">
        <v>0</v>
      </c>
      <c r="BL101" s="55"/>
      <c r="BM101" s="56"/>
      <c r="BN101" s="485"/>
      <c r="BO101" s="485"/>
      <c r="BP101" s="56">
        <v>0</v>
      </c>
      <c r="BQ101" s="55"/>
      <c r="BR101" s="56"/>
      <c r="BS101" s="485"/>
      <c r="BT101" s="485"/>
      <c r="BU101" s="56">
        <f>SUM(M101:BP101)</f>
        <v>0</v>
      </c>
      <c r="BV101" s="55"/>
      <c r="BW101" s="56"/>
      <c r="BX101" s="485"/>
      <c r="BY101" s="485"/>
      <c r="BZ101" s="56">
        <v>0</v>
      </c>
      <c r="CA101" s="55"/>
      <c r="CB101" s="56"/>
      <c r="CC101" s="485"/>
      <c r="CD101" s="485"/>
      <c r="CE101" s="56">
        <v>0</v>
      </c>
      <c r="CF101" s="55"/>
      <c r="CG101" s="56"/>
      <c r="CH101" s="485"/>
      <c r="CI101" s="485"/>
      <c r="CJ101" s="56">
        <v>0</v>
      </c>
      <c r="CK101" s="55"/>
      <c r="CL101" s="56"/>
      <c r="CM101" s="485"/>
      <c r="CN101" s="485"/>
      <c r="CO101" s="56">
        <v>0</v>
      </c>
      <c r="CP101" s="55"/>
      <c r="CQ101" s="56"/>
      <c r="CR101" s="485"/>
      <c r="CS101" s="485"/>
      <c r="CT101" s="56">
        <v>0</v>
      </c>
      <c r="CU101" s="55"/>
      <c r="CV101" s="56"/>
      <c r="CW101" s="485"/>
      <c r="CX101" s="485"/>
      <c r="CY101" s="56">
        <v>0</v>
      </c>
      <c r="CZ101" s="55"/>
      <c r="DA101" s="56"/>
      <c r="DB101" s="485"/>
      <c r="DC101" s="485"/>
      <c r="DD101" s="56">
        <v>0</v>
      </c>
      <c r="DE101" s="55"/>
      <c r="DF101" s="56"/>
      <c r="DG101" s="485"/>
      <c r="DH101" s="485"/>
      <c r="DI101" s="56">
        <v>0</v>
      </c>
      <c r="DJ101" s="55"/>
      <c r="DK101" s="56"/>
      <c r="DL101" s="485"/>
      <c r="DM101" s="485"/>
      <c r="DN101" s="56">
        <v>0</v>
      </c>
      <c r="DO101" s="55"/>
      <c r="DP101" s="56"/>
      <c r="DQ101" s="485"/>
      <c r="DR101" s="485"/>
      <c r="DS101" s="56">
        <v>0</v>
      </c>
      <c r="DT101" s="55"/>
      <c r="DU101" s="56"/>
      <c r="DV101" s="485"/>
      <c r="DW101" s="485"/>
      <c r="DX101" s="56">
        <v>0</v>
      </c>
      <c r="DY101" s="55"/>
      <c r="DZ101" s="56"/>
      <c r="EA101" s="485"/>
      <c r="EB101" s="485"/>
      <c r="EC101" s="56">
        <v>0</v>
      </c>
      <c r="ED101" s="55"/>
      <c r="EE101" s="56"/>
      <c r="EF101" s="485"/>
      <c r="EG101" s="485"/>
      <c r="EH101" s="56">
        <v>0</v>
      </c>
      <c r="EI101" s="55"/>
      <c r="EJ101" s="56"/>
      <c r="EK101" s="485"/>
      <c r="EL101" s="485"/>
      <c r="EM101" s="56">
        <f>SUM(CE101:CE101)</f>
        <v>0</v>
      </c>
      <c r="EN101" s="55"/>
      <c r="EO101" s="56"/>
      <c r="EP101" s="144"/>
    </row>
    <row r="102" spans="4:146" ht="12.75" hidden="1" customHeight="1" x14ac:dyDescent="0.3">
      <c r="D102" s="144" t="s">
        <v>366</v>
      </c>
      <c r="F102" s="485"/>
      <c r="G102" s="400"/>
      <c r="H102" s="56">
        <v>0</v>
      </c>
      <c r="I102" s="55"/>
      <c r="J102" s="56"/>
      <c r="K102" s="485"/>
      <c r="L102" s="485"/>
      <c r="M102" s="56">
        <v>0</v>
      </c>
      <c r="N102" s="55"/>
      <c r="O102" s="56"/>
      <c r="P102" s="485"/>
      <c r="Q102" s="485"/>
      <c r="R102" s="56">
        <v>0</v>
      </c>
      <c r="S102" s="55"/>
      <c r="T102" s="56"/>
      <c r="U102" s="485"/>
      <c r="V102" s="485"/>
      <c r="W102" s="56">
        <v>0</v>
      </c>
      <c r="X102" s="55"/>
      <c r="Y102" s="56"/>
      <c r="Z102" s="485"/>
      <c r="AA102" s="485"/>
      <c r="AB102" s="56">
        <v>0</v>
      </c>
      <c r="AC102" s="55"/>
      <c r="AD102" s="56"/>
      <c r="AE102" s="485"/>
      <c r="AF102" s="485"/>
      <c r="AG102" s="56">
        <v>0</v>
      </c>
      <c r="AH102" s="55"/>
      <c r="AI102" s="56"/>
      <c r="AJ102" s="485"/>
      <c r="AK102" s="485"/>
      <c r="AL102" s="56">
        <v>0</v>
      </c>
      <c r="AM102" s="55"/>
      <c r="AN102" s="56"/>
      <c r="AO102" s="485"/>
      <c r="AP102" s="485"/>
      <c r="AQ102" s="56">
        <v>0</v>
      </c>
      <c r="AR102" s="55"/>
      <c r="AS102" s="56"/>
      <c r="AT102" s="485"/>
      <c r="AU102" s="485"/>
      <c r="AV102" s="56">
        <v>0</v>
      </c>
      <c r="AW102" s="55"/>
      <c r="AX102" s="56"/>
      <c r="AY102" s="485"/>
      <c r="AZ102" s="485"/>
      <c r="BA102" s="56">
        <v>0</v>
      </c>
      <c r="BB102" s="55"/>
      <c r="BC102" s="56"/>
      <c r="BD102" s="485"/>
      <c r="BE102" s="485"/>
      <c r="BF102" s="56">
        <v>0</v>
      </c>
      <c r="BG102" s="55"/>
      <c r="BH102" s="56"/>
      <c r="BI102" s="485"/>
      <c r="BJ102" s="485"/>
      <c r="BK102" s="56">
        <v>0</v>
      </c>
      <c r="BL102" s="55"/>
      <c r="BM102" s="56"/>
      <c r="BN102" s="485"/>
      <c r="BO102" s="485"/>
      <c r="BP102" s="56">
        <v>0</v>
      </c>
      <c r="BQ102" s="55"/>
      <c r="BR102" s="56"/>
      <c r="BS102" s="485"/>
      <c r="BT102" s="485"/>
      <c r="BU102" s="56">
        <f>SUM(M102:BP102)</f>
        <v>0</v>
      </c>
      <c r="BV102" s="55"/>
      <c r="BW102" s="56"/>
      <c r="BX102" s="485"/>
      <c r="BY102" s="485"/>
      <c r="BZ102" s="56">
        <v>0</v>
      </c>
      <c r="CA102" s="55"/>
      <c r="CB102" s="56"/>
      <c r="CC102" s="485"/>
      <c r="CD102" s="485"/>
      <c r="CE102" s="56">
        <v>0</v>
      </c>
      <c r="CF102" s="55"/>
      <c r="CG102" s="56"/>
      <c r="CH102" s="485"/>
      <c r="CI102" s="485"/>
      <c r="CJ102" s="56">
        <v>0</v>
      </c>
      <c r="CK102" s="55"/>
      <c r="CL102" s="56"/>
      <c r="CM102" s="485"/>
      <c r="CN102" s="485"/>
      <c r="CO102" s="56">
        <v>0</v>
      </c>
      <c r="CP102" s="55"/>
      <c r="CQ102" s="56"/>
      <c r="CR102" s="485"/>
      <c r="CS102" s="485"/>
      <c r="CT102" s="56">
        <v>0</v>
      </c>
      <c r="CU102" s="55"/>
      <c r="CV102" s="56"/>
      <c r="CW102" s="485"/>
      <c r="CX102" s="485"/>
      <c r="CY102" s="56">
        <v>0</v>
      </c>
      <c r="CZ102" s="55"/>
      <c r="DA102" s="56"/>
      <c r="DB102" s="485"/>
      <c r="DC102" s="485"/>
      <c r="DD102" s="56">
        <v>0</v>
      </c>
      <c r="DE102" s="55"/>
      <c r="DF102" s="56"/>
      <c r="DG102" s="485"/>
      <c r="DH102" s="485"/>
      <c r="DI102" s="56">
        <v>0</v>
      </c>
      <c r="DJ102" s="55"/>
      <c r="DK102" s="56"/>
      <c r="DL102" s="485"/>
      <c r="DM102" s="485"/>
      <c r="DN102" s="56">
        <v>0</v>
      </c>
      <c r="DO102" s="55"/>
      <c r="DP102" s="56"/>
      <c r="DQ102" s="485"/>
      <c r="DR102" s="485"/>
      <c r="DS102" s="56">
        <v>0</v>
      </c>
      <c r="DT102" s="55"/>
      <c r="DU102" s="56"/>
      <c r="DV102" s="485"/>
      <c r="DW102" s="485"/>
      <c r="DX102" s="56">
        <v>0</v>
      </c>
      <c r="DY102" s="55"/>
      <c r="DZ102" s="56"/>
      <c r="EA102" s="485"/>
      <c r="EB102" s="485"/>
      <c r="EC102" s="56">
        <v>0</v>
      </c>
      <c r="ED102" s="55"/>
      <c r="EE102" s="56"/>
      <c r="EF102" s="485"/>
      <c r="EG102" s="485"/>
      <c r="EH102" s="56">
        <v>0</v>
      </c>
      <c r="EI102" s="55"/>
      <c r="EJ102" s="56"/>
      <c r="EK102" s="485"/>
      <c r="EL102" s="485"/>
      <c r="EM102" s="56">
        <f>SUM(CE102:CE102)</f>
        <v>0</v>
      </c>
      <c r="EN102" s="55"/>
      <c r="EO102" s="56"/>
      <c r="EP102" s="144"/>
    </row>
    <row r="103" spans="4:146" ht="12.75" hidden="1" customHeight="1" x14ac:dyDescent="0.3">
      <c r="D103" s="144" t="s">
        <v>367</v>
      </c>
      <c r="F103" s="485"/>
      <c r="G103" s="420"/>
      <c r="H103" s="121">
        <v>0</v>
      </c>
      <c r="I103" s="120"/>
      <c r="J103" s="56"/>
      <c r="K103" s="485"/>
      <c r="L103" s="494"/>
      <c r="M103" s="121">
        <v>0</v>
      </c>
      <c r="N103" s="120"/>
      <c r="O103" s="56"/>
      <c r="P103" s="485"/>
      <c r="Q103" s="494"/>
      <c r="R103" s="121">
        <v>0</v>
      </c>
      <c r="S103" s="120"/>
      <c r="T103" s="56"/>
      <c r="U103" s="485"/>
      <c r="V103" s="494"/>
      <c r="W103" s="121">
        <v>0</v>
      </c>
      <c r="X103" s="120"/>
      <c r="Y103" s="56"/>
      <c r="Z103" s="485"/>
      <c r="AA103" s="494"/>
      <c r="AB103" s="121">
        <v>0</v>
      </c>
      <c r="AC103" s="120"/>
      <c r="AD103" s="56"/>
      <c r="AE103" s="485"/>
      <c r="AF103" s="494"/>
      <c r="AG103" s="121">
        <v>0</v>
      </c>
      <c r="AH103" s="120"/>
      <c r="AI103" s="56"/>
      <c r="AJ103" s="485"/>
      <c r="AK103" s="494"/>
      <c r="AL103" s="121">
        <v>0</v>
      </c>
      <c r="AM103" s="120"/>
      <c r="AN103" s="56"/>
      <c r="AO103" s="485"/>
      <c r="AP103" s="494"/>
      <c r="AQ103" s="121">
        <v>0</v>
      </c>
      <c r="AR103" s="120"/>
      <c r="AS103" s="56"/>
      <c r="AT103" s="485"/>
      <c r="AU103" s="494"/>
      <c r="AV103" s="121">
        <v>0</v>
      </c>
      <c r="AW103" s="120"/>
      <c r="AX103" s="56"/>
      <c r="AY103" s="485"/>
      <c r="AZ103" s="494"/>
      <c r="BA103" s="121">
        <v>0</v>
      </c>
      <c r="BB103" s="120"/>
      <c r="BC103" s="56"/>
      <c r="BD103" s="485"/>
      <c r="BE103" s="494"/>
      <c r="BF103" s="121">
        <v>0</v>
      </c>
      <c r="BG103" s="120"/>
      <c r="BH103" s="56"/>
      <c r="BI103" s="485"/>
      <c r="BJ103" s="494"/>
      <c r="BK103" s="121">
        <v>0</v>
      </c>
      <c r="BL103" s="120"/>
      <c r="BM103" s="56"/>
      <c r="BN103" s="485"/>
      <c r="BO103" s="494"/>
      <c r="BP103" s="121">
        <v>0</v>
      </c>
      <c r="BQ103" s="120"/>
      <c r="BR103" s="56"/>
      <c r="BS103" s="485"/>
      <c r="BT103" s="494"/>
      <c r="BU103" s="121">
        <f>SUM(M103:BP103)</f>
        <v>0</v>
      </c>
      <c r="BV103" s="120"/>
      <c r="BW103" s="56"/>
      <c r="BX103" s="485"/>
      <c r="BY103" s="494"/>
      <c r="BZ103" s="121">
        <v>0</v>
      </c>
      <c r="CA103" s="120"/>
      <c r="CB103" s="56"/>
      <c r="CC103" s="485"/>
      <c r="CD103" s="494"/>
      <c r="CE103" s="121">
        <v>0</v>
      </c>
      <c r="CF103" s="120"/>
      <c r="CG103" s="56"/>
      <c r="CH103" s="485"/>
      <c r="CI103" s="494"/>
      <c r="CJ103" s="121">
        <v>0</v>
      </c>
      <c r="CK103" s="120"/>
      <c r="CL103" s="56"/>
      <c r="CM103" s="485"/>
      <c r="CN103" s="494"/>
      <c r="CO103" s="121">
        <v>0</v>
      </c>
      <c r="CP103" s="120"/>
      <c r="CQ103" s="56"/>
      <c r="CR103" s="485"/>
      <c r="CS103" s="494"/>
      <c r="CT103" s="121">
        <v>0</v>
      </c>
      <c r="CU103" s="120"/>
      <c r="CV103" s="56"/>
      <c r="CW103" s="485"/>
      <c r="CX103" s="494"/>
      <c r="CY103" s="121">
        <v>0</v>
      </c>
      <c r="CZ103" s="120"/>
      <c r="DA103" s="56"/>
      <c r="DB103" s="485"/>
      <c r="DC103" s="494"/>
      <c r="DD103" s="121">
        <v>0</v>
      </c>
      <c r="DE103" s="120"/>
      <c r="DF103" s="56"/>
      <c r="DG103" s="485"/>
      <c r="DH103" s="494"/>
      <c r="DI103" s="121">
        <v>0</v>
      </c>
      <c r="DJ103" s="120"/>
      <c r="DK103" s="56"/>
      <c r="DL103" s="485"/>
      <c r="DM103" s="494"/>
      <c r="DN103" s="121">
        <v>0</v>
      </c>
      <c r="DO103" s="120"/>
      <c r="DP103" s="56"/>
      <c r="DQ103" s="485"/>
      <c r="DR103" s="494"/>
      <c r="DS103" s="121">
        <v>0</v>
      </c>
      <c r="DT103" s="120"/>
      <c r="DU103" s="56"/>
      <c r="DV103" s="485"/>
      <c r="DW103" s="494"/>
      <c r="DX103" s="121">
        <v>0</v>
      </c>
      <c r="DY103" s="120"/>
      <c r="DZ103" s="56"/>
      <c r="EA103" s="485"/>
      <c r="EB103" s="494"/>
      <c r="EC103" s="121">
        <v>0</v>
      </c>
      <c r="ED103" s="120"/>
      <c r="EE103" s="56"/>
      <c r="EF103" s="485"/>
      <c r="EG103" s="494"/>
      <c r="EH103" s="121">
        <v>0</v>
      </c>
      <c r="EI103" s="120"/>
      <c r="EJ103" s="56"/>
      <c r="EK103" s="485"/>
      <c r="EL103" s="494"/>
      <c r="EM103" s="121">
        <f>SUM(CE103:CE103)</f>
        <v>0</v>
      </c>
      <c r="EN103" s="120"/>
      <c r="EO103" s="56"/>
      <c r="EP103" s="144"/>
    </row>
    <row r="104" spans="4:146" ht="12.75" hidden="1" customHeight="1" x14ac:dyDescent="0.3">
      <c r="D104" s="144"/>
      <c r="F104" s="485"/>
      <c r="H104" s="56"/>
      <c r="I104" s="56"/>
      <c r="J104" s="56"/>
      <c r="K104" s="485"/>
      <c r="L104" s="56"/>
      <c r="M104" s="56"/>
      <c r="N104" s="56"/>
      <c r="O104" s="56"/>
      <c r="P104" s="485"/>
      <c r="Q104" s="56"/>
      <c r="R104" s="56"/>
      <c r="S104" s="56"/>
      <c r="T104" s="56"/>
      <c r="U104" s="485"/>
      <c r="V104" s="56"/>
      <c r="W104" s="56"/>
      <c r="X104" s="56"/>
      <c r="Y104" s="56"/>
      <c r="Z104" s="485"/>
      <c r="AA104" s="56"/>
      <c r="AB104" s="56"/>
      <c r="AC104" s="56"/>
      <c r="AD104" s="56"/>
      <c r="AE104" s="485"/>
      <c r="AF104" s="56"/>
      <c r="AG104" s="56"/>
      <c r="AH104" s="56"/>
      <c r="AI104" s="56"/>
      <c r="AJ104" s="485"/>
      <c r="AK104" s="56"/>
      <c r="AL104" s="56"/>
      <c r="AM104" s="56"/>
      <c r="AN104" s="56"/>
      <c r="AO104" s="485"/>
      <c r="AP104" s="56"/>
      <c r="AQ104" s="56"/>
      <c r="AR104" s="56"/>
      <c r="AS104" s="56"/>
      <c r="AT104" s="485"/>
      <c r="AU104" s="56"/>
      <c r="AV104" s="56"/>
      <c r="AW104" s="56"/>
      <c r="AX104" s="56"/>
      <c r="AY104" s="485"/>
      <c r="AZ104" s="56"/>
      <c r="BA104" s="56"/>
      <c r="BB104" s="56"/>
      <c r="BC104" s="56"/>
      <c r="BD104" s="485"/>
      <c r="BE104" s="56"/>
      <c r="BF104" s="56"/>
      <c r="BG104" s="56"/>
      <c r="BH104" s="56"/>
      <c r="BI104" s="485"/>
      <c r="BJ104" s="56"/>
      <c r="BK104" s="56"/>
      <c r="BL104" s="56"/>
      <c r="BM104" s="56"/>
      <c r="BN104" s="485"/>
      <c r="BO104" s="56"/>
      <c r="BP104" s="56"/>
      <c r="BQ104" s="56"/>
      <c r="BR104" s="56"/>
      <c r="BS104" s="485"/>
      <c r="BT104" s="56"/>
      <c r="BU104" s="56"/>
      <c r="BV104" s="56"/>
      <c r="BW104" s="56"/>
      <c r="BX104" s="485"/>
      <c r="BY104" s="56"/>
      <c r="BZ104" s="56"/>
      <c r="CA104" s="56"/>
      <c r="CB104" s="56"/>
      <c r="CC104" s="485"/>
      <c r="CD104" s="56"/>
      <c r="CE104" s="56"/>
      <c r="CF104" s="56"/>
      <c r="CG104" s="56"/>
      <c r="CH104" s="485"/>
      <c r="CI104" s="56"/>
      <c r="CJ104" s="56"/>
      <c r="CK104" s="56"/>
      <c r="CL104" s="56"/>
      <c r="CM104" s="485"/>
      <c r="CN104" s="56"/>
      <c r="CO104" s="56"/>
      <c r="CP104" s="56"/>
      <c r="CQ104" s="56"/>
      <c r="CR104" s="485"/>
      <c r="CS104" s="56"/>
      <c r="CT104" s="56"/>
      <c r="CU104" s="56"/>
      <c r="CV104" s="56"/>
      <c r="CW104" s="485"/>
      <c r="CX104" s="56"/>
      <c r="CY104" s="56"/>
      <c r="CZ104" s="56"/>
      <c r="DA104" s="56"/>
      <c r="DB104" s="485"/>
      <c r="DC104" s="56"/>
      <c r="DD104" s="56"/>
      <c r="DE104" s="56"/>
      <c r="DF104" s="56"/>
      <c r="DG104" s="485"/>
      <c r="DH104" s="56"/>
      <c r="DI104" s="56"/>
      <c r="DJ104" s="56"/>
      <c r="DK104" s="56"/>
      <c r="DL104" s="485"/>
      <c r="DM104" s="56"/>
      <c r="DN104" s="56"/>
      <c r="DO104" s="56"/>
      <c r="DP104" s="56"/>
      <c r="DQ104" s="485"/>
      <c r="DR104" s="56"/>
      <c r="DS104" s="56"/>
      <c r="DT104" s="56"/>
      <c r="DU104" s="56"/>
      <c r="DV104" s="485"/>
      <c r="DW104" s="56"/>
      <c r="DX104" s="56"/>
      <c r="DY104" s="56"/>
      <c r="DZ104" s="56"/>
      <c r="EA104" s="485"/>
      <c r="EB104" s="56"/>
      <c r="EC104" s="56"/>
      <c r="ED104" s="56"/>
      <c r="EE104" s="56"/>
      <c r="EF104" s="485"/>
      <c r="EG104" s="56"/>
      <c r="EH104" s="56"/>
      <c r="EI104" s="56"/>
      <c r="EJ104" s="56"/>
      <c r="EK104" s="485"/>
      <c r="EL104" s="56"/>
      <c r="EM104" s="56"/>
      <c r="EN104" s="56"/>
      <c r="EO104" s="56"/>
      <c r="EP104" s="144"/>
    </row>
    <row r="105" spans="4:146" ht="12.75" hidden="1" customHeight="1" x14ac:dyDescent="0.3">
      <c r="D105" s="144" t="s">
        <v>379</v>
      </c>
      <c r="F105" s="485"/>
      <c r="H105" s="56">
        <f>SUM(H106:H109)</f>
        <v>0</v>
      </c>
      <c r="I105" s="56"/>
      <c r="J105" s="56"/>
      <c r="K105" s="485"/>
      <c r="L105" s="56"/>
      <c r="M105" s="56">
        <f>SUM(M106:M109)</f>
        <v>0</v>
      </c>
      <c r="N105" s="56"/>
      <c r="O105" s="56"/>
      <c r="P105" s="485"/>
      <c r="Q105" s="56"/>
      <c r="R105" s="56">
        <f>SUM(R106:R109)</f>
        <v>0</v>
      </c>
      <c r="S105" s="56"/>
      <c r="T105" s="56"/>
      <c r="U105" s="485"/>
      <c r="V105" s="56"/>
      <c r="W105" s="56">
        <f>SUM(W106:W109)</f>
        <v>0</v>
      </c>
      <c r="X105" s="56"/>
      <c r="Y105" s="56"/>
      <c r="Z105" s="485"/>
      <c r="AA105" s="56"/>
      <c r="AB105" s="56">
        <f>SUM(AB106:AB109)</f>
        <v>0</v>
      </c>
      <c r="AC105" s="56"/>
      <c r="AD105" s="56"/>
      <c r="AE105" s="485"/>
      <c r="AF105" s="56"/>
      <c r="AG105" s="56">
        <f>SUM(AG106:AG109)</f>
        <v>0</v>
      </c>
      <c r="AH105" s="56"/>
      <c r="AI105" s="56"/>
      <c r="AJ105" s="485"/>
      <c r="AK105" s="56"/>
      <c r="AL105" s="56">
        <f>SUM(AL106:AL109)</f>
        <v>0</v>
      </c>
      <c r="AM105" s="56"/>
      <c r="AN105" s="56"/>
      <c r="AO105" s="485"/>
      <c r="AP105" s="56"/>
      <c r="AQ105" s="56">
        <f>SUM(AQ106:AQ109)</f>
        <v>0</v>
      </c>
      <c r="AR105" s="56"/>
      <c r="AS105" s="56"/>
      <c r="AT105" s="485"/>
      <c r="AU105" s="56"/>
      <c r="AV105" s="56">
        <f>SUM(AV106:AV109)</f>
        <v>0</v>
      </c>
      <c r="AW105" s="56"/>
      <c r="AX105" s="56"/>
      <c r="AY105" s="485"/>
      <c r="AZ105" s="56"/>
      <c r="BA105" s="56">
        <f>SUM(BA106:BA109)</f>
        <v>0</v>
      </c>
      <c r="BB105" s="56"/>
      <c r="BC105" s="56"/>
      <c r="BD105" s="485"/>
      <c r="BE105" s="56"/>
      <c r="BF105" s="56">
        <f>SUM(BF106:BF109)</f>
        <v>0</v>
      </c>
      <c r="BG105" s="56"/>
      <c r="BH105" s="56"/>
      <c r="BI105" s="485"/>
      <c r="BJ105" s="56"/>
      <c r="BK105" s="56">
        <f>SUM(BK106:BK109)</f>
        <v>0</v>
      </c>
      <c r="BL105" s="56"/>
      <c r="BM105" s="56"/>
      <c r="BN105" s="485"/>
      <c r="BO105" s="56"/>
      <c r="BP105" s="56">
        <f>SUM(BP106:BP109)</f>
        <v>0</v>
      </c>
      <c r="BQ105" s="56"/>
      <c r="BR105" s="56"/>
      <c r="BS105" s="485"/>
      <c r="BT105" s="56"/>
      <c r="BU105" s="56">
        <f>SUM(BU106:BU109)</f>
        <v>0</v>
      </c>
      <c r="BV105" s="56"/>
      <c r="BW105" s="56"/>
      <c r="BX105" s="485"/>
      <c r="BY105" s="56"/>
      <c r="BZ105" s="56">
        <f>SUM(BZ106:BZ109)</f>
        <v>0</v>
      </c>
      <c r="CA105" s="56"/>
      <c r="CB105" s="56"/>
      <c r="CC105" s="485"/>
      <c r="CD105" s="56"/>
      <c r="CE105" s="56">
        <f>SUM(CE106:CE109)</f>
        <v>0</v>
      </c>
      <c r="CF105" s="56"/>
      <c r="CG105" s="56"/>
      <c r="CH105" s="485"/>
      <c r="CI105" s="56"/>
      <c r="CJ105" s="56">
        <f>SUM(CJ106:CJ109)</f>
        <v>0</v>
      </c>
      <c r="CK105" s="56"/>
      <c r="CL105" s="56"/>
      <c r="CM105" s="485"/>
      <c r="CN105" s="56"/>
      <c r="CO105" s="56">
        <f>SUM(CO106:CO109)</f>
        <v>0</v>
      </c>
      <c r="CP105" s="56"/>
      <c r="CQ105" s="56"/>
      <c r="CR105" s="485"/>
      <c r="CS105" s="56"/>
      <c r="CT105" s="56">
        <f>SUM(CT106:CT109)</f>
        <v>0</v>
      </c>
      <c r="CU105" s="56"/>
      <c r="CV105" s="56"/>
      <c r="CW105" s="485"/>
      <c r="CX105" s="56"/>
      <c r="CY105" s="56">
        <f>SUM(CY106:CY109)</f>
        <v>0</v>
      </c>
      <c r="CZ105" s="56"/>
      <c r="DA105" s="56"/>
      <c r="DB105" s="485"/>
      <c r="DC105" s="56"/>
      <c r="DD105" s="56">
        <f>SUM(DD106:DD109)</f>
        <v>0</v>
      </c>
      <c r="DE105" s="56"/>
      <c r="DF105" s="56"/>
      <c r="DG105" s="485"/>
      <c r="DH105" s="56"/>
      <c r="DI105" s="56">
        <f>SUM(DI106:DI109)</f>
        <v>0</v>
      </c>
      <c r="DJ105" s="56"/>
      <c r="DK105" s="56"/>
      <c r="DL105" s="485"/>
      <c r="DM105" s="56"/>
      <c r="DN105" s="56">
        <f>SUM(DN106:DN109)</f>
        <v>0</v>
      </c>
      <c r="DO105" s="56"/>
      <c r="DP105" s="56"/>
      <c r="DQ105" s="485"/>
      <c r="DR105" s="56"/>
      <c r="DS105" s="56">
        <f>SUM(DS106:DS109)</f>
        <v>0</v>
      </c>
      <c r="DT105" s="56"/>
      <c r="DU105" s="56"/>
      <c r="DV105" s="485"/>
      <c r="DW105" s="56"/>
      <c r="DX105" s="56">
        <f>SUM(DX106:DX109)</f>
        <v>0</v>
      </c>
      <c r="DY105" s="56"/>
      <c r="DZ105" s="56"/>
      <c r="EA105" s="485"/>
      <c r="EB105" s="56"/>
      <c r="EC105" s="56">
        <f>SUM(EC106:EC109)</f>
        <v>0</v>
      </c>
      <c r="ED105" s="56"/>
      <c r="EE105" s="56"/>
      <c r="EF105" s="485"/>
      <c r="EG105" s="56"/>
      <c r="EH105" s="56">
        <f>SUM(EH106:EH109)</f>
        <v>0</v>
      </c>
      <c r="EI105" s="56"/>
      <c r="EJ105" s="56"/>
      <c r="EK105" s="485"/>
      <c r="EL105" s="56"/>
      <c r="EM105" s="56">
        <f>SUM(EM106:EM109)</f>
        <v>0</v>
      </c>
      <c r="EN105" s="56"/>
      <c r="EO105" s="56"/>
      <c r="EP105" s="144"/>
    </row>
    <row r="106" spans="4:146" ht="12.75" hidden="1" customHeight="1" x14ac:dyDescent="0.3">
      <c r="D106" s="498" t="s">
        <v>362</v>
      </c>
      <c r="F106" s="485"/>
      <c r="G106" s="406"/>
      <c r="H106" s="483">
        <v>0</v>
      </c>
      <c r="I106" s="484"/>
      <c r="J106" s="56"/>
      <c r="K106" s="485"/>
      <c r="L106" s="486"/>
      <c r="M106" s="483">
        <v>0</v>
      </c>
      <c r="N106" s="484"/>
      <c r="O106" s="56"/>
      <c r="P106" s="485"/>
      <c r="Q106" s="486"/>
      <c r="R106" s="483">
        <v>0</v>
      </c>
      <c r="S106" s="484"/>
      <c r="T106" s="56"/>
      <c r="U106" s="485"/>
      <c r="V106" s="486"/>
      <c r="W106" s="483">
        <v>0</v>
      </c>
      <c r="X106" s="484"/>
      <c r="Y106" s="56"/>
      <c r="Z106" s="485"/>
      <c r="AA106" s="486"/>
      <c r="AB106" s="483">
        <v>0</v>
      </c>
      <c r="AC106" s="484"/>
      <c r="AD106" s="56"/>
      <c r="AE106" s="485"/>
      <c r="AF106" s="486"/>
      <c r="AG106" s="483">
        <v>0</v>
      </c>
      <c r="AH106" s="484"/>
      <c r="AI106" s="56"/>
      <c r="AJ106" s="485"/>
      <c r="AK106" s="486"/>
      <c r="AL106" s="483">
        <v>0</v>
      </c>
      <c r="AM106" s="484"/>
      <c r="AN106" s="56"/>
      <c r="AO106" s="485"/>
      <c r="AP106" s="486"/>
      <c r="AQ106" s="483">
        <v>0</v>
      </c>
      <c r="AR106" s="484"/>
      <c r="AS106" s="56"/>
      <c r="AT106" s="485"/>
      <c r="AU106" s="486"/>
      <c r="AV106" s="483">
        <v>0</v>
      </c>
      <c r="AW106" s="484"/>
      <c r="AX106" s="56"/>
      <c r="AY106" s="485"/>
      <c r="AZ106" s="486"/>
      <c r="BA106" s="483">
        <v>0</v>
      </c>
      <c r="BB106" s="484"/>
      <c r="BC106" s="56"/>
      <c r="BD106" s="485"/>
      <c r="BE106" s="486"/>
      <c r="BF106" s="483">
        <v>0</v>
      </c>
      <c r="BG106" s="484"/>
      <c r="BH106" s="56"/>
      <c r="BI106" s="485"/>
      <c r="BJ106" s="486"/>
      <c r="BK106" s="483">
        <v>0</v>
      </c>
      <c r="BL106" s="484"/>
      <c r="BM106" s="56"/>
      <c r="BN106" s="485"/>
      <c r="BO106" s="486"/>
      <c r="BP106" s="483">
        <v>0</v>
      </c>
      <c r="BQ106" s="484"/>
      <c r="BR106" s="56"/>
      <c r="BS106" s="485"/>
      <c r="BT106" s="486"/>
      <c r="BU106" s="483">
        <f>SUM(M106:BP106)</f>
        <v>0</v>
      </c>
      <c r="BV106" s="484"/>
      <c r="BW106" s="56"/>
      <c r="BX106" s="485"/>
      <c r="BY106" s="486"/>
      <c r="BZ106" s="483">
        <v>0</v>
      </c>
      <c r="CA106" s="484"/>
      <c r="CB106" s="56"/>
      <c r="CC106" s="485"/>
      <c r="CD106" s="486"/>
      <c r="CE106" s="483">
        <v>0</v>
      </c>
      <c r="CF106" s="484"/>
      <c r="CG106" s="56"/>
      <c r="CH106" s="485"/>
      <c r="CI106" s="486"/>
      <c r="CJ106" s="483">
        <v>0</v>
      </c>
      <c r="CK106" s="484"/>
      <c r="CL106" s="56"/>
      <c r="CM106" s="485"/>
      <c r="CN106" s="486"/>
      <c r="CO106" s="483">
        <v>0</v>
      </c>
      <c r="CP106" s="484"/>
      <c r="CQ106" s="56"/>
      <c r="CR106" s="485"/>
      <c r="CS106" s="486"/>
      <c r="CT106" s="483">
        <v>0</v>
      </c>
      <c r="CU106" s="484"/>
      <c r="CV106" s="56"/>
      <c r="CW106" s="485"/>
      <c r="CX106" s="486"/>
      <c r="CY106" s="483">
        <v>0</v>
      </c>
      <c r="CZ106" s="484"/>
      <c r="DA106" s="56"/>
      <c r="DB106" s="485"/>
      <c r="DC106" s="486"/>
      <c r="DD106" s="483">
        <v>0</v>
      </c>
      <c r="DE106" s="484"/>
      <c r="DF106" s="56"/>
      <c r="DG106" s="485"/>
      <c r="DH106" s="486"/>
      <c r="DI106" s="483">
        <v>0</v>
      </c>
      <c r="DJ106" s="484"/>
      <c r="DK106" s="56"/>
      <c r="DL106" s="485"/>
      <c r="DM106" s="486"/>
      <c r="DN106" s="483">
        <v>0</v>
      </c>
      <c r="DO106" s="484"/>
      <c r="DP106" s="56"/>
      <c r="DQ106" s="485"/>
      <c r="DR106" s="486"/>
      <c r="DS106" s="483">
        <v>0</v>
      </c>
      <c r="DT106" s="484"/>
      <c r="DU106" s="56"/>
      <c r="DV106" s="485"/>
      <c r="DW106" s="486"/>
      <c r="DX106" s="483">
        <v>0</v>
      </c>
      <c r="DY106" s="484"/>
      <c r="DZ106" s="56"/>
      <c r="EA106" s="485"/>
      <c r="EB106" s="486"/>
      <c r="EC106" s="483">
        <v>0</v>
      </c>
      <c r="ED106" s="484"/>
      <c r="EE106" s="56"/>
      <c r="EF106" s="485"/>
      <c r="EG106" s="486"/>
      <c r="EH106" s="483">
        <v>0</v>
      </c>
      <c r="EI106" s="484"/>
      <c r="EJ106" s="56"/>
      <c r="EK106" s="485"/>
      <c r="EL106" s="486"/>
      <c r="EM106" s="483">
        <f>SUM(CE106:CE106)</f>
        <v>0</v>
      </c>
      <c r="EN106" s="484"/>
      <c r="EO106" s="56"/>
      <c r="EP106" s="144"/>
    </row>
    <row r="107" spans="4:146" ht="12.75" hidden="1" customHeight="1" x14ac:dyDescent="0.3">
      <c r="D107" s="498" t="s">
        <v>365</v>
      </c>
      <c r="F107" s="485"/>
      <c r="G107" s="400"/>
      <c r="H107" s="56">
        <v>0</v>
      </c>
      <c r="I107" s="55"/>
      <c r="J107" s="56"/>
      <c r="K107" s="485"/>
      <c r="L107" s="485"/>
      <c r="M107" s="56">
        <v>0</v>
      </c>
      <c r="N107" s="55"/>
      <c r="O107" s="56"/>
      <c r="P107" s="485"/>
      <c r="Q107" s="485"/>
      <c r="R107" s="56">
        <v>0</v>
      </c>
      <c r="S107" s="55"/>
      <c r="T107" s="56"/>
      <c r="U107" s="485"/>
      <c r="V107" s="485"/>
      <c r="W107" s="56">
        <v>0</v>
      </c>
      <c r="X107" s="55"/>
      <c r="Y107" s="56"/>
      <c r="Z107" s="485"/>
      <c r="AA107" s="485"/>
      <c r="AB107" s="56">
        <v>0</v>
      </c>
      <c r="AC107" s="55"/>
      <c r="AD107" s="56"/>
      <c r="AE107" s="485"/>
      <c r="AF107" s="485"/>
      <c r="AG107" s="56">
        <v>0</v>
      </c>
      <c r="AH107" s="55"/>
      <c r="AI107" s="56"/>
      <c r="AJ107" s="485"/>
      <c r="AK107" s="485"/>
      <c r="AL107" s="56">
        <v>0</v>
      </c>
      <c r="AM107" s="55"/>
      <c r="AN107" s="56"/>
      <c r="AO107" s="485"/>
      <c r="AP107" s="485"/>
      <c r="AQ107" s="56">
        <v>0</v>
      </c>
      <c r="AR107" s="55"/>
      <c r="AS107" s="56"/>
      <c r="AT107" s="485"/>
      <c r="AU107" s="485"/>
      <c r="AV107" s="56">
        <v>0</v>
      </c>
      <c r="AW107" s="55"/>
      <c r="AX107" s="56"/>
      <c r="AY107" s="485"/>
      <c r="AZ107" s="485"/>
      <c r="BA107" s="56">
        <v>0</v>
      </c>
      <c r="BB107" s="55"/>
      <c r="BC107" s="56"/>
      <c r="BD107" s="485"/>
      <c r="BE107" s="485"/>
      <c r="BF107" s="56">
        <v>0</v>
      </c>
      <c r="BG107" s="55"/>
      <c r="BH107" s="56"/>
      <c r="BI107" s="485"/>
      <c r="BJ107" s="485"/>
      <c r="BK107" s="56">
        <v>0</v>
      </c>
      <c r="BL107" s="55"/>
      <c r="BM107" s="56"/>
      <c r="BN107" s="485"/>
      <c r="BO107" s="485"/>
      <c r="BP107" s="56">
        <v>0</v>
      </c>
      <c r="BQ107" s="55"/>
      <c r="BR107" s="56"/>
      <c r="BS107" s="485"/>
      <c r="BT107" s="485"/>
      <c r="BU107" s="56">
        <f>SUM(M107:BP107)</f>
        <v>0</v>
      </c>
      <c r="BV107" s="55"/>
      <c r="BW107" s="56"/>
      <c r="BX107" s="485"/>
      <c r="BY107" s="485"/>
      <c r="BZ107" s="56">
        <v>0</v>
      </c>
      <c r="CA107" s="55"/>
      <c r="CB107" s="56"/>
      <c r="CC107" s="485"/>
      <c r="CD107" s="485"/>
      <c r="CE107" s="56">
        <v>0</v>
      </c>
      <c r="CF107" s="55"/>
      <c r="CG107" s="56"/>
      <c r="CH107" s="485"/>
      <c r="CI107" s="485"/>
      <c r="CJ107" s="56">
        <v>0</v>
      </c>
      <c r="CK107" s="55"/>
      <c r="CL107" s="56"/>
      <c r="CM107" s="485"/>
      <c r="CN107" s="485"/>
      <c r="CO107" s="56">
        <v>0</v>
      </c>
      <c r="CP107" s="55"/>
      <c r="CQ107" s="56"/>
      <c r="CR107" s="485"/>
      <c r="CS107" s="485"/>
      <c r="CT107" s="56">
        <v>0</v>
      </c>
      <c r="CU107" s="55"/>
      <c r="CV107" s="56"/>
      <c r="CW107" s="485"/>
      <c r="CX107" s="485"/>
      <c r="CY107" s="56">
        <v>0</v>
      </c>
      <c r="CZ107" s="55"/>
      <c r="DA107" s="56"/>
      <c r="DB107" s="485"/>
      <c r="DC107" s="485"/>
      <c r="DD107" s="56">
        <v>0</v>
      </c>
      <c r="DE107" s="55"/>
      <c r="DF107" s="56"/>
      <c r="DG107" s="485"/>
      <c r="DH107" s="485"/>
      <c r="DI107" s="56">
        <v>0</v>
      </c>
      <c r="DJ107" s="55"/>
      <c r="DK107" s="56"/>
      <c r="DL107" s="485"/>
      <c r="DM107" s="485"/>
      <c r="DN107" s="56">
        <v>0</v>
      </c>
      <c r="DO107" s="55"/>
      <c r="DP107" s="56"/>
      <c r="DQ107" s="485"/>
      <c r="DR107" s="485"/>
      <c r="DS107" s="56">
        <v>0</v>
      </c>
      <c r="DT107" s="55"/>
      <c r="DU107" s="56"/>
      <c r="DV107" s="485"/>
      <c r="DW107" s="485"/>
      <c r="DX107" s="56">
        <v>0</v>
      </c>
      <c r="DY107" s="55"/>
      <c r="DZ107" s="56"/>
      <c r="EA107" s="485"/>
      <c r="EB107" s="485"/>
      <c r="EC107" s="56">
        <v>0</v>
      </c>
      <c r="ED107" s="55"/>
      <c r="EE107" s="56"/>
      <c r="EF107" s="485"/>
      <c r="EG107" s="485"/>
      <c r="EH107" s="56">
        <v>0</v>
      </c>
      <c r="EI107" s="55"/>
      <c r="EJ107" s="56"/>
      <c r="EK107" s="485"/>
      <c r="EL107" s="485"/>
      <c r="EM107" s="56">
        <f>SUM(CE107:CE107)</f>
        <v>0</v>
      </c>
      <c r="EN107" s="55"/>
      <c r="EO107" s="56"/>
      <c r="EP107" s="144"/>
    </row>
    <row r="108" spans="4:146" ht="12.75" hidden="1" customHeight="1" x14ac:dyDescent="0.3">
      <c r="D108" s="144" t="s">
        <v>366</v>
      </c>
      <c r="F108" s="485"/>
      <c r="G108" s="400"/>
      <c r="H108" s="56">
        <v>0</v>
      </c>
      <c r="I108" s="55"/>
      <c r="J108" s="56"/>
      <c r="K108" s="485"/>
      <c r="L108" s="485"/>
      <c r="M108" s="56">
        <v>0</v>
      </c>
      <c r="N108" s="55"/>
      <c r="O108" s="56"/>
      <c r="P108" s="485"/>
      <c r="Q108" s="485"/>
      <c r="R108" s="56">
        <v>0</v>
      </c>
      <c r="S108" s="55"/>
      <c r="T108" s="56"/>
      <c r="U108" s="485"/>
      <c r="V108" s="485"/>
      <c r="W108" s="56">
        <v>0</v>
      </c>
      <c r="X108" s="55"/>
      <c r="Y108" s="56"/>
      <c r="Z108" s="485"/>
      <c r="AA108" s="485"/>
      <c r="AB108" s="56">
        <v>0</v>
      </c>
      <c r="AC108" s="55"/>
      <c r="AD108" s="56"/>
      <c r="AE108" s="485"/>
      <c r="AF108" s="485"/>
      <c r="AG108" s="56">
        <v>0</v>
      </c>
      <c r="AH108" s="55"/>
      <c r="AI108" s="56"/>
      <c r="AJ108" s="485"/>
      <c r="AK108" s="485"/>
      <c r="AL108" s="56">
        <v>0</v>
      </c>
      <c r="AM108" s="55"/>
      <c r="AN108" s="56"/>
      <c r="AO108" s="485"/>
      <c r="AP108" s="485"/>
      <c r="AQ108" s="56">
        <v>0</v>
      </c>
      <c r="AR108" s="55"/>
      <c r="AS108" s="56"/>
      <c r="AT108" s="485"/>
      <c r="AU108" s="485"/>
      <c r="AV108" s="56">
        <v>0</v>
      </c>
      <c r="AW108" s="55"/>
      <c r="AX108" s="56"/>
      <c r="AY108" s="485"/>
      <c r="AZ108" s="485"/>
      <c r="BA108" s="56">
        <v>0</v>
      </c>
      <c r="BB108" s="55"/>
      <c r="BC108" s="56"/>
      <c r="BD108" s="485"/>
      <c r="BE108" s="485"/>
      <c r="BF108" s="56">
        <v>0</v>
      </c>
      <c r="BG108" s="55"/>
      <c r="BH108" s="56"/>
      <c r="BI108" s="485"/>
      <c r="BJ108" s="485"/>
      <c r="BK108" s="56">
        <v>0</v>
      </c>
      <c r="BL108" s="55"/>
      <c r="BM108" s="56"/>
      <c r="BN108" s="485"/>
      <c r="BO108" s="485"/>
      <c r="BP108" s="56">
        <v>0</v>
      </c>
      <c r="BQ108" s="55"/>
      <c r="BR108" s="56"/>
      <c r="BS108" s="485"/>
      <c r="BT108" s="485"/>
      <c r="BU108" s="56">
        <f>SUM(M108:BP108)</f>
        <v>0</v>
      </c>
      <c r="BV108" s="55"/>
      <c r="BW108" s="56"/>
      <c r="BX108" s="485"/>
      <c r="BY108" s="485"/>
      <c r="BZ108" s="56">
        <v>0</v>
      </c>
      <c r="CA108" s="55"/>
      <c r="CB108" s="56"/>
      <c r="CC108" s="485"/>
      <c r="CD108" s="485"/>
      <c r="CE108" s="56">
        <v>0</v>
      </c>
      <c r="CF108" s="55"/>
      <c r="CG108" s="56"/>
      <c r="CH108" s="485"/>
      <c r="CI108" s="485"/>
      <c r="CJ108" s="56">
        <v>0</v>
      </c>
      <c r="CK108" s="55"/>
      <c r="CL108" s="56"/>
      <c r="CM108" s="485"/>
      <c r="CN108" s="485"/>
      <c r="CO108" s="56">
        <v>0</v>
      </c>
      <c r="CP108" s="55"/>
      <c r="CQ108" s="56"/>
      <c r="CR108" s="485"/>
      <c r="CS108" s="485"/>
      <c r="CT108" s="56">
        <v>0</v>
      </c>
      <c r="CU108" s="55"/>
      <c r="CV108" s="56"/>
      <c r="CW108" s="485"/>
      <c r="CX108" s="485"/>
      <c r="CY108" s="56">
        <v>0</v>
      </c>
      <c r="CZ108" s="55"/>
      <c r="DA108" s="56"/>
      <c r="DB108" s="485"/>
      <c r="DC108" s="485"/>
      <c r="DD108" s="56">
        <v>0</v>
      </c>
      <c r="DE108" s="55"/>
      <c r="DF108" s="56"/>
      <c r="DG108" s="485"/>
      <c r="DH108" s="485"/>
      <c r="DI108" s="56">
        <v>0</v>
      </c>
      <c r="DJ108" s="55"/>
      <c r="DK108" s="56"/>
      <c r="DL108" s="485"/>
      <c r="DM108" s="485"/>
      <c r="DN108" s="56">
        <v>0</v>
      </c>
      <c r="DO108" s="55"/>
      <c r="DP108" s="56"/>
      <c r="DQ108" s="485"/>
      <c r="DR108" s="485"/>
      <c r="DS108" s="56">
        <v>0</v>
      </c>
      <c r="DT108" s="55"/>
      <c r="DU108" s="56"/>
      <c r="DV108" s="485"/>
      <c r="DW108" s="485"/>
      <c r="DX108" s="56">
        <v>0</v>
      </c>
      <c r="DY108" s="55"/>
      <c r="DZ108" s="56"/>
      <c r="EA108" s="485"/>
      <c r="EB108" s="485"/>
      <c r="EC108" s="56">
        <v>0</v>
      </c>
      <c r="ED108" s="55"/>
      <c r="EE108" s="56"/>
      <c r="EF108" s="485"/>
      <c r="EG108" s="485"/>
      <c r="EH108" s="56">
        <v>0</v>
      </c>
      <c r="EI108" s="55"/>
      <c r="EJ108" s="56"/>
      <c r="EK108" s="485"/>
      <c r="EL108" s="485"/>
      <c r="EM108" s="56">
        <f>SUM(CE108:CE108)</f>
        <v>0</v>
      </c>
      <c r="EN108" s="55"/>
      <c r="EO108" s="56"/>
      <c r="EP108" s="144"/>
    </row>
    <row r="109" spans="4:146" ht="12.75" hidden="1" customHeight="1" x14ac:dyDescent="0.3">
      <c r="D109" s="144" t="s">
        <v>367</v>
      </c>
      <c r="F109" s="485"/>
      <c r="G109" s="420"/>
      <c r="H109" s="121">
        <v>0</v>
      </c>
      <c r="I109" s="120"/>
      <c r="J109" s="56"/>
      <c r="K109" s="485"/>
      <c r="L109" s="494"/>
      <c r="M109" s="121">
        <v>0</v>
      </c>
      <c r="N109" s="120"/>
      <c r="O109" s="56"/>
      <c r="P109" s="485"/>
      <c r="Q109" s="494"/>
      <c r="R109" s="121">
        <v>0</v>
      </c>
      <c r="S109" s="120"/>
      <c r="T109" s="56"/>
      <c r="U109" s="485"/>
      <c r="V109" s="494"/>
      <c r="W109" s="121">
        <v>0</v>
      </c>
      <c r="X109" s="120"/>
      <c r="Y109" s="56"/>
      <c r="Z109" s="485"/>
      <c r="AA109" s="494"/>
      <c r="AB109" s="121">
        <v>0</v>
      </c>
      <c r="AC109" s="120"/>
      <c r="AD109" s="56"/>
      <c r="AE109" s="485"/>
      <c r="AF109" s="494"/>
      <c r="AG109" s="121">
        <v>0</v>
      </c>
      <c r="AH109" s="120"/>
      <c r="AI109" s="56"/>
      <c r="AJ109" s="485"/>
      <c r="AK109" s="494"/>
      <c r="AL109" s="121">
        <v>0</v>
      </c>
      <c r="AM109" s="120"/>
      <c r="AN109" s="56"/>
      <c r="AO109" s="485"/>
      <c r="AP109" s="494"/>
      <c r="AQ109" s="121">
        <v>0</v>
      </c>
      <c r="AR109" s="120"/>
      <c r="AS109" s="56"/>
      <c r="AT109" s="485"/>
      <c r="AU109" s="494"/>
      <c r="AV109" s="121">
        <v>0</v>
      </c>
      <c r="AW109" s="120"/>
      <c r="AX109" s="56"/>
      <c r="AY109" s="485"/>
      <c r="AZ109" s="494"/>
      <c r="BA109" s="121">
        <v>0</v>
      </c>
      <c r="BB109" s="120"/>
      <c r="BC109" s="56"/>
      <c r="BD109" s="485"/>
      <c r="BE109" s="494"/>
      <c r="BF109" s="121">
        <v>0</v>
      </c>
      <c r="BG109" s="120"/>
      <c r="BH109" s="56"/>
      <c r="BI109" s="485"/>
      <c r="BJ109" s="494"/>
      <c r="BK109" s="121">
        <v>0</v>
      </c>
      <c r="BL109" s="120"/>
      <c r="BM109" s="56"/>
      <c r="BN109" s="485"/>
      <c r="BO109" s="494"/>
      <c r="BP109" s="121">
        <v>0</v>
      </c>
      <c r="BQ109" s="120"/>
      <c r="BR109" s="56"/>
      <c r="BS109" s="485"/>
      <c r="BT109" s="494"/>
      <c r="BU109" s="121">
        <f>SUM(M109:BP109)</f>
        <v>0</v>
      </c>
      <c r="BV109" s="120"/>
      <c r="BW109" s="56"/>
      <c r="BX109" s="485"/>
      <c r="BY109" s="494"/>
      <c r="BZ109" s="121">
        <v>0</v>
      </c>
      <c r="CA109" s="120"/>
      <c r="CB109" s="56"/>
      <c r="CC109" s="485"/>
      <c r="CD109" s="494"/>
      <c r="CE109" s="121">
        <v>0</v>
      </c>
      <c r="CF109" s="120"/>
      <c r="CG109" s="56"/>
      <c r="CH109" s="485"/>
      <c r="CI109" s="494"/>
      <c r="CJ109" s="121">
        <v>0</v>
      </c>
      <c r="CK109" s="120"/>
      <c r="CL109" s="56"/>
      <c r="CM109" s="485"/>
      <c r="CN109" s="494"/>
      <c r="CO109" s="121">
        <v>0</v>
      </c>
      <c r="CP109" s="120"/>
      <c r="CQ109" s="56"/>
      <c r="CR109" s="485"/>
      <c r="CS109" s="494"/>
      <c r="CT109" s="121">
        <v>0</v>
      </c>
      <c r="CU109" s="120"/>
      <c r="CV109" s="56"/>
      <c r="CW109" s="485"/>
      <c r="CX109" s="494"/>
      <c r="CY109" s="121">
        <v>0</v>
      </c>
      <c r="CZ109" s="120"/>
      <c r="DA109" s="56"/>
      <c r="DB109" s="485"/>
      <c r="DC109" s="494"/>
      <c r="DD109" s="121">
        <v>0</v>
      </c>
      <c r="DE109" s="120"/>
      <c r="DF109" s="56"/>
      <c r="DG109" s="485"/>
      <c r="DH109" s="494"/>
      <c r="DI109" s="121">
        <v>0</v>
      </c>
      <c r="DJ109" s="120"/>
      <c r="DK109" s="56"/>
      <c r="DL109" s="485"/>
      <c r="DM109" s="494"/>
      <c r="DN109" s="121">
        <v>0</v>
      </c>
      <c r="DO109" s="120"/>
      <c r="DP109" s="56"/>
      <c r="DQ109" s="485"/>
      <c r="DR109" s="494"/>
      <c r="DS109" s="121">
        <v>0</v>
      </c>
      <c r="DT109" s="120"/>
      <c r="DU109" s="56"/>
      <c r="DV109" s="485"/>
      <c r="DW109" s="494"/>
      <c r="DX109" s="121">
        <v>0</v>
      </c>
      <c r="DY109" s="120"/>
      <c r="DZ109" s="56"/>
      <c r="EA109" s="485"/>
      <c r="EB109" s="494"/>
      <c r="EC109" s="121">
        <v>0</v>
      </c>
      <c r="ED109" s="120"/>
      <c r="EE109" s="56"/>
      <c r="EF109" s="485"/>
      <c r="EG109" s="494"/>
      <c r="EH109" s="121">
        <v>0</v>
      </c>
      <c r="EI109" s="120"/>
      <c r="EJ109" s="56"/>
      <c r="EK109" s="485"/>
      <c r="EL109" s="494"/>
      <c r="EM109" s="121">
        <f>SUM(CE109:CE109)</f>
        <v>0</v>
      </c>
      <c r="EN109" s="120"/>
      <c r="EO109" s="56"/>
      <c r="EP109" s="144"/>
    </row>
    <row r="110" spans="4:146" ht="12.75" customHeight="1" x14ac:dyDescent="0.3">
      <c r="D110" s="144"/>
      <c r="F110" s="485"/>
      <c r="H110" s="56"/>
      <c r="I110" s="56"/>
      <c r="J110" s="56"/>
      <c r="K110" s="485"/>
      <c r="L110" s="56"/>
      <c r="M110" s="56"/>
      <c r="N110" s="56"/>
      <c r="O110" s="56"/>
      <c r="P110" s="485"/>
      <c r="Q110" s="56"/>
      <c r="R110" s="56"/>
      <c r="S110" s="56"/>
      <c r="T110" s="56"/>
      <c r="U110" s="485"/>
      <c r="V110" s="56"/>
      <c r="W110" s="56"/>
      <c r="X110" s="56"/>
      <c r="Y110" s="56"/>
      <c r="Z110" s="485"/>
      <c r="AA110" s="56"/>
      <c r="AB110" s="56"/>
      <c r="AC110" s="56"/>
      <c r="AD110" s="56"/>
      <c r="AE110" s="485"/>
      <c r="AF110" s="56"/>
      <c r="AG110" s="56"/>
      <c r="AH110" s="56"/>
      <c r="AI110" s="56"/>
      <c r="AJ110" s="485"/>
      <c r="AK110" s="56"/>
      <c r="AL110" s="56"/>
      <c r="AM110" s="56"/>
      <c r="AN110" s="56"/>
      <c r="AO110" s="485"/>
      <c r="AP110" s="56"/>
      <c r="AQ110" s="56"/>
      <c r="AR110" s="56"/>
      <c r="AS110" s="56"/>
      <c r="AT110" s="485"/>
      <c r="AU110" s="56"/>
      <c r="AV110" s="56"/>
      <c r="AW110" s="56"/>
      <c r="AX110" s="56"/>
      <c r="AY110" s="485"/>
      <c r="AZ110" s="56"/>
      <c r="BA110" s="56"/>
      <c r="BB110" s="56"/>
      <c r="BC110" s="56"/>
      <c r="BD110" s="485"/>
      <c r="BE110" s="56"/>
      <c r="BF110" s="56"/>
      <c r="BG110" s="56"/>
      <c r="BH110" s="56"/>
      <c r="BI110" s="485"/>
      <c r="BJ110" s="56"/>
      <c r="BK110" s="56"/>
      <c r="BL110" s="56"/>
      <c r="BM110" s="56"/>
      <c r="BN110" s="485"/>
      <c r="BO110" s="56"/>
      <c r="BP110" s="56"/>
      <c r="BQ110" s="56"/>
      <c r="BR110" s="56"/>
      <c r="BS110" s="485"/>
      <c r="BT110" s="56"/>
      <c r="BU110" s="56"/>
      <c r="BV110" s="56"/>
      <c r="BW110" s="56"/>
      <c r="BX110" s="485"/>
      <c r="BY110" s="56"/>
      <c r="BZ110" s="56"/>
      <c r="CA110" s="56"/>
      <c r="CB110" s="56"/>
      <c r="CC110" s="485"/>
      <c r="CD110" s="56"/>
      <c r="CE110" s="56"/>
      <c r="CF110" s="56"/>
      <c r="CG110" s="56"/>
      <c r="CH110" s="485"/>
      <c r="CI110" s="56"/>
      <c r="CJ110" s="56"/>
      <c r="CK110" s="56"/>
      <c r="CL110" s="56"/>
      <c r="CM110" s="485"/>
      <c r="CN110" s="56"/>
      <c r="CO110" s="56"/>
      <c r="CP110" s="56"/>
      <c r="CQ110" s="56"/>
      <c r="CR110" s="485"/>
      <c r="CS110" s="56"/>
      <c r="CT110" s="56"/>
      <c r="CU110" s="56"/>
      <c r="CV110" s="56"/>
      <c r="CW110" s="485"/>
      <c r="CX110" s="56"/>
      <c r="CY110" s="56"/>
      <c r="CZ110" s="56"/>
      <c r="DA110" s="56"/>
      <c r="DB110" s="485"/>
      <c r="DC110" s="56"/>
      <c r="DD110" s="56"/>
      <c r="DE110" s="56"/>
      <c r="DF110" s="56"/>
      <c r="DG110" s="485"/>
      <c r="DH110" s="56"/>
      <c r="DI110" s="56"/>
      <c r="DJ110" s="56"/>
      <c r="DK110" s="56"/>
      <c r="DL110" s="485"/>
      <c r="DM110" s="56"/>
      <c r="DN110" s="56"/>
      <c r="DO110" s="56"/>
      <c r="DP110" s="56"/>
      <c r="DQ110" s="485"/>
      <c r="DR110" s="56"/>
      <c r="DS110" s="56"/>
      <c r="DT110" s="56"/>
      <c r="DU110" s="56"/>
      <c r="DV110" s="485"/>
      <c r="DW110" s="56"/>
      <c r="DX110" s="56"/>
      <c r="DY110" s="56"/>
      <c r="DZ110" s="56"/>
      <c r="EA110" s="485"/>
      <c r="EB110" s="56"/>
      <c r="EC110" s="56"/>
      <c r="ED110" s="56"/>
      <c r="EE110" s="56"/>
      <c r="EF110" s="485"/>
      <c r="EG110" s="56"/>
      <c r="EH110" s="56"/>
      <c r="EI110" s="56"/>
      <c r="EJ110" s="56"/>
      <c r="EK110" s="485"/>
      <c r="EL110" s="56"/>
      <c r="EM110" s="56"/>
      <c r="EN110" s="56"/>
      <c r="EO110" s="56"/>
      <c r="EP110" s="144"/>
    </row>
    <row r="111" spans="4:146" ht="12.75" customHeight="1" x14ac:dyDescent="0.3">
      <c r="D111" s="201" t="s">
        <v>380</v>
      </c>
      <c r="E111" s="145"/>
      <c r="F111" s="485"/>
      <c r="H111" s="56"/>
      <c r="I111" s="56"/>
      <c r="J111" s="56"/>
      <c r="K111" s="485"/>
      <c r="L111" s="56"/>
      <c r="M111" s="56"/>
      <c r="N111" s="56"/>
      <c r="O111" s="56"/>
      <c r="P111" s="485"/>
      <c r="Q111" s="56"/>
      <c r="R111" s="56"/>
      <c r="S111" s="56"/>
      <c r="T111" s="56"/>
      <c r="U111" s="485"/>
      <c r="V111" s="56"/>
      <c r="W111" s="56"/>
      <c r="X111" s="56"/>
      <c r="Y111" s="56"/>
      <c r="Z111" s="485"/>
      <c r="AA111" s="56"/>
      <c r="AB111" s="56"/>
      <c r="AC111" s="56"/>
      <c r="AD111" s="56"/>
      <c r="AE111" s="485"/>
      <c r="AF111" s="56"/>
      <c r="AG111" s="56"/>
      <c r="AH111" s="56"/>
      <c r="AI111" s="56"/>
      <c r="AJ111" s="485"/>
      <c r="AK111" s="56"/>
      <c r="AL111" s="56"/>
      <c r="AM111" s="56"/>
      <c r="AN111" s="56"/>
      <c r="AO111" s="485"/>
      <c r="AP111" s="56"/>
      <c r="AQ111" s="56"/>
      <c r="AR111" s="56"/>
      <c r="AS111" s="56"/>
      <c r="AT111" s="485"/>
      <c r="AU111" s="56"/>
      <c r="AV111" s="56"/>
      <c r="AW111" s="56"/>
      <c r="AX111" s="56"/>
      <c r="AY111" s="485"/>
      <c r="AZ111" s="56"/>
      <c r="BA111" s="56"/>
      <c r="BB111" s="56"/>
      <c r="BC111" s="56"/>
      <c r="BD111" s="485"/>
      <c r="BE111" s="56"/>
      <c r="BF111" s="56"/>
      <c r="BG111" s="56"/>
      <c r="BH111" s="56"/>
      <c r="BI111" s="485"/>
      <c r="BJ111" s="56"/>
      <c r="BK111" s="56"/>
      <c r="BL111" s="56"/>
      <c r="BM111" s="56"/>
      <c r="BN111" s="485"/>
      <c r="BO111" s="56"/>
      <c r="BP111" s="56"/>
      <c r="BQ111" s="56"/>
      <c r="BR111" s="56"/>
      <c r="BS111" s="485"/>
      <c r="BT111" s="56"/>
      <c r="BU111" s="56"/>
      <c r="BV111" s="56"/>
      <c r="BW111" s="56"/>
      <c r="BX111" s="485"/>
      <c r="BY111" s="56"/>
      <c r="BZ111" s="56"/>
      <c r="CA111" s="56"/>
      <c r="CB111" s="56"/>
      <c r="CC111" s="485"/>
      <c r="CD111" s="56"/>
      <c r="CE111" s="56"/>
      <c r="CF111" s="56"/>
      <c r="CG111" s="56"/>
      <c r="CH111" s="485"/>
      <c r="CI111" s="56"/>
      <c r="CJ111" s="56"/>
      <c r="CK111" s="56"/>
      <c r="CL111" s="56"/>
      <c r="CM111" s="485"/>
      <c r="CN111" s="56"/>
      <c r="CO111" s="56"/>
      <c r="CP111" s="56"/>
      <c r="CQ111" s="56"/>
      <c r="CR111" s="485"/>
      <c r="CS111" s="56"/>
      <c r="CT111" s="56"/>
      <c r="CU111" s="56"/>
      <c r="CV111" s="56"/>
      <c r="CW111" s="485"/>
      <c r="CX111" s="56"/>
      <c r="CY111" s="56"/>
      <c r="CZ111" s="56"/>
      <c r="DA111" s="56"/>
      <c r="DB111" s="485"/>
      <c r="DC111" s="56"/>
      <c r="DD111" s="56"/>
      <c r="DE111" s="56"/>
      <c r="DF111" s="56"/>
      <c r="DG111" s="485"/>
      <c r="DH111" s="56"/>
      <c r="DI111" s="56"/>
      <c r="DJ111" s="56"/>
      <c r="DK111" s="56"/>
      <c r="DL111" s="485"/>
      <c r="DM111" s="56"/>
      <c r="DN111" s="56"/>
      <c r="DO111" s="56"/>
      <c r="DP111" s="56"/>
      <c r="DQ111" s="485"/>
      <c r="DR111" s="56"/>
      <c r="DS111" s="56"/>
      <c r="DT111" s="56"/>
      <c r="DU111" s="56"/>
      <c r="DV111" s="485"/>
      <c r="DW111" s="56"/>
      <c r="DX111" s="56"/>
      <c r="DY111" s="56"/>
      <c r="DZ111" s="56"/>
      <c r="EA111" s="485"/>
      <c r="EB111" s="56"/>
      <c r="EC111" s="56"/>
      <c r="ED111" s="56"/>
      <c r="EE111" s="56"/>
      <c r="EF111" s="485"/>
      <c r="EG111" s="56"/>
      <c r="EH111" s="56"/>
      <c r="EI111" s="56"/>
      <c r="EJ111" s="56"/>
      <c r="EK111" s="485"/>
      <c r="EL111" s="56"/>
      <c r="EM111" s="56"/>
      <c r="EN111" s="56"/>
      <c r="EO111" s="56"/>
      <c r="EP111" s="144"/>
    </row>
    <row r="112" spans="4:146" ht="12.75" hidden="1" customHeight="1" x14ac:dyDescent="0.3">
      <c r="D112" s="144" t="s">
        <v>381</v>
      </c>
      <c r="F112" s="485"/>
      <c r="H112" s="56">
        <f>SUM(H113:H115)</f>
        <v>0</v>
      </c>
      <c r="I112" s="56"/>
      <c r="J112" s="56"/>
      <c r="K112" s="485"/>
      <c r="L112" s="56"/>
      <c r="M112" s="56">
        <f>SUM(M113:M115)</f>
        <v>0</v>
      </c>
      <c r="N112" s="56"/>
      <c r="O112" s="56"/>
      <c r="P112" s="485"/>
      <c r="Q112" s="56"/>
      <c r="R112" s="56">
        <f>SUM(R113:R115)</f>
        <v>0</v>
      </c>
      <c r="S112" s="56"/>
      <c r="T112" s="56"/>
      <c r="U112" s="485"/>
      <c r="V112" s="56"/>
      <c r="W112" s="56">
        <f>SUM(W113:W115)</f>
        <v>0</v>
      </c>
      <c r="X112" s="56"/>
      <c r="Y112" s="56"/>
      <c r="Z112" s="485"/>
      <c r="AA112" s="56"/>
      <c r="AB112" s="56">
        <f>SUM(AB113:AB115)</f>
        <v>0</v>
      </c>
      <c r="AC112" s="56"/>
      <c r="AD112" s="56"/>
      <c r="AE112" s="485"/>
      <c r="AF112" s="56"/>
      <c r="AG112" s="56">
        <f>SUM(AG113:AG115)</f>
        <v>0</v>
      </c>
      <c r="AH112" s="56"/>
      <c r="AI112" s="56"/>
      <c r="AJ112" s="485"/>
      <c r="AK112" s="56"/>
      <c r="AL112" s="56">
        <f>SUM(AL113:AL115)</f>
        <v>0</v>
      </c>
      <c r="AM112" s="56"/>
      <c r="AN112" s="56"/>
      <c r="AO112" s="485"/>
      <c r="AP112" s="56"/>
      <c r="AQ112" s="56">
        <f>SUM(AQ113:AQ115)</f>
        <v>0</v>
      </c>
      <c r="AR112" s="56"/>
      <c r="AS112" s="56"/>
      <c r="AT112" s="485"/>
      <c r="AU112" s="56"/>
      <c r="AV112" s="56">
        <f>SUM(AV113:AV115)</f>
        <v>0</v>
      </c>
      <c r="AW112" s="56"/>
      <c r="AX112" s="56"/>
      <c r="AY112" s="485"/>
      <c r="AZ112" s="56"/>
      <c r="BA112" s="56">
        <f>SUM(BA113:BA115)</f>
        <v>0</v>
      </c>
      <c r="BB112" s="56"/>
      <c r="BC112" s="56"/>
      <c r="BD112" s="485"/>
      <c r="BE112" s="56"/>
      <c r="BF112" s="56">
        <f>SUM(BF113:BF115)</f>
        <v>0</v>
      </c>
      <c r="BG112" s="56"/>
      <c r="BH112" s="56"/>
      <c r="BI112" s="485"/>
      <c r="BJ112" s="56"/>
      <c r="BK112" s="56">
        <f>SUM(BK113:BK115)</f>
        <v>0</v>
      </c>
      <c r="BL112" s="56"/>
      <c r="BM112" s="56"/>
      <c r="BN112" s="485"/>
      <c r="BO112" s="56"/>
      <c r="BP112" s="56">
        <f>SUM(BP113:BP115)</f>
        <v>0</v>
      </c>
      <c r="BQ112" s="56"/>
      <c r="BR112" s="56"/>
      <c r="BS112" s="485"/>
      <c r="BT112" s="56"/>
      <c r="BU112" s="56">
        <f>SUM(BU113:BU115)</f>
        <v>0</v>
      </c>
      <c r="BV112" s="56"/>
      <c r="BW112" s="56"/>
      <c r="BX112" s="485"/>
      <c r="BY112" s="56"/>
      <c r="BZ112" s="56">
        <f>SUM(BZ113:BZ115)</f>
        <v>0</v>
      </c>
      <c r="CA112" s="56"/>
      <c r="CB112" s="56"/>
      <c r="CC112" s="485"/>
      <c r="CD112" s="56"/>
      <c r="CE112" s="56">
        <f>SUM(CE113:CE115)</f>
        <v>0</v>
      </c>
      <c r="CF112" s="56"/>
      <c r="CG112" s="56"/>
      <c r="CH112" s="485"/>
      <c r="CI112" s="56"/>
      <c r="CJ112" s="56">
        <f>SUM(CJ113:CJ115)</f>
        <v>0</v>
      </c>
      <c r="CK112" s="56"/>
      <c r="CL112" s="56"/>
      <c r="CM112" s="485"/>
      <c r="CN112" s="56"/>
      <c r="CO112" s="56">
        <f>SUM(CO113:CO115)</f>
        <v>0</v>
      </c>
      <c r="CP112" s="56"/>
      <c r="CQ112" s="56"/>
      <c r="CR112" s="485"/>
      <c r="CS112" s="56"/>
      <c r="CT112" s="56">
        <f>SUM(CT113:CT115)</f>
        <v>0</v>
      </c>
      <c r="CU112" s="56"/>
      <c r="CV112" s="56"/>
      <c r="CW112" s="485"/>
      <c r="CX112" s="56"/>
      <c r="CY112" s="56">
        <f>SUM(CY113:CY115)</f>
        <v>0</v>
      </c>
      <c r="CZ112" s="56"/>
      <c r="DA112" s="56"/>
      <c r="DB112" s="485"/>
      <c r="DC112" s="56"/>
      <c r="DD112" s="56">
        <f>SUM(DD113:DD115)</f>
        <v>0</v>
      </c>
      <c r="DE112" s="56"/>
      <c r="DF112" s="56"/>
      <c r="DG112" s="485"/>
      <c r="DH112" s="56"/>
      <c r="DI112" s="56">
        <f>SUM(DI113:DI115)</f>
        <v>0</v>
      </c>
      <c r="DJ112" s="56"/>
      <c r="DK112" s="56"/>
      <c r="DL112" s="485"/>
      <c r="DM112" s="56"/>
      <c r="DN112" s="56">
        <f>SUM(DN113:DN115)</f>
        <v>0</v>
      </c>
      <c r="DO112" s="56"/>
      <c r="DP112" s="56"/>
      <c r="DQ112" s="485"/>
      <c r="DR112" s="56"/>
      <c r="DS112" s="56">
        <f>SUM(DS113:DS115)</f>
        <v>0</v>
      </c>
      <c r="DT112" s="56"/>
      <c r="DU112" s="56"/>
      <c r="DV112" s="485"/>
      <c r="DW112" s="56"/>
      <c r="DX112" s="56">
        <f>SUM(DX113:DX115)</f>
        <v>0</v>
      </c>
      <c r="DY112" s="56"/>
      <c r="DZ112" s="56"/>
      <c r="EA112" s="485"/>
      <c r="EB112" s="56"/>
      <c r="EC112" s="56">
        <f>SUM(EC113:EC115)</f>
        <v>0</v>
      </c>
      <c r="ED112" s="56"/>
      <c r="EE112" s="56"/>
      <c r="EF112" s="485"/>
      <c r="EG112" s="56"/>
      <c r="EH112" s="56">
        <f>SUM(EH113:EH115)</f>
        <v>0</v>
      </c>
      <c r="EI112" s="56"/>
      <c r="EJ112" s="56"/>
      <c r="EK112" s="485"/>
      <c r="EL112" s="56"/>
      <c r="EM112" s="56">
        <f>SUM(EM113:EM115)</f>
        <v>0</v>
      </c>
      <c r="EN112" s="56"/>
      <c r="EO112" s="56"/>
      <c r="EP112" s="144"/>
    </row>
    <row r="113" spans="3:146" ht="12.75" hidden="1" customHeight="1" x14ac:dyDescent="0.3">
      <c r="D113" s="144" t="s">
        <v>362</v>
      </c>
      <c r="F113" s="485"/>
      <c r="G113" s="406"/>
      <c r="H113" s="483">
        <v>0</v>
      </c>
      <c r="I113" s="484"/>
      <c r="J113" s="56"/>
      <c r="K113" s="485"/>
      <c r="L113" s="486"/>
      <c r="M113" s="483">
        <v>0</v>
      </c>
      <c r="N113" s="484"/>
      <c r="O113" s="56"/>
      <c r="P113" s="485"/>
      <c r="Q113" s="486"/>
      <c r="R113" s="483">
        <v>0</v>
      </c>
      <c r="S113" s="484"/>
      <c r="T113" s="56"/>
      <c r="U113" s="485"/>
      <c r="V113" s="406"/>
      <c r="W113" s="483">
        <v>0</v>
      </c>
      <c r="X113" s="484"/>
      <c r="Y113" s="56"/>
      <c r="Z113" s="485"/>
      <c r="AA113" s="486"/>
      <c r="AB113" s="483">
        <v>0</v>
      </c>
      <c r="AC113" s="484"/>
      <c r="AD113" s="56"/>
      <c r="AE113" s="485"/>
      <c r="AF113" s="486"/>
      <c r="AG113" s="483">
        <v>0</v>
      </c>
      <c r="AH113" s="484"/>
      <c r="AI113" s="56"/>
      <c r="AJ113" s="485"/>
      <c r="AK113" s="486"/>
      <c r="AL113" s="483">
        <v>0</v>
      </c>
      <c r="AM113" s="484"/>
      <c r="AN113" s="56"/>
      <c r="AO113" s="485"/>
      <c r="AP113" s="486"/>
      <c r="AQ113" s="483">
        <v>0</v>
      </c>
      <c r="AR113" s="484"/>
      <c r="AS113" s="56"/>
      <c r="AT113" s="485"/>
      <c r="AU113" s="486"/>
      <c r="AV113" s="483">
        <v>0</v>
      </c>
      <c r="AW113" s="484"/>
      <c r="AX113" s="56"/>
      <c r="AY113" s="485"/>
      <c r="AZ113" s="486"/>
      <c r="BA113" s="483">
        <v>0</v>
      </c>
      <c r="BB113" s="484"/>
      <c r="BC113" s="56"/>
      <c r="BD113" s="485"/>
      <c r="BE113" s="486"/>
      <c r="BF113" s="483">
        <v>0</v>
      </c>
      <c r="BG113" s="484"/>
      <c r="BH113" s="56"/>
      <c r="BI113" s="485"/>
      <c r="BJ113" s="486"/>
      <c r="BK113" s="483">
        <v>0</v>
      </c>
      <c r="BL113" s="484"/>
      <c r="BM113" s="56"/>
      <c r="BN113" s="485"/>
      <c r="BO113" s="486"/>
      <c r="BP113" s="483">
        <v>0</v>
      </c>
      <c r="BQ113" s="484"/>
      <c r="BR113" s="56"/>
      <c r="BS113" s="485"/>
      <c r="BT113" s="486"/>
      <c r="BU113" s="483">
        <f>SUM(M113:BP113)</f>
        <v>0</v>
      </c>
      <c r="BV113" s="484"/>
      <c r="BW113" s="56"/>
      <c r="BX113" s="485"/>
      <c r="BY113" s="486"/>
      <c r="BZ113" s="483">
        <v>0</v>
      </c>
      <c r="CA113" s="484"/>
      <c r="CB113" s="56"/>
      <c r="CC113" s="485"/>
      <c r="CD113" s="486"/>
      <c r="CE113" s="483">
        <v>0</v>
      </c>
      <c r="CF113" s="484"/>
      <c r="CG113" s="56"/>
      <c r="CH113" s="485"/>
      <c r="CI113" s="486"/>
      <c r="CJ113" s="483">
        <v>0</v>
      </c>
      <c r="CK113" s="484"/>
      <c r="CL113" s="56"/>
      <c r="CM113" s="485"/>
      <c r="CN113" s="406"/>
      <c r="CO113" s="483">
        <v>0</v>
      </c>
      <c r="CP113" s="484"/>
      <c r="CQ113" s="56"/>
      <c r="CR113" s="485"/>
      <c r="CS113" s="486"/>
      <c r="CT113" s="483">
        <v>0</v>
      </c>
      <c r="CU113" s="484"/>
      <c r="CV113" s="56"/>
      <c r="CW113" s="485"/>
      <c r="CX113" s="486"/>
      <c r="CY113" s="483">
        <v>0</v>
      </c>
      <c r="CZ113" s="484"/>
      <c r="DA113" s="56"/>
      <c r="DB113" s="485"/>
      <c r="DC113" s="486"/>
      <c r="DD113" s="483">
        <v>0</v>
      </c>
      <c r="DE113" s="484"/>
      <c r="DF113" s="56"/>
      <c r="DG113" s="485"/>
      <c r="DH113" s="486"/>
      <c r="DI113" s="483">
        <v>0</v>
      </c>
      <c r="DJ113" s="484"/>
      <c r="DK113" s="56"/>
      <c r="DL113" s="485"/>
      <c r="DM113" s="486"/>
      <c r="DN113" s="483">
        <v>0</v>
      </c>
      <c r="DO113" s="484"/>
      <c r="DP113" s="56"/>
      <c r="DQ113" s="485"/>
      <c r="DR113" s="486"/>
      <c r="DS113" s="483">
        <v>0</v>
      </c>
      <c r="DT113" s="484"/>
      <c r="DU113" s="56"/>
      <c r="DV113" s="485"/>
      <c r="DW113" s="486"/>
      <c r="DX113" s="483">
        <v>0</v>
      </c>
      <c r="DY113" s="484"/>
      <c r="DZ113" s="56"/>
      <c r="EA113" s="485"/>
      <c r="EB113" s="486"/>
      <c r="EC113" s="483">
        <v>0</v>
      </c>
      <c r="ED113" s="484"/>
      <c r="EE113" s="56"/>
      <c r="EF113" s="485"/>
      <c r="EG113" s="486"/>
      <c r="EH113" s="483">
        <v>0</v>
      </c>
      <c r="EI113" s="484"/>
      <c r="EJ113" s="56"/>
      <c r="EK113" s="485"/>
      <c r="EL113" s="486"/>
      <c r="EM113" s="483">
        <f t="shared" ref="EM113:EM115" si="11">SUM(CE113:EH113)</f>
        <v>0</v>
      </c>
      <c r="EN113" s="484"/>
      <c r="EO113" s="56"/>
      <c r="EP113" s="144"/>
    </row>
    <row r="114" spans="3:146" ht="12.75" hidden="1" customHeight="1" x14ac:dyDescent="0.3">
      <c r="D114" s="144" t="s">
        <v>365</v>
      </c>
      <c r="F114" s="485"/>
      <c r="G114" s="400"/>
      <c r="H114" s="56">
        <v>0</v>
      </c>
      <c r="I114" s="55"/>
      <c r="J114" s="56"/>
      <c r="K114" s="485"/>
      <c r="L114" s="485"/>
      <c r="M114" s="56">
        <v>0</v>
      </c>
      <c r="N114" s="55"/>
      <c r="O114" s="56"/>
      <c r="P114" s="485"/>
      <c r="Q114" s="485"/>
      <c r="R114" s="56">
        <v>0</v>
      </c>
      <c r="S114" s="55"/>
      <c r="T114" s="56"/>
      <c r="U114" s="485"/>
      <c r="V114" s="400"/>
      <c r="W114" s="56">
        <v>0</v>
      </c>
      <c r="X114" s="55"/>
      <c r="Y114" s="56"/>
      <c r="Z114" s="485"/>
      <c r="AA114" s="485"/>
      <c r="AB114" s="56">
        <v>0</v>
      </c>
      <c r="AC114" s="55"/>
      <c r="AD114" s="56"/>
      <c r="AE114" s="485"/>
      <c r="AF114" s="485"/>
      <c r="AG114" s="56">
        <v>0</v>
      </c>
      <c r="AH114" s="55"/>
      <c r="AI114" s="56"/>
      <c r="AJ114" s="485"/>
      <c r="AK114" s="485"/>
      <c r="AL114" s="56">
        <v>0</v>
      </c>
      <c r="AM114" s="55"/>
      <c r="AN114" s="56"/>
      <c r="AO114" s="485"/>
      <c r="AP114" s="485"/>
      <c r="AQ114" s="56">
        <v>0</v>
      </c>
      <c r="AR114" s="55"/>
      <c r="AS114" s="56"/>
      <c r="AT114" s="485"/>
      <c r="AU114" s="485"/>
      <c r="AV114" s="56">
        <v>0</v>
      </c>
      <c r="AW114" s="55"/>
      <c r="AX114" s="56"/>
      <c r="AY114" s="485"/>
      <c r="AZ114" s="485"/>
      <c r="BA114" s="56">
        <v>0</v>
      </c>
      <c r="BB114" s="55"/>
      <c r="BC114" s="56"/>
      <c r="BD114" s="485"/>
      <c r="BE114" s="485"/>
      <c r="BF114" s="56">
        <v>0</v>
      </c>
      <c r="BG114" s="55"/>
      <c r="BH114" s="56"/>
      <c r="BI114" s="485"/>
      <c r="BJ114" s="485"/>
      <c r="BK114" s="56">
        <v>0</v>
      </c>
      <c r="BL114" s="55"/>
      <c r="BM114" s="56"/>
      <c r="BN114" s="485"/>
      <c r="BO114" s="485"/>
      <c r="BP114" s="56">
        <v>0</v>
      </c>
      <c r="BQ114" s="55"/>
      <c r="BR114" s="56"/>
      <c r="BS114" s="485"/>
      <c r="BT114" s="485"/>
      <c r="BU114" s="56">
        <f>SUM(M114:BP114)</f>
        <v>0</v>
      </c>
      <c r="BV114" s="55"/>
      <c r="BW114" s="56"/>
      <c r="BX114" s="485"/>
      <c r="BY114" s="485"/>
      <c r="BZ114" s="56">
        <v>0</v>
      </c>
      <c r="CA114" s="55"/>
      <c r="CB114" s="56"/>
      <c r="CC114" s="485"/>
      <c r="CD114" s="485"/>
      <c r="CE114" s="56">
        <v>0</v>
      </c>
      <c r="CF114" s="55"/>
      <c r="CG114" s="56"/>
      <c r="CH114" s="485"/>
      <c r="CI114" s="485"/>
      <c r="CJ114" s="56">
        <v>0</v>
      </c>
      <c r="CK114" s="55"/>
      <c r="CL114" s="56"/>
      <c r="CM114" s="485"/>
      <c r="CN114" s="400"/>
      <c r="CO114" s="56">
        <v>0</v>
      </c>
      <c r="CP114" s="55"/>
      <c r="CQ114" s="56"/>
      <c r="CR114" s="485"/>
      <c r="CS114" s="485"/>
      <c r="CT114" s="56">
        <v>0</v>
      </c>
      <c r="CU114" s="55"/>
      <c r="CV114" s="56"/>
      <c r="CW114" s="485"/>
      <c r="CX114" s="485"/>
      <c r="CY114" s="56">
        <v>0</v>
      </c>
      <c r="CZ114" s="55"/>
      <c r="DA114" s="56"/>
      <c r="DB114" s="485"/>
      <c r="DC114" s="485"/>
      <c r="DD114" s="56">
        <v>0</v>
      </c>
      <c r="DE114" s="55"/>
      <c r="DF114" s="56"/>
      <c r="DG114" s="485"/>
      <c r="DH114" s="485"/>
      <c r="DI114" s="56">
        <v>0</v>
      </c>
      <c r="DJ114" s="55"/>
      <c r="DK114" s="56"/>
      <c r="DL114" s="485"/>
      <c r="DM114" s="485"/>
      <c r="DN114" s="56">
        <v>0</v>
      </c>
      <c r="DO114" s="55"/>
      <c r="DP114" s="56"/>
      <c r="DQ114" s="485"/>
      <c r="DR114" s="485"/>
      <c r="DS114" s="56">
        <v>0</v>
      </c>
      <c r="DT114" s="55"/>
      <c r="DU114" s="56"/>
      <c r="DV114" s="485"/>
      <c r="DW114" s="485"/>
      <c r="DX114" s="56">
        <v>0</v>
      </c>
      <c r="DY114" s="55"/>
      <c r="DZ114" s="56"/>
      <c r="EA114" s="485"/>
      <c r="EB114" s="485"/>
      <c r="EC114" s="56">
        <v>0</v>
      </c>
      <c r="ED114" s="55"/>
      <c r="EE114" s="56"/>
      <c r="EF114" s="485"/>
      <c r="EG114" s="485"/>
      <c r="EH114" s="56">
        <v>0</v>
      </c>
      <c r="EI114" s="55"/>
      <c r="EJ114" s="56"/>
      <c r="EK114" s="485"/>
      <c r="EL114" s="485"/>
      <c r="EM114" s="56">
        <f t="shared" si="11"/>
        <v>0</v>
      </c>
      <c r="EN114" s="55"/>
      <c r="EO114" s="56"/>
      <c r="EP114" s="144"/>
    </row>
    <row r="115" spans="3:146" ht="12.75" hidden="1" customHeight="1" x14ac:dyDescent="0.3">
      <c r="D115" s="144" t="s">
        <v>382</v>
      </c>
      <c r="F115" s="485"/>
      <c r="G115" s="420"/>
      <c r="H115" s="121">
        <v>0</v>
      </c>
      <c r="I115" s="120"/>
      <c r="J115" s="56"/>
      <c r="K115" s="485"/>
      <c r="L115" s="494"/>
      <c r="M115" s="121">
        <v>0</v>
      </c>
      <c r="N115" s="120"/>
      <c r="O115" s="56"/>
      <c r="P115" s="485"/>
      <c r="Q115" s="494"/>
      <c r="R115" s="121">
        <v>0</v>
      </c>
      <c r="S115" s="120"/>
      <c r="T115" s="56"/>
      <c r="U115" s="485"/>
      <c r="V115" s="420"/>
      <c r="W115" s="121">
        <v>0</v>
      </c>
      <c r="X115" s="120"/>
      <c r="Y115" s="56"/>
      <c r="Z115" s="485"/>
      <c r="AA115" s="494"/>
      <c r="AB115" s="121">
        <v>0</v>
      </c>
      <c r="AC115" s="120"/>
      <c r="AD115" s="56"/>
      <c r="AE115" s="485"/>
      <c r="AF115" s="494"/>
      <c r="AG115" s="121">
        <v>0</v>
      </c>
      <c r="AH115" s="120"/>
      <c r="AI115" s="56"/>
      <c r="AJ115" s="485"/>
      <c r="AK115" s="494"/>
      <c r="AL115" s="121">
        <v>0</v>
      </c>
      <c r="AM115" s="120"/>
      <c r="AN115" s="56"/>
      <c r="AO115" s="485"/>
      <c r="AP115" s="494"/>
      <c r="AQ115" s="121">
        <v>0</v>
      </c>
      <c r="AR115" s="120"/>
      <c r="AS115" s="56"/>
      <c r="AT115" s="485"/>
      <c r="AU115" s="494"/>
      <c r="AV115" s="121">
        <v>0</v>
      </c>
      <c r="AW115" s="120"/>
      <c r="AX115" s="56"/>
      <c r="AY115" s="485"/>
      <c r="AZ115" s="494"/>
      <c r="BA115" s="121">
        <v>0</v>
      </c>
      <c r="BB115" s="120"/>
      <c r="BC115" s="56"/>
      <c r="BD115" s="485"/>
      <c r="BE115" s="494"/>
      <c r="BF115" s="121">
        <v>0</v>
      </c>
      <c r="BG115" s="120"/>
      <c r="BH115" s="56"/>
      <c r="BI115" s="485"/>
      <c r="BJ115" s="494"/>
      <c r="BK115" s="121">
        <v>0</v>
      </c>
      <c r="BL115" s="120"/>
      <c r="BM115" s="56"/>
      <c r="BN115" s="485"/>
      <c r="BO115" s="494"/>
      <c r="BP115" s="121">
        <v>0</v>
      </c>
      <c r="BQ115" s="120"/>
      <c r="BR115" s="56"/>
      <c r="BS115" s="485"/>
      <c r="BT115" s="494"/>
      <c r="BU115" s="121">
        <f>SUM(M115:BP115)</f>
        <v>0</v>
      </c>
      <c r="BV115" s="120"/>
      <c r="BW115" s="56"/>
      <c r="BX115" s="485"/>
      <c r="BY115" s="494"/>
      <c r="BZ115" s="121">
        <v>0</v>
      </c>
      <c r="CA115" s="120"/>
      <c r="CB115" s="56"/>
      <c r="CC115" s="485"/>
      <c r="CD115" s="494"/>
      <c r="CE115" s="121">
        <v>0</v>
      </c>
      <c r="CF115" s="120"/>
      <c r="CG115" s="56"/>
      <c r="CH115" s="485"/>
      <c r="CI115" s="494"/>
      <c r="CJ115" s="121">
        <v>0</v>
      </c>
      <c r="CK115" s="120"/>
      <c r="CL115" s="56"/>
      <c r="CM115" s="485"/>
      <c r="CN115" s="420"/>
      <c r="CO115" s="121">
        <v>0</v>
      </c>
      <c r="CP115" s="120"/>
      <c r="CQ115" s="56"/>
      <c r="CR115" s="485"/>
      <c r="CS115" s="494"/>
      <c r="CT115" s="121">
        <v>0</v>
      </c>
      <c r="CU115" s="120"/>
      <c r="CV115" s="56"/>
      <c r="CW115" s="485"/>
      <c r="CX115" s="494"/>
      <c r="CY115" s="121">
        <v>0</v>
      </c>
      <c r="CZ115" s="120"/>
      <c r="DA115" s="56"/>
      <c r="DB115" s="485"/>
      <c r="DC115" s="494"/>
      <c r="DD115" s="121">
        <v>0</v>
      </c>
      <c r="DE115" s="120"/>
      <c r="DF115" s="56"/>
      <c r="DG115" s="485"/>
      <c r="DH115" s="494"/>
      <c r="DI115" s="121">
        <v>0</v>
      </c>
      <c r="DJ115" s="120"/>
      <c r="DK115" s="56"/>
      <c r="DL115" s="485"/>
      <c r="DM115" s="494"/>
      <c r="DN115" s="121">
        <v>0</v>
      </c>
      <c r="DO115" s="120"/>
      <c r="DP115" s="56"/>
      <c r="DQ115" s="485"/>
      <c r="DR115" s="494"/>
      <c r="DS115" s="121">
        <v>0</v>
      </c>
      <c r="DT115" s="120"/>
      <c r="DU115" s="56"/>
      <c r="DV115" s="485"/>
      <c r="DW115" s="494"/>
      <c r="DX115" s="121">
        <v>0</v>
      </c>
      <c r="DY115" s="120"/>
      <c r="DZ115" s="56"/>
      <c r="EA115" s="485"/>
      <c r="EB115" s="494"/>
      <c r="EC115" s="121">
        <v>0</v>
      </c>
      <c r="ED115" s="120"/>
      <c r="EE115" s="56"/>
      <c r="EF115" s="485"/>
      <c r="EG115" s="494"/>
      <c r="EH115" s="121">
        <v>0</v>
      </c>
      <c r="EI115" s="120"/>
      <c r="EJ115" s="56"/>
      <c r="EK115" s="485"/>
      <c r="EL115" s="494"/>
      <c r="EM115" s="121">
        <f t="shared" si="11"/>
        <v>0</v>
      </c>
      <c r="EN115" s="120"/>
      <c r="EO115" s="56"/>
      <c r="EP115" s="144"/>
    </row>
    <row r="116" spans="3:146" ht="12.75" hidden="1" customHeight="1" x14ac:dyDescent="0.3">
      <c r="D116" s="144"/>
      <c r="F116" s="485"/>
      <c r="H116" s="56"/>
      <c r="I116" s="56"/>
      <c r="J116" s="56"/>
      <c r="K116" s="485"/>
      <c r="L116" s="56"/>
      <c r="M116" s="56"/>
      <c r="N116" s="56"/>
      <c r="O116" s="56"/>
      <c r="P116" s="485"/>
      <c r="Q116" s="56"/>
      <c r="R116" s="56"/>
      <c r="S116" s="56"/>
      <c r="T116" s="56"/>
      <c r="U116" s="485"/>
      <c r="V116" s="56"/>
      <c r="W116" s="56"/>
      <c r="X116" s="56"/>
      <c r="Y116" s="56"/>
      <c r="Z116" s="485"/>
      <c r="AA116" s="56"/>
      <c r="AB116" s="56"/>
      <c r="AC116" s="56"/>
      <c r="AD116" s="56"/>
      <c r="AE116" s="485"/>
      <c r="AF116" s="56"/>
      <c r="AG116" s="56"/>
      <c r="AH116" s="56"/>
      <c r="AI116" s="56"/>
      <c r="AJ116" s="485"/>
      <c r="AK116" s="56"/>
      <c r="AL116" s="56"/>
      <c r="AM116" s="56"/>
      <c r="AN116" s="56"/>
      <c r="AO116" s="485"/>
      <c r="AP116" s="56"/>
      <c r="AQ116" s="56"/>
      <c r="AR116" s="56"/>
      <c r="AS116" s="56"/>
      <c r="AT116" s="485"/>
      <c r="AU116" s="56"/>
      <c r="AV116" s="56"/>
      <c r="AW116" s="56"/>
      <c r="AX116" s="56"/>
      <c r="AY116" s="485"/>
      <c r="AZ116" s="56"/>
      <c r="BA116" s="56"/>
      <c r="BB116" s="56"/>
      <c r="BC116" s="56"/>
      <c r="BD116" s="485"/>
      <c r="BE116" s="56"/>
      <c r="BF116" s="56"/>
      <c r="BG116" s="56"/>
      <c r="BH116" s="56"/>
      <c r="BI116" s="485"/>
      <c r="BJ116" s="56"/>
      <c r="BK116" s="56"/>
      <c r="BL116" s="56"/>
      <c r="BM116" s="56"/>
      <c r="BN116" s="485"/>
      <c r="BO116" s="56"/>
      <c r="BP116" s="56"/>
      <c r="BQ116" s="56"/>
      <c r="BR116" s="56"/>
      <c r="BS116" s="485"/>
      <c r="BT116" s="56"/>
      <c r="BU116" s="56"/>
      <c r="BV116" s="56"/>
      <c r="BW116" s="56"/>
      <c r="BX116" s="485"/>
      <c r="BY116" s="56"/>
      <c r="BZ116" s="56"/>
      <c r="CA116" s="56"/>
      <c r="CB116" s="56"/>
      <c r="CC116" s="485"/>
      <c r="CD116" s="56"/>
      <c r="CE116" s="56"/>
      <c r="CF116" s="56"/>
      <c r="CG116" s="56"/>
      <c r="CH116" s="485"/>
      <c r="CI116" s="56"/>
      <c r="CJ116" s="56"/>
      <c r="CK116" s="56"/>
      <c r="CL116" s="56"/>
      <c r="CM116" s="485"/>
      <c r="CN116" s="56"/>
      <c r="CO116" s="56"/>
      <c r="CP116" s="56"/>
      <c r="CQ116" s="56"/>
      <c r="CR116" s="485"/>
      <c r="CS116" s="56"/>
      <c r="CT116" s="56"/>
      <c r="CU116" s="56"/>
      <c r="CV116" s="56"/>
      <c r="CW116" s="485"/>
      <c r="CX116" s="56"/>
      <c r="CY116" s="56"/>
      <c r="CZ116" s="56"/>
      <c r="DA116" s="56"/>
      <c r="DB116" s="485"/>
      <c r="DC116" s="56"/>
      <c r="DD116" s="56"/>
      <c r="DE116" s="56"/>
      <c r="DF116" s="56"/>
      <c r="DG116" s="485"/>
      <c r="DH116" s="56"/>
      <c r="DI116" s="56"/>
      <c r="DJ116" s="56"/>
      <c r="DK116" s="56"/>
      <c r="DL116" s="485"/>
      <c r="DM116" s="56"/>
      <c r="DN116" s="56"/>
      <c r="DO116" s="56"/>
      <c r="DP116" s="56"/>
      <c r="DQ116" s="485"/>
      <c r="DR116" s="56"/>
      <c r="DS116" s="56"/>
      <c r="DT116" s="56"/>
      <c r="DU116" s="56"/>
      <c r="DV116" s="485"/>
      <c r="DW116" s="56"/>
      <c r="DX116" s="56"/>
      <c r="DY116" s="56"/>
      <c r="DZ116" s="56"/>
      <c r="EA116" s="485"/>
      <c r="EB116" s="56"/>
      <c r="EC116" s="56"/>
      <c r="ED116" s="56"/>
      <c r="EE116" s="56"/>
      <c r="EF116" s="485"/>
      <c r="EG116" s="56"/>
      <c r="EH116" s="56"/>
      <c r="EI116" s="56"/>
      <c r="EJ116" s="56"/>
      <c r="EK116" s="485"/>
      <c r="EL116" s="56"/>
      <c r="EM116" s="56"/>
      <c r="EN116" s="56"/>
      <c r="EO116" s="56"/>
      <c r="EP116" s="144"/>
    </row>
    <row r="117" spans="3:146" ht="12.75" hidden="1" customHeight="1" x14ac:dyDescent="0.3">
      <c r="C117" s="499"/>
      <c r="D117" s="414" t="s">
        <v>383</v>
      </c>
      <c r="F117" s="485"/>
      <c r="H117" s="56">
        <f>SUM(H118:H120)</f>
        <v>0</v>
      </c>
      <c r="I117" s="56"/>
      <c r="J117" s="56"/>
      <c r="K117" s="485"/>
      <c r="L117" s="56"/>
      <c r="M117" s="56">
        <f>SUM(M118:M120)</f>
        <v>0</v>
      </c>
      <c r="N117" s="56"/>
      <c r="O117" s="56"/>
      <c r="P117" s="485"/>
      <c r="Q117" s="56"/>
      <c r="R117" s="56">
        <f>SUM(R118:R120)</f>
        <v>0</v>
      </c>
      <c r="S117" s="56"/>
      <c r="T117" s="56"/>
      <c r="U117" s="485"/>
      <c r="V117" s="56"/>
      <c r="W117" s="56">
        <f>SUM(W118:W120)</f>
        <v>0</v>
      </c>
      <c r="X117" s="56"/>
      <c r="Y117" s="56"/>
      <c r="Z117" s="485"/>
      <c r="AA117" s="56"/>
      <c r="AB117" s="56">
        <f>SUM(AB118:AB120)</f>
        <v>0</v>
      </c>
      <c r="AC117" s="56"/>
      <c r="AD117" s="56"/>
      <c r="AE117" s="485"/>
      <c r="AF117" s="56"/>
      <c r="AG117" s="56">
        <f>SUM(AG118:AG120)</f>
        <v>0</v>
      </c>
      <c r="AH117" s="56"/>
      <c r="AI117" s="56"/>
      <c r="AJ117" s="485"/>
      <c r="AK117" s="56"/>
      <c r="AL117" s="56">
        <f>SUM(AL118:AL120)</f>
        <v>0</v>
      </c>
      <c r="AM117" s="56"/>
      <c r="AN117" s="56"/>
      <c r="AO117" s="485"/>
      <c r="AP117" s="56"/>
      <c r="AQ117" s="56">
        <f>SUM(AQ118:AQ120)</f>
        <v>0</v>
      </c>
      <c r="AR117" s="56"/>
      <c r="AS117" s="56"/>
      <c r="AT117" s="485"/>
      <c r="AU117" s="56"/>
      <c r="AV117" s="56">
        <f>SUM(AV118:AV120)</f>
        <v>0</v>
      </c>
      <c r="AW117" s="56"/>
      <c r="AX117" s="56"/>
      <c r="AY117" s="485"/>
      <c r="AZ117" s="56"/>
      <c r="BA117" s="56">
        <f>SUM(BA118:BA120)</f>
        <v>0</v>
      </c>
      <c r="BB117" s="56"/>
      <c r="BC117" s="56"/>
      <c r="BD117" s="485"/>
      <c r="BE117" s="56"/>
      <c r="BF117" s="56">
        <f>SUM(BF118:BF120)</f>
        <v>0</v>
      </c>
      <c r="BG117" s="56"/>
      <c r="BH117" s="56"/>
      <c r="BI117" s="485"/>
      <c r="BJ117" s="56"/>
      <c r="BK117" s="56">
        <f>SUM(BK118:BK120)</f>
        <v>0</v>
      </c>
      <c r="BL117" s="56"/>
      <c r="BM117" s="56"/>
      <c r="BN117" s="485"/>
      <c r="BO117" s="56"/>
      <c r="BP117" s="56">
        <f>SUM(BP118:BP120)</f>
        <v>0</v>
      </c>
      <c r="BQ117" s="56"/>
      <c r="BR117" s="56"/>
      <c r="BS117" s="485"/>
      <c r="BT117" s="56"/>
      <c r="BU117" s="56">
        <f>SUM(BU118:BU120)</f>
        <v>0</v>
      </c>
      <c r="BV117" s="56"/>
      <c r="BW117" s="56"/>
      <c r="BX117" s="485"/>
      <c r="BY117" s="56"/>
      <c r="BZ117" s="56">
        <f>SUM(BZ118:BZ120)</f>
        <v>0</v>
      </c>
      <c r="CA117" s="56"/>
      <c r="CB117" s="56"/>
      <c r="CC117" s="485"/>
      <c r="CD117" s="56"/>
      <c r="CE117" s="56">
        <f>SUM(CE118:CE120)</f>
        <v>0</v>
      </c>
      <c r="CF117" s="56"/>
      <c r="CG117" s="56"/>
      <c r="CH117" s="485"/>
      <c r="CI117" s="56"/>
      <c r="CJ117" s="56">
        <f>SUM(CJ118:CJ120)</f>
        <v>0</v>
      </c>
      <c r="CK117" s="56"/>
      <c r="CL117" s="56"/>
      <c r="CM117" s="485"/>
      <c r="CN117" s="56"/>
      <c r="CO117" s="56">
        <f>SUM(CO118:CO120)</f>
        <v>0</v>
      </c>
      <c r="CP117" s="56"/>
      <c r="CQ117" s="56"/>
      <c r="CR117" s="485"/>
      <c r="CS117" s="56"/>
      <c r="CT117" s="56">
        <f>SUM(CT118:CT120)</f>
        <v>0</v>
      </c>
      <c r="CU117" s="56"/>
      <c r="CV117" s="56"/>
      <c r="CW117" s="485"/>
      <c r="CX117" s="56"/>
      <c r="CY117" s="56">
        <f>SUM(CY118:CY120)</f>
        <v>0</v>
      </c>
      <c r="CZ117" s="56"/>
      <c r="DA117" s="56"/>
      <c r="DB117" s="485"/>
      <c r="DC117" s="56"/>
      <c r="DD117" s="56">
        <f>SUM(DD118:DD120)</f>
        <v>0</v>
      </c>
      <c r="DE117" s="56"/>
      <c r="DF117" s="56"/>
      <c r="DG117" s="485"/>
      <c r="DH117" s="56"/>
      <c r="DI117" s="56">
        <f>SUM(DI118:DI120)</f>
        <v>0</v>
      </c>
      <c r="DJ117" s="56"/>
      <c r="DK117" s="56"/>
      <c r="DL117" s="485"/>
      <c r="DM117" s="56"/>
      <c r="DN117" s="56">
        <f>SUM(DN118:DN120)</f>
        <v>0</v>
      </c>
      <c r="DO117" s="56"/>
      <c r="DP117" s="56"/>
      <c r="DQ117" s="485"/>
      <c r="DR117" s="56"/>
      <c r="DS117" s="56">
        <f>SUM(DS118:DS120)</f>
        <v>0</v>
      </c>
      <c r="DT117" s="56"/>
      <c r="DU117" s="56"/>
      <c r="DV117" s="485"/>
      <c r="DW117" s="56"/>
      <c r="DX117" s="56">
        <f>SUM(DX118:DX120)</f>
        <v>0</v>
      </c>
      <c r="DY117" s="56"/>
      <c r="DZ117" s="56"/>
      <c r="EA117" s="485"/>
      <c r="EB117" s="56"/>
      <c r="EC117" s="56">
        <f>SUM(EC118:EC120)</f>
        <v>0</v>
      </c>
      <c r="ED117" s="56"/>
      <c r="EE117" s="56"/>
      <c r="EF117" s="485"/>
      <c r="EG117" s="56"/>
      <c r="EH117" s="56">
        <f>SUM(EH118:EH120)</f>
        <v>0</v>
      </c>
      <c r="EI117" s="56"/>
      <c r="EJ117" s="56"/>
      <c r="EK117" s="485"/>
      <c r="EL117" s="56"/>
      <c r="EM117" s="56">
        <f>SUM(EM118:EM120)</f>
        <v>0</v>
      </c>
      <c r="EN117" s="56"/>
      <c r="EO117" s="56"/>
      <c r="EP117" s="144"/>
    </row>
    <row r="118" spans="3:146" ht="12.75" hidden="1" customHeight="1" x14ac:dyDescent="0.3">
      <c r="D118" s="144" t="s">
        <v>362</v>
      </c>
      <c r="F118" s="485"/>
      <c r="G118" s="406"/>
      <c r="H118" s="483">
        <v>0</v>
      </c>
      <c r="I118" s="484"/>
      <c r="J118" s="56"/>
      <c r="K118" s="485"/>
      <c r="L118" s="486"/>
      <c r="M118" s="483">
        <v>0</v>
      </c>
      <c r="N118" s="484"/>
      <c r="O118" s="56"/>
      <c r="P118" s="485"/>
      <c r="Q118" s="486"/>
      <c r="R118" s="483">
        <v>0</v>
      </c>
      <c r="S118" s="484"/>
      <c r="T118" s="56"/>
      <c r="U118" s="485"/>
      <c r="V118" s="486"/>
      <c r="W118" s="483">
        <v>0</v>
      </c>
      <c r="X118" s="484"/>
      <c r="Y118" s="56"/>
      <c r="Z118" s="485"/>
      <c r="AA118" s="486"/>
      <c r="AB118" s="483">
        <v>0</v>
      </c>
      <c r="AC118" s="484"/>
      <c r="AD118" s="56"/>
      <c r="AE118" s="485"/>
      <c r="AF118" s="486"/>
      <c r="AG118" s="483">
        <v>0</v>
      </c>
      <c r="AH118" s="484"/>
      <c r="AI118" s="56"/>
      <c r="AJ118" s="485"/>
      <c r="AK118" s="486"/>
      <c r="AL118" s="483">
        <v>0</v>
      </c>
      <c r="AM118" s="484"/>
      <c r="AN118" s="56"/>
      <c r="AO118" s="485"/>
      <c r="AP118" s="486"/>
      <c r="AQ118" s="483">
        <v>0</v>
      </c>
      <c r="AR118" s="484"/>
      <c r="AS118" s="56"/>
      <c r="AT118" s="485"/>
      <c r="AU118" s="486"/>
      <c r="AV118" s="483">
        <v>0</v>
      </c>
      <c r="AW118" s="484"/>
      <c r="AX118" s="56"/>
      <c r="AY118" s="485"/>
      <c r="AZ118" s="486"/>
      <c r="BA118" s="483">
        <v>0</v>
      </c>
      <c r="BB118" s="484"/>
      <c r="BC118" s="56"/>
      <c r="BD118" s="485"/>
      <c r="BE118" s="486"/>
      <c r="BF118" s="483">
        <v>0</v>
      </c>
      <c r="BG118" s="484"/>
      <c r="BH118" s="56"/>
      <c r="BI118" s="485"/>
      <c r="BJ118" s="486"/>
      <c r="BK118" s="483">
        <v>0</v>
      </c>
      <c r="BL118" s="484"/>
      <c r="BM118" s="56"/>
      <c r="BN118" s="485"/>
      <c r="BO118" s="486"/>
      <c r="BP118" s="483">
        <v>0</v>
      </c>
      <c r="BQ118" s="484"/>
      <c r="BR118" s="56"/>
      <c r="BS118" s="485"/>
      <c r="BT118" s="486"/>
      <c r="BU118" s="483">
        <f>SUM(M118:BP118)</f>
        <v>0</v>
      </c>
      <c r="BV118" s="484"/>
      <c r="BW118" s="56"/>
      <c r="BX118" s="485"/>
      <c r="BY118" s="486"/>
      <c r="BZ118" s="483">
        <v>0</v>
      </c>
      <c r="CA118" s="484"/>
      <c r="CB118" s="56"/>
      <c r="CC118" s="485"/>
      <c r="CD118" s="486"/>
      <c r="CE118" s="483">
        <v>0</v>
      </c>
      <c r="CF118" s="484"/>
      <c r="CG118" s="56"/>
      <c r="CH118" s="485"/>
      <c r="CI118" s="486"/>
      <c r="CJ118" s="483">
        <v>0</v>
      </c>
      <c r="CK118" s="484"/>
      <c r="CL118" s="56"/>
      <c r="CM118" s="485"/>
      <c r="CN118" s="486"/>
      <c r="CO118" s="483">
        <v>0</v>
      </c>
      <c r="CP118" s="484"/>
      <c r="CQ118" s="56"/>
      <c r="CR118" s="485"/>
      <c r="CS118" s="486"/>
      <c r="CT118" s="483">
        <v>0</v>
      </c>
      <c r="CU118" s="484"/>
      <c r="CV118" s="56"/>
      <c r="CW118" s="485"/>
      <c r="CX118" s="486"/>
      <c r="CY118" s="483">
        <v>0</v>
      </c>
      <c r="CZ118" s="484"/>
      <c r="DA118" s="56"/>
      <c r="DB118" s="485"/>
      <c r="DC118" s="486"/>
      <c r="DD118" s="483">
        <v>0</v>
      </c>
      <c r="DE118" s="484"/>
      <c r="DF118" s="56"/>
      <c r="DG118" s="485"/>
      <c r="DH118" s="486"/>
      <c r="DI118" s="483">
        <v>0</v>
      </c>
      <c r="DJ118" s="484"/>
      <c r="DK118" s="56"/>
      <c r="DL118" s="485"/>
      <c r="DM118" s="486"/>
      <c r="DN118" s="483">
        <v>0</v>
      </c>
      <c r="DO118" s="484"/>
      <c r="DP118" s="56"/>
      <c r="DQ118" s="485"/>
      <c r="DR118" s="486"/>
      <c r="DS118" s="483">
        <v>0</v>
      </c>
      <c r="DT118" s="484"/>
      <c r="DU118" s="56"/>
      <c r="DV118" s="485"/>
      <c r="DW118" s="486"/>
      <c r="DX118" s="483">
        <v>0</v>
      </c>
      <c r="DY118" s="484"/>
      <c r="DZ118" s="56"/>
      <c r="EA118" s="485"/>
      <c r="EB118" s="486"/>
      <c r="EC118" s="483">
        <v>0</v>
      </c>
      <c r="ED118" s="484"/>
      <c r="EE118" s="56"/>
      <c r="EF118" s="485"/>
      <c r="EG118" s="486"/>
      <c r="EH118" s="483">
        <v>0</v>
      </c>
      <c r="EI118" s="484"/>
      <c r="EJ118" s="56"/>
      <c r="EK118" s="485"/>
      <c r="EL118" s="486"/>
      <c r="EM118" s="483">
        <f t="shared" ref="EM118:EM120" si="12">SUM(CE118:CO118)</f>
        <v>0</v>
      </c>
      <c r="EN118" s="484"/>
      <c r="EO118" s="56"/>
      <c r="EP118" s="144"/>
    </row>
    <row r="119" spans="3:146" ht="12.75" hidden="1" customHeight="1" x14ac:dyDescent="0.3">
      <c r="D119" s="144" t="s">
        <v>365</v>
      </c>
      <c r="F119" s="485"/>
      <c r="G119" s="400"/>
      <c r="H119" s="56">
        <v>0</v>
      </c>
      <c r="I119" s="55"/>
      <c r="J119" s="56"/>
      <c r="K119" s="485"/>
      <c r="L119" s="485"/>
      <c r="M119" s="56">
        <v>0</v>
      </c>
      <c r="N119" s="55"/>
      <c r="O119" s="56"/>
      <c r="P119" s="485"/>
      <c r="Q119" s="485"/>
      <c r="R119" s="56">
        <v>0</v>
      </c>
      <c r="S119" s="55"/>
      <c r="T119" s="56"/>
      <c r="U119" s="485"/>
      <c r="V119" s="485"/>
      <c r="W119" s="56">
        <v>0</v>
      </c>
      <c r="X119" s="55"/>
      <c r="Y119" s="56"/>
      <c r="Z119" s="485"/>
      <c r="AA119" s="485"/>
      <c r="AB119" s="56">
        <v>0</v>
      </c>
      <c r="AC119" s="55"/>
      <c r="AD119" s="56"/>
      <c r="AE119" s="485"/>
      <c r="AF119" s="485"/>
      <c r="AG119" s="56">
        <v>0</v>
      </c>
      <c r="AH119" s="55"/>
      <c r="AI119" s="56"/>
      <c r="AJ119" s="485"/>
      <c r="AK119" s="485"/>
      <c r="AL119" s="56">
        <v>0</v>
      </c>
      <c r="AM119" s="55"/>
      <c r="AN119" s="56"/>
      <c r="AO119" s="485"/>
      <c r="AP119" s="485"/>
      <c r="AQ119" s="56">
        <v>0</v>
      </c>
      <c r="AR119" s="55"/>
      <c r="AS119" s="56"/>
      <c r="AT119" s="485"/>
      <c r="AU119" s="485"/>
      <c r="AV119" s="56">
        <v>0</v>
      </c>
      <c r="AW119" s="55"/>
      <c r="AX119" s="56"/>
      <c r="AY119" s="485"/>
      <c r="AZ119" s="485"/>
      <c r="BA119" s="56">
        <v>0</v>
      </c>
      <c r="BB119" s="55"/>
      <c r="BC119" s="56"/>
      <c r="BD119" s="485"/>
      <c r="BE119" s="485"/>
      <c r="BF119" s="56">
        <v>0</v>
      </c>
      <c r="BG119" s="55"/>
      <c r="BH119" s="56"/>
      <c r="BI119" s="485"/>
      <c r="BJ119" s="485"/>
      <c r="BK119" s="56">
        <v>0</v>
      </c>
      <c r="BL119" s="55"/>
      <c r="BM119" s="56"/>
      <c r="BN119" s="485"/>
      <c r="BO119" s="485"/>
      <c r="BP119" s="56">
        <v>0</v>
      </c>
      <c r="BQ119" s="55"/>
      <c r="BR119" s="56"/>
      <c r="BS119" s="485"/>
      <c r="BT119" s="485"/>
      <c r="BU119" s="56">
        <f>SUM(M119:BP119)</f>
        <v>0</v>
      </c>
      <c r="BV119" s="55"/>
      <c r="BW119" s="56"/>
      <c r="BX119" s="485"/>
      <c r="BY119" s="485"/>
      <c r="BZ119" s="56">
        <v>0</v>
      </c>
      <c r="CA119" s="55"/>
      <c r="CB119" s="56"/>
      <c r="CC119" s="485"/>
      <c r="CD119" s="485"/>
      <c r="CE119" s="56">
        <v>0</v>
      </c>
      <c r="CF119" s="55"/>
      <c r="CG119" s="56"/>
      <c r="CH119" s="485"/>
      <c r="CI119" s="485"/>
      <c r="CJ119" s="56">
        <v>0</v>
      </c>
      <c r="CK119" s="55"/>
      <c r="CL119" s="56"/>
      <c r="CM119" s="485"/>
      <c r="CN119" s="485"/>
      <c r="CO119" s="56">
        <v>0</v>
      </c>
      <c r="CP119" s="55"/>
      <c r="CQ119" s="56"/>
      <c r="CR119" s="485"/>
      <c r="CS119" s="485"/>
      <c r="CT119" s="56">
        <v>0</v>
      </c>
      <c r="CU119" s="55"/>
      <c r="CV119" s="56"/>
      <c r="CW119" s="485"/>
      <c r="CX119" s="485"/>
      <c r="CY119" s="56">
        <v>0</v>
      </c>
      <c r="CZ119" s="55"/>
      <c r="DA119" s="56"/>
      <c r="DB119" s="485"/>
      <c r="DC119" s="485"/>
      <c r="DD119" s="56">
        <v>0</v>
      </c>
      <c r="DE119" s="55"/>
      <c r="DF119" s="56"/>
      <c r="DG119" s="485"/>
      <c r="DH119" s="485"/>
      <c r="DI119" s="56">
        <v>0</v>
      </c>
      <c r="DJ119" s="55"/>
      <c r="DK119" s="56"/>
      <c r="DL119" s="485"/>
      <c r="DM119" s="485"/>
      <c r="DN119" s="56">
        <v>0</v>
      </c>
      <c r="DO119" s="55"/>
      <c r="DP119" s="56"/>
      <c r="DQ119" s="485"/>
      <c r="DR119" s="485"/>
      <c r="DS119" s="56">
        <v>0</v>
      </c>
      <c r="DT119" s="55"/>
      <c r="DU119" s="56"/>
      <c r="DV119" s="485"/>
      <c r="DW119" s="485"/>
      <c r="DX119" s="56">
        <v>0</v>
      </c>
      <c r="DY119" s="55"/>
      <c r="DZ119" s="56"/>
      <c r="EA119" s="485"/>
      <c r="EB119" s="485"/>
      <c r="EC119" s="56">
        <v>0</v>
      </c>
      <c r="ED119" s="55"/>
      <c r="EE119" s="56"/>
      <c r="EF119" s="485"/>
      <c r="EG119" s="485"/>
      <c r="EH119" s="56">
        <v>0</v>
      </c>
      <c r="EI119" s="55"/>
      <c r="EJ119" s="56"/>
      <c r="EK119" s="485"/>
      <c r="EL119" s="485"/>
      <c r="EM119" s="56">
        <f t="shared" si="12"/>
        <v>0</v>
      </c>
      <c r="EN119" s="55"/>
      <c r="EO119" s="56"/>
      <c r="EP119" s="144"/>
    </row>
    <row r="120" spans="3:146" ht="12.75" hidden="1" customHeight="1" x14ac:dyDescent="0.3">
      <c r="D120" s="144" t="s">
        <v>382</v>
      </c>
      <c r="F120" s="485"/>
      <c r="G120" s="420"/>
      <c r="H120" s="121">
        <v>0</v>
      </c>
      <c r="I120" s="120"/>
      <c r="J120" s="56"/>
      <c r="K120" s="485"/>
      <c r="L120" s="494"/>
      <c r="M120" s="121">
        <v>0</v>
      </c>
      <c r="N120" s="120"/>
      <c r="O120" s="56"/>
      <c r="P120" s="485"/>
      <c r="Q120" s="494"/>
      <c r="R120" s="121">
        <v>0</v>
      </c>
      <c r="S120" s="120"/>
      <c r="T120" s="56"/>
      <c r="U120" s="485"/>
      <c r="V120" s="494"/>
      <c r="W120" s="121">
        <v>0</v>
      </c>
      <c r="X120" s="120"/>
      <c r="Y120" s="56"/>
      <c r="Z120" s="485"/>
      <c r="AA120" s="494"/>
      <c r="AB120" s="121">
        <v>0</v>
      </c>
      <c r="AC120" s="120"/>
      <c r="AD120" s="56"/>
      <c r="AE120" s="485"/>
      <c r="AF120" s="494"/>
      <c r="AG120" s="121">
        <v>0</v>
      </c>
      <c r="AH120" s="120"/>
      <c r="AI120" s="56"/>
      <c r="AJ120" s="485"/>
      <c r="AK120" s="494"/>
      <c r="AL120" s="121">
        <v>0</v>
      </c>
      <c r="AM120" s="120"/>
      <c r="AN120" s="56"/>
      <c r="AO120" s="485"/>
      <c r="AP120" s="494"/>
      <c r="AQ120" s="121">
        <v>0</v>
      </c>
      <c r="AR120" s="120"/>
      <c r="AS120" s="56"/>
      <c r="AT120" s="485"/>
      <c r="AU120" s="494"/>
      <c r="AV120" s="121">
        <v>0</v>
      </c>
      <c r="AW120" s="120"/>
      <c r="AX120" s="56"/>
      <c r="AY120" s="485"/>
      <c r="AZ120" s="494"/>
      <c r="BA120" s="121">
        <v>0</v>
      </c>
      <c r="BB120" s="120"/>
      <c r="BC120" s="56"/>
      <c r="BD120" s="485"/>
      <c r="BE120" s="494"/>
      <c r="BF120" s="121">
        <v>0</v>
      </c>
      <c r="BG120" s="120"/>
      <c r="BH120" s="56"/>
      <c r="BI120" s="485"/>
      <c r="BJ120" s="494"/>
      <c r="BK120" s="121">
        <v>0</v>
      </c>
      <c r="BL120" s="120"/>
      <c r="BM120" s="56"/>
      <c r="BN120" s="485"/>
      <c r="BO120" s="494"/>
      <c r="BP120" s="121">
        <v>0</v>
      </c>
      <c r="BQ120" s="120"/>
      <c r="BR120" s="56"/>
      <c r="BS120" s="485"/>
      <c r="BT120" s="494"/>
      <c r="BU120" s="121">
        <f>SUM(M120:BP120)</f>
        <v>0</v>
      </c>
      <c r="BV120" s="120"/>
      <c r="BW120" s="56"/>
      <c r="BX120" s="485"/>
      <c r="BY120" s="494"/>
      <c r="BZ120" s="121">
        <v>0</v>
      </c>
      <c r="CA120" s="120"/>
      <c r="CB120" s="56"/>
      <c r="CC120" s="485"/>
      <c r="CD120" s="494"/>
      <c r="CE120" s="121">
        <v>0</v>
      </c>
      <c r="CF120" s="120"/>
      <c r="CG120" s="56"/>
      <c r="CH120" s="485"/>
      <c r="CI120" s="494"/>
      <c r="CJ120" s="121">
        <v>0</v>
      </c>
      <c r="CK120" s="120"/>
      <c r="CL120" s="56"/>
      <c r="CM120" s="485"/>
      <c r="CN120" s="494"/>
      <c r="CO120" s="121">
        <v>0</v>
      </c>
      <c r="CP120" s="120"/>
      <c r="CQ120" s="56"/>
      <c r="CR120" s="485"/>
      <c r="CS120" s="494"/>
      <c r="CT120" s="121">
        <v>0</v>
      </c>
      <c r="CU120" s="120"/>
      <c r="CV120" s="56"/>
      <c r="CW120" s="485"/>
      <c r="CX120" s="494"/>
      <c r="CY120" s="121">
        <v>0</v>
      </c>
      <c r="CZ120" s="120"/>
      <c r="DA120" s="56"/>
      <c r="DB120" s="485"/>
      <c r="DC120" s="494"/>
      <c r="DD120" s="121">
        <v>0</v>
      </c>
      <c r="DE120" s="120"/>
      <c r="DF120" s="56"/>
      <c r="DG120" s="485"/>
      <c r="DH120" s="494"/>
      <c r="DI120" s="121">
        <v>0</v>
      </c>
      <c r="DJ120" s="120"/>
      <c r="DK120" s="56"/>
      <c r="DL120" s="485"/>
      <c r="DM120" s="494"/>
      <c r="DN120" s="121">
        <v>0</v>
      </c>
      <c r="DO120" s="120"/>
      <c r="DP120" s="56"/>
      <c r="DQ120" s="485"/>
      <c r="DR120" s="494"/>
      <c r="DS120" s="121">
        <v>0</v>
      </c>
      <c r="DT120" s="120"/>
      <c r="DU120" s="56"/>
      <c r="DV120" s="485"/>
      <c r="DW120" s="494"/>
      <c r="DX120" s="121">
        <v>0</v>
      </c>
      <c r="DY120" s="120"/>
      <c r="DZ120" s="56"/>
      <c r="EA120" s="485"/>
      <c r="EB120" s="494"/>
      <c r="EC120" s="121">
        <v>0</v>
      </c>
      <c r="ED120" s="120"/>
      <c r="EE120" s="56"/>
      <c r="EF120" s="485"/>
      <c r="EG120" s="494"/>
      <c r="EH120" s="121">
        <v>0</v>
      </c>
      <c r="EI120" s="120"/>
      <c r="EJ120" s="56"/>
      <c r="EK120" s="485"/>
      <c r="EL120" s="494"/>
      <c r="EM120" s="121">
        <f t="shared" si="12"/>
        <v>0</v>
      </c>
      <c r="EN120" s="120"/>
      <c r="EO120" s="56"/>
      <c r="EP120" s="144"/>
    </row>
    <row r="121" spans="3:146" ht="12.75" hidden="1" customHeight="1" x14ac:dyDescent="0.3">
      <c r="D121" s="144"/>
      <c r="F121" s="485"/>
      <c r="H121" s="56"/>
      <c r="I121" s="56"/>
      <c r="J121" s="56"/>
      <c r="K121" s="485"/>
      <c r="L121" s="56"/>
      <c r="M121" s="56"/>
      <c r="N121" s="56"/>
      <c r="O121" s="56"/>
      <c r="P121" s="485"/>
      <c r="Q121" s="56"/>
      <c r="R121" s="56"/>
      <c r="S121" s="56"/>
      <c r="T121" s="56"/>
      <c r="U121" s="485"/>
      <c r="V121" s="56"/>
      <c r="W121" s="56"/>
      <c r="X121" s="56"/>
      <c r="Y121" s="56"/>
      <c r="Z121" s="485"/>
      <c r="AA121" s="56"/>
      <c r="AB121" s="56"/>
      <c r="AC121" s="56"/>
      <c r="AD121" s="56"/>
      <c r="AE121" s="485"/>
      <c r="AF121" s="56"/>
      <c r="AG121" s="56"/>
      <c r="AH121" s="56"/>
      <c r="AI121" s="56"/>
      <c r="AJ121" s="485"/>
      <c r="AK121" s="56"/>
      <c r="AL121" s="56"/>
      <c r="AM121" s="56"/>
      <c r="AN121" s="56"/>
      <c r="AO121" s="485"/>
      <c r="AP121" s="56"/>
      <c r="AQ121" s="56"/>
      <c r="AR121" s="56"/>
      <c r="AS121" s="56"/>
      <c r="AT121" s="485"/>
      <c r="AU121" s="56"/>
      <c r="AV121" s="56"/>
      <c r="AW121" s="56"/>
      <c r="AX121" s="56"/>
      <c r="AY121" s="485"/>
      <c r="AZ121" s="56"/>
      <c r="BA121" s="56"/>
      <c r="BB121" s="56"/>
      <c r="BC121" s="56"/>
      <c r="BD121" s="485"/>
      <c r="BE121" s="56"/>
      <c r="BF121" s="56"/>
      <c r="BG121" s="56"/>
      <c r="BH121" s="56"/>
      <c r="BI121" s="485"/>
      <c r="BJ121" s="56"/>
      <c r="BK121" s="56"/>
      <c r="BL121" s="56"/>
      <c r="BM121" s="56"/>
      <c r="BN121" s="485"/>
      <c r="BO121" s="56"/>
      <c r="BP121" s="56"/>
      <c r="BQ121" s="56"/>
      <c r="BR121" s="56"/>
      <c r="BS121" s="485"/>
      <c r="BT121" s="56"/>
      <c r="BU121" s="56"/>
      <c r="BV121" s="56"/>
      <c r="BW121" s="56"/>
      <c r="BX121" s="485"/>
      <c r="BY121" s="56"/>
      <c r="BZ121" s="56"/>
      <c r="CA121" s="56"/>
      <c r="CB121" s="56"/>
      <c r="CC121" s="485"/>
      <c r="CD121" s="56"/>
      <c r="CE121" s="56"/>
      <c r="CF121" s="56"/>
      <c r="CG121" s="56"/>
      <c r="CH121" s="485"/>
      <c r="CI121" s="56"/>
      <c r="CJ121" s="56"/>
      <c r="CK121" s="56"/>
      <c r="CL121" s="56"/>
      <c r="CM121" s="485"/>
      <c r="CN121" s="56"/>
      <c r="CO121" s="56"/>
      <c r="CP121" s="56"/>
      <c r="CQ121" s="56"/>
      <c r="CR121" s="485"/>
      <c r="CS121" s="56"/>
      <c r="CT121" s="56"/>
      <c r="CU121" s="56"/>
      <c r="CV121" s="56"/>
      <c r="CW121" s="485"/>
      <c r="CX121" s="56"/>
      <c r="CY121" s="56"/>
      <c r="CZ121" s="56"/>
      <c r="DA121" s="56"/>
      <c r="DB121" s="485"/>
      <c r="DC121" s="56"/>
      <c r="DD121" s="56"/>
      <c r="DE121" s="56"/>
      <c r="DF121" s="56"/>
      <c r="DG121" s="485"/>
      <c r="DH121" s="56"/>
      <c r="DI121" s="56"/>
      <c r="DJ121" s="56"/>
      <c r="DK121" s="56"/>
      <c r="DL121" s="485"/>
      <c r="DM121" s="56"/>
      <c r="DN121" s="56"/>
      <c r="DO121" s="56"/>
      <c r="DP121" s="56"/>
      <c r="DQ121" s="485"/>
      <c r="DR121" s="56"/>
      <c r="DS121" s="56"/>
      <c r="DT121" s="56"/>
      <c r="DU121" s="56"/>
      <c r="DV121" s="485"/>
      <c r="DW121" s="56"/>
      <c r="DX121" s="56"/>
      <c r="DY121" s="56"/>
      <c r="DZ121" s="56"/>
      <c r="EA121" s="485"/>
      <c r="EB121" s="56"/>
      <c r="EC121" s="56"/>
      <c r="ED121" s="56"/>
      <c r="EE121" s="56"/>
      <c r="EF121" s="485"/>
      <c r="EG121" s="56"/>
      <c r="EH121" s="56"/>
      <c r="EI121" s="56"/>
      <c r="EJ121" s="56"/>
      <c r="EK121" s="485"/>
      <c r="EL121" s="56"/>
      <c r="EM121" s="56"/>
      <c r="EN121" s="56"/>
      <c r="EO121" s="56"/>
      <c r="EP121" s="144"/>
    </row>
    <row r="122" spans="3:146" ht="12.75" customHeight="1" x14ac:dyDescent="0.3">
      <c r="D122" s="144" t="s">
        <v>384</v>
      </c>
      <c r="F122" s="485"/>
      <c r="H122" s="56">
        <f>SUM(H123:H125)</f>
        <v>0</v>
      </c>
      <c r="I122" s="56"/>
      <c r="J122" s="56"/>
      <c r="K122" s="485"/>
      <c r="L122" s="56"/>
      <c r="M122" s="56">
        <f>SUM(M123:M125)</f>
        <v>1329000</v>
      </c>
      <c r="N122" s="56"/>
      <c r="O122" s="56"/>
      <c r="P122" s="485"/>
      <c r="Q122" s="56"/>
      <c r="R122" s="56">
        <f>SUM(R123:R125)</f>
        <v>0</v>
      </c>
      <c r="S122" s="56"/>
      <c r="T122" s="56"/>
      <c r="U122" s="485"/>
      <c r="V122" s="56"/>
      <c r="W122" s="56">
        <f>SUM(W123:W125)</f>
        <v>0</v>
      </c>
      <c r="X122" s="56"/>
      <c r="Y122" s="56"/>
      <c r="Z122" s="485"/>
      <c r="AA122" s="56"/>
      <c r="AB122" s="56">
        <f>SUM(AB123:AB125)</f>
        <v>0</v>
      </c>
      <c r="AC122" s="56"/>
      <c r="AD122" s="56"/>
      <c r="AE122" s="485"/>
      <c r="AF122" s="56"/>
      <c r="AG122" s="56">
        <f>SUM(AG123:AG125)</f>
        <v>0</v>
      </c>
      <c r="AH122" s="56"/>
      <c r="AI122" s="56"/>
      <c r="AJ122" s="485"/>
      <c r="AK122" s="56"/>
      <c r="AL122" s="56">
        <f>SUM(AL123:AL125)</f>
        <v>0</v>
      </c>
      <c r="AM122" s="56"/>
      <c r="AN122" s="56"/>
      <c r="AO122" s="485"/>
      <c r="AP122" s="56"/>
      <c r="AQ122" s="56">
        <f>SUM(AQ123:AQ125)</f>
        <v>0</v>
      </c>
      <c r="AR122" s="56"/>
      <c r="AS122" s="56"/>
      <c r="AT122" s="485"/>
      <c r="AU122" s="56"/>
      <c r="AV122" s="56">
        <f>SUM(AV123:AV125)</f>
        <v>0</v>
      </c>
      <c r="AW122" s="56"/>
      <c r="AX122" s="56"/>
      <c r="AY122" s="485"/>
      <c r="AZ122" s="56"/>
      <c r="BA122" s="56">
        <f>SUM(BA123:BA125)</f>
        <v>0</v>
      </c>
      <c r="BB122" s="56"/>
      <c r="BC122" s="56"/>
      <c r="BD122" s="485"/>
      <c r="BE122" s="56"/>
      <c r="BF122" s="56">
        <f>SUM(BF123:BF125)</f>
        <v>0</v>
      </c>
      <c r="BG122" s="56"/>
      <c r="BH122" s="56"/>
      <c r="BI122" s="485"/>
      <c r="BJ122" s="56"/>
      <c r="BK122" s="56">
        <f>SUM(BK123:BK125)</f>
        <v>0</v>
      </c>
      <c r="BL122" s="56"/>
      <c r="BM122" s="56"/>
      <c r="BN122" s="485"/>
      <c r="BO122" s="56"/>
      <c r="BP122" s="56">
        <f>SUM(BP123:BP125)</f>
        <v>0</v>
      </c>
      <c r="BQ122" s="56"/>
      <c r="BR122" s="56"/>
      <c r="BS122" s="485"/>
      <c r="BT122" s="56"/>
      <c r="BU122" s="56">
        <f>SUM(BU123:BU125)</f>
        <v>1329000</v>
      </c>
      <c r="BV122" s="56"/>
      <c r="BW122" s="56"/>
      <c r="BX122" s="485"/>
      <c r="BY122" s="56"/>
      <c r="BZ122" s="56">
        <f>SUM(BZ123:BZ125)</f>
        <v>25077000</v>
      </c>
      <c r="CA122" s="56"/>
      <c r="CB122" s="56"/>
      <c r="CC122" s="485"/>
      <c r="CD122" s="56"/>
      <c r="CE122" s="56">
        <f>SUM(CE123:CE125)</f>
        <v>3443000</v>
      </c>
      <c r="CF122" s="56"/>
      <c r="CG122" s="56"/>
      <c r="CH122" s="485"/>
      <c r="CI122" s="56"/>
      <c r="CJ122" s="56">
        <f>SUM(CJ123:CJ125)</f>
        <v>4728000</v>
      </c>
      <c r="CK122" s="56"/>
      <c r="CL122" s="56"/>
      <c r="CM122" s="485"/>
      <c r="CN122" s="56"/>
      <c r="CO122" s="56">
        <f>SUM(CO123:CO125)</f>
        <v>4363000</v>
      </c>
      <c r="CP122" s="56"/>
      <c r="CQ122" s="56"/>
      <c r="CR122" s="485"/>
      <c r="CS122" s="56"/>
      <c r="CT122" s="56">
        <f>SUM(CT123:CT125)</f>
        <v>4143000</v>
      </c>
      <c r="CU122" s="56"/>
      <c r="CV122" s="56"/>
      <c r="CW122" s="485"/>
      <c r="CX122" s="56"/>
      <c r="CY122" s="56">
        <f>SUM(CY123:CY125)</f>
        <v>4382000</v>
      </c>
      <c r="CZ122" s="56"/>
      <c r="DA122" s="56"/>
      <c r="DB122" s="485"/>
      <c r="DC122" s="56"/>
      <c r="DD122" s="56">
        <f>SUM(DD123:DD125)</f>
        <v>0</v>
      </c>
      <c r="DE122" s="56"/>
      <c r="DF122" s="56"/>
      <c r="DG122" s="485"/>
      <c r="DH122" s="56"/>
      <c r="DI122" s="56">
        <f>SUM(DI123:DI125)</f>
        <v>0</v>
      </c>
      <c r="DJ122" s="56"/>
      <c r="DK122" s="56"/>
      <c r="DL122" s="485"/>
      <c r="DM122" s="56"/>
      <c r="DN122" s="56">
        <f>SUM(DN123:DN125)</f>
        <v>0</v>
      </c>
      <c r="DO122" s="56"/>
      <c r="DP122" s="56"/>
      <c r="DQ122" s="485"/>
      <c r="DR122" s="56"/>
      <c r="DS122" s="56">
        <f>SUM(DS123:DS125)</f>
        <v>0</v>
      </c>
      <c r="DT122" s="56"/>
      <c r="DU122" s="56"/>
      <c r="DV122" s="485"/>
      <c r="DW122" s="56"/>
      <c r="DX122" s="56">
        <f>SUM(DX123:DX125)</f>
        <v>2192000</v>
      </c>
      <c r="DY122" s="56"/>
      <c r="DZ122" s="56"/>
      <c r="EA122" s="485"/>
      <c r="EB122" s="56"/>
      <c r="EC122" s="56">
        <f>SUM(EC123:EC125)</f>
        <v>1250000</v>
      </c>
      <c r="ED122" s="56"/>
      <c r="EE122" s="56"/>
      <c r="EF122" s="485"/>
      <c r="EG122" s="56"/>
      <c r="EH122" s="56">
        <f>SUM(EH123:EH125)</f>
        <v>576000</v>
      </c>
      <c r="EI122" s="56"/>
      <c r="EJ122" s="56"/>
      <c r="EK122" s="485"/>
      <c r="EL122" s="56"/>
      <c r="EM122" s="56">
        <f>SUM(EM123:EM125)</f>
        <v>12534000</v>
      </c>
      <c r="EN122" s="56"/>
      <c r="EO122" s="56"/>
      <c r="EP122" s="144"/>
    </row>
    <row r="123" spans="3:146" ht="12.75" customHeight="1" x14ac:dyDescent="0.3">
      <c r="D123" s="144" t="s">
        <v>362</v>
      </c>
      <c r="F123" s="485"/>
      <c r="G123" s="406"/>
      <c r="H123" s="483">
        <v>0</v>
      </c>
      <c r="I123" s="484"/>
      <c r="J123" s="56"/>
      <c r="K123" s="485"/>
      <c r="L123" s="486"/>
      <c r="M123" s="483">
        <f>1329000-148624</f>
        <v>1180376</v>
      </c>
      <c r="N123" s="484"/>
      <c r="O123" s="56"/>
      <c r="P123" s="485"/>
      <c r="Q123" s="486"/>
      <c r="R123" s="483">
        <v>0</v>
      </c>
      <c r="S123" s="484"/>
      <c r="T123" s="56"/>
      <c r="U123" s="485"/>
      <c r="V123" s="486"/>
      <c r="W123" s="483">
        <v>0</v>
      </c>
      <c r="X123" s="484"/>
      <c r="Y123" s="56"/>
      <c r="Z123" s="485"/>
      <c r="AA123" s="486"/>
      <c r="AB123" s="483">
        <v>0</v>
      </c>
      <c r="AC123" s="484"/>
      <c r="AD123" s="56"/>
      <c r="AE123" s="485"/>
      <c r="AF123" s="486"/>
      <c r="AG123" s="483">
        <v>0</v>
      </c>
      <c r="AH123" s="484"/>
      <c r="AI123" s="56"/>
      <c r="AJ123" s="485"/>
      <c r="AK123" s="486"/>
      <c r="AL123" s="483">
        <v>0</v>
      </c>
      <c r="AM123" s="484"/>
      <c r="AN123" s="56"/>
      <c r="AO123" s="485"/>
      <c r="AP123" s="486"/>
      <c r="AQ123" s="483">
        <v>0</v>
      </c>
      <c r="AR123" s="484"/>
      <c r="AS123" s="56"/>
      <c r="AT123" s="485"/>
      <c r="AU123" s="486"/>
      <c r="AV123" s="483">
        <v>0</v>
      </c>
      <c r="AW123" s="484"/>
      <c r="AX123" s="56"/>
      <c r="AY123" s="485"/>
      <c r="AZ123" s="486"/>
      <c r="BA123" s="483">
        <v>0</v>
      </c>
      <c r="BB123" s="484"/>
      <c r="BC123" s="56"/>
      <c r="BD123" s="485"/>
      <c r="BE123" s="486"/>
      <c r="BF123" s="483">
        <v>0</v>
      </c>
      <c r="BG123" s="484"/>
      <c r="BH123" s="56"/>
      <c r="BI123" s="485"/>
      <c r="BJ123" s="486"/>
      <c r="BK123" s="483">
        <v>0</v>
      </c>
      <c r="BL123" s="484"/>
      <c r="BM123" s="56"/>
      <c r="BN123" s="485"/>
      <c r="BO123" s="486"/>
      <c r="BP123" s="483">
        <v>0</v>
      </c>
      <c r="BQ123" s="484"/>
      <c r="BR123" s="56"/>
      <c r="BS123" s="485"/>
      <c r="BT123" s="486"/>
      <c r="BU123" s="483">
        <f>SUM(M123:BP123)</f>
        <v>1180376</v>
      </c>
      <c r="BV123" s="484"/>
      <c r="BW123" s="56"/>
      <c r="BX123" s="485"/>
      <c r="BY123" s="486"/>
      <c r="BZ123" s="483">
        <v>21123150</v>
      </c>
      <c r="CA123" s="484"/>
      <c r="CB123" s="56"/>
      <c r="CC123" s="485"/>
      <c r="CD123" s="486"/>
      <c r="CE123" s="483">
        <v>2761117</v>
      </c>
      <c r="CF123" s="484"/>
      <c r="CG123" s="56"/>
      <c r="CH123" s="485"/>
      <c r="CI123" s="486"/>
      <c r="CJ123" s="483">
        <v>3847361</v>
      </c>
      <c r="CK123" s="484"/>
      <c r="CL123" s="56"/>
      <c r="CM123" s="485"/>
      <c r="CN123" s="486"/>
      <c r="CO123" s="483">
        <v>3625653</v>
      </c>
      <c r="CP123" s="484"/>
      <c r="CQ123" s="56"/>
      <c r="CR123" s="485"/>
      <c r="CS123" s="486"/>
      <c r="CT123" s="483">
        <v>3516831</v>
      </c>
      <c r="CU123" s="484"/>
      <c r="CV123" s="56"/>
      <c r="CW123" s="485"/>
      <c r="CX123" s="486"/>
      <c r="CY123" s="483">
        <v>3804967</v>
      </c>
      <c r="CZ123" s="484"/>
      <c r="DA123" s="56"/>
      <c r="DB123" s="485"/>
      <c r="DC123" s="486"/>
      <c r="DD123" s="483">
        <v>0</v>
      </c>
      <c r="DE123" s="484"/>
      <c r="DF123" s="56"/>
      <c r="DG123" s="485"/>
      <c r="DH123" s="486"/>
      <c r="DI123" s="483">
        <v>0</v>
      </c>
      <c r="DJ123" s="484"/>
      <c r="DK123" s="56"/>
      <c r="DL123" s="485"/>
      <c r="DM123" s="486"/>
      <c r="DN123" s="483">
        <v>0</v>
      </c>
      <c r="DO123" s="484"/>
      <c r="DP123" s="56"/>
      <c r="DQ123" s="485"/>
      <c r="DR123" s="486"/>
      <c r="DS123" s="483">
        <v>0</v>
      </c>
      <c r="DT123" s="484"/>
      <c r="DU123" s="56"/>
      <c r="DV123" s="485"/>
      <c r="DW123" s="486"/>
      <c r="DX123" s="483">
        <v>1944045</v>
      </c>
      <c r="DY123" s="484"/>
      <c r="DZ123" s="56"/>
      <c r="EA123" s="485"/>
      <c r="EB123" s="486"/>
      <c r="EC123" s="483">
        <v>1111105</v>
      </c>
      <c r="ED123" s="484"/>
      <c r="EE123" s="56"/>
      <c r="EF123" s="485"/>
      <c r="EG123" s="486"/>
      <c r="EH123" s="483">
        <v>512071</v>
      </c>
      <c r="EI123" s="484"/>
      <c r="EJ123" s="56"/>
      <c r="EK123" s="485"/>
      <c r="EL123" s="486"/>
      <c r="EM123" s="483">
        <f t="shared" ref="EM123:EM125" si="13">SUM(CE123:CO123)</f>
        <v>10234131</v>
      </c>
      <c r="EN123" s="484"/>
      <c r="EO123" s="56"/>
      <c r="EP123" s="144"/>
    </row>
    <row r="124" spans="3:146" ht="12.75" customHeight="1" x14ac:dyDescent="0.3">
      <c r="D124" s="144" t="s">
        <v>365</v>
      </c>
      <c r="F124" s="485"/>
      <c r="G124" s="400"/>
      <c r="H124" s="56">
        <v>0</v>
      </c>
      <c r="I124" s="55"/>
      <c r="J124" s="56"/>
      <c r="K124" s="485"/>
      <c r="L124" s="485"/>
      <c r="M124" s="56">
        <v>148624</v>
      </c>
      <c r="N124" s="55"/>
      <c r="O124" s="56"/>
      <c r="P124" s="485"/>
      <c r="Q124" s="485"/>
      <c r="R124" s="56">
        <v>0</v>
      </c>
      <c r="S124" s="55"/>
      <c r="T124" s="56"/>
      <c r="U124" s="485"/>
      <c r="V124" s="485"/>
      <c r="W124" s="56">
        <v>0</v>
      </c>
      <c r="X124" s="55"/>
      <c r="Y124" s="56"/>
      <c r="Z124" s="485"/>
      <c r="AA124" s="485"/>
      <c r="AB124" s="56">
        <v>0</v>
      </c>
      <c r="AC124" s="55"/>
      <c r="AD124" s="56"/>
      <c r="AE124" s="485"/>
      <c r="AF124" s="485"/>
      <c r="AG124" s="56">
        <v>0</v>
      </c>
      <c r="AH124" s="55"/>
      <c r="AI124" s="56"/>
      <c r="AJ124" s="485"/>
      <c r="AK124" s="485"/>
      <c r="AL124" s="56">
        <v>0</v>
      </c>
      <c r="AM124" s="55"/>
      <c r="AN124" s="56"/>
      <c r="AO124" s="485"/>
      <c r="AP124" s="485"/>
      <c r="AQ124" s="56">
        <v>0</v>
      </c>
      <c r="AR124" s="55"/>
      <c r="AS124" s="56"/>
      <c r="AT124" s="485"/>
      <c r="AU124" s="485"/>
      <c r="AV124" s="56">
        <v>0</v>
      </c>
      <c r="AW124" s="55"/>
      <c r="AX124" s="56"/>
      <c r="AY124" s="485"/>
      <c r="AZ124" s="485"/>
      <c r="BA124" s="56">
        <v>0</v>
      </c>
      <c r="BB124" s="55"/>
      <c r="BC124" s="56"/>
      <c r="BD124" s="485"/>
      <c r="BE124" s="485"/>
      <c r="BF124" s="56">
        <v>0</v>
      </c>
      <c r="BG124" s="55"/>
      <c r="BH124" s="56"/>
      <c r="BI124" s="485"/>
      <c r="BJ124" s="485"/>
      <c r="BK124" s="56">
        <v>0</v>
      </c>
      <c r="BL124" s="55"/>
      <c r="BM124" s="56"/>
      <c r="BN124" s="485"/>
      <c r="BO124" s="485"/>
      <c r="BP124" s="56">
        <v>0</v>
      </c>
      <c r="BQ124" s="55"/>
      <c r="BR124" s="56"/>
      <c r="BS124" s="485"/>
      <c r="BT124" s="485"/>
      <c r="BU124" s="56">
        <f>SUM(M124:BP124)</f>
        <v>148624</v>
      </c>
      <c r="BV124" s="55"/>
      <c r="BW124" s="56"/>
      <c r="BX124" s="485"/>
      <c r="BY124" s="485"/>
      <c r="BZ124" s="56">
        <v>3953850</v>
      </c>
      <c r="CA124" s="55"/>
      <c r="CB124" s="56"/>
      <c r="CC124" s="485"/>
      <c r="CD124" s="485"/>
      <c r="CE124" s="56">
        <v>681883</v>
      </c>
      <c r="CF124" s="55"/>
      <c r="CG124" s="56"/>
      <c r="CH124" s="485"/>
      <c r="CI124" s="485"/>
      <c r="CJ124" s="56">
        <v>880639</v>
      </c>
      <c r="CK124" s="55"/>
      <c r="CL124" s="56"/>
      <c r="CM124" s="485"/>
      <c r="CN124" s="485"/>
      <c r="CO124" s="56">
        <v>737347</v>
      </c>
      <c r="CP124" s="55"/>
      <c r="CQ124" s="56"/>
      <c r="CR124" s="485"/>
      <c r="CS124" s="485"/>
      <c r="CT124" s="56">
        <v>626169</v>
      </c>
      <c r="CU124" s="55"/>
      <c r="CV124" s="56"/>
      <c r="CW124" s="485"/>
      <c r="CX124" s="485"/>
      <c r="CY124" s="56">
        <v>577033</v>
      </c>
      <c r="CZ124" s="55"/>
      <c r="DA124" s="56"/>
      <c r="DB124" s="485"/>
      <c r="DC124" s="485"/>
      <c r="DD124" s="56">
        <v>0</v>
      </c>
      <c r="DE124" s="55"/>
      <c r="DF124" s="56"/>
      <c r="DG124" s="485"/>
      <c r="DH124" s="485"/>
      <c r="DI124" s="56">
        <v>0</v>
      </c>
      <c r="DJ124" s="55"/>
      <c r="DK124" s="56"/>
      <c r="DL124" s="485"/>
      <c r="DM124" s="485"/>
      <c r="DN124" s="56">
        <v>0</v>
      </c>
      <c r="DO124" s="55"/>
      <c r="DP124" s="56"/>
      <c r="DQ124" s="485"/>
      <c r="DR124" s="485"/>
      <c r="DS124" s="56">
        <v>0</v>
      </c>
      <c r="DT124" s="55"/>
      <c r="DU124" s="56"/>
      <c r="DV124" s="485"/>
      <c r="DW124" s="485"/>
      <c r="DX124" s="56">
        <v>247955</v>
      </c>
      <c r="DY124" s="55"/>
      <c r="DZ124" s="56"/>
      <c r="EA124" s="485"/>
      <c r="EB124" s="485"/>
      <c r="EC124" s="56">
        <v>138895</v>
      </c>
      <c r="ED124" s="55"/>
      <c r="EE124" s="56"/>
      <c r="EF124" s="485"/>
      <c r="EG124" s="485"/>
      <c r="EH124" s="56">
        <v>63929</v>
      </c>
      <c r="EI124" s="55"/>
      <c r="EJ124" s="56"/>
      <c r="EK124" s="485"/>
      <c r="EL124" s="485"/>
      <c r="EM124" s="56">
        <f t="shared" si="13"/>
        <v>2299869</v>
      </c>
      <c r="EN124" s="55"/>
      <c r="EO124" s="56"/>
      <c r="EP124" s="144"/>
    </row>
    <row r="125" spans="3:146" ht="12.75" customHeight="1" x14ac:dyDescent="0.3">
      <c r="D125" s="144" t="s">
        <v>382</v>
      </c>
      <c r="F125" s="485"/>
      <c r="G125" s="420"/>
      <c r="H125" s="121">
        <v>0</v>
      </c>
      <c r="I125" s="120"/>
      <c r="J125" s="56"/>
      <c r="K125" s="485"/>
      <c r="L125" s="494"/>
      <c r="M125" s="121">
        <v>0</v>
      </c>
      <c r="N125" s="120"/>
      <c r="O125" s="56"/>
      <c r="P125" s="485"/>
      <c r="Q125" s="494"/>
      <c r="R125" s="121">
        <v>0</v>
      </c>
      <c r="S125" s="120"/>
      <c r="T125" s="56"/>
      <c r="U125" s="485"/>
      <c r="V125" s="494"/>
      <c r="W125" s="121">
        <v>0</v>
      </c>
      <c r="X125" s="120"/>
      <c r="Y125" s="56"/>
      <c r="Z125" s="485"/>
      <c r="AA125" s="494"/>
      <c r="AB125" s="121">
        <v>0</v>
      </c>
      <c r="AC125" s="120"/>
      <c r="AD125" s="56"/>
      <c r="AE125" s="485"/>
      <c r="AF125" s="494"/>
      <c r="AG125" s="121">
        <v>0</v>
      </c>
      <c r="AH125" s="120"/>
      <c r="AI125" s="56"/>
      <c r="AJ125" s="485"/>
      <c r="AK125" s="494"/>
      <c r="AL125" s="121">
        <v>0</v>
      </c>
      <c r="AM125" s="120"/>
      <c r="AN125" s="56"/>
      <c r="AO125" s="485"/>
      <c r="AP125" s="494"/>
      <c r="AQ125" s="121">
        <v>0</v>
      </c>
      <c r="AR125" s="120"/>
      <c r="AS125" s="56"/>
      <c r="AT125" s="485"/>
      <c r="AU125" s="494"/>
      <c r="AV125" s="121">
        <v>0</v>
      </c>
      <c r="AW125" s="120"/>
      <c r="AX125" s="56"/>
      <c r="AY125" s="485"/>
      <c r="AZ125" s="494"/>
      <c r="BA125" s="121">
        <v>0</v>
      </c>
      <c r="BB125" s="120"/>
      <c r="BC125" s="56"/>
      <c r="BD125" s="485"/>
      <c r="BE125" s="494"/>
      <c r="BF125" s="121">
        <v>0</v>
      </c>
      <c r="BG125" s="120"/>
      <c r="BH125" s="56"/>
      <c r="BI125" s="485"/>
      <c r="BJ125" s="494"/>
      <c r="BK125" s="121">
        <v>0</v>
      </c>
      <c r="BL125" s="120"/>
      <c r="BM125" s="56"/>
      <c r="BN125" s="485"/>
      <c r="BO125" s="494"/>
      <c r="BP125" s="121">
        <v>0</v>
      </c>
      <c r="BQ125" s="120"/>
      <c r="BR125" s="56"/>
      <c r="BS125" s="485"/>
      <c r="BT125" s="494"/>
      <c r="BU125" s="121">
        <f>SUM(M125:BP125)</f>
        <v>0</v>
      </c>
      <c r="BV125" s="120"/>
      <c r="BW125" s="56"/>
      <c r="BX125" s="485"/>
      <c r="BY125" s="494"/>
      <c r="BZ125" s="121">
        <v>0</v>
      </c>
      <c r="CA125" s="120"/>
      <c r="CB125" s="56"/>
      <c r="CC125" s="485"/>
      <c r="CD125" s="494"/>
      <c r="CE125" s="121">
        <v>0</v>
      </c>
      <c r="CF125" s="120"/>
      <c r="CG125" s="56"/>
      <c r="CH125" s="485"/>
      <c r="CI125" s="494"/>
      <c r="CJ125" s="121">
        <v>0</v>
      </c>
      <c r="CK125" s="120"/>
      <c r="CL125" s="56"/>
      <c r="CM125" s="485"/>
      <c r="CN125" s="494"/>
      <c r="CO125" s="121">
        <v>0</v>
      </c>
      <c r="CP125" s="120"/>
      <c r="CQ125" s="56"/>
      <c r="CR125" s="485"/>
      <c r="CS125" s="494"/>
      <c r="CT125" s="121">
        <v>0</v>
      </c>
      <c r="CU125" s="120"/>
      <c r="CV125" s="56"/>
      <c r="CW125" s="485"/>
      <c r="CX125" s="494"/>
      <c r="CY125" s="121">
        <v>0</v>
      </c>
      <c r="CZ125" s="120"/>
      <c r="DA125" s="56"/>
      <c r="DB125" s="485"/>
      <c r="DC125" s="494"/>
      <c r="DD125" s="121">
        <v>0</v>
      </c>
      <c r="DE125" s="120"/>
      <c r="DF125" s="56"/>
      <c r="DG125" s="485"/>
      <c r="DH125" s="494"/>
      <c r="DI125" s="121">
        <v>0</v>
      </c>
      <c r="DJ125" s="120"/>
      <c r="DK125" s="56"/>
      <c r="DL125" s="485"/>
      <c r="DM125" s="494"/>
      <c r="DN125" s="121">
        <v>0</v>
      </c>
      <c r="DO125" s="120"/>
      <c r="DP125" s="56"/>
      <c r="DQ125" s="485"/>
      <c r="DR125" s="494"/>
      <c r="DS125" s="121">
        <v>0</v>
      </c>
      <c r="DT125" s="120"/>
      <c r="DU125" s="56"/>
      <c r="DV125" s="485"/>
      <c r="DW125" s="494"/>
      <c r="DX125" s="121">
        <v>0</v>
      </c>
      <c r="DY125" s="120"/>
      <c r="DZ125" s="56"/>
      <c r="EA125" s="485"/>
      <c r="EB125" s="494"/>
      <c r="EC125" s="121">
        <v>0</v>
      </c>
      <c r="ED125" s="120"/>
      <c r="EE125" s="56"/>
      <c r="EF125" s="485"/>
      <c r="EG125" s="494"/>
      <c r="EH125" s="121">
        <v>0</v>
      </c>
      <c r="EI125" s="120"/>
      <c r="EJ125" s="56"/>
      <c r="EK125" s="485"/>
      <c r="EL125" s="494"/>
      <c r="EM125" s="121">
        <f t="shared" si="13"/>
        <v>0</v>
      </c>
      <c r="EN125" s="120"/>
      <c r="EO125" s="56"/>
      <c r="EP125" s="144"/>
    </row>
    <row r="126" spans="3:146" ht="12.75" customHeight="1" x14ac:dyDescent="0.3">
      <c r="D126" s="144"/>
      <c r="F126" s="485"/>
      <c r="H126" s="56"/>
      <c r="I126" s="56"/>
      <c r="J126" s="56"/>
      <c r="K126" s="485"/>
      <c r="L126" s="56"/>
      <c r="M126" s="56"/>
      <c r="N126" s="56"/>
      <c r="O126" s="56"/>
      <c r="P126" s="485"/>
      <c r="Q126" s="56"/>
      <c r="R126" s="56"/>
      <c r="S126" s="56"/>
      <c r="T126" s="56"/>
      <c r="U126" s="485"/>
      <c r="V126" s="56"/>
      <c r="W126" s="56"/>
      <c r="X126" s="56"/>
      <c r="Y126" s="56"/>
      <c r="Z126" s="485"/>
      <c r="AA126" s="56"/>
      <c r="AB126" s="56"/>
      <c r="AC126" s="56"/>
      <c r="AD126" s="56"/>
      <c r="AE126" s="485"/>
      <c r="AF126" s="56"/>
      <c r="AG126" s="56"/>
      <c r="AH126" s="56"/>
      <c r="AI126" s="56"/>
      <c r="AJ126" s="485"/>
      <c r="AK126" s="56"/>
      <c r="AL126" s="56"/>
      <c r="AM126" s="56"/>
      <c r="AN126" s="56"/>
      <c r="AO126" s="485"/>
      <c r="AP126" s="56"/>
      <c r="AQ126" s="56"/>
      <c r="AR126" s="56"/>
      <c r="AS126" s="56"/>
      <c r="AT126" s="485"/>
      <c r="AU126" s="56"/>
      <c r="AV126" s="56"/>
      <c r="AW126" s="56"/>
      <c r="AX126" s="56"/>
      <c r="AY126" s="485"/>
      <c r="AZ126" s="56"/>
      <c r="BA126" s="56"/>
      <c r="BB126" s="56"/>
      <c r="BC126" s="56"/>
      <c r="BD126" s="485"/>
      <c r="BE126" s="56"/>
      <c r="BF126" s="56"/>
      <c r="BG126" s="56"/>
      <c r="BH126" s="56"/>
      <c r="BI126" s="485"/>
      <c r="BJ126" s="56"/>
      <c r="BK126" s="56"/>
      <c r="BL126" s="56"/>
      <c r="BM126" s="56"/>
      <c r="BN126" s="485"/>
      <c r="BO126" s="56"/>
      <c r="BP126" s="56"/>
      <c r="BQ126" s="56"/>
      <c r="BR126" s="56"/>
      <c r="BS126" s="485"/>
      <c r="BT126" s="56"/>
      <c r="BU126" s="56"/>
      <c r="BV126" s="56"/>
      <c r="BW126" s="56"/>
      <c r="BX126" s="485"/>
      <c r="BY126" s="56"/>
      <c r="BZ126" s="56"/>
      <c r="CA126" s="56"/>
      <c r="CB126" s="56"/>
      <c r="CC126" s="485"/>
      <c r="CD126" s="56"/>
      <c r="CE126" s="56"/>
      <c r="CF126" s="56"/>
      <c r="CG126" s="56"/>
      <c r="CH126" s="485"/>
      <c r="CI126" s="56"/>
      <c r="CJ126" s="56"/>
      <c r="CK126" s="56"/>
      <c r="CL126" s="56"/>
      <c r="CM126" s="485"/>
      <c r="CN126" s="56"/>
      <c r="CO126" s="56"/>
      <c r="CP126" s="56"/>
      <c r="CQ126" s="56"/>
      <c r="CR126" s="485"/>
      <c r="CS126" s="56"/>
      <c r="CT126" s="56"/>
      <c r="CU126" s="56"/>
      <c r="CV126" s="56"/>
      <c r="CW126" s="485"/>
      <c r="CX126" s="56"/>
      <c r="CY126" s="56"/>
      <c r="CZ126" s="56"/>
      <c r="DA126" s="56"/>
      <c r="DB126" s="485"/>
      <c r="DC126" s="56"/>
      <c r="DD126" s="56"/>
      <c r="DE126" s="56"/>
      <c r="DF126" s="56"/>
      <c r="DG126" s="485"/>
      <c r="DH126" s="56"/>
      <c r="DI126" s="56"/>
      <c r="DJ126" s="56"/>
      <c r="DK126" s="56"/>
      <c r="DL126" s="485"/>
      <c r="DM126" s="56"/>
      <c r="DN126" s="56"/>
      <c r="DO126" s="56"/>
      <c r="DP126" s="56"/>
      <c r="DQ126" s="485"/>
      <c r="DR126" s="56"/>
      <c r="DS126" s="56"/>
      <c r="DT126" s="56"/>
      <c r="DU126" s="56"/>
      <c r="DV126" s="485"/>
      <c r="DW126" s="56"/>
      <c r="DX126" s="56"/>
      <c r="DY126" s="56"/>
      <c r="DZ126" s="56"/>
      <c r="EA126" s="485"/>
      <c r="EB126" s="56"/>
      <c r="EC126" s="56"/>
      <c r="ED126" s="56"/>
      <c r="EE126" s="56"/>
      <c r="EF126" s="485"/>
      <c r="EG126" s="56"/>
      <c r="EH126" s="56"/>
      <c r="EI126" s="56"/>
      <c r="EJ126" s="56"/>
      <c r="EK126" s="485"/>
      <c r="EL126" s="56"/>
      <c r="EM126" s="56"/>
      <c r="EN126" s="56"/>
      <c r="EO126" s="56"/>
      <c r="EP126" s="144"/>
    </row>
    <row r="127" spans="3:146" ht="12.75" customHeight="1" x14ac:dyDescent="0.3">
      <c r="D127" s="144" t="s">
        <v>385</v>
      </c>
      <c r="F127" s="485"/>
      <c r="H127" s="56">
        <f>SUM(H128:H130)</f>
        <v>0</v>
      </c>
      <c r="I127" s="56"/>
      <c r="J127" s="56"/>
      <c r="K127" s="485"/>
      <c r="L127" s="56"/>
      <c r="M127" s="56">
        <f>SUM(M128:M130)</f>
        <v>3441000</v>
      </c>
      <c r="N127" s="56"/>
      <c r="O127" s="56"/>
      <c r="P127" s="485"/>
      <c r="Q127" s="56"/>
      <c r="R127" s="56">
        <f>SUM(R128:R130)</f>
        <v>3296000</v>
      </c>
      <c r="S127" s="56"/>
      <c r="T127" s="56"/>
      <c r="U127" s="485"/>
      <c r="V127" s="56"/>
      <c r="W127" s="56">
        <f>SUM(W128:W130)</f>
        <v>2189000</v>
      </c>
      <c r="X127" s="56"/>
      <c r="Y127" s="56"/>
      <c r="Z127" s="485"/>
      <c r="AA127" s="56"/>
      <c r="AB127" s="56">
        <f>SUM(AB128:AB130)</f>
        <v>0</v>
      </c>
      <c r="AC127" s="56"/>
      <c r="AD127" s="56"/>
      <c r="AE127" s="485"/>
      <c r="AF127" s="56"/>
      <c r="AG127" s="56">
        <f>SUM(AG128:AG130)</f>
        <v>0</v>
      </c>
      <c r="AH127" s="56"/>
      <c r="AI127" s="56"/>
      <c r="AJ127" s="485"/>
      <c r="AK127" s="56"/>
      <c r="AL127" s="56">
        <f>SUM(AL128:AL130)</f>
        <v>0</v>
      </c>
      <c r="AM127" s="56"/>
      <c r="AN127" s="56"/>
      <c r="AO127" s="485"/>
      <c r="AP127" s="56"/>
      <c r="AQ127" s="56">
        <f>SUM(AQ128:AQ130)</f>
        <v>0</v>
      </c>
      <c r="AR127" s="56"/>
      <c r="AS127" s="56"/>
      <c r="AT127" s="485"/>
      <c r="AU127" s="56"/>
      <c r="AV127" s="56">
        <f>SUM(AV128:AV130)</f>
        <v>0</v>
      </c>
      <c r="AW127" s="56"/>
      <c r="AX127" s="56"/>
      <c r="AY127" s="485"/>
      <c r="AZ127" s="56"/>
      <c r="BA127" s="56">
        <f>SUM(BA128:BA130)</f>
        <v>0</v>
      </c>
      <c r="BB127" s="56"/>
      <c r="BC127" s="56"/>
      <c r="BD127" s="485"/>
      <c r="BE127" s="56"/>
      <c r="BF127" s="56">
        <f>SUM(BF128:BF130)</f>
        <v>0</v>
      </c>
      <c r="BG127" s="56"/>
      <c r="BH127" s="56"/>
      <c r="BI127" s="485"/>
      <c r="BJ127" s="56"/>
      <c r="BK127" s="56">
        <f>SUM(BK128:BK130)</f>
        <v>0</v>
      </c>
      <c r="BL127" s="56"/>
      <c r="BM127" s="56"/>
      <c r="BN127" s="485"/>
      <c r="BO127" s="56"/>
      <c r="BP127" s="56">
        <f>SUM(BP128:BP130)</f>
        <v>0</v>
      </c>
      <c r="BQ127" s="56"/>
      <c r="BR127" s="56"/>
      <c r="BS127" s="485"/>
      <c r="BT127" s="121"/>
      <c r="BU127" s="121">
        <f>SUM(BU128:BU130)</f>
        <v>8926000</v>
      </c>
      <c r="BV127" s="56"/>
      <c r="BW127" s="56"/>
      <c r="BX127" s="485"/>
      <c r="BY127" s="56"/>
      <c r="BZ127" s="56">
        <f>SUM(BZ128:BZ130)</f>
        <v>22882000</v>
      </c>
      <c r="CA127" s="56"/>
      <c r="CB127" s="56"/>
      <c r="CC127" s="485"/>
      <c r="CD127" s="56"/>
      <c r="CE127" s="56">
        <f>SUM(CE128:CE130)</f>
        <v>3442000</v>
      </c>
      <c r="CF127" s="56"/>
      <c r="CG127" s="56"/>
      <c r="CH127" s="485"/>
      <c r="CI127" s="56"/>
      <c r="CJ127" s="56">
        <f>SUM(CJ128:CJ130)</f>
        <v>1318000</v>
      </c>
      <c r="CK127" s="56"/>
      <c r="CL127" s="56"/>
      <c r="CM127" s="485"/>
      <c r="CN127" s="56"/>
      <c r="CO127" s="56">
        <f>SUM(CO128:CO130)</f>
        <v>6861000</v>
      </c>
      <c r="CP127" s="56"/>
      <c r="CQ127" s="56"/>
      <c r="CR127" s="485"/>
      <c r="CS127" s="56"/>
      <c r="CT127" s="56">
        <f>SUM(CT128:CT130)</f>
        <v>2217000</v>
      </c>
      <c r="CU127" s="56"/>
      <c r="CV127" s="56"/>
      <c r="CW127" s="485"/>
      <c r="CX127" s="56"/>
      <c r="CY127" s="56">
        <f>SUM(CY128:CY130)</f>
        <v>2191000</v>
      </c>
      <c r="CZ127" s="56"/>
      <c r="DA127" s="56"/>
      <c r="DB127" s="485"/>
      <c r="DC127" s="56"/>
      <c r="DD127" s="56">
        <f>SUM(DD128:DD130)</f>
        <v>0</v>
      </c>
      <c r="DE127" s="56"/>
      <c r="DF127" s="56"/>
      <c r="DG127" s="485"/>
      <c r="DH127" s="56"/>
      <c r="DI127" s="56">
        <f>SUM(DI128:DI130)</f>
        <v>0</v>
      </c>
      <c r="DJ127" s="56"/>
      <c r="DK127" s="56"/>
      <c r="DL127" s="485"/>
      <c r="DM127" s="56"/>
      <c r="DN127" s="56">
        <f>SUM(DN128:DN130)</f>
        <v>0</v>
      </c>
      <c r="DO127" s="56"/>
      <c r="DP127" s="56"/>
      <c r="DQ127" s="485"/>
      <c r="DR127" s="56"/>
      <c r="DS127" s="56">
        <f>SUM(DS128:DS130)</f>
        <v>0</v>
      </c>
      <c r="DT127" s="56"/>
      <c r="DU127" s="56"/>
      <c r="DV127" s="485"/>
      <c r="DW127" s="56"/>
      <c r="DX127" s="56">
        <f>SUM(DX128:DX130)</f>
        <v>0</v>
      </c>
      <c r="DY127" s="56"/>
      <c r="DZ127" s="56"/>
      <c r="EA127" s="485"/>
      <c r="EB127" s="56"/>
      <c r="EC127" s="56">
        <f>SUM(EC128:EC130)</f>
        <v>4673000</v>
      </c>
      <c r="ED127" s="56"/>
      <c r="EE127" s="56"/>
      <c r="EF127" s="485"/>
      <c r="EG127" s="56"/>
      <c r="EH127" s="56">
        <f>SUM(EH128:EH130)</f>
        <v>2180000</v>
      </c>
      <c r="EI127" s="56"/>
      <c r="EJ127" s="55"/>
      <c r="EK127" s="485"/>
      <c r="EL127" s="56"/>
      <c r="EM127" s="121">
        <f>SUM(EM128:EM130)</f>
        <v>11621000</v>
      </c>
      <c r="EN127" s="56"/>
      <c r="EO127" s="56"/>
      <c r="EP127" s="144"/>
    </row>
    <row r="128" spans="3:146" ht="12.75" customHeight="1" x14ac:dyDescent="0.3">
      <c r="D128" s="144" t="s">
        <v>362</v>
      </c>
      <c r="F128" s="485"/>
      <c r="G128" s="406"/>
      <c r="H128" s="483">
        <v>0</v>
      </c>
      <c r="I128" s="484"/>
      <c r="J128" s="56"/>
      <c r="K128" s="485"/>
      <c r="L128" s="486"/>
      <c r="M128" s="483">
        <f>3441000-307642</f>
        <v>3133358</v>
      </c>
      <c r="N128" s="484"/>
      <c r="O128" s="56"/>
      <c r="P128" s="485"/>
      <c r="Q128" s="486"/>
      <c r="R128" s="483">
        <f>3296000-234199</f>
        <v>3061801</v>
      </c>
      <c r="S128" s="484"/>
      <c r="T128" s="56"/>
      <c r="U128" s="485"/>
      <c r="V128" s="486"/>
      <c r="W128" s="483">
        <f>2189000-122010</f>
        <v>2066990</v>
      </c>
      <c r="X128" s="484"/>
      <c r="Y128" s="56"/>
      <c r="Z128" s="485"/>
      <c r="AA128" s="486"/>
      <c r="AB128" s="483">
        <v>0</v>
      </c>
      <c r="AC128" s="484"/>
      <c r="AD128" s="56"/>
      <c r="AE128" s="485"/>
      <c r="AF128" s="486"/>
      <c r="AG128" s="483">
        <v>0</v>
      </c>
      <c r="AH128" s="484"/>
      <c r="AI128" s="56"/>
      <c r="AJ128" s="485"/>
      <c r="AK128" s="486"/>
      <c r="AL128" s="483">
        <v>0</v>
      </c>
      <c r="AM128" s="484"/>
      <c r="AN128" s="56"/>
      <c r="AO128" s="485"/>
      <c r="AP128" s="486"/>
      <c r="AQ128" s="483">
        <v>0</v>
      </c>
      <c r="AR128" s="484"/>
      <c r="AS128" s="56"/>
      <c r="AT128" s="485"/>
      <c r="AU128" s="486"/>
      <c r="AV128" s="483">
        <v>0</v>
      </c>
      <c r="AW128" s="484"/>
      <c r="AX128" s="56"/>
      <c r="AY128" s="485"/>
      <c r="AZ128" s="486"/>
      <c r="BA128" s="483">
        <v>0</v>
      </c>
      <c r="BB128" s="484"/>
      <c r="BC128" s="56"/>
      <c r="BD128" s="485"/>
      <c r="BE128" s="486"/>
      <c r="BF128" s="483">
        <v>0</v>
      </c>
      <c r="BG128" s="484"/>
      <c r="BH128" s="56"/>
      <c r="BI128" s="485"/>
      <c r="BJ128" s="486"/>
      <c r="BK128" s="483">
        <v>0</v>
      </c>
      <c r="BL128" s="484"/>
      <c r="BM128" s="56"/>
      <c r="BN128" s="485"/>
      <c r="BO128" s="486"/>
      <c r="BP128" s="483">
        <v>0</v>
      </c>
      <c r="BQ128" s="484"/>
      <c r="BR128" s="56"/>
      <c r="BS128" s="485"/>
      <c r="BT128" s="485"/>
      <c r="BU128" s="56">
        <f>SUM(M128:BP128)</f>
        <v>8262149</v>
      </c>
      <c r="BV128" s="484"/>
      <c r="BW128" s="56"/>
      <c r="BX128" s="485"/>
      <c r="BY128" s="486"/>
      <c r="BZ128" s="483">
        <v>20138819</v>
      </c>
      <c r="CA128" s="484"/>
      <c r="CB128" s="56"/>
      <c r="CC128" s="485"/>
      <c r="CD128" s="486"/>
      <c r="CE128" s="483">
        <v>2859489</v>
      </c>
      <c r="CF128" s="484"/>
      <c r="CG128" s="56"/>
      <c r="CH128" s="485"/>
      <c r="CI128" s="486"/>
      <c r="CJ128" s="483">
        <v>1109889</v>
      </c>
      <c r="CK128" s="484"/>
      <c r="CL128" s="56"/>
      <c r="CM128" s="485"/>
      <c r="CN128" s="486"/>
      <c r="CO128" s="483">
        <v>5909466</v>
      </c>
      <c r="CP128" s="484"/>
      <c r="CQ128" s="56"/>
      <c r="CR128" s="485"/>
      <c r="CS128" s="486"/>
      <c r="CT128" s="483">
        <v>1962133</v>
      </c>
      <c r="CU128" s="484"/>
      <c r="CV128" s="56"/>
      <c r="CW128" s="485"/>
      <c r="CX128" s="486"/>
      <c r="CY128" s="483">
        <v>1985525</v>
      </c>
      <c r="CZ128" s="484"/>
      <c r="DA128" s="56"/>
      <c r="DB128" s="485"/>
      <c r="DC128" s="486"/>
      <c r="DD128" s="483">
        <v>0</v>
      </c>
      <c r="DE128" s="484"/>
      <c r="DF128" s="56"/>
      <c r="DG128" s="485"/>
      <c r="DH128" s="486"/>
      <c r="DI128" s="483">
        <v>0</v>
      </c>
      <c r="DJ128" s="484"/>
      <c r="DK128" s="56"/>
      <c r="DL128" s="485"/>
      <c r="DM128" s="486"/>
      <c r="DN128" s="483">
        <v>0</v>
      </c>
      <c r="DO128" s="484"/>
      <c r="DP128" s="56"/>
      <c r="DQ128" s="485"/>
      <c r="DR128" s="486"/>
      <c r="DS128" s="483">
        <v>0</v>
      </c>
      <c r="DT128" s="484"/>
      <c r="DU128" s="56"/>
      <c r="DV128" s="485"/>
      <c r="DW128" s="486"/>
      <c r="DX128" s="483">
        <v>0</v>
      </c>
      <c r="DY128" s="484"/>
      <c r="DZ128" s="56"/>
      <c r="EA128" s="485"/>
      <c r="EB128" s="486"/>
      <c r="EC128" s="483">
        <v>4307551</v>
      </c>
      <c r="ED128" s="484"/>
      <c r="EE128" s="56"/>
      <c r="EF128" s="485"/>
      <c r="EG128" s="486"/>
      <c r="EH128" s="483">
        <v>2004766</v>
      </c>
      <c r="EI128" s="484"/>
      <c r="EJ128" s="55"/>
      <c r="EK128" s="53"/>
      <c r="EL128" s="486"/>
      <c r="EM128" s="56">
        <f t="shared" ref="EM128:EM130" si="14">SUM(CE128:CO128)</f>
        <v>9878844</v>
      </c>
      <c r="EN128" s="484"/>
      <c r="EO128" s="56"/>
      <c r="EP128" s="144"/>
    </row>
    <row r="129" spans="4:146" ht="12.75" customHeight="1" x14ac:dyDescent="0.3">
      <c r="D129" s="144" t="s">
        <v>365</v>
      </c>
      <c r="F129" s="485"/>
      <c r="G129" s="400"/>
      <c r="H129" s="56">
        <v>0</v>
      </c>
      <c r="I129" s="55"/>
      <c r="J129" s="56"/>
      <c r="K129" s="485"/>
      <c r="L129" s="485"/>
      <c r="M129" s="56">
        <v>307642</v>
      </c>
      <c r="N129" s="55"/>
      <c r="O129" s="56"/>
      <c r="P129" s="485"/>
      <c r="Q129" s="485"/>
      <c r="R129" s="56">
        <v>234199</v>
      </c>
      <c r="S129" s="55"/>
      <c r="T129" s="56"/>
      <c r="U129" s="485"/>
      <c r="V129" s="485"/>
      <c r="W129" s="56">
        <v>122010</v>
      </c>
      <c r="X129" s="55"/>
      <c r="Y129" s="56"/>
      <c r="Z129" s="485"/>
      <c r="AA129" s="485"/>
      <c r="AB129" s="56">
        <v>0</v>
      </c>
      <c r="AC129" s="55"/>
      <c r="AD129" s="56"/>
      <c r="AE129" s="485"/>
      <c r="AF129" s="485"/>
      <c r="AG129" s="56">
        <v>0</v>
      </c>
      <c r="AH129" s="55"/>
      <c r="AI129" s="56"/>
      <c r="AJ129" s="485"/>
      <c r="AK129" s="485"/>
      <c r="AL129" s="56">
        <v>0</v>
      </c>
      <c r="AM129" s="55"/>
      <c r="AN129" s="56"/>
      <c r="AO129" s="485"/>
      <c r="AP129" s="485"/>
      <c r="AQ129" s="56">
        <v>0</v>
      </c>
      <c r="AR129" s="55"/>
      <c r="AS129" s="56"/>
      <c r="AT129" s="485"/>
      <c r="AU129" s="485"/>
      <c r="AV129" s="56">
        <v>0</v>
      </c>
      <c r="AW129" s="55"/>
      <c r="AX129" s="56"/>
      <c r="AY129" s="485"/>
      <c r="AZ129" s="485"/>
      <c r="BA129" s="56">
        <v>0</v>
      </c>
      <c r="BB129" s="55"/>
      <c r="BC129" s="56"/>
      <c r="BD129" s="485"/>
      <c r="BE129" s="485"/>
      <c r="BF129" s="56">
        <v>0</v>
      </c>
      <c r="BG129" s="55"/>
      <c r="BH129" s="56"/>
      <c r="BI129" s="485"/>
      <c r="BJ129" s="485"/>
      <c r="BK129" s="56">
        <v>0</v>
      </c>
      <c r="BL129" s="55"/>
      <c r="BM129" s="56"/>
      <c r="BN129" s="485"/>
      <c r="BO129" s="485"/>
      <c r="BP129" s="56">
        <v>0</v>
      </c>
      <c r="BQ129" s="55"/>
      <c r="BR129" s="56"/>
      <c r="BS129" s="485"/>
      <c r="BT129" s="485"/>
      <c r="BU129" s="56">
        <f>SUM(M129:BP129)</f>
        <v>663851</v>
      </c>
      <c r="BV129" s="55"/>
      <c r="BW129" s="56"/>
      <c r="BX129" s="485"/>
      <c r="BY129" s="485"/>
      <c r="BZ129" s="56">
        <v>2743181</v>
      </c>
      <c r="CA129" s="55"/>
      <c r="CB129" s="56"/>
      <c r="CC129" s="485"/>
      <c r="CD129" s="485"/>
      <c r="CE129" s="56">
        <v>582511</v>
      </c>
      <c r="CF129" s="55"/>
      <c r="CG129" s="56"/>
      <c r="CH129" s="485"/>
      <c r="CI129" s="485"/>
      <c r="CJ129" s="56">
        <v>208111</v>
      </c>
      <c r="CK129" s="55"/>
      <c r="CL129" s="56"/>
      <c r="CM129" s="485"/>
      <c r="CN129" s="485"/>
      <c r="CO129" s="56">
        <v>951534</v>
      </c>
      <c r="CP129" s="55"/>
      <c r="CQ129" s="56"/>
      <c r="CR129" s="485"/>
      <c r="CS129" s="485"/>
      <c r="CT129" s="56">
        <v>254867</v>
      </c>
      <c r="CU129" s="55"/>
      <c r="CV129" s="56"/>
      <c r="CW129" s="485"/>
      <c r="CX129" s="485"/>
      <c r="CY129" s="56">
        <v>205475</v>
      </c>
      <c r="CZ129" s="55"/>
      <c r="DA129" s="56"/>
      <c r="DB129" s="485"/>
      <c r="DC129" s="485"/>
      <c r="DD129" s="56">
        <v>0</v>
      </c>
      <c r="DE129" s="55"/>
      <c r="DF129" s="56"/>
      <c r="DG129" s="485"/>
      <c r="DH129" s="485"/>
      <c r="DI129" s="56">
        <v>0</v>
      </c>
      <c r="DJ129" s="55"/>
      <c r="DK129" s="56"/>
      <c r="DL129" s="485"/>
      <c r="DM129" s="485"/>
      <c r="DN129" s="56">
        <v>0</v>
      </c>
      <c r="DO129" s="55"/>
      <c r="DP129" s="56"/>
      <c r="DQ129" s="485"/>
      <c r="DR129" s="485"/>
      <c r="DS129" s="56">
        <v>0</v>
      </c>
      <c r="DT129" s="55"/>
      <c r="DU129" s="56"/>
      <c r="DV129" s="485"/>
      <c r="DW129" s="485"/>
      <c r="DX129" s="56">
        <v>0</v>
      </c>
      <c r="DY129" s="55"/>
      <c r="DZ129" s="56"/>
      <c r="EA129" s="485"/>
      <c r="EB129" s="485"/>
      <c r="EC129" s="56">
        <v>365449</v>
      </c>
      <c r="ED129" s="55"/>
      <c r="EE129" s="56"/>
      <c r="EF129" s="485"/>
      <c r="EG129" s="485"/>
      <c r="EH129" s="56">
        <v>175234</v>
      </c>
      <c r="EI129" s="55"/>
      <c r="EJ129" s="56"/>
      <c r="EK129" s="485"/>
      <c r="EL129" s="485"/>
      <c r="EM129" s="56">
        <f t="shared" si="14"/>
        <v>1742156</v>
      </c>
      <c r="EN129" s="55"/>
      <c r="EO129" s="56"/>
      <c r="EP129" s="144"/>
    </row>
    <row r="130" spans="4:146" ht="12.75" customHeight="1" x14ac:dyDescent="0.3">
      <c r="D130" s="144" t="s">
        <v>382</v>
      </c>
      <c r="F130" s="485"/>
      <c r="G130" s="420"/>
      <c r="H130" s="121">
        <v>0</v>
      </c>
      <c r="I130" s="120"/>
      <c r="J130" s="56"/>
      <c r="K130" s="485"/>
      <c r="L130" s="494"/>
      <c r="M130" s="121">
        <v>0</v>
      </c>
      <c r="N130" s="120"/>
      <c r="O130" s="56"/>
      <c r="P130" s="485"/>
      <c r="Q130" s="494"/>
      <c r="R130" s="121">
        <v>0</v>
      </c>
      <c r="S130" s="120"/>
      <c r="T130" s="56"/>
      <c r="U130" s="485"/>
      <c r="V130" s="494"/>
      <c r="W130" s="121">
        <v>0</v>
      </c>
      <c r="X130" s="120"/>
      <c r="Y130" s="56"/>
      <c r="Z130" s="485"/>
      <c r="AA130" s="494"/>
      <c r="AB130" s="121">
        <v>0</v>
      </c>
      <c r="AC130" s="120"/>
      <c r="AD130" s="56"/>
      <c r="AE130" s="485"/>
      <c r="AF130" s="494"/>
      <c r="AG130" s="121">
        <v>0</v>
      </c>
      <c r="AH130" s="120"/>
      <c r="AI130" s="56"/>
      <c r="AJ130" s="485"/>
      <c r="AK130" s="494"/>
      <c r="AL130" s="121">
        <v>0</v>
      </c>
      <c r="AM130" s="120"/>
      <c r="AN130" s="56"/>
      <c r="AO130" s="485"/>
      <c r="AP130" s="494"/>
      <c r="AQ130" s="121">
        <v>0</v>
      </c>
      <c r="AR130" s="120"/>
      <c r="AS130" s="56"/>
      <c r="AT130" s="485"/>
      <c r="AU130" s="494"/>
      <c r="AV130" s="121">
        <v>0</v>
      </c>
      <c r="AW130" s="120"/>
      <c r="AX130" s="56"/>
      <c r="AY130" s="485"/>
      <c r="AZ130" s="494"/>
      <c r="BA130" s="121">
        <v>0</v>
      </c>
      <c r="BB130" s="120"/>
      <c r="BC130" s="56"/>
      <c r="BD130" s="485"/>
      <c r="BE130" s="494"/>
      <c r="BF130" s="121">
        <v>0</v>
      </c>
      <c r="BG130" s="120"/>
      <c r="BH130" s="56"/>
      <c r="BI130" s="485"/>
      <c r="BJ130" s="494"/>
      <c r="BK130" s="121">
        <v>0</v>
      </c>
      <c r="BL130" s="120"/>
      <c r="BM130" s="56"/>
      <c r="BN130" s="485"/>
      <c r="BO130" s="494"/>
      <c r="BP130" s="121">
        <v>0</v>
      </c>
      <c r="BQ130" s="120"/>
      <c r="BR130" s="56"/>
      <c r="BS130" s="485"/>
      <c r="BT130" s="494"/>
      <c r="BU130" s="121">
        <f>SUM(M130:BP130)</f>
        <v>0</v>
      </c>
      <c r="BV130" s="120"/>
      <c r="BW130" s="56"/>
      <c r="BX130" s="485"/>
      <c r="BY130" s="494"/>
      <c r="BZ130" s="121">
        <v>0</v>
      </c>
      <c r="CA130" s="120"/>
      <c r="CB130" s="56"/>
      <c r="CC130" s="485"/>
      <c r="CD130" s="494"/>
      <c r="CE130" s="121">
        <v>0</v>
      </c>
      <c r="CF130" s="120"/>
      <c r="CG130" s="56"/>
      <c r="CH130" s="485"/>
      <c r="CI130" s="494"/>
      <c r="CJ130" s="121">
        <v>0</v>
      </c>
      <c r="CK130" s="120"/>
      <c r="CL130" s="56"/>
      <c r="CM130" s="485"/>
      <c r="CN130" s="494"/>
      <c r="CO130" s="121">
        <v>0</v>
      </c>
      <c r="CP130" s="120"/>
      <c r="CQ130" s="56"/>
      <c r="CR130" s="485"/>
      <c r="CS130" s="494"/>
      <c r="CT130" s="121">
        <v>0</v>
      </c>
      <c r="CU130" s="120"/>
      <c r="CV130" s="56"/>
      <c r="CW130" s="485"/>
      <c r="CX130" s="494"/>
      <c r="CY130" s="121">
        <v>0</v>
      </c>
      <c r="CZ130" s="120"/>
      <c r="DA130" s="56"/>
      <c r="DB130" s="485"/>
      <c r="DC130" s="494"/>
      <c r="DD130" s="121">
        <v>0</v>
      </c>
      <c r="DE130" s="120"/>
      <c r="DF130" s="56"/>
      <c r="DG130" s="485"/>
      <c r="DH130" s="494"/>
      <c r="DI130" s="121">
        <v>0</v>
      </c>
      <c r="DJ130" s="120"/>
      <c r="DK130" s="56"/>
      <c r="DL130" s="485"/>
      <c r="DM130" s="494"/>
      <c r="DN130" s="121">
        <v>0</v>
      </c>
      <c r="DO130" s="120"/>
      <c r="DP130" s="56"/>
      <c r="DQ130" s="485"/>
      <c r="DR130" s="494"/>
      <c r="DS130" s="121">
        <v>0</v>
      </c>
      <c r="DT130" s="120"/>
      <c r="DU130" s="56"/>
      <c r="DV130" s="485"/>
      <c r="DW130" s="494"/>
      <c r="DX130" s="121">
        <v>0</v>
      </c>
      <c r="DY130" s="120"/>
      <c r="DZ130" s="56"/>
      <c r="EA130" s="485"/>
      <c r="EB130" s="494"/>
      <c r="EC130" s="121">
        <v>0</v>
      </c>
      <c r="ED130" s="120"/>
      <c r="EE130" s="56"/>
      <c r="EF130" s="485"/>
      <c r="EG130" s="494"/>
      <c r="EH130" s="121">
        <v>0</v>
      </c>
      <c r="EI130" s="120"/>
      <c r="EJ130" s="56"/>
      <c r="EK130" s="485"/>
      <c r="EL130" s="494"/>
      <c r="EM130" s="121">
        <f t="shared" si="14"/>
        <v>0</v>
      </c>
      <c r="EN130" s="120"/>
      <c r="EO130" s="56"/>
      <c r="EP130" s="144"/>
    </row>
    <row r="131" spans="4:146" ht="12.75" customHeight="1" x14ac:dyDescent="0.3">
      <c r="D131" s="144"/>
      <c r="F131" s="485"/>
      <c r="H131" s="56"/>
      <c r="I131" s="56"/>
      <c r="J131" s="56"/>
      <c r="K131" s="485"/>
      <c r="L131" s="56"/>
      <c r="M131" s="56"/>
      <c r="N131" s="56"/>
      <c r="O131" s="56"/>
      <c r="P131" s="485"/>
      <c r="Q131" s="56"/>
      <c r="R131" s="56"/>
      <c r="S131" s="56"/>
      <c r="T131" s="56"/>
      <c r="U131" s="485"/>
      <c r="V131" s="56"/>
      <c r="W131" s="56"/>
      <c r="X131" s="56"/>
      <c r="Y131" s="56"/>
      <c r="Z131" s="485"/>
      <c r="AA131" s="56"/>
      <c r="AB131" s="56"/>
      <c r="AC131" s="56"/>
      <c r="AD131" s="56"/>
      <c r="AE131" s="485"/>
      <c r="AF131" s="56"/>
      <c r="AG131" s="56"/>
      <c r="AH131" s="56"/>
      <c r="AI131" s="56"/>
      <c r="AJ131" s="485"/>
      <c r="AK131" s="56"/>
      <c r="AL131" s="56"/>
      <c r="AM131" s="56"/>
      <c r="AN131" s="56"/>
      <c r="AO131" s="485"/>
      <c r="AP131" s="56"/>
      <c r="AQ131" s="56"/>
      <c r="AR131" s="56"/>
      <c r="AS131" s="56"/>
      <c r="AT131" s="485"/>
      <c r="AU131" s="56"/>
      <c r="AV131" s="56"/>
      <c r="AW131" s="56"/>
      <c r="AX131" s="56"/>
      <c r="AY131" s="485"/>
      <c r="AZ131" s="56"/>
      <c r="BA131" s="56"/>
      <c r="BB131" s="56"/>
      <c r="BC131" s="56"/>
      <c r="BD131" s="485"/>
      <c r="BE131" s="56"/>
      <c r="BF131" s="56"/>
      <c r="BG131" s="56"/>
      <c r="BH131" s="56"/>
      <c r="BI131" s="485"/>
      <c r="BJ131" s="56"/>
      <c r="BK131" s="56"/>
      <c r="BL131" s="56"/>
      <c r="BM131" s="56"/>
      <c r="BN131" s="485"/>
      <c r="BO131" s="56"/>
      <c r="BP131" s="56"/>
      <c r="BQ131" s="56"/>
      <c r="BR131" s="56"/>
      <c r="BS131" s="485"/>
      <c r="BT131" s="56"/>
      <c r="BU131" s="56"/>
      <c r="BV131" s="56"/>
      <c r="BW131" s="56"/>
      <c r="BX131" s="485"/>
      <c r="BY131" s="56"/>
      <c r="BZ131" s="56"/>
      <c r="CA131" s="56"/>
      <c r="CB131" s="56"/>
      <c r="CC131" s="485"/>
      <c r="CD131" s="56"/>
      <c r="CE131" s="56"/>
      <c r="CF131" s="56"/>
      <c r="CG131" s="56"/>
      <c r="CH131" s="485"/>
      <c r="CI131" s="56"/>
      <c r="CJ131" s="56"/>
      <c r="CK131" s="56"/>
      <c r="CL131" s="56"/>
      <c r="CM131" s="485"/>
      <c r="CN131" s="56"/>
      <c r="CO131" s="56"/>
      <c r="CP131" s="56"/>
      <c r="CQ131" s="56"/>
      <c r="CR131" s="485"/>
      <c r="CS131" s="56"/>
      <c r="CT131" s="56"/>
      <c r="CU131" s="56"/>
      <c r="CV131" s="56"/>
      <c r="CW131" s="485"/>
      <c r="CX131" s="56"/>
      <c r="CY131" s="56"/>
      <c r="CZ131" s="56"/>
      <c r="DA131" s="56"/>
      <c r="DB131" s="485"/>
      <c r="DC131" s="56"/>
      <c r="DD131" s="56"/>
      <c r="DE131" s="56"/>
      <c r="DF131" s="56"/>
      <c r="DG131" s="485"/>
      <c r="DH131" s="56"/>
      <c r="DI131" s="56"/>
      <c r="DJ131" s="56"/>
      <c r="DK131" s="56"/>
      <c r="DL131" s="485"/>
      <c r="DM131" s="56"/>
      <c r="DN131" s="56"/>
      <c r="DO131" s="56"/>
      <c r="DP131" s="56"/>
      <c r="DQ131" s="485"/>
      <c r="DR131" s="56"/>
      <c r="DS131" s="56"/>
      <c r="DT131" s="56"/>
      <c r="DU131" s="56"/>
      <c r="DV131" s="485"/>
      <c r="DW131" s="56"/>
      <c r="DX131" s="56"/>
      <c r="DY131" s="56"/>
      <c r="DZ131" s="56"/>
      <c r="EA131" s="485"/>
      <c r="EB131" s="56"/>
      <c r="EC131" s="56"/>
      <c r="ED131" s="56"/>
      <c r="EE131" s="56"/>
      <c r="EF131" s="485"/>
      <c r="EG131" s="56"/>
      <c r="EH131" s="56"/>
      <c r="EI131" s="56"/>
      <c r="EJ131" s="56"/>
      <c r="EK131" s="485"/>
      <c r="EL131" s="56"/>
      <c r="EM131" s="56"/>
      <c r="EN131" s="56"/>
      <c r="EO131" s="56"/>
      <c r="EP131" s="144"/>
    </row>
    <row r="132" spans="4:146" ht="12.75" customHeight="1" x14ac:dyDescent="0.3">
      <c r="D132" s="144" t="s">
        <v>386</v>
      </c>
      <c r="H132" s="56">
        <f>SUM(H133:H135)</f>
        <v>0</v>
      </c>
      <c r="I132" s="56"/>
      <c r="J132" s="56"/>
      <c r="K132" s="485"/>
      <c r="L132" s="56"/>
      <c r="M132" s="56">
        <f>SUM(M133:M135)</f>
        <v>1250000</v>
      </c>
      <c r="N132" s="56"/>
      <c r="O132" s="56"/>
      <c r="P132" s="485"/>
      <c r="Q132" s="56"/>
      <c r="R132" s="56">
        <f>SUM(R133:R135)</f>
        <v>876</v>
      </c>
      <c r="S132" s="56"/>
      <c r="T132" s="56"/>
      <c r="U132" s="485"/>
      <c r="V132" s="56"/>
      <c r="W132" s="56">
        <f>SUM(W133:W135)</f>
        <v>1250000</v>
      </c>
      <c r="X132" s="56"/>
      <c r="Y132" s="56"/>
      <c r="Z132" s="485"/>
      <c r="AA132" s="56"/>
      <c r="AB132" s="56">
        <f>SUM(AB133:AB135)</f>
        <v>0</v>
      </c>
      <c r="AC132" s="56"/>
      <c r="AD132" s="56"/>
      <c r="AE132" s="485"/>
      <c r="AF132" s="56"/>
      <c r="AG132" s="56">
        <f>SUM(AG133:AG135)</f>
        <v>0</v>
      </c>
      <c r="AH132" s="56"/>
      <c r="AI132" s="56"/>
      <c r="AJ132" s="485"/>
      <c r="AK132" s="56"/>
      <c r="AL132" s="56">
        <f>SUM(AL133:AL135)</f>
        <v>0</v>
      </c>
      <c r="AM132" s="56"/>
      <c r="AN132" s="56"/>
      <c r="AO132" s="485"/>
      <c r="AP132" s="56"/>
      <c r="AQ132" s="56">
        <f>SUM(AQ133:AQ135)</f>
        <v>0</v>
      </c>
      <c r="AR132" s="56"/>
      <c r="AS132" s="56"/>
      <c r="AT132" s="485"/>
      <c r="AU132" s="56"/>
      <c r="AV132" s="56">
        <f>SUM(AV133:AV135)</f>
        <v>0</v>
      </c>
      <c r="AW132" s="56"/>
      <c r="AX132" s="56"/>
      <c r="AY132" s="485"/>
      <c r="AZ132" s="56"/>
      <c r="BA132" s="56">
        <f>SUM(BA133:BA135)</f>
        <v>0</v>
      </c>
      <c r="BB132" s="56"/>
      <c r="BC132" s="56"/>
      <c r="BD132" s="485"/>
      <c r="BE132" s="56"/>
      <c r="BF132" s="56">
        <f>SUM(BF133:BF135)</f>
        <v>0</v>
      </c>
      <c r="BG132" s="56"/>
      <c r="BH132" s="56"/>
      <c r="BI132" s="485"/>
      <c r="BJ132" s="56"/>
      <c r="BK132" s="56">
        <f>SUM(BK133:BK135)</f>
        <v>0</v>
      </c>
      <c r="BL132" s="56"/>
      <c r="BM132" s="56"/>
      <c r="BN132" s="485"/>
      <c r="BO132" s="56"/>
      <c r="BP132" s="56">
        <f>SUM(BP133:BP135)</f>
        <v>0</v>
      </c>
      <c r="BQ132" s="56"/>
      <c r="BR132" s="56"/>
      <c r="BS132" s="485"/>
      <c r="BT132" s="56"/>
      <c r="BU132" s="56">
        <f>SUM(BU133:BU135)</f>
        <v>2500876</v>
      </c>
      <c r="BV132" s="56"/>
      <c r="BW132" s="56"/>
      <c r="BX132" s="485"/>
      <c r="BY132" s="56"/>
      <c r="BZ132" s="56">
        <f>SUM(BZ133:BZ135)</f>
        <v>24490000</v>
      </c>
      <c r="CA132" s="56"/>
      <c r="CB132" s="56"/>
      <c r="CC132" s="485"/>
      <c r="CD132" s="56"/>
      <c r="CE132" s="56">
        <f>SUM(CE133:CE135)</f>
        <v>0</v>
      </c>
      <c r="CF132" s="56"/>
      <c r="CG132" s="56"/>
      <c r="CH132" s="485"/>
      <c r="CI132" s="56"/>
      <c r="CJ132" s="56">
        <f>SUM(CJ133:CJ135)</f>
        <v>0</v>
      </c>
      <c r="CK132" s="56"/>
      <c r="CL132" s="56"/>
      <c r="CM132" s="485"/>
      <c r="CN132" s="56"/>
      <c r="CO132" s="56">
        <f>SUM(CO133:CO135)</f>
        <v>0</v>
      </c>
      <c r="CP132" s="56"/>
      <c r="CQ132" s="56"/>
      <c r="CR132" s="485"/>
      <c r="CS132" s="56"/>
      <c r="CT132" s="56">
        <f>SUM(CT133:CT135)</f>
        <v>0</v>
      </c>
      <c r="CU132" s="56"/>
      <c r="CV132" s="56"/>
      <c r="CW132" s="485"/>
      <c r="CX132" s="56"/>
      <c r="CY132" s="56">
        <f>SUM(CY133:CY135)</f>
        <v>0</v>
      </c>
      <c r="CZ132" s="56"/>
      <c r="DA132" s="56"/>
      <c r="DB132" s="485"/>
      <c r="DC132" s="56"/>
      <c r="DD132" s="56">
        <f>SUM(DD133:DD135)</f>
        <v>5163000</v>
      </c>
      <c r="DE132" s="56"/>
      <c r="DF132" s="56"/>
      <c r="DG132" s="485"/>
      <c r="DH132" s="56"/>
      <c r="DI132" s="56">
        <f>SUM(DI133:DI135)</f>
        <v>5823000</v>
      </c>
      <c r="DJ132" s="56"/>
      <c r="DK132" s="56"/>
      <c r="DL132" s="485"/>
      <c r="DM132" s="56"/>
      <c r="DN132" s="56">
        <f>SUM(DN133:DN135)</f>
        <v>8604000</v>
      </c>
      <c r="DO132" s="56"/>
      <c r="DP132" s="56"/>
      <c r="DQ132" s="485"/>
      <c r="DR132" s="56"/>
      <c r="DS132" s="56">
        <f>SUM(DS133:DS135)</f>
        <v>3650000</v>
      </c>
      <c r="DT132" s="56"/>
      <c r="DU132" s="56"/>
      <c r="DV132" s="485"/>
      <c r="DW132" s="56"/>
      <c r="DX132" s="56">
        <f>SUM(DX133:DX135)</f>
        <v>0</v>
      </c>
      <c r="DY132" s="56"/>
      <c r="DZ132" s="56"/>
      <c r="EA132" s="485"/>
      <c r="EB132" s="56"/>
      <c r="EC132" s="56">
        <f>SUM(EC133:EC135)</f>
        <v>0</v>
      </c>
      <c r="ED132" s="56"/>
      <c r="EE132" s="56"/>
      <c r="EF132" s="485"/>
      <c r="EG132" s="56"/>
      <c r="EH132" s="56">
        <f>SUM(EH133:EH135)</f>
        <v>1250000</v>
      </c>
      <c r="EI132" s="56"/>
      <c r="EJ132" s="56"/>
      <c r="EK132" s="485"/>
      <c r="EL132" s="56"/>
      <c r="EM132" s="56">
        <f>SUM(EM133:EM135)</f>
        <v>0</v>
      </c>
      <c r="EN132" s="56"/>
      <c r="EO132" s="56"/>
      <c r="EP132" s="144"/>
    </row>
    <row r="133" spans="4:146" ht="12.75" customHeight="1" x14ac:dyDescent="0.3">
      <c r="D133" s="144" t="s">
        <v>362</v>
      </c>
      <c r="G133" s="406"/>
      <c r="H133" s="483">
        <v>0</v>
      </c>
      <c r="I133" s="484"/>
      <c r="J133" s="56"/>
      <c r="K133" s="485"/>
      <c r="L133" s="486"/>
      <c r="M133" s="483">
        <f>1250000-8571</f>
        <v>1241429</v>
      </c>
      <c r="N133" s="484"/>
      <c r="O133" s="56"/>
      <c r="P133" s="485"/>
      <c r="Q133" s="486"/>
      <c r="R133" s="483">
        <f>876+8</f>
        <v>884</v>
      </c>
      <c r="S133" s="484"/>
      <c r="T133" s="56"/>
      <c r="U133" s="485"/>
      <c r="V133" s="486"/>
      <c r="W133" s="483">
        <f>1250000+44392</f>
        <v>1294392</v>
      </c>
      <c r="X133" s="484"/>
      <c r="Y133" s="56"/>
      <c r="Z133" s="485"/>
      <c r="AA133" s="486"/>
      <c r="AB133" s="483">
        <v>0</v>
      </c>
      <c r="AC133" s="484"/>
      <c r="AD133" s="56"/>
      <c r="AE133" s="485"/>
      <c r="AF133" s="486"/>
      <c r="AG133" s="483">
        <v>0</v>
      </c>
      <c r="AH133" s="484"/>
      <c r="AI133" s="56"/>
      <c r="AJ133" s="485"/>
      <c r="AK133" s="486"/>
      <c r="AL133" s="483">
        <v>0</v>
      </c>
      <c r="AM133" s="484"/>
      <c r="AN133" s="56"/>
      <c r="AO133" s="485"/>
      <c r="AP133" s="486"/>
      <c r="AQ133" s="483">
        <v>0</v>
      </c>
      <c r="AR133" s="484"/>
      <c r="AS133" s="56"/>
      <c r="AT133" s="485"/>
      <c r="AU133" s="486"/>
      <c r="AV133" s="483">
        <v>0</v>
      </c>
      <c r="AW133" s="484"/>
      <c r="AX133" s="56"/>
      <c r="AY133" s="485"/>
      <c r="AZ133" s="486"/>
      <c r="BA133" s="483">
        <v>0</v>
      </c>
      <c r="BB133" s="484"/>
      <c r="BC133" s="56"/>
      <c r="BD133" s="485"/>
      <c r="BE133" s="486"/>
      <c r="BF133" s="483">
        <v>0</v>
      </c>
      <c r="BG133" s="484"/>
      <c r="BH133" s="56"/>
      <c r="BI133" s="485"/>
      <c r="BJ133" s="486"/>
      <c r="BK133" s="483">
        <v>0</v>
      </c>
      <c r="BL133" s="484"/>
      <c r="BM133" s="56"/>
      <c r="BN133" s="485"/>
      <c r="BO133" s="486"/>
      <c r="BP133" s="483">
        <v>0</v>
      </c>
      <c r="BQ133" s="484"/>
      <c r="BR133" s="56"/>
      <c r="BS133" s="485"/>
      <c r="BT133" s="486"/>
      <c r="BU133" s="483">
        <f>SUM(M133:BP133)</f>
        <v>2536705</v>
      </c>
      <c r="BV133" s="484"/>
      <c r="BW133" s="56"/>
      <c r="BX133" s="485"/>
      <c r="BY133" s="486"/>
      <c r="BZ133" s="483">
        <v>24583107</v>
      </c>
      <c r="CA133" s="484"/>
      <c r="CB133" s="56"/>
      <c r="CC133" s="485"/>
      <c r="CD133" s="486"/>
      <c r="CE133" s="483">
        <v>0</v>
      </c>
      <c r="CF133" s="484"/>
      <c r="CG133" s="56"/>
      <c r="CH133" s="485"/>
      <c r="CI133" s="486"/>
      <c r="CJ133" s="483">
        <v>0</v>
      </c>
      <c r="CK133" s="484"/>
      <c r="CL133" s="56"/>
      <c r="CM133" s="485"/>
      <c r="CN133" s="486"/>
      <c r="CO133" s="483">
        <v>0</v>
      </c>
      <c r="CP133" s="484"/>
      <c r="CQ133" s="56"/>
      <c r="CR133" s="485"/>
      <c r="CS133" s="486"/>
      <c r="CT133" s="483">
        <v>0</v>
      </c>
      <c r="CU133" s="484"/>
      <c r="CV133" s="56"/>
      <c r="CW133" s="485"/>
      <c r="CX133" s="486"/>
      <c r="CY133" s="483">
        <v>0</v>
      </c>
      <c r="CZ133" s="484"/>
      <c r="DA133" s="56"/>
      <c r="DB133" s="485"/>
      <c r="DC133" s="486"/>
      <c r="DD133" s="483">
        <v>5230552</v>
      </c>
      <c r="DE133" s="484"/>
      <c r="DF133" s="56"/>
      <c r="DG133" s="485"/>
      <c r="DH133" s="486"/>
      <c r="DI133" s="483">
        <v>5828974</v>
      </c>
      <c r="DJ133" s="484"/>
      <c r="DK133" s="56"/>
      <c r="DL133" s="485"/>
      <c r="DM133" s="486"/>
      <c r="DN133" s="483">
        <v>8564775</v>
      </c>
      <c r="DO133" s="484"/>
      <c r="DP133" s="56"/>
      <c r="DQ133" s="485"/>
      <c r="DR133" s="486"/>
      <c r="DS133" s="483">
        <v>3695081</v>
      </c>
      <c r="DT133" s="484"/>
      <c r="DU133" s="56"/>
      <c r="DV133" s="485"/>
      <c r="DW133" s="486"/>
      <c r="DX133" s="483">
        <v>0</v>
      </c>
      <c r="DY133" s="484"/>
      <c r="DZ133" s="56"/>
      <c r="EA133" s="485"/>
      <c r="EB133" s="486"/>
      <c r="EC133" s="483">
        <v>0</v>
      </c>
      <c r="ED133" s="484"/>
      <c r="EE133" s="56"/>
      <c r="EF133" s="485"/>
      <c r="EG133" s="486"/>
      <c r="EH133" s="483">
        <v>1263725</v>
      </c>
      <c r="EI133" s="484"/>
      <c r="EJ133" s="56"/>
      <c r="EK133" s="485"/>
      <c r="EL133" s="486"/>
      <c r="EM133" s="483">
        <f t="shared" ref="EM133:EM135" si="15">SUM(CE133:CO133)</f>
        <v>0</v>
      </c>
      <c r="EN133" s="484"/>
      <c r="EO133" s="56"/>
      <c r="EP133" s="144"/>
    </row>
    <row r="134" spans="4:146" ht="12.75" customHeight="1" x14ac:dyDescent="0.3">
      <c r="D134" s="144" t="s">
        <v>365</v>
      </c>
      <c r="G134" s="400"/>
      <c r="H134" s="56">
        <v>0</v>
      </c>
      <c r="I134" s="55"/>
      <c r="J134" s="56"/>
      <c r="K134" s="485"/>
      <c r="L134" s="485"/>
      <c r="M134" s="56">
        <v>8571</v>
      </c>
      <c r="N134" s="55"/>
      <c r="O134" s="56"/>
      <c r="P134" s="485"/>
      <c r="Q134" s="485"/>
      <c r="R134" s="56">
        <v>0</v>
      </c>
      <c r="S134" s="55"/>
      <c r="T134" s="56"/>
      <c r="U134" s="485"/>
      <c r="V134" s="485"/>
      <c r="W134" s="56">
        <v>0</v>
      </c>
      <c r="X134" s="55"/>
      <c r="Y134" s="56"/>
      <c r="Z134" s="485"/>
      <c r="AA134" s="485"/>
      <c r="AB134" s="56">
        <v>0</v>
      </c>
      <c r="AC134" s="55"/>
      <c r="AD134" s="56"/>
      <c r="AE134" s="485"/>
      <c r="AF134" s="485"/>
      <c r="AG134" s="56">
        <v>0</v>
      </c>
      <c r="AH134" s="55"/>
      <c r="AI134" s="56"/>
      <c r="AJ134" s="485"/>
      <c r="AK134" s="485"/>
      <c r="AL134" s="56">
        <v>0</v>
      </c>
      <c r="AM134" s="55"/>
      <c r="AN134" s="56"/>
      <c r="AO134" s="485"/>
      <c r="AP134" s="485"/>
      <c r="AQ134" s="56">
        <v>0</v>
      </c>
      <c r="AR134" s="55"/>
      <c r="AS134" s="56"/>
      <c r="AT134" s="485"/>
      <c r="AU134" s="485"/>
      <c r="AV134" s="56">
        <v>0</v>
      </c>
      <c r="AW134" s="55"/>
      <c r="AX134" s="56"/>
      <c r="AY134" s="485"/>
      <c r="AZ134" s="485"/>
      <c r="BA134" s="56">
        <v>0</v>
      </c>
      <c r="BB134" s="55"/>
      <c r="BC134" s="56"/>
      <c r="BD134" s="485"/>
      <c r="BE134" s="485"/>
      <c r="BF134" s="56">
        <v>0</v>
      </c>
      <c r="BG134" s="55"/>
      <c r="BH134" s="56"/>
      <c r="BI134" s="485"/>
      <c r="BJ134" s="485"/>
      <c r="BK134" s="56">
        <v>0</v>
      </c>
      <c r="BL134" s="55"/>
      <c r="BM134" s="56"/>
      <c r="BN134" s="485"/>
      <c r="BO134" s="485"/>
      <c r="BP134" s="56">
        <v>0</v>
      </c>
      <c r="BQ134" s="55"/>
      <c r="BR134" s="56"/>
      <c r="BS134" s="485"/>
      <c r="BT134" s="485"/>
      <c r="BU134" s="56">
        <f>SUM(M134:BP134)</f>
        <v>8571</v>
      </c>
      <c r="BV134" s="55"/>
      <c r="BW134" s="56"/>
      <c r="BX134" s="485"/>
      <c r="BY134" s="485"/>
      <c r="BZ134" s="56">
        <v>74447</v>
      </c>
      <c r="CA134" s="55"/>
      <c r="CB134" s="56"/>
      <c r="CC134" s="485"/>
      <c r="CD134" s="485"/>
      <c r="CE134" s="56">
        <v>0</v>
      </c>
      <c r="CF134" s="55"/>
      <c r="CG134" s="56"/>
      <c r="CH134" s="485"/>
      <c r="CI134" s="485"/>
      <c r="CJ134" s="56">
        <v>0</v>
      </c>
      <c r="CK134" s="55"/>
      <c r="CL134" s="56"/>
      <c r="CM134" s="485"/>
      <c r="CN134" s="485"/>
      <c r="CO134" s="56">
        <v>0</v>
      </c>
      <c r="CP134" s="55"/>
      <c r="CQ134" s="56"/>
      <c r="CR134" s="485"/>
      <c r="CS134" s="485"/>
      <c r="CT134" s="56">
        <v>0</v>
      </c>
      <c r="CU134" s="55"/>
      <c r="CV134" s="56"/>
      <c r="CW134" s="485"/>
      <c r="CX134" s="485"/>
      <c r="CY134" s="56">
        <v>0</v>
      </c>
      <c r="CZ134" s="55"/>
      <c r="DA134" s="56"/>
      <c r="DB134" s="485"/>
      <c r="DC134" s="485"/>
      <c r="DD134" s="56">
        <v>0</v>
      </c>
      <c r="DE134" s="55"/>
      <c r="DF134" s="56"/>
      <c r="DG134" s="485"/>
      <c r="DH134" s="485"/>
      <c r="DI134" s="56">
        <v>27111</v>
      </c>
      <c r="DJ134" s="55"/>
      <c r="DK134" s="56"/>
      <c r="DL134" s="485"/>
      <c r="DM134" s="485"/>
      <c r="DN134" s="56">
        <v>47336</v>
      </c>
      <c r="DO134" s="55"/>
      <c r="DP134" s="56"/>
      <c r="DQ134" s="485"/>
      <c r="DR134" s="485"/>
      <c r="DS134" s="56">
        <v>0</v>
      </c>
      <c r="DT134" s="55"/>
      <c r="DU134" s="56"/>
      <c r="DV134" s="485"/>
      <c r="DW134" s="485"/>
      <c r="DX134" s="56">
        <v>0</v>
      </c>
      <c r="DY134" s="55"/>
      <c r="DZ134" s="56"/>
      <c r="EA134" s="485"/>
      <c r="EB134" s="485"/>
      <c r="EC134" s="56">
        <v>0</v>
      </c>
      <c r="ED134" s="55"/>
      <c r="EE134" s="56"/>
      <c r="EF134" s="485"/>
      <c r="EG134" s="485"/>
      <c r="EH134" s="56">
        <v>0</v>
      </c>
      <c r="EI134" s="55"/>
      <c r="EJ134" s="56"/>
      <c r="EK134" s="485"/>
      <c r="EL134" s="485"/>
      <c r="EM134" s="56">
        <f t="shared" si="15"/>
        <v>0</v>
      </c>
      <c r="EN134" s="55"/>
      <c r="EO134" s="56"/>
      <c r="EP134" s="144"/>
    </row>
    <row r="135" spans="4:146" ht="12.75" customHeight="1" x14ac:dyDescent="0.3">
      <c r="D135" s="144" t="s">
        <v>366</v>
      </c>
      <c r="G135" s="420"/>
      <c r="H135" s="121">
        <v>0</v>
      </c>
      <c r="I135" s="120"/>
      <c r="J135" s="56"/>
      <c r="K135" s="485"/>
      <c r="L135" s="494"/>
      <c r="M135" s="121">
        <v>0</v>
      </c>
      <c r="N135" s="120"/>
      <c r="O135" s="56"/>
      <c r="P135" s="485"/>
      <c r="Q135" s="494"/>
      <c r="R135" s="121">
        <v>-8</v>
      </c>
      <c r="S135" s="120"/>
      <c r="T135" s="56"/>
      <c r="U135" s="485"/>
      <c r="V135" s="494"/>
      <c r="W135" s="121">
        <v>-44392</v>
      </c>
      <c r="X135" s="120"/>
      <c r="Y135" s="56"/>
      <c r="Z135" s="485"/>
      <c r="AA135" s="494"/>
      <c r="AB135" s="121">
        <v>0</v>
      </c>
      <c r="AC135" s="120"/>
      <c r="AD135" s="56"/>
      <c r="AE135" s="485"/>
      <c r="AF135" s="494"/>
      <c r="AG135" s="121">
        <v>0</v>
      </c>
      <c r="AH135" s="120"/>
      <c r="AI135" s="56"/>
      <c r="AJ135" s="485"/>
      <c r="AK135" s="494"/>
      <c r="AL135" s="121">
        <v>0</v>
      </c>
      <c r="AM135" s="120"/>
      <c r="AN135" s="56"/>
      <c r="AO135" s="485"/>
      <c r="AP135" s="494"/>
      <c r="AQ135" s="121">
        <v>0</v>
      </c>
      <c r="AR135" s="120"/>
      <c r="AS135" s="56"/>
      <c r="AT135" s="485"/>
      <c r="AU135" s="494"/>
      <c r="AV135" s="121">
        <v>0</v>
      </c>
      <c r="AW135" s="120"/>
      <c r="AX135" s="56"/>
      <c r="AY135" s="485"/>
      <c r="AZ135" s="494"/>
      <c r="BA135" s="121">
        <v>0</v>
      </c>
      <c r="BB135" s="120"/>
      <c r="BC135" s="56"/>
      <c r="BD135" s="485"/>
      <c r="BE135" s="494"/>
      <c r="BF135" s="121">
        <v>0</v>
      </c>
      <c r="BG135" s="120"/>
      <c r="BH135" s="56"/>
      <c r="BI135" s="485"/>
      <c r="BJ135" s="494"/>
      <c r="BK135" s="121">
        <v>0</v>
      </c>
      <c r="BL135" s="120"/>
      <c r="BM135" s="56"/>
      <c r="BN135" s="485"/>
      <c r="BO135" s="494"/>
      <c r="BP135" s="121">
        <v>0</v>
      </c>
      <c r="BQ135" s="120"/>
      <c r="BR135" s="56"/>
      <c r="BS135" s="485"/>
      <c r="BT135" s="494"/>
      <c r="BU135" s="121">
        <f>SUM(M135:BP135)</f>
        <v>-44400</v>
      </c>
      <c r="BV135" s="120"/>
      <c r="BW135" s="56"/>
      <c r="BX135" s="485"/>
      <c r="BY135" s="494"/>
      <c r="BZ135" s="121">
        <v>-167554</v>
      </c>
      <c r="CA135" s="120"/>
      <c r="CB135" s="56"/>
      <c r="CC135" s="485"/>
      <c r="CD135" s="494"/>
      <c r="CE135" s="121">
        <v>0</v>
      </c>
      <c r="CF135" s="120"/>
      <c r="CG135" s="56"/>
      <c r="CH135" s="485"/>
      <c r="CI135" s="494"/>
      <c r="CJ135" s="121">
        <v>0</v>
      </c>
      <c r="CK135" s="120"/>
      <c r="CL135" s="56"/>
      <c r="CM135" s="485"/>
      <c r="CN135" s="494"/>
      <c r="CO135" s="121">
        <v>0</v>
      </c>
      <c r="CP135" s="120"/>
      <c r="CQ135" s="56"/>
      <c r="CR135" s="485"/>
      <c r="CS135" s="494"/>
      <c r="CT135" s="121">
        <v>0</v>
      </c>
      <c r="CU135" s="120"/>
      <c r="CV135" s="56"/>
      <c r="CW135" s="485"/>
      <c r="CX135" s="494"/>
      <c r="CY135" s="121">
        <v>0</v>
      </c>
      <c r="CZ135" s="120"/>
      <c r="DA135" s="56"/>
      <c r="DB135" s="485"/>
      <c r="DC135" s="494"/>
      <c r="DD135" s="121">
        <v>-67552</v>
      </c>
      <c r="DE135" s="120"/>
      <c r="DF135" s="56"/>
      <c r="DG135" s="485"/>
      <c r="DH135" s="494"/>
      <c r="DI135" s="121">
        <v>-33085</v>
      </c>
      <c r="DJ135" s="120"/>
      <c r="DK135" s="56"/>
      <c r="DL135" s="485"/>
      <c r="DM135" s="494"/>
      <c r="DN135" s="121">
        <v>-8111</v>
      </c>
      <c r="DO135" s="120"/>
      <c r="DP135" s="56"/>
      <c r="DQ135" s="485"/>
      <c r="DR135" s="494"/>
      <c r="DS135" s="121">
        <v>-45081</v>
      </c>
      <c r="DT135" s="120"/>
      <c r="DU135" s="56"/>
      <c r="DV135" s="485"/>
      <c r="DW135" s="494"/>
      <c r="DX135" s="121">
        <v>0</v>
      </c>
      <c r="DY135" s="120"/>
      <c r="DZ135" s="56"/>
      <c r="EA135" s="485"/>
      <c r="EB135" s="494"/>
      <c r="EC135" s="121">
        <v>0</v>
      </c>
      <c r="ED135" s="120"/>
      <c r="EE135" s="56"/>
      <c r="EF135" s="485"/>
      <c r="EG135" s="494"/>
      <c r="EH135" s="121">
        <v>-13725</v>
      </c>
      <c r="EI135" s="120"/>
      <c r="EJ135" s="56"/>
      <c r="EK135" s="485"/>
      <c r="EL135" s="494"/>
      <c r="EM135" s="121">
        <f t="shared" si="15"/>
        <v>0</v>
      </c>
      <c r="EN135" s="120"/>
      <c r="EO135" s="56"/>
      <c r="EP135" s="144"/>
    </row>
    <row r="136" spans="4:146" ht="12.75" customHeight="1" x14ac:dyDescent="0.3">
      <c r="D136" s="144"/>
      <c r="F136" s="485"/>
      <c r="H136" s="56"/>
      <c r="I136" s="56"/>
      <c r="J136" s="56"/>
      <c r="K136" s="485"/>
      <c r="L136" s="56"/>
      <c r="M136" s="56"/>
      <c r="N136" s="56"/>
      <c r="O136" s="56"/>
      <c r="P136" s="485"/>
      <c r="Q136" s="56"/>
      <c r="R136" s="56"/>
      <c r="S136" s="56"/>
      <c r="T136" s="56"/>
      <c r="U136" s="485"/>
      <c r="V136" s="56"/>
      <c r="W136" s="56"/>
      <c r="X136" s="56"/>
      <c r="Y136" s="56"/>
      <c r="Z136" s="485"/>
      <c r="AA136" s="56"/>
      <c r="AB136" s="56"/>
      <c r="AC136" s="56"/>
      <c r="AD136" s="56"/>
      <c r="AE136" s="485"/>
      <c r="AF136" s="56"/>
      <c r="AG136" s="56"/>
      <c r="AH136" s="56"/>
      <c r="AI136" s="56"/>
      <c r="AJ136" s="485"/>
      <c r="AK136" s="56"/>
      <c r="AL136" s="56"/>
      <c r="AM136" s="56"/>
      <c r="AN136" s="56"/>
      <c r="AO136" s="485"/>
      <c r="AP136" s="56"/>
      <c r="AQ136" s="56"/>
      <c r="AR136" s="56"/>
      <c r="AS136" s="56"/>
      <c r="AT136" s="485"/>
      <c r="AU136" s="56"/>
      <c r="AV136" s="56"/>
      <c r="AW136" s="56"/>
      <c r="AX136" s="56"/>
      <c r="AY136" s="485"/>
      <c r="AZ136" s="56"/>
      <c r="BA136" s="56"/>
      <c r="BB136" s="56"/>
      <c r="BC136" s="56"/>
      <c r="BD136" s="485"/>
      <c r="BE136" s="56"/>
      <c r="BF136" s="56"/>
      <c r="BG136" s="56"/>
      <c r="BH136" s="56"/>
      <c r="BI136" s="485"/>
      <c r="BJ136" s="56"/>
      <c r="BK136" s="56"/>
      <c r="BL136" s="56"/>
      <c r="BM136" s="56"/>
      <c r="BN136" s="485"/>
      <c r="BO136" s="56"/>
      <c r="BP136" s="56"/>
      <c r="BQ136" s="56"/>
      <c r="BR136" s="56"/>
      <c r="BS136" s="485"/>
      <c r="BT136" s="56"/>
      <c r="BU136" s="56"/>
      <c r="BV136" s="56"/>
      <c r="BW136" s="56"/>
      <c r="BX136" s="485"/>
      <c r="BY136" s="56"/>
      <c r="BZ136" s="56"/>
      <c r="CA136" s="56"/>
      <c r="CB136" s="56"/>
      <c r="CC136" s="485"/>
      <c r="CD136" s="56"/>
      <c r="CE136" s="56"/>
      <c r="CF136" s="56"/>
      <c r="CG136" s="56"/>
      <c r="CH136" s="485"/>
      <c r="CI136" s="56"/>
      <c r="CJ136" s="56"/>
      <c r="CK136" s="56"/>
      <c r="CL136" s="56"/>
      <c r="CM136" s="485"/>
      <c r="CN136" s="56"/>
      <c r="CO136" s="56"/>
      <c r="CP136" s="56"/>
      <c r="CQ136" s="56"/>
      <c r="CR136" s="485"/>
      <c r="CS136" s="56"/>
      <c r="CT136" s="56"/>
      <c r="CU136" s="56"/>
      <c r="CV136" s="56"/>
      <c r="CW136" s="485"/>
      <c r="CX136" s="56"/>
      <c r="CY136" s="56"/>
      <c r="CZ136" s="56"/>
      <c r="DA136" s="56"/>
      <c r="DB136" s="485"/>
      <c r="DC136" s="56"/>
      <c r="DD136" s="56"/>
      <c r="DE136" s="56"/>
      <c r="DF136" s="56"/>
      <c r="DG136" s="485"/>
      <c r="DH136" s="56"/>
      <c r="DI136" s="56"/>
      <c r="DJ136" s="56"/>
      <c r="DK136" s="56"/>
      <c r="DL136" s="485"/>
      <c r="DM136" s="56"/>
      <c r="DN136" s="56"/>
      <c r="DO136" s="56"/>
      <c r="DP136" s="56"/>
      <c r="DQ136" s="485"/>
      <c r="DR136" s="56"/>
      <c r="DS136" s="56"/>
      <c r="DT136" s="56"/>
      <c r="DU136" s="56"/>
      <c r="DV136" s="485"/>
      <c r="DW136" s="56"/>
      <c r="DX136" s="56"/>
      <c r="DY136" s="56"/>
      <c r="DZ136" s="56"/>
      <c r="EA136" s="485"/>
      <c r="EB136" s="56"/>
      <c r="EC136" s="56"/>
      <c r="ED136" s="56"/>
      <c r="EE136" s="56"/>
      <c r="EF136" s="485"/>
      <c r="EG136" s="56"/>
      <c r="EH136" s="56"/>
      <c r="EI136" s="56"/>
      <c r="EJ136" s="56"/>
      <c r="EK136" s="485"/>
      <c r="EL136" s="56"/>
      <c r="EM136" s="56"/>
      <c r="EN136" s="56"/>
      <c r="EO136" s="56"/>
      <c r="EP136" s="144"/>
    </row>
    <row r="137" spans="4:146" ht="12.75" customHeight="1" x14ac:dyDescent="0.3">
      <c r="D137" s="144" t="s">
        <v>387</v>
      </c>
      <c r="F137" s="485"/>
      <c r="H137" s="56">
        <f>SUM(H138:H140)</f>
        <v>0</v>
      </c>
      <c r="I137" s="56"/>
      <c r="J137" s="56"/>
      <c r="K137" s="485"/>
      <c r="L137" s="56"/>
      <c r="M137" s="56">
        <f>SUM(M138:M140)</f>
        <v>3519000</v>
      </c>
      <c r="N137" s="56"/>
      <c r="O137" s="56"/>
      <c r="P137" s="485"/>
      <c r="Q137" s="56"/>
      <c r="R137" s="56">
        <f>SUM(R138:R140)</f>
        <v>4693000</v>
      </c>
      <c r="S137" s="56"/>
      <c r="T137" s="56"/>
      <c r="U137" s="485"/>
      <c r="V137" s="56"/>
      <c r="W137" s="56">
        <f>SUM(W138:W140)</f>
        <v>939000</v>
      </c>
      <c r="X137" s="56"/>
      <c r="Y137" s="56"/>
      <c r="Z137" s="485"/>
      <c r="AA137" s="56"/>
      <c r="AB137" s="56">
        <f>SUM(AB138:AB140)</f>
        <v>0</v>
      </c>
      <c r="AC137" s="56"/>
      <c r="AD137" s="56"/>
      <c r="AE137" s="485"/>
      <c r="AF137" s="56"/>
      <c r="AG137" s="56">
        <f>SUM(AG138:AG140)</f>
        <v>0</v>
      </c>
      <c r="AH137" s="56"/>
      <c r="AI137" s="56"/>
      <c r="AJ137" s="485"/>
      <c r="AK137" s="56"/>
      <c r="AL137" s="56">
        <f>SUM(AL138:AL140)</f>
        <v>0</v>
      </c>
      <c r="AM137" s="56"/>
      <c r="AN137" s="56"/>
      <c r="AO137" s="485"/>
      <c r="AP137" s="56"/>
      <c r="AQ137" s="56">
        <f>SUM(AQ138:AQ140)</f>
        <v>0</v>
      </c>
      <c r="AR137" s="56"/>
      <c r="AS137" s="56"/>
      <c r="AT137" s="485"/>
      <c r="AU137" s="56"/>
      <c r="AV137" s="56">
        <f>SUM(AV138:AV140)</f>
        <v>0</v>
      </c>
      <c r="AW137" s="56"/>
      <c r="AX137" s="56"/>
      <c r="AY137" s="485"/>
      <c r="AZ137" s="56"/>
      <c r="BA137" s="56">
        <f>SUM(BA138:BA140)</f>
        <v>0</v>
      </c>
      <c r="BB137" s="56"/>
      <c r="BC137" s="56"/>
      <c r="BD137" s="485"/>
      <c r="BE137" s="56"/>
      <c r="BF137" s="56">
        <f>SUM(BF138:BF140)</f>
        <v>0</v>
      </c>
      <c r="BG137" s="56"/>
      <c r="BH137" s="56"/>
      <c r="BI137" s="485"/>
      <c r="BJ137" s="56"/>
      <c r="BK137" s="56">
        <f>SUM(BK138:BK140)</f>
        <v>0</v>
      </c>
      <c r="BL137" s="56"/>
      <c r="BM137" s="56"/>
      <c r="BN137" s="485"/>
      <c r="BO137" s="56"/>
      <c r="BP137" s="56">
        <f>SUM(BP138:BP140)</f>
        <v>0</v>
      </c>
      <c r="BQ137" s="56"/>
      <c r="BR137" s="56"/>
      <c r="BS137" s="485"/>
      <c r="BT137" s="56"/>
      <c r="BU137" s="56">
        <f>SUM(BU138:BU140)</f>
        <v>9151000</v>
      </c>
      <c r="BV137" s="56"/>
      <c r="BW137" s="56"/>
      <c r="BX137" s="485"/>
      <c r="BY137" s="56"/>
      <c r="BZ137" s="56">
        <f>SUM(BZ138:BZ140)</f>
        <v>37159539</v>
      </c>
      <c r="CA137" s="56"/>
      <c r="CB137" s="56"/>
      <c r="CC137" s="485"/>
      <c r="CD137" s="56"/>
      <c r="CE137" s="56">
        <f>SUM(CE138:CE140)</f>
        <v>4377000</v>
      </c>
      <c r="CF137" s="56"/>
      <c r="CG137" s="56"/>
      <c r="CH137" s="485"/>
      <c r="CI137" s="56"/>
      <c r="CJ137" s="56">
        <f>SUM(CJ138:CJ140)</f>
        <v>3479780</v>
      </c>
      <c r="CK137" s="56"/>
      <c r="CL137" s="56"/>
      <c r="CM137" s="485"/>
      <c r="CN137" s="56"/>
      <c r="CO137" s="56">
        <f>SUM(CO138:CO140)</f>
        <v>5935000</v>
      </c>
      <c r="CP137" s="56"/>
      <c r="CQ137" s="56"/>
      <c r="CR137" s="485"/>
      <c r="CS137" s="56"/>
      <c r="CT137" s="56">
        <f>SUM(CT138:CT140)</f>
        <v>67000</v>
      </c>
      <c r="CU137" s="56"/>
      <c r="CV137" s="56"/>
      <c r="CW137" s="485"/>
      <c r="CX137" s="56"/>
      <c r="CY137" s="56">
        <f>SUM(CY138:CY140)</f>
        <v>6876000</v>
      </c>
      <c r="CZ137" s="56"/>
      <c r="DA137" s="56"/>
      <c r="DB137" s="485"/>
      <c r="DC137" s="56"/>
      <c r="DD137" s="56">
        <f>SUM(DD138:DD140)</f>
        <v>805000</v>
      </c>
      <c r="DE137" s="56"/>
      <c r="DF137" s="56"/>
      <c r="DG137" s="485"/>
      <c r="DH137" s="56"/>
      <c r="DI137" s="56">
        <f>SUM(DI138:DI140)</f>
        <v>4377000</v>
      </c>
      <c r="DJ137" s="56"/>
      <c r="DK137" s="56"/>
      <c r="DL137" s="485"/>
      <c r="DM137" s="56"/>
      <c r="DN137" s="56">
        <f>SUM(DN138:DN140)</f>
        <v>3439000</v>
      </c>
      <c r="DO137" s="56"/>
      <c r="DP137" s="56"/>
      <c r="DQ137" s="485"/>
      <c r="DR137" s="56"/>
      <c r="DS137" s="56">
        <f>SUM(DS138:DS140)</f>
        <v>0</v>
      </c>
      <c r="DT137" s="56"/>
      <c r="DU137" s="56"/>
      <c r="DV137" s="485"/>
      <c r="DW137" s="56"/>
      <c r="DX137" s="56">
        <f>SUM(DX138:DX140)</f>
        <v>3494000</v>
      </c>
      <c r="DY137" s="56"/>
      <c r="DZ137" s="56"/>
      <c r="EA137" s="485"/>
      <c r="EB137" s="56"/>
      <c r="EC137" s="56">
        <f>SUM(EC138:EC140)</f>
        <v>3370000</v>
      </c>
      <c r="ED137" s="56"/>
      <c r="EE137" s="56"/>
      <c r="EF137" s="485"/>
      <c r="EG137" s="56"/>
      <c r="EH137" s="56">
        <f>SUM(EH138:EH140)</f>
        <v>939759</v>
      </c>
      <c r="EI137" s="56"/>
      <c r="EJ137" s="56"/>
      <c r="EK137" s="485"/>
      <c r="EL137" s="56"/>
      <c r="EM137" s="56">
        <f>SUM(EM138:EM140)</f>
        <v>13791780</v>
      </c>
      <c r="EN137" s="56"/>
      <c r="EO137" s="56"/>
      <c r="EP137" s="144"/>
    </row>
    <row r="138" spans="4:146" ht="12.75" customHeight="1" x14ac:dyDescent="0.3">
      <c r="D138" s="144" t="s">
        <v>362</v>
      </c>
      <c r="F138" s="485"/>
      <c r="G138" s="406"/>
      <c r="H138" s="483">
        <v>0</v>
      </c>
      <c r="I138" s="484"/>
      <c r="J138" s="56"/>
      <c r="K138" s="485"/>
      <c r="L138" s="486"/>
      <c r="M138" s="483">
        <f>3519000-403589</f>
        <v>3115411</v>
      </c>
      <c r="N138" s="484"/>
      <c r="O138" s="56"/>
      <c r="P138" s="485"/>
      <c r="Q138" s="486"/>
      <c r="R138" s="483">
        <f>4693000-465207</f>
        <v>4227793</v>
      </c>
      <c r="S138" s="484"/>
      <c r="T138" s="56"/>
      <c r="U138" s="485"/>
      <c r="V138" s="486"/>
      <c r="W138" s="483">
        <f>939000-86850</f>
        <v>852150</v>
      </c>
      <c r="X138" s="484"/>
      <c r="Y138" s="56"/>
      <c r="Z138" s="485"/>
      <c r="AA138" s="486"/>
      <c r="AB138" s="483">
        <v>0</v>
      </c>
      <c r="AC138" s="484"/>
      <c r="AD138" s="56"/>
      <c r="AE138" s="485"/>
      <c r="AF138" s="486"/>
      <c r="AG138" s="483">
        <v>0</v>
      </c>
      <c r="AH138" s="484"/>
      <c r="AI138" s="56"/>
      <c r="AJ138" s="485"/>
      <c r="AK138" s="486"/>
      <c r="AL138" s="483">
        <v>0</v>
      </c>
      <c r="AM138" s="484"/>
      <c r="AN138" s="56"/>
      <c r="AO138" s="485"/>
      <c r="AP138" s="486"/>
      <c r="AQ138" s="483">
        <v>0</v>
      </c>
      <c r="AR138" s="484"/>
      <c r="AS138" s="56"/>
      <c r="AT138" s="485"/>
      <c r="AU138" s="486"/>
      <c r="AV138" s="483">
        <v>0</v>
      </c>
      <c r="AW138" s="484"/>
      <c r="AX138" s="56"/>
      <c r="AY138" s="485"/>
      <c r="AZ138" s="486"/>
      <c r="BA138" s="483">
        <v>0</v>
      </c>
      <c r="BB138" s="484"/>
      <c r="BC138" s="56"/>
      <c r="BD138" s="485"/>
      <c r="BE138" s="486"/>
      <c r="BF138" s="483">
        <v>0</v>
      </c>
      <c r="BG138" s="484"/>
      <c r="BH138" s="56"/>
      <c r="BI138" s="485"/>
      <c r="BJ138" s="486"/>
      <c r="BK138" s="483">
        <v>0</v>
      </c>
      <c r="BL138" s="484"/>
      <c r="BM138" s="56"/>
      <c r="BN138" s="485"/>
      <c r="BO138" s="486"/>
      <c r="BP138" s="483">
        <v>0</v>
      </c>
      <c r="BQ138" s="484"/>
      <c r="BR138" s="56"/>
      <c r="BS138" s="485"/>
      <c r="BT138" s="486"/>
      <c r="BU138" s="483">
        <f>SUM(M138:BP138)</f>
        <v>8195354</v>
      </c>
      <c r="BV138" s="484"/>
      <c r="BW138" s="56"/>
      <c r="BX138" s="485"/>
      <c r="BY138" s="486"/>
      <c r="BZ138" s="483">
        <v>32083137</v>
      </c>
      <c r="CA138" s="484"/>
      <c r="CB138" s="56"/>
      <c r="CC138" s="485"/>
      <c r="CD138" s="486"/>
      <c r="CE138" s="483">
        <v>3471715</v>
      </c>
      <c r="CF138" s="484"/>
      <c r="CG138" s="56"/>
      <c r="CH138" s="485"/>
      <c r="CI138" s="486"/>
      <c r="CJ138" s="483">
        <v>2809183</v>
      </c>
      <c r="CK138" s="484"/>
      <c r="CL138" s="56"/>
      <c r="CM138" s="485"/>
      <c r="CN138" s="486"/>
      <c r="CO138" s="483">
        <v>4889979</v>
      </c>
      <c r="CP138" s="484"/>
      <c r="CQ138" s="56"/>
      <c r="CR138" s="485"/>
      <c r="CS138" s="486"/>
      <c r="CT138" s="483">
        <v>57323</v>
      </c>
      <c r="CU138" s="484"/>
      <c r="CV138" s="56"/>
      <c r="CW138" s="485"/>
      <c r="CX138" s="486"/>
      <c r="CY138" s="483">
        <v>6059457</v>
      </c>
      <c r="CZ138" s="484"/>
      <c r="DA138" s="56"/>
      <c r="DB138" s="485"/>
      <c r="DC138" s="486"/>
      <c r="DD138" s="483">
        <v>722280</v>
      </c>
      <c r="DE138" s="484"/>
      <c r="DF138" s="56"/>
      <c r="DG138" s="485"/>
      <c r="DH138" s="486"/>
      <c r="DI138" s="483">
        <v>3919866</v>
      </c>
      <c r="DJ138" s="484"/>
      <c r="DK138" s="56"/>
      <c r="DL138" s="485"/>
      <c r="DM138" s="486"/>
      <c r="DN138" s="483">
        <v>3098740</v>
      </c>
      <c r="DO138" s="484"/>
      <c r="DP138" s="56"/>
      <c r="DQ138" s="485"/>
      <c r="DR138" s="486"/>
      <c r="DS138" s="483">
        <v>0</v>
      </c>
      <c r="DT138" s="484"/>
      <c r="DU138" s="56"/>
      <c r="DV138" s="485"/>
      <c r="DW138" s="486"/>
      <c r="DX138" s="483">
        <v>3167671</v>
      </c>
      <c r="DY138" s="484"/>
      <c r="DZ138" s="56"/>
      <c r="EA138" s="485"/>
      <c r="EB138" s="486"/>
      <c r="EC138" s="483">
        <v>3041108</v>
      </c>
      <c r="ED138" s="484"/>
      <c r="EE138" s="56"/>
      <c r="EF138" s="485"/>
      <c r="EG138" s="486"/>
      <c r="EH138" s="483">
        <v>845815</v>
      </c>
      <c r="EI138" s="484"/>
      <c r="EJ138" s="56"/>
      <c r="EK138" s="485"/>
      <c r="EL138" s="486"/>
      <c r="EM138" s="483">
        <f t="shared" ref="EM138:EM140" si="16">SUM(CE138:CO138)</f>
        <v>11170877</v>
      </c>
      <c r="EN138" s="484"/>
      <c r="EO138" s="56"/>
      <c r="EP138" s="144"/>
    </row>
    <row r="139" spans="4:146" ht="12.75" customHeight="1" x14ac:dyDescent="0.3">
      <c r="D139" s="144" t="s">
        <v>365</v>
      </c>
      <c r="F139" s="485"/>
      <c r="G139" s="400"/>
      <c r="H139" s="56">
        <v>0</v>
      </c>
      <c r="I139" s="55"/>
      <c r="J139" s="56"/>
      <c r="K139" s="485"/>
      <c r="L139" s="485"/>
      <c r="M139" s="56">
        <v>403589</v>
      </c>
      <c r="N139" s="55"/>
      <c r="O139" s="56"/>
      <c r="P139" s="485"/>
      <c r="Q139" s="485"/>
      <c r="R139" s="56">
        <v>465207</v>
      </c>
      <c r="S139" s="55"/>
      <c r="T139" s="56"/>
      <c r="U139" s="485"/>
      <c r="V139" s="485"/>
      <c r="W139" s="56">
        <v>86850</v>
      </c>
      <c r="X139" s="55"/>
      <c r="Y139" s="56"/>
      <c r="Z139" s="485"/>
      <c r="AA139" s="485"/>
      <c r="AB139" s="56">
        <v>0</v>
      </c>
      <c r="AC139" s="55"/>
      <c r="AD139" s="56"/>
      <c r="AE139" s="485"/>
      <c r="AF139" s="485"/>
      <c r="AG139" s="56">
        <v>0</v>
      </c>
      <c r="AH139" s="55"/>
      <c r="AI139" s="56"/>
      <c r="AJ139" s="485"/>
      <c r="AK139" s="485"/>
      <c r="AL139" s="56">
        <v>0</v>
      </c>
      <c r="AM139" s="55"/>
      <c r="AN139" s="56"/>
      <c r="AO139" s="485"/>
      <c r="AP139" s="485"/>
      <c r="AQ139" s="56">
        <v>0</v>
      </c>
      <c r="AR139" s="55"/>
      <c r="AS139" s="56"/>
      <c r="AT139" s="485"/>
      <c r="AU139" s="485"/>
      <c r="AV139" s="56">
        <v>0</v>
      </c>
      <c r="AW139" s="55"/>
      <c r="AX139" s="56"/>
      <c r="AY139" s="485"/>
      <c r="AZ139" s="485"/>
      <c r="BA139" s="56">
        <v>0</v>
      </c>
      <c r="BB139" s="55"/>
      <c r="BC139" s="56"/>
      <c r="BD139" s="485"/>
      <c r="BE139" s="485"/>
      <c r="BF139" s="56">
        <v>0</v>
      </c>
      <c r="BG139" s="55"/>
      <c r="BH139" s="56"/>
      <c r="BI139" s="485"/>
      <c r="BJ139" s="485"/>
      <c r="BK139" s="56">
        <v>0</v>
      </c>
      <c r="BL139" s="55"/>
      <c r="BM139" s="56"/>
      <c r="BN139" s="485"/>
      <c r="BO139" s="485"/>
      <c r="BP139" s="56">
        <v>0</v>
      </c>
      <c r="BQ139" s="55"/>
      <c r="BR139" s="56"/>
      <c r="BS139" s="485"/>
      <c r="BT139" s="485"/>
      <c r="BU139" s="56">
        <f>SUM(M139:BP139)</f>
        <v>955646</v>
      </c>
      <c r="BV139" s="55"/>
      <c r="BW139" s="56"/>
      <c r="BX139" s="485"/>
      <c r="BY139" s="485"/>
      <c r="BZ139" s="56">
        <v>5076402</v>
      </c>
      <c r="CA139" s="55"/>
      <c r="CB139" s="56"/>
      <c r="CC139" s="485"/>
      <c r="CD139" s="485"/>
      <c r="CE139" s="56">
        <v>905285</v>
      </c>
      <c r="CF139" s="55"/>
      <c r="CG139" s="56"/>
      <c r="CH139" s="485"/>
      <c r="CI139" s="485"/>
      <c r="CJ139" s="56">
        <v>670597</v>
      </c>
      <c r="CK139" s="55"/>
      <c r="CL139" s="56"/>
      <c r="CM139" s="485"/>
      <c r="CN139" s="485"/>
      <c r="CO139" s="56">
        <v>1045021</v>
      </c>
      <c r="CP139" s="55"/>
      <c r="CQ139" s="56"/>
      <c r="CR139" s="485"/>
      <c r="CS139" s="485"/>
      <c r="CT139" s="56">
        <v>9677</v>
      </c>
      <c r="CU139" s="55"/>
      <c r="CV139" s="56"/>
      <c r="CW139" s="485"/>
      <c r="CX139" s="485"/>
      <c r="CY139" s="56">
        <v>816543</v>
      </c>
      <c r="CZ139" s="55"/>
      <c r="DA139" s="56"/>
      <c r="DB139" s="485"/>
      <c r="DC139" s="485"/>
      <c r="DD139" s="56">
        <v>82720</v>
      </c>
      <c r="DE139" s="55"/>
      <c r="DF139" s="56"/>
      <c r="DG139" s="485"/>
      <c r="DH139" s="485"/>
      <c r="DI139" s="56">
        <v>457134</v>
      </c>
      <c r="DJ139" s="55"/>
      <c r="DK139" s="56"/>
      <c r="DL139" s="485"/>
      <c r="DM139" s="485"/>
      <c r="DN139" s="56">
        <v>340260</v>
      </c>
      <c r="DO139" s="55"/>
      <c r="DP139" s="56"/>
      <c r="DQ139" s="485"/>
      <c r="DR139" s="485"/>
      <c r="DS139" s="56">
        <v>0</v>
      </c>
      <c r="DT139" s="55"/>
      <c r="DU139" s="56"/>
      <c r="DV139" s="485"/>
      <c r="DW139" s="485"/>
      <c r="DX139" s="56">
        <v>326329</v>
      </c>
      <c r="DY139" s="55"/>
      <c r="DZ139" s="56"/>
      <c r="EA139" s="485"/>
      <c r="EB139" s="485"/>
      <c r="EC139" s="56">
        <v>328892</v>
      </c>
      <c r="ED139" s="55"/>
      <c r="EE139" s="56"/>
      <c r="EF139" s="485"/>
      <c r="EG139" s="485"/>
      <c r="EH139" s="56">
        <v>93944</v>
      </c>
      <c r="EI139" s="55"/>
      <c r="EJ139" s="56"/>
      <c r="EK139" s="485"/>
      <c r="EL139" s="485"/>
      <c r="EM139" s="56">
        <f t="shared" si="16"/>
        <v>2620903</v>
      </c>
      <c r="EN139" s="55"/>
      <c r="EO139" s="56"/>
      <c r="EP139" s="144"/>
    </row>
    <row r="140" spans="4:146" ht="12.75" customHeight="1" x14ac:dyDescent="0.3">
      <c r="D140" s="144" t="s">
        <v>382</v>
      </c>
      <c r="F140" s="485"/>
      <c r="G140" s="420"/>
      <c r="H140" s="121">
        <v>0</v>
      </c>
      <c r="I140" s="120"/>
      <c r="J140" s="56"/>
      <c r="K140" s="485"/>
      <c r="L140" s="494"/>
      <c r="M140" s="121">
        <v>0</v>
      </c>
      <c r="N140" s="120"/>
      <c r="O140" s="56"/>
      <c r="P140" s="485"/>
      <c r="Q140" s="494"/>
      <c r="R140" s="121">
        <v>0</v>
      </c>
      <c r="S140" s="120"/>
      <c r="T140" s="56"/>
      <c r="U140" s="485"/>
      <c r="V140" s="494"/>
      <c r="W140" s="121">
        <v>0</v>
      </c>
      <c r="X140" s="120"/>
      <c r="Y140" s="56"/>
      <c r="Z140" s="485"/>
      <c r="AA140" s="494"/>
      <c r="AB140" s="121">
        <v>0</v>
      </c>
      <c r="AC140" s="120"/>
      <c r="AD140" s="56"/>
      <c r="AE140" s="485"/>
      <c r="AF140" s="494"/>
      <c r="AG140" s="121">
        <v>0</v>
      </c>
      <c r="AH140" s="120"/>
      <c r="AI140" s="56"/>
      <c r="AJ140" s="485"/>
      <c r="AK140" s="494"/>
      <c r="AL140" s="121">
        <v>0</v>
      </c>
      <c r="AM140" s="120"/>
      <c r="AN140" s="56"/>
      <c r="AO140" s="485"/>
      <c r="AP140" s="494"/>
      <c r="AQ140" s="121">
        <v>0</v>
      </c>
      <c r="AR140" s="120"/>
      <c r="AS140" s="56"/>
      <c r="AT140" s="485"/>
      <c r="AU140" s="494"/>
      <c r="AV140" s="121">
        <v>0</v>
      </c>
      <c r="AW140" s="120"/>
      <c r="AX140" s="56"/>
      <c r="AY140" s="485"/>
      <c r="AZ140" s="494"/>
      <c r="BA140" s="121">
        <v>0</v>
      </c>
      <c r="BB140" s="120"/>
      <c r="BC140" s="56"/>
      <c r="BD140" s="485"/>
      <c r="BE140" s="494"/>
      <c r="BF140" s="121">
        <v>0</v>
      </c>
      <c r="BG140" s="120"/>
      <c r="BH140" s="56"/>
      <c r="BI140" s="485"/>
      <c r="BJ140" s="494"/>
      <c r="BK140" s="121">
        <v>0</v>
      </c>
      <c r="BL140" s="120"/>
      <c r="BM140" s="56"/>
      <c r="BN140" s="485"/>
      <c r="BO140" s="494"/>
      <c r="BP140" s="121">
        <v>0</v>
      </c>
      <c r="BQ140" s="120"/>
      <c r="BR140" s="56"/>
      <c r="BS140" s="485"/>
      <c r="BT140" s="494"/>
      <c r="BU140" s="121">
        <f>SUM(M140:BP140)</f>
        <v>0</v>
      </c>
      <c r="BV140" s="120"/>
      <c r="BW140" s="56"/>
      <c r="BX140" s="485"/>
      <c r="BY140" s="494"/>
      <c r="BZ140" s="121">
        <v>0</v>
      </c>
      <c r="CA140" s="120"/>
      <c r="CB140" s="56"/>
      <c r="CC140" s="485"/>
      <c r="CD140" s="494"/>
      <c r="CE140" s="121">
        <v>0</v>
      </c>
      <c r="CF140" s="120"/>
      <c r="CG140" s="56"/>
      <c r="CH140" s="485"/>
      <c r="CI140" s="494"/>
      <c r="CJ140" s="121">
        <v>0</v>
      </c>
      <c r="CK140" s="120"/>
      <c r="CL140" s="56"/>
      <c r="CM140" s="485"/>
      <c r="CN140" s="494"/>
      <c r="CO140" s="121">
        <v>0</v>
      </c>
      <c r="CP140" s="120"/>
      <c r="CQ140" s="56"/>
      <c r="CR140" s="485"/>
      <c r="CS140" s="494"/>
      <c r="CT140" s="121">
        <v>0</v>
      </c>
      <c r="CU140" s="120"/>
      <c r="CV140" s="56"/>
      <c r="CW140" s="485"/>
      <c r="CX140" s="494"/>
      <c r="CY140" s="121">
        <v>0</v>
      </c>
      <c r="CZ140" s="120"/>
      <c r="DA140" s="56"/>
      <c r="DB140" s="485"/>
      <c r="DC140" s="494"/>
      <c r="DD140" s="121">
        <v>0</v>
      </c>
      <c r="DE140" s="120"/>
      <c r="DF140" s="56"/>
      <c r="DG140" s="485"/>
      <c r="DH140" s="494"/>
      <c r="DI140" s="121">
        <v>0</v>
      </c>
      <c r="DJ140" s="120"/>
      <c r="DK140" s="56"/>
      <c r="DL140" s="485"/>
      <c r="DM140" s="494"/>
      <c r="DN140" s="121">
        <v>0</v>
      </c>
      <c r="DO140" s="120"/>
      <c r="DP140" s="56"/>
      <c r="DQ140" s="485"/>
      <c r="DR140" s="494"/>
      <c r="DS140" s="121">
        <v>0</v>
      </c>
      <c r="DT140" s="120"/>
      <c r="DU140" s="56"/>
      <c r="DV140" s="485"/>
      <c r="DW140" s="494"/>
      <c r="DX140" s="121">
        <v>0</v>
      </c>
      <c r="DY140" s="120"/>
      <c r="DZ140" s="56"/>
      <c r="EA140" s="485"/>
      <c r="EB140" s="494"/>
      <c r="EC140" s="121">
        <v>0</v>
      </c>
      <c r="ED140" s="120"/>
      <c r="EE140" s="56"/>
      <c r="EF140" s="485"/>
      <c r="EG140" s="494"/>
      <c r="EH140" s="121">
        <v>0</v>
      </c>
      <c r="EI140" s="120"/>
      <c r="EJ140" s="56"/>
      <c r="EK140" s="485"/>
      <c r="EL140" s="494"/>
      <c r="EM140" s="121">
        <f t="shared" si="16"/>
        <v>0</v>
      </c>
      <c r="EN140" s="120"/>
      <c r="EO140" s="56"/>
      <c r="EP140" s="144"/>
    </row>
    <row r="141" spans="4:146" ht="12.75" customHeight="1" x14ac:dyDescent="0.3">
      <c r="D141" s="144"/>
      <c r="F141" s="485"/>
      <c r="H141" s="56"/>
      <c r="I141" s="56"/>
      <c r="J141" s="56"/>
      <c r="K141" s="485"/>
      <c r="L141" s="56"/>
      <c r="M141" s="56"/>
      <c r="N141" s="56"/>
      <c r="O141" s="56"/>
      <c r="P141" s="485"/>
      <c r="Q141" s="56"/>
      <c r="R141" s="56"/>
      <c r="S141" s="56"/>
      <c r="T141" s="56"/>
      <c r="U141" s="485"/>
      <c r="V141" s="56"/>
      <c r="W141" s="56"/>
      <c r="X141" s="56"/>
      <c r="Y141" s="56"/>
      <c r="Z141" s="485"/>
      <c r="AA141" s="56"/>
      <c r="AB141" s="56"/>
      <c r="AC141" s="56"/>
      <c r="AD141" s="56"/>
      <c r="AE141" s="485"/>
      <c r="AF141" s="56"/>
      <c r="AG141" s="56"/>
      <c r="AH141" s="56"/>
      <c r="AI141" s="56"/>
      <c r="AJ141" s="485"/>
      <c r="AK141" s="56"/>
      <c r="AL141" s="56"/>
      <c r="AM141" s="56"/>
      <c r="AN141" s="56"/>
      <c r="AO141" s="485"/>
      <c r="AP141" s="56"/>
      <c r="AQ141" s="56"/>
      <c r="AR141" s="56"/>
      <c r="AS141" s="56"/>
      <c r="AT141" s="485"/>
      <c r="AU141" s="56"/>
      <c r="AV141" s="56"/>
      <c r="AW141" s="56"/>
      <c r="AX141" s="56"/>
      <c r="AY141" s="485"/>
      <c r="AZ141" s="56"/>
      <c r="BA141" s="56"/>
      <c r="BB141" s="56"/>
      <c r="BC141" s="56"/>
      <c r="BD141" s="485"/>
      <c r="BE141" s="56"/>
      <c r="BF141" s="56"/>
      <c r="BG141" s="56"/>
      <c r="BH141" s="56"/>
      <c r="BI141" s="485"/>
      <c r="BJ141" s="56"/>
      <c r="BK141" s="56"/>
      <c r="BL141" s="56"/>
      <c r="BM141" s="56"/>
      <c r="BN141" s="485"/>
      <c r="BO141" s="56"/>
      <c r="BP141" s="56"/>
      <c r="BQ141" s="56"/>
      <c r="BR141" s="56"/>
      <c r="BS141" s="485"/>
      <c r="BT141" s="56"/>
      <c r="BU141" s="56"/>
      <c r="BV141" s="56"/>
      <c r="BW141" s="56"/>
      <c r="BX141" s="485"/>
      <c r="BY141" s="56"/>
      <c r="BZ141" s="56"/>
      <c r="CA141" s="56"/>
      <c r="CB141" s="56"/>
      <c r="CC141" s="485"/>
      <c r="CD141" s="56"/>
      <c r="CE141" s="56"/>
      <c r="CF141" s="56"/>
      <c r="CG141" s="56"/>
      <c r="CH141" s="485"/>
      <c r="CI141" s="56"/>
      <c r="CJ141" s="56"/>
      <c r="CK141" s="56"/>
      <c r="CL141" s="56"/>
      <c r="CM141" s="485"/>
      <c r="CN141" s="56"/>
      <c r="CO141" s="56"/>
      <c r="CP141" s="56"/>
      <c r="CQ141" s="56"/>
      <c r="CR141" s="485"/>
      <c r="CS141" s="56"/>
      <c r="CT141" s="56"/>
      <c r="CU141" s="56"/>
      <c r="CV141" s="56"/>
      <c r="CW141" s="485"/>
      <c r="CX141" s="56"/>
      <c r="CY141" s="56"/>
      <c r="CZ141" s="56"/>
      <c r="DA141" s="56"/>
      <c r="DB141" s="485"/>
      <c r="DC141" s="56"/>
      <c r="DD141" s="56"/>
      <c r="DE141" s="56"/>
      <c r="DF141" s="56"/>
      <c r="DG141" s="485"/>
      <c r="DH141" s="56"/>
      <c r="DI141" s="56"/>
      <c r="DJ141" s="56"/>
      <c r="DK141" s="56"/>
      <c r="DL141" s="485"/>
      <c r="DM141" s="56"/>
      <c r="DN141" s="56"/>
      <c r="DO141" s="56"/>
      <c r="DP141" s="56"/>
      <c r="DQ141" s="485"/>
      <c r="DR141" s="56"/>
      <c r="DS141" s="56"/>
      <c r="DT141" s="56"/>
      <c r="DU141" s="56"/>
      <c r="DV141" s="485"/>
      <c r="DW141" s="56"/>
      <c r="DX141" s="56"/>
      <c r="DY141" s="56"/>
      <c r="DZ141" s="56"/>
      <c r="EA141" s="485"/>
      <c r="EB141" s="56"/>
      <c r="EC141" s="56"/>
      <c r="ED141" s="56"/>
      <c r="EE141" s="56"/>
      <c r="EF141" s="485"/>
      <c r="EG141" s="56"/>
      <c r="EH141" s="56"/>
      <c r="EI141" s="56"/>
      <c r="EJ141" s="56"/>
      <c r="EK141" s="485"/>
      <c r="EL141" s="56"/>
      <c r="EM141" s="56"/>
      <c r="EN141" s="56"/>
      <c r="EO141" s="56"/>
      <c r="EP141" s="144"/>
    </row>
    <row r="142" spans="4:146" ht="12.75" hidden="1" customHeight="1" x14ac:dyDescent="0.3">
      <c r="D142" s="144" t="s">
        <v>388</v>
      </c>
      <c r="F142" s="485"/>
      <c r="H142" s="56">
        <f>SUM(H143:H145)</f>
        <v>0</v>
      </c>
      <c r="I142" s="56"/>
      <c r="J142" s="56"/>
      <c r="K142" s="485"/>
      <c r="L142" s="56"/>
      <c r="M142" s="56">
        <f>SUM(M143:M145)</f>
        <v>0</v>
      </c>
      <c r="N142" s="56"/>
      <c r="O142" s="56"/>
      <c r="P142" s="485"/>
      <c r="Q142" s="56"/>
      <c r="R142" s="56">
        <f>SUM(R143:R145)</f>
        <v>0</v>
      </c>
      <c r="S142" s="56"/>
      <c r="T142" s="56"/>
      <c r="U142" s="485"/>
      <c r="V142" s="56"/>
      <c r="W142" s="56">
        <f>SUM(W143:W145)</f>
        <v>0</v>
      </c>
      <c r="X142" s="56"/>
      <c r="Y142" s="56"/>
      <c r="Z142" s="485"/>
      <c r="AA142" s="56"/>
      <c r="AB142" s="56">
        <f>SUM(AB143:AB145)</f>
        <v>0</v>
      </c>
      <c r="AC142" s="56"/>
      <c r="AD142" s="56"/>
      <c r="AE142" s="485"/>
      <c r="AF142" s="56"/>
      <c r="AG142" s="56">
        <f>SUM(AG143:AG145)</f>
        <v>0</v>
      </c>
      <c r="AH142" s="56"/>
      <c r="AI142" s="56"/>
      <c r="AJ142" s="485"/>
      <c r="AK142" s="56"/>
      <c r="AL142" s="56">
        <f>SUM(AL143:AL145)</f>
        <v>0</v>
      </c>
      <c r="AM142" s="56"/>
      <c r="AN142" s="56"/>
      <c r="AO142" s="485"/>
      <c r="AP142" s="56"/>
      <c r="AQ142" s="56">
        <f>SUM(AQ143:AQ145)</f>
        <v>0</v>
      </c>
      <c r="AR142" s="56"/>
      <c r="AS142" s="56"/>
      <c r="AT142" s="485"/>
      <c r="AU142" s="56"/>
      <c r="AV142" s="56">
        <f>SUM(AV143:AV145)</f>
        <v>0</v>
      </c>
      <c r="AW142" s="56"/>
      <c r="AX142" s="56"/>
      <c r="AY142" s="485"/>
      <c r="AZ142" s="56"/>
      <c r="BA142" s="56">
        <f>SUM(BA143:BA145)</f>
        <v>0</v>
      </c>
      <c r="BB142" s="56"/>
      <c r="BC142" s="56"/>
      <c r="BD142" s="485"/>
      <c r="BE142" s="56"/>
      <c r="BF142" s="56">
        <f>SUM(BF143:BF145)</f>
        <v>0</v>
      </c>
      <c r="BG142" s="56"/>
      <c r="BH142" s="56"/>
      <c r="BI142" s="485"/>
      <c r="BJ142" s="56"/>
      <c r="BK142" s="56">
        <f>SUM(BK143:BK145)</f>
        <v>0</v>
      </c>
      <c r="BL142" s="56"/>
      <c r="BM142" s="56"/>
      <c r="BN142" s="485"/>
      <c r="BO142" s="56"/>
      <c r="BP142" s="56">
        <f>SUM(BP143:BP145)</f>
        <v>0</v>
      </c>
      <c r="BQ142" s="56"/>
      <c r="BR142" s="56"/>
      <c r="BS142" s="485"/>
      <c r="BT142" s="56"/>
      <c r="BU142" s="56">
        <f>SUM(BU143:BU145)</f>
        <v>0</v>
      </c>
      <c r="BV142" s="56"/>
      <c r="BW142" s="56"/>
      <c r="BX142" s="485"/>
      <c r="BY142" s="56"/>
      <c r="BZ142" s="56">
        <f>SUM(BZ143:BZ145)</f>
        <v>0</v>
      </c>
      <c r="CA142" s="56"/>
      <c r="CB142" s="56"/>
      <c r="CC142" s="485"/>
      <c r="CD142" s="56"/>
      <c r="CE142" s="56">
        <f>SUM(CE143:CE145)</f>
        <v>0</v>
      </c>
      <c r="CF142" s="56"/>
      <c r="CG142" s="56"/>
      <c r="CH142" s="485"/>
      <c r="CI142" s="56"/>
      <c r="CJ142" s="56">
        <f>SUM(CJ143:CJ145)</f>
        <v>0</v>
      </c>
      <c r="CK142" s="56"/>
      <c r="CL142" s="56"/>
      <c r="CM142" s="485"/>
      <c r="CN142" s="56"/>
      <c r="CO142" s="56">
        <f>SUM(CO143:CO145)</f>
        <v>0</v>
      </c>
      <c r="CP142" s="56"/>
      <c r="CQ142" s="56"/>
      <c r="CR142" s="485"/>
      <c r="CS142" s="56"/>
      <c r="CT142" s="56">
        <f>SUM(CT143:CT145)</f>
        <v>0</v>
      </c>
      <c r="CU142" s="56"/>
      <c r="CV142" s="56"/>
      <c r="CW142" s="485"/>
      <c r="CX142" s="56"/>
      <c r="CY142" s="56">
        <f>SUM(CY143:CY145)</f>
        <v>0</v>
      </c>
      <c r="CZ142" s="56"/>
      <c r="DA142" s="56"/>
      <c r="DB142" s="485"/>
      <c r="DC142" s="56"/>
      <c r="DD142" s="56">
        <f>SUM(DD143:DD145)</f>
        <v>0</v>
      </c>
      <c r="DE142" s="56"/>
      <c r="DF142" s="56"/>
      <c r="DG142" s="485"/>
      <c r="DH142" s="56"/>
      <c r="DI142" s="56">
        <f>SUM(DI143:DI145)</f>
        <v>0</v>
      </c>
      <c r="DJ142" s="56"/>
      <c r="DK142" s="56"/>
      <c r="DL142" s="485"/>
      <c r="DM142" s="56"/>
      <c r="DN142" s="56">
        <f>SUM(DN143:DN145)</f>
        <v>0</v>
      </c>
      <c r="DO142" s="56"/>
      <c r="DP142" s="56"/>
      <c r="DQ142" s="485"/>
      <c r="DR142" s="56"/>
      <c r="DS142" s="56">
        <f>SUM(DS143:DS145)</f>
        <v>0</v>
      </c>
      <c r="DT142" s="56"/>
      <c r="DU142" s="56"/>
      <c r="DV142" s="485"/>
      <c r="DW142" s="56"/>
      <c r="DX142" s="56">
        <f>SUM(DX143:DX145)</f>
        <v>0</v>
      </c>
      <c r="DY142" s="56"/>
      <c r="DZ142" s="56"/>
      <c r="EA142" s="485"/>
      <c r="EB142" s="56"/>
      <c r="EC142" s="56">
        <f>SUM(EC143:EC145)</f>
        <v>0</v>
      </c>
      <c r="ED142" s="56"/>
      <c r="EE142" s="56"/>
      <c r="EF142" s="485"/>
      <c r="EG142" s="56"/>
      <c r="EH142" s="56">
        <f>SUM(EH143:EH145)</f>
        <v>0</v>
      </c>
      <c r="EI142" s="56"/>
      <c r="EJ142" s="56"/>
      <c r="EK142" s="485"/>
      <c r="EL142" s="56"/>
      <c r="EM142" s="56">
        <f>SUM(EM143:EM145)</f>
        <v>0</v>
      </c>
      <c r="EN142" s="56"/>
      <c r="EO142" s="56"/>
      <c r="EP142" s="144"/>
    </row>
    <row r="143" spans="4:146" ht="12.75" hidden="1" customHeight="1" x14ac:dyDescent="0.3">
      <c r="D143" s="144" t="s">
        <v>362</v>
      </c>
      <c r="F143" s="485"/>
      <c r="G143" s="406"/>
      <c r="H143" s="483">
        <v>0</v>
      </c>
      <c r="I143" s="484"/>
      <c r="J143" s="56"/>
      <c r="K143" s="485"/>
      <c r="L143" s="486"/>
      <c r="M143" s="483">
        <v>0</v>
      </c>
      <c r="N143" s="484"/>
      <c r="O143" s="56"/>
      <c r="P143" s="485"/>
      <c r="Q143" s="486"/>
      <c r="R143" s="483">
        <v>0</v>
      </c>
      <c r="S143" s="484"/>
      <c r="T143" s="56"/>
      <c r="U143" s="485"/>
      <c r="V143" s="486"/>
      <c r="W143" s="483">
        <v>0</v>
      </c>
      <c r="X143" s="484"/>
      <c r="Y143" s="56"/>
      <c r="Z143" s="485"/>
      <c r="AA143" s="486"/>
      <c r="AB143" s="483">
        <v>0</v>
      </c>
      <c r="AC143" s="484"/>
      <c r="AD143" s="56"/>
      <c r="AE143" s="485"/>
      <c r="AF143" s="486"/>
      <c r="AG143" s="483">
        <v>0</v>
      </c>
      <c r="AH143" s="484"/>
      <c r="AI143" s="56"/>
      <c r="AJ143" s="485"/>
      <c r="AK143" s="486"/>
      <c r="AL143" s="483">
        <v>0</v>
      </c>
      <c r="AM143" s="484"/>
      <c r="AN143" s="56"/>
      <c r="AO143" s="485"/>
      <c r="AP143" s="486"/>
      <c r="AQ143" s="483">
        <v>0</v>
      </c>
      <c r="AR143" s="484"/>
      <c r="AS143" s="56"/>
      <c r="AT143" s="485"/>
      <c r="AU143" s="486"/>
      <c r="AV143" s="483">
        <v>0</v>
      </c>
      <c r="AW143" s="484"/>
      <c r="AX143" s="56"/>
      <c r="AY143" s="485"/>
      <c r="AZ143" s="486"/>
      <c r="BA143" s="483">
        <v>0</v>
      </c>
      <c r="BB143" s="484"/>
      <c r="BC143" s="56"/>
      <c r="BD143" s="485"/>
      <c r="BE143" s="486"/>
      <c r="BF143" s="483">
        <v>0</v>
      </c>
      <c r="BG143" s="484"/>
      <c r="BH143" s="56"/>
      <c r="BI143" s="485"/>
      <c r="BJ143" s="486"/>
      <c r="BK143" s="483">
        <v>0</v>
      </c>
      <c r="BL143" s="484"/>
      <c r="BM143" s="56"/>
      <c r="BN143" s="485"/>
      <c r="BO143" s="486"/>
      <c r="BP143" s="483">
        <v>0</v>
      </c>
      <c r="BQ143" s="484"/>
      <c r="BR143" s="56"/>
      <c r="BS143" s="485"/>
      <c r="BT143" s="486"/>
      <c r="BU143" s="483">
        <f>SUM(M143:BP143)</f>
        <v>0</v>
      </c>
      <c r="BV143" s="484"/>
      <c r="BW143" s="56"/>
      <c r="BX143" s="485"/>
      <c r="BY143" s="486"/>
      <c r="BZ143" s="483">
        <v>0</v>
      </c>
      <c r="CA143" s="484"/>
      <c r="CB143" s="56"/>
      <c r="CC143" s="485"/>
      <c r="CD143" s="486"/>
      <c r="CE143" s="483">
        <v>0</v>
      </c>
      <c r="CF143" s="484"/>
      <c r="CG143" s="56"/>
      <c r="CH143" s="485"/>
      <c r="CI143" s="486"/>
      <c r="CJ143" s="483">
        <v>0</v>
      </c>
      <c r="CK143" s="484"/>
      <c r="CL143" s="56"/>
      <c r="CM143" s="485"/>
      <c r="CN143" s="486"/>
      <c r="CO143" s="483">
        <v>0</v>
      </c>
      <c r="CP143" s="484"/>
      <c r="CQ143" s="56"/>
      <c r="CR143" s="485"/>
      <c r="CS143" s="486"/>
      <c r="CT143" s="483">
        <v>0</v>
      </c>
      <c r="CU143" s="484"/>
      <c r="CV143" s="56"/>
      <c r="CW143" s="485"/>
      <c r="CX143" s="486"/>
      <c r="CY143" s="483">
        <v>0</v>
      </c>
      <c r="CZ143" s="484"/>
      <c r="DA143" s="56"/>
      <c r="DB143" s="485"/>
      <c r="DC143" s="486"/>
      <c r="DD143" s="483">
        <v>0</v>
      </c>
      <c r="DE143" s="484"/>
      <c r="DF143" s="56"/>
      <c r="DG143" s="485"/>
      <c r="DH143" s="486"/>
      <c r="DI143" s="483">
        <v>0</v>
      </c>
      <c r="DJ143" s="484"/>
      <c r="DK143" s="56"/>
      <c r="DL143" s="485"/>
      <c r="DM143" s="486"/>
      <c r="DN143" s="483">
        <v>0</v>
      </c>
      <c r="DO143" s="484"/>
      <c r="DP143" s="56"/>
      <c r="DQ143" s="485"/>
      <c r="DR143" s="486"/>
      <c r="DS143" s="483">
        <v>0</v>
      </c>
      <c r="DT143" s="484"/>
      <c r="DU143" s="56"/>
      <c r="DV143" s="485"/>
      <c r="DW143" s="486"/>
      <c r="DX143" s="483">
        <v>0</v>
      </c>
      <c r="DY143" s="484"/>
      <c r="DZ143" s="56"/>
      <c r="EA143" s="485"/>
      <c r="EB143" s="486"/>
      <c r="EC143" s="483">
        <v>0</v>
      </c>
      <c r="ED143" s="484"/>
      <c r="EE143" s="56"/>
      <c r="EF143" s="485"/>
      <c r="EG143" s="486"/>
      <c r="EH143" s="483">
        <v>0</v>
      </c>
      <c r="EI143" s="484"/>
      <c r="EJ143" s="56"/>
      <c r="EK143" s="485"/>
      <c r="EL143" s="486"/>
      <c r="EM143" s="483">
        <f>SUM(CE143:CE143)</f>
        <v>0</v>
      </c>
      <c r="EN143" s="484"/>
      <c r="EO143" s="56"/>
      <c r="EP143" s="144"/>
    </row>
    <row r="144" spans="4:146" ht="12.75" hidden="1" customHeight="1" x14ac:dyDescent="0.3">
      <c r="D144" s="144" t="s">
        <v>365</v>
      </c>
      <c r="F144" s="485"/>
      <c r="G144" s="400"/>
      <c r="H144" s="56">
        <v>0</v>
      </c>
      <c r="I144" s="55"/>
      <c r="J144" s="56"/>
      <c r="K144" s="485"/>
      <c r="L144" s="485"/>
      <c r="M144" s="56">
        <v>0</v>
      </c>
      <c r="N144" s="55"/>
      <c r="O144" s="56"/>
      <c r="P144" s="485"/>
      <c r="Q144" s="485"/>
      <c r="R144" s="56">
        <v>0</v>
      </c>
      <c r="S144" s="55"/>
      <c r="T144" s="56"/>
      <c r="U144" s="485"/>
      <c r="V144" s="485"/>
      <c r="W144" s="56">
        <v>0</v>
      </c>
      <c r="X144" s="55"/>
      <c r="Y144" s="56"/>
      <c r="Z144" s="485"/>
      <c r="AA144" s="485"/>
      <c r="AB144" s="56">
        <v>0</v>
      </c>
      <c r="AC144" s="55"/>
      <c r="AD144" s="56"/>
      <c r="AE144" s="485"/>
      <c r="AF144" s="485"/>
      <c r="AG144" s="56">
        <v>0</v>
      </c>
      <c r="AH144" s="55"/>
      <c r="AI144" s="56"/>
      <c r="AJ144" s="485"/>
      <c r="AK144" s="485"/>
      <c r="AL144" s="56">
        <v>0</v>
      </c>
      <c r="AM144" s="55"/>
      <c r="AN144" s="56"/>
      <c r="AO144" s="485"/>
      <c r="AP144" s="485"/>
      <c r="AQ144" s="56">
        <v>0</v>
      </c>
      <c r="AR144" s="55"/>
      <c r="AS144" s="56"/>
      <c r="AT144" s="485"/>
      <c r="AU144" s="485"/>
      <c r="AV144" s="56">
        <v>0</v>
      </c>
      <c r="AW144" s="55"/>
      <c r="AX144" s="56"/>
      <c r="AY144" s="485"/>
      <c r="AZ144" s="485"/>
      <c r="BA144" s="56">
        <v>0</v>
      </c>
      <c r="BB144" s="55"/>
      <c r="BC144" s="56"/>
      <c r="BD144" s="485"/>
      <c r="BE144" s="485"/>
      <c r="BF144" s="56">
        <v>0</v>
      </c>
      <c r="BG144" s="55"/>
      <c r="BH144" s="56"/>
      <c r="BI144" s="485"/>
      <c r="BJ144" s="485"/>
      <c r="BK144" s="56">
        <v>0</v>
      </c>
      <c r="BL144" s="55"/>
      <c r="BM144" s="56"/>
      <c r="BN144" s="485"/>
      <c r="BO144" s="485"/>
      <c r="BP144" s="56">
        <v>0</v>
      </c>
      <c r="BQ144" s="55"/>
      <c r="BR144" s="56"/>
      <c r="BS144" s="485"/>
      <c r="BT144" s="485"/>
      <c r="BU144" s="56">
        <f>SUM(M144:BP144)</f>
        <v>0</v>
      </c>
      <c r="BV144" s="55"/>
      <c r="BW144" s="56"/>
      <c r="BX144" s="485"/>
      <c r="BY144" s="485"/>
      <c r="BZ144" s="56">
        <v>0</v>
      </c>
      <c r="CA144" s="55"/>
      <c r="CB144" s="56"/>
      <c r="CC144" s="485"/>
      <c r="CD144" s="485"/>
      <c r="CE144" s="56">
        <v>0</v>
      </c>
      <c r="CF144" s="55"/>
      <c r="CG144" s="56"/>
      <c r="CH144" s="485"/>
      <c r="CI144" s="485"/>
      <c r="CJ144" s="56">
        <v>0</v>
      </c>
      <c r="CK144" s="55"/>
      <c r="CL144" s="56"/>
      <c r="CM144" s="485"/>
      <c r="CN144" s="485"/>
      <c r="CO144" s="56">
        <v>0</v>
      </c>
      <c r="CP144" s="55"/>
      <c r="CQ144" s="56"/>
      <c r="CR144" s="485"/>
      <c r="CS144" s="485"/>
      <c r="CT144" s="56">
        <v>0</v>
      </c>
      <c r="CU144" s="55"/>
      <c r="CV144" s="56"/>
      <c r="CW144" s="485"/>
      <c r="CX144" s="485"/>
      <c r="CY144" s="56">
        <v>0</v>
      </c>
      <c r="CZ144" s="55"/>
      <c r="DA144" s="56"/>
      <c r="DB144" s="485"/>
      <c r="DC144" s="485"/>
      <c r="DD144" s="56">
        <v>0</v>
      </c>
      <c r="DE144" s="55"/>
      <c r="DF144" s="56"/>
      <c r="DG144" s="485"/>
      <c r="DH144" s="485"/>
      <c r="DI144" s="56">
        <v>0</v>
      </c>
      <c r="DJ144" s="55"/>
      <c r="DK144" s="56"/>
      <c r="DL144" s="485"/>
      <c r="DM144" s="485"/>
      <c r="DN144" s="56">
        <v>0</v>
      </c>
      <c r="DO144" s="55"/>
      <c r="DP144" s="56"/>
      <c r="DQ144" s="485"/>
      <c r="DR144" s="485"/>
      <c r="DS144" s="56">
        <v>0</v>
      </c>
      <c r="DT144" s="55"/>
      <c r="DU144" s="56"/>
      <c r="DV144" s="485"/>
      <c r="DW144" s="485"/>
      <c r="DX144" s="56">
        <v>0</v>
      </c>
      <c r="DY144" s="55"/>
      <c r="DZ144" s="56"/>
      <c r="EA144" s="485"/>
      <c r="EB144" s="485"/>
      <c r="EC144" s="56">
        <v>0</v>
      </c>
      <c r="ED144" s="55"/>
      <c r="EE144" s="56"/>
      <c r="EF144" s="485"/>
      <c r="EG144" s="485"/>
      <c r="EH144" s="56">
        <v>0</v>
      </c>
      <c r="EI144" s="55"/>
      <c r="EJ144" s="56"/>
      <c r="EK144" s="485"/>
      <c r="EL144" s="485"/>
      <c r="EM144" s="56">
        <f>SUM(CE144:CE144)</f>
        <v>0</v>
      </c>
      <c r="EN144" s="55"/>
      <c r="EO144" s="56"/>
      <c r="EP144" s="144"/>
    </row>
    <row r="145" spans="4:146" ht="12.75" hidden="1" customHeight="1" x14ac:dyDescent="0.3">
      <c r="D145" s="144" t="s">
        <v>382</v>
      </c>
      <c r="F145" s="485"/>
      <c r="G145" s="420"/>
      <c r="H145" s="121">
        <v>0</v>
      </c>
      <c r="I145" s="120"/>
      <c r="J145" s="56"/>
      <c r="K145" s="485"/>
      <c r="L145" s="494"/>
      <c r="M145" s="121">
        <v>0</v>
      </c>
      <c r="N145" s="120"/>
      <c r="O145" s="56"/>
      <c r="P145" s="485"/>
      <c r="Q145" s="494"/>
      <c r="R145" s="121">
        <v>0</v>
      </c>
      <c r="S145" s="120"/>
      <c r="T145" s="56"/>
      <c r="U145" s="485"/>
      <c r="V145" s="494"/>
      <c r="W145" s="121">
        <v>0</v>
      </c>
      <c r="X145" s="120"/>
      <c r="Y145" s="56"/>
      <c r="Z145" s="485"/>
      <c r="AA145" s="494"/>
      <c r="AB145" s="121">
        <v>0</v>
      </c>
      <c r="AC145" s="120"/>
      <c r="AD145" s="56"/>
      <c r="AE145" s="485"/>
      <c r="AF145" s="494"/>
      <c r="AG145" s="121">
        <v>0</v>
      </c>
      <c r="AH145" s="120"/>
      <c r="AI145" s="56"/>
      <c r="AJ145" s="485"/>
      <c r="AK145" s="494"/>
      <c r="AL145" s="121">
        <v>0</v>
      </c>
      <c r="AM145" s="120"/>
      <c r="AN145" s="56"/>
      <c r="AO145" s="485"/>
      <c r="AP145" s="494"/>
      <c r="AQ145" s="121">
        <v>0</v>
      </c>
      <c r="AR145" s="120"/>
      <c r="AS145" s="56"/>
      <c r="AT145" s="485"/>
      <c r="AU145" s="494"/>
      <c r="AV145" s="121">
        <v>0</v>
      </c>
      <c r="AW145" s="120"/>
      <c r="AX145" s="56"/>
      <c r="AY145" s="485"/>
      <c r="AZ145" s="494"/>
      <c r="BA145" s="121">
        <v>0</v>
      </c>
      <c r="BB145" s="120"/>
      <c r="BC145" s="56"/>
      <c r="BD145" s="485"/>
      <c r="BE145" s="494"/>
      <c r="BF145" s="121">
        <v>0</v>
      </c>
      <c r="BG145" s="120"/>
      <c r="BH145" s="56"/>
      <c r="BI145" s="485"/>
      <c r="BJ145" s="494"/>
      <c r="BK145" s="121">
        <v>0</v>
      </c>
      <c r="BL145" s="120"/>
      <c r="BM145" s="56"/>
      <c r="BN145" s="485"/>
      <c r="BO145" s="494"/>
      <c r="BP145" s="121">
        <v>0</v>
      </c>
      <c r="BQ145" s="120"/>
      <c r="BR145" s="56"/>
      <c r="BS145" s="485"/>
      <c r="BT145" s="494"/>
      <c r="BU145" s="121">
        <f>SUM(M145:BP145)</f>
        <v>0</v>
      </c>
      <c r="BV145" s="120"/>
      <c r="BW145" s="56"/>
      <c r="BX145" s="485"/>
      <c r="BY145" s="494"/>
      <c r="BZ145" s="121">
        <v>0</v>
      </c>
      <c r="CA145" s="120"/>
      <c r="CB145" s="56"/>
      <c r="CC145" s="485"/>
      <c r="CD145" s="494"/>
      <c r="CE145" s="121">
        <v>0</v>
      </c>
      <c r="CF145" s="120"/>
      <c r="CG145" s="56"/>
      <c r="CH145" s="485"/>
      <c r="CI145" s="494"/>
      <c r="CJ145" s="121">
        <v>0</v>
      </c>
      <c r="CK145" s="120"/>
      <c r="CL145" s="56"/>
      <c r="CM145" s="485"/>
      <c r="CN145" s="494"/>
      <c r="CO145" s="121">
        <v>0</v>
      </c>
      <c r="CP145" s="120"/>
      <c r="CQ145" s="56"/>
      <c r="CR145" s="485"/>
      <c r="CS145" s="494"/>
      <c r="CT145" s="121">
        <v>0</v>
      </c>
      <c r="CU145" s="120"/>
      <c r="CV145" s="56"/>
      <c r="CW145" s="485"/>
      <c r="CX145" s="494"/>
      <c r="CY145" s="121">
        <v>0</v>
      </c>
      <c r="CZ145" s="120"/>
      <c r="DA145" s="56"/>
      <c r="DB145" s="485"/>
      <c r="DC145" s="494"/>
      <c r="DD145" s="121">
        <v>0</v>
      </c>
      <c r="DE145" s="120"/>
      <c r="DF145" s="56"/>
      <c r="DG145" s="485"/>
      <c r="DH145" s="494"/>
      <c r="DI145" s="121">
        <v>0</v>
      </c>
      <c r="DJ145" s="120"/>
      <c r="DK145" s="56"/>
      <c r="DL145" s="485"/>
      <c r="DM145" s="494"/>
      <c r="DN145" s="121">
        <v>0</v>
      </c>
      <c r="DO145" s="120"/>
      <c r="DP145" s="56"/>
      <c r="DQ145" s="485"/>
      <c r="DR145" s="494"/>
      <c r="DS145" s="121">
        <v>0</v>
      </c>
      <c r="DT145" s="120"/>
      <c r="DU145" s="56"/>
      <c r="DV145" s="485"/>
      <c r="DW145" s="494"/>
      <c r="DX145" s="121">
        <v>0</v>
      </c>
      <c r="DY145" s="120"/>
      <c r="DZ145" s="56"/>
      <c r="EA145" s="485"/>
      <c r="EB145" s="494"/>
      <c r="EC145" s="121">
        <v>0</v>
      </c>
      <c r="ED145" s="120"/>
      <c r="EE145" s="56"/>
      <c r="EF145" s="485"/>
      <c r="EG145" s="494"/>
      <c r="EH145" s="121">
        <v>0</v>
      </c>
      <c r="EI145" s="120"/>
      <c r="EJ145" s="56"/>
      <c r="EK145" s="485"/>
      <c r="EL145" s="494"/>
      <c r="EM145" s="121">
        <f>SUM(CE145:CE145)</f>
        <v>0</v>
      </c>
      <c r="EN145" s="120"/>
      <c r="EO145" s="56"/>
      <c r="EP145" s="144"/>
    </row>
    <row r="146" spans="4:146" ht="12.75" hidden="1" customHeight="1" x14ac:dyDescent="0.3">
      <c r="D146" s="144"/>
      <c r="F146" s="485"/>
      <c r="H146" s="56"/>
      <c r="I146" s="56"/>
      <c r="J146" s="56"/>
      <c r="K146" s="485"/>
      <c r="L146" s="56"/>
      <c r="M146" s="56"/>
      <c r="N146" s="56"/>
      <c r="O146" s="56"/>
      <c r="P146" s="485"/>
      <c r="Q146" s="56"/>
      <c r="R146" s="56"/>
      <c r="S146" s="56"/>
      <c r="T146" s="56"/>
      <c r="U146" s="485"/>
      <c r="V146" s="56"/>
      <c r="W146" s="56"/>
      <c r="X146" s="56"/>
      <c r="Y146" s="56"/>
      <c r="Z146" s="485"/>
      <c r="AA146" s="56"/>
      <c r="AB146" s="56"/>
      <c r="AC146" s="56"/>
      <c r="AD146" s="56"/>
      <c r="AE146" s="485"/>
      <c r="AF146" s="56"/>
      <c r="AG146" s="56"/>
      <c r="AH146" s="56"/>
      <c r="AI146" s="56"/>
      <c r="AJ146" s="485"/>
      <c r="AK146" s="56"/>
      <c r="AL146" s="56"/>
      <c r="AM146" s="56"/>
      <c r="AN146" s="56"/>
      <c r="AO146" s="485"/>
      <c r="AP146" s="56"/>
      <c r="AQ146" s="56"/>
      <c r="AR146" s="56"/>
      <c r="AS146" s="56"/>
      <c r="AT146" s="485"/>
      <c r="AU146" s="56"/>
      <c r="AV146" s="56"/>
      <c r="AW146" s="56"/>
      <c r="AX146" s="56"/>
      <c r="AY146" s="485"/>
      <c r="AZ146" s="56"/>
      <c r="BA146" s="56"/>
      <c r="BB146" s="56"/>
      <c r="BC146" s="56"/>
      <c r="BD146" s="485"/>
      <c r="BE146" s="56"/>
      <c r="BF146" s="56"/>
      <c r="BG146" s="56"/>
      <c r="BH146" s="56"/>
      <c r="BI146" s="485"/>
      <c r="BJ146" s="56"/>
      <c r="BK146" s="56"/>
      <c r="BL146" s="56"/>
      <c r="BM146" s="56"/>
      <c r="BN146" s="485"/>
      <c r="BO146" s="56"/>
      <c r="BP146" s="56"/>
      <c r="BQ146" s="56"/>
      <c r="BR146" s="56"/>
      <c r="BS146" s="485"/>
      <c r="BT146" s="56"/>
      <c r="BU146" s="56"/>
      <c r="BV146" s="56"/>
      <c r="BW146" s="56"/>
      <c r="BX146" s="485"/>
      <c r="BY146" s="56"/>
      <c r="BZ146" s="56"/>
      <c r="CA146" s="56"/>
      <c r="CB146" s="56"/>
      <c r="CC146" s="485"/>
      <c r="CD146" s="56"/>
      <c r="CE146" s="56"/>
      <c r="CF146" s="56"/>
      <c r="CG146" s="56"/>
      <c r="CH146" s="485"/>
      <c r="CI146" s="56"/>
      <c r="CJ146" s="56"/>
      <c r="CK146" s="56"/>
      <c r="CL146" s="56"/>
      <c r="CM146" s="485"/>
      <c r="CN146" s="56"/>
      <c r="CO146" s="56"/>
      <c r="CP146" s="56"/>
      <c r="CQ146" s="56"/>
      <c r="CR146" s="485"/>
      <c r="CS146" s="56"/>
      <c r="CT146" s="56"/>
      <c r="CU146" s="56"/>
      <c r="CV146" s="56"/>
      <c r="CW146" s="485"/>
      <c r="CX146" s="56"/>
      <c r="CY146" s="56"/>
      <c r="CZ146" s="56"/>
      <c r="DA146" s="56"/>
      <c r="DB146" s="485"/>
      <c r="DC146" s="56"/>
      <c r="DD146" s="56"/>
      <c r="DE146" s="56"/>
      <c r="DF146" s="56"/>
      <c r="DG146" s="485"/>
      <c r="DH146" s="56"/>
      <c r="DI146" s="56"/>
      <c r="DJ146" s="56"/>
      <c r="DK146" s="56"/>
      <c r="DL146" s="485"/>
      <c r="DM146" s="56"/>
      <c r="DN146" s="56"/>
      <c r="DO146" s="56"/>
      <c r="DP146" s="56"/>
      <c r="DQ146" s="485"/>
      <c r="DR146" s="56"/>
      <c r="DS146" s="56"/>
      <c r="DT146" s="56"/>
      <c r="DU146" s="56"/>
      <c r="DV146" s="485"/>
      <c r="DW146" s="56"/>
      <c r="DX146" s="56"/>
      <c r="DY146" s="56"/>
      <c r="DZ146" s="56"/>
      <c r="EA146" s="485"/>
      <c r="EB146" s="56"/>
      <c r="EC146" s="56"/>
      <c r="ED146" s="56"/>
      <c r="EE146" s="56"/>
      <c r="EF146" s="485"/>
      <c r="EG146" s="56"/>
      <c r="EH146" s="56"/>
      <c r="EI146" s="56"/>
      <c r="EJ146" s="56"/>
      <c r="EK146" s="485"/>
      <c r="EL146" s="56"/>
      <c r="EM146" s="56"/>
      <c r="EN146" s="56"/>
      <c r="EO146" s="56"/>
      <c r="EP146" s="144"/>
    </row>
    <row r="147" spans="4:146" x14ac:dyDescent="0.3">
      <c r="D147" s="144" t="s">
        <v>389</v>
      </c>
      <c r="F147" s="485"/>
      <c r="H147" s="56">
        <f>SUM(H148:H150)</f>
        <v>0</v>
      </c>
      <c r="I147" s="56"/>
      <c r="J147" s="56"/>
      <c r="K147" s="485"/>
      <c r="L147" s="56"/>
      <c r="M147" s="56">
        <f>SUM(M148:M150)</f>
        <v>3439000</v>
      </c>
      <c r="N147" s="56"/>
      <c r="O147" s="56"/>
      <c r="P147" s="485"/>
      <c r="Q147" s="56"/>
      <c r="R147" s="56">
        <f>SUM(R148:R150)</f>
        <v>3306000</v>
      </c>
      <c r="S147" s="56"/>
      <c r="T147" s="56"/>
      <c r="U147" s="485"/>
      <c r="V147" s="56"/>
      <c r="W147" s="56">
        <f>SUM(W148:W150)</f>
        <v>4688000</v>
      </c>
      <c r="X147" s="56"/>
      <c r="Y147" s="56"/>
      <c r="Z147" s="485"/>
      <c r="AA147" s="56"/>
      <c r="AB147" s="56">
        <f>SUM(AB148:AB150)</f>
        <v>0</v>
      </c>
      <c r="AC147" s="56"/>
      <c r="AD147" s="56"/>
      <c r="AE147" s="485"/>
      <c r="AF147" s="56"/>
      <c r="AG147" s="56">
        <f>SUM(AG148:AG150)</f>
        <v>0</v>
      </c>
      <c r="AH147" s="56"/>
      <c r="AI147" s="56"/>
      <c r="AJ147" s="485"/>
      <c r="AK147" s="56"/>
      <c r="AL147" s="56">
        <f>SUM(AL148:AL150)</f>
        <v>0</v>
      </c>
      <c r="AM147" s="56"/>
      <c r="AN147" s="56"/>
      <c r="AO147" s="485"/>
      <c r="AP147" s="56"/>
      <c r="AQ147" s="56">
        <f>SUM(AQ148:AQ150)</f>
        <v>0</v>
      </c>
      <c r="AR147" s="56"/>
      <c r="AS147" s="56"/>
      <c r="AT147" s="485"/>
      <c r="AU147" s="56"/>
      <c r="AV147" s="56">
        <f>SUM(AV148:AV150)</f>
        <v>0</v>
      </c>
      <c r="AW147" s="56"/>
      <c r="AX147" s="56"/>
      <c r="AY147" s="485"/>
      <c r="AZ147" s="56"/>
      <c r="BA147" s="56">
        <f>SUM(BA148:BA150)</f>
        <v>0</v>
      </c>
      <c r="BB147" s="56"/>
      <c r="BC147" s="56"/>
      <c r="BD147" s="485"/>
      <c r="BE147" s="56"/>
      <c r="BF147" s="56">
        <f>SUM(BF148:BF150)</f>
        <v>0</v>
      </c>
      <c r="BG147" s="56"/>
      <c r="BH147" s="56"/>
      <c r="BI147" s="485"/>
      <c r="BJ147" s="56"/>
      <c r="BK147" s="56">
        <f>SUM(BK148:BK150)</f>
        <v>0</v>
      </c>
      <c r="BL147" s="56"/>
      <c r="BM147" s="56"/>
      <c r="BN147" s="485"/>
      <c r="BO147" s="56"/>
      <c r="BP147" s="56">
        <f>SUM(BP148:BP150)</f>
        <v>0</v>
      </c>
      <c r="BQ147" s="56"/>
      <c r="BR147" s="56"/>
      <c r="BS147" s="485"/>
      <c r="BT147" s="56"/>
      <c r="BU147" s="56">
        <f>SUM(BU148:BU150)</f>
        <v>11433000</v>
      </c>
      <c r="BV147" s="56"/>
      <c r="BW147" s="56"/>
      <c r="BX147" s="485"/>
      <c r="BY147" s="56"/>
      <c r="BZ147" s="56">
        <f>SUM(BZ148:BZ150)</f>
        <v>25878837</v>
      </c>
      <c r="CA147" s="56"/>
      <c r="CB147" s="56"/>
      <c r="CC147" s="485"/>
      <c r="CD147" s="56"/>
      <c r="CE147" s="56">
        <f>SUM(CE148:CE150)</f>
        <v>6119000</v>
      </c>
      <c r="CF147" s="56"/>
      <c r="CG147" s="56"/>
      <c r="CH147" s="485"/>
      <c r="CI147" s="56"/>
      <c r="CJ147" s="56">
        <f>SUM(CJ148:CJ150)</f>
        <v>3854000</v>
      </c>
      <c r="CK147" s="56"/>
      <c r="CL147" s="56"/>
      <c r="CM147" s="485"/>
      <c r="CN147" s="56"/>
      <c r="CO147" s="56">
        <f>SUM(CO148:CO150)</f>
        <v>2170379</v>
      </c>
      <c r="CP147" s="56"/>
      <c r="CQ147" s="56"/>
      <c r="CR147" s="485"/>
      <c r="CS147" s="56"/>
      <c r="CT147" s="56">
        <f>SUM(CT148:CT150)</f>
        <v>3532072</v>
      </c>
      <c r="CU147" s="56"/>
      <c r="CV147" s="56"/>
      <c r="CW147" s="485"/>
      <c r="CX147" s="56"/>
      <c r="CY147" s="56">
        <f>SUM(CY148:CY150)</f>
        <v>3436373</v>
      </c>
      <c r="CZ147" s="56"/>
      <c r="DA147" s="56"/>
      <c r="DB147" s="485"/>
      <c r="DC147" s="56"/>
      <c r="DD147" s="56">
        <f>SUM(DD148:DD150)</f>
        <v>2191000</v>
      </c>
      <c r="DE147" s="56"/>
      <c r="DF147" s="56"/>
      <c r="DG147" s="485"/>
      <c r="DH147" s="56"/>
      <c r="DI147" s="56">
        <f>SUM(DI148:DI150)</f>
        <v>10934</v>
      </c>
      <c r="DJ147" s="56"/>
      <c r="DK147" s="56"/>
      <c r="DL147" s="485"/>
      <c r="DM147" s="56"/>
      <c r="DN147" s="56">
        <f>SUM(DN148:DN150)</f>
        <v>5440</v>
      </c>
      <c r="DO147" s="56"/>
      <c r="DP147" s="56"/>
      <c r="DQ147" s="485"/>
      <c r="DR147" s="56"/>
      <c r="DS147" s="56">
        <f>SUM(DS148:DS150)</f>
        <v>6639</v>
      </c>
      <c r="DT147" s="56"/>
      <c r="DU147" s="56"/>
      <c r="DV147" s="485"/>
      <c r="DW147" s="56"/>
      <c r="DX147" s="56">
        <f>SUM(DX148:DX150)</f>
        <v>0</v>
      </c>
      <c r="DY147" s="56"/>
      <c r="DZ147" s="56"/>
      <c r="EA147" s="485"/>
      <c r="EB147" s="56"/>
      <c r="EC147" s="56">
        <f>SUM(EC148:EC150)</f>
        <v>2500000</v>
      </c>
      <c r="ED147" s="56"/>
      <c r="EE147" s="56"/>
      <c r="EF147" s="485"/>
      <c r="EG147" s="56"/>
      <c r="EH147" s="56">
        <f>SUM(EH148:EH150)</f>
        <v>2053000</v>
      </c>
      <c r="EI147" s="56"/>
      <c r="EJ147" s="56"/>
      <c r="EK147" s="485"/>
      <c r="EL147" s="56"/>
      <c r="EM147" s="56">
        <f>SUM(EM148:EM150)</f>
        <v>12143379</v>
      </c>
      <c r="EN147" s="56"/>
      <c r="EO147" s="56"/>
      <c r="EP147" s="144"/>
    </row>
    <row r="148" spans="4:146" x14ac:dyDescent="0.3">
      <c r="D148" s="144" t="s">
        <v>362</v>
      </c>
      <c r="F148" s="485"/>
      <c r="G148" s="406"/>
      <c r="H148" s="483">
        <v>0</v>
      </c>
      <c r="I148" s="484"/>
      <c r="J148" s="56"/>
      <c r="K148" s="485"/>
      <c r="L148" s="486"/>
      <c r="M148" s="483">
        <f>3439000-647035</f>
        <v>2791965</v>
      </c>
      <c r="N148" s="484"/>
      <c r="O148" s="56"/>
      <c r="P148" s="485"/>
      <c r="Q148" s="486"/>
      <c r="R148" s="483">
        <f>3306000-557099</f>
        <v>2748901</v>
      </c>
      <c r="S148" s="484"/>
      <c r="T148" s="56"/>
      <c r="U148" s="485"/>
      <c r="V148" s="486"/>
      <c r="W148" s="483">
        <f>4688000-656402</f>
        <v>4031598</v>
      </c>
      <c r="X148" s="484"/>
      <c r="Y148" s="56"/>
      <c r="Z148" s="485"/>
      <c r="AA148" s="486"/>
      <c r="AB148" s="483">
        <v>0</v>
      </c>
      <c r="AC148" s="484"/>
      <c r="AD148" s="56"/>
      <c r="AE148" s="485"/>
      <c r="AF148" s="486"/>
      <c r="AG148" s="483">
        <v>0</v>
      </c>
      <c r="AH148" s="484"/>
      <c r="AI148" s="56"/>
      <c r="AJ148" s="485"/>
      <c r="AK148" s="486"/>
      <c r="AL148" s="483">
        <v>0</v>
      </c>
      <c r="AM148" s="484"/>
      <c r="AN148" s="56"/>
      <c r="AO148" s="485"/>
      <c r="AP148" s="486"/>
      <c r="AQ148" s="483">
        <v>0</v>
      </c>
      <c r="AR148" s="484"/>
      <c r="AS148" s="56"/>
      <c r="AT148" s="485"/>
      <c r="AU148" s="486"/>
      <c r="AV148" s="483">
        <v>0</v>
      </c>
      <c r="AW148" s="484"/>
      <c r="AX148" s="56"/>
      <c r="AY148" s="485"/>
      <c r="AZ148" s="486"/>
      <c r="BA148" s="483">
        <v>0</v>
      </c>
      <c r="BB148" s="484"/>
      <c r="BC148" s="56"/>
      <c r="BD148" s="485"/>
      <c r="BE148" s="486"/>
      <c r="BF148" s="483">
        <v>0</v>
      </c>
      <c r="BG148" s="484"/>
      <c r="BH148" s="56"/>
      <c r="BI148" s="485"/>
      <c r="BJ148" s="486"/>
      <c r="BK148" s="483">
        <v>0</v>
      </c>
      <c r="BL148" s="484"/>
      <c r="BM148" s="56"/>
      <c r="BN148" s="485"/>
      <c r="BO148" s="486"/>
      <c r="BP148" s="483">
        <v>0</v>
      </c>
      <c r="BQ148" s="484"/>
      <c r="BR148" s="56"/>
      <c r="BS148" s="485"/>
      <c r="BT148" s="486"/>
      <c r="BU148" s="483">
        <f>SUM(M148:BP148)</f>
        <v>9572464</v>
      </c>
      <c r="BV148" s="484"/>
      <c r="BW148" s="56"/>
      <c r="BX148" s="485"/>
      <c r="BY148" s="486"/>
      <c r="BZ148" s="483">
        <v>20489285</v>
      </c>
      <c r="CA148" s="484"/>
      <c r="CB148" s="56"/>
      <c r="CC148" s="485"/>
      <c r="CD148" s="486"/>
      <c r="CE148" s="483">
        <v>4535814</v>
      </c>
      <c r="CF148" s="484"/>
      <c r="CG148" s="56"/>
      <c r="CH148" s="485"/>
      <c r="CI148" s="486"/>
      <c r="CJ148" s="483">
        <v>2911817</v>
      </c>
      <c r="CK148" s="484"/>
      <c r="CL148" s="56"/>
      <c r="CM148" s="485"/>
      <c r="CN148" s="486"/>
      <c r="CO148" s="483">
        <v>1700345</v>
      </c>
      <c r="CP148" s="484"/>
      <c r="CQ148" s="56"/>
      <c r="CR148" s="485"/>
      <c r="CS148" s="486"/>
      <c r="CT148" s="483">
        <v>2860771</v>
      </c>
      <c r="CU148" s="484"/>
      <c r="CV148" s="56"/>
      <c r="CW148" s="485"/>
      <c r="CX148" s="486"/>
      <c r="CY148" s="483">
        <v>2822105</v>
      </c>
      <c r="CZ148" s="484"/>
      <c r="DA148" s="56"/>
      <c r="DB148" s="485"/>
      <c r="DC148" s="486"/>
      <c r="DD148" s="483">
        <v>1826463</v>
      </c>
      <c r="DE148" s="484"/>
      <c r="DF148" s="56"/>
      <c r="DG148" s="485"/>
      <c r="DH148" s="486"/>
      <c r="DI148" s="483">
        <v>9352</v>
      </c>
      <c r="DJ148" s="484"/>
      <c r="DK148" s="56"/>
      <c r="DL148" s="485"/>
      <c r="DM148" s="486"/>
      <c r="DN148" s="483">
        <v>4587</v>
      </c>
      <c r="DO148" s="484"/>
      <c r="DP148" s="56"/>
      <c r="DQ148" s="485"/>
      <c r="DR148" s="486"/>
      <c r="DS148" s="483">
        <v>5676</v>
      </c>
      <c r="DT148" s="484"/>
      <c r="DU148" s="56"/>
      <c r="DV148" s="485"/>
      <c r="DW148" s="486"/>
      <c r="DX148" s="483">
        <v>0</v>
      </c>
      <c r="DY148" s="484"/>
      <c r="DZ148" s="56"/>
      <c r="EA148" s="485"/>
      <c r="EB148" s="486"/>
      <c r="EC148" s="483">
        <v>2103365</v>
      </c>
      <c r="ED148" s="484"/>
      <c r="EE148" s="56"/>
      <c r="EF148" s="485"/>
      <c r="EG148" s="486"/>
      <c r="EH148" s="483">
        <v>1708990</v>
      </c>
      <c r="EI148" s="484"/>
      <c r="EJ148" s="56"/>
      <c r="EK148" s="485"/>
      <c r="EL148" s="486"/>
      <c r="EM148" s="483">
        <f t="shared" ref="EM148:EM150" si="17">SUM(CE148:CO148)</f>
        <v>9147976</v>
      </c>
      <c r="EN148" s="484"/>
      <c r="EO148" s="56"/>
      <c r="EP148" s="144"/>
    </row>
    <row r="149" spans="4:146" x14ac:dyDescent="0.3">
      <c r="D149" s="144" t="s">
        <v>365</v>
      </c>
      <c r="F149" s="485"/>
      <c r="G149" s="400"/>
      <c r="H149" s="56">
        <v>0</v>
      </c>
      <c r="I149" s="55"/>
      <c r="J149" s="56"/>
      <c r="K149" s="485"/>
      <c r="L149" s="485"/>
      <c r="M149" s="56">
        <v>647035</v>
      </c>
      <c r="N149" s="55"/>
      <c r="O149" s="56"/>
      <c r="P149" s="485"/>
      <c r="Q149" s="485"/>
      <c r="R149" s="56">
        <v>557099</v>
      </c>
      <c r="S149" s="55"/>
      <c r="T149" s="56"/>
      <c r="U149" s="485"/>
      <c r="V149" s="485"/>
      <c r="W149" s="56">
        <v>656402</v>
      </c>
      <c r="X149" s="55"/>
      <c r="Y149" s="56"/>
      <c r="Z149" s="485"/>
      <c r="AA149" s="485"/>
      <c r="AB149" s="56">
        <v>0</v>
      </c>
      <c r="AC149" s="55"/>
      <c r="AD149" s="56"/>
      <c r="AE149" s="485"/>
      <c r="AF149" s="485"/>
      <c r="AG149" s="56">
        <v>0</v>
      </c>
      <c r="AH149" s="55"/>
      <c r="AI149" s="56"/>
      <c r="AJ149" s="485"/>
      <c r="AK149" s="485"/>
      <c r="AL149" s="56">
        <v>0</v>
      </c>
      <c r="AM149" s="55"/>
      <c r="AN149" s="56"/>
      <c r="AO149" s="485"/>
      <c r="AP149" s="485"/>
      <c r="AQ149" s="56">
        <v>0</v>
      </c>
      <c r="AR149" s="55"/>
      <c r="AS149" s="56"/>
      <c r="AT149" s="485"/>
      <c r="AU149" s="485"/>
      <c r="AV149" s="56">
        <v>0</v>
      </c>
      <c r="AW149" s="55"/>
      <c r="AX149" s="56"/>
      <c r="AY149" s="485"/>
      <c r="AZ149" s="485"/>
      <c r="BA149" s="56">
        <v>0</v>
      </c>
      <c r="BB149" s="55"/>
      <c r="BC149" s="56"/>
      <c r="BD149" s="485"/>
      <c r="BE149" s="485"/>
      <c r="BF149" s="56">
        <v>0</v>
      </c>
      <c r="BG149" s="55"/>
      <c r="BH149" s="56"/>
      <c r="BI149" s="485"/>
      <c r="BJ149" s="485"/>
      <c r="BK149" s="56">
        <v>0</v>
      </c>
      <c r="BL149" s="55"/>
      <c r="BM149" s="56"/>
      <c r="BN149" s="485"/>
      <c r="BO149" s="485"/>
      <c r="BP149" s="56">
        <v>0</v>
      </c>
      <c r="BQ149" s="55"/>
      <c r="BR149" s="56"/>
      <c r="BS149" s="485"/>
      <c r="BT149" s="485"/>
      <c r="BU149" s="56">
        <f>SUM(M149:BP149)</f>
        <v>1860536</v>
      </c>
      <c r="BV149" s="55"/>
      <c r="BW149" s="56"/>
      <c r="BX149" s="485"/>
      <c r="BY149" s="485"/>
      <c r="BZ149" s="56">
        <v>5389552</v>
      </c>
      <c r="CA149" s="55"/>
      <c r="CB149" s="56"/>
      <c r="CC149" s="485"/>
      <c r="CD149" s="485"/>
      <c r="CE149" s="56">
        <v>1583186</v>
      </c>
      <c r="CF149" s="55"/>
      <c r="CG149" s="56"/>
      <c r="CH149" s="485"/>
      <c r="CI149" s="485"/>
      <c r="CJ149" s="56">
        <v>942183</v>
      </c>
      <c r="CK149" s="55"/>
      <c r="CL149" s="56"/>
      <c r="CM149" s="485"/>
      <c r="CN149" s="485"/>
      <c r="CO149" s="56">
        <v>470034</v>
      </c>
      <c r="CP149" s="55"/>
      <c r="CQ149" s="56"/>
      <c r="CR149" s="485"/>
      <c r="CS149" s="485"/>
      <c r="CT149" s="56">
        <v>671301</v>
      </c>
      <c r="CU149" s="55"/>
      <c r="CV149" s="56"/>
      <c r="CW149" s="485"/>
      <c r="CX149" s="485"/>
      <c r="CY149" s="56">
        <v>614268</v>
      </c>
      <c r="CZ149" s="55"/>
      <c r="DA149" s="56"/>
      <c r="DB149" s="485"/>
      <c r="DC149" s="485"/>
      <c r="DD149" s="56">
        <v>364537</v>
      </c>
      <c r="DE149" s="55"/>
      <c r="DF149" s="56"/>
      <c r="DG149" s="485"/>
      <c r="DH149" s="485"/>
      <c r="DI149" s="56">
        <v>1582</v>
      </c>
      <c r="DJ149" s="55"/>
      <c r="DK149" s="56"/>
      <c r="DL149" s="485"/>
      <c r="DM149" s="485"/>
      <c r="DN149" s="56">
        <v>853</v>
      </c>
      <c r="DO149" s="55"/>
      <c r="DP149" s="56"/>
      <c r="DQ149" s="485"/>
      <c r="DR149" s="485"/>
      <c r="DS149" s="56">
        <v>963</v>
      </c>
      <c r="DT149" s="55"/>
      <c r="DU149" s="56"/>
      <c r="DV149" s="485"/>
      <c r="DW149" s="485"/>
      <c r="DX149" s="56">
        <v>0</v>
      </c>
      <c r="DY149" s="55"/>
      <c r="DZ149" s="56"/>
      <c r="EA149" s="485"/>
      <c r="EB149" s="485"/>
      <c r="EC149" s="56">
        <v>396635</v>
      </c>
      <c r="ED149" s="55"/>
      <c r="EE149" s="56"/>
      <c r="EF149" s="485"/>
      <c r="EG149" s="485"/>
      <c r="EH149" s="56">
        <v>344010</v>
      </c>
      <c r="EI149" s="55"/>
      <c r="EJ149" s="56"/>
      <c r="EK149" s="485"/>
      <c r="EL149" s="485"/>
      <c r="EM149" s="56">
        <f t="shared" si="17"/>
        <v>2995403</v>
      </c>
      <c r="EN149" s="55"/>
      <c r="EO149" s="56"/>
      <c r="EP149" s="144"/>
    </row>
    <row r="150" spans="4:146" x14ac:dyDescent="0.3">
      <c r="D150" s="144" t="s">
        <v>382</v>
      </c>
      <c r="F150" s="485"/>
      <c r="G150" s="420"/>
      <c r="H150" s="121">
        <v>0</v>
      </c>
      <c r="I150" s="120"/>
      <c r="J150" s="56"/>
      <c r="K150" s="485"/>
      <c r="L150" s="494"/>
      <c r="M150" s="121">
        <v>0</v>
      </c>
      <c r="N150" s="120"/>
      <c r="O150" s="56"/>
      <c r="P150" s="485"/>
      <c r="Q150" s="494"/>
      <c r="R150" s="121">
        <v>0</v>
      </c>
      <c r="S150" s="120"/>
      <c r="T150" s="56"/>
      <c r="U150" s="485"/>
      <c r="V150" s="494"/>
      <c r="W150" s="121">
        <v>0</v>
      </c>
      <c r="X150" s="120"/>
      <c r="Y150" s="56"/>
      <c r="Z150" s="485"/>
      <c r="AA150" s="494"/>
      <c r="AB150" s="121">
        <v>0</v>
      </c>
      <c r="AC150" s="120"/>
      <c r="AD150" s="56"/>
      <c r="AE150" s="485"/>
      <c r="AF150" s="494"/>
      <c r="AG150" s="121">
        <v>0</v>
      </c>
      <c r="AH150" s="120"/>
      <c r="AI150" s="56"/>
      <c r="AJ150" s="485"/>
      <c r="AK150" s="494"/>
      <c r="AL150" s="121">
        <v>0</v>
      </c>
      <c r="AM150" s="120"/>
      <c r="AN150" s="56"/>
      <c r="AO150" s="485"/>
      <c r="AP150" s="494"/>
      <c r="AQ150" s="121">
        <v>0</v>
      </c>
      <c r="AR150" s="120"/>
      <c r="AS150" s="56"/>
      <c r="AT150" s="485"/>
      <c r="AU150" s="494"/>
      <c r="AV150" s="121">
        <v>0</v>
      </c>
      <c r="AW150" s="120"/>
      <c r="AX150" s="56"/>
      <c r="AY150" s="485"/>
      <c r="AZ150" s="494"/>
      <c r="BA150" s="121">
        <v>0</v>
      </c>
      <c r="BB150" s="120"/>
      <c r="BC150" s="56"/>
      <c r="BD150" s="485"/>
      <c r="BE150" s="494"/>
      <c r="BF150" s="121">
        <v>0</v>
      </c>
      <c r="BG150" s="120"/>
      <c r="BH150" s="56"/>
      <c r="BI150" s="485"/>
      <c r="BJ150" s="494"/>
      <c r="BK150" s="121">
        <v>0</v>
      </c>
      <c r="BL150" s="120"/>
      <c r="BM150" s="56"/>
      <c r="BN150" s="485"/>
      <c r="BO150" s="494"/>
      <c r="BP150" s="121">
        <v>0</v>
      </c>
      <c r="BQ150" s="120"/>
      <c r="BR150" s="56"/>
      <c r="BS150" s="485"/>
      <c r="BT150" s="494"/>
      <c r="BU150" s="121">
        <f>SUM(M150:BP150)</f>
        <v>0</v>
      </c>
      <c r="BV150" s="120"/>
      <c r="BW150" s="56"/>
      <c r="BX150" s="485"/>
      <c r="BY150" s="494"/>
      <c r="BZ150" s="121">
        <v>0</v>
      </c>
      <c r="CA150" s="120"/>
      <c r="CB150" s="56"/>
      <c r="CC150" s="485"/>
      <c r="CD150" s="494"/>
      <c r="CE150" s="121">
        <v>0</v>
      </c>
      <c r="CF150" s="120"/>
      <c r="CG150" s="56"/>
      <c r="CH150" s="485"/>
      <c r="CI150" s="494"/>
      <c r="CJ150" s="121">
        <v>0</v>
      </c>
      <c r="CK150" s="120"/>
      <c r="CL150" s="56"/>
      <c r="CM150" s="485"/>
      <c r="CN150" s="494"/>
      <c r="CO150" s="121">
        <v>0</v>
      </c>
      <c r="CP150" s="120"/>
      <c r="CQ150" s="56"/>
      <c r="CR150" s="485"/>
      <c r="CS150" s="494"/>
      <c r="CT150" s="121">
        <v>0</v>
      </c>
      <c r="CU150" s="120"/>
      <c r="CV150" s="56"/>
      <c r="CW150" s="485"/>
      <c r="CX150" s="494"/>
      <c r="CY150" s="121">
        <v>0</v>
      </c>
      <c r="CZ150" s="120"/>
      <c r="DA150" s="56"/>
      <c r="DB150" s="485"/>
      <c r="DC150" s="494"/>
      <c r="DD150" s="121">
        <v>0</v>
      </c>
      <c r="DE150" s="120"/>
      <c r="DF150" s="56"/>
      <c r="DG150" s="485"/>
      <c r="DH150" s="494"/>
      <c r="DI150" s="121">
        <v>0</v>
      </c>
      <c r="DJ150" s="120"/>
      <c r="DK150" s="56"/>
      <c r="DL150" s="485"/>
      <c r="DM150" s="494"/>
      <c r="DN150" s="121">
        <v>0</v>
      </c>
      <c r="DO150" s="120"/>
      <c r="DP150" s="56"/>
      <c r="DQ150" s="485"/>
      <c r="DR150" s="494"/>
      <c r="DS150" s="121">
        <v>0</v>
      </c>
      <c r="DT150" s="120"/>
      <c r="DU150" s="56"/>
      <c r="DV150" s="485"/>
      <c r="DW150" s="494"/>
      <c r="DX150" s="121">
        <v>0</v>
      </c>
      <c r="DY150" s="120"/>
      <c r="DZ150" s="56"/>
      <c r="EA150" s="485"/>
      <c r="EB150" s="494"/>
      <c r="EC150" s="121">
        <v>0</v>
      </c>
      <c r="ED150" s="120"/>
      <c r="EE150" s="56"/>
      <c r="EF150" s="485"/>
      <c r="EG150" s="494"/>
      <c r="EH150" s="121">
        <v>0</v>
      </c>
      <c r="EI150" s="120"/>
      <c r="EJ150" s="56"/>
      <c r="EK150" s="485"/>
      <c r="EL150" s="494"/>
      <c r="EM150" s="121">
        <f t="shared" si="17"/>
        <v>0</v>
      </c>
      <c r="EN150" s="120"/>
      <c r="EO150" s="56"/>
      <c r="EP150" s="144"/>
    </row>
    <row r="151" spans="4:146" x14ac:dyDescent="0.3">
      <c r="D151" s="144"/>
      <c r="F151" s="485"/>
      <c r="H151" s="56"/>
      <c r="I151" s="56"/>
      <c r="J151" s="56"/>
      <c r="K151" s="485"/>
      <c r="L151" s="56"/>
      <c r="M151" s="56"/>
      <c r="N151" s="56"/>
      <c r="O151" s="56"/>
      <c r="P151" s="485"/>
      <c r="Q151" s="56"/>
      <c r="R151" s="56"/>
      <c r="S151" s="56"/>
      <c r="T151" s="56"/>
      <c r="U151" s="485"/>
      <c r="V151" s="56"/>
      <c r="W151" s="56"/>
      <c r="X151" s="56"/>
      <c r="Y151" s="56"/>
      <c r="Z151" s="485"/>
      <c r="AA151" s="56"/>
      <c r="AB151" s="56"/>
      <c r="AC151" s="56"/>
      <c r="AD151" s="56"/>
      <c r="AE151" s="485"/>
      <c r="AF151" s="56"/>
      <c r="AG151" s="56"/>
      <c r="AH151" s="56"/>
      <c r="AI151" s="56"/>
      <c r="AJ151" s="485"/>
      <c r="AK151" s="56"/>
      <c r="AL151" s="56"/>
      <c r="AM151" s="56"/>
      <c r="AN151" s="56"/>
      <c r="AO151" s="485"/>
      <c r="AP151" s="56"/>
      <c r="AQ151" s="56"/>
      <c r="AR151" s="56"/>
      <c r="AS151" s="56"/>
      <c r="AT151" s="485"/>
      <c r="AU151" s="56"/>
      <c r="AV151" s="56"/>
      <c r="AW151" s="56"/>
      <c r="AX151" s="56"/>
      <c r="AY151" s="485"/>
      <c r="AZ151" s="56"/>
      <c r="BA151" s="56"/>
      <c r="BB151" s="56"/>
      <c r="BC151" s="56"/>
      <c r="BD151" s="485"/>
      <c r="BE151" s="56"/>
      <c r="BF151" s="56"/>
      <c r="BG151" s="56"/>
      <c r="BH151" s="56"/>
      <c r="BI151" s="485"/>
      <c r="BJ151" s="56"/>
      <c r="BK151" s="56"/>
      <c r="BL151" s="56"/>
      <c r="BM151" s="56"/>
      <c r="BN151" s="485"/>
      <c r="BO151" s="56"/>
      <c r="BP151" s="56"/>
      <c r="BQ151" s="56"/>
      <c r="BR151" s="56"/>
      <c r="BS151" s="485"/>
      <c r="BT151" s="56"/>
      <c r="BU151" s="56"/>
      <c r="BV151" s="56"/>
      <c r="BW151" s="56"/>
      <c r="BX151" s="485"/>
      <c r="BY151" s="56"/>
      <c r="BZ151" s="56"/>
      <c r="CA151" s="56"/>
      <c r="CB151" s="56"/>
      <c r="CC151" s="485"/>
      <c r="CD151" s="56"/>
      <c r="CE151" s="56"/>
      <c r="CF151" s="56"/>
      <c r="CG151" s="56"/>
      <c r="CH151" s="485"/>
      <c r="CI151" s="56"/>
      <c r="CJ151" s="56"/>
      <c r="CK151" s="56"/>
      <c r="CL151" s="56"/>
      <c r="CM151" s="485"/>
      <c r="CN151" s="56"/>
      <c r="CO151" s="56"/>
      <c r="CP151" s="56"/>
      <c r="CQ151" s="56"/>
      <c r="CR151" s="485"/>
      <c r="CS151" s="56"/>
      <c r="CT151" s="56"/>
      <c r="CU151" s="56"/>
      <c r="CV151" s="56"/>
      <c r="CW151" s="485"/>
      <c r="CX151" s="56"/>
      <c r="CY151" s="56"/>
      <c r="CZ151" s="56"/>
      <c r="DA151" s="56"/>
      <c r="DB151" s="485"/>
      <c r="DC151" s="56"/>
      <c r="DD151" s="56"/>
      <c r="DE151" s="56"/>
      <c r="DF151" s="56"/>
      <c r="DG151" s="485"/>
      <c r="DH151" s="56"/>
      <c r="DI151" s="56"/>
      <c r="DJ151" s="56"/>
      <c r="DK151" s="56"/>
      <c r="DL151" s="485"/>
      <c r="DM151" s="56"/>
      <c r="DN151" s="56"/>
      <c r="DO151" s="56"/>
      <c r="DP151" s="56"/>
      <c r="DQ151" s="485"/>
      <c r="DR151" s="56"/>
      <c r="DS151" s="56"/>
      <c r="DT151" s="56"/>
      <c r="DU151" s="56"/>
      <c r="DV151" s="485"/>
      <c r="DW151" s="56"/>
      <c r="DX151" s="56"/>
      <c r="DY151" s="56"/>
      <c r="DZ151" s="56"/>
      <c r="EA151" s="485"/>
      <c r="EB151" s="56"/>
      <c r="EC151" s="56"/>
      <c r="ED151" s="56"/>
      <c r="EE151" s="56"/>
      <c r="EF151" s="485"/>
      <c r="EG151" s="56"/>
      <c r="EH151" s="56"/>
      <c r="EI151" s="56"/>
      <c r="EJ151" s="56"/>
      <c r="EK151" s="485"/>
      <c r="EL151" s="56"/>
      <c r="EM151" s="56"/>
      <c r="EN151" s="56"/>
      <c r="EO151" s="56"/>
      <c r="EP151" s="144"/>
    </row>
    <row r="152" spans="4:146" ht="12.75" customHeight="1" x14ac:dyDescent="0.3">
      <c r="D152" s="144" t="s">
        <v>390</v>
      </c>
      <c r="H152" s="56">
        <f>SUM(H153:H155)</f>
        <v>0</v>
      </c>
      <c r="I152" s="56"/>
      <c r="J152" s="56"/>
      <c r="K152" s="485"/>
      <c r="L152" s="56"/>
      <c r="M152" s="56">
        <f>SUM(M153:M155)</f>
        <v>2188000</v>
      </c>
      <c r="N152" s="56"/>
      <c r="O152" s="56"/>
      <c r="P152" s="485"/>
      <c r="Q152" s="56"/>
      <c r="R152" s="56">
        <f>SUM(R153:R155)</f>
        <v>4104</v>
      </c>
      <c r="S152" s="56"/>
      <c r="T152" s="56"/>
      <c r="U152" s="485"/>
      <c r="V152" s="56"/>
      <c r="W152" s="56">
        <f>SUM(W153:W155)</f>
        <v>0</v>
      </c>
      <c r="X152" s="56"/>
      <c r="Y152" s="56"/>
      <c r="Z152" s="485"/>
      <c r="AA152" s="56"/>
      <c r="AB152" s="56">
        <f>SUM(AB153:AB155)</f>
        <v>0</v>
      </c>
      <c r="AC152" s="56"/>
      <c r="AD152" s="56"/>
      <c r="AE152" s="485"/>
      <c r="AF152" s="56"/>
      <c r="AG152" s="56">
        <f>SUM(AG153:AG155)</f>
        <v>0</v>
      </c>
      <c r="AH152" s="56"/>
      <c r="AI152" s="56"/>
      <c r="AJ152" s="485"/>
      <c r="AK152" s="56"/>
      <c r="AL152" s="56">
        <f>SUM(AL153:AL155)</f>
        <v>0</v>
      </c>
      <c r="AM152" s="56"/>
      <c r="AN152" s="56"/>
      <c r="AO152" s="485"/>
      <c r="AP152" s="56"/>
      <c r="AQ152" s="56">
        <f>SUM(AQ153:AQ155)</f>
        <v>0</v>
      </c>
      <c r="AR152" s="56"/>
      <c r="AS152" s="56"/>
      <c r="AT152" s="485"/>
      <c r="AU152" s="56"/>
      <c r="AV152" s="56">
        <f>SUM(AV153:AV155)</f>
        <v>0</v>
      </c>
      <c r="AW152" s="56"/>
      <c r="AX152" s="56"/>
      <c r="AY152" s="485"/>
      <c r="AZ152" s="56"/>
      <c r="BA152" s="56">
        <f>SUM(BA153:BA155)</f>
        <v>0</v>
      </c>
      <c r="BB152" s="56"/>
      <c r="BC152" s="56"/>
      <c r="BD152" s="485"/>
      <c r="BE152" s="56"/>
      <c r="BF152" s="56">
        <f>SUM(BF153:BF155)</f>
        <v>0</v>
      </c>
      <c r="BG152" s="56"/>
      <c r="BH152" s="56"/>
      <c r="BI152" s="485"/>
      <c r="BJ152" s="56"/>
      <c r="BK152" s="56">
        <f>SUM(BK153:BK155)</f>
        <v>0</v>
      </c>
      <c r="BL152" s="56"/>
      <c r="BM152" s="56"/>
      <c r="BN152" s="485"/>
      <c r="BO152" s="56"/>
      <c r="BP152" s="56">
        <f>SUM(BP153:BP155)</f>
        <v>0</v>
      </c>
      <c r="BQ152" s="56"/>
      <c r="BR152" s="56"/>
      <c r="BS152" s="485"/>
      <c r="BT152" s="56"/>
      <c r="BU152" s="56">
        <f>SUM(BU153:BU155)</f>
        <v>2192104</v>
      </c>
      <c r="BV152" s="56"/>
      <c r="BW152" s="56"/>
      <c r="BX152" s="485"/>
      <c r="BY152" s="56"/>
      <c r="BZ152" s="56">
        <f>SUM(BZ153:BZ155)</f>
        <v>26423265</v>
      </c>
      <c r="CA152" s="56"/>
      <c r="CB152" s="56"/>
      <c r="CC152" s="485"/>
      <c r="CD152" s="56"/>
      <c r="CE152" s="56">
        <f>SUM(CE153:CE155)</f>
        <v>0</v>
      </c>
      <c r="CF152" s="56"/>
      <c r="CG152" s="56"/>
      <c r="CH152" s="485"/>
      <c r="CI152" s="56"/>
      <c r="CJ152" s="56">
        <f>SUM(CJ153:CJ155)</f>
        <v>0</v>
      </c>
      <c r="CK152" s="56"/>
      <c r="CL152" s="56"/>
      <c r="CM152" s="485"/>
      <c r="CN152" s="56"/>
      <c r="CO152" s="56">
        <f>SUM(CO153:CO155)</f>
        <v>0</v>
      </c>
      <c r="CP152" s="56"/>
      <c r="CQ152" s="56"/>
      <c r="CR152" s="485"/>
      <c r="CS152" s="56"/>
      <c r="CT152" s="56">
        <f>SUM(CT153:CT155)</f>
        <v>0</v>
      </c>
      <c r="CU152" s="56"/>
      <c r="CV152" s="56"/>
      <c r="CW152" s="485"/>
      <c r="CX152" s="56"/>
      <c r="CY152" s="56">
        <f>SUM(CY153:CY155)</f>
        <v>0</v>
      </c>
      <c r="CZ152" s="56"/>
      <c r="DA152" s="56"/>
      <c r="DB152" s="485"/>
      <c r="DC152" s="56"/>
      <c r="DD152" s="56">
        <f>SUM(DD153:DD155)</f>
        <v>5237000</v>
      </c>
      <c r="DE152" s="56"/>
      <c r="DF152" s="56"/>
      <c r="DG152" s="485"/>
      <c r="DH152" s="56"/>
      <c r="DI152" s="56">
        <f>SUM(DI153:DI155)</f>
        <v>5568000</v>
      </c>
      <c r="DJ152" s="56"/>
      <c r="DK152" s="56"/>
      <c r="DL152" s="485"/>
      <c r="DM152" s="56"/>
      <c r="DN152" s="56">
        <f>SUM(DN153:DN155)</f>
        <v>8939000</v>
      </c>
      <c r="DO152" s="56"/>
      <c r="DP152" s="56"/>
      <c r="DQ152" s="485"/>
      <c r="DR152" s="56"/>
      <c r="DS152" s="56">
        <f>SUM(DS153:DS155)</f>
        <v>2979000</v>
      </c>
      <c r="DT152" s="56"/>
      <c r="DU152" s="56"/>
      <c r="DV152" s="485"/>
      <c r="DW152" s="56"/>
      <c r="DX152" s="56">
        <f>SUM(DX153:DX155)</f>
        <v>2198201</v>
      </c>
      <c r="DY152" s="56"/>
      <c r="DZ152" s="56"/>
      <c r="EA152" s="485"/>
      <c r="EB152" s="56"/>
      <c r="EC152" s="56">
        <f>SUM(EC153:EC155)</f>
        <v>64</v>
      </c>
      <c r="ED152" s="56"/>
      <c r="EE152" s="56"/>
      <c r="EF152" s="485"/>
      <c r="EG152" s="56"/>
      <c r="EH152" s="56">
        <f>SUM(EH153:EH155)</f>
        <v>1502000</v>
      </c>
      <c r="EI152" s="56"/>
      <c r="EJ152" s="56"/>
      <c r="EK152" s="485"/>
      <c r="EL152" s="56"/>
      <c r="EM152" s="56">
        <f>SUM(EM153:EM155)</f>
        <v>0</v>
      </c>
      <c r="EN152" s="56"/>
      <c r="EO152" s="56"/>
      <c r="EP152" s="144"/>
    </row>
    <row r="153" spans="4:146" ht="12.75" customHeight="1" x14ac:dyDescent="0.3">
      <c r="D153" s="144" t="s">
        <v>362</v>
      </c>
      <c r="G153" s="406"/>
      <c r="H153" s="483">
        <v>0</v>
      </c>
      <c r="I153" s="484"/>
      <c r="J153" s="56"/>
      <c r="K153" s="485"/>
      <c r="L153" s="486"/>
      <c r="M153" s="483">
        <f>2188000-94170</f>
        <v>2093830</v>
      </c>
      <c r="N153" s="484"/>
      <c r="O153" s="56"/>
      <c r="P153" s="485"/>
      <c r="Q153" s="486"/>
      <c r="R153" s="483">
        <f>4104-67</f>
        <v>4037</v>
      </c>
      <c r="S153" s="484"/>
      <c r="T153" s="56"/>
      <c r="U153" s="485"/>
      <c r="V153" s="486"/>
      <c r="W153" s="483">
        <v>0</v>
      </c>
      <c r="X153" s="484"/>
      <c r="Y153" s="56"/>
      <c r="Z153" s="485"/>
      <c r="AA153" s="486"/>
      <c r="AB153" s="483">
        <v>0</v>
      </c>
      <c r="AC153" s="484"/>
      <c r="AD153" s="56"/>
      <c r="AE153" s="485"/>
      <c r="AF153" s="486"/>
      <c r="AG153" s="483">
        <v>0</v>
      </c>
      <c r="AH153" s="484"/>
      <c r="AI153" s="56"/>
      <c r="AJ153" s="485"/>
      <c r="AK153" s="486"/>
      <c r="AL153" s="483">
        <v>0</v>
      </c>
      <c r="AM153" s="484"/>
      <c r="AN153" s="56"/>
      <c r="AO153" s="485"/>
      <c r="AP153" s="486"/>
      <c r="AQ153" s="483">
        <v>0</v>
      </c>
      <c r="AR153" s="484"/>
      <c r="AS153" s="56"/>
      <c r="AT153" s="485"/>
      <c r="AU153" s="486"/>
      <c r="AV153" s="483">
        <v>0</v>
      </c>
      <c r="AW153" s="484"/>
      <c r="AX153" s="56"/>
      <c r="AY153" s="485"/>
      <c r="AZ153" s="486"/>
      <c r="BA153" s="483">
        <v>0</v>
      </c>
      <c r="BB153" s="484"/>
      <c r="BC153" s="56"/>
      <c r="BD153" s="485"/>
      <c r="BE153" s="486"/>
      <c r="BF153" s="483">
        <v>0</v>
      </c>
      <c r="BG153" s="484"/>
      <c r="BH153" s="56"/>
      <c r="BI153" s="485"/>
      <c r="BJ153" s="486"/>
      <c r="BK153" s="483">
        <v>0</v>
      </c>
      <c r="BL153" s="484"/>
      <c r="BM153" s="56"/>
      <c r="BN153" s="485"/>
      <c r="BO153" s="486"/>
      <c r="BP153" s="483">
        <v>0</v>
      </c>
      <c r="BQ153" s="484"/>
      <c r="BR153" s="56"/>
      <c r="BS153" s="485"/>
      <c r="BT153" s="486"/>
      <c r="BU153" s="483">
        <f>SUM(M153:BP153)</f>
        <v>2097867</v>
      </c>
      <c r="BV153" s="484"/>
      <c r="BW153" s="56"/>
      <c r="BX153" s="485"/>
      <c r="BY153" s="486"/>
      <c r="BZ153" s="483">
        <v>26424019</v>
      </c>
      <c r="CA153" s="484"/>
      <c r="CB153" s="56"/>
      <c r="CC153" s="485"/>
      <c r="CD153" s="486"/>
      <c r="CE153" s="483">
        <v>0</v>
      </c>
      <c r="CF153" s="484"/>
      <c r="CG153" s="56"/>
      <c r="CH153" s="485"/>
      <c r="CI153" s="486"/>
      <c r="CJ153" s="483">
        <v>0</v>
      </c>
      <c r="CK153" s="484"/>
      <c r="CL153" s="56"/>
      <c r="CM153" s="485"/>
      <c r="CN153" s="486"/>
      <c r="CO153" s="483">
        <v>0</v>
      </c>
      <c r="CP153" s="484"/>
      <c r="CQ153" s="56"/>
      <c r="CR153" s="485"/>
      <c r="CS153" s="486"/>
      <c r="CT153" s="483">
        <v>0</v>
      </c>
      <c r="CU153" s="484"/>
      <c r="CV153" s="56"/>
      <c r="CW153" s="485"/>
      <c r="CX153" s="486"/>
      <c r="CY153" s="483">
        <v>0</v>
      </c>
      <c r="CZ153" s="484"/>
      <c r="DA153" s="56"/>
      <c r="DB153" s="485"/>
      <c r="DC153" s="486"/>
      <c r="DD153" s="483">
        <v>5314974</v>
      </c>
      <c r="DE153" s="484"/>
      <c r="DF153" s="56"/>
      <c r="DG153" s="485"/>
      <c r="DH153" s="486"/>
      <c r="DI153" s="483">
        <v>5564218</v>
      </c>
      <c r="DJ153" s="484"/>
      <c r="DK153" s="56"/>
      <c r="DL153" s="485"/>
      <c r="DM153" s="486"/>
      <c r="DN153" s="483">
        <v>8859121</v>
      </c>
      <c r="DO153" s="484"/>
      <c r="DP153" s="56"/>
      <c r="DQ153" s="485"/>
      <c r="DR153" s="486"/>
      <c r="DS153" s="483">
        <v>3019931</v>
      </c>
      <c r="DT153" s="484"/>
      <c r="DU153" s="56"/>
      <c r="DV153" s="485"/>
      <c r="DW153" s="486"/>
      <c r="DX153" s="483">
        <v>2166784</v>
      </c>
      <c r="DY153" s="484"/>
      <c r="DZ153" s="56"/>
      <c r="EA153" s="485"/>
      <c r="EB153" s="486"/>
      <c r="EC153" s="483">
        <v>63</v>
      </c>
      <c r="ED153" s="484"/>
      <c r="EE153" s="56"/>
      <c r="EF153" s="485"/>
      <c r="EG153" s="486"/>
      <c r="EH153" s="483">
        <v>1498928</v>
      </c>
      <c r="EI153" s="484"/>
      <c r="EJ153" s="56"/>
      <c r="EK153" s="485"/>
      <c r="EL153" s="486"/>
      <c r="EM153" s="483">
        <f t="shared" ref="EM153:EM155" si="18">SUM(CE153:CO153)</f>
        <v>0</v>
      </c>
      <c r="EN153" s="484"/>
      <c r="EO153" s="56"/>
      <c r="EP153" s="144"/>
    </row>
    <row r="154" spans="4:146" ht="12.75" customHeight="1" x14ac:dyDescent="0.3">
      <c r="D154" s="144" t="s">
        <v>365</v>
      </c>
      <c r="G154" s="400"/>
      <c r="H154" s="56">
        <v>0</v>
      </c>
      <c r="I154" s="55"/>
      <c r="J154" s="56"/>
      <c r="K154" s="485"/>
      <c r="L154" s="485"/>
      <c r="M154" s="56">
        <v>94170</v>
      </c>
      <c r="N154" s="55"/>
      <c r="O154" s="56"/>
      <c r="P154" s="485"/>
      <c r="Q154" s="485"/>
      <c r="R154" s="56">
        <v>67</v>
      </c>
      <c r="S154" s="55"/>
      <c r="T154" s="56"/>
      <c r="U154" s="485"/>
      <c r="V154" s="485"/>
      <c r="W154" s="56">
        <v>0</v>
      </c>
      <c r="X154" s="55"/>
      <c r="Y154" s="56"/>
      <c r="Z154" s="485"/>
      <c r="AA154" s="485"/>
      <c r="AB154" s="56">
        <v>0</v>
      </c>
      <c r="AC154" s="55"/>
      <c r="AD154" s="56"/>
      <c r="AE154" s="485"/>
      <c r="AF154" s="485"/>
      <c r="AG154" s="56">
        <v>0</v>
      </c>
      <c r="AH154" s="55"/>
      <c r="AI154" s="56"/>
      <c r="AJ154" s="485"/>
      <c r="AK154" s="485"/>
      <c r="AL154" s="56">
        <v>0</v>
      </c>
      <c r="AM154" s="55"/>
      <c r="AN154" s="56"/>
      <c r="AO154" s="485"/>
      <c r="AP154" s="485"/>
      <c r="AQ154" s="56">
        <v>0</v>
      </c>
      <c r="AR154" s="55"/>
      <c r="AS154" s="56"/>
      <c r="AT154" s="485"/>
      <c r="AU154" s="485"/>
      <c r="AV154" s="56">
        <v>0</v>
      </c>
      <c r="AW154" s="55"/>
      <c r="AX154" s="56"/>
      <c r="AY154" s="485"/>
      <c r="AZ154" s="485"/>
      <c r="BA154" s="56">
        <v>0</v>
      </c>
      <c r="BB154" s="55"/>
      <c r="BC154" s="56"/>
      <c r="BD154" s="485"/>
      <c r="BE154" s="485"/>
      <c r="BF154" s="56">
        <v>0</v>
      </c>
      <c r="BG154" s="55"/>
      <c r="BH154" s="56"/>
      <c r="BI154" s="485"/>
      <c r="BJ154" s="485"/>
      <c r="BK154" s="56">
        <v>0</v>
      </c>
      <c r="BL154" s="55"/>
      <c r="BM154" s="56"/>
      <c r="BN154" s="485"/>
      <c r="BO154" s="485"/>
      <c r="BP154" s="56">
        <v>0</v>
      </c>
      <c r="BQ154" s="55"/>
      <c r="BR154" s="56"/>
      <c r="BS154" s="485"/>
      <c r="BT154" s="485"/>
      <c r="BU154" s="56">
        <f>SUM(M154:BP154)</f>
        <v>94237</v>
      </c>
      <c r="BV154" s="55"/>
      <c r="BW154" s="56"/>
      <c r="BX154" s="485"/>
      <c r="BY154" s="485"/>
      <c r="BZ154" s="56">
        <v>172492</v>
      </c>
      <c r="CA154" s="55"/>
      <c r="CB154" s="56"/>
      <c r="CC154" s="485"/>
      <c r="CD154" s="485"/>
      <c r="CE154" s="56">
        <v>0</v>
      </c>
      <c r="CF154" s="55"/>
      <c r="CG154" s="56"/>
      <c r="CH154" s="485"/>
      <c r="CI154" s="485"/>
      <c r="CJ154" s="56">
        <v>0</v>
      </c>
      <c r="CK154" s="55"/>
      <c r="CL154" s="56"/>
      <c r="CM154" s="485"/>
      <c r="CN154" s="485"/>
      <c r="CO154" s="56">
        <v>0</v>
      </c>
      <c r="CP154" s="55"/>
      <c r="CQ154" s="56"/>
      <c r="CR154" s="485"/>
      <c r="CS154" s="485"/>
      <c r="CT154" s="56">
        <v>0</v>
      </c>
      <c r="CU154" s="55"/>
      <c r="CV154" s="56"/>
      <c r="CW154" s="485"/>
      <c r="CX154" s="485"/>
      <c r="CY154" s="56">
        <v>0</v>
      </c>
      <c r="CZ154" s="55"/>
      <c r="DA154" s="56"/>
      <c r="DB154" s="485"/>
      <c r="DC154" s="485"/>
      <c r="DD154" s="56">
        <v>3500</v>
      </c>
      <c r="DE154" s="55"/>
      <c r="DF154" s="56"/>
      <c r="DG154" s="485"/>
      <c r="DH154" s="485"/>
      <c r="DI154" s="56">
        <v>41369</v>
      </c>
      <c r="DJ154" s="55"/>
      <c r="DK154" s="56"/>
      <c r="DL154" s="485"/>
      <c r="DM154" s="485"/>
      <c r="DN154" s="56">
        <v>93133</v>
      </c>
      <c r="DO154" s="55"/>
      <c r="DP154" s="56"/>
      <c r="DQ154" s="485"/>
      <c r="DR154" s="485"/>
      <c r="DS154" s="56">
        <v>0</v>
      </c>
      <c r="DT154" s="55"/>
      <c r="DU154" s="56"/>
      <c r="DV154" s="485"/>
      <c r="DW154" s="485"/>
      <c r="DX154" s="56">
        <v>31417</v>
      </c>
      <c r="DY154" s="55"/>
      <c r="DZ154" s="56"/>
      <c r="EA154" s="485"/>
      <c r="EB154" s="485"/>
      <c r="EC154" s="56">
        <v>1</v>
      </c>
      <c r="ED154" s="55"/>
      <c r="EE154" s="56"/>
      <c r="EF154" s="485"/>
      <c r="EG154" s="485"/>
      <c r="EH154" s="56">
        <v>3072</v>
      </c>
      <c r="EI154" s="55"/>
      <c r="EJ154" s="56"/>
      <c r="EK154" s="485"/>
      <c r="EL154" s="485"/>
      <c r="EM154" s="56">
        <f t="shared" si="18"/>
        <v>0</v>
      </c>
      <c r="EN154" s="55"/>
      <c r="EO154" s="56"/>
      <c r="EP154" s="144"/>
    </row>
    <row r="155" spans="4:146" ht="12.75" customHeight="1" x14ac:dyDescent="0.3">
      <c r="D155" s="144" t="s">
        <v>366</v>
      </c>
      <c r="G155" s="420"/>
      <c r="H155" s="121">
        <v>0</v>
      </c>
      <c r="I155" s="120"/>
      <c r="J155" s="56"/>
      <c r="K155" s="485"/>
      <c r="L155" s="494"/>
      <c r="M155" s="121">
        <v>0</v>
      </c>
      <c r="N155" s="120"/>
      <c r="O155" s="56"/>
      <c r="P155" s="485"/>
      <c r="Q155" s="494"/>
      <c r="R155" s="121">
        <v>0</v>
      </c>
      <c r="S155" s="120"/>
      <c r="T155" s="56"/>
      <c r="U155" s="485"/>
      <c r="V155" s="494"/>
      <c r="W155" s="121">
        <v>0</v>
      </c>
      <c r="X155" s="120"/>
      <c r="Y155" s="56"/>
      <c r="Z155" s="485"/>
      <c r="AA155" s="494"/>
      <c r="AB155" s="121">
        <v>0</v>
      </c>
      <c r="AC155" s="120"/>
      <c r="AD155" s="56"/>
      <c r="AE155" s="485"/>
      <c r="AF155" s="494"/>
      <c r="AG155" s="121">
        <v>0</v>
      </c>
      <c r="AH155" s="120"/>
      <c r="AI155" s="56"/>
      <c r="AJ155" s="485"/>
      <c r="AK155" s="494"/>
      <c r="AL155" s="121">
        <v>0</v>
      </c>
      <c r="AM155" s="120"/>
      <c r="AN155" s="56"/>
      <c r="AO155" s="485"/>
      <c r="AP155" s="494"/>
      <c r="AQ155" s="121">
        <v>0</v>
      </c>
      <c r="AR155" s="120"/>
      <c r="AS155" s="56"/>
      <c r="AT155" s="485"/>
      <c r="AU155" s="494"/>
      <c r="AV155" s="121">
        <v>0</v>
      </c>
      <c r="AW155" s="120"/>
      <c r="AX155" s="56"/>
      <c r="AY155" s="485"/>
      <c r="AZ155" s="494"/>
      <c r="BA155" s="121">
        <v>0</v>
      </c>
      <c r="BB155" s="120"/>
      <c r="BC155" s="56"/>
      <c r="BD155" s="485"/>
      <c r="BE155" s="494"/>
      <c r="BF155" s="121">
        <v>0</v>
      </c>
      <c r="BG155" s="120"/>
      <c r="BH155" s="56"/>
      <c r="BI155" s="485"/>
      <c r="BJ155" s="494"/>
      <c r="BK155" s="121">
        <v>0</v>
      </c>
      <c r="BL155" s="120"/>
      <c r="BM155" s="56"/>
      <c r="BN155" s="485"/>
      <c r="BO155" s="494"/>
      <c r="BP155" s="121">
        <v>0</v>
      </c>
      <c r="BQ155" s="120"/>
      <c r="BR155" s="56"/>
      <c r="BS155" s="485"/>
      <c r="BT155" s="494"/>
      <c r="BU155" s="121">
        <f>SUM(M155:BP155)</f>
        <v>0</v>
      </c>
      <c r="BV155" s="120"/>
      <c r="BW155" s="56"/>
      <c r="BX155" s="485"/>
      <c r="BY155" s="494"/>
      <c r="BZ155" s="121">
        <v>-173246</v>
      </c>
      <c r="CA155" s="120"/>
      <c r="CB155" s="56"/>
      <c r="CC155" s="485"/>
      <c r="CD155" s="494"/>
      <c r="CE155" s="121">
        <v>0</v>
      </c>
      <c r="CF155" s="120"/>
      <c r="CG155" s="56"/>
      <c r="CH155" s="485"/>
      <c r="CI155" s="494"/>
      <c r="CJ155" s="121">
        <v>0</v>
      </c>
      <c r="CK155" s="120"/>
      <c r="CL155" s="56"/>
      <c r="CM155" s="485"/>
      <c r="CN155" s="494"/>
      <c r="CO155" s="121">
        <v>0</v>
      </c>
      <c r="CP155" s="120"/>
      <c r="CQ155" s="56"/>
      <c r="CR155" s="485"/>
      <c r="CS155" s="494"/>
      <c r="CT155" s="121">
        <v>0</v>
      </c>
      <c r="CU155" s="120"/>
      <c r="CV155" s="56"/>
      <c r="CW155" s="485"/>
      <c r="CX155" s="494"/>
      <c r="CY155" s="121">
        <v>0</v>
      </c>
      <c r="CZ155" s="120"/>
      <c r="DA155" s="56"/>
      <c r="DB155" s="485"/>
      <c r="DC155" s="494"/>
      <c r="DD155" s="121">
        <v>-81474</v>
      </c>
      <c r="DE155" s="120"/>
      <c r="DF155" s="56"/>
      <c r="DG155" s="485"/>
      <c r="DH155" s="494"/>
      <c r="DI155" s="121">
        <v>-37587</v>
      </c>
      <c r="DJ155" s="120"/>
      <c r="DK155" s="56"/>
      <c r="DL155" s="485"/>
      <c r="DM155" s="494"/>
      <c r="DN155" s="121">
        <v>-13254</v>
      </c>
      <c r="DO155" s="120"/>
      <c r="DP155" s="56"/>
      <c r="DQ155" s="485"/>
      <c r="DR155" s="494"/>
      <c r="DS155" s="121">
        <v>-40931</v>
      </c>
      <c r="DT155" s="120"/>
      <c r="DU155" s="56"/>
      <c r="DV155" s="485"/>
      <c r="DW155" s="494"/>
      <c r="DX155" s="121">
        <v>0</v>
      </c>
      <c r="DY155" s="120"/>
      <c r="DZ155" s="56"/>
      <c r="EA155" s="485"/>
      <c r="EB155" s="494"/>
      <c r="EC155" s="121">
        <v>0</v>
      </c>
      <c r="ED155" s="120"/>
      <c r="EE155" s="56"/>
      <c r="EF155" s="485"/>
      <c r="EG155" s="494"/>
      <c r="EH155" s="121">
        <v>0</v>
      </c>
      <c r="EI155" s="120"/>
      <c r="EJ155" s="56"/>
      <c r="EK155" s="485"/>
      <c r="EL155" s="494"/>
      <c r="EM155" s="121">
        <f t="shared" si="18"/>
        <v>0</v>
      </c>
      <c r="EN155" s="120"/>
      <c r="EO155" s="56"/>
      <c r="EP155" s="144"/>
    </row>
    <row r="156" spans="4:146" x14ac:dyDescent="0.3">
      <c r="D156" s="144"/>
      <c r="F156" s="485"/>
      <c r="H156" s="56"/>
      <c r="I156" s="56"/>
      <c r="J156" s="56"/>
      <c r="K156" s="485"/>
      <c r="L156" s="56"/>
      <c r="M156" s="56"/>
      <c r="N156" s="56"/>
      <c r="O156" s="56"/>
      <c r="P156" s="485"/>
      <c r="Q156" s="56"/>
      <c r="R156" s="56"/>
      <c r="S156" s="56"/>
      <c r="T156" s="56"/>
      <c r="U156" s="485"/>
      <c r="V156" s="56"/>
      <c r="W156" s="56"/>
      <c r="X156" s="56"/>
      <c r="Y156" s="56"/>
      <c r="Z156" s="485"/>
      <c r="AA156" s="56"/>
      <c r="AB156" s="56"/>
      <c r="AC156" s="56"/>
      <c r="AD156" s="56"/>
      <c r="AE156" s="485"/>
      <c r="AF156" s="56"/>
      <c r="AG156" s="56"/>
      <c r="AH156" s="56"/>
      <c r="AI156" s="56"/>
      <c r="AJ156" s="485"/>
      <c r="AK156" s="56"/>
      <c r="AL156" s="56"/>
      <c r="AM156" s="56"/>
      <c r="AN156" s="56"/>
      <c r="AO156" s="485"/>
      <c r="AP156" s="56"/>
      <c r="AQ156" s="56"/>
      <c r="AR156" s="56"/>
      <c r="AS156" s="56"/>
      <c r="AT156" s="485"/>
      <c r="AU156" s="56"/>
      <c r="AV156" s="56"/>
      <c r="AW156" s="56"/>
      <c r="AX156" s="56"/>
      <c r="AY156" s="485"/>
      <c r="AZ156" s="56"/>
      <c r="BA156" s="56"/>
      <c r="BB156" s="56"/>
      <c r="BC156" s="56"/>
      <c r="BD156" s="485"/>
      <c r="BE156" s="56"/>
      <c r="BF156" s="56"/>
      <c r="BG156" s="56"/>
      <c r="BH156" s="56"/>
      <c r="BI156" s="485"/>
      <c r="BJ156" s="56"/>
      <c r="BK156" s="56"/>
      <c r="BL156" s="56"/>
      <c r="BM156" s="56"/>
      <c r="BN156" s="485"/>
      <c r="BO156" s="56"/>
      <c r="BP156" s="56"/>
      <c r="BQ156" s="56"/>
      <c r="BR156" s="56"/>
      <c r="BS156" s="485"/>
      <c r="BT156" s="56"/>
      <c r="BU156" s="56"/>
      <c r="BV156" s="56"/>
      <c r="BW156" s="56"/>
      <c r="BX156" s="485"/>
      <c r="BY156" s="56"/>
      <c r="BZ156" s="56"/>
      <c r="CA156" s="56"/>
      <c r="CB156" s="56"/>
      <c r="CC156" s="485"/>
      <c r="CD156" s="56"/>
      <c r="CE156" s="56"/>
      <c r="CF156" s="56"/>
      <c r="CG156" s="56"/>
      <c r="CH156" s="485"/>
      <c r="CI156" s="56"/>
      <c r="CJ156" s="56"/>
      <c r="CK156" s="56"/>
      <c r="CL156" s="56"/>
      <c r="CM156" s="485"/>
      <c r="CN156" s="56"/>
      <c r="CO156" s="56"/>
      <c r="CP156" s="56"/>
      <c r="CQ156" s="56"/>
      <c r="CR156" s="485"/>
      <c r="CS156" s="56"/>
      <c r="CT156" s="56"/>
      <c r="CU156" s="56"/>
      <c r="CV156" s="56"/>
      <c r="CW156" s="485"/>
      <c r="CX156" s="56"/>
      <c r="CY156" s="56"/>
      <c r="CZ156" s="56"/>
      <c r="DA156" s="56"/>
      <c r="DB156" s="485"/>
      <c r="DC156" s="56"/>
      <c r="DD156" s="56"/>
      <c r="DE156" s="56"/>
      <c r="DF156" s="56"/>
      <c r="DG156" s="485"/>
      <c r="DH156" s="56"/>
      <c r="DI156" s="56"/>
      <c r="DJ156" s="56"/>
      <c r="DK156" s="56"/>
      <c r="DL156" s="485"/>
      <c r="DM156" s="56"/>
      <c r="DN156" s="56"/>
      <c r="DO156" s="56"/>
      <c r="DP156" s="56"/>
      <c r="DQ156" s="485"/>
      <c r="DR156" s="56"/>
      <c r="DS156" s="56"/>
      <c r="DT156" s="56"/>
      <c r="DU156" s="56"/>
      <c r="DV156" s="485"/>
      <c r="DW156" s="56"/>
      <c r="DX156" s="56"/>
      <c r="DY156" s="56"/>
      <c r="DZ156" s="56"/>
      <c r="EA156" s="485"/>
      <c r="EB156" s="56"/>
      <c r="EC156" s="56"/>
      <c r="ED156" s="56"/>
      <c r="EE156" s="56"/>
      <c r="EF156" s="485"/>
      <c r="EG156" s="56"/>
      <c r="EH156" s="56"/>
      <c r="EI156" s="56"/>
      <c r="EJ156" s="56"/>
      <c r="EK156" s="485"/>
      <c r="EL156" s="56"/>
      <c r="EM156" s="56"/>
      <c r="EN156" s="56"/>
      <c r="EO156" s="56"/>
      <c r="EP156" s="144"/>
    </row>
    <row r="157" spans="4:146" ht="12.75" customHeight="1" x14ac:dyDescent="0.3">
      <c r="D157" s="144" t="s">
        <v>391</v>
      </c>
      <c r="F157" s="485"/>
      <c r="H157" s="56">
        <f>SUM(H158:H160)</f>
        <v>0</v>
      </c>
      <c r="I157" s="56"/>
      <c r="J157" s="56"/>
      <c r="K157" s="485"/>
      <c r="L157" s="56"/>
      <c r="M157" s="56">
        <f>SUM(M158:M160)</f>
        <v>1328000</v>
      </c>
      <c r="N157" s="56"/>
      <c r="O157" s="56"/>
      <c r="P157" s="485"/>
      <c r="Q157" s="56"/>
      <c r="R157" s="56">
        <f>SUM(R158:R160)</f>
        <v>5939000</v>
      </c>
      <c r="S157" s="56"/>
      <c r="T157" s="56"/>
      <c r="U157" s="485"/>
      <c r="V157" s="56"/>
      <c r="W157" s="56">
        <f>SUM(W158:W160)</f>
        <v>2190000</v>
      </c>
      <c r="X157" s="56"/>
      <c r="Y157" s="56"/>
      <c r="Z157" s="485"/>
      <c r="AA157" s="56"/>
      <c r="AB157" s="56">
        <f>SUM(AB158:AB160)</f>
        <v>0</v>
      </c>
      <c r="AC157" s="56"/>
      <c r="AD157" s="56"/>
      <c r="AE157" s="485"/>
      <c r="AF157" s="56"/>
      <c r="AG157" s="56">
        <f>SUM(AG158:AG160)</f>
        <v>0</v>
      </c>
      <c r="AH157" s="56"/>
      <c r="AI157" s="56"/>
      <c r="AJ157" s="485"/>
      <c r="AK157" s="56"/>
      <c r="AL157" s="56">
        <f>SUM(AL158:AL160)</f>
        <v>0</v>
      </c>
      <c r="AM157" s="56"/>
      <c r="AN157" s="56"/>
      <c r="AO157" s="485"/>
      <c r="AP157" s="56"/>
      <c r="AQ157" s="56">
        <f>SUM(AQ158:AQ160)</f>
        <v>0</v>
      </c>
      <c r="AR157" s="56"/>
      <c r="AS157" s="56"/>
      <c r="AT157" s="485"/>
      <c r="AU157" s="56"/>
      <c r="AV157" s="56">
        <f>SUM(AV158:AV160)</f>
        <v>0</v>
      </c>
      <c r="AW157" s="56"/>
      <c r="AX157" s="56"/>
      <c r="AY157" s="485"/>
      <c r="AZ157" s="56"/>
      <c r="BA157" s="56">
        <f>SUM(BA158:BA160)</f>
        <v>0</v>
      </c>
      <c r="BB157" s="56"/>
      <c r="BC157" s="56"/>
      <c r="BD157" s="485"/>
      <c r="BE157" s="56"/>
      <c r="BF157" s="56">
        <f>SUM(BF158:BF160)</f>
        <v>0</v>
      </c>
      <c r="BG157" s="56"/>
      <c r="BH157" s="56"/>
      <c r="BI157" s="485"/>
      <c r="BJ157" s="56"/>
      <c r="BK157" s="56">
        <f>SUM(BK158:BK160)</f>
        <v>0</v>
      </c>
      <c r="BL157" s="56"/>
      <c r="BM157" s="56"/>
      <c r="BN157" s="485"/>
      <c r="BO157" s="56"/>
      <c r="BP157" s="56">
        <f>SUM(BP158:BP160)</f>
        <v>0</v>
      </c>
      <c r="BQ157" s="56"/>
      <c r="BR157" s="56"/>
      <c r="BS157" s="485"/>
      <c r="BT157" s="56"/>
      <c r="BU157" s="56">
        <f>SUM(BU158:BU160)</f>
        <v>9457000</v>
      </c>
      <c r="BV157" s="56"/>
      <c r="BW157" s="56"/>
      <c r="BX157" s="485"/>
      <c r="BY157" s="56"/>
      <c r="BZ157" s="56">
        <f>SUM(BZ158:BZ160)</f>
        <v>36287794</v>
      </c>
      <c r="CA157" s="56"/>
      <c r="CB157" s="56"/>
      <c r="CC157" s="485"/>
      <c r="CD157" s="56"/>
      <c r="CE157" s="56">
        <f>SUM(CE158:CE160)</f>
        <v>4510000</v>
      </c>
      <c r="CF157" s="56"/>
      <c r="CG157" s="56"/>
      <c r="CH157" s="485"/>
      <c r="CI157" s="56"/>
      <c r="CJ157" s="56">
        <f>SUM(CJ158:CJ160)</f>
        <v>3175</v>
      </c>
      <c r="CK157" s="56"/>
      <c r="CL157" s="56"/>
      <c r="CM157" s="485"/>
      <c r="CN157" s="56"/>
      <c r="CO157" s="56">
        <f>SUM(CO158:CO160)</f>
        <v>2500000</v>
      </c>
      <c r="CP157" s="56"/>
      <c r="CQ157" s="56"/>
      <c r="CR157" s="485"/>
      <c r="CS157" s="56"/>
      <c r="CT157" s="56">
        <f>SUM(CT158:CT160)</f>
        <v>5805859</v>
      </c>
      <c r="CU157" s="56"/>
      <c r="CV157" s="56"/>
      <c r="CW157" s="485"/>
      <c r="CX157" s="56"/>
      <c r="CY157" s="56">
        <f>SUM(CY158:CY160)</f>
        <v>4834000</v>
      </c>
      <c r="CZ157" s="56"/>
      <c r="DA157" s="56"/>
      <c r="DB157" s="485"/>
      <c r="DC157" s="56"/>
      <c r="DD157" s="56">
        <f>SUM(DD158:DD160)</f>
        <v>4377000</v>
      </c>
      <c r="DE157" s="56"/>
      <c r="DF157" s="56"/>
      <c r="DG157" s="485"/>
      <c r="DH157" s="56"/>
      <c r="DI157" s="56">
        <f>SUM(DI158:DI160)</f>
        <v>3131069</v>
      </c>
      <c r="DJ157" s="56"/>
      <c r="DK157" s="56"/>
      <c r="DL157" s="485"/>
      <c r="DM157" s="56"/>
      <c r="DN157" s="56">
        <f>SUM(DN158:DN160)</f>
        <v>4988000</v>
      </c>
      <c r="DO157" s="56"/>
      <c r="DP157" s="56"/>
      <c r="DQ157" s="485"/>
      <c r="DR157" s="56"/>
      <c r="DS157" s="56">
        <f>SUM(DS158:DS160)</f>
        <v>3933</v>
      </c>
      <c r="DT157" s="56"/>
      <c r="DU157" s="56"/>
      <c r="DV157" s="485"/>
      <c r="DW157" s="56"/>
      <c r="DX157" s="56">
        <f>SUM(DX158:DX160)</f>
        <v>2188000</v>
      </c>
      <c r="DY157" s="56"/>
      <c r="DZ157" s="56"/>
      <c r="EA157" s="485"/>
      <c r="EB157" s="56"/>
      <c r="EC157" s="56">
        <f>SUM(EC158:EC160)</f>
        <v>1252758</v>
      </c>
      <c r="ED157" s="56"/>
      <c r="EE157" s="56"/>
      <c r="EF157" s="485"/>
      <c r="EG157" s="56"/>
      <c r="EH157" s="56">
        <f>SUM(EH158:EH160)</f>
        <v>2694000</v>
      </c>
      <c r="EI157" s="56"/>
      <c r="EJ157" s="56"/>
      <c r="EK157" s="485"/>
      <c r="EL157" s="56"/>
      <c r="EM157" s="56">
        <f>SUM(EM158:EM160)</f>
        <v>7013175</v>
      </c>
      <c r="EN157" s="56"/>
      <c r="EO157" s="56"/>
      <c r="EP157" s="144"/>
    </row>
    <row r="158" spans="4:146" ht="12.75" customHeight="1" x14ac:dyDescent="0.3">
      <c r="D158" s="144" t="s">
        <v>362</v>
      </c>
      <c r="F158" s="485"/>
      <c r="G158" s="406"/>
      <c r="H158" s="483">
        <v>0</v>
      </c>
      <c r="I158" s="484"/>
      <c r="J158" s="56"/>
      <c r="K158" s="485"/>
      <c r="L158" s="406"/>
      <c r="M158" s="483">
        <f>1328000-229425</f>
        <v>1098575</v>
      </c>
      <c r="N158" s="484"/>
      <c r="O158" s="56"/>
      <c r="P158" s="485"/>
      <c r="Q158" s="486"/>
      <c r="R158" s="483">
        <f>5939000-1051174</f>
        <v>4887826</v>
      </c>
      <c r="S158" s="484"/>
      <c r="T158" s="56"/>
      <c r="U158" s="485"/>
      <c r="V158" s="486"/>
      <c r="W158" s="483">
        <f>2190000-337296</f>
        <v>1852704</v>
      </c>
      <c r="X158" s="484"/>
      <c r="Y158" s="56"/>
      <c r="Z158" s="485"/>
      <c r="AA158" s="486"/>
      <c r="AB158" s="483">
        <v>0</v>
      </c>
      <c r="AC158" s="484"/>
      <c r="AD158" s="56"/>
      <c r="AE158" s="485"/>
      <c r="AF158" s="486"/>
      <c r="AG158" s="483">
        <v>0</v>
      </c>
      <c r="AH158" s="484"/>
      <c r="AI158" s="56"/>
      <c r="AJ158" s="485"/>
      <c r="AK158" s="486"/>
      <c r="AL158" s="483">
        <v>0</v>
      </c>
      <c r="AM158" s="484"/>
      <c r="AN158" s="56"/>
      <c r="AO158" s="485"/>
      <c r="AP158" s="486"/>
      <c r="AQ158" s="483">
        <v>0</v>
      </c>
      <c r="AR158" s="484"/>
      <c r="AS158" s="56"/>
      <c r="AT158" s="485"/>
      <c r="AU158" s="486"/>
      <c r="AV158" s="483">
        <v>0</v>
      </c>
      <c r="AW158" s="484"/>
      <c r="AX158" s="56"/>
      <c r="AY158" s="485"/>
      <c r="AZ158" s="486"/>
      <c r="BA158" s="483">
        <v>0</v>
      </c>
      <c r="BB158" s="484"/>
      <c r="BC158" s="56"/>
      <c r="BD158" s="485"/>
      <c r="BE158" s="486"/>
      <c r="BF158" s="483">
        <v>0</v>
      </c>
      <c r="BG158" s="484"/>
      <c r="BH158" s="56"/>
      <c r="BI158" s="485"/>
      <c r="BJ158" s="486"/>
      <c r="BK158" s="483">
        <v>0</v>
      </c>
      <c r="BL158" s="484"/>
      <c r="BM158" s="56"/>
      <c r="BN158" s="485"/>
      <c r="BO158" s="486"/>
      <c r="BP158" s="483">
        <v>0</v>
      </c>
      <c r="BQ158" s="484"/>
      <c r="BR158" s="56"/>
      <c r="BS158" s="485"/>
      <c r="BT158" s="486"/>
      <c r="BU158" s="483">
        <f>SUM(M158:BP158)</f>
        <v>7839105</v>
      </c>
      <c r="BV158" s="484"/>
      <c r="BW158" s="56"/>
      <c r="BX158" s="485"/>
      <c r="BY158" s="486"/>
      <c r="BZ158" s="483">
        <v>29760106</v>
      </c>
      <c r="CA158" s="484"/>
      <c r="CB158" s="56"/>
      <c r="CC158" s="485"/>
      <c r="CD158" s="406"/>
      <c r="CE158" s="483">
        <v>3340384</v>
      </c>
      <c r="CF158" s="484"/>
      <c r="CG158" s="56"/>
      <c r="CH158" s="485"/>
      <c r="CI158" s="486"/>
      <c r="CJ158" s="483">
        <v>2401</v>
      </c>
      <c r="CK158" s="484"/>
      <c r="CL158" s="56"/>
      <c r="CM158" s="485"/>
      <c r="CN158" s="486"/>
      <c r="CO158" s="483">
        <v>1943092</v>
      </c>
      <c r="CP158" s="484"/>
      <c r="CQ158" s="56"/>
      <c r="CR158" s="485"/>
      <c r="CS158" s="486"/>
      <c r="CT158" s="483">
        <v>4679912</v>
      </c>
      <c r="CU158" s="484"/>
      <c r="CV158" s="56"/>
      <c r="CW158" s="485"/>
      <c r="CX158" s="486"/>
      <c r="CY158" s="483">
        <v>4017491</v>
      </c>
      <c r="CZ158" s="484"/>
      <c r="DA158" s="56"/>
      <c r="DB158" s="485"/>
      <c r="DC158" s="486"/>
      <c r="DD158" s="483">
        <v>3722701</v>
      </c>
      <c r="DE158" s="484"/>
      <c r="DF158" s="56"/>
      <c r="DG158" s="485"/>
      <c r="DH158" s="486"/>
      <c r="DI158" s="483">
        <v>2650702</v>
      </c>
      <c r="DJ158" s="484"/>
      <c r="DK158" s="56"/>
      <c r="DL158" s="485"/>
      <c r="DM158" s="486"/>
      <c r="DN158" s="483">
        <v>4246762</v>
      </c>
      <c r="DO158" s="484"/>
      <c r="DP158" s="56"/>
      <c r="DQ158" s="485"/>
      <c r="DR158" s="486"/>
      <c r="DS158" s="483">
        <v>3367</v>
      </c>
      <c r="DT158" s="484"/>
      <c r="DU158" s="56"/>
      <c r="DV158" s="485"/>
      <c r="DW158" s="486"/>
      <c r="DX158" s="483">
        <v>1832978</v>
      </c>
      <c r="DY158" s="484"/>
      <c r="DZ158" s="56"/>
      <c r="EA158" s="485"/>
      <c r="EB158" s="486"/>
      <c r="EC158" s="483">
        <v>1051697</v>
      </c>
      <c r="ED158" s="484"/>
      <c r="EE158" s="56"/>
      <c r="EF158" s="485"/>
      <c r="EG158" s="486"/>
      <c r="EH158" s="483">
        <v>2268619</v>
      </c>
      <c r="EI158" s="484"/>
      <c r="EJ158" s="56"/>
      <c r="EK158" s="485"/>
      <c r="EL158" s="486"/>
      <c r="EM158" s="483">
        <f t="shared" ref="EM158:EM160" si="19">SUM(CE158:CO158)</f>
        <v>5285877</v>
      </c>
      <c r="EN158" s="484"/>
      <c r="EO158" s="56"/>
      <c r="EP158" s="144"/>
    </row>
    <row r="159" spans="4:146" ht="12.75" customHeight="1" x14ac:dyDescent="0.3">
      <c r="D159" s="144" t="s">
        <v>365</v>
      </c>
      <c r="F159" s="485"/>
      <c r="G159" s="400"/>
      <c r="H159" s="56">
        <v>0</v>
      </c>
      <c r="I159" s="55"/>
      <c r="J159" s="56"/>
      <c r="K159" s="485"/>
      <c r="L159" s="400"/>
      <c r="M159" s="56">
        <v>229425</v>
      </c>
      <c r="N159" s="55"/>
      <c r="O159" s="56"/>
      <c r="P159" s="485"/>
      <c r="Q159" s="485"/>
      <c r="R159" s="56">
        <v>1051174</v>
      </c>
      <c r="S159" s="55"/>
      <c r="T159" s="56"/>
      <c r="U159" s="485"/>
      <c r="V159" s="485"/>
      <c r="W159" s="56">
        <v>337296</v>
      </c>
      <c r="X159" s="55"/>
      <c r="Y159" s="56"/>
      <c r="Z159" s="485"/>
      <c r="AA159" s="485"/>
      <c r="AB159" s="56">
        <v>0</v>
      </c>
      <c r="AC159" s="55"/>
      <c r="AD159" s="56"/>
      <c r="AE159" s="485"/>
      <c r="AF159" s="485"/>
      <c r="AG159" s="56">
        <v>0</v>
      </c>
      <c r="AH159" s="55"/>
      <c r="AI159" s="56"/>
      <c r="AJ159" s="485"/>
      <c r="AK159" s="485"/>
      <c r="AL159" s="56">
        <v>0</v>
      </c>
      <c r="AM159" s="55"/>
      <c r="AN159" s="56"/>
      <c r="AO159" s="485"/>
      <c r="AP159" s="485"/>
      <c r="AQ159" s="56">
        <v>0</v>
      </c>
      <c r="AR159" s="55"/>
      <c r="AS159" s="56"/>
      <c r="AT159" s="485"/>
      <c r="AU159" s="485"/>
      <c r="AV159" s="56">
        <v>0</v>
      </c>
      <c r="AW159" s="55"/>
      <c r="AX159" s="56"/>
      <c r="AY159" s="485"/>
      <c r="AZ159" s="485"/>
      <c r="BA159" s="56">
        <v>0</v>
      </c>
      <c r="BB159" s="55"/>
      <c r="BC159" s="56"/>
      <c r="BD159" s="485"/>
      <c r="BE159" s="485"/>
      <c r="BF159" s="56">
        <v>0</v>
      </c>
      <c r="BG159" s="55"/>
      <c r="BH159" s="56"/>
      <c r="BI159" s="485"/>
      <c r="BJ159" s="485"/>
      <c r="BK159" s="56">
        <v>0</v>
      </c>
      <c r="BL159" s="55"/>
      <c r="BM159" s="56"/>
      <c r="BN159" s="485"/>
      <c r="BO159" s="485"/>
      <c r="BP159" s="56">
        <v>0</v>
      </c>
      <c r="BQ159" s="55"/>
      <c r="BR159" s="56"/>
      <c r="BS159" s="485"/>
      <c r="BT159" s="485"/>
      <c r="BU159" s="56">
        <f>SUM(M159:BP159)</f>
        <v>1617895</v>
      </c>
      <c r="BV159" s="55"/>
      <c r="BW159" s="56"/>
      <c r="BX159" s="485"/>
      <c r="BY159" s="485"/>
      <c r="BZ159" s="56">
        <v>6527688</v>
      </c>
      <c r="CA159" s="55"/>
      <c r="CB159" s="56"/>
      <c r="CC159" s="485"/>
      <c r="CD159" s="400"/>
      <c r="CE159" s="56">
        <v>1169616</v>
      </c>
      <c r="CF159" s="55"/>
      <c r="CG159" s="56"/>
      <c r="CH159" s="485"/>
      <c r="CI159" s="485"/>
      <c r="CJ159" s="56">
        <v>774</v>
      </c>
      <c r="CK159" s="55"/>
      <c r="CL159" s="56"/>
      <c r="CM159" s="485"/>
      <c r="CN159" s="485"/>
      <c r="CO159" s="56">
        <v>556908</v>
      </c>
      <c r="CP159" s="55"/>
      <c r="CQ159" s="56"/>
      <c r="CR159" s="485"/>
      <c r="CS159" s="485"/>
      <c r="CT159" s="56">
        <v>1125947</v>
      </c>
      <c r="CU159" s="55"/>
      <c r="CV159" s="56"/>
      <c r="CW159" s="485"/>
      <c r="CX159" s="485"/>
      <c r="CY159" s="56">
        <v>816509</v>
      </c>
      <c r="CZ159" s="55"/>
      <c r="DA159" s="56"/>
      <c r="DB159" s="485"/>
      <c r="DC159" s="485"/>
      <c r="DD159" s="56">
        <v>654299</v>
      </c>
      <c r="DE159" s="55"/>
      <c r="DF159" s="56"/>
      <c r="DG159" s="485"/>
      <c r="DH159" s="485"/>
      <c r="DI159" s="56">
        <v>480367</v>
      </c>
      <c r="DJ159" s="55"/>
      <c r="DK159" s="56"/>
      <c r="DL159" s="485"/>
      <c r="DM159" s="485"/>
      <c r="DN159" s="56">
        <v>741238</v>
      </c>
      <c r="DO159" s="55"/>
      <c r="DP159" s="56"/>
      <c r="DQ159" s="485"/>
      <c r="DR159" s="485"/>
      <c r="DS159" s="56">
        <v>566</v>
      </c>
      <c r="DT159" s="55"/>
      <c r="DU159" s="56"/>
      <c r="DV159" s="485"/>
      <c r="DW159" s="485"/>
      <c r="DX159" s="56">
        <v>355022</v>
      </c>
      <c r="DY159" s="55"/>
      <c r="DZ159" s="56"/>
      <c r="EA159" s="485"/>
      <c r="EB159" s="485"/>
      <c r="EC159" s="56">
        <v>201061</v>
      </c>
      <c r="ED159" s="55"/>
      <c r="EE159" s="56"/>
      <c r="EF159" s="485"/>
      <c r="EG159" s="485"/>
      <c r="EH159" s="56">
        <v>425381</v>
      </c>
      <c r="EI159" s="55"/>
      <c r="EJ159" s="56"/>
      <c r="EK159" s="485"/>
      <c r="EL159" s="485"/>
      <c r="EM159" s="56">
        <f t="shared" si="19"/>
        <v>1727298</v>
      </c>
      <c r="EN159" s="55"/>
      <c r="EO159" s="56"/>
      <c r="EP159" s="144"/>
    </row>
    <row r="160" spans="4:146" ht="12.75" customHeight="1" x14ac:dyDescent="0.3">
      <c r="D160" s="144" t="s">
        <v>367</v>
      </c>
      <c r="G160" s="420"/>
      <c r="H160" s="121">
        <v>0</v>
      </c>
      <c r="I160" s="120"/>
      <c r="J160" s="56"/>
      <c r="K160" s="485"/>
      <c r="L160" s="420"/>
      <c r="M160" s="121">
        <v>0</v>
      </c>
      <c r="N160" s="120"/>
      <c r="O160" s="56"/>
      <c r="P160" s="485"/>
      <c r="Q160" s="494"/>
      <c r="R160" s="121">
        <v>0</v>
      </c>
      <c r="S160" s="120"/>
      <c r="T160" s="56"/>
      <c r="U160" s="485"/>
      <c r="V160" s="494"/>
      <c r="W160" s="121">
        <v>0</v>
      </c>
      <c r="X160" s="120"/>
      <c r="Y160" s="56"/>
      <c r="Z160" s="485"/>
      <c r="AA160" s="494"/>
      <c r="AB160" s="121">
        <v>0</v>
      </c>
      <c r="AC160" s="120"/>
      <c r="AD160" s="56"/>
      <c r="AE160" s="485"/>
      <c r="AF160" s="494"/>
      <c r="AG160" s="121">
        <v>0</v>
      </c>
      <c r="AH160" s="120"/>
      <c r="AI160" s="56"/>
      <c r="AJ160" s="485"/>
      <c r="AK160" s="494"/>
      <c r="AL160" s="121">
        <v>0</v>
      </c>
      <c r="AM160" s="120"/>
      <c r="AN160" s="56"/>
      <c r="AO160" s="485"/>
      <c r="AP160" s="494"/>
      <c r="AQ160" s="121">
        <v>0</v>
      </c>
      <c r="AR160" s="120"/>
      <c r="AS160" s="56"/>
      <c r="AT160" s="485"/>
      <c r="AU160" s="494"/>
      <c r="AV160" s="121">
        <v>0</v>
      </c>
      <c r="AW160" s="120"/>
      <c r="AX160" s="56"/>
      <c r="AY160" s="485"/>
      <c r="AZ160" s="494"/>
      <c r="BA160" s="121">
        <v>0</v>
      </c>
      <c r="BB160" s="120"/>
      <c r="BC160" s="56"/>
      <c r="BD160" s="485"/>
      <c r="BE160" s="494"/>
      <c r="BF160" s="121">
        <v>0</v>
      </c>
      <c r="BG160" s="120"/>
      <c r="BH160" s="56"/>
      <c r="BI160" s="485"/>
      <c r="BJ160" s="494"/>
      <c r="BK160" s="121">
        <v>0</v>
      </c>
      <c r="BL160" s="120"/>
      <c r="BM160" s="56"/>
      <c r="BN160" s="485"/>
      <c r="BO160" s="494"/>
      <c r="BP160" s="121">
        <v>0</v>
      </c>
      <c r="BQ160" s="120"/>
      <c r="BR160" s="56"/>
      <c r="BS160" s="485"/>
      <c r="BT160" s="494"/>
      <c r="BU160" s="121">
        <f>SUM(M160:BP160)</f>
        <v>0</v>
      </c>
      <c r="BV160" s="120"/>
      <c r="BW160" s="56"/>
      <c r="BX160" s="485"/>
      <c r="BY160" s="494"/>
      <c r="BZ160" s="121">
        <v>0</v>
      </c>
      <c r="CA160" s="120"/>
      <c r="CB160" s="56"/>
      <c r="CC160" s="485"/>
      <c r="CD160" s="420"/>
      <c r="CE160" s="121">
        <v>0</v>
      </c>
      <c r="CF160" s="120"/>
      <c r="CG160" s="56"/>
      <c r="CH160" s="485"/>
      <c r="CI160" s="494"/>
      <c r="CJ160" s="121">
        <v>0</v>
      </c>
      <c r="CK160" s="120"/>
      <c r="CL160" s="56"/>
      <c r="CM160" s="485"/>
      <c r="CN160" s="494"/>
      <c r="CO160" s="121">
        <v>0</v>
      </c>
      <c r="CP160" s="120"/>
      <c r="CQ160" s="56"/>
      <c r="CR160" s="485"/>
      <c r="CS160" s="494"/>
      <c r="CT160" s="121">
        <v>0</v>
      </c>
      <c r="CU160" s="120"/>
      <c r="CV160" s="56"/>
      <c r="CW160" s="485"/>
      <c r="CX160" s="494"/>
      <c r="CY160" s="121">
        <v>0</v>
      </c>
      <c r="CZ160" s="120"/>
      <c r="DA160" s="56"/>
      <c r="DB160" s="485"/>
      <c r="DC160" s="494"/>
      <c r="DD160" s="121">
        <v>0</v>
      </c>
      <c r="DE160" s="120"/>
      <c r="DF160" s="56"/>
      <c r="DG160" s="485"/>
      <c r="DH160" s="494"/>
      <c r="DI160" s="121">
        <v>0</v>
      </c>
      <c r="DJ160" s="120"/>
      <c r="DK160" s="56"/>
      <c r="DL160" s="485"/>
      <c r="DM160" s="494"/>
      <c r="DN160" s="121">
        <v>0</v>
      </c>
      <c r="DO160" s="120"/>
      <c r="DP160" s="56"/>
      <c r="DQ160" s="485"/>
      <c r="DR160" s="494"/>
      <c r="DS160" s="121">
        <v>0</v>
      </c>
      <c r="DT160" s="120"/>
      <c r="DU160" s="56"/>
      <c r="DV160" s="485"/>
      <c r="DW160" s="494"/>
      <c r="DX160" s="121">
        <v>0</v>
      </c>
      <c r="DY160" s="120"/>
      <c r="DZ160" s="56"/>
      <c r="EA160" s="485"/>
      <c r="EB160" s="494"/>
      <c r="EC160" s="121">
        <v>0</v>
      </c>
      <c r="ED160" s="120"/>
      <c r="EE160" s="56"/>
      <c r="EF160" s="485"/>
      <c r="EG160" s="494"/>
      <c r="EH160" s="121">
        <v>0</v>
      </c>
      <c r="EI160" s="120"/>
      <c r="EJ160" s="56"/>
      <c r="EK160" s="485"/>
      <c r="EL160" s="494"/>
      <c r="EM160" s="121">
        <f t="shared" si="19"/>
        <v>0</v>
      </c>
      <c r="EN160" s="120"/>
      <c r="EO160" s="56"/>
      <c r="EP160" s="144"/>
    </row>
    <row r="161" spans="4:146" ht="12.75" customHeight="1" x14ac:dyDescent="0.3">
      <c r="D161" s="144"/>
      <c r="H161" s="56"/>
      <c r="I161" s="56"/>
      <c r="J161" s="56"/>
      <c r="K161" s="485"/>
      <c r="L161" s="56"/>
      <c r="M161" s="56"/>
      <c r="N161" s="56"/>
      <c r="O161" s="56"/>
      <c r="P161" s="485"/>
      <c r="Q161" s="56"/>
      <c r="R161" s="56"/>
      <c r="S161" s="56"/>
      <c r="T161" s="56"/>
      <c r="U161" s="485"/>
      <c r="V161" s="56"/>
      <c r="W161" s="56"/>
      <c r="X161" s="56"/>
      <c r="Y161" s="56"/>
      <c r="Z161" s="485"/>
      <c r="AA161" s="56"/>
      <c r="AB161" s="56"/>
      <c r="AC161" s="56"/>
      <c r="AD161" s="56"/>
      <c r="AE161" s="485"/>
      <c r="AF161" s="56"/>
      <c r="AG161" s="56"/>
      <c r="AH161" s="56"/>
      <c r="AI161" s="56"/>
      <c r="AJ161" s="485"/>
      <c r="AK161" s="56"/>
      <c r="AL161" s="56"/>
      <c r="AM161" s="56"/>
      <c r="AN161" s="56"/>
      <c r="AO161" s="485"/>
      <c r="AP161" s="56"/>
      <c r="AQ161" s="56"/>
      <c r="AR161" s="56"/>
      <c r="AS161" s="56"/>
      <c r="AT161" s="485"/>
      <c r="AU161" s="56"/>
      <c r="AV161" s="56"/>
      <c r="AW161" s="56"/>
      <c r="AX161" s="56"/>
      <c r="AY161" s="485"/>
      <c r="AZ161" s="56"/>
      <c r="BA161" s="56"/>
      <c r="BB161" s="56"/>
      <c r="BC161" s="56"/>
      <c r="BD161" s="485"/>
      <c r="BE161" s="56"/>
      <c r="BF161" s="56"/>
      <c r="BG161" s="56"/>
      <c r="BH161" s="56"/>
      <c r="BI161" s="485"/>
      <c r="BJ161" s="56"/>
      <c r="BK161" s="56"/>
      <c r="BL161" s="56"/>
      <c r="BM161" s="56"/>
      <c r="BN161" s="485"/>
      <c r="BO161" s="56"/>
      <c r="BP161" s="56"/>
      <c r="BQ161" s="56"/>
      <c r="BR161" s="56"/>
      <c r="BS161" s="485"/>
      <c r="BT161" s="56"/>
      <c r="BU161" s="56"/>
      <c r="BV161" s="56"/>
      <c r="BW161" s="56"/>
      <c r="BX161" s="485"/>
      <c r="BY161" s="56"/>
      <c r="BZ161" s="56"/>
      <c r="CA161" s="56"/>
      <c r="CB161" s="56"/>
      <c r="CC161" s="485"/>
      <c r="CD161" s="56"/>
      <c r="CE161" s="56"/>
      <c r="CF161" s="56"/>
      <c r="CG161" s="56"/>
      <c r="CH161" s="485"/>
      <c r="CI161" s="56"/>
      <c r="CJ161" s="56"/>
      <c r="CK161" s="56"/>
      <c r="CL161" s="56"/>
      <c r="CM161" s="485"/>
      <c r="CN161" s="56"/>
      <c r="CO161" s="56"/>
      <c r="CP161" s="56"/>
      <c r="CQ161" s="56"/>
      <c r="CR161" s="485"/>
      <c r="CS161" s="56"/>
      <c r="CT161" s="56"/>
      <c r="CU161" s="56"/>
      <c r="CV161" s="56"/>
      <c r="CW161" s="485"/>
      <c r="CX161" s="56"/>
      <c r="CY161" s="56"/>
      <c r="CZ161" s="56"/>
      <c r="DA161" s="56"/>
      <c r="DB161" s="485"/>
      <c r="DC161" s="56"/>
      <c r="DD161" s="56"/>
      <c r="DE161" s="56"/>
      <c r="DF161" s="56"/>
      <c r="DG161" s="485"/>
      <c r="DH161" s="56"/>
      <c r="DI161" s="56"/>
      <c r="DJ161" s="56"/>
      <c r="DK161" s="56"/>
      <c r="DL161" s="485"/>
      <c r="DM161" s="56"/>
      <c r="DN161" s="56"/>
      <c r="DO161" s="56"/>
      <c r="DP161" s="56"/>
      <c r="DQ161" s="485"/>
      <c r="DR161" s="56"/>
      <c r="DS161" s="56"/>
      <c r="DT161" s="56"/>
      <c r="DU161" s="56"/>
      <c r="DV161" s="485"/>
      <c r="DW161" s="56"/>
      <c r="DX161" s="56"/>
      <c r="DY161" s="56"/>
      <c r="DZ161" s="56"/>
      <c r="EA161" s="485"/>
      <c r="EB161" s="56"/>
      <c r="EC161" s="56"/>
      <c r="ED161" s="56"/>
      <c r="EE161" s="56"/>
      <c r="EF161" s="485"/>
      <c r="EG161" s="56"/>
      <c r="EH161" s="56"/>
      <c r="EI161" s="56"/>
      <c r="EJ161" s="56"/>
      <c r="EK161" s="485"/>
      <c r="EL161" s="56"/>
      <c r="EM161" s="56"/>
      <c r="EN161" s="56"/>
      <c r="EO161" s="56"/>
      <c r="EP161" s="144"/>
    </row>
    <row r="162" spans="4:146" ht="12.75" hidden="1" customHeight="1" x14ac:dyDescent="0.3">
      <c r="D162" s="144" t="s">
        <v>392</v>
      </c>
      <c r="H162" s="56">
        <f>SUM(H163:H165)</f>
        <v>0</v>
      </c>
      <c r="I162" s="56"/>
      <c r="J162" s="56"/>
      <c r="K162" s="485"/>
      <c r="L162" s="56"/>
      <c r="M162" s="56">
        <f>SUM(M163:M165)</f>
        <v>0</v>
      </c>
      <c r="N162" s="56"/>
      <c r="O162" s="56"/>
      <c r="P162" s="485"/>
      <c r="Q162" s="56"/>
      <c r="R162" s="56">
        <f>SUM(R163:R165)</f>
        <v>0</v>
      </c>
      <c r="S162" s="56"/>
      <c r="T162" s="56"/>
      <c r="U162" s="485"/>
      <c r="V162" s="56"/>
      <c r="W162" s="56">
        <f>SUM(W163:W165)</f>
        <v>0</v>
      </c>
      <c r="X162" s="56"/>
      <c r="Y162" s="56"/>
      <c r="Z162" s="485"/>
      <c r="AA162" s="56"/>
      <c r="AB162" s="56">
        <f>SUM(AB163:AB165)</f>
        <v>0</v>
      </c>
      <c r="AC162" s="56"/>
      <c r="AD162" s="56"/>
      <c r="AE162" s="485"/>
      <c r="AF162" s="56"/>
      <c r="AG162" s="56">
        <f>SUM(AG163:AG165)</f>
        <v>0</v>
      </c>
      <c r="AH162" s="56"/>
      <c r="AI162" s="56"/>
      <c r="AJ162" s="485"/>
      <c r="AK162" s="56"/>
      <c r="AL162" s="56">
        <f>SUM(AL163:AL165)</f>
        <v>0</v>
      </c>
      <c r="AM162" s="56"/>
      <c r="AN162" s="56"/>
      <c r="AO162" s="485"/>
      <c r="AP162" s="56"/>
      <c r="AQ162" s="56">
        <f>SUM(AQ163:AQ165)</f>
        <v>0</v>
      </c>
      <c r="AR162" s="56"/>
      <c r="AS162" s="56"/>
      <c r="AT162" s="485"/>
      <c r="AU162" s="56"/>
      <c r="AV162" s="56">
        <f>SUM(AV163:AV165)</f>
        <v>0</v>
      </c>
      <c r="AW162" s="56"/>
      <c r="AX162" s="56"/>
      <c r="AY162" s="485"/>
      <c r="AZ162" s="56"/>
      <c r="BA162" s="56">
        <f>SUM(BA163:BA165)</f>
        <v>0</v>
      </c>
      <c r="BB162" s="56"/>
      <c r="BC162" s="56"/>
      <c r="BD162" s="485"/>
      <c r="BE162" s="56"/>
      <c r="BF162" s="56">
        <f>SUM(BF163:BF165)</f>
        <v>0</v>
      </c>
      <c r="BG162" s="56"/>
      <c r="BH162" s="56"/>
      <c r="BI162" s="485"/>
      <c r="BJ162" s="56"/>
      <c r="BK162" s="56">
        <f>SUM(BK163:BK165)</f>
        <v>0</v>
      </c>
      <c r="BL162" s="56"/>
      <c r="BM162" s="56"/>
      <c r="BN162" s="485"/>
      <c r="BO162" s="56"/>
      <c r="BP162" s="56">
        <f>SUM(BP163:BP165)</f>
        <v>0</v>
      </c>
      <c r="BQ162" s="56"/>
      <c r="BR162" s="56"/>
      <c r="BS162" s="485"/>
      <c r="BT162" s="56"/>
      <c r="BU162" s="56">
        <f>SUM(BU163:BU165)</f>
        <v>0</v>
      </c>
      <c r="BV162" s="56"/>
      <c r="BW162" s="56"/>
      <c r="BX162" s="485"/>
      <c r="BY162" s="56"/>
      <c r="BZ162" s="56">
        <f>SUM(BZ163:BZ165)</f>
        <v>0</v>
      </c>
      <c r="CA162" s="56"/>
      <c r="CB162" s="56"/>
      <c r="CC162" s="485"/>
      <c r="CD162" s="56"/>
      <c r="CE162" s="56">
        <f>SUM(CE163:CE165)</f>
        <v>0</v>
      </c>
      <c r="CF162" s="56"/>
      <c r="CG162" s="56"/>
      <c r="CH162" s="485"/>
      <c r="CI162" s="56"/>
      <c r="CJ162" s="56">
        <f>SUM(CJ163:CJ165)</f>
        <v>0</v>
      </c>
      <c r="CK162" s="56"/>
      <c r="CL162" s="56"/>
      <c r="CM162" s="485"/>
      <c r="CN162" s="56"/>
      <c r="CO162" s="56">
        <f>SUM(CO163:CO165)</f>
        <v>0</v>
      </c>
      <c r="CP162" s="56"/>
      <c r="CQ162" s="56"/>
      <c r="CR162" s="485"/>
      <c r="CS162" s="56"/>
      <c r="CT162" s="56">
        <f>SUM(CT163:CT165)</f>
        <v>0</v>
      </c>
      <c r="CU162" s="56"/>
      <c r="CV162" s="56"/>
      <c r="CW162" s="485"/>
      <c r="CX162" s="56"/>
      <c r="CY162" s="56">
        <f>SUM(CY163:CY165)</f>
        <v>0</v>
      </c>
      <c r="CZ162" s="56"/>
      <c r="DA162" s="56"/>
      <c r="DB162" s="485"/>
      <c r="DC162" s="56"/>
      <c r="DD162" s="56">
        <f>SUM(DD163:DD165)</f>
        <v>0</v>
      </c>
      <c r="DE162" s="56"/>
      <c r="DF162" s="56"/>
      <c r="DG162" s="485"/>
      <c r="DH162" s="56"/>
      <c r="DI162" s="56">
        <f>SUM(DI163:DI165)</f>
        <v>0</v>
      </c>
      <c r="DJ162" s="56"/>
      <c r="DK162" s="56"/>
      <c r="DL162" s="485"/>
      <c r="DM162" s="56"/>
      <c r="DN162" s="56">
        <f>SUM(DN163:DN165)</f>
        <v>0</v>
      </c>
      <c r="DO162" s="56"/>
      <c r="DP162" s="56"/>
      <c r="DQ162" s="485"/>
      <c r="DR162" s="56"/>
      <c r="DS162" s="56">
        <f>SUM(DS163:DS165)</f>
        <v>0</v>
      </c>
      <c r="DT162" s="56"/>
      <c r="DU162" s="56"/>
      <c r="DV162" s="485"/>
      <c r="DW162" s="56"/>
      <c r="DX162" s="56">
        <f>SUM(DX163:DX165)</f>
        <v>0</v>
      </c>
      <c r="DY162" s="56"/>
      <c r="DZ162" s="56"/>
      <c r="EA162" s="485"/>
      <c r="EB162" s="56"/>
      <c r="EC162" s="56">
        <f>SUM(EC163:EC165)</f>
        <v>0</v>
      </c>
      <c r="ED162" s="56"/>
      <c r="EE162" s="56"/>
      <c r="EF162" s="485"/>
      <c r="EG162" s="56"/>
      <c r="EH162" s="56">
        <f>SUM(EH163:EH165)</f>
        <v>0</v>
      </c>
      <c r="EI162" s="56"/>
      <c r="EJ162" s="56"/>
      <c r="EK162" s="485"/>
      <c r="EL162" s="56"/>
      <c r="EM162" s="56">
        <f>SUM(EM163:EM165)</f>
        <v>0</v>
      </c>
      <c r="EN162" s="56"/>
      <c r="EO162" s="56"/>
      <c r="EP162" s="144"/>
    </row>
    <row r="163" spans="4:146" ht="12.75" hidden="1" customHeight="1" x14ac:dyDescent="0.3">
      <c r="D163" s="144" t="s">
        <v>362</v>
      </c>
      <c r="G163" s="406"/>
      <c r="H163" s="483">
        <v>0</v>
      </c>
      <c r="I163" s="484"/>
      <c r="J163" s="56"/>
      <c r="K163" s="485"/>
      <c r="L163" s="406"/>
      <c r="M163" s="483">
        <v>0</v>
      </c>
      <c r="N163" s="484"/>
      <c r="O163" s="56"/>
      <c r="P163" s="485"/>
      <c r="Q163" s="406"/>
      <c r="R163" s="483">
        <v>0</v>
      </c>
      <c r="S163" s="484"/>
      <c r="T163" s="56"/>
      <c r="U163" s="485"/>
      <c r="V163" s="406"/>
      <c r="W163" s="483">
        <v>0</v>
      </c>
      <c r="X163" s="484"/>
      <c r="Y163" s="56"/>
      <c r="Z163" s="485"/>
      <c r="AA163" s="406"/>
      <c r="AB163" s="483">
        <v>0</v>
      </c>
      <c r="AC163" s="484"/>
      <c r="AD163" s="56"/>
      <c r="AE163" s="485"/>
      <c r="AF163" s="406"/>
      <c r="AG163" s="483">
        <v>0</v>
      </c>
      <c r="AH163" s="484"/>
      <c r="AI163" s="56"/>
      <c r="AJ163" s="485"/>
      <c r="AK163" s="406"/>
      <c r="AL163" s="483">
        <v>0</v>
      </c>
      <c r="AM163" s="484"/>
      <c r="AN163" s="56"/>
      <c r="AO163" s="485"/>
      <c r="AP163" s="406"/>
      <c r="AQ163" s="483">
        <v>0</v>
      </c>
      <c r="AR163" s="484"/>
      <c r="AS163" s="56"/>
      <c r="AT163" s="485"/>
      <c r="AU163" s="486"/>
      <c r="AV163" s="483">
        <v>0</v>
      </c>
      <c r="AW163" s="484"/>
      <c r="AX163" s="56"/>
      <c r="AY163" s="485"/>
      <c r="AZ163" s="486"/>
      <c r="BA163" s="483">
        <v>0</v>
      </c>
      <c r="BB163" s="484"/>
      <c r="BC163" s="56"/>
      <c r="BD163" s="485"/>
      <c r="BE163" s="486"/>
      <c r="BF163" s="483">
        <v>0</v>
      </c>
      <c r="BG163" s="484"/>
      <c r="BH163" s="56"/>
      <c r="BI163" s="485"/>
      <c r="BJ163" s="486"/>
      <c r="BK163" s="483">
        <v>0</v>
      </c>
      <c r="BL163" s="484"/>
      <c r="BM163" s="56"/>
      <c r="BN163" s="485"/>
      <c r="BO163" s="486"/>
      <c r="BP163" s="483">
        <v>0</v>
      </c>
      <c r="BQ163" s="484"/>
      <c r="BR163" s="56"/>
      <c r="BS163" s="485"/>
      <c r="BT163" s="486"/>
      <c r="BU163" s="483">
        <f>SUM(M163:BP163)</f>
        <v>0</v>
      </c>
      <c r="BV163" s="484"/>
      <c r="BW163" s="56"/>
      <c r="BX163" s="485"/>
      <c r="BY163" s="486"/>
      <c r="BZ163" s="483">
        <v>0</v>
      </c>
      <c r="CA163" s="484"/>
      <c r="CB163" s="56"/>
      <c r="CC163" s="485"/>
      <c r="CD163" s="406"/>
      <c r="CE163" s="483">
        <v>0</v>
      </c>
      <c r="CF163" s="484"/>
      <c r="CG163" s="56"/>
      <c r="CH163" s="485"/>
      <c r="CI163" s="406"/>
      <c r="CJ163" s="483">
        <v>0</v>
      </c>
      <c r="CK163" s="484"/>
      <c r="CL163" s="56"/>
      <c r="CM163" s="485"/>
      <c r="CN163" s="406"/>
      <c r="CO163" s="483">
        <v>0</v>
      </c>
      <c r="CP163" s="484"/>
      <c r="CQ163" s="56"/>
      <c r="CR163" s="485"/>
      <c r="CS163" s="406"/>
      <c r="CT163" s="483">
        <v>0</v>
      </c>
      <c r="CU163" s="484"/>
      <c r="CV163" s="56"/>
      <c r="CW163" s="485"/>
      <c r="CX163" s="406"/>
      <c r="CY163" s="483">
        <v>0</v>
      </c>
      <c r="CZ163" s="484"/>
      <c r="DA163" s="56"/>
      <c r="DB163" s="485"/>
      <c r="DC163" s="406"/>
      <c r="DD163" s="483">
        <v>0</v>
      </c>
      <c r="DE163" s="484"/>
      <c r="DF163" s="56"/>
      <c r="DG163" s="485"/>
      <c r="DH163" s="406"/>
      <c r="DI163" s="483">
        <v>0</v>
      </c>
      <c r="DJ163" s="484"/>
      <c r="DK163" s="56"/>
      <c r="DL163" s="485"/>
      <c r="DM163" s="486"/>
      <c r="DN163" s="483">
        <v>0</v>
      </c>
      <c r="DO163" s="484"/>
      <c r="DP163" s="56"/>
      <c r="DQ163" s="485"/>
      <c r="DR163" s="486"/>
      <c r="DS163" s="483">
        <v>0</v>
      </c>
      <c r="DT163" s="484"/>
      <c r="DU163" s="56"/>
      <c r="DV163" s="485"/>
      <c r="DW163" s="486"/>
      <c r="DX163" s="483">
        <v>0</v>
      </c>
      <c r="DY163" s="484"/>
      <c r="DZ163" s="56"/>
      <c r="EA163" s="485"/>
      <c r="EB163" s="486"/>
      <c r="EC163" s="483">
        <v>0</v>
      </c>
      <c r="ED163" s="484"/>
      <c r="EE163" s="56"/>
      <c r="EF163" s="485"/>
      <c r="EG163" s="486"/>
      <c r="EH163" s="483">
        <v>0</v>
      </c>
      <c r="EI163" s="484"/>
      <c r="EJ163" s="56"/>
      <c r="EK163" s="485"/>
      <c r="EL163" s="486"/>
      <c r="EM163" s="483">
        <f>SUM(CE163:CE163)</f>
        <v>0</v>
      </c>
      <c r="EN163" s="484"/>
      <c r="EO163" s="56"/>
      <c r="EP163" s="144"/>
    </row>
    <row r="164" spans="4:146" ht="12.75" hidden="1" customHeight="1" x14ac:dyDescent="0.3">
      <c r="D164" s="144" t="s">
        <v>365</v>
      </c>
      <c r="G164" s="400"/>
      <c r="H164" s="56">
        <v>0</v>
      </c>
      <c r="I164" s="55"/>
      <c r="J164" s="56"/>
      <c r="K164" s="485"/>
      <c r="L164" s="400"/>
      <c r="M164" s="56">
        <v>0</v>
      </c>
      <c r="N164" s="55"/>
      <c r="O164" s="56"/>
      <c r="P164" s="485"/>
      <c r="Q164" s="400"/>
      <c r="R164" s="56">
        <v>0</v>
      </c>
      <c r="S164" s="55"/>
      <c r="T164" s="56"/>
      <c r="U164" s="485"/>
      <c r="V164" s="400"/>
      <c r="W164" s="56">
        <v>0</v>
      </c>
      <c r="X164" s="55"/>
      <c r="Y164" s="56"/>
      <c r="Z164" s="485"/>
      <c r="AA164" s="400"/>
      <c r="AB164" s="56">
        <v>0</v>
      </c>
      <c r="AC164" s="55"/>
      <c r="AD164" s="56"/>
      <c r="AE164" s="485"/>
      <c r="AF164" s="400"/>
      <c r="AG164" s="56">
        <v>0</v>
      </c>
      <c r="AH164" s="55"/>
      <c r="AI164" s="56"/>
      <c r="AJ164" s="485"/>
      <c r="AK164" s="400"/>
      <c r="AL164" s="56">
        <v>0</v>
      </c>
      <c r="AM164" s="55"/>
      <c r="AN164" s="56"/>
      <c r="AO164" s="485"/>
      <c r="AP164" s="400"/>
      <c r="AQ164" s="56">
        <v>0</v>
      </c>
      <c r="AR164" s="55"/>
      <c r="AS164" s="56"/>
      <c r="AT164" s="485"/>
      <c r="AU164" s="485"/>
      <c r="AV164" s="56">
        <v>0</v>
      </c>
      <c r="AW164" s="55"/>
      <c r="AX164" s="56"/>
      <c r="AY164" s="485"/>
      <c r="AZ164" s="485"/>
      <c r="BA164" s="56">
        <v>0</v>
      </c>
      <c r="BB164" s="55"/>
      <c r="BC164" s="56"/>
      <c r="BD164" s="485"/>
      <c r="BE164" s="485"/>
      <c r="BF164" s="56">
        <v>0</v>
      </c>
      <c r="BG164" s="55"/>
      <c r="BH164" s="56"/>
      <c r="BI164" s="485"/>
      <c r="BJ164" s="485"/>
      <c r="BK164" s="56">
        <v>0</v>
      </c>
      <c r="BL164" s="55"/>
      <c r="BM164" s="56"/>
      <c r="BN164" s="485"/>
      <c r="BO164" s="485"/>
      <c r="BP164" s="56">
        <v>0</v>
      </c>
      <c r="BQ164" s="55"/>
      <c r="BR164" s="56"/>
      <c r="BS164" s="485"/>
      <c r="BT164" s="485"/>
      <c r="BU164" s="56">
        <f>SUM(M164:BP164)</f>
        <v>0</v>
      </c>
      <c r="BV164" s="55"/>
      <c r="BW164" s="56"/>
      <c r="BX164" s="485"/>
      <c r="BY164" s="485"/>
      <c r="BZ164" s="56">
        <v>0</v>
      </c>
      <c r="CA164" s="55"/>
      <c r="CB164" s="56"/>
      <c r="CC164" s="485"/>
      <c r="CD164" s="400"/>
      <c r="CE164" s="56">
        <v>0</v>
      </c>
      <c r="CF164" s="55"/>
      <c r="CG164" s="56"/>
      <c r="CH164" s="485"/>
      <c r="CI164" s="400"/>
      <c r="CJ164" s="56">
        <v>0</v>
      </c>
      <c r="CK164" s="55"/>
      <c r="CL164" s="56"/>
      <c r="CM164" s="485"/>
      <c r="CN164" s="400"/>
      <c r="CO164" s="56">
        <v>0</v>
      </c>
      <c r="CP164" s="55"/>
      <c r="CQ164" s="56"/>
      <c r="CR164" s="485"/>
      <c r="CS164" s="400"/>
      <c r="CT164" s="56">
        <v>0</v>
      </c>
      <c r="CU164" s="55"/>
      <c r="CV164" s="56"/>
      <c r="CW164" s="485"/>
      <c r="CX164" s="400"/>
      <c r="CY164" s="56">
        <v>0</v>
      </c>
      <c r="CZ164" s="55"/>
      <c r="DA164" s="56"/>
      <c r="DB164" s="485"/>
      <c r="DC164" s="400"/>
      <c r="DD164" s="56">
        <v>0</v>
      </c>
      <c r="DE164" s="55"/>
      <c r="DF164" s="56"/>
      <c r="DG164" s="485"/>
      <c r="DH164" s="400"/>
      <c r="DI164" s="56">
        <v>0</v>
      </c>
      <c r="DJ164" s="55"/>
      <c r="DK164" s="56"/>
      <c r="DL164" s="485"/>
      <c r="DM164" s="485"/>
      <c r="DN164" s="56">
        <v>0</v>
      </c>
      <c r="DO164" s="55"/>
      <c r="DP164" s="56"/>
      <c r="DQ164" s="485"/>
      <c r="DR164" s="485"/>
      <c r="DS164" s="56">
        <v>0</v>
      </c>
      <c r="DT164" s="55"/>
      <c r="DU164" s="56"/>
      <c r="DV164" s="485"/>
      <c r="DW164" s="485"/>
      <c r="DX164" s="56">
        <v>0</v>
      </c>
      <c r="DY164" s="55"/>
      <c r="DZ164" s="56"/>
      <c r="EA164" s="485"/>
      <c r="EB164" s="485"/>
      <c r="EC164" s="56">
        <v>0</v>
      </c>
      <c r="ED164" s="55"/>
      <c r="EE164" s="56"/>
      <c r="EF164" s="485"/>
      <c r="EG164" s="485"/>
      <c r="EH164" s="56">
        <v>0</v>
      </c>
      <c r="EI164" s="55"/>
      <c r="EJ164" s="56"/>
      <c r="EK164" s="485"/>
      <c r="EL164" s="485"/>
      <c r="EM164" s="56">
        <f>SUM(CE164:CE164)</f>
        <v>0</v>
      </c>
      <c r="EN164" s="55"/>
      <c r="EO164" s="56"/>
      <c r="EP164" s="144"/>
    </row>
    <row r="165" spans="4:146" ht="12.75" hidden="1" customHeight="1" x14ac:dyDescent="0.3">
      <c r="D165" s="144" t="s">
        <v>366</v>
      </c>
      <c r="G165" s="420"/>
      <c r="H165" s="121">
        <v>0</v>
      </c>
      <c r="I165" s="120"/>
      <c r="J165" s="56"/>
      <c r="K165" s="485"/>
      <c r="L165" s="420"/>
      <c r="M165" s="121">
        <v>0</v>
      </c>
      <c r="N165" s="120"/>
      <c r="O165" s="56"/>
      <c r="P165" s="485"/>
      <c r="Q165" s="420"/>
      <c r="R165" s="121">
        <v>0</v>
      </c>
      <c r="S165" s="120"/>
      <c r="T165" s="56"/>
      <c r="U165" s="485"/>
      <c r="V165" s="420"/>
      <c r="W165" s="121">
        <v>0</v>
      </c>
      <c r="X165" s="120"/>
      <c r="Y165" s="56"/>
      <c r="Z165" s="485"/>
      <c r="AA165" s="420"/>
      <c r="AB165" s="121">
        <v>0</v>
      </c>
      <c r="AC165" s="120"/>
      <c r="AD165" s="56"/>
      <c r="AE165" s="485"/>
      <c r="AF165" s="420"/>
      <c r="AG165" s="121">
        <v>0</v>
      </c>
      <c r="AH165" s="120"/>
      <c r="AI165" s="56"/>
      <c r="AJ165" s="485"/>
      <c r="AK165" s="420"/>
      <c r="AL165" s="121">
        <v>0</v>
      </c>
      <c r="AM165" s="120"/>
      <c r="AN165" s="56"/>
      <c r="AO165" s="485"/>
      <c r="AP165" s="420"/>
      <c r="AQ165" s="121">
        <v>0</v>
      </c>
      <c r="AR165" s="120"/>
      <c r="AS165" s="56"/>
      <c r="AT165" s="485"/>
      <c r="AU165" s="494"/>
      <c r="AV165" s="121">
        <v>0</v>
      </c>
      <c r="AW165" s="120"/>
      <c r="AX165" s="56"/>
      <c r="AY165" s="485"/>
      <c r="AZ165" s="494"/>
      <c r="BA165" s="121">
        <v>0</v>
      </c>
      <c r="BB165" s="120"/>
      <c r="BC165" s="56"/>
      <c r="BD165" s="485"/>
      <c r="BE165" s="494"/>
      <c r="BF165" s="121">
        <v>0</v>
      </c>
      <c r="BG165" s="120"/>
      <c r="BH165" s="56"/>
      <c r="BI165" s="485"/>
      <c r="BJ165" s="494"/>
      <c r="BK165" s="121">
        <v>0</v>
      </c>
      <c r="BL165" s="120"/>
      <c r="BM165" s="56"/>
      <c r="BN165" s="485"/>
      <c r="BO165" s="494"/>
      <c r="BP165" s="121">
        <v>0</v>
      </c>
      <c r="BQ165" s="120"/>
      <c r="BR165" s="56"/>
      <c r="BS165" s="485"/>
      <c r="BT165" s="494"/>
      <c r="BU165" s="121">
        <f>SUM(M165:BP165)</f>
        <v>0</v>
      </c>
      <c r="BV165" s="120"/>
      <c r="BW165" s="56"/>
      <c r="BX165" s="485"/>
      <c r="BY165" s="494"/>
      <c r="BZ165" s="121">
        <v>0</v>
      </c>
      <c r="CA165" s="120"/>
      <c r="CB165" s="56"/>
      <c r="CC165" s="485"/>
      <c r="CD165" s="420"/>
      <c r="CE165" s="121">
        <v>0</v>
      </c>
      <c r="CF165" s="120"/>
      <c r="CG165" s="56"/>
      <c r="CH165" s="485"/>
      <c r="CI165" s="420"/>
      <c r="CJ165" s="121">
        <v>0</v>
      </c>
      <c r="CK165" s="120"/>
      <c r="CL165" s="56"/>
      <c r="CM165" s="485"/>
      <c r="CN165" s="420"/>
      <c r="CO165" s="121">
        <v>0</v>
      </c>
      <c r="CP165" s="120"/>
      <c r="CQ165" s="56"/>
      <c r="CR165" s="485"/>
      <c r="CS165" s="420"/>
      <c r="CT165" s="121">
        <v>0</v>
      </c>
      <c r="CU165" s="120"/>
      <c r="CV165" s="56"/>
      <c r="CW165" s="485"/>
      <c r="CX165" s="420"/>
      <c r="CY165" s="121">
        <v>0</v>
      </c>
      <c r="CZ165" s="120"/>
      <c r="DA165" s="56"/>
      <c r="DB165" s="485"/>
      <c r="DC165" s="420"/>
      <c r="DD165" s="121">
        <v>0</v>
      </c>
      <c r="DE165" s="120"/>
      <c r="DF165" s="56"/>
      <c r="DG165" s="485"/>
      <c r="DH165" s="420"/>
      <c r="DI165" s="121">
        <v>0</v>
      </c>
      <c r="DJ165" s="120"/>
      <c r="DK165" s="56"/>
      <c r="DL165" s="485"/>
      <c r="DM165" s="494"/>
      <c r="DN165" s="121">
        <v>0</v>
      </c>
      <c r="DO165" s="120"/>
      <c r="DP165" s="56"/>
      <c r="DQ165" s="485"/>
      <c r="DR165" s="494"/>
      <c r="DS165" s="121">
        <v>0</v>
      </c>
      <c r="DT165" s="120"/>
      <c r="DU165" s="56"/>
      <c r="DV165" s="485"/>
      <c r="DW165" s="494"/>
      <c r="DX165" s="121">
        <v>0</v>
      </c>
      <c r="DY165" s="120"/>
      <c r="DZ165" s="56"/>
      <c r="EA165" s="485"/>
      <c r="EB165" s="494"/>
      <c r="EC165" s="121">
        <v>0</v>
      </c>
      <c r="ED165" s="120"/>
      <c r="EE165" s="56"/>
      <c r="EF165" s="485"/>
      <c r="EG165" s="494"/>
      <c r="EH165" s="121">
        <v>0</v>
      </c>
      <c r="EI165" s="120"/>
      <c r="EJ165" s="56"/>
      <c r="EK165" s="485"/>
      <c r="EL165" s="494"/>
      <c r="EM165" s="121">
        <f>SUM(CE165:CE165)</f>
        <v>0</v>
      </c>
      <c r="EN165" s="120"/>
      <c r="EO165" s="56"/>
      <c r="EP165" s="144"/>
    </row>
    <row r="166" spans="4:146" ht="12.75" hidden="1" customHeight="1" x14ac:dyDescent="0.3">
      <c r="D166" s="144"/>
      <c r="H166" s="56"/>
      <c r="I166" s="56"/>
      <c r="J166" s="56"/>
      <c r="K166" s="485"/>
      <c r="L166" s="56"/>
      <c r="M166" s="56"/>
      <c r="N166" s="56"/>
      <c r="O166" s="56"/>
      <c r="P166" s="485"/>
      <c r="Q166" s="56"/>
      <c r="R166" s="56"/>
      <c r="S166" s="56"/>
      <c r="T166" s="56"/>
      <c r="U166" s="485"/>
      <c r="V166" s="56"/>
      <c r="W166" s="56"/>
      <c r="X166" s="56"/>
      <c r="Y166" s="56"/>
      <c r="Z166" s="485"/>
      <c r="AA166" s="56"/>
      <c r="AB166" s="56"/>
      <c r="AC166" s="56"/>
      <c r="AD166" s="56"/>
      <c r="AE166" s="485"/>
      <c r="AF166" s="56"/>
      <c r="AG166" s="56"/>
      <c r="AH166" s="56"/>
      <c r="AI166" s="56"/>
      <c r="AJ166" s="485"/>
      <c r="AK166" s="56"/>
      <c r="AL166" s="56"/>
      <c r="AM166" s="56"/>
      <c r="AN166" s="56"/>
      <c r="AO166" s="485"/>
      <c r="AP166" s="56"/>
      <c r="AQ166" s="56"/>
      <c r="AR166" s="56"/>
      <c r="AS166" s="56"/>
      <c r="AT166" s="485"/>
      <c r="AU166" s="56"/>
      <c r="AV166" s="56"/>
      <c r="AW166" s="56"/>
      <c r="AX166" s="56"/>
      <c r="AY166" s="485"/>
      <c r="AZ166" s="56"/>
      <c r="BA166" s="56"/>
      <c r="BB166" s="56"/>
      <c r="BC166" s="56"/>
      <c r="BD166" s="485"/>
      <c r="BE166" s="56"/>
      <c r="BF166" s="56"/>
      <c r="BG166" s="56"/>
      <c r="BH166" s="56"/>
      <c r="BI166" s="485"/>
      <c r="BJ166" s="56"/>
      <c r="BK166" s="56"/>
      <c r="BL166" s="56"/>
      <c r="BM166" s="56"/>
      <c r="BN166" s="485"/>
      <c r="BO166" s="56"/>
      <c r="BP166" s="56"/>
      <c r="BQ166" s="56"/>
      <c r="BR166" s="56"/>
      <c r="BS166" s="485"/>
      <c r="BT166" s="56"/>
      <c r="BU166" s="56"/>
      <c r="BV166" s="56"/>
      <c r="BW166" s="56"/>
      <c r="BX166" s="485"/>
      <c r="BY166" s="56"/>
      <c r="BZ166" s="56"/>
      <c r="CA166" s="56"/>
      <c r="CB166" s="56"/>
      <c r="CC166" s="485"/>
      <c r="CD166" s="56"/>
      <c r="CE166" s="56"/>
      <c r="CF166" s="56"/>
      <c r="CG166" s="56"/>
      <c r="CH166" s="485"/>
      <c r="CI166" s="56"/>
      <c r="CJ166" s="56"/>
      <c r="CK166" s="56"/>
      <c r="CL166" s="56"/>
      <c r="CM166" s="485"/>
      <c r="CN166" s="56"/>
      <c r="CO166" s="56"/>
      <c r="CP166" s="56"/>
      <c r="CQ166" s="56"/>
      <c r="CR166" s="485"/>
      <c r="CS166" s="56"/>
      <c r="CT166" s="56"/>
      <c r="CU166" s="56"/>
      <c r="CV166" s="56"/>
      <c r="CW166" s="485"/>
      <c r="CX166" s="56"/>
      <c r="CY166" s="56"/>
      <c r="CZ166" s="56"/>
      <c r="DA166" s="56"/>
      <c r="DB166" s="485"/>
      <c r="DC166" s="56"/>
      <c r="DD166" s="56"/>
      <c r="DE166" s="56"/>
      <c r="DF166" s="56"/>
      <c r="DG166" s="485"/>
      <c r="DH166" s="56"/>
      <c r="DI166" s="56"/>
      <c r="DJ166" s="56"/>
      <c r="DK166" s="56"/>
      <c r="DL166" s="485"/>
      <c r="DM166" s="56"/>
      <c r="DN166" s="56"/>
      <c r="DO166" s="56"/>
      <c r="DP166" s="56"/>
      <c r="DQ166" s="485"/>
      <c r="DR166" s="56"/>
      <c r="DS166" s="56"/>
      <c r="DT166" s="56"/>
      <c r="DU166" s="56"/>
      <c r="DV166" s="485"/>
      <c r="DW166" s="56"/>
      <c r="DX166" s="56"/>
      <c r="DY166" s="56"/>
      <c r="DZ166" s="56"/>
      <c r="EA166" s="485"/>
      <c r="EB166" s="56"/>
      <c r="EC166" s="56"/>
      <c r="ED166" s="56"/>
      <c r="EE166" s="56"/>
      <c r="EF166" s="485"/>
      <c r="EG166" s="56"/>
      <c r="EH166" s="56"/>
      <c r="EI166" s="56"/>
      <c r="EJ166" s="56"/>
      <c r="EK166" s="485"/>
      <c r="EL166" s="56"/>
      <c r="EM166" s="56"/>
      <c r="EN166" s="56"/>
      <c r="EO166" s="56"/>
      <c r="EP166" s="144"/>
    </row>
    <row r="167" spans="4:146" ht="12.75" customHeight="1" x14ac:dyDescent="0.3">
      <c r="D167" s="144" t="s">
        <v>393</v>
      </c>
      <c r="H167" s="56">
        <f>SUM(H168:H170)</f>
        <v>0</v>
      </c>
      <c r="I167" s="56"/>
      <c r="J167" s="56"/>
      <c r="K167" s="485"/>
      <c r="L167" s="56"/>
      <c r="M167" s="56">
        <f>SUM(M168:M170)</f>
        <v>3094000</v>
      </c>
      <c r="N167" s="56"/>
      <c r="O167" s="56"/>
      <c r="P167" s="485"/>
      <c r="Q167" s="56"/>
      <c r="R167" s="56">
        <f>SUM(R168:R170)</f>
        <v>2187280</v>
      </c>
      <c r="S167" s="56"/>
      <c r="T167" s="56"/>
      <c r="U167" s="485"/>
      <c r="V167" s="56"/>
      <c r="W167" s="56">
        <f>SUM(W168:W170)</f>
        <v>2500000</v>
      </c>
      <c r="X167" s="56"/>
      <c r="Y167" s="56"/>
      <c r="Z167" s="485"/>
      <c r="AA167" s="56"/>
      <c r="AB167" s="56">
        <f>SUM(AB168:AB170)</f>
        <v>0</v>
      </c>
      <c r="AC167" s="56"/>
      <c r="AD167" s="56"/>
      <c r="AE167" s="485"/>
      <c r="AF167" s="56"/>
      <c r="AG167" s="56">
        <f>SUM(AG168:AG170)</f>
        <v>0</v>
      </c>
      <c r="AH167" s="56"/>
      <c r="AI167" s="56"/>
      <c r="AJ167" s="485"/>
      <c r="AK167" s="56"/>
      <c r="AL167" s="56">
        <f>SUM(AL168:AL170)</f>
        <v>0</v>
      </c>
      <c r="AM167" s="56"/>
      <c r="AN167" s="56"/>
      <c r="AO167" s="485"/>
      <c r="AP167" s="56"/>
      <c r="AQ167" s="56">
        <f>SUM(AQ168:AQ170)</f>
        <v>0</v>
      </c>
      <c r="AR167" s="56"/>
      <c r="AS167" s="56"/>
      <c r="AT167" s="485"/>
      <c r="AU167" s="56"/>
      <c r="AV167" s="56">
        <f>SUM(AV168:AV170)</f>
        <v>0</v>
      </c>
      <c r="AW167" s="56"/>
      <c r="AX167" s="56"/>
      <c r="AY167" s="485"/>
      <c r="AZ167" s="56"/>
      <c r="BA167" s="56">
        <f>SUM(BA168:BA170)</f>
        <v>0</v>
      </c>
      <c r="BB167" s="56"/>
      <c r="BC167" s="56"/>
      <c r="BD167" s="485"/>
      <c r="BE167" s="56"/>
      <c r="BF167" s="56">
        <f>SUM(BF168:BF170)</f>
        <v>0</v>
      </c>
      <c r="BG167" s="56"/>
      <c r="BH167" s="56"/>
      <c r="BI167" s="485"/>
      <c r="BJ167" s="56"/>
      <c r="BK167" s="56">
        <f>SUM(BK168:BK170)</f>
        <v>0</v>
      </c>
      <c r="BL167" s="56"/>
      <c r="BM167" s="56"/>
      <c r="BN167" s="485"/>
      <c r="BO167" s="56"/>
      <c r="BP167" s="56">
        <f>SUM(BP168:BP170)</f>
        <v>0</v>
      </c>
      <c r="BQ167" s="56"/>
      <c r="BR167" s="56"/>
      <c r="BS167" s="485"/>
      <c r="BT167" s="56"/>
      <c r="BU167" s="56">
        <f>SUM(BU168:BU170)</f>
        <v>7781280</v>
      </c>
      <c r="BV167" s="56"/>
      <c r="BW167" s="56"/>
      <c r="BX167" s="485"/>
      <c r="BY167" s="56"/>
      <c r="BZ167" s="56">
        <f>SUM(BZ168:BZ170)</f>
        <v>16930768</v>
      </c>
      <c r="CA167" s="56"/>
      <c r="CB167" s="56"/>
      <c r="CC167" s="485"/>
      <c r="CD167" s="56"/>
      <c r="CE167" s="56">
        <f>SUM(CE168:CE170)</f>
        <v>2184000</v>
      </c>
      <c r="CF167" s="56"/>
      <c r="CG167" s="56"/>
      <c r="CH167" s="485"/>
      <c r="CI167" s="56"/>
      <c r="CJ167" s="56">
        <f>SUM(CJ168:CJ170)</f>
        <v>0</v>
      </c>
      <c r="CK167" s="56"/>
      <c r="CL167" s="56"/>
      <c r="CM167" s="485"/>
      <c r="CN167" s="56"/>
      <c r="CO167" s="56">
        <f>SUM(CO168:CO170)</f>
        <v>1250128</v>
      </c>
      <c r="CP167" s="56"/>
      <c r="CQ167" s="56"/>
      <c r="CR167" s="485"/>
      <c r="CS167" s="56"/>
      <c r="CT167" s="56">
        <f>SUM(CT168:CT170)</f>
        <v>2189000</v>
      </c>
      <c r="CU167" s="56"/>
      <c r="CV167" s="56"/>
      <c r="CW167" s="485"/>
      <c r="CX167" s="56"/>
      <c r="CY167" s="56">
        <f>SUM(CY168:CY170)</f>
        <v>1250202</v>
      </c>
      <c r="CZ167" s="56"/>
      <c r="DA167" s="56"/>
      <c r="DB167" s="485"/>
      <c r="DC167" s="56"/>
      <c r="DD167" s="56">
        <f>SUM(DD168:DD170)</f>
        <v>3122000</v>
      </c>
      <c r="DE167" s="56"/>
      <c r="DF167" s="56"/>
      <c r="DG167" s="485"/>
      <c r="DH167" s="56"/>
      <c r="DI167" s="56">
        <f>SUM(DI168:DI170)</f>
        <v>632</v>
      </c>
      <c r="DJ167" s="56"/>
      <c r="DK167" s="56"/>
      <c r="DL167" s="485"/>
      <c r="DM167" s="56"/>
      <c r="DN167" s="56">
        <f>SUM(DN168:DN170)</f>
        <v>2568</v>
      </c>
      <c r="DO167" s="56"/>
      <c r="DP167" s="56"/>
      <c r="DQ167" s="485"/>
      <c r="DR167" s="56"/>
      <c r="DS167" s="56">
        <f>SUM(DS168:DS170)</f>
        <v>1363000</v>
      </c>
      <c r="DT167" s="56"/>
      <c r="DU167" s="56"/>
      <c r="DV167" s="485"/>
      <c r="DW167" s="56"/>
      <c r="DX167" s="56">
        <f>SUM(DX168:DX170)</f>
        <v>1307238</v>
      </c>
      <c r="DY167" s="56"/>
      <c r="DZ167" s="56"/>
      <c r="EA167" s="485"/>
      <c r="EB167" s="56"/>
      <c r="EC167" s="56">
        <f>SUM(EC168:EC170)</f>
        <v>2132000</v>
      </c>
      <c r="ED167" s="56"/>
      <c r="EE167" s="56"/>
      <c r="EF167" s="485"/>
      <c r="EG167" s="56"/>
      <c r="EH167" s="56">
        <f>SUM(EH168:EH170)</f>
        <v>2130000</v>
      </c>
      <c r="EI167" s="56"/>
      <c r="EJ167" s="56"/>
      <c r="EK167" s="485"/>
      <c r="EL167" s="56"/>
      <c r="EM167" s="56">
        <f>SUM(EM168:EM170)</f>
        <v>3434128</v>
      </c>
      <c r="EN167" s="56"/>
      <c r="EO167" s="56"/>
      <c r="EP167" s="144"/>
    </row>
    <row r="168" spans="4:146" ht="12.75" customHeight="1" x14ac:dyDescent="0.3">
      <c r="D168" s="144" t="s">
        <v>362</v>
      </c>
      <c r="G168" s="406"/>
      <c r="H168" s="483">
        <v>0</v>
      </c>
      <c r="I168" s="484"/>
      <c r="J168" s="56"/>
      <c r="K168" s="485"/>
      <c r="L168" s="486"/>
      <c r="M168" s="483">
        <f>3094000-738542</f>
        <v>2355458</v>
      </c>
      <c r="N168" s="484"/>
      <c r="O168" s="56"/>
      <c r="P168" s="485"/>
      <c r="Q168" s="486"/>
      <c r="R168" s="483">
        <f>2187280-516640</f>
        <v>1670640</v>
      </c>
      <c r="S168" s="484"/>
      <c r="T168" s="56"/>
      <c r="U168" s="485"/>
      <c r="V168" s="486"/>
      <c r="W168" s="483">
        <f>2500000-465606</f>
        <v>2034394</v>
      </c>
      <c r="X168" s="484"/>
      <c r="Y168" s="56"/>
      <c r="Z168" s="485"/>
      <c r="AA168" s="486"/>
      <c r="AB168" s="483">
        <v>0</v>
      </c>
      <c r="AC168" s="484"/>
      <c r="AD168" s="56"/>
      <c r="AE168" s="485"/>
      <c r="AF168" s="486"/>
      <c r="AG168" s="483">
        <v>0</v>
      </c>
      <c r="AH168" s="484"/>
      <c r="AI168" s="56"/>
      <c r="AJ168" s="485"/>
      <c r="AK168" s="486"/>
      <c r="AL168" s="483">
        <v>0</v>
      </c>
      <c r="AM168" s="484"/>
      <c r="AN168" s="56"/>
      <c r="AO168" s="485"/>
      <c r="AP168" s="486"/>
      <c r="AQ168" s="483">
        <v>0</v>
      </c>
      <c r="AR168" s="484"/>
      <c r="AS168" s="56"/>
      <c r="AT168" s="485"/>
      <c r="AU168" s="486"/>
      <c r="AV168" s="483">
        <v>0</v>
      </c>
      <c r="AW168" s="484"/>
      <c r="AX168" s="56"/>
      <c r="AY168" s="485"/>
      <c r="AZ168" s="486"/>
      <c r="BA168" s="483">
        <v>0</v>
      </c>
      <c r="BB168" s="484"/>
      <c r="BC168" s="56"/>
      <c r="BD168" s="485"/>
      <c r="BE168" s="486"/>
      <c r="BF168" s="483">
        <v>0</v>
      </c>
      <c r="BG168" s="484"/>
      <c r="BH168" s="56"/>
      <c r="BI168" s="485"/>
      <c r="BJ168" s="486"/>
      <c r="BK168" s="483">
        <v>0</v>
      </c>
      <c r="BL168" s="484"/>
      <c r="BM168" s="56"/>
      <c r="BN168" s="485"/>
      <c r="BO168" s="486"/>
      <c r="BP168" s="483">
        <v>0</v>
      </c>
      <c r="BQ168" s="484"/>
      <c r="BR168" s="56"/>
      <c r="BS168" s="485"/>
      <c r="BT168" s="486"/>
      <c r="BU168" s="483">
        <f>SUM(M168:BP168)</f>
        <v>6060492</v>
      </c>
      <c r="BV168" s="484"/>
      <c r="BW168" s="56"/>
      <c r="BX168" s="485"/>
      <c r="BY168" s="486"/>
      <c r="BZ168" s="483">
        <v>13233460</v>
      </c>
      <c r="CA168" s="484"/>
      <c r="CB168" s="56"/>
      <c r="CC168" s="485"/>
      <c r="CD168" s="486"/>
      <c r="CE168" s="483">
        <v>1505848</v>
      </c>
      <c r="CF168" s="484"/>
      <c r="CG168" s="56"/>
      <c r="CH168" s="485"/>
      <c r="CI168" s="486"/>
      <c r="CJ168" s="483">
        <v>0</v>
      </c>
      <c r="CK168" s="484"/>
      <c r="CL168" s="56"/>
      <c r="CM168" s="485"/>
      <c r="CN168" s="486"/>
      <c r="CO168" s="483">
        <v>892879</v>
      </c>
      <c r="CP168" s="484"/>
      <c r="CQ168" s="56"/>
      <c r="CR168" s="485"/>
      <c r="CS168" s="486"/>
      <c r="CT168" s="483">
        <v>1706629</v>
      </c>
      <c r="CU168" s="484"/>
      <c r="CV168" s="56"/>
      <c r="CW168" s="485"/>
      <c r="CX168" s="486"/>
      <c r="CY168" s="483">
        <v>1004862</v>
      </c>
      <c r="CZ168" s="484"/>
      <c r="DA168" s="56"/>
      <c r="DB168" s="485"/>
      <c r="DC168" s="486"/>
      <c r="DD168" s="483">
        <v>2566949</v>
      </c>
      <c r="DE168" s="484"/>
      <c r="DF168" s="56"/>
      <c r="DG168" s="485"/>
      <c r="DH168" s="486"/>
      <c r="DI168" s="483">
        <v>505</v>
      </c>
      <c r="DJ168" s="484"/>
      <c r="DK168" s="56"/>
      <c r="DL168" s="485"/>
      <c r="DM168" s="486"/>
      <c r="DN168" s="483">
        <v>2065</v>
      </c>
      <c r="DO168" s="484"/>
      <c r="DP168" s="56"/>
      <c r="DQ168" s="485"/>
      <c r="DR168" s="486"/>
      <c r="DS168" s="483">
        <v>1118086</v>
      </c>
      <c r="DT168" s="484"/>
      <c r="DU168" s="56"/>
      <c r="DV168" s="485"/>
      <c r="DW168" s="486"/>
      <c r="DX168" s="483">
        <v>1050479</v>
      </c>
      <c r="DY168" s="484"/>
      <c r="DZ168" s="56"/>
      <c r="EA168" s="485"/>
      <c r="EB168" s="486"/>
      <c r="EC168" s="483">
        <v>1710597</v>
      </c>
      <c r="ED168" s="484"/>
      <c r="EE168" s="56"/>
      <c r="EF168" s="485"/>
      <c r="EG168" s="486"/>
      <c r="EH168" s="483">
        <v>1674561</v>
      </c>
      <c r="EI168" s="484"/>
      <c r="EJ168" s="56"/>
      <c r="EK168" s="485"/>
      <c r="EL168" s="486"/>
      <c r="EM168" s="483">
        <f t="shared" ref="EM168:EM170" si="20">SUM(CE168:CO168)</f>
        <v>2398727</v>
      </c>
      <c r="EN168" s="484"/>
      <c r="EO168" s="56"/>
      <c r="EP168" s="144"/>
    </row>
    <row r="169" spans="4:146" ht="12.75" customHeight="1" x14ac:dyDescent="0.3">
      <c r="D169" s="144" t="s">
        <v>365</v>
      </c>
      <c r="G169" s="400"/>
      <c r="H169" s="56">
        <v>0</v>
      </c>
      <c r="I169" s="55"/>
      <c r="J169" s="56"/>
      <c r="K169" s="485"/>
      <c r="L169" s="485"/>
      <c r="M169" s="56">
        <v>738542</v>
      </c>
      <c r="N169" s="55"/>
      <c r="O169" s="56"/>
      <c r="P169" s="485"/>
      <c r="Q169" s="485"/>
      <c r="R169" s="56">
        <v>516640</v>
      </c>
      <c r="S169" s="55"/>
      <c r="T169" s="56"/>
      <c r="U169" s="485"/>
      <c r="V169" s="485"/>
      <c r="W169" s="56">
        <v>465606</v>
      </c>
      <c r="X169" s="55"/>
      <c r="Y169" s="56"/>
      <c r="Z169" s="485"/>
      <c r="AA169" s="485"/>
      <c r="AB169" s="56">
        <v>0</v>
      </c>
      <c r="AC169" s="55"/>
      <c r="AD169" s="56"/>
      <c r="AE169" s="485"/>
      <c r="AF169" s="485"/>
      <c r="AG169" s="56">
        <v>0</v>
      </c>
      <c r="AH169" s="55"/>
      <c r="AI169" s="56"/>
      <c r="AJ169" s="485"/>
      <c r="AK169" s="485"/>
      <c r="AL169" s="56">
        <v>0</v>
      </c>
      <c r="AM169" s="55"/>
      <c r="AN169" s="56"/>
      <c r="AO169" s="485"/>
      <c r="AP169" s="485"/>
      <c r="AQ169" s="56">
        <v>0</v>
      </c>
      <c r="AR169" s="55"/>
      <c r="AS169" s="56"/>
      <c r="AT169" s="485"/>
      <c r="AU169" s="485"/>
      <c r="AV169" s="56">
        <v>0</v>
      </c>
      <c r="AW169" s="55"/>
      <c r="AX169" s="56"/>
      <c r="AY169" s="485"/>
      <c r="AZ169" s="485"/>
      <c r="BA169" s="56">
        <v>0</v>
      </c>
      <c r="BB169" s="55"/>
      <c r="BC169" s="56"/>
      <c r="BD169" s="485"/>
      <c r="BE169" s="485"/>
      <c r="BF169" s="56">
        <v>0</v>
      </c>
      <c r="BG169" s="55"/>
      <c r="BH169" s="56"/>
      <c r="BI169" s="485"/>
      <c r="BJ169" s="485"/>
      <c r="BK169" s="56">
        <v>0</v>
      </c>
      <c r="BL169" s="55"/>
      <c r="BM169" s="56"/>
      <c r="BN169" s="485"/>
      <c r="BO169" s="485"/>
      <c r="BP169" s="56">
        <v>0</v>
      </c>
      <c r="BQ169" s="55"/>
      <c r="BR169" s="56"/>
      <c r="BS169" s="485"/>
      <c r="BT169" s="485"/>
      <c r="BU169" s="56">
        <f>SUM(M169:BP169)</f>
        <v>1720788</v>
      </c>
      <c r="BV169" s="55"/>
      <c r="BW169" s="56"/>
      <c r="BX169" s="485"/>
      <c r="BY169" s="485"/>
      <c r="BZ169" s="56">
        <v>3697308</v>
      </c>
      <c r="CA169" s="55"/>
      <c r="CB169" s="56"/>
      <c r="CC169" s="485"/>
      <c r="CD169" s="485"/>
      <c r="CE169" s="56">
        <v>678152</v>
      </c>
      <c r="CF169" s="55"/>
      <c r="CG169" s="56"/>
      <c r="CH169" s="485"/>
      <c r="CI169" s="485"/>
      <c r="CJ169" s="56">
        <v>0</v>
      </c>
      <c r="CK169" s="55"/>
      <c r="CL169" s="56"/>
      <c r="CM169" s="485"/>
      <c r="CN169" s="485"/>
      <c r="CO169" s="56">
        <v>357249</v>
      </c>
      <c r="CP169" s="55"/>
      <c r="CQ169" s="56"/>
      <c r="CR169" s="485"/>
      <c r="CS169" s="485"/>
      <c r="CT169" s="56">
        <v>482371</v>
      </c>
      <c r="CU169" s="55"/>
      <c r="CV169" s="56"/>
      <c r="CW169" s="485"/>
      <c r="CX169" s="485"/>
      <c r="CY169" s="56">
        <v>245340</v>
      </c>
      <c r="CZ169" s="55"/>
      <c r="DA169" s="56"/>
      <c r="DB169" s="485"/>
      <c r="DC169" s="485"/>
      <c r="DD169" s="56">
        <v>555051</v>
      </c>
      <c r="DE169" s="55"/>
      <c r="DF169" s="56"/>
      <c r="DG169" s="485"/>
      <c r="DH169" s="485"/>
      <c r="DI169" s="56">
        <v>127</v>
      </c>
      <c r="DJ169" s="55"/>
      <c r="DK169" s="56"/>
      <c r="DL169" s="485"/>
      <c r="DM169" s="485"/>
      <c r="DN169" s="56">
        <v>503</v>
      </c>
      <c r="DO169" s="55"/>
      <c r="DP169" s="56"/>
      <c r="DQ169" s="485"/>
      <c r="DR169" s="485"/>
      <c r="DS169" s="56">
        <v>244914</v>
      </c>
      <c r="DT169" s="55"/>
      <c r="DU169" s="56"/>
      <c r="DV169" s="485"/>
      <c r="DW169" s="485"/>
      <c r="DX169" s="56">
        <v>256759</v>
      </c>
      <c r="DY169" s="55"/>
      <c r="DZ169" s="56"/>
      <c r="EA169" s="485"/>
      <c r="EB169" s="485"/>
      <c r="EC169" s="56">
        <v>421403</v>
      </c>
      <c r="ED169" s="55"/>
      <c r="EE169" s="56"/>
      <c r="EF169" s="485"/>
      <c r="EG169" s="485"/>
      <c r="EH169" s="56">
        <v>455439</v>
      </c>
      <c r="EI169" s="55"/>
      <c r="EJ169" s="56"/>
      <c r="EK169" s="485"/>
      <c r="EL169" s="485"/>
      <c r="EM169" s="56">
        <f t="shared" si="20"/>
        <v>1035401</v>
      </c>
      <c r="EN169" s="55"/>
      <c r="EO169" s="56"/>
      <c r="EP169" s="144"/>
    </row>
    <row r="170" spans="4:146" ht="12.75" customHeight="1" x14ac:dyDescent="0.3">
      <c r="D170" s="144" t="s">
        <v>366</v>
      </c>
      <c r="G170" s="420"/>
      <c r="H170" s="121">
        <v>0</v>
      </c>
      <c r="I170" s="120"/>
      <c r="J170" s="56"/>
      <c r="K170" s="485"/>
      <c r="L170" s="494"/>
      <c r="M170" s="121">
        <v>0</v>
      </c>
      <c r="N170" s="120"/>
      <c r="O170" s="56"/>
      <c r="P170" s="485"/>
      <c r="Q170" s="494"/>
      <c r="R170" s="121">
        <v>0</v>
      </c>
      <c r="S170" s="120"/>
      <c r="T170" s="56"/>
      <c r="U170" s="485"/>
      <c r="V170" s="494"/>
      <c r="W170" s="121">
        <v>0</v>
      </c>
      <c r="X170" s="120"/>
      <c r="Y170" s="56"/>
      <c r="Z170" s="485"/>
      <c r="AA170" s="494"/>
      <c r="AB170" s="121">
        <v>0</v>
      </c>
      <c r="AC170" s="120"/>
      <c r="AD170" s="56"/>
      <c r="AE170" s="485"/>
      <c r="AF170" s="494"/>
      <c r="AG170" s="121">
        <v>0</v>
      </c>
      <c r="AH170" s="120"/>
      <c r="AI170" s="56"/>
      <c r="AJ170" s="485"/>
      <c r="AK170" s="494"/>
      <c r="AL170" s="121">
        <v>0</v>
      </c>
      <c r="AM170" s="120"/>
      <c r="AN170" s="56"/>
      <c r="AO170" s="485"/>
      <c r="AP170" s="494"/>
      <c r="AQ170" s="121">
        <v>0</v>
      </c>
      <c r="AR170" s="120"/>
      <c r="AS170" s="56"/>
      <c r="AT170" s="485"/>
      <c r="AU170" s="494"/>
      <c r="AV170" s="121">
        <v>0</v>
      </c>
      <c r="AW170" s="120"/>
      <c r="AX170" s="56"/>
      <c r="AY170" s="485"/>
      <c r="AZ170" s="494"/>
      <c r="BA170" s="121">
        <v>0</v>
      </c>
      <c r="BB170" s="120"/>
      <c r="BC170" s="56"/>
      <c r="BD170" s="485"/>
      <c r="BE170" s="494"/>
      <c r="BF170" s="121">
        <v>0</v>
      </c>
      <c r="BG170" s="120"/>
      <c r="BH170" s="56"/>
      <c r="BI170" s="485"/>
      <c r="BJ170" s="494"/>
      <c r="BK170" s="121">
        <v>0</v>
      </c>
      <c r="BL170" s="120"/>
      <c r="BM170" s="56"/>
      <c r="BN170" s="485"/>
      <c r="BO170" s="494"/>
      <c r="BP170" s="121">
        <v>0</v>
      </c>
      <c r="BQ170" s="120"/>
      <c r="BR170" s="56"/>
      <c r="BS170" s="485"/>
      <c r="BT170" s="494"/>
      <c r="BU170" s="121">
        <f>SUM(M170:BP170)</f>
        <v>0</v>
      </c>
      <c r="BV170" s="120"/>
      <c r="BW170" s="56"/>
      <c r="BX170" s="485"/>
      <c r="BY170" s="494"/>
      <c r="BZ170" s="121">
        <v>0</v>
      </c>
      <c r="CA170" s="120"/>
      <c r="CB170" s="56"/>
      <c r="CC170" s="485"/>
      <c r="CD170" s="494"/>
      <c r="CE170" s="121">
        <v>0</v>
      </c>
      <c r="CF170" s="120"/>
      <c r="CG170" s="56"/>
      <c r="CH170" s="485"/>
      <c r="CI170" s="494"/>
      <c r="CJ170" s="121">
        <v>0</v>
      </c>
      <c r="CK170" s="120"/>
      <c r="CL170" s="56"/>
      <c r="CM170" s="485"/>
      <c r="CN170" s="494"/>
      <c r="CO170" s="121">
        <v>0</v>
      </c>
      <c r="CP170" s="120"/>
      <c r="CQ170" s="56"/>
      <c r="CR170" s="485"/>
      <c r="CS170" s="494"/>
      <c r="CT170" s="121">
        <v>0</v>
      </c>
      <c r="CU170" s="120"/>
      <c r="CV170" s="56"/>
      <c r="CW170" s="485"/>
      <c r="CX170" s="494"/>
      <c r="CY170" s="121">
        <v>0</v>
      </c>
      <c r="CZ170" s="120"/>
      <c r="DA170" s="56"/>
      <c r="DB170" s="485"/>
      <c r="DC170" s="494"/>
      <c r="DD170" s="121">
        <v>0</v>
      </c>
      <c r="DE170" s="120"/>
      <c r="DF170" s="56"/>
      <c r="DG170" s="485"/>
      <c r="DH170" s="494"/>
      <c r="DI170" s="121">
        <v>0</v>
      </c>
      <c r="DJ170" s="120"/>
      <c r="DK170" s="56"/>
      <c r="DL170" s="485"/>
      <c r="DM170" s="494"/>
      <c r="DN170" s="121">
        <v>0</v>
      </c>
      <c r="DO170" s="120"/>
      <c r="DP170" s="56"/>
      <c r="DQ170" s="485"/>
      <c r="DR170" s="494"/>
      <c r="DS170" s="121">
        <v>0</v>
      </c>
      <c r="DT170" s="120"/>
      <c r="DU170" s="56"/>
      <c r="DV170" s="485"/>
      <c r="DW170" s="494"/>
      <c r="DX170" s="121">
        <v>0</v>
      </c>
      <c r="DY170" s="120"/>
      <c r="DZ170" s="56"/>
      <c r="EA170" s="485"/>
      <c r="EB170" s="494"/>
      <c r="EC170" s="121">
        <v>0</v>
      </c>
      <c r="ED170" s="120"/>
      <c r="EE170" s="56"/>
      <c r="EF170" s="485"/>
      <c r="EG170" s="494"/>
      <c r="EH170" s="121">
        <v>0</v>
      </c>
      <c r="EI170" s="120"/>
      <c r="EJ170" s="56"/>
      <c r="EK170" s="485"/>
      <c r="EL170" s="494"/>
      <c r="EM170" s="121">
        <f t="shared" si="20"/>
        <v>0</v>
      </c>
      <c r="EN170" s="120"/>
      <c r="EO170" s="56"/>
      <c r="EP170" s="144"/>
    </row>
    <row r="171" spans="4:146" ht="12.75" customHeight="1" x14ac:dyDescent="0.3">
      <c r="D171" s="144"/>
      <c r="H171" s="56"/>
      <c r="I171" s="56"/>
      <c r="J171" s="56"/>
      <c r="K171" s="485"/>
      <c r="L171" s="56"/>
      <c r="M171" s="56"/>
      <c r="N171" s="56"/>
      <c r="O171" s="56"/>
      <c r="P171" s="485"/>
      <c r="Q171" s="56"/>
      <c r="R171" s="56"/>
      <c r="S171" s="56"/>
      <c r="T171" s="56"/>
      <c r="U171" s="485"/>
      <c r="V171" s="56"/>
      <c r="W171" s="56"/>
      <c r="X171" s="56"/>
      <c r="Y171" s="56"/>
      <c r="Z171" s="485"/>
      <c r="AA171" s="56"/>
      <c r="AB171" s="56"/>
      <c r="AC171" s="56"/>
      <c r="AD171" s="56"/>
      <c r="AE171" s="485"/>
      <c r="AF171" s="56"/>
      <c r="AG171" s="56"/>
      <c r="AH171" s="56"/>
      <c r="AI171" s="56"/>
      <c r="AJ171" s="485"/>
      <c r="AK171" s="56"/>
      <c r="AL171" s="56"/>
      <c r="AM171" s="56"/>
      <c r="AN171" s="56"/>
      <c r="AO171" s="485"/>
      <c r="AP171" s="56"/>
      <c r="AQ171" s="56"/>
      <c r="AR171" s="56"/>
      <c r="AS171" s="56"/>
      <c r="AT171" s="485"/>
      <c r="AU171" s="56"/>
      <c r="AV171" s="56"/>
      <c r="AW171" s="56"/>
      <c r="AX171" s="56"/>
      <c r="AY171" s="485"/>
      <c r="AZ171" s="56"/>
      <c r="BA171" s="56"/>
      <c r="BB171" s="56"/>
      <c r="BC171" s="56"/>
      <c r="BD171" s="485"/>
      <c r="BE171" s="56"/>
      <c r="BF171" s="56"/>
      <c r="BG171" s="56"/>
      <c r="BH171" s="56"/>
      <c r="BI171" s="485"/>
      <c r="BJ171" s="56"/>
      <c r="BK171" s="56"/>
      <c r="BL171" s="56"/>
      <c r="BM171" s="56"/>
      <c r="BN171" s="485"/>
      <c r="BO171" s="56"/>
      <c r="BP171" s="56"/>
      <c r="BQ171" s="56"/>
      <c r="BR171" s="56"/>
      <c r="BS171" s="485"/>
      <c r="BT171" s="56"/>
      <c r="BU171" s="56"/>
      <c r="BV171" s="56"/>
      <c r="BW171" s="56"/>
      <c r="BX171" s="485"/>
      <c r="BY171" s="56"/>
      <c r="BZ171" s="56"/>
      <c r="CA171" s="56"/>
      <c r="CB171" s="56"/>
      <c r="CC171" s="485"/>
      <c r="CD171" s="56"/>
      <c r="CE171" s="56"/>
      <c r="CF171" s="56"/>
      <c r="CG171" s="56"/>
      <c r="CH171" s="485"/>
      <c r="CI171" s="56"/>
      <c r="CJ171" s="56"/>
      <c r="CK171" s="56"/>
      <c r="CL171" s="56"/>
      <c r="CM171" s="485"/>
      <c r="CN171" s="56"/>
      <c r="CO171" s="56"/>
      <c r="CP171" s="56"/>
      <c r="CQ171" s="56"/>
      <c r="CR171" s="485"/>
      <c r="CS171" s="56"/>
      <c r="CT171" s="56"/>
      <c r="CU171" s="56"/>
      <c r="CV171" s="56"/>
      <c r="CW171" s="485"/>
      <c r="CX171" s="56"/>
      <c r="CY171" s="56"/>
      <c r="CZ171" s="56"/>
      <c r="DA171" s="56"/>
      <c r="DB171" s="485"/>
      <c r="DC171" s="56"/>
      <c r="DD171" s="56"/>
      <c r="DE171" s="56"/>
      <c r="DF171" s="56"/>
      <c r="DG171" s="485"/>
      <c r="DH171" s="56"/>
      <c r="DI171" s="56"/>
      <c r="DJ171" s="56"/>
      <c r="DK171" s="56"/>
      <c r="DL171" s="485"/>
      <c r="DM171" s="56"/>
      <c r="DN171" s="56"/>
      <c r="DO171" s="56"/>
      <c r="DP171" s="56"/>
      <c r="DQ171" s="485"/>
      <c r="DR171" s="56"/>
      <c r="DS171" s="56"/>
      <c r="DT171" s="56"/>
      <c r="DU171" s="56"/>
      <c r="DV171" s="485"/>
      <c r="DW171" s="56"/>
      <c r="DX171" s="56"/>
      <c r="DY171" s="56"/>
      <c r="DZ171" s="56"/>
      <c r="EA171" s="485"/>
      <c r="EB171" s="56"/>
      <c r="EC171" s="56"/>
      <c r="ED171" s="56"/>
      <c r="EE171" s="56"/>
      <c r="EF171" s="485"/>
      <c r="EG171" s="56"/>
      <c r="EH171" s="56"/>
      <c r="EI171" s="56"/>
      <c r="EJ171" s="56"/>
      <c r="EK171" s="485"/>
      <c r="EL171" s="56"/>
      <c r="EM171" s="56"/>
      <c r="EN171" s="56"/>
      <c r="EO171" s="56"/>
      <c r="EP171" s="144"/>
    </row>
    <row r="172" spans="4:146" ht="12.75" customHeight="1" x14ac:dyDescent="0.3">
      <c r="D172" s="144" t="s">
        <v>394</v>
      </c>
      <c r="H172" s="56">
        <f>SUM(H173:H175)</f>
        <v>0</v>
      </c>
      <c r="I172" s="56"/>
      <c r="J172" s="56"/>
      <c r="K172" s="485"/>
      <c r="L172" s="56"/>
      <c r="M172" s="56">
        <f>SUM(M173:M175)</f>
        <v>939000</v>
      </c>
      <c r="N172" s="56"/>
      <c r="O172" s="56"/>
      <c r="P172" s="485"/>
      <c r="Q172" s="56"/>
      <c r="R172" s="56">
        <f>SUM(R173:R175)</f>
        <v>1250594</v>
      </c>
      <c r="S172" s="56"/>
      <c r="T172" s="56"/>
      <c r="U172" s="485"/>
      <c r="V172" s="56"/>
      <c r="W172" s="56">
        <f>SUM(W173:W175)</f>
        <v>2500000</v>
      </c>
      <c r="X172" s="56"/>
      <c r="Y172" s="56"/>
      <c r="Z172" s="485"/>
      <c r="AA172" s="56"/>
      <c r="AB172" s="56">
        <f>SUM(AB173:AB175)</f>
        <v>0</v>
      </c>
      <c r="AC172" s="56"/>
      <c r="AD172" s="56"/>
      <c r="AE172" s="485"/>
      <c r="AF172" s="56"/>
      <c r="AG172" s="56">
        <f>SUM(AG173:AG175)</f>
        <v>0</v>
      </c>
      <c r="AH172" s="56"/>
      <c r="AI172" s="56"/>
      <c r="AJ172" s="485"/>
      <c r="AK172" s="56"/>
      <c r="AL172" s="56">
        <f>SUM(AL173:AL175)</f>
        <v>0</v>
      </c>
      <c r="AM172" s="56"/>
      <c r="AN172" s="56"/>
      <c r="AO172" s="485"/>
      <c r="AP172" s="56"/>
      <c r="AQ172" s="56">
        <f>SUM(AQ173:AQ175)</f>
        <v>0</v>
      </c>
      <c r="AR172" s="56"/>
      <c r="AS172" s="56"/>
      <c r="AT172" s="485"/>
      <c r="AU172" s="56"/>
      <c r="AV172" s="56">
        <f>SUM(AV173:AV175)</f>
        <v>0</v>
      </c>
      <c r="AW172" s="56"/>
      <c r="AX172" s="56"/>
      <c r="AY172" s="485"/>
      <c r="AZ172" s="56"/>
      <c r="BA172" s="56">
        <f>SUM(BA173:BA175)</f>
        <v>0</v>
      </c>
      <c r="BB172" s="56"/>
      <c r="BC172" s="56"/>
      <c r="BD172" s="485"/>
      <c r="BE172" s="56"/>
      <c r="BF172" s="56">
        <f>SUM(BF173:BF175)</f>
        <v>0</v>
      </c>
      <c r="BG172" s="56"/>
      <c r="BH172" s="56"/>
      <c r="BI172" s="485"/>
      <c r="BJ172" s="56"/>
      <c r="BK172" s="56">
        <f>SUM(BK173:BK175)</f>
        <v>0</v>
      </c>
      <c r="BL172" s="56"/>
      <c r="BM172" s="56"/>
      <c r="BN172" s="485"/>
      <c r="BO172" s="56"/>
      <c r="BP172" s="56">
        <f>SUM(BP173:BP175)</f>
        <v>0</v>
      </c>
      <c r="BQ172" s="56"/>
      <c r="BR172" s="56"/>
      <c r="BS172" s="485"/>
      <c r="BT172" s="56"/>
      <c r="BU172" s="56">
        <f>SUM(BU173:BU175)</f>
        <v>4689594</v>
      </c>
      <c r="BV172" s="56"/>
      <c r="BW172" s="56"/>
      <c r="BX172" s="485"/>
      <c r="BY172" s="56"/>
      <c r="BZ172" s="56">
        <f>SUM(BZ173:BZ175)</f>
        <v>16901251</v>
      </c>
      <c r="CA172" s="56"/>
      <c r="CB172" s="56"/>
      <c r="CC172" s="485"/>
      <c r="CD172" s="56"/>
      <c r="CE172" s="56">
        <f>SUM(CE173:CE175)</f>
        <v>1300000</v>
      </c>
      <c r="CF172" s="56"/>
      <c r="CG172" s="56"/>
      <c r="CH172" s="485"/>
      <c r="CI172" s="56"/>
      <c r="CJ172" s="56">
        <f>SUM(CJ173:CJ175)</f>
        <v>3435000</v>
      </c>
      <c r="CK172" s="56"/>
      <c r="CL172" s="56"/>
      <c r="CM172" s="485"/>
      <c r="CN172" s="56"/>
      <c r="CO172" s="56">
        <f>SUM(CO173:CO175)</f>
        <v>1042</v>
      </c>
      <c r="CP172" s="56"/>
      <c r="CQ172" s="56"/>
      <c r="CR172" s="485"/>
      <c r="CS172" s="56"/>
      <c r="CT172" s="56">
        <f>SUM(CT173:CT175)</f>
        <v>3525708</v>
      </c>
      <c r="CU172" s="56"/>
      <c r="CV172" s="56"/>
      <c r="CW172" s="485"/>
      <c r="CX172" s="56"/>
      <c r="CY172" s="56">
        <f>SUM(CY173:CY175)</f>
        <v>373</v>
      </c>
      <c r="CZ172" s="56"/>
      <c r="DA172" s="56"/>
      <c r="DB172" s="485"/>
      <c r="DC172" s="56"/>
      <c r="DD172" s="56">
        <f>SUM(DD173:DD175)</f>
        <v>2184000</v>
      </c>
      <c r="DE172" s="56"/>
      <c r="DF172" s="56"/>
      <c r="DG172" s="485"/>
      <c r="DH172" s="56"/>
      <c r="DI172" s="56">
        <f>SUM(DI173:DI175)</f>
        <v>1251270</v>
      </c>
      <c r="DJ172" s="56"/>
      <c r="DK172" s="56"/>
      <c r="DL172" s="485"/>
      <c r="DM172" s="56"/>
      <c r="DN172" s="56">
        <f>SUM(DN173:DN175)</f>
        <v>0</v>
      </c>
      <c r="DO172" s="56"/>
      <c r="DP172" s="56"/>
      <c r="DQ172" s="485"/>
      <c r="DR172" s="56"/>
      <c r="DS172" s="56">
        <f>SUM(DS173:DS175)</f>
        <v>0</v>
      </c>
      <c r="DT172" s="56"/>
      <c r="DU172" s="56"/>
      <c r="DV172" s="485"/>
      <c r="DW172" s="56"/>
      <c r="DX172" s="56">
        <f>SUM(DX173:DX175)</f>
        <v>1858</v>
      </c>
      <c r="DY172" s="56"/>
      <c r="DZ172" s="56"/>
      <c r="EA172" s="485"/>
      <c r="EB172" s="56"/>
      <c r="EC172" s="56">
        <f>SUM(EC173:EC175)</f>
        <v>1250000</v>
      </c>
      <c r="ED172" s="56"/>
      <c r="EE172" s="56"/>
      <c r="EF172" s="485"/>
      <c r="EG172" s="56"/>
      <c r="EH172" s="56">
        <f>SUM(EH173:EH175)</f>
        <v>3952000</v>
      </c>
      <c r="EI172" s="56"/>
      <c r="EJ172" s="56"/>
      <c r="EK172" s="485"/>
      <c r="EL172" s="56"/>
      <c r="EM172" s="56">
        <f>SUM(EM173:EM175)</f>
        <v>4736042</v>
      </c>
      <c r="EN172" s="56"/>
      <c r="EO172" s="56"/>
      <c r="EP172" s="144"/>
    </row>
    <row r="173" spans="4:146" ht="12.75" customHeight="1" x14ac:dyDescent="0.3">
      <c r="D173" s="144" t="s">
        <v>362</v>
      </c>
      <c r="G173" s="406"/>
      <c r="H173" s="483">
        <v>0</v>
      </c>
      <c r="I173" s="484"/>
      <c r="J173" s="56"/>
      <c r="K173" s="485"/>
      <c r="L173" s="486"/>
      <c r="M173" s="483">
        <f>939000-216810</f>
        <v>722190</v>
      </c>
      <c r="N173" s="484"/>
      <c r="O173" s="56"/>
      <c r="P173" s="485"/>
      <c r="Q173" s="486"/>
      <c r="R173" s="483">
        <f>1250594-289466</f>
        <v>961128</v>
      </c>
      <c r="S173" s="484"/>
      <c r="T173" s="56"/>
      <c r="U173" s="485"/>
      <c r="V173" s="486"/>
      <c r="W173" s="483">
        <f>2500000-486596</f>
        <v>2013404</v>
      </c>
      <c r="X173" s="484"/>
      <c r="Y173" s="56"/>
      <c r="Z173" s="485"/>
      <c r="AA173" s="486"/>
      <c r="AB173" s="483">
        <v>0</v>
      </c>
      <c r="AC173" s="484"/>
      <c r="AD173" s="56"/>
      <c r="AE173" s="485"/>
      <c r="AF173" s="486"/>
      <c r="AG173" s="483">
        <v>0</v>
      </c>
      <c r="AH173" s="484"/>
      <c r="AI173" s="56"/>
      <c r="AJ173" s="485"/>
      <c r="AK173" s="486"/>
      <c r="AL173" s="483">
        <v>0</v>
      </c>
      <c r="AM173" s="484"/>
      <c r="AN173" s="56"/>
      <c r="AO173" s="485"/>
      <c r="AP173" s="486"/>
      <c r="AQ173" s="483">
        <v>0</v>
      </c>
      <c r="AR173" s="484"/>
      <c r="AS173" s="56"/>
      <c r="AT173" s="485"/>
      <c r="AU173" s="486"/>
      <c r="AV173" s="483">
        <v>0</v>
      </c>
      <c r="AW173" s="484"/>
      <c r="AX173" s="56"/>
      <c r="AY173" s="485"/>
      <c r="AZ173" s="486"/>
      <c r="BA173" s="483">
        <v>0</v>
      </c>
      <c r="BB173" s="484"/>
      <c r="BC173" s="56"/>
      <c r="BD173" s="485"/>
      <c r="BE173" s="486"/>
      <c r="BF173" s="483">
        <v>0</v>
      </c>
      <c r="BG173" s="484"/>
      <c r="BH173" s="56"/>
      <c r="BI173" s="485"/>
      <c r="BJ173" s="486"/>
      <c r="BK173" s="483">
        <v>0</v>
      </c>
      <c r="BL173" s="484"/>
      <c r="BM173" s="56"/>
      <c r="BN173" s="485"/>
      <c r="BO173" s="486"/>
      <c r="BP173" s="483">
        <v>0</v>
      </c>
      <c r="BQ173" s="484"/>
      <c r="BR173" s="56"/>
      <c r="BS173" s="485"/>
      <c r="BT173" s="486"/>
      <c r="BU173" s="483">
        <f>SUM(M173:BP173)</f>
        <v>3696722</v>
      </c>
      <c r="BV173" s="484"/>
      <c r="BW173" s="56"/>
      <c r="BX173" s="485"/>
      <c r="BY173" s="486"/>
      <c r="BZ173" s="483">
        <v>12943900</v>
      </c>
      <c r="CA173" s="484"/>
      <c r="CB173" s="56"/>
      <c r="CC173" s="485"/>
      <c r="CD173" s="486"/>
      <c r="CE173" s="483">
        <v>904526</v>
      </c>
      <c r="CF173" s="484"/>
      <c r="CG173" s="56"/>
      <c r="CH173" s="485"/>
      <c r="CI173" s="486"/>
      <c r="CJ173" s="483">
        <v>2433761</v>
      </c>
      <c r="CK173" s="484"/>
      <c r="CL173" s="56"/>
      <c r="CM173" s="485"/>
      <c r="CN173" s="486"/>
      <c r="CO173" s="483">
        <v>782</v>
      </c>
      <c r="CP173" s="484"/>
      <c r="CQ173" s="56"/>
      <c r="CR173" s="485"/>
      <c r="CS173" s="486"/>
      <c r="CT173" s="483">
        <v>2743539</v>
      </c>
      <c r="CU173" s="484"/>
      <c r="CV173" s="56"/>
      <c r="CW173" s="485"/>
      <c r="CX173" s="486"/>
      <c r="CY173" s="483">
        <v>298</v>
      </c>
      <c r="CZ173" s="484"/>
      <c r="DA173" s="56"/>
      <c r="DB173" s="485"/>
      <c r="DC173" s="486"/>
      <c r="DD173" s="483">
        <v>1741675</v>
      </c>
      <c r="DE173" s="484"/>
      <c r="DF173" s="56"/>
      <c r="DG173" s="485"/>
      <c r="DH173" s="486"/>
      <c r="DI173" s="483">
        <v>1037461</v>
      </c>
      <c r="DJ173" s="484"/>
      <c r="DK173" s="56"/>
      <c r="DL173" s="485"/>
      <c r="DM173" s="486"/>
      <c r="DN173" s="483">
        <v>0</v>
      </c>
      <c r="DO173" s="484"/>
      <c r="DP173" s="56"/>
      <c r="DQ173" s="485"/>
      <c r="DR173" s="486"/>
      <c r="DS173" s="483">
        <v>0</v>
      </c>
      <c r="DT173" s="484"/>
      <c r="DU173" s="56"/>
      <c r="DV173" s="485"/>
      <c r="DW173" s="486"/>
      <c r="DX173" s="483">
        <v>1469</v>
      </c>
      <c r="DY173" s="484"/>
      <c r="DZ173" s="56"/>
      <c r="EA173" s="485"/>
      <c r="EB173" s="486"/>
      <c r="EC173" s="483">
        <v>990111</v>
      </c>
      <c r="ED173" s="484"/>
      <c r="EE173" s="56"/>
      <c r="EF173" s="485"/>
      <c r="EG173" s="486"/>
      <c r="EH173" s="483">
        <v>3090278</v>
      </c>
      <c r="EI173" s="484"/>
      <c r="EJ173" s="56"/>
      <c r="EK173" s="485"/>
      <c r="EL173" s="486"/>
      <c r="EM173" s="483">
        <f t="shared" ref="EM173:EM175" si="21">SUM(CE173:CO173)</f>
        <v>3339069</v>
      </c>
      <c r="EN173" s="484"/>
      <c r="EO173" s="56"/>
      <c r="EP173" s="144"/>
    </row>
    <row r="174" spans="4:146" ht="12.75" customHeight="1" x14ac:dyDescent="0.3">
      <c r="D174" s="144" t="s">
        <v>365</v>
      </c>
      <c r="G174" s="400"/>
      <c r="H174" s="56">
        <v>0</v>
      </c>
      <c r="I174" s="55"/>
      <c r="J174" s="56"/>
      <c r="K174" s="485"/>
      <c r="L174" s="485"/>
      <c r="M174" s="56">
        <v>216810</v>
      </c>
      <c r="N174" s="55"/>
      <c r="O174" s="56"/>
      <c r="P174" s="485"/>
      <c r="Q174" s="485"/>
      <c r="R174" s="56">
        <v>289466</v>
      </c>
      <c r="S174" s="55"/>
      <c r="T174" s="56"/>
      <c r="U174" s="485"/>
      <c r="V174" s="485"/>
      <c r="W174" s="56">
        <v>486596</v>
      </c>
      <c r="X174" s="55"/>
      <c r="Y174" s="56"/>
      <c r="Z174" s="485"/>
      <c r="AA174" s="485"/>
      <c r="AB174" s="56">
        <v>0</v>
      </c>
      <c r="AC174" s="55"/>
      <c r="AD174" s="56"/>
      <c r="AE174" s="485"/>
      <c r="AF174" s="485"/>
      <c r="AG174" s="56">
        <v>0</v>
      </c>
      <c r="AH174" s="55"/>
      <c r="AI174" s="56"/>
      <c r="AJ174" s="485"/>
      <c r="AK174" s="485"/>
      <c r="AL174" s="56">
        <v>0</v>
      </c>
      <c r="AM174" s="55"/>
      <c r="AN174" s="56"/>
      <c r="AO174" s="485"/>
      <c r="AP174" s="485"/>
      <c r="AQ174" s="56">
        <v>0</v>
      </c>
      <c r="AR174" s="55"/>
      <c r="AS174" s="56"/>
      <c r="AT174" s="485"/>
      <c r="AU174" s="485"/>
      <c r="AV174" s="56">
        <v>0</v>
      </c>
      <c r="AW174" s="55"/>
      <c r="AX174" s="56"/>
      <c r="AY174" s="485"/>
      <c r="AZ174" s="485"/>
      <c r="BA174" s="56">
        <v>0</v>
      </c>
      <c r="BB174" s="55"/>
      <c r="BC174" s="56"/>
      <c r="BD174" s="485"/>
      <c r="BE174" s="485"/>
      <c r="BF174" s="56">
        <v>0</v>
      </c>
      <c r="BG174" s="55"/>
      <c r="BH174" s="56"/>
      <c r="BI174" s="485"/>
      <c r="BJ174" s="485"/>
      <c r="BK174" s="56">
        <v>0</v>
      </c>
      <c r="BL174" s="55"/>
      <c r="BM174" s="56"/>
      <c r="BN174" s="485"/>
      <c r="BO174" s="485"/>
      <c r="BP174" s="56">
        <v>0</v>
      </c>
      <c r="BQ174" s="55"/>
      <c r="BR174" s="56"/>
      <c r="BS174" s="485"/>
      <c r="BT174" s="485"/>
      <c r="BU174" s="56">
        <f>SUM(M174:BP174)</f>
        <v>992872</v>
      </c>
      <c r="BV174" s="55"/>
      <c r="BW174" s="56"/>
      <c r="BX174" s="485"/>
      <c r="BY174" s="485"/>
      <c r="BZ174" s="56">
        <v>3957351</v>
      </c>
      <c r="CA174" s="55"/>
      <c r="CB174" s="56"/>
      <c r="CC174" s="485"/>
      <c r="CD174" s="485"/>
      <c r="CE174" s="56">
        <v>395474</v>
      </c>
      <c r="CF174" s="55"/>
      <c r="CG174" s="56"/>
      <c r="CH174" s="485"/>
      <c r="CI174" s="485"/>
      <c r="CJ174" s="56">
        <v>1001239</v>
      </c>
      <c r="CK174" s="55"/>
      <c r="CL174" s="56"/>
      <c r="CM174" s="485"/>
      <c r="CN174" s="485"/>
      <c r="CO174" s="56">
        <v>260</v>
      </c>
      <c r="CP174" s="55"/>
      <c r="CQ174" s="56"/>
      <c r="CR174" s="485"/>
      <c r="CS174" s="485"/>
      <c r="CT174" s="56">
        <v>782169</v>
      </c>
      <c r="CU174" s="55"/>
      <c r="CV174" s="56"/>
      <c r="CW174" s="485"/>
      <c r="CX174" s="485"/>
      <c r="CY174" s="56">
        <v>75</v>
      </c>
      <c r="CZ174" s="55"/>
      <c r="DA174" s="56"/>
      <c r="DB174" s="485"/>
      <c r="DC174" s="485"/>
      <c r="DD174" s="56">
        <v>442325</v>
      </c>
      <c r="DE174" s="55"/>
      <c r="DF174" s="56"/>
      <c r="DG174" s="485"/>
      <c r="DH174" s="485"/>
      <c r="DI174" s="56">
        <v>213809</v>
      </c>
      <c r="DJ174" s="55"/>
      <c r="DK174" s="56"/>
      <c r="DL174" s="485"/>
      <c r="DM174" s="485"/>
      <c r="DN174" s="56">
        <v>0</v>
      </c>
      <c r="DO174" s="55"/>
      <c r="DP174" s="56"/>
      <c r="DQ174" s="485"/>
      <c r="DR174" s="485"/>
      <c r="DS174" s="56">
        <v>0</v>
      </c>
      <c r="DT174" s="55"/>
      <c r="DU174" s="56"/>
      <c r="DV174" s="485"/>
      <c r="DW174" s="485"/>
      <c r="DX174" s="56">
        <v>389</v>
      </c>
      <c r="DY174" s="55"/>
      <c r="DZ174" s="56"/>
      <c r="EA174" s="485"/>
      <c r="EB174" s="485"/>
      <c r="EC174" s="56">
        <v>259889</v>
      </c>
      <c r="ED174" s="55"/>
      <c r="EE174" s="56"/>
      <c r="EF174" s="485"/>
      <c r="EG174" s="485"/>
      <c r="EH174" s="56">
        <v>861722</v>
      </c>
      <c r="EI174" s="55"/>
      <c r="EJ174" s="56"/>
      <c r="EK174" s="485"/>
      <c r="EL174" s="485"/>
      <c r="EM174" s="56">
        <f t="shared" si="21"/>
        <v>1396973</v>
      </c>
      <c r="EN174" s="55"/>
      <c r="EO174" s="56"/>
      <c r="EP174" s="144"/>
    </row>
    <row r="175" spans="4:146" ht="12.75" customHeight="1" x14ac:dyDescent="0.3">
      <c r="D175" s="144" t="s">
        <v>366</v>
      </c>
      <c r="G175" s="420"/>
      <c r="H175" s="121">
        <v>0</v>
      </c>
      <c r="I175" s="120"/>
      <c r="J175" s="56"/>
      <c r="K175" s="485"/>
      <c r="L175" s="494"/>
      <c r="M175" s="121">
        <v>0</v>
      </c>
      <c r="N175" s="120"/>
      <c r="O175" s="56"/>
      <c r="P175" s="485"/>
      <c r="Q175" s="494"/>
      <c r="R175" s="121">
        <v>0</v>
      </c>
      <c r="S175" s="120"/>
      <c r="T175" s="56"/>
      <c r="U175" s="485"/>
      <c r="V175" s="494"/>
      <c r="W175" s="121">
        <v>0</v>
      </c>
      <c r="X175" s="120"/>
      <c r="Y175" s="56"/>
      <c r="Z175" s="485"/>
      <c r="AA175" s="494"/>
      <c r="AB175" s="121">
        <v>0</v>
      </c>
      <c r="AC175" s="120"/>
      <c r="AD175" s="56"/>
      <c r="AE175" s="485"/>
      <c r="AF175" s="494"/>
      <c r="AG175" s="121">
        <v>0</v>
      </c>
      <c r="AH175" s="120"/>
      <c r="AI175" s="56"/>
      <c r="AJ175" s="485"/>
      <c r="AK175" s="494"/>
      <c r="AL175" s="121">
        <v>0</v>
      </c>
      <c r="AM175" s="120"/>
      <c r="AN175" s="56"/>
      <c r="AO175" s="485"/>
      <c r="AP175" s="494"/>
      <c r="AQ175" s="121">
        <v>0</v>
      </c>
      <c r="AR175" s="120"/>
      <c r="AS175" s="56"/>
      <c r="AT175" s="485"/>
      <c r="AU175" s="494"/>
      <c r="AV175" s="121">
        <v>0</v>
      </c>
      <c r="AW175" s="120"/>
      <c r="AX175" s="56"/>
      <c r="AY175" s="485"/>
      <c r="AZ175" s="494"/>
      <c r="BA175" s="121">
        <v>0</v>
      </c>
      <c r="BB175" s="120"/>
      <c r="BC175" s="56"/>
      <c r="BD175" s="485"/>
      <c r="BE175" s="494"/>
      <c r="BF175" s="121">
        <v>0</v>
      </c>
      <c r="BG175" s="120"/>
      <c r="BH175" s="56"/>
      <c r="BI175" s="485"/>
      <c r="BJ175" s="494"/>
      <c r="BK175" s="121">
        <v>0</v>
      </c>
      <c r="BL175" s="120"/>
      <c r="BM175" s="56"/>
      <c r="BN175" s="485"/>
      <c r="BO175" s="494"/>
      <c r="BP175" s="121">
        <v>0</v>
      </c>
      <c r="BQ175" s="120"/>
      <c r="BR175" s="56"/>
      <c r="BS175" s="485"/>
      <c r="BT175" s="494"/>
      <c r="BU175" s="121">
        <f>SUM(M175:BP175)</f>
        <v>0</v>
      </c>
      <c r="BV175" s="120"/>
      <c r="BW175" s="56"/>
      <c r="BX175" s="485"/>
      <c r="BY175" s="494"/>
      <c r="BZ175" s="121">
        <v>0</v>
      </c>
      <c r="CA175" s="120"/>
      <c r="CB175" s="56"/>
      <c r="CC175" s="485"/>
      <c r="CD175" s="494"/>
      <c r="CE175" s="121">
        <v>0</v>
      </c>
      <c r="CF175" s="120"/>
      <c r="CG175" s="56"/>
      <c r="CH175" s="485"/>
      <c r="CI175" s="494"/>
      <c r="CJ175" s="121">
        <v>0</v>
      </c>
      <c r="CK175" s="120"/>
      <c r="CL175" s="56"/>
      <c r="CM175" s="485"/>
      <c r="CN175" s="494"/>
      <c r="CO175" s="121">
        <v>0</v>
      </c>
      <c r="CP175" s="120"/>
      <c r="CQ175" s="56"/>
      <c r="CR175" s="485"/>
      <c r="CS175" s="494"/>
      <c r="CT175" s="121">
        <v>0</v>
      </c>
      <c r="CU175" s="120"/>
      <c r="CV175" s="56"/>
      <c r="CW175" s="485"/>
      <c r="CX175" s="494"/>
      <c r="CY175" s="121">
        <v>0</v>
      </c>
      <c r="CZ175" s="120"/>
      <c r="DA175" s="56"/>
      <c r="DB175" s="485"/>
      <c r="DC175" s="494"/>
      <c r="DD175" s="121">
        <v>0</v>
      </c>
      <c r="DE175" s="120"/>
      <c r="DF175" s="56"/>
      <c r="DG175" s="485"/>
      <c r="DH175" s="494"/>
      <c r="DI175" s="121">
        <v>0</v>
      </c>
      <c r="DJ175" s="120"/>
      <c r="DK175" s="56"/>
      <c r="DL175" s="485"/>
      <c r="DM175" s="494"/>
      <c r="DN175" s="121">
        <v>0</v>
      </c>
      <c r="DO175" s="120"/>
      <c r="DP175" s="56"/>
      <c r="DQ175" s="485"/>
      <c r="DR175" s="494"/>
      <c r="DS175" s="121">
        <v>0</v>
      </c>
      <c r="DT175" s="120"/>
      <c r="DU175" s="56"/>
      <c r="DV175" s="485"/>
      <c r="DW175" s="494"/>
      <c r="DX175" s="121">
        <v>0</v>
      </c>
      <c r="DY175" s="120"/>
      <c r="DZ175" s="56"/>
      <c r="EA175" s="485"/>
      <c r="EB175" s="494"/>
      <c r="EC175" s="121">
        <v>0</v>
      </c>
      <c r="ED175" s="120"/>
      <c r="EE175" s="56"/>
      <c r="EF175" s="485"/>
      <c r="EG175" s="494"/>
      <c r="EH175" s="121">
        <v>0</v>
      </c>
      <c r="EI175" s="120"/>
      <c r="EJ175" s="56"/>
      <c r="EK175" s="485"/>
      <c r="EL175" s="494"/>
      <c r="EM175" s="121">
        <f t="shared" si="21"/>
        <v>0</v>
      </c>
      <c r="EN175" s="120"/>
      <c r="EO175" s="56"/>
      <c r="EP175" s="144"/>
    </row>
    <row r="176" spans="4:146" ht="12.75" customHeight="1" x14ac:dyDescent="0.3">
      <c r="D176" s="144"/>
      <c r="H176" s="56"/>
      <c r="I176" s="56"/>
      <c r="J176" s="56"/>
      <c r="K176" s="485"/>
      <c r="L176" s="56"/>
      <c r="M176" s="56"/>
      <c r="N176" s="56"/>
      <c r="O176" s="56"/>
      <c r="P176" s="485"/>
      <c r="Q176" s="56"/>
      <c r="R176" s="56"/>
      <c r="S176" s="56"/>
      <c r="T176" s="56"/>
      <c r="U176" s="485"/>
      <c r="V176" s="56"/>
      <c r="W176" s="56"/>
      <c r="X176" s="56"/>
      <c r="Y176" s="56"/>
      <c r="Z176" s="485"/>
      <c r="AA176" s="56"/>
      <c r="AB176" s="56"/>
      <c r="AC176" s="56"/>
      <c r="AD176" s="56"/>
      <c r="AE176" s="485"/>
      <c r="AF176" s="56"/>
      <c r="AG176" s="56"/>
      <c r="AH176" s="56"/>
      <c r="AI176" s="56"/>
      <c r="AJ176" s="485"/>
      <c r="AK176" s="56"/>
      <c r="AL176" s="56"/>
      <c r="AM176" s="56"/>
      <c r="AN176" s="56"/>
      <c r="AO176" s="485"/>
      <c r="AP176" s="56"/>
      <c r="AQ176" s="56"/>
      <c r="AR176" s="56"/>
      <c r="AS176" s="56"/>
      <c r="AT176" s="485"/>
      <c r="AU176" s="56"/>
      <c r="AV176" s="56"/>
      <c r="AW176" s="56"/>
      <c r="AX176" s="56"/>
      <c r="AY176" s="485"/>
      <c r="AZ176" s="56"/>
      <c r="BA176" s="56"/>
      <c r="BB176" s="56"/>
      <c r="BC176" s="56"/>
      <c r="BD176" s="485"/>
      <c r="BE176" s="56"/>
      <c r="BF176" s="56"/>
      <c r="BG176" s="56"/>
      <c r="BH176" s="56"/>
      <c r="BI176" s="485"/>
      <c r="BJ176" s="56"/>
      <c r="BK176" s="56"/>
      <c r="BL176" s="56"/>
      <c r="BM176" s="56"/>
      <c r="BN176" s="485"/>
      <c r="BO176" s="56"/>
      <c r="BP176" s="56"/>
      <c r="BQ176" s="56"/>
      <c r="BR176" s="56"/>
      <c r="BS176" s="485"/>
      <c r="BT176" s="56"/>
      <c r="BU176" s="56"/>
      <c r="BV176" s="56"/>
      <c r="BW176" s="56"/>
      <c r="BX176" s="485"/>
      <c r="BY176" s="56"/>
      <c r="BZ176" s="56"/>
      <c r="CA176" s="56"/>
      <c r="CB176" s="56"/>
      <c r="CC176" s="485"/>
      <c r="CD176" s="56"/>
      <c r="CE176" s="56"/>
      <c r="CF176" s="56"/>
      <c r="CG176" s="56"/>
      <c r="CH176" s="485"/>
      <c r="CI176" s="56"/>
      <c r="CJ176" s="56"/>
      <c r="CK176" s="56"/>
      <c r="CL176" s="56"/>
      <c r="CM176" s="485"/>
      <c r="CN176" s="56"/>
      <c r="CO176" s="56"/>
      <c r="CP176" s="56"/>
      <c r="CQ176" s="56"/>
      <c r="CR176" s="485"/>
      <c r="CS176" s="56"/>
      <c r="CT176" s="56"/>
      <c r="CU176" s="56"/>
      <c r="CV176" s="56"/>
      <c r="CW176" s="485"/>
      <c r="CX176" s="56"/>
      <c r="CY176" s="56"/>
      <c r="CZ176" s="56"/>
      <c r="DA176" s="56"/>
      <c r="DB176" s="485"/>
      <c r="DC176" s="56"/>
      <c r="DD176" s="56"/>
      <c r="DE176" s="56"/>
      <c r="DF176" s="56"/>
      <c r="DG176" s="485"/>
      <c r="DH176" s="56"/>
      <c r="DI176" s="56"/>
      <c r="DJ176" s="56"/>
      <c r="DK176" s="56"/>
      <c r="DL176" s="485"/>
      <c r="DM176" s="56"/>
      <c r="DN176" s="56"/>
      <c r="DO176" s="56"/>
      <c r="DP176" s="56"/>
      <c r="DQ176" s="485"/>
      <c r="DR176" s="56"/>
      <c r="DS176" s="56"/>
      <c r="DT176" s="56"/>
      <c r="DU176" s="56"/>
      <c r="DV176" s="485"/>
      <c r="DW176" s="56"/>
      <c r="DX176" s="56"/>
      <c r="DY176" s="56"/>
      <c r="DZ176" s="56"/>
      <c r="EA176" s="485"/>
      <c r="EB176" s="56"/>
      <c r="EC176" s="56"/>
      <c r="ED176" s="56"/>
      <c r="EE176" s="56"/>
      <c r="EF176" s="485"/>
      <c r="EG176" s="56"/>
      <c r="EH176" s="56"/>
      <c r="EI176" s="56"/>
      <c r="EJ176" s="56"/>
      <c r="EK176" s="485"/>
      <c r="EL176" s="56"/>
      <c r="EM176" s="56"/>
      <c r="EN176" s="56"/>
      <c r="EO176" s="56"/>
      <c r="EP176" s="144"/>
    </row>
    <row r="177" spans="4:146" ht="12.75" customHeight="1" x14ac:dyDescent="0.3">
      <c r="D177" s="144" t="s">
        <v>395</v>
      </c>
      <c r="H177" s="56">
        <f>SUM(H178:H180)</f>
        <v>0</v>
      </c>
      <c r="I177" s="56"/>
      <c r="J177" s="56"/>
      <c r="K177" s="485"/>
      <c r="L177" s="56"/>
      <c r="M177" s="56">
        <f>SUM(M178:M180)</f>
        <v>3072000</v>
      </c>
      <c r="N177" s="56"/>
      <c r="O177" s="56"/>
      <c r="P177" s="485"/>
      <c r="Q177" s="56"/>
      <c r="R177" s="56">
        <f>SUM(R178:R180)</f>
        <v>2537000</v>
      </c>
      <c r="S177" s="56"/>
      <c r="T177" s="56"/>
      <c r="U177" s="485"/>
      <c r="V177" s="56"/>
      <c r="W177" s="56">
        <f>SUM(W178:W180)</f>
        <v>4369000</v>
      </c>
      <c r="X177" s="56"/>
      <c r="Y177" s="56"/>
      <c r="Z177" s="485"/>
      <c r="AA177" s="56"/>
      <c r="AB177" s="56">
        <f>SUM(AB178:AB180)</f>
        <v>0</v>
      </c>
      <c r="AC177" s="56"/>
      <c r="AD177" s="56"/>
      <c r="AE177" s="485"/>
      <c r="AF177" s="56"/>
      <c r="AG177" s="56">
        <f>SUM(AG178:AG180)</f>
        <v>0</v>
      </c>
      <c r="AH177" s="56"/>
      <c r="AI177" s="56"/>
      <c r="AJ177" s="485"/>
      <c r="AK177" s="56"/>
      <c r="AL177" s="56">
        <f>SUM(AL178:AL180)</f>
        <v>0</v>
      </c>
      <c r="AM177" s="56"/>
      <c r="AN177" s="56"/>
      <c r="AO177" s="485"/>
      <c r="AP177" s="56"/>
      <c r="AQ177" s="56">
        <f>SUM(AQ178:AQ180)</f>
        <v>0</v>
      </c>
      <c r="AR177" s="56"/>
      <c r="AS177" s="56"/>
      <c r="AT177" s="485"/>
      <c r="AU177" s="56"/>
      <c r="AV177" s="56">
        <f>SUM(AV178:AV180)</f>
        <v>0</v>
      </c>
      <c r="AW177" s="56"/>
      <c r="AX177" s="56"/>
      <c r="AY177" s="485"/>
      <c r="AZ177" s="56"/>
      <c r="BA177" s="56">
        <f>SUM(BA178:BA180)</f>
        <v>0</v>
      </c>
      <c r="BB177" s="56"/>
      <c r="BC177" s="56"/>
      <c r="BD177" s="485"/>
      <c r="BE177" s="56"/>
      <c r="BF177" s="56">
        <f>SUM(BF178:BF180)</f>
        <v>0</v>
      </c>
      <c r="BG177" s="56"/>
      <c r="BH177" s="56"/>
      <c r="BI177" s="485"/>
      <c r="BJ177" s="56"/>
      <c r="BK177" s="56">
        <f>SUM(BK178:BK180)</f>
        <v>0</v>
      </c>
      <c r="BL177" s="56"/>
      <c r="BM177" s="56"/>
      <c r="BN177" s="485"/>
      <c r="BO177" s="56"/>
      <c r="BP177" s="56">
        <f>SUM(BP178:BP180)</f>
        <v>0</v>
      </c>
      <c r="BQ177" s="56"/>
      <c r="BR177" s="56"/>
      <c r="BS177" s="485"/>
      <c r="BT177" s="56"/>
      <c r="BU177" s="56">
        <f>SUM(BU178:BU180)</f>
        <v>9978000</v>
      </c>
      <c r="BV177" s="56"/>
      <c r="BW177" s="56"/>
      <c r="BX177" s="485"/>
      <c r="BY177" s="56"/>
      <c r="BZ177" s="56">
        <f>SUM(BZ178:BZ180)</f>
        <v>26677078</v>
      </c>
      <c r="CA177" s="56"/>
      <c r="CB177" s="56"/>
      <c r="CC177" s="485"/>
      <c r="CD177" s="56"/>
      <c r="CE177" s="56">
        <f>SUM(CE178:CE180)</f>
        <v>0</v>
      </c>
      <c r="CF177" s="56"/>
      <c r="CG177" s="56"/>
      <c r="CH177" s="485"/>
      <c r="CI177" s="56"/>
      <c r="CJ177" s="56">
        <f>SUM(CJ178:CJ180)</f>
        <v>1251694</v>
      </c>
      <c r="CK177" s="56"/>
      <c r="CL177" s="56"/>
      <c r="CM177" s="485"/>
      <c r="CN177" s="56"/>
      <c r="CO177" s="56">
        <f>SUM(CO178:CO180)</f>
        <v>1251108</v>
      </c>
      <c r="CP177" s="56"/>
      <c r="CQ177" s="56"/>
      <c r="CR177" s="485"/>
      <c r="CS177" s="56"/>
      <c r="CT177" s="56">
        <f>SUM(CT178:CT180)</f>
        <v>2185000</v>
      </c>
      <c r="CU177" s="56"/>
      <c r="CV177" s="56"/>
      <c r="CW177" s="485"/>
      <c r="CX177" s="56"/>
      <c r="CY177" s="56">
        <f>SUM(CY178:CY180)</f>
        <v>4366000</v>
      </c>
      <c r="CZ177" s="56"/>
      <c r="DA177" s="56"/>
      <c r="DB177" s="485"/>
      <c r="DC177" s="56"/>
      <c r="DD177" s="56">
        <f>SUM(DD178:DD180)</f>
        <v>1361000</v>
      </c>
      <c r="DE177" s="56"/>
      <c r="DF177" s="56"/>
      <c r="DG177" s="485"/>
      <c r="DH177" s="56"/>
      <c r="DI177" s="56">
        <f>SUM(DI178:DI180)</f>
        <v>3445765</v>
      </c>
      <c r="DJ177" s="56"/>
      <c r="DK177" s="56"/>
      <c r="DL177" s="485"/>
      <c r="DM177" s="56"/>
      <c r="DN177" s="56">
        <f>SUM(DN178:DN180)</f>
        <v>0</v>
      </c>
      <c r="DO177" s="56"/>
      <c r="DP177" s="56"/>
      <c r="DQ177" s="485"/>
      <c r="DR177" s="56"/>
      <c r="DS177" s="56">
        <f>SUM(DS178:DS180)</f>
        <v>1250000</v>
      </c>
      <c r="DT177" s="56"/>
      <c r="DU177" s="56"/>
      <c r="DV177" s="485"/>
      <c r="DW177" s="56"/>
      <c r="DX177" s="56">
        <f>SUM(DX178:DX180)</f>
        <v>5675000</v>
      </c>
      <c r="DY177" s="56"/>
      <c r="DZ177" s="56"/>
      <c r="EA177" s="485"/>
      <c r="EB177" s="56"/>
      <c r="EC177" s="56">
        <f>SUM(EC178:EC180)</f>
        <v>2635511</v>
      </c>
      <c r="ED177" s="56"/>
      <c r="EE177" s="56"/>
      <c r="EF177" s="485"/>
      <c r="EG177" s="56"/>
      <c r="EH177" s="56">
        <f>SUM(EH178:EH180)</f>
        <v>3256000</v>
      </c>
      <c r="EI177" s="56"/>
      <c r="EJ177" s="56"/>
      <c r="EK177" s="485"/>
      <c r="EL177" s="56"/>
      <c r="EM177" s="56">
        <f>SUM(EM178:EM180)</f>
        <v>2502802</v>
      </c>
      <c r="EN177" s="56"/>
      <c r="EO177" s="56"/>
      <c r="EP177" s="144"/>
    </row>
    <row r="178" spans="4:146" ht="12.75" customHeight="1" x14ac:dyDescent="0.3">
      <c r="D178" s="144" t="s">
        <v>362</v>
      </c>
      <c r="G178" s="406"/>
      <c r="H178" s="483">
        <v>0</v>
      </c>
      <c r="I178" s="484"/>
      <c r="J178" s="56"/>
      <c r="K178" s="485"/>
      <c r="L178" s="486"/>
      <c r="M178" s="483">
        <f>3072000-42195</f>
        <v>3029805</v>
      </c>
      <c r="N178" s="484"/>
      <c r="O178" s="56"/>
      <c r="P178" s="485"/>
      <c r="Q178" s="486"/>
      <c r="R178" s="483">
        <f>2537000+5334</f>
        <v>2542334</v>
      </c>
      <c r="S178" s="484"/>
      <c r="T178" s="56"/>
      <c r="U178" s="485"/>
      <c r="V178" s="486"/>
      <c r="W178" s="483">
        <f>4369000+111273</f>
        <v>4480273</v>
      </c>
      <c r="X178" s="484"/>
      <c r="Y178" s="56"/>
      <c r="Z178" s="485"/>
      <c r="AA178" s="486"/>
      <c r="AB178" s="483">
        <v>0</v>
      </c>
      <c r="AC178" s="484"/>
      <c r="AD178" s="56"/>
      <c r="AE178" s="485"/>
      <c r="AF178" s="486"/>
      <c r="AG178" s="483">
        <v>0</v>
      </c>
      <c r="AH178" s="484"/>
      <c r="AI178" s="56"/>
      <c r="AJ178" s="485"/>
      <c r="AK178" s="486"/>
      <c r="AL178" s="483">
        <v>0</v>
      </c>
      <c r="AM178" s="484"/>
      <c r="AN178" s="56"/>
      <c r="AO178" s="485"/>
      <c r="AP178" s="486"/>
      <c r="AQ178" s="483">
        <v>0</v>
      </c>
      <c r="AR178" s="484"/>
      <c r="AS178" s="56"/>
      <c r="AT178" s="485"/>
      <c r="AU178" s="486"/>
      <c r="AV178" s="483">
        <v>0</v>
      </c>
      <c r="AW178" s="484"/>
      <c r="AX178" s="56"/>
      <c r="AY178" s="485"/>
      <c r="AZ178" s="486"/>
      <c r="BA178" s="483">
        <v>0</v>
      </c>
      <c r="BB178" s="484"/>
      <c r="BC178" s="56"/>
      <c r="BD178" s="485"/>
      <c r="BE178" s="486"/>
      <c r="BF178" s="483">
        <v>0</v>
      </c>
      <c r="BG178" s="484"/>
      <c r="BH178" s="56"/>
      <c r="BI178" s="485"/>
      <c r="BJ178" s="486"/>
      <c r="BK178" s="483">
        <v>0</v>
      </c>
      <c r="BL178" s="484"/>
      <c r="BM178" s="56"/>
      <c r="BN178" s="485"/>
      <c r="BO178" s="486"/>
      <c r="BP178" s="483">
        <v>0</v>
      </c>
      <c r="BQ178" s="484"/>
      <c r="BR178" s="56"/>
      <c r="BS178" s="485"/>
      <c r="BT178" s="486"/>
      <c r="BU178" s="483">
        <f>SUM(M178:BP178)</f>
        <v>10052412</v>
      </c>
      <c r="BV178" s="484"/>
      <c r="BW178" s="56"/>
      <c r="BX178" s="485"/>
      <c r="BY178" s="486"/>
      <c r="BZ178" s="483">
        <v>27045673</v>
      </c>
      <c r="CA178" s="484"/>
      <c r="CB178" s="56"/>
      <c r="CC178" s="485"/>
      <c r="CD178" s="486"/>
      <c r="CE178" s="483">
        <v>0</v>
      </c>
      <c r="CF178" s="484"/>
      <c r="CG178" s="56"/>
      <c r="CH178" s="485"/>
      <c r="CI178" s="486"/>
      <c r="CJ178" s="483">
        <v>1151901</v>
      </c>
      <c r="CK178" s="484"/>
      <c r="CL178" s="56"/>
      <c r="CM178" s="485"/>
      <c r="CN178" s="486"/>
      <c r="CO178" s="483">
        <v>1145520</v>
      </c>
      <c r="CP178" s="484"/>
      <c r="CQ178" s="56"/>
      <c r="CR178" s="485"/>
      <c r="CS178" s="486"/>
      <c r="CT178" s="483">
        <v>2118011</v>
      </c>
      <c r="CU178" s="484"/>
      <c r="CV178" s="56"/>
      <c r="CW178" s="485"/>
      <c r="CX178" s="486"/>
      <c r="CY178" s="483">
        <v>4437733</v>
      </c>
      <c r="CZ178" s="484"/>
      <c r="DA178" s="56"/>
      <c r="DB178" s="485"/>
      <c r="DC178" s="486"/>
      <c r="DD178" s="483">
        <v>1428160</v>
      </c>
      <c r="DE178" s="484"/>
      <c r="DF178" s="56"/>
      <c r="DG178" s="485"/>
      <c r="DH178" s="486"/>
      <c r="DI178" s="483">
        <v>3541992</v>
      </c>
      <c r="DJ178" s="484"/>
      <c r="DK178" s="56"/>
      <c r="DL178" s="485"/>
      <c r="DM178" s="486"/>
      <c r="DN178" s="483">
        <v>0</v>
      </c>
      <c r="DO178" s="484"/>
      <c r="DP178" s="56"/>
      <c r="DQ178" s="485"/>
      <c r="DR178" s="486"/>
      <c r="DS178" s="483">
        <v>1333272</v>
      </c>
      <c r="DT178" s="484"/>
      <c r="DU178" s="56"/>
      <c r="DV178" s="485"/>
      <c r="DW178" s="486"/>
      <c r="DX178" s="483">
        <v>5863535</v>
      </c>
      <c r="DY178" s="484"/>
      <c r="DZ178" s="56"/>
      <c r="EA178" s="485"/>
      <c r="EB178" s="486"/>
      <c r="EC178" s="483">
        <v>2710117</v>
      </c>
      <c r="ED178" s="484"/>
      <c r="EE178" s="56"/>
      <c r="EF178" s="485"/>
      <c r="EG178" s="486"/>
      <c r="EH178" s="483">
        <v>3315432</v>
      </c>
      <c r="EI178" s="484"/>
      <c r="EJ178" s="56"/>
      <c r="EK178" s="485"/>
      <c r="EL178" s="486"/>
      <c r="EM178" s="483">
        <f t="shared" ref="EM178:EM180" si="22">SUM(CE178:CO178)</f>
        <v>2297421</v>
      </c>
      <c r="EN178" s="484"/>
      <c r="EO178" s="56"/>
      <c r="EP178" s="144"/>
    </row>
    <row r="179" spans="4:146" ht="12.75" customHeight="1" x14ac:dyDescent="0.3">
      <c r="D179" s="144" t="s">
        <v>365</v>
      </c>
      <c r="G179" s="400"/>
      <c r="H179" s="56">
        <v>0</v>
      </c>
      <c r="I179" s="55"/>
      <c r="J179" s="56"/>
      <c r="K179" s="485"/>
      <c r="L179" s="485"/>
      <c r="M179" s="56">
        <v>42195</v>
      </c>
      <c r="N179" s="55"/>
      <c r="O179" s="56"/>
      <c r="P179" s="485"/>
      <c r="Q179" s="485"/>
      <c r="R179" s="56">
        <v>0</v>
      </c>
      <c r="S179" s="55"/>
      <c r="T179" s="56"/>
      <c r="U179" s="485"/>
      <c r="V179" s="485"/>
      <c r="W179" s="56">
        <v>0</v>
      </c>
      <c r="X179" s="55"/>
      <c r="Y179" s="56"/>
      <c r="Z179" s="485"/>
      <c r="AA179" s="485"/>
      <c r="AB179" s="56">
        <v>0</v>
      </c>
      <c r="AC179" s="55"/>
      <c r="AD179" s="56"/>
      <c r="AE179" s="485"/>
      <c r="AF179" s="485"/>
      <c r="AG179" s="56">
        <v>0</v>
      </c>
      <c r="AH179" s="55"/>
      <c r="AI179" s="56"/>
      <c r="AJ179" s="485"/>
      <c r="AK179" s="485"/>
      <c r="AL179" s="56">
        <v>0</v>
      </c>
      <c r="AM179" s="55"/>
      <c r="AN179" s="56"/>
      <c r="AO179" s="485"/>
      <c r="AP179" s="485"/>
      <c r="AQ179" s="56">
        <v>0</v>
      </c>
      <c r="AR179" s="55"/>
      <c r="AS179" s="56"/>
      <c r="AT179" s="485"/>
      <c r="AU179" s="485"/>
      <c r="AV179" s="56">
        <v>0</v>
      </c>
      <c r="AW179" s="55"/>
      <c r="AX179" s="56"/>
      <c r="AY179" s="485"/>
      <c r="AZ179" s="485"/>
      <c r="BA179" s="56">
        <v>0</v>
      </c>
      <c r="BB179" s="55"/>
      <c r="BC179" s="56"/>
      <c r="BD179" s="485"/>
      <c r="BE179" s="485"/>
      <c r="BF179" s="56">
        <v>0</v>
      </c>
      <c r="BG179" s="55"/>
      <c r="BH179" s="56"/>
      <c r="BI179" s="485"/>
      <c r="BJ179" s="485"/>
      <c r="BK179" s="56">
        <v>0</v>
      </c>
      <c r="BL179" s="55"/>
      <c r="BM179" s="56"/>
      <c r="BN179" s="485"/>
      <c r="BO179" s="485"/>
      <c r="BP179" s="56">
        <v>0</v>
      </c>
      <c r="BQ179" s="55"/>
      <c r="BR179" s="56"/>
      <c r="BS179" s="485"/>
      <c r="BT179" s="485"/>
      <c r="BU179" s="56">
        <f>SUM(M179:BP179)</f>
        <v>42195</v>
      </c>
      <c r="BV179" s="55"/>
      <c r="BW179" s="56"/>
      <c r="BX179" s="485"/>
      <c r="BY179" s="485"/>
      <c r="BZ179" s="56">
        <v>275014</v>
      </c>
      <c r="CA179" s="55"/>
      <c r="CB179" s="56"/>
      <c r="CC179" s="485"/>
      <c r="CD179" s="485"/>
      <c r="CE179" s="56">
        <v>0</v>
      </c>
      <c r="CF179" s="55"/>
      <c r="CG179" s="56"/>
      <c r="CH179" s="485"/>
      <c r="CI179" s="485"/>
      <c r="CJ179" s="56">
        <v>99793</v>
      </c>
      <c r="CK179" s="55"/>
      <c r="CL179" s="56"/>
      <c r="CM179" s="485"/>
      <c r="CN179" s="485"/>
      <c r="CO179" s="56">
        <v>105588</v>
      </c>
      <c r="CP179" s="55"/>
      <c r="CQ179" s="56"/>
      <c r="CR179" s="485"/>
      <c r="CS179" s="485"/>
      <c r="CT179" s="56">
        <v>66989</v>
      </c>
      <c r="CU179" s="55"/>
      <c r="CV179" s="56"/>
      <c r="CW179" s="485"/>
      <c r="CX179" s="485"/>
      <c r="CY179" s="56">
        <v>0</v>
      </c>
      <c r="CZ179" s="55"/>
      <c r="DA179" s="56"/>
      <c r="DB179" s="485"/>
      <c r="DC179" s="485"/>
      <c r="DD179" s="56">
        <v>0</v>
      </c>
      <c r="DE179" s="55"/>
      <c r="DF179" s="56"/>
      <c r="DG179" s="485"/>
      <c r="DH179" s="485"/>
      <c r="DI179" s="56">
        <v>0</v>
      </c>
      <c r="DJ179" s="55"/>
      <c r="DK179" s="56"/>
      <c r="DL179" s="485"/>
      <c r="DM179" s="485"/>
      <c r="DN179" s="56">
        <v>0</v>
      </c>
      <c r="DO179" s="55"/>
      <c r="DP179" s="56"/>
      <c r="DQ179" s="485"/>
      <c r="DR179" s="485"/>
      <c r="DS179" s="56">
        <v>0</v>
      </c>
      <c r="DT179" s="55"/>
      <c r="DU179" s="56"/>
      <c r="DV179" s="485"/>
      <c r="DW179" s="485"/>
      <c r="DX179" s="56">
        <v>0</v>
      </c>
      <c r="DY179" s="55"/>
      <c r="DZ179" s="56"/>
      <c r="EA179" s="485"/>
      <c r="EB179" s="485"/>
      <c r="EC179" s="56">
        <v>0</v>
      </c>
      <c r="ED179" s="55"/>
      <c r="EE179" s="56"/>
      <c r="EF179" s="485"/>
      <c r="EG179" s="485"/>
      <c r="EH179" s="56">
        <v>2644</v>
      </c>
      <c r="EI179" s="55"/>
      <c r="EJ179" s="56"/>
      <c r="EK179" s="485"/>
      <c r="EL179" s="485"/>
      <c r="EM179" s="56">
        <f t="shared" si="22"/>
        <v>205381</v>
      </c>
      <c r="EN179" s="55"/>
      <c r="EO179" s="56"/>
      <c r="EP179" s="144"/>
    </row>
    <row r="180" spans="4:146" ht="12.75" customHeight="1" x14ac:dyDescent="0.3">
      <c r="D180" s="144" t="s">
        <v>366</v>
      </c>
      <c r="G180" s="420"/>
      <c r="H180" s="121">
        <v>0</v>
      </c>
      <c r="I180" s="120"/>
      <c r="J180" s="56"/>
      <c r="K180" s="485"/>
      <c r="L180" s="494"/>
      <c r="M180" s="121">
        <v>0</v>
      </c>
      <c r="N180" s="120"/>
      <c r="O180" s="56"/>
      <c r="P180" s="485"/>
      <c r="Q180" s="494"/>
      <c r="R180" s="121">
        <v>-5334</v>
      </c>
      <c r="S180" s="120"/>
      <c r="T180" s="56"/>
      <c r="U180" s="485"/>
      <c r="V180" s="494"/>
      <c r="W180" s="121">
        <v>-111273</v>
      </c>
      <c r="X180" s="120"/>
      <c r="Y180" s="56"/>
      <c r="Z180" s="485"/>
      <c r="AA180" s="494"/>
      <c r="AB180" s="121">
        <v>0</v>
      </c>
      <c r="AC180" s="120"/>
      <c r="AD180" s="56"/>
      <c r="AE180" s="485"/>
      <c r="AF180" s="494"/>
      <c r="AG180" s="121">
        <v>0</v>
      </c>
      <c r="AH180" s="120"/>
      <c r="AI180" s="56"/>
      <c r="AJ180" s="485"/>
      <c r="AK180" s="494"/>
      <c r="AL180" s="121">
        <v>0</v>
      </c>
      <c r="AM180" s="120"/>
      <c r="AN180" s="56"/>
      <c r="AO180" s="485"/>
      <c r="AP180" s="494"/>
      <c r="AQ180" s="121">
        <v>0</v>
      </c>
      <c r="AR180" s="120"/>
      <c r="AS180" s="56"/>
      <c r="AT180" s="485"/>
      <c r="AU180" s="494"/>
      <c r="AV180" s="121">
        <v>0</v>
      </c>
      <c r="AW180" s="120"/>
      <c r="AX180" s="56"/>
      <c r="AY180" s="485"/>
      <c r="AZ180" s="494"/>
      <c r="BA180" s="121">
        <v>0</v>
      </c>
      <c r="BB180" s="120"/>
      <c r="BC180" s="56"/>
      <c r="BD180" s="485"/>
      <c r="BE180" s="494"/>
      <c r="BF180" s="121">
        <v>0</v>
      </c>
      <c r="BG180" s="120"/>
      <c r="BH180" s="56"/>
      <c r="BI180" s="485"/>
      <c r="BJ180" s="494"/>
      <c r="BK180" s="121">
        <v>0</v>
      </c>
      <c r="BL180" s="120"/>
      <c r="BM180" s="56"/>
      <c r="BN180" s="485"/>
      <c r="BO180" s="494"/>
      <c r="BP180" s="121">
        <v>0</v>
      </c>
      <c r="BQ180" s="120"/>
      <c r="BR180" s="56"/>
      <c r="BS180" s="485"/>
      <c r="BT180" s="494"/>
      <c r="BU180" s="121">
        <f>SUM(M180:BP180)</f>
        <v>-116607</v>
      </c>
      <c r="BV180" s="120"/>
      <c r="BW180" s="56"/>
      <c r="BX180" s="485"/>
      <c r="BY180" s="494"/>
      <c r="BZ180" s="121">
        <v>-643609</v>
      </c>
      <c r="CA180" s="120"/>
      <c r="CB180" s="56"/>
      <c r="CC180" s="485"/>
      <c r="CD180" s="494"/>
      <c r="CE180" s="121">
        <v>0</v>
      </c>
      <c r="CF180" s="120"/>
      <c r="CG180" s="56"/>
      <c r="CH180" s="485"/>
      <c r="CI180" s="494"/>
      <c r="CJ180" s="121">
        <v>0</v>
      </c>
      <c r="CK180" s="120"/>
      <c r="CL180" s="56"/>
      <c r="CM180" s="485"/>
      <c r="CN180" s="494"/>
      <c r="CO180" s="121">
        <v>0</v>
      </c>
      <c r="CP180" s="120"/>
      <c r="CQ180" s="56"/>
      <c r="CR180" s="485"/>
      <c r="CS180" s="494"/>
      <c r="CT180" s="121">
        <v>0</v>
      </c>
      <c r="CU180" s="120"/>
      <c r="CV180" s="56"/>
      <c r="CW180" s="485"/>
      <c r="CX180" s="494"/>
      <c r="CY180" s="121">
        <v>-71733</v>
      </c>
      <c r="CZ180" s="120"/>
      <c r="DA180" s="56"/>
      <c r="DB180" s="485"/>
      <c r="DC180" s="494"/>
      <c r="DD180" s="121">
        <v>-67160</v>
      </c>
      <c r="DE180" s="120"/>
      <c r="DF180" s="56"/>
      <c r="DG180" s="485"/>
      <c r="DH180" s="494"/>
      <c r="DI180" s="121">
        <v>-96227</v>
      </c>
      <c r="DJ180" s="120"/>
      <c r="DK180" s="56"/>
      <c r="DL180" s="485"/>
      <c r="DM180" s="494"/>
      <c r="DN180" s="121">
        <v>0</v>
      </c>
      <c r="DO180" s="120"/>
      <c r="DP180" s="56"/>
      <c r="DQ180" s="485"/>
      <c r="DR180" s="494"/>
      <c r="DS180" s="121">
        <v>-83272</v>
      </c>
      <c r="DT180" s="120"/>
      <c r="DU180" s="56"/>
      <c r="DV180" s="485"/>
      <c r="DW180" s="494"/>
      <c r="DX180" s="121">
        <v>-188535</v>
      </c>
      <c r="DY180" s="120"/>
      <c r="DZ180" s="56"/>
      <c r="EA180" s="485"/>
      <c r="EB180" s="494"/>
      <c r="EC180" s="121">
        <v>-74606</v>
      </c>
      <c r="ED180" s="120"/>
      <c r="EE180" s="56"/>
      <c r="EF180" s="485"/>
      <c r="EG180" s="494"/>
      <c r="EH180" s="121">
        <v>-62076</v>
      </c>
      <c r="EI180" s="120"/>
      <c r="EJ180" s="56"/>
      <c r="EK180" s="485"/>
      <c r="EL180" s="494"/>
      <c r="EM180" s="121">
        <f t="shared" si="22"/>
        <v>0</v>
      </c>
      <c r="EN180" s="120"/>
      <c r="EO180" s="56"/>
      <c r="EP180" s="144"/>
    </row>
    <row r="181" spans="4:146" x14ac:dyDescent="0.3">
      <c r="D181" s="144"/>
      <c r="H181" s="56"/>
      <c r="I181" s="56"/>
      <c r="J181" s="56"/>
      <c r="K181" s="485"/>
      <c r="L181" s="56"/>
      <c r="M181" s="56"/>
      <c r="N181" s="56"/>
      <c r="O181" s="56"/>
      <c r="P181" s="485"/>
      <c r="Q181" s="56"/>
      <c r="R181" s="56"/>
      <c r="S181" s="56"/>
      <c r="T181" s="56"/>
      <c r="U181" s="485"/>
      <c r="V181" s="56"/>
      <c r="W181" s="56"/>
      <c r="X181" s="56"/>
      <c r="Y181" s="56"/>
      <c r="Z181" s="485"/>
      <c r="AA181" s="56"/>
      <c r="AB181" s="56"/>
      <c r="AC181" s="56"/>
      <c r="AD181" s="56"/>
      <c r="AE181" s="485"/>
      <c r="AF181" s="56"/>
      <c r="AG181" s="56"/>
      <c r="AH181" s="56"/>
      <c r="AI181" s="56"/>
      <c r="AJ181" s="485"/>
      <c r="AK181" s="56"/>
      <c r="AL181" s="56"/>
      <c r="AM181" s="56"/>
      <c r="AN181" s="56"/>
      <c r="AO181" s="485"/>
      <c r="AP181" s="56"/>
      <c r="AQ181" s="56"/>
      <c r="AR181" s="56"/>
      <c r="AS181" s="56"/>
      <c r="AT181" s="485"/>
      <c r="AU181" s="56"/>
      <c r="AV181" s="56"/>
      <c r="AW181" s="56"/>
      <c r="AX181" s="56"/>
      <c r="AY181" s="485"/>
      <c r="AZ181" s="56"/>
      <c r="BA181" s="56"/>
      <c r="BB181" s="56"/>
      <c r="BC181" s="56"/>
      <c r="BD181" s="485"/>
      <c r="BE181" s="56"/>
      <c r="BF181" s="56"/>
      <c r="BG181" s="56"/>
      <c r="BH181" s="56"/>
      <c r="BI181" s="485"/>
      <c r="BJ181" s="56"/>
      <c r="BK181" s="56"/>
      <c r="BL181" s="56"/>
      <c r="BM181" s="56"/>
      <c r="BN181" s="485"/>
      <c r="BO181" s="56"/>
      <c r="BP181" s="56"/>
      <c r="BQ181" s="56"/>
      <c r="BR181" s="56"/>
      <c r="BS181" s="485"/>
      <c r="BT181" s="56"/>
      <c r="BU181" s="56"/>
      <c r="BV181" s="56"/>
      <c r="BW181" s="56"/>
      <c r="BX181" s="485"/>
      <c r="BY181" s="56"/>
      <c r="BZ181" s="56"/>
      <c r="CA181" s="56"/>
      <c r="CB181" s="56"/>
      <c r="CC181" s="485"/>
      <c r="CD181" s="56"/>
      <c r="CE181" s="56"/>
      <c r="CF181" s="56"/>
      <c r="CG181" s="56"/>
      <c r="CH181" s="485"/>
      <c r="CI181" s="56"/>
      <c r="CJ181" s="56"/>
      <c r="CK181" s="56"/>
      <c r="CL181" s="56"/>
      <c r="CM181" s="485"/>
      <c r="CN181" s="56"/>
      <c r="CO181" s="56"/>
      <c r="CP181" s="56"/>
      <c r="CQ181" s="56"/>
      <c r="CR181" s="485"/>
      <c r="CS181" s="56"/>
      <c r="CT181" s="56"/>
      <c r="CU181" s="56"/>
      <c r="CV181" s="56"/>
      <c r="CW181" s="485"/>
      <c r="CX181" s="56"/>
      <c r="CY181" s="56"/>
      <c r="CZ181" s="56"/>
      <c r="DA181" s="56"/>
      <c r="DB181" s="485"/>
      <c r="DC181" s="56"/>
      <c r="DD181" s="56"/>
      <c r="DE181" s="56"/>
      <c r="DF181" s="56"/>
      <c r="DG181" s="485"/>
      <c r="DH181" s="56"/>
      <c r="DI181" s="56"/>
      <c r="DJ181" s="56"/>
      <c r="DK181" s="56"/>
      <c r="DL181" s="485"/>
      <c r="DM181" s="56"/>
      <c r="DN181" s="56"/>
      <c r="DO181" s="56"/>
      <c r="DP181" s="56"/>
      <c r="DQ181" s="485"/>
      <c r="DR181" s="56"/>
      <c r="DS181" s="56"/>
      <c r="DT181" s="56"/>
      <c r="DU181" s="56"/>
      <c r="DV181" s="485"/>
      <c r="DW181" s="56"/>
      <c r="DX181" s="56"/>
      <c r="DY181" s="56"/>
      <c r="DZ181" s="56"/>
      <c r="EA181" s="485"/>
      <c r="EB181" s="56"/>
      <c r="EC181" s="56"/>
      <c r="ED181" s="56"/>
      <c r="EE181" s="56"/>
      <c r="EF181" s="485"/>
      <c r="EG181" s="56"/>
      <c r="EH181" s="56"/>
      <c r="EI181" s="56"/>
      <c r="EJ181" s="56"/>
      <c r="EK181" s="485"/>
      <c r="EL181" s="56"/>
      <c r="EM181" s="56"/>
      <c r="EN181" s="56"/>
      <c r="EO181" s="56"/>
      <c r="EP181" s="144"/>
    </row>
    <row r="182" spans="4:146" ht="12.75" customHeight="1" x14ac:dyDescent="0.3">
      <c r="D182" s="201" t="s">
        <v>396</v>
      </c>
      <c r="E182" s="145"/>
      <c r="H182" s="56"/>
      <c r="I182" s="56"/>
      <c r="J182" s="56"/>
      <c r="K182" s="485"/>
      <c r="L182" s="56"/>
      <c r="M182" s="56"/>
      <c r="N182" s="56"/>
      <c r="O182" s="56"/>
      <c r="P182" s="485"/>
      <c r="Q182" s="56"/>
      <c r="R182" s="56"/>
      <c r="S182" s="56"/>
      <c r="T182" s="56"/>
      <c r="U182" s="485"/>
      <c r="V182" s="56"/>
      <c r="W182" s="56"/>
      <c r="X182" s="56"/>
      <c r="Y182" s="56"/>
      <c r="Z182" s="485"/>
      <c r="AA182" s="56"/>
      <c r="AB182" s="56"/>
      <c r="AC182" s="56"/>
      <c r="AD182" s="56"/>
      <c r="AE182" s="485"/>
      <c r="AF182" s="56"/>
      <c r="AG182" s="56"/>
      <c r="AH182" s="56"/>
      <c r="AI182" s="56"/>
      <c r="AJ182" s="485"/>
      <c r="AK182" s="56"/>
      <c r="AL182" s="56"/>
      <c r="AM182" s="56"/>
      <c r="AN182" s="56"/>
      <c r="AO182" s="485"/>
      <c r="AP182" s="56"/>
      <c r="AQ182" s="56"/>
      <c r="AR182" s="56"/>
      <c r="AS182" s="56"/>
      <c r="AT182" s="485"/>
      <c r="AU182" s="56"/>
      <c r="AV182" s="56"/>
      <c r="AW182" s="56"/>
      <c r="AX182" s="56"/>
      <c r="AY182" s="485"/>
      <c r="AZ182" s="56"/>
      <c r="BA182" s="56"/>
      <c r="BB182" s="56"/>
      <c r="BC182" s="56"/>
      <c r="BD182" s="485"/>
      <c r="BE182" s="56"/>
      <c r="BF182" s="56"/>
      <c r="BG182" s="56"/>
      <c r="BH182" s="56"/>
      <c r="BI182" s="485"/>
      <c r="BJ182" s="56"/>
      <c r="BK182" s="56"/>
      <c r="BL182" s="56"/>
      <c r="BM182" s="56"/>
      <c r="BN182" s="485"/>
      <c r="BO182" s="56"/>
      <c r="BP182" s="56"/>
      <c r="BQ182" s="56"/>
      <c r="BR182" s="56"/>
      <c r="BS182" s="485"/>
      <c r="BT182" s="56"/>
      <c r="BU182" s="56"/>
      <c r="BV182" s="56"/>
      <c r="BW182" s="56"/>
      <c r="BX182" s="485"/>
      <c r="BY182" s="56"/>
      <c r="BZ182" s="56"/>
      <c r="CA182" s="56"/>
      <c r="CB182" s="56"/>
      <c r="CC182" s="485"/>
      <c r="CD182" s="56"/>
      <c r="CE182" s="56"/>
      <c r="CF182" s="56"/>
      <c r="CG182" s="56"/>
      <c r="CH182" s="485"/>
      <c r="CI182" s="56"/>
      <c r="CJ182" s="56"/>
      <c r="CK182" s="56"/>
      <c r="CL182" s="56"/>
      <c r="CM182" s="485"/>
      <c r="CN182" s="56"/>
      <c r="CO182" s="56"/>
      <c r="CP182" s="56"/>
      <c r="CQ182" s="56"/>
      <c r="CR182" s="485"/>
      <c r="CS182" s="56"/>
      <c r="CT182" s="56"/>
      <c r="CU182" s="56"/>
      <c r="CV182" s="56"/>
      <c r="CW182" s="485"/>
      <c r="CX182" s="56"/>
      <c r="CY182" s="56"/>
      <c r="CZ182" s="56"/>
      <c r="DA182" s="56"/>
      <c r="DB182" s="485"/>
      <c r="DC182" s="56"/>
      <c r="DD182" s="56"/>
      <c r="DE182" s="56"/>
      <c r="DF182" s="56"/>
      <c r="DG182" s="485"/>
      <c r="DH182" s="56"/>
      <c r="DI182" s="56"/>
      <c r="DJ182" s="56"/>
      <c r="DK182" s="56"/>
      <c r="DL182" s="485"/>
      <c r="DM182" s="56"/>
      <c r="DN182" s="56"/>
      <c r="DO182" s="56"/>
      <c r="DP182" s="56"/>
      <c r="DQ182" s="485"/>
      <c r="DR182" s="56"/>
      <c r="DS182" s="56"/>
      <c r="DT182" s="56"/>
      <c r="DU182" s="56"/>
      <c r="DV182" s="485"/>
      <c r="DW182" s="56"/>
      <c r="DX182" s="56"/>
      <c r="DY182" s="56"/>
      <c r="DZ182" s="56"/>
      <c r="EA182" s="485"/>
      <c r="EB182" s="56"/>
      <c r="EC182" s="56"/>
      <c r="ED182" s="56"/>
      <c r="EE182" s="56"/>
      <c r="EF182" s="485"/>
      <c r="EG182" s="56"/>
      <c r="EH182" s="56"/>
      <c r="EI182" s="56"/>
      <c r="EJ182" s="56"/>
      <c r="EK182" s="485"/>
      <c r="EL182" s="56"/>
      <c r="EM182" s="56"/>
      <c r="EN182" s="56"/>
      <c r="EO182" s="56"/>
      <c r="EP182" s="144"/>
    </row>
    <row r="183" spans="4:146" ht="12.75" hidden="1" customHeight="1" x14ac:dyDescent="0.3">
      <c r="D183" s="144" t="s">
        <v>397</v>
      </c>
      <c r="H183" s="56">
        <f>SUM(H184:H186)</f>
        <v>0</v>
      </c>
      <c r="I183" s="56"/>
      <c r="J183" s="56"/>
      <c r="K183" s="485"/>
      <c r="L183" s="56"/>
      <c r="M183" s="56">
        <f>SUM(M184:M186)</f>
        <v>0</v>
      </c>
      <c r="N183" s="56"/>
      <c r="O183" s="56"/>
      <c r="P183" s="485"/>
      <c r="Q183" s="56"/>
      <c r="R183" s="56">
        <f>SUM(R184:R186)</f>
        <v>0</v>
      </c>
      <c r="S183" s="56"/>
      <c r="T183" s="56"/>
      <c r="U183" s="485"/>
      <c r="V183" s="56"/>
      <c r="W183" s="56">
        <f>SUM(W184:W186)</f>
        <v>0</v>
      </c>
      <c r="X183" s="56"/>
      <c r="Y183" s="56"/>
      <c r="Z183" s="485"/>
      <c r="AA183" s="56"/>
      <c r="AB183" s="56">
        <f>SUM(AB184:AB186)</f>
        <v>0</v>
      </c>
      <c r="AC183" s="56"/>
      <c r="AD183" s="56"/>
      <c r="AE183" s="485"/>
      <c r="AF183" s="56"/>
      <c r="AG183" s="56">
        <f>SUM(AG184:AG186)</f>
        <v>0</v>
      </c>
      <c r="AH183" s="56"/>
      <c r="AI183" s="56"/>
      <c r="AJ183" s="485"/>
      <c r="AK183" s="56"/>
      <c r="AL183" s="56">
        <f>SUM(AL184:AL186)</f>
        <v>0</v>
      </c>
      <c r="AM183" s="56"/>
      <c r="AN183" s="56"/>
      <c r="AO183" s="485"/>
      <c r="AP183" s="56"/>
      <c r="AQ183" s="56">
        <f>SUM(AQ184:AQ186)</f>
        <v>0</v>
      </c>
      <c r="AR183" s="56"/>
      <c r="AS183" s="56"/>
      <c r="AT183" s="485"/>
      <c r="AU183" s="56"/>
      <c r="AV183" s="56">
        <f>SUM(AV184:AV186)</f>
        <v>0</v>
      </c>
      <c r="AW183" s="56"/>
      <c r="AX183" s="56"/>
      <c r="AY183" s="485"/>
      <c r="AZ183" s="56"/>
      <c r="BA183" s="56">
        <f>SUM(BA184:BA186)</f>
        <v>0</v>
      </c>
      <c r="BB183" s="56"/>
      <c r="BC183" s="56"/>
      <c r="BD183" s="485"/>
      <c r="BE183" s="56"/>
      <c r="BF183" s="56">
        <f>SUM(BF184:BF186)</f>
        <v>0</v>
      </c>
      <c r="BG183" s="56"/>
      <c r="BH183" s="56"/>
      <c r="BI183" s="485"/>
      <c r="BJ183" s="56"/>
      <c r="BK183" s="56">
        <f>SUM(BK184:BK186)</f>
        <v>0</v>
      </c>
      <c r="BL183" s="56"/>
      <c r="BM183" s="56"/>
      <c r="BN183" s="485"/>
      <c r="BO183" s="56"/>
      <c r="BP183" s="56">
        <f>SUM(BP184:BP186)</f>
        <v>0</v>
      </c>
      <c r="BQ183" s="56"/>
      <c r="BR183" s="56"/>
      <c r="BS183" s="485"/>
      <c r="BT183" s="56"/>
      <c r="BU183" s="56">
        <f>SUM(BU184:BU186)</f>
        <v>0</v>
      </c>
      <c r="BV183" s="56"/>
      <c r="BW183" s="56"/>
      <c r="BX183" s="485"/>
      <c r="BY183" s="56"/>
      <c r="BZ183" s="56">
        <f>SUM(BZ184:BZ186)</f>
        <v>0</v>
      </c>
      <c r="CA183" s="56"/>
      <c r="CB183" s="56"/>
      <c r="CC183" s="485"/>
      <c r="CD183" s="56"/>
      <c r="CE183" s="56">
        <f>SUM(CE184:CE186)</f>
        <v>0</v>
      </c>
      <c r="CF183" s="56"/>
      <c r="CG183" s="56"/>
      <c r="CH183" s="485"/>
      <c r="CI183" s="56"/>
      <c r="CJ183" s="56">
        <f>SUM(CJ184:CJ186)</f>
        <v>0</v>
      </c>
      <c r="CK183" s="56"/>
      <c r="CL183" s="56"/>
      <c r="CM183" s="485"/>
      <c r="CN183" s="56"/>
      <c r="CO183" s="56">
        <f>SUM(CO184:CO186)</f>
        <v>0</v>
      </c>
      <c r="CP183" s="56"/>
      <c r="CQ183" s="56"/>
      <c r="CR183" s="485"/>
      <c r="CS183" s="56"/>
      <c r="CT183" s="56">
        <f>SUM(CT184:CT186)</f>
        <v>0</v>
      </c>
      <c r="CU183" s="56"/>
      <c r="CV183" s="56"/>
      <c r="CW183" s="485"/>
      <c r="CX183" s="56"/>
      <c r="CY183" s="56">
        <f>SUM(CY184:CY186)</f>
        <v>0</v>
      </c>
      <c r="CZ183" s="56"/>
      <c r="DA183" s="56"/>
      <c r="DB183" s="485"/>
      <c r="DC183" s="56"/>
      <c r="DD183" s="56">
        <f>SUM(DD184:DD186)</f>
        <v>0</v>
      </c>
      <c r="DE183" s="56"/>
      <c r="DF183" s="56"/>
      <c r="DG183" s="485"/>
      <c r="DH183" s="56"/>
      <c r="DI183" s="56">
        <f>SUM(DI184:DI186)</f>
        <v>0</v>
      </c>
      <c r="DJ183" s="56"/>
      <c r="DK183" s="56"/>
      <c r="DL183" s="485"/>
      <c r="DM183" s="56"/>
      <c r="DN183" s="56">
        <f>SUM(DN184:DN186)</f>
        <v>0</v>
      </c>
      <c r="DO183" s="56"/>
      <c r="DP183" s="56"/>
      <c r="DQ183" s="485"/>
      <c r="DR183" s="56"/>
      <c r="DS183" s="56">
        <f>SUM(DS184:DS186)</f>
        <v>0</v>
      </c>
      <c r="DT183" s="56"/>
      <c r="DU183" s="56"/>
      <c r="DV183" s="485"/>
      <c r="DW183" s="56"/>
      <c r="DX183" s="56">
        <f>SUM(DX184:DX186)</f>
        <v>0</v>
      </c>
      <c r="DY183" s="56"/>
      <c r="DZ183" s="56"/>
      <c r="EA183" s="485"/>
      <c r="EB183" s="56"/>
      <c r="EC183" s="56">
        <f>SUM(EC184:EC186)</f>
        <v>0</v>
      </c>
      <c r="ED183" s="56"/>
      <c r="EE183" s="56"/>
      <c r="EF183" s="485"/>
      <c r="EG183" s="56"/>
      <c r="EH183" s="56">
        <f>SUM(EH184:EH186)</f>
        <v>0</v>
      </c>
      <c r="EI183" s="56"/>
      <c r="EJ183" s="56"/>
      <c r="EK183" s="485"/>
      <c r="EL183" s="56"/>
      <c r="EM183" s="56">
        <f>SUM(EM184:EM186)</f>
        <v>0</v>
      </c>
      <c r="EN183" s="56"/>
      <c r="EO183" s="56"/>
      <c r="EP183" s="144"/>
    </row>
    <row r="184" spans="4:146" ht="12.75" hidden="1" customHeight="1" x14ac:dyDescent="0.3">
      <c r="D184" s="144" t="s">
        <v>362</v>
      </c>
      <c r="G184" s="406"/>
      <c r="H184" s="483">
        <v>0</v>
      </c>
      <c r="I184" s="484"/>
      <c r="J184" s="56"/>
      <c r="K184" s="485"/>
      <c r="L184" s="486"/>
      <c r="M184" s="483">
        <v>0</v>
      </c>
      <c r="N184" s="484"/>
      <c r="O184" s="56"/>
      <c r="P184" s="485"/>
      <c r="Q184" s="486"/>
      <c r="R184" s="483">
        <v>0</v>
      </c>
      <c r="S184" s="484"/>
      <c r="T184" s="56"/>
      <c r="U184" s="485"/>
      <c r="V184" s="486"/>
      <c r="W184" s="483">
        <v>0</v>
      </c>
      <c r="X184" s="484"/>
      <c r="Y184" s="56"/>
      <c r="Z184" s="485"/>
      <c r="AA184" s="486"/>
      <c r="AB184" s="483">
        <v>0</v>
      </c>
      <c r="AC184" s="484"/>
      <c r="AD184" s="56"/>
      <c r="AE184" s="485"/>
      <c r="AF184" s="486"/>
      <c r="AG184" s="483">
        <v>0</v>
      </c>
      <c r="AH184" s="484"/>
      <c r="AI184" s="56"/>
      <c r="AJ184" s="485"/>
      <c r="AK184" s="486"/>
      <c r="AL184" s="483">
        <v>0</v>
      </c>
      <c r="AM184" s="484"/>
      <c r="AN184" s="56"/>
      <c r="AO184" s="485"/>
      <c r="AP184" s="486"/>
      <c r="AQ184" s="483">
        <v>0</v>
      </c>
      <c r="AR184" s="484"/>
      <c r="AS184" s="56"/>
      <c r="AT184" s="485"/>
      <c r="AU184" s="486"/>
      <c r="AV184" s="483">
        <v>0</v>
      </c>
      <c r="AW184" s="484"/>
      <c r="AX184" s="56"/>
      <c r="AY184" s="485"/>
      <c r="AZ184" s="486"/>
      <c r="BA184" s="483">
        <v>0</v>
      </c>
      <c r="BB184" s="484"/>
      <c r="BC184" s="56"/>
      <c r="BD184" s="485"/>
      <c r="BE184" s="486"/>
      <c r="BF184" s="483">
        <v>0</v>
      </c>
      <c r="BG184" s="484"/>
      <c r="BH184" s="56"/>
      <c r="BI184" s="485"/>
      <c r="BJ184" s="486"/>
      <c r="BK184" s="483">
        <v>0</v>
      </c>
      <c r="BL184" s="484"/>
      <c r="BM184" s="56"/>
      <c r="BN184" s="485"/>
      <c r="BO184" s="486"/>
      <c r="BP184" s="483">
        <v>0</v>
      </c>
      <c r="BQ184" s="484"/>
      <c r="BR184" s="56"/>
      <c r="BS184" s="485"/>
      <c r="BT184" s="486"/>
      <c r="BU184" s="483">
        <f>SUM(M184:BP184)</f>
        <v>0</v>
      </c>
      <c r="BV184" s="484"/>
      <c r="BW184" s="56"/>
      <c r="BX184" s="485"/>
      <c r="BY184" s="486"/>
      <c r="BZ184" s="483">
        <v>0</v>
      </c>
      <c r="CA184" s="484"/>
      <c r="CB184" s="56"/>
      <c r="CC184" s="485"/>
      <c r="CD184" s="486"/>
      <c r="CE184" s="483">
        <v>0</v>
      </c>
      <c r="CF184" s="484"/>
      <c r="CG184" s="56"/>
      <c r="CH184" s="485"/>
      <c r="CI184" s="486"/>
      <c r="CJ184" s="483">
        <v>0</v>
      </c>
      <c r="CK184" s="484"/>
      <c r="CL184" s="56"/>
      <c r="CM184" s="485"/>
      <c r="CN184" s="486"/>
      <c r="CO184" s="483">
        <v>0</v>
      </c>
      <c r="CP184" s="484"/>
      <c r="CQ184" s="56"/>
      <c r="CR184" s="485"/>
      <c r="CS184" s="486"/>
      <c r="CT184" s="483">
        <v>0</v>
      </c>
      <c r="CU184" s="484"/>
      <c r="CV184" s="56"/>
      <c r="CW184" s="485"/>
      <c r="CX184" s="486"/>
      <c r="CY184" s="483">
        <v>0</v>
      </c>
      <c r="CZ184" s="484"/>
      <c r="DA184" s="56"/>
      <c r="DB184" s="485"/>
      <c r="DC184" s="486"/>
      <c r="DD184" s="483">
        <v>0</v>
      </c>
      <c r="DE184" s="484"/>
      <c r="DF184" s="56"/>
      <c r="DG184" s="485"/>
      <c r="DH184" s="486"/>
      <c r="DI184" s="483">
        <v>0</v>
      </c>
      <c r="DJ184" s="484"/>
      <c r="DK184" s="56"/>
      <c r="DL184" s="485"/>
      <c r="DM184" s="486"/>
      <c r="DN184" s="483">
        <v>0</v>
      </c>
      <c r="DO184" s="484"/>
      <c r="DP184" s="56"/>
      <c r="DQ184" s="485"/>
      <c r="DR184" s="486"/>
      <c r="DS184" s="483">
        <v>0</v>
      </c>
      <c r="DT184" s="484"/>
      <c r="DU184" s="56"/>
      <c r="DV184" s="485"/>
      <c r="DW184" s="486"/>
      <c r="DX184" s="483">
        <v>0</v>
      </c>
      <c r="DY184" s="484"/>
      <c r="DZ184" s="56"/>
      <c r="EA184" s="485"/>
      <c r="EB184" s="486"/>
      <c r="EC184" s="483">
        <v>0</v>
      </c>
      <c r="ED184" s="484"/>
      <c r="EE184" s="56"/>
      <c r="EF184" s="485"/>
      <c r="EG184" s="486"/>
      <c r="EH184" s="483">
        <v>0</v>
      </c>
      <c r="EI184" s="484"/>
      <c r="EJ184" s="56"/>
      <c r="EK184" s="485"/>
      <c r="EL184" s="486"/>
      <c r="EM184" s="483">
        <f t="shared" ref="EM184:EM186" si="23">SUM(CE184:CJ184)</f>
        <v>0</v>
      </c>
      <c r="EN184" s="484"/>
      <c r="EO184" s="56"/>
      <c r="EP184" s="144"/>
    </row>
    <row r="185" spans="4:146" ht="12.75" hidden="1" customHeight="1" x14ac:dyDescent="0.3">
      <c r="D185" s="144" t="s">
        <v>365</v>
      </c>
      <c r="G185" s="400"/>
      <c r="H185" s="56">
        <v>0</v>
      </c>
      <c r="I185" s="55"/>
      <c r="J185" s="56"/>
      <c r="K185" s="485"/>
      <c r="L185" s="485"/>
      <c r="M185" s="56">
        <v>0</v>
      </c>
      <c r="N185" s="55"/>
      <c r="O185" s="56"/>
      <c r="P185" s="485"/>
      <c r="Q185" s="485"/>
      <c r="R185" s="56">
        <v>0</v>
      </c>
      <c r="S185" s="55"/>
      <c r="T185" s="56"/>
      <c r="U185" s="485"/>
      <c r="V185" s="485"/>
      <c r="W185" s="56">
        <v>0</v>
      </c>
      <c r="X185" s="55"/>
      <c r="Y185" s="56"/>
      <c r="Z185" s="485"/>
      <c r="AA185" s="485"/>
      <c r="AB185" s="56">
        <v>0</v>
      </c>
      <c r="AC185" s="55"/>
      <c r="AD185" s="56"/>
      <c r="AE185" s="485"/>
      <c r="AF185" s="485"/>
      <c r="AG185" s="56">
        <v>0</v>
      </c>
      <c r="AH185" s="55"/>
      <c r="AI185" s="56"/>
      <c r="AJ185" s="485"/>
      <c r="AK185" s="485"/>
      <c r="AL185" s="56">
        <v>0</v>
      </c>
      <c r="AM185" s="55"/>
      <c r="AN185" s="56"/>
      <c r="AO185" s="485"/>
      <c r="AP185" s="485"/>
      <c r="AQ185" s="56">
        <v>0</v>
      </c>
      <c r="AR185" s="55"/>
      <c r="AS185" s="56"/>
      <c r="AT185" s="485"/>
      <c r="AU185" s="485"/>
      <c r="AV185" s="56">
        <v>0</v>
      </c>
      <c r="AW185" s="55"/>
      <c r="AX185" s="56"/>
      <c r="AY185" s="485"/>
      <c r="AZ185" s="485"/>
      <c r="BA185" s="56">
        <v>0</v>
      </c>
      <c r="BB185" s="55"/>
      <c r="BC185" s="56"/>
      <c r="BD185" s="485"/>
      <c r="BE185" s="485"/>
      <c r="BF185" s="56">
        <v>0</v>
      </c>
      <c r="BG185" s="55"/>
      <c r="BH185" s="56"/>
      <c r="BI185" s="485"/>
      <c r="BJ185" s="485"/>
      <c r="BK185" s="56">
        <v>0</v>
      </c>
      <c r="BL185" s="55"/>
      <c r="BM185" s="56"/>
      <c r="BN185" s="485"/>
      <c r="BO185" s="485"/>
      <c r="BP185" s="56">
        <v>0</v>
      </c>
      <c r="BQ185" s="55"/>
      <c r="BR185" s="56"/>
      <c r="BS185" s="485"/>
      <c r="BT185" s="485"/>
      <c r="BU185" s="56">
        <f>SUM(M185:BP185)</f>
        <v>0</v>
      </c>
      <c r="BV185" s="55"/>
      <c r="BW185" s="56"/>
      <c r="BX185" s="485"/>
      <c r="BY185" s="485"/>
      <c r="BZ185" s="56">
        <v>0</v>
      </c>
      <c r="CA185" s="55"/>
      <c r="CB185" s="56"/>
      <c r="CC185" s="485"/>
      <c r="CD185" s="485"/>
      <c r="CE185" s="56">
        <v>0</v>
      </c>
      <c r="CF185" s="55"/>
      <c r="CG185" s="56"/>
      <c r="CH185" s="485"/>
      <c r="CI185" s="485"/>
      <c r="CJ185" s="56">
        <v>0</v>
      </c>
      <c r="CK185" s="55"/>
      <c r="CL185" s="56"/>
      <c r="CM185" s="485"/>
      <c r="CN185" s="485"/>
      <c r="CO185" s="56">
        <v>0</v>
      </c>
      <c r="CP185" s="55"/>
      <c r="CQ185" s="56"/>
      <c r="CR185" s="485"/>
      <c r="CS185" s="485"/>
      <c r="CT185" s="56">
        <v>0</v>
      </c>
      <c r="CU185" s="55"/>
      <c r="CV185" s="56"/>
      <c r="CW185" s="485"/>
      <c r="CX185" s="485"/>
      <c r="CY185" s="56">
        <v>0</v>
      </c>
      <c r="CZ185" s="55"/>
      <c r="DA185" s="56"/>
      <c r="DB185" s="485"/>
      <c r="DC185" s="485"/>
      <c r="DD185" s="56">
        <v>0</v>
      </c>
      <c r="DE185" s="55"/>
      <c r="DF185" s="56"/>
      <c r="DG185" s="485"/>
      <c r="DH185" s="485"/>
      <c r="DI185" s="56">
        <v>0</v>
      </c>
      <c r="DJ185" s="55"/>
      <c r="DK185" s="56"/>
      <c r="DL185" s="485"/>
      <c r="DM185" s="485"/>
      <c r="DN185" s="56">
        <v>0</v>
      </c>
      <c r="DO185" s="55"/>
      <c r="DP185" s="56"/>
      <c r="DQ185" s="485"/>
      <c r="DR185" s="485"/>
      <c r="DS185" s="56">
        <v>0</v>
      </c>
      <c r="DT185" s="55"/>
      <c r="DU185" s="56"/>
      <c r="DV185" s="485"/>
      <c r="DW185" s="485"/>
      <c r="DX185" s="56">
        <v>0</v>
      </c>
      <c r="DY185" s="55"/>
      <c r="DZ185" s="56"/>
      <c r="EA185" s="485"/>
      <c r="EB185" s="485"/>
      <c r="EC185" s="56">
        <v>0</v>
      </c>
      <c r="ED185" s="55"/>
      <c r="EE185" s="56"/>
      <c r="EF185" s="485"/>
      <c r="EG185" s="485"/>
      <c r="EH185" s="56">
        <v>0</v>
      </c>
      <c r="EI185" s="55"/>
      <c r="EJ185" s="56"/>
      <c r="EK185" s="485"/>
      <c r="EL185" s="485"/>
      <c r="EM185" s="56">
        <f t="shared" si="23"/>
        <v>0</v>
      </c>
      <c r="EN185" s="55"/>
      <c r="EO185" s="56"/>
      <c r="EP185" s="144"/>
    </row>
    <row r="186" spans="4:146" ht="12.75" hidden="1" customHeight="1" x14ac:dyDescent="0.3">
      <c r="D186" s="144" t="s">
        <v>366</v>
      </c>
      <c r="G186" s="420"/>
      <c r="H186" s="121">
        <v>0</v>
      </c>
      <c r="I186" s="120"/>
      <c r="J186" s="56"/>
      <c r="K186" s="485"/>
      <c r="L186" s="494"/>
      <c r="M186" s="121">
        <v>0</v>
      </c>
      <c r="N186" s="120"/>
      <c r="O186" s="56"/>
      <c r="P186" s="485"/>
      <c r="Q186" s="494"/>
      <c r="R186" s="121">
        <v>0</v>
      </c>
      <c r="S186" s="120"/>
      <c r="T186" s="56"/>
      <c r="U186" s="485"/>
      <c r="V186" s="494"/>
      <c r="W186" s="121">
        <v>0</v>
      </c>
      <c r="X186" s="120"/>
      <c r="Y186" s="56"/>
      <c r="Z186" s="485"/>
      <c r="AA186" s="494"/>
      <c r="AB186" s="121">
        <v>0</v>
      </c>
      <c r="AC186" s="120"/>
      <c r="AD186" s="56"/>
      <c r="AE186" s="485"/>
      <c r="AF186" s="494"/>
      <c r="AG186" s="121">
        <v>0</v>
      </c>
      <c r="AH186" s="120"/>
      <c r="AI186" s="56"/>
      <c r="AJ186" s="485"/>
      <c r="AK186" s="494"/>
      <c r="AL186" s="121">
        <v>0</v>
      </c>
      <c r="AM186" s="120"/>
      <c r="AN186" s="56"/>
      <c r="AO186" s="485"/>
      <c r="AP186" s="494"/>
      <c r="AQ186" s="121">
        <v>0</v>
      </c>
      <c r="AR186" s="120"/>
      <c r="AS186" s="56"/>
      <c r="AT186" s="485"/>
      <c r="AU186" s="494"/>
      <c r="AV186" s="121">
        <v>0</v>
      </c>
      <c r="AW186" s="120"/>
      <c r="AX186" s="56"/>
      <c r="AY186" s="485"/>
      <c r="AZ186" s="494"/>
      <c r="BA186" s="121">
        <v>0</v>
      </c>
      <c r="BB186" s="120"/>
      <c r="BC186" s="56"/>
      <c r="BD186" s="485"/>
      <c r="BE186" s="494"/>
      <c r="BF186" s="121">
        <v>0</v>
      </c>
      <c r="BG186" s="120"/>
      <c r="BH186" s="56"/>
      <c r="BI186" s="485"/>
      <c r="BJ186" s="494"/>
      <c r="BK186" s="121">
        <v>0</v>
      </c>
      <c r="BL186" s="120"/>
      <c r="BM186" s="56"/>
      <c r="BN186" s="485"/>
      <c r="BO186" s="494"/>
      <c r="BP186" s="121">
        <v>0</v>
      </c>
      <c r="BQ186" s="120"/>
      <c r="BR186" s="56"/>
      <c r="BS186" s="485"/>
      <c r="BT186" s="494"/>
      <c r="BU186" s="121">
        <f>SUM(M186:BP186)</f>
        <v>0</v>
      </c>
      <c r="BV186" s="120"/>
      <c r="BW186" s="56"/>
      <c r="BX186" s="485"/>
      <c r="BY186" s="494"/>
      <c r="BZ186" s="121">
        <v>0</v>
      </c>
      <c r="CA186" s="120"/>
      <c r="CB186" s="56"/>
      <c r="CC186" s="485"/>
      <c r="CD186" s="494"/>
      <c r="CE186" s="121">
        <v>0</v>
      </c>
      <c r="CF186" s="120"/>
      <c r="CG186" s="56"/>
      <c r="CH186" s="485"/>
      <c r="CI186" s="494"/>
      <c r="CJ186" s="121">
        <v>0</v>
      </c>
      <c r="CK186" s="120"/>
      <c r="CL186" s="56"/>
      <c r="CM186" s="485"/>
      <c r="CN186" s="494"/>
      <c r="CO186" s="121">
        <v>0</v>
      </c>
      <c r="CP186" s="120"/>
      <c r="CQ186" s="56"/>
      <c r="CR186" s="485"/>
      <c r="CS186" s="494"/>
      <c r="CT186" s="121">
        <v>0</v>
      </c>
      <c r="CU186" s="120"/>
      <c r="CV186" s="56"/>
      <c r="CW186" s="485"/>
      <c r="CX186" s="494"/>
      <c r="CY186" s="121">
        <v>0</v>
      </c>
      <c r="CZ186" s="120"/>
      <c r="DA186" s="56"/>
      <c r="DB186" s="485"/>
      <c r="DC186" s="494"/>
      <c r="DD186" s="121">
        <v>0</v>
      </c>
      <c r="DE186" s="120"/>
      <c r="DF186" s="56"/>
      <c r="DG186" s="485"/>
      <c r="DH186" s="494"/>
      <c r="DI186" s="121">
        <v>0</v>
      </c>
      <c r="DJ186" s="120"/>
      <c r="DK186" s="56"/>
      <c r="DL186" s="485"/>
      <c r="DM186" s="494"/>
      <c r="DN186" s="121">
        <v>0</v>
      </c>
      <c r="DO186" s="120"/>
      <c r="DP186" s="56"/>
      <c r="DQ186" s="485"/>
      <c r="DR186" s="494"/>
      <c r="DS186" s="121">
        <v>0</v>
      </c>
      <c r="DT186" s="120"/>
      <c r="DU186" s="56"/>
      <c r="DV186" s="485"/>
      <c r="DW186" s="494"/>
      <c r="DX186" s="121">
        <v>0</v>
      </c>
      <c r="DY186" s="120"/>
      <c r="DZ186" s="56"/>
      <c r="EA186" s="485"/>
      <c r="EB186" s="494"/>
      <c r="EC186" s="121">
        <v>0</v>
      </c>
      <c r="ED186" s="120"/>
      <c r="EE186" s="56"/>
      <c r="EF186" s="485"/>
      <c r="EG186" s="494"/>
      <c r="EH186" s="121">
        <v>0</v>
      </c>
      <c r="EI186" s="120"/>
      <c r="EJ186" s="56"/>
      <c r="EK186" s="485"/>
      <c r="EL186" s="494"/>
      <c r="EM186" s="121">
        <f t="shared" si="23"/>
        <v>0</v>
      </c>
      <c r="EN186" s="120"/>
      <c r="EO186" s="56"/>
      <c r="EP186" s="144"/>
    </row>
    <row r="187" spans="4:146" ht="12.75" hidden="1" customHeight="1" x14ac:dyDescent="0.3">
      <c r="D187" s="201"/>
      <c r="E187" s="145"/>
      <c r="H187" s="56"/>
      <c r="I187" s="56"/>
      <c r="J187" s="56"/>
      <c r="K187" s="485"/>
      <c r="L187" s="56"/>
      <c r="M187" s="56"/>
      <c r="N187" s="56"/>
      <c r="O187" s="56"/>
      <c r="P187" s="485"/>
      <c r="Q187" s="56"/>
      <c r="R187" s="56"/>
      <c r="S187" s="56"/>
      <c r="T187" s="56"/>
      <c r="U187" s="485"/>
      <c r="V187" s="56"/>
      <c r="W187" s="56"/>
      <c r="X187" s="56"/>
      <c r="Y187" s="56"/>
      <c r="Z187" s="485"/>
      <c r="AA187" s="56"/>
      <c r="AB187" s="56"/>
      <c r="AC187" s="56"/>
      <c r="AD187" s="56"/>
      <c r="AE187" s="485"/>
      <c r="AF187" s="56"/>
      <c r="AG187" s="56"/>
      <c r="AH187" s="56"/>
      <c r="AI187" s="56"/>
      <c r="AJ187" s="485"/>
      <c r="AK187" s="56"/>
      <c r="AL187" s="56"/>
      <c r="AM187" s="56"/>
      <c r="AN187" s="56"/>
      <c r="AO187" s="485"/>
      <c r="AP187" s="56"/>
      <c r="AQ187" s="56"/>
      <c r="AR187" s="56"/>
      <c r="AS187" s="56"/>
      <c r="AT187" s="485"/>
      <c r="AU187" s="56"/>
      <c r="AV187" s="56"/>
      <c r="AW187" s="56"/>
      <c r="AX187" s="56"/>
      <c r="AY187" s="485"/>
      <c r="AZ187" s="56"/>
      <c r="BA187" s="56"/>
      <c r="BB187" s="56"/>
      <c r="BC187" s="56"/>
      <c r="BD187" s="485"/>
      <c r="BE187" s="56"/>
      <c r="BF187" s="56"/>
      <c r="BG187" s="56"/>
      <c r="BH187" s="56"/>
      <c r="BI187" s="485"/>
      <c r="BJ187" s="56"/>
      <c r="BK187" s="56"/>
      <c r="BL187" s="56"/>
      <c r="BM187" s="56"/>
      <c r="BN187" s="485"/>
      <c r="BO187" s="56"/>
      <c r="BP187" s="56"/>
      <c r="BQ187" s="56"/>
      <c r="BR187" s="56"/>
      <c r="BS187" s="485"/>
      <c r="BT187" s="56"/>
      <c r="BU187" s="56"/>
      <c r="BV187" s="56"/>
      <c r="BW187" s="56"/>
      <c r="BX187" s="485"/>
      <c r="BY187" s="56"/>
      <c r="BZ187" s="56"/>
      <c r="CA187" s="56"/>
      <c r="CB187" s="56"/>
      <c r="CC187" s="485"/>
      <c r="CD187" s="56"/>
      <c r="CE187" s="56"/>
      <c r="CF187" s="56"/>
      <c r="CG187" s="56"/>
      <c r="CH187" s="485"/>
      <c r="CI187" s="56"/>
      <c r="CJ187" s="56"/>
      <c r="CK187" s="56"/>
      <c r="CL187" s="56"/>
      <c r="CM187" s="485"/>
      <c r="CN187" s="56"/>
      <c r="CO187" s="56"/>
      <c r="CP187" s="56"/>
      <c r="CQ187" s="56"/>
      <c r="CR187" s="485"/>
      <c r="CS187" s="56"/>
      <c r="CT187" s="56"/>
      <c r="CU187" s="56"/>
      <c r="CV187" s="56"/>
      <c r="CW187" s="485"/>
      <c r="CX187" s="56"/>
      <c r="CY187" s="56"/>
      <c r="CZ187" s="56"/>
      <c r="DA187" s="56"/>
      <c r="DB187" s="485"/>
      <c r="DC187" s="56"/>
      <c r="DD187" s="56"/>
      <c r="DE187" s="56"/>
      <c r="DF187" s="56"/>
      <c r="DG187" s="485"/>
      <c r="DH187" s="56"/>
      <c r="DI187" s="56"/>
      <c r="DJ187" s="56"/>
      <c r="DK187" s="56"/>
      <c r="DL187" s="485"/>
      <c r="DM187" s="56"/>
      <c r="DN187" s="56"/>
      <c r="DO187" s="56"/>
      <c r="DP187" s="56"/>
      <c r="DQ187" s="485"/>
      <c r="DR187" s="56"/>
      <c r="DS187" s="56"/>
      <c r="DT187" s="56"/>
      <c r="DU187" s="56"/>
      <c r="DV187" s="485"/>
      <c r="DW187" s="56"/>
      <c r="DX187" s="56"/>
      <c r="DY187" s="56"/>
      <c r="DZ187" s="56"/>
      <c r="EA187" s="485"/>
      <c r="EB187" s="56"/>
      <c r="EC187" s="56"/>
      <c r="ED187" s="56"/>
      <c r="EE187" s="56"/>
      <c r="EF187" s="485"/>
      <c r="EG187" s="56"/>
      <c r="EH187" s="56"/>
      <c r="EI187" s="56"/>
      <c r="EJ187" s="56"/>
      <c r="EK187" s="485"/>
      <c r="EL187" s="56"/>
      <c r="EM187" s="56"/>
      <c r="EN187" s="56"/>
      <c r="EO187" s="56"/>
      <c r="EP187" s="144"/>
    </row>
    <row r="188" spans="4:146" ht="12.75" customHeight="1" x14ac:dyDescent="0.3">
      <c r="D188" s="144" t="s">
        <v>398</v>
      </c>
      <c r="H188" s="56">
        <f>SUM(H189:H191)</f>
        <v>0</v>
      </c>
      <c r="I188" s="56"/>
      <c r="J188" s="56"/>
      <c r="K188" s="485"/>
      <c r="L188" s="56"/>
      <c r="M188" s="56">
        <f>SUM(M189:M191)</f>
        <v>0</v>
      </c>
      <c r="N188" s="56"/>
      <c r="O188" s="56"/>
      <c r="P188" s="485"/>
      <c r="Q188" s="56"/>
      <c r="R188" s="56">
        <f>SUM(R189:R191)</f>
        <v>0</v>
      </c>
      <c r="S188" s="56"/>
      <c r="T188" s="56"/>
      <c r="U188" s="485"/>
      <c r="V188" s="56"/>
      <c r="W188" s="56">
        <f>SUM(W189:W191)</f>
        <v>0</v>
      </c>
      <c r="X188" s="56"/>
      <c r="Y188" s="56"/>
      <c r="Z188" s="485"/>
      <c r="AA188" s="56"/>
      <c r="AB188" s="56">
        <f>SUM(AB189:AB191)</f>
        <v>0</v>
      </c>
      <c r="AC188" s="56"/>
      <c r="AD188" s="56"/>
      <c r="AE188" s="485"/>
      <c r="AF188" s="56"/>
      <c r="AG188" s="56">
        <f>SUM(AG189:AG191)</f>
        <v>0</v>
      </c>
      <c r="AH188" s="56"/>
      <c r="AI188" s="56"/>
      <c r="AJ188" s="485"/>
      <c r="AK188" s="56"/>
      <c r="AL188" s="56">
        <f>SUM(AL189:AL191)</f>
        <v>0</v>
      </c>
      <c r="AM188" s="56"/>
      <c r="AN188" s="56"/>
      <c r="AO188" s="485"/>
      <c r="AP188" s="56"/>
      <c r="AQ188" s="56">
        <f>SUM(AQ189:AQ191)</f>
        <v>0</v>
      </c>
      <c r="AR188" s="56"/>
      <c r="AS188" s="56"/>
      <c r="AT188" s="485"/>
      <c r="AU188" s="56"/>
      <c r="AV188" s="56">
        <f>SUM(AV189:AV191)</f>
        <v>0</v>
      </c>
      <c r="AW188" s="56"/>
      <c r="AX188" s="56"/>
      <c r="AY188" s="485"/>
      <c r="AZ188" s="56"/>
      <c r="BA188" s="56">
        <f>SUM(BA189:BA191)</f>
        <v>0</v>
      </c>
      <c r="BB188" s="56"/>
      <c r="BC188" s="56"/>
      <c r="BD188" s="485"/>
      <c r="BE188" s="56"/>
      <c r="BF188" s="56">
        <f>SUM(BF189:BF191)</f>
        <v>0</v>
      </c>
      <c r="BG188" s="56"/>
      <c r="BH188" s="56"/>
      <c r="BI188" s="485"/>
      <c r="BJ188" s="56"/>
      <c r="BK188" s="56">
        <f>SUM(BK189:BK191)</f>
        <v>0</v>
      </c>
      <c r="BL188" s="56"/>
      <c r="BM188" s="56"/>
      <c r="BN188" s="485"/>
      <c r="BO188" s="56"/>
      <c r="BP188" s="56">
        <f>SUM(BP189:BP191)</f>
        <v>0</v>
      </c>
      <c r="BQ188" s="56"/>
      <c r="BR188" s="56"/>
      <c r="BS188" s="485"/>
      <c r="BT188" s="56"/>
      <c r="BU188" s="56">
        <f>SUM(BU189:BU191)</f>
        <v>0</v>
      </c>
      <c r="BV188" s="56"/>
      <c r="BW188" s="56"/>
      <c r="BX188" s="485"/>
      <c r="BY188" s="56"/>
      <c r="BZ188" s="56">
        <f>SUM(BZ189:BZ191)</f>
        <v>65175000</v>
      </c>
      <c r="CA188" s="56"/>
      <c r="CB188" s="56"/>
      <c r="CC188" s="485"/>
      <c r="CD188" s="56"/>
      <c r="CE188" s="56">
        <f>SUM(CE189:CE191)</f>
        <v>3020000</v>
      </c>
      <c r="CF188" s="56"/>
      <c r="CG188" s="56"/>
      <c r="CH188" s="485"/>
      <c r="CI188" s="56"/>
      <c r="CJ188" s="56">
        <f>SUM(CJ189:CJ191)</f>
        <v>4550000</v>
      </c>
      <c r="CK188" s="56"/>
      <c r="CL188" s="56"/>
      <c r="CM188" s="485"/>
      <c r="CN188" s="56"/>
      <c r="CO188" s="56">
        <f>SUM(CO189:CO191)</f>
        <v>1900000</v>
      </c>
      <c r="CP188" s="56"/>
      <c r="CQ188" s="56"/>
      <c r="CR188" s="485"/>
      <c r="CS188" s="56"/>
      <c r="CT188" s="56">
        <f>SUM(CT189:CT191)</f>
        <v>6140000</v>
      </c>
      <c r="CU188" s="56"/>
      <c r="CV188" s="56"/>
      <c r="CW188" s="485"/>
      <c r="CX188" s="56"/>
      <c r="CY188" s="56">
        <f>SUM(CY189:CY191)</f>
        <v>3120000</v>
      </c>
      <c r="CZ188" s="56"/>
      <c r="DA188" s="56"/>
      <c r="DB188" s="485"/>
      <c r="DC188" s="56"/>
      <c r="DD188" s="56">
        <f>SUM(DD189:DD191)</f>
        <v>2600000</v>
      </c>
      <c r="DE188" s="56"/>
      <c r="DF188" s="56"/>
      <c r="DG188" s="485"/>
      <c r="DH188" s="56"/>
      <c r="DI188" s="56">
        <f>SUM(DI189:DI191)</f>
        <v>6275000</v>
      </c>
      <c r="DJ188" s="56"/>
      <c r="DK188" s="56"/>
      <c r="DL188" s="485"/>
      <c r="DM188" s="56"/>
      <c r="DN188" s="56">
        <f>SUM(DN189:DN191)</f>
        <v>9600000</v>
      </c>
      <c r="DO188" s="56"/>
      <c r="DP188" s="56"/>
      <c r="DQ188" s="485"/>
      <c r="DR188" s="56"/>
      <c r="DS188" s="56">
        <f>SUM(DS189:DS191)</f>
        <v>10295000</v>
      </c>
      <c r="DT188" s="56"/>
      <c r="DU188" s="56"/>
      <c r="DV188" s="485"/>
      <c r="DW188" s="56"/>
      <c r="DX188" s="56">
        <f>SUM(DX189:DX191)</f>
        <v>5750000</v>
      </c>
      <c r="DY188" s="56"/>
      <c r="DZ188" s="56"/>
      <c r="EA188" s="485"/>
      <c r="EB188" s="56"/>
      <c r="EC188" s="56">
        <f>SUM(EC189:EC191)</f>
        <v>5575000</v>
      </c>
      <c r="ED188" s="56"/>
      <c r="EE188" s="56"/>
      <c r="EF188" s="485"/>
      <c r="EG188" s="56"/>
      <c r="EH188" s="56">
        <f>SUM(EH189:EH191)</f>
        <v>6350000</v>
      </c>
      <c r="EI188" s="56"/>
      <c r="EJ188" s="56"/>
      <c r="EK188" s="485"/>
      <c r="EL188" s="56"/>
      <c r="EM188" s="56">
        <f>SUM(EM189:EM191)</f>
        <v>9470000</v>
      </c>
      <c r="EN188" s="56"/>
      <c r="EO188" s="56"/>
      <c r="EP188" s="144"/>
    </row>
    <row r="189" spans="4:146" ht="12.75" customHeight="1" x14ac:dyDescent="0.3">
      <c r="D189" s="144" t="s">
        <v>362</v>
      </c>
      <c r="G189" s="406"/>
      <c r="H189" s="483">
        <v>0</v>
      </c>
      <c r="I189" s="484"/>
      <c r="J189" s="56"/>
      <c r="K189" s="485"/>
      <c r="L189" s="486"/>
      <c r="M189" s="483">
        <v>0</v>
      </c>
      <c r="N189" s="484"/>
      <c r="O189" s="56"/>
      <c r="P189" s="485"/>
      <c r="Q189" s="486"/>
      <c r="R189" s="483">
        <v>0</v>
      </c>
      <c r="S189" s="484"/>
      <c r="T189" s="56"/>
      <c r="U189" s="485"/>
      <c r="V189" s="486"/>
      <c r="W189" s="483">
        <v>0</v>
      </c>
      <c r="X189" s="484"/>
      <c r="Y189" s="56"/>
      <c r="Z189" s="485"/>
      <c r="AA189" s="486"/>
      <c r="AB189" s="483">
        <v>0</v>
      </c>
      <c r="AC189" s="484"/>
      <c r="AD189" s="56"/>
      <c r="AE189" s="485"/>
      <c r="AF189" s="486"/>
      <c r="AG189" s="483">
        <v>0</v>
      </c>
      <c r="AH189" s="484"/>
      <c r="AI189" s="56"/>
      <c r="AJ189" s="485"/>
      <c r="AK189" s="486"/>
      <c r="AL189" s="483">
        <v>0</v>
      </c>
      <c r="AM189" s="484"/>
      <c r="AN189" s="56"/>
      <c r="AO189" s="485"/>
      <c r="AP189" s="486"/>
      <c r="AQ189" s="483">
        <v>0</v>
      </c>
      <c r="AR189" s="484"/>
      <c r="AS189" s="56"/>
      <c r="AT189" s="485"/>
      <c r="AU189" s="486"/>
      <c r="AV189" s="483">
        <v>0</v>
      </c>
      <c r="AW189" s="484"/>
      <c r="AX189" s="56"/>
      <c r="AY189" s="485"/>
      <c r="AZ189" s="486"/>
      <c r="BA189" s="483">
        <v>0</v>
      </c>
      <c r="BB189" s="484"/>
      <c r="BC189" s="56"/>
      <c r="BD189" s="485"/>
      <c r="BE189" s="486"/>
      <c r="BF189" s="483">
        <v>0</v>
      </c>
      <c r="BG189" s="484"/>
      <c r="BH189" s="56"/>
      <c r="BI189" s="485"/>
      <c r="BJ189" s="486"/>
      <c r="BK189" s="483">
        <v>0</v>
      </c>
      <c r="BL189" s="484"/>
      <c r="BM189" s="56"/>
      <c r="BN189" s="485"/>
      <c r="BO189" s="486"/>
      <c r="BP189" s="483">
        <v>0</v>
      </c>
      <c r="BQ189" s="484"/>
      <c r="BR189" s="56"/>
      <c r="BS189" s="485"/>
      <c r="BT189" s="486"/>
      <c r="BU189" s="483">
        <f>SUM(M189:BP189)</f>
        <v>0</v>
      </c>
      <c r="BV189" s="484"/>
      <c r="BW189" s="56"/>
      <c r="BX189" s="485"/>
      <c r="BY189" s="486"/>
      <c r="BZ189" s="483">
        <v>64397737</v>
      </c>
      <c r="CA189" s="484"/>
      <c r="CB189" s="56"/>
      <c r="CC189" s="485"/>
      <c r="CD189" s="486"/>
      <c r="CE189" s="483">
        <v>2963788</v>
      </c>
      <c r="CF189" s="484"/>
      <c r="CG189" s="56"/>
      <c r="CH189" s="485"/>
      <c r="CI189" s="486"/>
      <c r="CJ189" s="483">
        <v>4455424</v>
      </c>
      <c r="CK189" s="484"/>
      <c r="CL189" s="56"/>
      <c r="CM189" s="485"/>
      <c r="CN189" s="486"/>
      <c r="CO189" s="483">
        <v>1860237</v>
      </c>
      <c r="CP189" s="484"/>
      <c r="CQ189" s="56"/>
      <c r="CR189" s="485"/>
      <c r="CS189" s="486"/>
      <c r="CT189" s="483">
        <v>6014774</v>
      </c>
      <c r="CU189" s="484"/>
      <c r="CV189" s="56"/>
      <c r="CW189" s="485"/>
      <c r="CX189" s="486"/>
      <c r="CY189" s="483">
        <v>3062753</v>
      </c>
      <c r="CZ189" s="484"/>
      <c r="DA189" s="56"/>
      <c r="DB189" s="485"/>
      <c r="DC189" s="486"/>
      <c r="DD189" s="483">
        <v>2559903</v>
      </c>
      <c r="DE189" s="484"/>
      <c r="DF189" s="56"/>
      <c r="DG189" s="485"/>
      <c r="DH189" s="486"/>
      <c r="DI189" s="483">
        <v>6202589</v>
      </c>
      <c r="DJ189" s="484"/>
      <c r="DK189" s="56"/>
      <c r="DL189" s="485"/>
      <c r="DM189" s="486"/>
      <c r="DN189" s="483">
        <v>9519207</v>
      </c>
      <c r="DO189" s="484"/>
      <c r="DP189" s="56"/>
      <c r="DQ189" s="485"/>
      <c r="DR189" s="486"/>
      <c r="DS189" s="483">
        <v>10208537</v>
      </c>
      <c r="DT189" s="484"/>
      <c r="DU189" s="56"/>
      <c r="DV189" s="485"/>
      <c r="DW189" s="486"/>
      <c r="DX189" s="483">
        <v>5701897</v>
      </c>
      <c r="DY189" s="484"/>
      <c r="DZ189" s="56"/>
      <c r="EA189" s="485"/>
      <c r="EB189" s="486"/>
      <c r="EC189" s="483">
        <v>5531517</v>
      </c>
      <c r="ED189" s="484"/>
      <c r="EE189" s="56"/>
      <c r="EF189" s="485"/>
      <c r="EG189" s="486"/>
      <c r="EH189" s="483">
        <v>6317111</v>
      </c>
      <c r="EI189" s="484"/>
      <c r="EJ189" s="56"/>
      <c r="EK189" s="485"/>
      <c r="EL189" s="486"/>
      <c r="EM189" s="483">
        <f t="shared" ref="EM189:EM191" si="24">SUM(CE189:CO189)</f>
        <v>9279449</v>
      </c>
      <c r="EN189" s="484"/>
      <c r="EO189" s="56"/>
      <c r="EP189" s="144"/>
    </row>
    <row r="190" spans="4:146" ht="12.75" customHeight="1" x14ac:dyDescent="0.3">
      <c r="D190" s="144" t="s">
        <v>365</v>
      </c>
      <c r="G190" s="400"/>
      <c r="H190" s="56">
        <v>0</v>
      </c>
      <c r="I190" s="55"/>
      <c r="J190" s="56"/>
      <c r="K190" s="485"/>
      <c r="L190" s="485"/>
      <c r="M190" s="56">
        <v>0</v>
      </c>
      <c r="N190" s="55"/>
      <c r="O190" s="56"/>
      <c r="P190" s="485"/>
      <c r="Q190" s="485"/>
      <c r="R190" s="56">
        <v>0</v>
      </c>
      <c r="S190" s="55"/>
      <c r="T190" s="56"/>
      <c r="U190" s="485"/>
      <c r="V190" s="485"/>
      <c r="W190" s="56">
        <v>0</v>
      </c>
      <c r="X190" s="55"/>
      <c r="Y190" s="56"/>
      <c r="Z190" s="485"/>
      <c r="AA190" s="485"/>
      <c r="AB190" s="56">
        <v>0</v>
      </c>
      <c r="AC190" s="55"/>
      <c r="AD190" s="56"/>
      <c r="AE190" s="485"/>
      <c r="AF190" s="485"/>
      <c r="AG190" s="56">
        <v>0</v>
      </c>
      <c r="AH190" s="55"/>
      <c r="AI190" s="56"/>
      <c r="AJ190" s="485"/>
      <c r="AK190" s="485"/>
      <c r="AL190" s="56">
        <v>0</v>
      </c>
      <c r="AM190" s="55"/>
      <c r="AN190" s="56"/>
      <c r="AO190" s="485"/>
      <c r="AP190" s="485"/>
      <c r="AQ190" s="56">
        <v>0</v>
      </c>
      <c r="AR190" s="55"/>
      <c r="AS190" s="56"/>
      <c r="AT190" s="485"/>
      <c r="AU190" s="485"/>
      <c r="AV190" s="56">
        <v>0</v>
      </c>
      <c r="AW190" s="55"/>
      <c r="AX190" s="56"/>
      <c r="AY190" s="485"/>
      <c r="AZ190" s="485"/>
      <c r="BA190" s="56">
        <v>0</v>
      </c>
      <c r="BB190" s="55"/>
      <c r="BC190" s="56"/>
      <c r="BD190" s="485"/>
      <c r="BE190" s="485"/>
      <c r="BF190" s="56">
        <v>0</v>
      </c>
      <c r="BG190" s="55"/>
      <c r="BH190" s="56"/>
      <c r="BI190" s="485"/>
      <c r="BJ190" s="485"/>
      <c r="BK190" s="56">
        <v>0</v>
      </c>
      <c r="BL190" s="55"/>
      <c r="BM190" s="56"/>
      <c r="BN190" s="485"/>
      <c r="BO190" s="485"/>
      <c r="BP190" s="56">
        <v>0</v>
      </c>
      <c r="BQ190" s="55"/>
      <c r="BR190" s="56"/>
      <c r="BS190" s="485"/>
      <c r="BT190" s="485"/>
      <c r="BU190" s="56">
        <f>SUM(M190:BP190)</f>
        <v>0</v>
      </c>
      <c r="BV190" s="55"/>
      <c r="BW190" s="56"/>
      <c r="BX190" s="485"/>
      <c r="BY190" s="485"/>
      <c r="BZ190" s="56">
        <v>777263</v>
      </c>
      <c r="CA190" s="55"/>
      <c r="CB190" s="56"/>
      <c r="CC190" s="485"/>
      <c r="CD190" s="485"/>
      <c r="CE190" s="56">
        <v>56212</v>
      </c>
      <c r="CF190" s="55"/>
      <c r="CG190" s="56"/>
      <c r="CH190" s="485"/>
      <c r="CI190" s="485"/>
      <c r="CJ190" s="56">
        <v>94576</v>
      </c>
      <c r="CK190" s="55"/>
      <c r="CL190" s="56"/>
      <c r="CM190" s="485"/>
      <c r="CN190" s="485"/>
      <c r="CO190" s="56">
        <v>39763</v>
      </c>
      <c r="CP190" s="55"/>
      <c r="CQ190" s="56"/>
      <c r="CR190" s="485"/>
      <c r="CS190" s="485"/>
      <c r="CT190" s="56">
        <v>125226</v>
      </c>
      <c r="CU190" s="55"/>
      <c r="CV190" s="56"/>
      <c r="CW190" s="485"/>
      <c r="CX190" s="485"/>
      <c r="CY190" s="56">
        <v>57247</v>
      </c>
      <c r="CZ190" s="55"/>
      <c r="DA190" s="56"/>
      <c r="DB190" s="485"/>
      <c r="DC190" s="485"/>
      <c r="DD190" s="56">
        <v>40097</v>
      </c>
      <c r="DE190" s="55"/>
      <c r="DF190" s="56"/>
      <c r="DG190" s="485"/>
      <c r="DH190" s="485"/>
      <c r="DI190" s="56">
        <v>72411</v>
      </c>
      <c r="DJ190" s="55"/>
      <c r="DK190" s="56"/>
      <c r="DL190" s="485"/>
      <c r="DM190" s="485"/>
      <c r="DN190" s="56">
        <v>80793</v>
      </c>
      <c r="DO190" s="55"/>
      <c r="DP190" s="56"/>
      <c r="DQ190" s="485"/>
      <c r="DR190" s="485"/>
      <c r="DS190" s="56">
        <v>86463</v>
      </c>
      <c r="DT190" s="55"/>
      <c r="DU190" s="56"/>
      <c r="DV190" s="485"/>
      <c r="DW190" s="485"/>
      <c r="DX190" s="56">
        <v>48103</v>
      </c>
      <c r="DY190" s="55"/>
      <c r="DZ190" s="56"/>
      <c r="EA190" s="485"/>
      <c r="EB190" s="485"/>
      <c r="EC190" s="56">
        <v>43483</v>
      </c>
      <c r="ED190" s="55"/>
      <c r="EE190" s="56"/>
      <c r="EF190" s="485"/>
      <c r="EG190" s="485"/>
      <c r="EH190" s="56">
        <v>32889</v>
      </c>
      <c r="EI190" s="55"/>
      <c r="EJ190" s="56"/>
      <c r="EK190" s="485"/>
      <c r="EL190" s="485"/>
      <c r="EM190" s="56">
        <f t="shared" si="24"/>
        <v>190551</v>
      </c>
      <c r="EN190" s="55"/>
      <c r="EO190" s="56"/>
      <c r="EP190" s="144"/>
    </row>
    <row r="191" spans="4:146" ht="12.75" customHeight="1" x14ac:dyDescent="0.3">
      <c r="D191" s="144" t="s">
        <v>366</v>
      </c>
      <c r="G191" s="420"/>
      <c r="H191" s="121">
        <v>0</v>
      </c>
      <c r="I191" s="120"/>
      <c r="J191" s="56"/>
      <c r="K191" s="485"/>
      <c r="L191" s="494"/>
      <c r="M191" s="121">
        <v>0</v>
      </c>
      <c r="N191" s="120"/>
      <c r="O191" s="56"/>
      <c r="P191" s="485"/>
      <c r="Q191" s="494"/>
      <c r="R191" s="121">
        <v>0</v>
      </c>
      <c r="S191" s="120"/>
      <c r="T191" s="56"/>
      <c r="U191" s="485"/>
      <c r="V191" s="494"/>
      <c r="W191" s="121">
        <v>0</v>
      </c>
      <c r="X191" s="120"/>
      <c r="Y191" s="56"/>
      <c r="Z191" s="485"/>
      <c r="AA191" s="494"/>
      <c r="AB191" s="121">
        <v>0</v>
      </c>
      <c r="AC191" s="120"/>
      <c r="AD191" s="56"/>
      <c r="AE191" s="485"/>
      <c r="AF191" s="494"/>
      <c r="AG191" s="121">
        <v>0</v>
      </c>
      <c r="AH191" s="120"/>
      <c r="AI191" s="56"/>
      <c r="AJ191" s="485"/>
      <c r="AK191" s="494"/>
      <c r="AL191" s="121">
        <v>0</v>
      </c>
      <c r="AM191" s="120"/>
      <c r="AN191" s="56"/>
      <c r="AO191" s="485"/>
      <c r="AP191" s="494"/>
      <c r="AQ191" s="121">
        <v>0</v>
      </c>
      <c r="AR191" s="120"/>
      <c r="AS191" s="56"/>
      <c r="AT191" s="485"/>
      <c r="AU191" s="494"/>
      <c r="AV191" s="121">
        <v>0</v>
      </c>
      <c r="AW191" s="120"/>
      <c r="AX191" s="56"/>
      <c r="AY191" s="485"/>
      <c r="AZ191" s="494"/>
      <c r="BA191" s="121">
        <v>0</v>
      </c>
      <c r="BB191" s="120"/>
      <c r="BC191" s="56"/>
      <c r="BD191" s="485"/>
      <c r="BE191" s="494"/>
      <c r="BF191" s="121">
        <v>0</v>
      </c>
      <c r="BG191" s="120"/>
      <c r="BH191" s="56"/>
      <c r="BI191" s="485"/>
      <c r="BJ191" s="494"/>
      <c r="BK191" s="121">
        <v>0</v>
      </c>
      <c r="BL191" s="120"/>
      <c r="BM191" s="56"/>
      <c r="BN191" s="485"/>
      <c r="BO191" s="494"/>
      <c r="BP191" s="121">
        <v>0</v>
      </c>
      <c r="BQ191" s="120"/>
      <c r="BR191" s="56"/>
      <c r="BS191" s="485"/>
      <c r="BT191" s="494"/>
      <c r="BU191" s="121">
        <f>SUM(M191:BP191)</f>
        <v>0</v>
      </c>
      <c r="BV191" s="120"/>
      <c r="BW191" s="56"/>
      <c r="BX191" s="485"/>
      <c r="BY191" s="494"/>
      <c r="BZ191" s="121">
        <v>0</v>
      </c>
      <c r="CA191" s="120"/>
      <c r="CB191" s="56"/>
      <c r="CC191" s="485"/>
      <c r="CD191" s="494"/>
      <c r="CE191" s="121">
        <v>0</v>
      </c>
      <c r="CF191" s="120"/>
      <c r="CG191" s="56"/>
      <c r="CH191" s="485"/>
      <c r="CI191" s="494"/>
      <c r="CJ191" s="121">
        <v>0</v>
      </c>
      <c r="CK191" s="120"/>
      <c r="CL191" s="56"/>
      <c r="CM191" s="485"/>
      <c r="CN191" s="494"/>
      <c r="CO191" s="121">
        <v>0</v>
      </c>
      <c r="CP191" s="120"/>
      <c r="CQ191" s="56"/>
      <c r="CR191" s="485"/>
      <c r="CS191" s="494"/>
      <c r="CT191" s="121">
        <v>0</v>
      </c>
      <c r="CU191" s="120"/>
      <c r="CV191" s="56"/>
      <c r="CW191" s="485"/>
      <c r="CX191" s="494"/>
      <c r="CY191" s="121">
        <v>0</v>
      </c>
      <c r="CZ191" s="120"/>
      <c r="DA191" s="56"/>
      <c r="DB191" s="485"/>
      <c r="DC191" s="494"/>
      <c r="DD191" s="121">
        <v>0</v>
      </c>
      <c r="DE191" s="120"/>
      <c r="DF191" s="56"/>
      <c r="DG191" s="485"/>
      <c r="DH191" s="494"/>
      <c r="DI191" s="121">
        <v>0</v>
      </c>
      <c r="DJ191" s="120"/>
      <c r="DK191" s="56"/>
      <c r="DL191" s="485"/>
      <c r="DM191" s="494"/>
      <c r="DN191" s="121">
        <v>0</v>
      </c>
      <c r="DO191" s="120"/>
      <c r="DP191" s="56"/>
      <c r="DQ191" s="485"/>
      <c r="DR191" s="494"/>
      <c r="DS191" s="121">
        <v>0</v>
      </c>
      <c r="DT191" s="120"/>
      <c r="DU191" s="56"/>
      <c r="DV191" s="485"/>
      <c r="DW191" s="494"/>
      <c r="DX191" s="121">
        <v>0</v>
      </c>
      <c r="DY191" s="120"/>
      <c r="DZ191" s="56"/>
      <c r="EA191" s="485"/>
      <c r="EB191" s="494"/>
      <c r="EC191" s="121">
        <v>0</v>
      </c>
      <c r="ED191" s="120"/>
      <c r="EE191" s="56"/>
      <c r="EF191" s="485"/>
      <c r="EG191" s="494"/>
      <c r="EH191" s="121">
        <v>0</v>
      </c>
      <c r="EI191" s="120"/>
      <c r="EJ191" s="56"/>
      <c r="EK191" s="485"/>
      <c r="EL191" s="494"/>
      <c r="EM191" s="121">
        <f t="shared" si="24"/>
        <v>0</v>
      </c>
      <c r="EN191" s="120"/>
      <c r="EO191" s="56"/>
      <c r="EP191" s="144"/>
    </row>
    <row r="192" spans="4:146" ht="12.75" customHeight="1" x14ac:dyDescent="0.3">
      <c r="D192" s="144"/>
      <c r="H192" s="56"/>
      <c r="I192" s="56"/>
      <c r="J192" s="56"/>
      <c r="K192" s="485"/>
      <c r="L192" s="56"/>
      <c r="M192" s="56"/>
      <c r="N192" s="56"/>
      <c r="O192" s="56"/>
      <c r="P192" s="485"/>
      <c r="Q192" s="56"/>
      <c r="R192" s="56"/>
      <c r="S192" s="56"/>
      <c r="T192" s="56"/>
      <c r="U192" s="485"/>
      <c r="V192" s="56"/>
      <c r="W192" s="56"/>
      <c r="X192" s="56"/>
      <c r="Y192" s="56"/>
      <c r="Z192" s="485"/>
      <c r="AA192" s="56"/>
      <c r="AB192" s="56"/>
      <c r="AC192" s="56"/>
      <c r="AD192" s="56"/>
      <c r="AE192" s="485"/>
      <c r="AF192" s="56"/>
      <c r="AG192" s="56"/>
      <c r="AH192" s="56"/>
      <c r="AI192" s="56"/>
      <c r="AJ192" s="485"/>
      <c r="AK192" s="56"/>
      <c r="AL192" s="56"/>
      <c r="AM192" s="56"/>
      <c r="AN192" s="56"/>
      <c r="AO192" s="485"/>
      <c r="AP192" s="56"/>
      <c r="AQ192" s="56"/>
      <c r="AR192" s="56"/>
      <c r="AS192" s="56"/>
      <c r="AT192" s="485"/>
      <c r="AU192" s="56"/>
      <c r="AV192" s="56"/>
      <c r="AW192" s="56"/>
      <c r="AX192" s="56"/>
      <c r="AY192" s="485"/>
      <c r="AZ192" s="56"/>
      <c r="BA192" s="56"/>
      <c r="BB192" s="56"/>
      <c r="BC192" s="56"/>
      <c r="BD192" s="485"/>
      <c r="BE192" s="56"/>
      <c r="BF192" s="56"/>
      <c r="BG192" s="56"/>
      <c r="BH192" s="56"/>
      <c r="BI192" s="485"/>
      <c r="BJ192" s="56"/>
      <c r="BK192" s="56"/>
      <c r="BL192" s="56"/>
      <c r="BM192" s="56"/>
      <c r="BN192" s="485"/>
      <c r="BO192" s="56"/>
      <c r="BP192" s="56"/>
      <c r="BQ192" s="56"/>
      <c r="BR192" s="56"/>
      <c r="BS192" s="485"/>
      <c r="BT192" s="56"/>
      <c r="BU192" s="56"/>
      <c r="BV192" s="56"/>
      <c r="BW192" s="56"/>
      <c r="BX192" s="485"/>
      <c r="BY192" s="56"/>
      <c r="BZ192" s="56"/>
      <c r="CA192" s="56"/>
      <c r="CB192" s="56"/>
      <c r="CC192" s="485"/>
      <c r="CD192" s="56"/>
      <c r="CE192" s="56"/>
      <c r="CF192" s="56"/>
      <c r="CG192" s="56"/>
      <c r="CH192" s="485"/>
      <c r="CI192" s="56"/>
      <c r="CJ192" s="56"/>
      <c r="CK192" s="56"/>
      <c r="CL192" s="56"/>
      <c r="CM192" s="485"/>
      <c r="CN192" s="56"/>
      <c r="CO192" s="56"/>
      <c r="CP192" s="56"/>
      <c r="CQ192" s="56"/>
      <c r="CR192" s="485"/>
      <c r="CS192" s="56"/>
      <c r="CT192" s="56"/>
      <c r="CU192" s="56"/>
      <c r="CV192" s="56"/>
      <c r="CW192" s="485"/>
      <c r="CX192" s="56"/>
      <c r="CY192" s="56"/>
      <c r="CZ192" s="56"/>
      <c r="DA192" s="56"/>
      <c r="DB192" s="485"/>
      <c r="DC192" s="56"/>
      <c r="DD192" s="56"/>
      <c r="DE192" s="56"/>
      <c r="DF192" s="56"/>
      <c r="DG192" s="485"/>
      <c r="DH192" s="56"/>
      <c r="DI192" s="56"/>
      <c r="DJ192" s="56"/>
      <c r="DK192" s="56"/>
      <c r="DL192" s="485"/>
      <c r="DM192" s="56"/>
      <c r="DN192" s="56"/>
      <c r="DO192" s="56"/>
      <c r="DP192" s="56"/>
      <c r="DQ192" s="485"/>
      <c r="DR192" s="56"/>
      <c r="DS192" s="56"/>
      <c r="DT192" s="56"/>
      <c r="DU192" s="56"/>
      <c r="DV192" s="485"/>
      <c r="DW192" s="56"/>
      <c r="DX192" s="56"/>
      <c r="DY192" s="56"/>
      <c r="DZ192" s="56"/>
      <c r="EA192" s="485"/>
      <c r="EB192" s="56"/>
      <c r="EC192" s="56"/>
      <c r="ED192" s="56"/>
      <c r="EE192" s="56"/>
      <c r="EF192" s="485"/>
      <c r="EG192" s="56"/>
      <c r="EH192" s="56"/>
      <c r="EI192" s="56"/>
      <c r="EJ192" s="56"/>
      <c r="EK192" s="485"/>
      <c r="EL192" s="56"/>
      <c r="EM192" s="56"/>
      <c r="EN192" s="56"/>
      <c r="EO192" s="56"/>
      <c r="EP192" s="144"/>
    </row>
    <row r="193" spans="4:146" ht="12.75" customHeight="1" x14ac:dyDescent="0.3">
      <c r="D193" s="144" t="s">
        <v>399</v>
      </c>
      <c r="H193" s="56">
        <f>SUM(H194:H196)</f>
        <v>0</v>
      </c>
      <c r="I193" s="56"/>
      <c r="J193" s="56"/>
      <c r="K193" s="485"/>
      <c r="L193" s="56"/>
      <c r="M193" s="56">
        <f>SUM(M194:M196)</f>
        <v>12415000</v>
      </c>
      <c r="N193" s="56"/>
      <c r="O193" s="56"/>
      <c r="P193" s="485"/>
      <c r="Q193" s="56"/>
      <c r="R193" s="56">
        <f>SUM(R194:R196)</f>
        <v>11810000</v>
      </c>
      <c r="S193" s="56"/>
      <c r="T193" s="56"/>
      <c r="U193" s="485"/>
      <c r="V193" s="56"/>
      <c r="W193" s="56">
        <f>SUM(W194:W196)</f>
        <v>13000000</v>
      </c>
      <c r="X193" s="56"/>
      <c r="Y193" s="56"/>
      <c r="Z193" s="485"/>
      <c r="AA193" s="56"/>
      <c r="AB193" s="56">
        <f>SUM(AB194:AB196)</f>
        <v>0</v>
      </c>
      <c r="AC193" s="56"/>
      <c r="AD193" s="56"/>
      <c r="AE193" s="485"/>
      <c r="AF193" s="56"/>
      <c r="AG193" s="56">
        <f>SUM(AG194:AG196)</f>
        <v>0</v>
      </c>
      <c r="AH193" s="56"/>
      <c r="AI193" s="56"/>
      <c r="AJ193" s="485"/>
      <c r="AK193" s="56"/>
      <c r="AL193" s="56">
        <f>SUM(AL194:AL196)</f>
        <v>0</v>
      </c>
      <c r="AM193" s="56"/>
      <c r="AN193" s="56"/>
      <c r="AO193" s="485"/>
      <c r="AP193" s="56"/>
      <c r="AQ193" s="56">
        <f>SUM(AQ194:AQ196)</f>
        <v>0</v>
      </c>
      <c r="AR193" s="56"/>
      <c r="AS193" s="56"/>
      <c r="AT193" s="485"/>
      <c r="AU193" s="56"/>
      <c r="AV193" s="56">
        <f>SUM(AV194:AV196)</f>
        <v>0</v>
      </c>
      <c r="AW193" s="56"/>
      <c r="AX193" s="56"/>
      <c r="AY193" s="485"/>
      <c r="AZ193" s="56"/>
      <c r="BA193" s="56">
        <f>SUM(BA194:BA196)</f>
        <v>0</v>
      </c>
      <c r="BB193" s="56"/>
      <c r="BC193" s="56"/>
      <c r="BD193" s="485"/>
      <c r="BE193" s="56"/>
      <c r="BF193" s="56">
        <f>SUM(BF194:BF196)</f>
        <v>0</v>
      </c>
      <c r="BG193" s="56"/>
      <c r="BH193" s="56"/>
      <c r="BI193" s="485"/>
      <c r="BJ193" s="56"/>
      <c r="BK193" s="56">
        <f>SUM(BK194:BK196)</f>
        <v>0</v>
      </c>
      <c r="BL193" s="56"/>
      <c r="BM193" s="56"/>
      <c r="BN193" s="485"/>
      <c r="BO193" s="56"/>
      <c r="BP193" s="56">
        <f>SUM(BP194:BP196)</f>
        <v>0</v>
      </c>
      <c r="BQ193" s="56"/>
      <c r="BR193" s="56"/>
      <c r="BS193" s="485"/>
      <c r="BT193" s="56"/>
      <c r="BU193" s="56">
        <f>SUM(BU194:BU196)</f>
        <v>37225000</v>
      </c>
      <c r="BV193" s="56"/>
      <c r="BW193" s="56"/>
      <c r="BX193" s="485"/>
      <c r="BY193" s="56"/>
      <c r="BZ193" s="56">
        <f>SUM(BZ194:BZ196)</f>
        <v>0</v>
      </c>
      <c r="CA193" s="56"/>
      <c r="CB193" s="56"/>
      <c r="CC193" s="485"/>
      <c r="CD193" s="56"/>
      <c r="CE193" s="56">
        <f>SUM(CE194:CE196)</f>
        <v>0</v>
      </c>
      <c r="CF193" s="56"/>
      <c r="CG193" s="56"/>
      <c r="CH193" s="485"/>
      <c r="CI193" s="56"/>
      <c r="CJ193" s="56">
        <f>SUM(CJ194:CJ196)</f>
        <v>0</v>
      </c>
      <c r="CK193" s="56"/>
      <c r="CL193" s="56"/>
      <c r="CM193" s="485"/>
      <c r="CN193" s="56"/>
      <c r="CO193" s="56">
        <f>SUM(CO194:CO196)</f>
        <v>0</v>
      </c>
      <c r="CP193" s="56"/>
      <c r="CQ193" s="56"/>
      <c r="CR193" s="485"/>
      <c r="CS193" s="56"/>
      <c r="CT193" s="56">
        <f>SUM(CT194:CT196)</f>
        <v>0</v>
      </c>
      <c r="CU193" s="56"/>
      <c r="CV193" s="56"/>
      <c r="CW193" s="485"/>
      <c r="CX193" s="56"/>
      <c r="CY193" s="56">
        <f>SUM(CY194:CY196)</f>
        <v>0</v>
      </c>
      <c r="CZ193" s="56"/>
      <c r="DA193" s="56"/>
      <c r="DB193" s="485"/>
      <c r="DC193" s="56"/>
      <c r="DD193" s="56">
        <f>SUM(DD194:DD196)</f>
        <v>0</v>
      </c>
      <c r="DE193" s="56"/>
      <c r="DF193" s="56"/>
      <c r="DG193" s="485"/>
      <c r="DH193" s="56"/>
      <c r="DI193" s="56">
        <f>SUM(DI194:DI196)</f>
        <v>0</v>
      </c>
      <c r="DJ193" s="56"/>
      <c r="DK193" s="56"/>
      <c r="DL193" s="485"/>
      <c r="DM193" s="56"/>
      <c r="DN193" s="56">
        <f>SUM(DN194:DN196)</f>
        <v>0</v>
      </c>
      <c r="DO193" s="56"/>
      <c r="DP193" s="56"/>
      <c r="DQ193" s="485"/>
      <c r="DR193" s="56"/>
      <c r="DS193" s="56">
        <f>SUM(DS194:DS196)</f>
        <v>0</v>
      </c>
      <c r="DT193" s="56"/>
      <c r="DU193" s="56"/>
      <c r="DV193" s="485"/>
      <c r="DW193" s="56"/>
      <c r="DX193" s="56">
        <f>SUM(DX194:DX196)</f>
        <v>0</v>
      </c>
      <c r="DY193" s="56"/>
      <c r="DZ193" s="56"/>
      <c r="EA193" s="485"/>
      <c r="EB193" s="56"/>
      <c r="EC193" s="56">
        <f>SUM(EC194:EC196)</f>
        <v>0</v>
      </c>
      <c r="ED193" s="56"/>
      <c r="EE193" s="56"/>
      <c r="EF193" s="485"/>
      <c r="EG193" s="56"/>
      <c r="EH193" s="56">
        <f>SUM(EH194:EH196)</f>
        <v>0</v>
      </c>
      <c r="EI193" s="56"/>
      <c r="EJ193" s="56"/>
      <c r="EK193" s="485"/>
      <c r="EL193" s="56"/>
      <c r="EM193" s="56">
        <f>SUM(EM194:EM196)</f>
        <v>0</v>
      </c>
      <c r="EN193" s="56"/>
      <c r="EO193" s="56"/>
      <c r="EP193" s="144"/>
    </row>
    <row r="194" spans="4:146" ht="12.75" customHeight="1" x14ac:dyDescent="0.3">
      <c r="D194" s="144" t="s">
        <v>362</v>
      </c>
      <c r="G194" s="406"/>
      <c r="H194" s="483">
        <v>0</v>
      </c>
      <c r="I194" s="484"/>
      <c r="J194" s="56"/>
      <c r="K194" s="485"/>
      <c r="L194" s="486"/>
      <c r="M194" s="483">
        <v>12415000</v>
      </c>
      <c r="N194" s="484"/>
      <c r="O194" s="56"/>
      <c r="P194" s="485"/>
      <c r="Q194" s="486"/>
      <c r="R194" s="483">
        <f>11810000+70273</f>
        <v>11880273</v>
      </c>
      <c r="S194" s="484"/>
      <c r="T194" s="56"/>
      <c r="U194" s="485"/>
      <c r="V194" s="486"/>
      <c r="W194" s="483">
        <f>13000000+87002</f>
        <v>13087002</v>
      </c>
      <c r="X194" s="484"/>
      <c r="Y194" s="56"/>
      <c r="Z194" s="485"/>
      <c r="AA194" s="486"/>
      <c r="AB194" s="483">
        <v>0</v>
      </c>
      <c r="AC194" s="484"/>
      <c r="AD194" s="56"/>
      <c r="AE194" s="485"/>
      <c r="AF194" s="486"/>
      <c r="AG194" s="483">
        <v>0</v>
      </c>
      <c r="AH194" s="484"/>
      <c r="AI194" s="56"/>
      <c r="AJ194" s="485"/>
      <c r="AK194" s="486"/>
      <c r="AL194" s="483">
        <v>0</v>
      </c>
      <c r="AM194" s="484"/>
      <c r="AN194" s="56"/>
      <c r="AO194" s="485"/>
      <c r="AP194" s="486"/>
      <c r="AQ194" s="483">
        <v>0</v>
      </c>
      <c r="AR194" s="484"/>
      <c r="AS194" s="56"/>
      <c r="AT194" s="485"/>
      <c r="AU194" s="486"/>
      <c r="AV194" s="483">
        <v>0</v>
      </c>
      <c r="AW194" s="484"/>
      <c r="AX194" s="56"/>
      <c r="AY194" s="485"/>
      <c r="AZ194" s="486"/>
      <c r="BA194" s="483">
        <v>0</v>
      </c>
      <c r="BB194" s="484"/>
      <c r="BC194" s="56"/>
      <c r="BD194" s="485"/>
      <c r="BE194" s="486"/>
      <c r="BF194" s="483">
        <v>0</v>
      </c>
      <c r="BG194" s="484"/>
      <c r="BH194" s="56"/>
      <c r="BI194" s="485"/>
      <c r="BJ194" s="486"/>
      <c r="BK194" s="483">
        <v>0</v>
      </c>
      <c r="BL194" s="484"/>
      <c r="BM194" s="56"/>
      <c r="BN194" s="485"/>
      <c r="BO194" s="486"/>
      <c r="BP194" s="483">
        <v>0</v>
      </c>
      <c r="BQ194" s="484"/>
      <c r="BR194" s="56"/>
      <c r="BS194" s="485"/>
      <c r="BT194" s="486"/>
      <c r="BU194" s="483">
        <f>SUM(M194:BP194)</f>
        <v>37382275</v>
      </c>
      <c r="BV194" s="484"/>
      <c r="BW194" s="56"/>
      <c r="BX194" s="485"/>
      <c r="BY194" s="486"/>
      <c r="BZ194" s="483">
        <v>0</v>
      </c>
      <c r="CA194" s="484"/>
      <c r="CB194" s="56"/>
      <c r="CC194" s="485"/>
      <c r="CD194" s="486"/>
      <c r="CE194" s="483">
        <v>0</v>
      </c>
      <c r="CF194" s="484"/>
      <c r="CG194" s="56"/>
      <c r="CH194" s="485"/>
      <c r="CI194" s="486"/>
      <c r="CJ194" s="483">
        <v>0</v>
      </c>
      <c r="CK194" s="484"/>
      <c r="CL194" s="56"/>
      <c r="CM194" s="485"/>
      <c r="CN194" s="486"/>
      <c r="CO194" s="483">
        <v>0</v>
      </c>
      <c r="CP194" s="484"/>
      <c r="CQ194" s="56"/>
      <c r="CR194" s="485"/>
      <c r="CS194" s="486"/>
      <c r="CT194" s="483">
        <v>0</v>
      </c>
      <c r="CU194" s="484"/>
      <c r="CV194" s="56"/>
      <c r="CW194" s="485"/>
      <c r="CX194" s="486"/>
      <c r="CY194" s="483">
        <v>0</v>
      </c>
      <c r="CZ194" s="484"/>
      <c r="DA194" s="56"/>
      <c r="DB194" s="485"/>
      <c r="DC194" s="486"/>
      <c r="DD194" s="483">
        <v>0</v>
      </c>
      <c r="DE194" s="484"/>
      <c r="DF194" s="56"/>
      <c r="DG194" s="485"/>
      <c r="DH194" s="486"/>
      <c r="DI194" s="483">
        <v>0</v>
      </c>
      <c r="DJ194" s="484"/>
      <c r="DK194" s="56"/>
      <c r="DL194" s="485"/>
      <c r="DM194" s="486"/>
      <c r="DN194" s="483">
        <v>0</v>
      </c>
      <c r="DO194" s="484"/>
      <c r="DP194" s="56"/>
      <c r="DQ194" s="485"/>
      <c r="DR194" s="486"/>
      <c r="DS194" s="483">
        <v>0</v>
      </c>
      <c r="DT194" s="484"/>
      <c r="DU194" s="56"/>
      <c r="DV194" s="485"/>
      <c r="DW194" s="486"/>
      <c r="DX194" s="483">
        <v>0</v>
      </c>
      <c r="DY194" s="484"/>
      <c r="DZ194" s="56"/>
      <c r="EA194" s="485"/>
      <c r="EB194" s="486"/>
      <c r="EC194" s="483">
        <v>0</v>
      </c>
      <c r="ED194" s="484"/>
      <c r="EE194" s="56"/>
      <c r="EF194" s="485"/>
      <c r="EG194" s="486"/>
      <c r="EH194" s="483">
        <v>0</v>
      </c>
      <c r="EI194" s="484"/>
      <c r="EJ194" s="56"/>
      <c r="EK194" s="485"/>
      <c r="EL194" s="486"/>
      <c r="EM194" s="483">
        <f t="shared" ref="EM194:EM196" si="25">SUM(CE194:CO194)</f>
        <v>0</v>
      </c>
      <c r="EN194" s="484"/>
      <c r="EO194" s="56"/>
      <c r="EP194" s="144"/>
    </row>
    <row r="195" spans="4:146" ht="12.75" customHeight="1" x14ac:dyDescent="0.3">
      <c r="D195" s="144" t="s">
        <v>365</v>
      </c>
      <c r="G195" s="400"/>
      <c r="H195" s="56">
        <v>0</v>
      </c>
      <c r="I195" s="55"/>
      <c r="J195" s="56"/>
      <c r="K195" s="485"/>
      <c r="L195" s="485"/>
      <c r="M195" s="56">
        <v>0</v>
      </c>
      <c r="N195" s="55"/>
      <c r="O195" s="56"/>
      <c r="P195" s="485"/>
      <c r="Q195" s="485"/>
      <c r="R195" s="56">
        <v>0</v>
      </c>
      <c r="S195" s="55"/>
      <c r="T195" s="56"/>
      <c r="U195" s="485"/>
      <c r="V195" s="485"/>
      <c r="W195" s="56">
        <v>0</v>
      </c>
      <c r="X195" s="55"/>
      <c r="Y195" s="56"/>
      <c r="Z195" s="485"/>
      <c r="AA195" s="485"/>
      <c r="AB195" s="56">
        <v>0</v>
      </c>
      <c r="AC195" s="55"/>
      <c r="AD195" s="56"/>
      <c r="AE195" s="485"/>
      <c r="AF195" s="485"/>
      <c r="AG195" s="56">
        <v>0</v>
      </c>
      <c r="AH195" s="55"/>
      <c r="AI195" s="56"/>
      <c r="AJ195" s="485"/>
      <c r="AK195" s="485"/>
      <c r="AL195" s="56">
        <v>0</v>
      </c>
      <c r="AM195" s="55"/>
      <c r="AN195" s="56"/>
      <c r="AO195" s="485"/>
      <c r="AP195" s="485"/>
      <c r="AQ195" s="56">
        <v>0</v>
      </c>
      <c r="AR195" s="55"/>
      <c r="AS195" s="56"/>
      <c r="AT195" s="485"/>
      <c r="AU195" s="485"/>
      <c r="AV195" s="56">
        <v>0</v>
      </c>
      <c r="AW195" s="55"/>
      <c r="AX195" s="56"/>
      <c r="AY195" s="485"/>
      <c r="AZ195" s="485"/>
      <c r="BA195" s="56">
        <v>0</v>
      </c>
      <c r="BB195" s="55"/>
      <c r="BC195" s="56"/>
      <c r="BD195" s="485"/>
      <c r="BE195" s="485"/>
      <c r="BF195" s="56">
        <v>0</v>
      </c>
      <c r="BG195" s="55"/>
      <c r="BH195" s="56"/>
      <c r="BI195" s="485"/>
      <c r="BJ195" s="485"/>
      <c r="BK195" s="56">
        <v>0</v>
      </c>
      <c r="BL195" s="55"/>
      <c r="BM195" s="56"/>
      <c r="BN195" s="485"/>
      <c r="BO195" s="485"/>
      <c r="BP195" s="56">
        <v>0</v>
      </c>
      <c r="BQ195" s="55"/>
      <c r="BR195" s="56"/>
      <c r="BS195" s="485"/>
      <c r="BT195" s="485"/>
      <c r="BU195" s="56">
        <f>SUM(M195:BP195)</f>
        <v>0</v>
      </c>
      <c r="BV195" s="55"/>
      <c r="BW195" s="56"/>
      <c r="BX195" s="485"/>
      <c r="BY195" s="485"/>
      <c r="BZ195" s="56">
        <v>0</v>
      </c>
      <c r="CA195" s="55"/>
      <c r="CB195" s="56"/>
      <c r="CC195" s="485"/>
      <c r="CD195" s="485"/>
      <c r="CE195" s="56">
        <v>0</v>
      </c>
      <c r="CF195" s="55"/>
      <c r="CG195" s="56"/>
      <c r="CH195" s="485"/>
      <c r="CI195" s="485"/>
      <c r="CJ195" s="56">
        <v>0</v>
      </c>
      <c r="CK195" s="55"/>
      <c r="CL195" s="56"/>
      <c r="CM195" s="485"/>
      <c r="CN195" s="485"/>
      <c r="CO195" s="56">
        <v>0</v>
      </c>
      <c r="CP195" s="55"/>
      <c r="CQ195" s="56"/>
      <c r="CR195" s="485"/>
      <c r="CS195" s="485"/>
      <c r="CT195" s="56">
        <v>0</v>
      </c>
      <c r="CU195" s="55"/>
      <c r="CV195" s="56"/>
      <c r="CW195" s="485"/>
      <c r="CX195" s="485"/>
      <c r="CY195" s="56">
        <v>0</v>
      </c>
      <c r="CZ195" s="55"/>
      <c r="DA195" s="56"/>
      <c r="DB195" s="485"/>
      <c r="DC195" s="485"/>
      <c r="DD195" s="56">
        <v>0</v>
      </c>
      <c r="DE195" s="55"/>
      <c r="DF195" s="56"/>
      <c r="DG195" s="485"/>
      <c r="DH195" s="485"/>
      <c r="DI195" s="56">
        <v>0</v>
      </c>
      <c r="DJ195" s="55"/>
      <c r="DK195" s="56"/>
      <c r="DL195" s="485"/>
      <c r="DM195" s="485"/>
      <c r="DN195" s="56">
        <v>0</v>
      </c>
      <c r="DO195" s="55"/>
      <c r="DP195" s="56"/>
      <c r="DQ195" s="485"/>
      <c r="DR195" s="485"/>
      <c r="DS195" s="56">
        <v>0</v>
      </c>
      <c r="DT195" s="55"/>
      <c r="DU195" s="56"/>
      <c r="DV195" s="485"/>
      <c r="DW195" s="485"/>
      <c r="DX195" s="56">
        <v>0</v>
      </c>
      <c r="DY195" s="55"/>
      <c r="DZ195" s="56"/>
      <c r="EA195" s="485"/>
      <c r="EB195" s="485"/>
      <c r="EC195" s="56">
        <v>0</v>
      </c>
      <c r="ED195" s="55"/>
      <c r="EE195" s="56"/>
      <c r="EF195" s="485"/>
      <c r="EG195" s="485"/>
      <c r="EH195" s="56">
        <v>0</v>
      </c>
      <c r="EI195" s="55"/>
      <c r="EJ195" s="56"/>
      <c r="EK195" s="485"/>
      <c r="EL195" s="485"/>
      <c r="EM195" s="56">
        <f t="shared" si="25"/>
        <v>0</v>
      </c>
      <c r="EN195" s="55"/>
      <c r="EO195" s="56"/>
      <c r="EP195" s="144"/>
    </row>
    <row r="196" spans="4:146" ht="12.75" customHeight="1" x14ac:dyDescent="0.3">
      <c r="D196" s="144" t="s">
        <v>366</v>
      </c>
      <c r="G196" s="420"/>
      <c r="H196" s="121">
        <v>0</v>
      </c>
      <c r="I196" s="120"/>
      <c r="J196" s="56"/>
      <c r="K196" s="485"/>
      <c r="L196" s="494"/>
      <c r="M196" s="121">
        <v>0</v>
      </c>
      <c r="N196" s="120"/>
      <c r="O196" s="56"/>
      <c r="P196" s="485"/>
      <c r="Q196" s="494"/>
      <c r="R196" s="121">
        <v>-70273</v>
      </c>
      <c r="S196" s="120"/>
      <c r="T196" s="56"/>
      <c r="U196" s="485"/>
      <c r="V196" s="494"/>
      <c r="W196" s="121">
        <v>-87002</v>
      </c>
      <c r="X196" s="120"/>
      <c r="Y196" s="56"/>
      <c r="Z196" s="485"/>
      <c r="AA196" s="494"/>
      <c r="AB196" s="121">
        <v>0</v>
      </c>
      <c r="AC196" s="120"/>
      <c r="AD196" s="56"/>
      <c r="AE196" s="485"/>
      <c r="AF196" s="494"/>
      <c r="AG196" s="121">
        <v>0</v>
      </c>
      <c r="AH196" s="120"/>
      <c r="AI196" s="56"/>
      <c r="AJ196" s="485"/>
      <c r="AK196" s="494"/>
      <c r="AL196" s="121">
        <v>0</v>
      </c>
      <c r="AM196" s="120"/>
      <c r="AN196" s="56"/>
      <c r="AO196" s="485"/>
      <c r="AP196" s="494"/>
      <c r="AQ196" s="121">
        <v>0</v>
      </c>
      <c r="AR196" s="120"/>
      <c r="AS196" s="56"/>
      <c r="AT196" s="485"/>
      <c r="AU196" s="494"/>
      <c r="AV196" s="121">
        <v>0</v>
      </c>
      <c r="AW196" s="120"/>
      <c r="AX196" s="56"/>
      <c r="AY196" s="485"/>
      <c r="AZ196" s="494"/>
      <c r="BA196" s="121">
        <v>0</v>
      </c>
      <c r="BB196" s="120"/>
      <c r="BC196" s="56"/>
      <c r="BD196" s="485"/>
      <c r="BE196" s="494"/>
      <c r="BF196" s="121">
        <v>0</v>
      </c>
      <c r="BG196" s="120"/>
      <c r="BH196" s="56"/>
      <c r="BI196" s="485"/>
      <c r="BJ196" s="494"/>
      <c r="BK196" s="121">
        <v>0</v>
      </c>
      <c r="BL196" s="120"/>
      <c r="BM196" s="56"/>
      <c r="BN196" s="485"/>
      <c r="BO196" s="494"/>
      <c r="BP196" s="121">
        <v>0</v>
      </c>
      <c r="BQ196" s="120"/>
      <c r="BR196" s="56"/>
      <c r="BS196" s="485"/>
      <c r="BT196" s="494"/>
      <c r="BU196" s="121">
        <f>SUM(M196:BP196)</f>
        <v>-157275</v>
      </c>
      <c r="BV196" s="120"/>
      <c r="BW196" s="56"/>
      <c r="BX196" s="485"/>
      <c r="BY196" s="494"/>
      <c r="BZ196" s="121">
        <v>0</v>
      </c>
      <c r="CA196" s="120"/>
      <c r="CB196" s="56"/>
      <c r="CC196" s="485"/>
      <c r="CD196" s="494"/>
      <c r="CE196" s="121">
        <v>0</v>
      </c>
      <c r="CF196" s="120"/>
      <c r="CG196" s="56"/>
      <c r="CH196" s="485"/>
      <c r="CI196" s="494"/>
      <c r="CJ196" s="121">
        <v>0</v>
      </c>
      <c r="CK196" s="120"/>
      <c r="CL196" s="56"/>
      <c r="CM196" s="485"/>
      <c r="CN196" s="494"/>
      <c r="CO196" s="121">
        <v>0</v>
      </c>
      <c r="CP196" s="120"/>
      <c r="CQ196" s="56"/>
      <c r="CR196" s="485"/>
      <c r="CS196" s="494"/>
      <c r="CT196" s="121">
        <v>0</v>
      </c>
      <c r="CU196" s="120"/>
      <c r="CV196" s="56"/>
      <c r="CW196" s="485"/>
      <c r="CX196" s="494"/>
      <c r="CY196" s="121">
        <v>0</v>
      </c>
      <c r="CZ196" s="120"/>
      <c r="DA196" s="56"/>
      <c r="DB196" s="485"/>
      <c r="DC196" s="494"/>
      <c r="DD196" s="121">
        <v>0</v>
      </c>
      <c r="DE196" s="120"/>
      <c r="DF196" s="56"/>
      <c r="DG196" s="485"/>
      <c r="DH196" s="494"/>
      <c r="DI196" s="121">
        <v>0</v>
      </c>
      <c r="DJ196" s="120"/>
      <c r="DK196" s="56"/>
      <c r="DL196" s="485"/>
      <c r="DM196" s="494"/>
      <c r="DN196" s="121">
        <v>0</v>
      </c>
      <c r="DO196" s="120"/>
      <c r="DP196" s="56"/>
      <c r="DQ196" s="485"/>
      <c r="DR196" s="494"/>
      <c r="DS196" s="121">
        <v>0</v>
      </c>
      <c r="DT196" s="120"/>
      <c r="DU196" s="56"/>
      <c r="DV196" s="485"/>
      <c r="DW196" s="494"/>
      <c r="DX196" s="121">
        <v>0</v>
      </c>
      <c r="DY196" s="120"/>
      <c r="DZ196" s="56"/>
      <c r="EA196" s="485"/>
      <c r="EB196" s="494"/>
      <c r="EC196" s="121">
        <v>0</v>
      </c>
      <c r="ED196" s="120"/>
      <c r="EE196" s="56"/>
      <c r="EF196" s="485"/>
      <c r="EG196" s="494"/>
      <c r="EH196" s="121">
        <v>0</v>
      </c>
      <c r="EI196" s="120"/>
      <c r="EJ196" s="56"/>
      <c r="EK196" s="485"/>
      <c r="EL196" s="494"/>
      <c r="EM196" s="121">
        <f t="shared" si="25"/>
        <v>0</v>
      </c>
      <c r="EN196" s="120"/>
      <c r="EO196" s="56"/>
      <c r="EP196" s="144"/>
    </row>
    <row r="197" spans="4:146" ht="12.75" customHeight="1" x14ac:dyDescent="0.3">
      <c r="D197" s="144"/>
      <c r="H197" s="56"/>
      <c r="I197" s="56"/>
      <c r="J197" s="56"/>
      <c r="K197" s="485"/>
      <c r="L197" s="56"/>
      <c r="M197" s="56"/>
      <c r="N197" s="56"/>
      <c r="O197" s="56"/>
      <c r="P197" s="485"/>
      <c r="Q197" s="56"/>
      <c r="R197" s="56"/>
      <c r="S197" s="56"/>
      <c r="T197" s="56"/>
      <c r="U197" s="485"/>
      <c r="V197" s="56"/>
      <c r="W197" s="56"/>
      <c r="X197" s="56"/>
      <c r="Y197" s="56"/>
      <c r="Z197" s="485"/>
      <c r="AA197" s="56"/>
      <c r="AB197" s="56"/>
      <c r="AC197" s="56"/>
      <c r="AD197" s="56"/>
      <c r="AE197" s="485"/>
      <c r="AF197" s="56"/>
      <c r="AG197" s="56"/>
      <c r="AH197" s="56"/>
      <c r="AI197" s="56"/>
      <c r="AJ197" s="485"/>
      <c r="AK197" s="56"/>
      <c r="AL197" s="56"/>
      <c r="AM197" s="56"/>
      <c r="AN197" s="56"/>
      <c r="AO197" s="485"/>
      <c r="AP197" s="56"/>
      <c r="AQ197" s="56"/>
      <c r="AR197" s="56"/>
      <c r="AS197" s="56"/>
      <c r="AT197" s="485"/>
      <c r="AU197" s="56"/>
      <c r="AV197" s="56"/>
      <c r="AW197" s="56"/>
      <c r="AX197" s="56"/>
      <c r="AY197" s="485"/>
      <c r="AZ197" s="56"/>
      <c r="BA197" s="56"/>
      <c r="BB197" s="56"/>
      <c r="BC197" s="56"/>
      <c r="BD197" s="485"/>
      <c r="BE197" s="56"/>
      <c r="BF197" s="56"/>
      <c r="BG197" s="56"/>
      <c r="BH197" s="56"/>
      <c r="BI197" s="485"/>
      <c r="BJ197" s="56"/>
      <c r="BK197" s="56"/>
      <c r="BL197" s="56"/>
      <c r="BM197" s="56"/>
      <c r="BN197" s="485"/>
      <c r="BO197" s="56"/>
      <c r="BP197" s="56"/>
      <c r="BQ197" s="56"/>
      <c r="BR197" s="56"/>
      <c r="BS197" s="485"/>
      <c r="BT197" s="56"/>
      <c r="BU197" s="56"/>
      <c r="BV197" s="56"/>
      <c r="BW197" s="56"/>
      <c r="BX197" s="485"/>
      <c r="BY197" s="56"/>
      <c r="BZ197" s="56"/>
      <c r="CA197" s="56"/>
      <c r="CB197" s="56"/>
      <c r="CC197" s="485"/>
      <c r="CD197" s="56"/>
      <c r="CE197" s="56"/>
      <c r="CF197" s="56"/>
      <c r="CG197" s="56"/>
      <c r="CH197" s="485"/>
      <c r="CI197" s="56"/>
      <c r="CJ197" s="56"/>
      <c r="CK197" s="56"/>
      <c r="CL197" s="56"/>
      <c r="CM197" s="485"/>
      <c r="CN197" s="56"/>
      <c r="CO197" s="56"/>
      <c r="CP197" s="56"/>
      <c r="CQ197" s="56"/>
      <c r="CR197" s="485"/>
      <c r="CS197" s="56"/>
      <c r="CT197" s="56"/>
      <c r="CU197" s="56"/>
      <c r="CV197" s="56"/>
      <c r="CW197" s="485"/>
      <c r="CX197" s="56"/>
      <c r="CY197" s="56"/>
      <c r="CZ197" s="56"/>
      <c r="DA197" s="56"/>
      <c r="DB197" s="485"/>
      <c r="DC197" s="56"/>
      <c r="DD197" s="56"/>
      <c r="DE197" s="56"/>
      <c r="DF197" s="56"/>
      <c r="DG197" s="485"/>
      <c r="DH197" s="56"/>
      <c r="DI197" s="56"/>
      <c r="DJ197" s="56"/>
      <c r="DK197" s="56"/>
      <c r="DL197" s="485"/>
      <c r="DM197" s="56"/>
      <c r="DN197" s="56"/>
      <c r="DO197" s="56"/>
      <c r="DP197" s="56"/>
      <c r="DQ197" s="485"/>
      <c r="DR197" s="56"/>
      <c r="DS197" s="56"/>
      <c r="DT197" s="56"/>
      <c r="DU197" s="56"/>
      <c r="DV197" s="485"/>
      <c r="DW197" s="56"/>
      <c r="DX197" s="56"/>
      <c r="DY197" s="56"/>
      <c r="DZ197" s="56"/>
      <c r="EA197" s="485"/>
      <c r="EB197" s="56"/>
      <c r="EC197" s="56"/>
      <c r="ED197" s="56"/>
      <c r="EE197" s="56"/>
      <c r="EF197" s="485"/>
      <c r="EG197" s="56"/>
      <c r="EH197" s="56"/>
      <c r="EI197" s="56"/>
      <c r="EJ197" s="56"/>
      <c r="EK197" s="485"/>
      <c r="EL197" s="56"/>
      <c r="EM197" s="56"/>
      <c r="EN197" s="56"/>
      <c r="EO197" s="56"/>
      <c r="EP197" s="144"/>
    </row>
    <row r="198" spans="4:146" ht="12.75" customHeight="1" x14ac:dyDescent="0.3">
      <c r="D198" s="201" t="s">
        <v>400</v>
      </c>
      <c r="E198" s="145"/>
      <c r="H198" s="56"/>
      <c r="I198" s="56"/>
      <c r="J198" s="56"/>
      <c r="K198" s="485"/>
      <c r="L198" s="56"/>
      <c r="M198" s="56"/>
      <c r="N198" s="56"/>
      <c r="O198" s="56"/>
      <c r="P198" s="485"/>
      <c r="Q198" s="56"/>
      <c r="R198" s="56"/>
      <c r="S198" s="56"/>
      <c r="T198" s="56"/>
      <c r="U198" s="485"/>
      <c r="V198" s="56"/>
      <c r="W198" s="56"/>
      <c r="X198" s="56"/>
      <c r="Y198" s="56"/>
      <c r="Z198" s="485"/>
      <c r="AA198" s="56"/>
      <c r="AB198" s="56"/>
      <c r="AC198" s="56"/>
      <c r="AD198" s="56"/>
      <c r="AE198" s="485"/>
      <c r="AF198" s="56"/>
      <c r="AG198" s="56"/>
      <c r="AH198" s="56"/>
      <c r="AI198" s="56"/>
      <c r="AJ198" s="485"/>
      <c r="AK198" s="56"/>
      <c r="AL198" s="56"/>
      <c r="AM198" s="56"/>
      <c r="AN198" s="56"/>
      <c r="AO198" s="485"/>
      <c r="AP198" s="56"/>
      <c r="AQ198" s="56"/>
      <c r="AR198" s="56"/>
      <c r="AS198" s="56"/>
      <c r="AT198" s="485"/>
      <c r="AU198" s="56"/>
      <c r="AV198" s="56"/>
      <c r="AW198" s="56"/>
      <c r="AX198" s="56"/>
      <c r="AY198" s="485"/>
      <c r="AZ198" s="56"/>
      <c r="BA198" s="56"/>
      <c r="BB198" s="56"/>
      <c r="BC198" s="56"/>
      <c r="BD198" s="485"/>
      <c r="BE198" s="56"/>
      <c r="BF198" s="56"/>
      <c r="BG198" s="56"/>
      <c r="BH198" s="56"/>
      <c r="BI198" s="485"/>
      <c r="BJ198" s="56"/>
      <c r="BK198" s="56"/>
      <c r="BL198" s="56"/>
      <c r="BM198" s="56"/>
      <c r="BN198" s="485"/>
      <c r="BO198" s="56"/>
      <c r="BP198" s="56"/>
      <c r="BQ198" s="56"/>
      <c r="BR198" s="56"/>
      <c r="BS198" s="485"/>
      <c r="BT198" s="56"/>
      <c r="BU198" s="56"/>
      <c r="BV198" s="56"/>
      <c r="BW198" s="56"/>
      <c r="BX198" s="485"/>
      <c r="BY198" s="56"/>
      <c r="BZ198" s="56"/>
      <c r="CA198" s="56"/>
      <c r="CB198" s="56"/>
      <c r="CC198" s="485"/>
      <c r="CD198" s="56"/>
      <c r="CE198" s="56"/>
      <c r="CF198" s="56"/>
      <c r="CG198" s="56"/>
      <c r="CH198" s="485"/>
      <c r="CI198" s="56"/>
      <c r="CJ198" s="56"/>
      <c r="CK198" s="56"/>
      <c r="CL198" s="56"/>
      <c r="CM198" s="485"/>
      <c r="CN198" s="56"/>
      <c r="CO198" s="56"/>
      <c r="CP198" s="56"/>
      <c r="CQ198" s="56"/>
      <c r="CR198" s="485"/>
      <c r="CS198" s="56"/>
      <c r="CT198" s="56"/>
      <c r="CU198" s="56"/>
      <c r="CV198" s="56"/>
      <c r="CW198" s="485"/>
      <c r="CX198" s="56"/>
      <c r="CY198" s="56"/>
      <c r="CZ198" s="56"/>
      <c r="DA198" s="56"/>
      <c r="DB198" s="485"/>
      <c r="DC198" s="56"/>
      <c r="DD198" s="56"/>
      <c r="DE198" s="56"/>
      <c r="DF198" s="56"/>
      <c r="DG198" s="485"/>
      <c r="DH198" s="56"/>
      <c r="DI198" s="56"/>
      <c r="DJ198" s="56"/>
      <c r="DK198" s="56"/>
      <c r="DL198" s="485"/>
      <c r="DM198" s="56"/>
      <c r="DN198" s="56"/>
      <c r="DO198" s="56"/>
      <c r="DP198" s="56"/>
      <c r="DQ198" s="485"/>
      <c r="DR198" s="56"/>
      <c r="DS198" s="56"/>
      <c r="DT198" s="56"/>
      <c r="DU198" s="56"/>
      <c r="DV198" s="485"/>
      <c r="DW198" s="56"/>
      <c r="DX198" s="56"/>
      <c r="DY198" s="56"/>
      <c r="DZ198" s="56"/>
      <c r="EA198" s="485"/>
      <c r="EB198" s="56"/>
      <c r="EC198" s="56"/>
      <c r="ED198" s="56"/>
      <c r="EE198" s="56"/>
      <c r="EF198" s="485"/>
      <c r="EG198" s="56"/>
      <c r="EH198" s="56"/>
      <c r="EI198" s="56"/>
      <c r="EJ198" s="56"/>
      <c r="EK198" s="485"/>
      <c r="EL198" s="56"/>
      <c r="EM198" s="56"/>
      <c r="EN198" s="56"/>
      <c r="EO198" s="56"/>
      <c r="EP198" s="144"/>
    </row>
    <row r="199" spans="4:146" ht="12.75" customHeight="1" x14ac:dyDescent="0.3">
      <c r="D199" s="144" t="s">
        <v>401</v>
      </c>
      <c r="H199" s="56">
        <f>SUM(H200:H202)</f>
        <v>0</v>
      </c>
      <c r="I199" s="56"/>
      <c r="J199" s="56"/>
      <c r="K199" s="485"/>
      <c r="L199" s="56"/>
      <c r="M199" s="56">
        <f>SUM(M200:M202)</f>
        <v>0</v>
      </c>
      <c r="N199" s="56"/>
      <c r="O199" s="56"/>
      <c r="P199" s="485"/>
      <c r="Q199" s="56"/>
      <c r="R199" s="56">
        <f>SUM(R200:R202)</f>
        <v>0</v>
      </c>
      <c r="S199" s="56"/>
      <c r="T199" s="56"/>
      <c r="U199" s="485"/>
      <c r="V199" s="56"/>
      <c r="W199" s="56">
        <f>SUM(W200:W202)</f>
        <v>0</v>
      </c>
      <c r="X199" s="56"/>
      <c r="Y199" s="56"/>
      <c r="Z199" s="485"/>
      <c r="AA199" s="56"/>
      <c r="AB199" s="56">
        <f>SUM(AB200:AB202)</f>
        <v>0</v>
      </c>
      <c r="AC199" s="56"/>
      <c r="AD199" s="56"/>
      <c r="AE199" s="485"/>
      <c r="AF199" s="56"/>
      <c r="AG199" s="56">
        <f>SUM(AG200:AG202)</f>
        <v>0</v>
      </c>
      <c r="AH199" s="56"/>
      <c r="AI199" s="56"/>
      <c r="AJ199" s="485"/>
      <c r="AK199" s="56"/>
      <c r="AL199" s="56">
        <f>SUM(AL200:AL202)</f>
        <v>0</v>
      </c>
      <c r="AM199" s="56"/>
      <c r="AN199" s="56"/>
      <c r="AO199" s="485"/>
      <c r="AP199" s="56"/>
      <c r="AQ199" s="56">
        <f>SUM(AQ200:AQ202)</f>
        <v>0</v>
      </c>
      <c r="AR199" s="56"/>
      <c r="AS199" s="56"/>
      <c r="AT199" s="485"/>
      <c r="AU199" s="56"/>
      <c r="AV199" s="56">
        <f>SUM(AV200:AV202)</f>
        <v>0</v>
      </c>
      <c r="AW199" s="56"/>
      <c r="AX199" s="56"/>
      <c r="AY199" s="485"/>
      <c r="AZ199" s="56"/>
      <c r="BA199" s="56">
        <f>SUM(BA200:BA202)</f>
        <v>0</v>
      </c>
      <c r="BB199" s="56"/>
      <c r="BC199" s="56"/>
      <c r="BD199" s="485"/>
      <c r="BE199" s="56"/>
      <c r="BF199" s="56">
        <f>SUM(BF200:BF202)</f>
        <v>0</v>
      </c>
      <c r="BG199" s="56"/>
      <c r="BH199" s="56"/>
      <c r="BI199" s="485"/>
      <c r="BJ199" s="56"/>
      <c r="BK199" s="56">
        <f>SUM(BK200:BK202)</f>
        <v>0</v>
      </c>
      <c r="BL199" s="56"/>
      <c r="BM199" s="56"/>
      <c r="BN199" s="485"/>
      <c r="BO199" s="56"/>
      <c r="BP199" s="56">
        <f>SUM(BP200:BP202)</f>
        <v>0</v>
      </c>
      <c r="BQ199" s="56"/>
      <c r="BR199" s="56"/>
      <c r="BS199" s="485"/>
      <c r="BT199" s="56"/>
      <c r="BU199" s="56">
        <f>SUM(BU200:BU202)</f>
        <v>0</v>
      </c>
      <c r="BV199" s="56"/>
      <c r="BW199" s="56"/>
      <c r="BX199" s="485"/>
      <c r="BY199" s="56"/>
      <c r="BZ199" s="56">
        <f>SUM(BZ200:BZ202)</f>
        <v>0</v>
      </c>
      <c r="CA199" s="56"/>
      <c r="CB199" s="56"/>
      <c r="CC199" s="485"/>
      <c r="CD199" s="56"/>
      <c r="CE199" s="56">
        <f>SUM(CE200:CE202)</f>
        <v>0</v>
      </c>
      <c r="CF199" s="56"/>
      <c r="CG199" s="56"/>
      <c r="CH199" s="485"/>
      <c r="CI199" s="56"/>
      <c r="CJ199" s="56">
        <f>SUM(CJ200:CJ202)</f>
        <v>0</v>
      </c>
      <c r="CK199" s="56"/>
      <c r="CL199" s="56"/>
      <c r="CM199" s="485"/>
      <c r="CN199" s="56"/>
      <c r="CO199" s="56">
        <f>SUM(CO200:CO202)</f>
        <v>0</v>
      </c>
      <c r="CP199" s="56"/>
      <c r="CQ199" s="56"/>
      <c r="CR199" s="485"/>
      <c r="CS199" s="56"/>
      <c r="CT199" s="56">
        <f>SUM(CT200:CT202)</f>
        <v>0</v>
      </c>
      <c r="CU199" s="56"/>
      <c r="CV199" s="56"/>
      <c r="CW199" s="485"/>
      <c r="CX199" s="56"/>
      <c r="CY199" s="56">
        <f>SUM(CY200:CY202)</f>
        <v>0</v>
      </c>
      <c r="CZ199" s="56"/>
      <c r="DA199" s="56"/>
      <c r="DB199" s="485"/>
      <c r="DC199" s="56"/>
      <c r="DD199" s="56">
        <f>SUM(DD200:DD202)</f>
        <v>0</v>
      </c>
      <c r="DE199" s="56"/>
      <c r="DF199" s="56"/>
      <c r="DG199" s="485"/>
      <c r="DH199" s="56"/>
      <c r="DI199" s="56">
        <f>SUM(DI200:DI202)</f>
        <v>0</v>
      </c>
      <c r="DJ199" s="56"/>
      <c r="DK199" s="56"/>
      <c r="DL199" s="485"/>
      <c r="DM199" s="56"/>
      <c r="DN199" s="56">
        <f>SUM(DN200:DN202)</f>
        <v>0</v>
      </c>
      <c r="DO199" s="56"/>
      <c r="DP199" s="56"/>
      <c r="DQ199" s="485"/>
      <c r="DR199" s="56"/>
      <c r="DS199" s="56">
        <f>SUM(DS200:DS202)</f>
        <v>0</v>
      </c>
      <c r="DT199" s="56"/>
      <c r="DU199" s="56"/>
      <c r="DV199" s="485"/>
      <c r="DW199" s="56"/>
      <c r="DX199" s="56">
        <f>SUM(DX200:DX202)</f>
        <v>0</v>
      </c>
      <c r="DY199" s="56"/>
      <c r="DZ199" s="56"/>
      <c r="EA199" s="485"/>
      <c r="EB199" s="56"/>
      <c r="EC199" s="56">
        <f>SUM(EC200:EC202)</f>
        <v>0</v>
      </c>
      <c r="ED199" s="56"/>
      <c r="EE199" s="56"/>
      <c r="EF199" s="485"/>
      <c r="EG199" s="56"/>
      <c r="EH199" s="56">
        <f>SUM(EH200:EH202)</f>
        <v>0</v>
      </c>
      <c r="EI199" s="56"/>
      <c r="EJ199" s="56"/>
      <c r="EK199" s="485"/>
      <c r="EL199" s="56"/>
      <c r="EM199" s="56">
        <f>SUM(EM200:EM202)</f>
        <v>0</v>
      </c>
      <c r="EN199" s="56"/>
      <c r="EO199" s="56"/>
      <c r="EP199" s="144"/>
    </row>
    <row r="200" spans="4:146" ht="12.75" customHeight="1" x14ac:dyDescent="0.3">
      <c r="D200" s="144" t="s">
        <v>362</v>
      </c>
      <c r="G200" s="406"/>
      <c r="H200" s="483">
        <v>0</v>
      </c>
      <c r="I200" s="484"/>
      <c r="J200" s="56"/>
      <c r="K200" s="485"/>
      <c r="L200" s="486"/>
      <c r="M200" s="483">
        <v>0</v>
      </c>
      <c r="N200" s="484"/>
      <c r="O200" s="56"/>
      <c r="P200" s="485"/>
      <c r="Q200" s="486"/>
      <c r="R200" s="483">
        <v>0</v>
      </c>
      <c r="S200" s="484"/>
      <c r="T200" s="56"/>
      <c r="U200" s="485"/>
      <c r="V200" s="486"/>
      <c r="W200" s="483">
        <v>0</v>
      </c>
      <c r="X200" s="484"/>
      <c r="Y200" s="56"/>
      <c r="Z200" s="485"/>
      <c r="AA200" s="486"/>
      <c r="AB200" s="483">
        <v>0</v>
      </c>
      <c r="AC200" s="484"/>
      <c r="AD200" s="56"/>
      <c r="AE200" s="485"/>
      <c r="AF200" s="486"/>
      <c r="AG200" s="483">
        <v>0</v>
      </c>
      <c r="AH200" s="484"/>
      <c r="AI200" s="56"/>
      <c r="AJ200" s="485"/>
      <c r="AK200" s="486"/>
      <c r="AL200" s="483">
        <v>0</v>
      </c>
      <c r="AM200" s="484"/>
      <c r="AN200" s="56"/>
      <c r="AO200" s="485"/>
      <c r="AP200" s="486"/>
      <c r="AQ200" s="483">
        <v>0</v>
      </c>
      <c r="AR200" s="484"/>
      <c r="AS200" s="56"/>
      <c r="AT200" s="485"/>
      <c r="AU200" s="486"/>
      <c r="AV200" s="483">
        <v>0</v>
      </c>
      <c r="AW200" s="484"/>
      <c r="AX200" s="56"/>
      <c r="AY200" s="485"/>
      <c r="AZ200" s="486"/>
      <c r="BA200" s="483">
        <v>0</v>
      </c>
      <c r="BB200" s="484"/>
      <c r="BC200" s="56"/>
      <c r="BD200" s="485"/>
      <c r="BE200" s="486"/>
      <c r="BF200" s="483">
        <v>0</v>
      </c>
      <c r="BG200" s="484"/>
      <c r="BH200" s="56"/>
      <c r="BI200" s="485"/>
      <c r="BJ200" s="486"/>
      <c r="BK200" s="483">
        <v>0</v>
      </c>
      <c r="BL200" s="484"/>
      <c r="BM200" s="56"/>
      <c r="BN200" s="485"/>
      <c r="BO200" s="486"/>
      <c r="BP200" s="483">
        <v>0</v>
      </c>
      <c r="BQ200" s="484"/>
      <c r="BR200" s="56"/>
      <c r="BS200" s="485"/>
      <c r="BT200" s="486"/>
      <c r="BU200" s="483">
        <f>SUM(M200:BP200)</f>
        <v>0</v>
      </c>
      <c r="BV200" s="484"/>
      <c r="BW200" s="56"/>
      <c r="BX200" s="485"/>
      <c r="BY200" s="486"/>
      <c r="BZ200" s="483">
        <v>0</v>
      </c>
      <c r="CA200" s="484"/>
      <c r="CB200" s="56"/>
      <c r="CC200" s="485"/>
      <c r="CD200" s="486"/>
      <c r="CE200" s="483">
        <v>0</v>
      </c>
      <c r="CF200" s="484"/>
      <c r="CG200" s="56"/>
      <c r="CH200" s="485"/>
      <c r="CI200" s="486"/>
      <c r="CJ200" s="483">
        <v>0</v>
      </c>
      <c r="CK200" s="484"/>
      <c r="CL200" s="56"/>
      <c r="CM200" s="485"/>
      <c r="CN200" s="486"/>
      <c r="CO200" s="483">
        <v>0</v>
      </c>
      <c r="CP200" s="484"/>
      <c r="CQ200" s="56"/>
      <c r="CR200" s="485"/>
      <c r="CS200" s="486"/>
      <c r="CT200" s="483">
        <v>0</v>
      </c>
      <c r="CU200" s="484"/>
      <c r="CV200" s="56"/>
      <c r="CW200" s="485"/>
      <c r="CX200" s="486"/>
      <c r="CY200" s="483">
        <v>0</v>
      </c>
      <c r="CZ200" s="484"/>
      <c r="DA200" s="56"/>
      <c r="DB200" s="485"/>
      <c r="DC200" s="486"/>
      <c r="DD200" s="483">
        <v>0</v>
      </c>
      <c r="DE200" s="484"/>
      <c r="DF200" s="56"/>
      <c r="DG200" s="485"/>
      <c r="DH200" s="486"/>
      <c r="DI200" s="483">
        <v>0</v>
      </c>
      <c r="DJ200" s="484"/>
      <c r="DK200" s="56"/>
      <c r="DL200" s="485"/>
      <c r="DM200" s="486"/>
      <c r="DN200" s="483">
        <v>0</v>
      </c>
      <c r="DO200" s="484"/>
      <c r="DP200" s="56"/>
      <c r="DQ200" s="485"/>
      <c r="DR200" s="486"/>
      <c r="DS200" s="483">
        <v>0</v>
      </c>
      <c r="DT200" s="484"/>
      <c r="DU200" s="56"/>
      <c r="DV200" s="485"/>
      <c r="DW200" s="486"/>
      <c r="DX200" s="483">
        <v>0</v>
      </c>
      <c r="DY200" s="484"/>
      <c r="DZ200" s="56"/>
      <c r="EA200" s="485"/>
      <c r="EB200" s="486"/>
      <c r="EC200" s="483">
        <v>0</v>
      </c>
      <c r="ED200" s="484"/>
      <c r="EE200" s="56"/>
      <c r="EF200" s="485"/>
      <c r="EG200" s="486"/>
      <c r="EH200" s="483">
        <v>0</v>
      </c>
      <c r="EI200" s="484"/>
      <c r="EJ200" s="56"/>
      <c r="EK200" s="485"/>
      <c r="EL200" s="486"/>
      <c r="EM200" s="483">
        <f t="shared" ref="EM200:EM202" si="26">SUM(CE200:CO200)</f>
        <v>0</v>
      </c>
      <c r="EN200" s="484"/>
      <c r="EO200" s="56"/>
      <c r="EP200" s="144"/>
    </row>
    <row r="201" spans="4:146" ht="12.75" customHeight="1" x14ac:dyDescent="0.3">
      <c r="D201" s="144" t="s">
        <v>365</v>
      </c>
      <c r="G201" s="400"/>
      <c r="H201" s="56">
        <v>0</v>
      </c>
      <c r="I201" s="55"/>
      <c r="J201" s="56"/>
      <c r="K201" s="485"/>
      <c r="L201" s="485"/>
      <c r="M201" s="56">
        <v>0</v>
      </c>
      <c r="N201" s="55"/>
      <c r="O201" s="56"/>
      <c r="P201" s="485"/>
      <c r="Q201" s="485"/>
      <c r="R201" s="56">
        <v>0</v>
      </c>
      <c r="S201" s="55"/>
      <c r="T201" s="56"/>
      <c r="U201" s="485"/>
      <c r="V201" s="485"/>
      <c r="W201" s="56">
        <v>0</v>
      </c>
      <c r="X201" s="55"/>
      <c r="Y201" s="56"/>
      <c r="Z201" s="485"/>
      <c r="AA201" s="485"/>
      <c r="AB201" s="56">
        <v>0</v>
      </c>
      <c r="AC201" s="55"/>
      <c r="AD201" s="56"/>
      <c r="AE201" s="485"/>
      <c r="AF201" s="485"/>
      <c r="AG201" s="56">
        <v>0</v>
      </c>
      <c r="AH201" s="55"/>
      <c r="AI201" s="56"/>
      <c r="AJ201" s="485"/>
      <c r="AK201" s="485"/>
      <c r="AL201" s="56">
        <v>0</v>
      </c>
      <c r="AM201" s="55"/>
      <c r="AN201" s="56"/>
      <c r="AO201" s="485"/>
      <c r="AP201" s="485"/>
      <c r="AQ201" s="56">
        <v>0</v>
      </c>
      <c r="AR201" s="55"/>
      <c r="AS201" s="56"/>
      <c r="AT201" s="485"/>
      <c r="AU201" s="485"/>
      <c r="AV201" s="56">
        <v>0</v>
      </c>
      <c r="AW201" s="55"/>
      <c r="AX201" s="56"/>
      <c r="AY201" s="485"/>
      <c r="AZ201" s="485"/>
      <c r="BA201" s="56">
        <v>0</v>
      </c>
      <c r="BB201" s="55"/>
      <c r="BC201" s="56"/>
      <c r="BD201" s="485"/>
      <c r="BE201" s="485"/>
      <c r="BF201" s="56">
        <v>0</v>
      </c>
      <c r="BG201" s="55"/>
      <c r="BH201" s="56"/>
      <c r="BI201" s="485"/>
      <c r="BJ201" s="485"/>
      <c r="BK201" s="56">
        <v>0</v>
      </c>
      <c r="BL201" s="55"/>
      <c r="BM201" s="56"/>
      <c r="BN201" s="485"/>
      <c r="BO201" s="485"/>
      <c r="BP201" s="56">
        <v>0</v>
      </c>
      <c r="BQ201" s="55"/>
      <c r="BR201" s="56"/>
      <c r="BS201" s="485"/>
      <c r="BT201" s="485"/>
      <c r="BU201" s="56">
        <f>SUM(M201:BP201)</f>
        <v>0</v>
      </c>
      <c r="BV201" s="55"/>
      <c r="BW201" s="56"/>
      <c r="BX201" s="485"/>
      <c r="BY201" s="485"/>
      <c r="BZ201" s="56">
        <v>0</v>
      </c>
      <c r="CA201" s="55"/>
      <c r="CB201" s="56"/>
      <c r="CC201" s="485"/>
      <c r="CD201" s="485"/>
      <c r="CE201" s="56">
        <v>0</v>
      </c>
      <c r="CF201" s="55"/>
      <c r="CG201" s="56"/>
      <c r="CH201" s="485"/>
      <c r="CI201" s="485"/>
      <c r="CJ201" s="56">
        <v>0</v>
      </c>
      <c r="CK201" s="55"/>
      <c r="CL201" s="56"/>
      <c r="CM201" s="485"/>
      <c r="CN201" s="485"/>
      <c r="CO201" s="56">
        <v>0</v>
      </c>
      <c r="CP201" s="55"/>
      <c r="CQ201" s="56"/>
      <c r="CR201" s="485"/>
      <c r="CS201" s="485"/>
      <c r="CT201" s="56">
        <v>0</v>
      </c>
      <c r="CU201" s="55"/>
      <c r="CV201" s="56"/>
      <c r="CW201" s="485"/>
      <c r="CX201" s="485"/>
      <c r="CY201" s="56">
        <v>0</v>
      </c>
      <c r="CZ201" s="55"/>
      <c r="DA201" s="56"/>
      <c r="DB201" s="485"/>
      <c r="DC201" s="485"/>
      <c r="DD201" s="56">
        <v>0</v>
      </c>
      <c r="DE201" s="55"/>
      <c r="DF201" s="56"/>
      <c r="DG201" s="485"/>
      <c r="DH201" s="485"/>
      <c r="DI201" s="56">
        <v>0</v>
      </c>
      <c r="DJ201" s="55"/>
      <c r="DK201" s="56"/>
      <c r="DL201" s="485"/>
      <c r="DM201" s="485"/>
      <c r="DN201" s="56">
        <v>0</v>
      </c>
      <c r="DO201" s="55"/>
      <c r="DP201" s="56"/>
      <c r="DQ201" s="485"/>
      <c r="DR201" s="485"/>
      <c r="DS201" s="56">
        <v>0</v>
      </c>
      <c r="DT201" s="55"/>
      <c r="DU201" s="56"/>
      <c r="DV201" s="485"/>
      <c r="DW201" s="485"/>
      <c r="DX201" s="56">
        <v>0</v>
      </c>
      <c r="DY201" s="55"/>
      <c r="DZ201" s="56"/>
      <c r="EA201" s="485"/>
      <c r="EB201" s="485"/>
      <c r="EC201" s="56">
        <v>0</v>
      </c>
      <c r="ED201" s="55"/>
      <c r="EE201" s="56"/>
      <c r="EF201" s="485"/>
      <c r="EG201" s="485"/>
      <c r="EH201" s="56">
        <v>0</v>
      </c>
      <c r="EI201" s="55"/>
      <c r="EJ201" s="56"/>
      <c r="EK201" s="485"/>
      <c r="EL201" s="485"/>
      <c r="EM201" s="56">
        <f t="shared" si="26"/>
        <v>0</v>
      </c>
      <c r="EN201" s="55"/>
      <c r="EO201" s="56"/>
      <c r="EP201" s="144"/>
    </row>
    <row r="202" spans="4:146" ht="12.75" customHeight="1" x14ac:dyDescent="0.3">
      <c r="D202" s="144" t="s">
        <v>366</v>
      </c>
      <c r="G202" s="420"/>
      <c r="H202" s="121">
        <v>0</v>
      </c>
      <c r="I202" s="120"/>
      <c r="J202" s="56"/>
      <c r="K202" s="485"/>
      <c r="L202" s="494"/>
      <c r="M202" s="121">
        <v>0</v>
      </c>
      <c r="N202" s="120"/>
      <c r="O202" s="56"/>
      <c r="P202" s="485"/>
      <c r="Q202" s="494"/>
      <c r="R202" s="121">
        <v>0</v>
      </c>
      <c r="S202" s="120"/>
      <c r="T202" s="56"/>
      <c r="U202" s="485"/>
      <c r="V202" s="494"/>
      <c r="W202" s="121">
        <v>0</v>
      </c>
      <c r="X202" s="120"/>
      <c r="Y202" s="56"/>
      <c r="Z202" s="485"/>
      <c r="AA202" s="494"/>
      <c r="AB202" s="121">
        <v>0</v>
      </c>
      <c r="AC202" s="120"/>
      <c r="AD202" s="56"/>
      <c r="AE202" s="485"/>
      <c r="AF202" s="494"/>
      <c r="AG202" s="121">
        <v>0</v>
      </c>
      <c r="AH202" s="120"/>
      <c r="AI202" s="56"/>
      <c r="AJ202" s="485"/>
      <c r="AK202" s="494"/>
      <c r="AL202" s="121">
        <v>0</v>
      </c>
      <c r="AM202" s="120"/>
      <c r="AN202" s="56"/>
      <c r="AO202" s="485"/>
      <c r="AP202" s="494"/>
      <c r="AQ202" s="121">
        <v>0</v>
      </c>
      <c r="AR202" s="120"/>
      <c r="AS202" s="56"/>
      <c r="AT202" s="485"/>
      <c r="AU202" s="494"/>
      <c r="AV202" s="121">
        <v>0</v>
      </c>
      <c r="AW202" s="120"/>
      <c r="AX202" s="56"/>
      <c r="AY202" s="485"/>
      <c r="AZ202" s="494"/>
      <c r="BA202" s="121">
        <v>0</v>
      </c>
      <c r="BB202" s="120"/>
      <c r="BC202" s="56"/>
      <c r="BD202" s="485"/>
      <c r="BE202" s="494"/>
      <c r="BF202" s="121">
        <v>0</v>
      </c>
      <c r="BG202" s="120"/>
      <c r="BH202" s="56"/>
      <c r="BI202" s="485"/>
      <c r="BJ202" s="494"/>
      <c r="BK202" s="121">
        <v>0</v>
      </c>
      <c r="BL202" s="120"/>
      <c r="BM202" s="56"/>
      <c r="BN202" s="485"/>
      <c r="BO202" s="494"/>
      <c r="BP202" s="121">
        <v>0</v>
      </c>
      <c r="BQ202" s="120"/>
      <c r="BR202" s="56"/>
      <c r="BS202" s="485"/>
      <c r="BT202" s="494"/>
      <c r="BU202" s="121">
        <f>SUM(M202:BP202)</f>
        <v>0</v>
      </c>
      <c r="BV202" s="120"/>
      <c r="BW202" s="56"/>
      <c r="BX202" s="485"/>
      <c r="BY202" s="494"/>
      <c r="BZ202" s="121">
        <v>0</v>
      </c>
      <c r="CA202" s="120"/>
      <c r="CB202" s="56"/>
      <c r="CC202" s="485"/>
      <c r="CD202" s="494"/>
      <c r="CE202" s="121">
        <v>0</v>
      </c>
      <c r="CF202" s="120"/>
      <c r="CG202" s="56"/>
      <c r="CH202" s="485"/>
      <c r="CI202" s="494"/>
      <c r="CJ202" s="121">
        <v>0</v>
      </c>
      <c r="CK202" s="120"/>
      <c r="CL202" s="56"/>
      <c r="CM202" s="485"/>
      <c r="CN202" s="494"/>
      <c r="CO202" s="121">
        <v>0</v>
      </c>
      <c r="CP202" s="120"/>
      <c r="CQ202" s="56"/>
      <c r="CR202" s="485"/>
      <c r="CS202" s="494"/>
      <c r="CT202" s="121">
        <v>0</v>
      </c>
      <c r="CU202" s="120"/>
      <c r="CV202" s="56"/>
      <c r="CW202" s="485"/>
      <c r="CX202" s="494"/>
      <c r="CY202" s="121">
        <v>0</v>
      </c>
      <c r="CZ202" s="120"/>
      <c r="DA202" s="56"/>
      <c r="DB202" s="485"/>
      <c r="DC202" s="494"/>
      <c r="DD202" s="121">
        <v>0</v>
      </c>
      <c r="DE202" s="120"/>
      <c r="DF202" s="56"/>
      <c r="DG202" s="485"/>
      <c r="DH202" s="494"/>
      <c r="DI202" s="121">
        <v>0</v>
      </c>
      <c r="DJ202" s="120"/>
      <c r="DK202" s="56"/>
      <c r="DL202" s="485"/>
      <c r="DM202" s="494"/>
      <c r="DN202" s="121">
        <v>0</v>
      </c>
      <c r="DO202" s="120"/>
      <c r="DP202" s="56"/>
      <c r="DQ202" s="485"/>
      <c r="DR202" s="494"/>
      <c r="DS202" s="121">
        <v>0</v>
      </c>
      <c r="DT202" s="120"/>
      <c r="DU202" s="56"/>
      <c r="DV202" s="485"/>
      <c r="DW202" s="494"/>
      <c r="DX202" s="121">
        <v>0</v>
      </c>
      <c r="DY202" s="120"/>
      <c r="DZ202" s="56"/>
      <c r="EA202" s="485"/>
      <c r="EB202" s="494"/>
      <c r="EC202" s="121">
        <v>0</v>
      </c>
      <c r="ED202" s="120"/>
      <c r="EE202" s="56"/>
      <c r="EF202" s="485"/>
      <c r="EG202" s="494"/>
      <c r="EH202" s="121">
        <v>0</v>
      </c>
      <c r="EI202" s="120"/>
      <c r="EJ202" s="56"/>
      <c r="EK202" s="485"/>
      <c r="EL202" s="494"/>
      <c r="EM202" s="121">
        <f t="shared" si="26"/>
        <v>0</v>
      </c>
      <c r="EN202" s="120"/>
      <c r="EO202" s="56"/>
      <c r="EP202" s="144"/>
    </row>
    <row r="203" spans="4:146" ht="12.75" customHeight="1" x14ac:dyDescent="0.3">
      <c r="D203" s="144"/>
      <c r="H203" s="56"/>
      <c r="I203" s="56"/>
      <c r="J203" s="56"/>
      <c r="K203" s="485"/>
      <c r="L203" s="56"/>
      <c r="M203" s="56"/>
      <c r="N203" s="56"/>
      <c r="O203" s="56"/>
      <c r="P203" s="485"/>
      <c r="Q203" s="56"/>
      <c r="R203" s="56"/>
      <c r="S203" s="56"/>
      <c r="T203" s="56"/>
      <c r="U203" s="485"/>
      <c r="V203" s="56"/>
      <c r="W203" s="56"/>
      <c r="X203" s="56"/>
      <c r="Y203" s="56"/>
      <c r="Z203" s="485"/>
      <c r="AA203" s="56"/>
      <c r="AB203" s="56"/>
      <c r="AC203" s="56"/>
      <c r="AD203" s="56"/>
      <c r="AE203" s="485"/>
      <c r="AF203" s="56"/>
      <c r="AG203" s="56"/>
      <c r="AH203" s="56"/>
      <c r="AI203" s="56"/>
      <c r="AJ203" s="485"/>
      <c r="AK203" s="56"/>
      <c r="AL203" s="56"/>
      <c r="AM203" s="56"/>
      <c r="AN203" s="56"/>
      <c r="AO203" s="485"/>
      <c r="AP203" s="56"/>
      <c r="AQ203" s="56"/>
      <c r="AR203" s="56"/>
      <c r="AS203" s="56"/>
      <c r="AT203" s="485"/>
      <c r="AU203" s="56"/>
      <c r="AV203" s="56"/>
      <c r="AW203" s="56"/>
      <c r="AX203" s="56"/>
      <c r="AY203" s="485"/>
      <c r="AZ203" s="56"/>
      <c r="BA203" s="56"/>
      <c r="BB203" s="56"/>
      <c r="BC203" s="56"/>
      <c r="BD203" s="485"/>
      <c r="BE203" s="56"/>
      <c r="BF203" s="56"/>
      <c r="BG203" s="56"/>
      <c r="BH203" s="56"/>
      <c r="BI203" s="485"/>
      <c r="BJ203" s="56"/>
      <c r="BK203" s="56"/>
      <c r="BL203" s="56"/>
      <c r="BM203" s="56"/>
      <c r="BN203" s="485"/>
      <c r="BO203" s="56"/>
      <c r="BP203" s="56"/>
      <c r="BQ203" s="56"/>
      <c r="BR203" s="56"/>
      <c r="BS203" s="485"/>
      <c r="BT203" s="56"/>
      <c r="BU203" s="56"/>
      <c r="BV203" s="56"/>
      <c r="BW203" s="56"/>
      <c r="BX203" s="485"/>
      <c r="BY203" s="56"/>
      <c r="BZ203" s="56"/>
      <c r="CA203" s="56"/>
      <c r="CB203" s="56"/>
      <c r="CC203" s="485"/>
      <c r="CD203" s="56"/>
      <c r="CE203" s="56"/>
      <c r="CF203" s="56"/>
      <c r="CG203" s="56"/>
      <c r="CH203" s="485"/>
      <c r="CI203" s="56"/>
      <c r="CJ203" s="56"/>
      <c r="CK203" s="56"/>
      <c r="CL203" s="56"/>
      <c r="CM203" s="485"/>
      <c r="CN203" s="56"/>
      <c r="CO203" s="56"/>
      <c r="CP203" s="56"/>
      <c r="CQ203" s="56"/>
      <c r="CR203" s="485"/>
      <c r="CS203" s="56"/>
      <c r="CT203" s="56"/>
      <c r="CU203" s="56"/>
      <c r="CV203" s="56"/>
      <c r="CW203" s="485"/>
      <c r="CX203" s="56"/>
      <c r="CY203" s="56"/>
      <c r="CZ203" s="56"/>
      <c r="DA203" s="56"/>
      <c r="DB203" s="485"/>
      <c r="DC203" s="56"/>
      <c r="DD203" s="56"/>
      <c r="DE203" s="56"/>
      <c r="DF203" s="56"/>
      <c r="DG203" s="485"/>
      <c r="DH203" s="56"/>
      <c r="DI203" s="56"/>
      <c r="DJ203" s="56"/>
      <c r="DK203" s="56"/>
      <c r="DL203" s="485"/>
      <c r="DM203" s="56"/>
      <c r="DN203" s="56"/>
      <c r="DO203" s="56"/>
      <c r="DP203" s="56"/>
      <c r="DQ203" s="485"/>
      <c r="DR203" s="56"/>
      <c r="DS203" s="56"/>
      <c r="DT203" s="56"/>
      <c r="DU203" s="56"/>
      <c r="DV203" s="485"/>
      <c r="DW203" s="56"/>
      <c r="DX203" s="56"/>
      <c r="DY203" s="56"/>
      <c r="DZ203" s="56"/>
      <c r="EA203" s="485"/>
      <c r="EB203" s="56"/>
      <c r="EC203" s="56"/>
      <c r="ED203" s="56"/>
      <c r="EE203" s="56"/>
      <c r="EF203" s="485"/>
      <c r="EG203" s="56"/>
      <c r="EH203" s="56"/>
      <c r="EI203" s="56"/>
      <c r="EJ203" s="56"/>
      <c r="EK203" s="485"/>
      <c r="EL203" s="56"/>
      <c r="EM203" s="56"/>
      <c r="EN203" s="56"/>
      <c r="EO203" s="56"/>
      <c r="EP203" s="144"/>
    </row>
    <row r="204" spans="4:146" ht="12.75" customHeight="1" x14ac:dyDescent="0.3">
      <c r="D204" s="144" t="s">
        <v>402</v>
      </c>
      <c r="H204" s="56">
        <f>SUM(H205:H207)</f>
        <v>0</v>
      </c>
      <c r="I204" s="56"/>
      <c r="J204" s="56"/>
      <c r="K204" s="485"/>
      <c r="L204" s="56"/>
      <c r="M204" s="56">
        <f>SUM(M205:M207)</f>
        <v>0</v>
      </c>
      <c r="N204" s="56"/>
      <c r="O204" s="56"/>
      <c r="P204" s="485"/>
      <c r="Q204" s="56"/>
      <c r="R204" s="56">
        <f>SUM(R205:R207)</f>
        <v>0</v>
      </c>
      <c r="S204" s="56"/>
      <c r="T204" s="56"/>
      <c r="U204" s="485"/>
      <c r="V204" s="56"/>
      <c r="W204" s="56">
        <f>SUM(W205:W207)</f>
        <v>0</v>
      </c>
      <c r="X204" s="56"/>
      <c r="Y204" s="56"/>
      <c r="Z204" s="485"/>
      <c r="AA204" s="56"/>
      <c r="AB204" s="56">
        <f>SUM(AB205:AB207)</f>
        <v>0</v>
      </c>
      <c r="AC204" s="56"/>
      <c r="AD204" s="56"/>
      <c r="AE204" s="485"/>
      <c r="AF204" s="56"/>
      <c r="AG204" s="56">
        <f>SUM(AG205:AG207)</f>
        <v>0</v>
      </c>
      <c r="AH204" s="56"/>
      <c r="AI204" s="56"/>
      <c r="AJ204" s="485"/>
      <c r="AK204" s="56"/>
      <c r="AL204" s="56">
        <f>SUM(AL205:AL207)</f>
        <v>0</v>
      </c>
      <c r="AM204" s="56"/>
      <c r="AN204" s="56"/>
      <c r="AO204" s="485"/>
      <c r="AP204" s="56"/>
      <c r="AQ204" s="56">
        <f>SUM(AQ205:AQ207)</f>
        <v>0</v>
      </c>
      <c r="AR204" s="56"/>
      <c r="AS204" s="56"/>
      <c r="AT204" s="485"/>
      <c r="AU204" s="56"/>
      <c r="AV204" s="56">
        <f>SUM(AV205:AV207)</f>
        <v>0</v>
      </c>
      <c r="AW204" s="56"/>
      <c r="AX204" s="56"/>
      <c r="AY204" s="485"/>
      <c r="AZ204" s="56"/>
      <c r="BA204" s="56">
        <f>SUM(BA205:BA207)</f>
        <v>0</v>
      </c>
      <c r="BB204" s="56"/>
      <c r="BC204" s="56"/>
      <c r="BD204" s="485"/>
      <c r="BE204" s="56"/>
      <c r="BF204" s="56">
        <f>SUM(BF205:BF207)</f>
        <v>0</v>
      </c>
      <c r="BG204" s="56"/>
      <c r="BH204" s="56"/>
      <c r="BI204" s="485"/>
      <c r="BJ204" s="56"/>
      <c r="BK204" s="56">
        <f>SUM(BK205:BK207)</f>
        <v>0</v>
      </c>
      <c r="BL204" s="56"/>
      <c r="BM204" s="56"/>
      <c r="BN204" s="485"/>
      <c r="BO204" s="56"/>
      <c r="BP204" s="56">
        <f>SUM(BP205:BP207)</f>
        <v>0</v>
      </c>
      <c r="BQ204" s="56"/>
      <c r="BR204" s="56"/>
      <c r="BS204" s="485"/>
      <c r="BT204" s="56"/>
      <c r="BU204" s="56">
        <f>SUM(BU205:BU207)</f>
        <v>0</v>
      </c>
      <c r="BV204" s="56"/>
      <c r="BW204" s="56"/>
      <c r="BX204" s="485"/>
      <c r="BY204" s="56"/>
      <c r="BZ204" s="56">
        <f>SUM(BZ205:BZ207)</f>
        <v>0</v>
      </c>
      <c r="CA204" s="56"/>
      <c r="CB204" s="56"/>
      <c r="CC204" s="485"/>
      <c r="CD204" s="56"/>
      <c r="CE204" s="56">
        <f>SUM(CE205:CE207)</f>
        <v>0</v>
      </c>
      <c r="CF204" s="56"/>
      <c r="CG204" s="56"/>
      <c r="CH204" s="485"/>
      <c r="CI204" s="56"/>
      <c r="CJ204" s="56">
        <f>SUM(CJ205:CJ207)</f>
        <v>0</v>
      </c>
      <c r="CK204" s="56"/>
      <c r="CL204" s="56"/>
      <c r="CM204" s="485"/>
      <c r="CN204" s="56"/>
      <c r="CO204" s="56">
        <f>SUM(CO205:CO207)</f>
        <v>0</v>
      </c>
      <c r="CP204" s="56"/>
      <c r="CQ204" s="56"/>
      <c r="CR204" s="485"/>
      <c r="CS204" s="56"/>
      <c r="CT204" s="56">
        <f>SUM(CT205:CT207)</f>
        <v>0</v>
      </c>
      <c r="CU204" s="56"/>
      <c r="CV204" s="56"/>
      <c r="CW204" s="485"/>
      <c r="CX204" s="56"/>
      <c r="CY204" s="56">
        <f>SUM(CY205:CY207)</f>
        <v>0</v>
      </c>
      <c r="CZ204" s="56"/>
      <c r="DA204" s="56"/>
      <c r="DB204" s="485"/>
      <c r="DC204" s="56"/>
      <c r="DD204" s="56">
        <f>SUM(DD205:DD207)</f>
        <v>0</v>
      </c>
      <c r="DE204" s="56"/>
      <c r="DF204" s="56"/>
      <c r="DG204" s="485"/>
      <c r="DH204" s="56"/>
      <c r="DI204" s="56">
        <f>SUM(DI205:DI207)</f>
        <v>0</v>
      </c>
      <c r="DJ204" s="56"/>
      <c r="DK204" s="56"/>
      <c r="DL204" s="485"/>
      <c r="DM204" s="56"/>
      <c r="DN204" s="56">
        <f>SUM(DN205:DN207)</f>
        <v>0</v>
      </c>
      <c r="DO204" s="56"/>
      <c r="DP204" s="56"/>
      <c r="DQ204" s="485"/>
      <c r="DR204" s="56"/>
      <c r="DS204" s="56">
        <f>SUM(DS205:DS207)</f>
        <v>0</v>
      </c>
      <c r="DT204" s="56"/>
      <c r="DU204" s="56"/>
      <c r="DV204" s="485"/>
      <c r="DW204" s="56"/>
      <c r="DX204" s="56">
        <f>SUM(DX205:DX207)</f>
        <v>0</v>
      </c>
      <c r="DY204" s="56"/>
      <c r="DZ204" s="56"/>
      <c r="EA204" s="485"/>
      <c r="EB204" s="56"/>
      <c r="EC204" s="56">
        <f>SUM(EC205:EC207)</f>
        <v>0</v>
      </c>
      <c r="ED204" s="56"/>
      <c r="EE204" s="56"/>
      <c r="EF204" s="485"/>
      <c r="EG204" s="56"/>
      <c r="EH204" s="56">
        <f>SUM(EH205:EH207)</f>
        <v>0</v>
      </c>
      <c r="EI204" s="56"/>
      <c r="EJ204" s="56"/>
      <c r="EK204" s="485"/>
      <c r="EL204" s="56"/>
      <c r="EM204" s="56">
        <f>SUM(EM205:EM207)</f>
        <v>0</v>
      </c>
      <c r="EN204" s="56"/>
      <c r="EO204" s="56"/>
      <c r="EP204" s="144"/>
    </row>
    <row r="205" spans="4:146" ht="12.75" customHeight="1" x14ac:dyDescent="0.3">
      <c r="D205" s="144" t="s">
        <v>362</v>
      </c>
      <c r="G205" s="406"/>
      <c r="H205" s="483">
        <v>0</v>
      </c>
      <c r="I205" s="484"/>
      <c r="J205" s="56"/>
      <c r="K205" s="485"/>
      <c r="L205" s="486"/>
      <c r="M205" s="483">
        <v>0</v>
      </c>
      <c r="N205" s="484"/>
      <c r="O205" s="56"/>
      <c r="P205" s="485"/>
      <c r="Q205" s="486"/>
      <c r="R205" s="483">
        <v>0</v>
      </c>
      <c r="S205" s="484"/>
      <c r="T205" s="56"/>
      <c r="U205" s="485"/>
      <c r="V205" s="486"/>
      <c r="W205" s="483">
        <v>0</v>
      </c>
      <c r="X205" s="484"/>
      <c r="Y205" s="56"/>
      <c r="Z205" s="485"/>
      <c r="AA205" s="486"/>
      <c r="AB205" s="483">
        <v>0</v>
      </c>
      <c r="AC205" s="484"/>
      <c r="AD205" s="56"/>
      <c r="AE205" s="485"/>
      <c r="AF205" s="486"/>
      <c r="AG205" s="483">
        <v>0</v>
      </c>
      <c r="AH205" s="484"/>
      <c r="AI205" s="56"/>
      <c r="AJ205" s="485"/>
      <c r="AK205" s="486"/>
      <c r="AL205" s="483">
        <v>0</v>
      </c>
      <c r="AM205" s="484"/>
      <c r="AN205" s="56"/>
      <c r="AO205" s="485"/>
      <c r="AP205" s="486"/>
      <c r="AQ205" s="483">
        <v>0</v>
      </c>
      <c r="AR205" s="484"/>
      <c r="AS205" s="56"/>
      <c r="AT205" s="485"/>
      <c r="AU205" s="486"/>
      <c r="AV205" s="483">
        <v>0</v>
      </c>
      <c r="AW205" s="484"/>
      <c r="AX205" s="56"/>
      <c r="AY205" s="485"/>
      <c r="AZ205" s="486"/>
      <c r="BA205" s="483">
        <v>0</v>
      </c>
      <c r="BB205" s="484"/>
      <c r="BC205" s="56"/>
      <c r="BD205" s="485"/>
      <c r="BE205" s="486"/>
      <c r="BF205" s="483">
        <v>0</v>
      </c>
      <c r="BG205" s="484"/>
      <c r="BH205" s="56"/>
      <c r="BI205" s="485"/>
      <c r="BJ205" s="486"/>
      <c r="BK205" s="483">
        <v>0</v>
      </c>
      <c r="BL205" s="484"/>
      <c r="BM205" s="56"/>
      <c r="BN205" s="485"/>
      <c r="BO205" s="486"/>
      <c r="BP205" s="483">
        <v>0</v>
      </c>
      <c r="BQ205" s="484"/>
      <c r="BR205" s="56"/>
      <c r="BS205" s="485"/>
      <c r="BT205" s="486"/>
      <c r="BU205" s="483">
        <f>SUM(M205:BP205)</f>
        <v>0</v>
      </c>
      <c r="BV205" s="484"/>
      <c r="BW205" s="56"/>
      <c r="BX205" s="485"/>
      <c r="BY205" s="486"/>
      <c r="BZ205" s="483">
        <v>0</v>
      </c>
      <c r="CA205" s="484"/>
      <c r="CB205" s="56"/>
      <c r="CC205" s="485"/>
      <c r="CD205" s="486"/>
      <c r="CE205" s="483">
        <v>0</v>
      </c>
      <c r="CF205" s="484"/>
      <c r="CG205" s="56"/>
      <c r="CH205" s="485"/>
      <c r="CI205" s="486"/>
      <c r="CJ205" s="483">
        <v>0</v>
      </c>
      <c r="CK205" s="484"/>
      <c r="CL205" s="56"/>
      <c r="CM205" s="485"/>
      <c r="CN205" s="486"/>
      <c r="CO205" s="483">
        <v>0</v>
      </c>
      <c r="CP205" s="484"/>
      <c r="CQ205" s="56"/>
      <c r="CR205" s="485"/>
      <c r="CS205" s="486"/>
      <c r="CT205" s="483">
        <v>0</v>
      </c>
      <c r="CU205" s="484"/>
      <c r="CV205" s="56"/>
      <c r="CW205" s="485"/>
      <c r="CX205" s="486"/>
      <c r="CY205" s="483">
        <v>0</v>
      </c>
      <c r="CZ205" s="484"/>
      <c r="DA205" s="56"/>
      <c r="DB205" s="485"/>
      <c r="DC205" s="486"/>
      <c r="DD205" s="483">
        <v>0</v>
      </c>
      <c r="DE205" s="484"/>
      <c r="DF205" s="56"/>
      <c r="DG205" s="485"/>
      <c r="DH205" s="486"/>
      <c r="DI205" s="483">
        <v>0</v>
      </c>
      <c r="DJ205" s="484"/>
      <c r="DK205" s="56"/>
      <c r="DL205" s="485"/>
      <c r="DM205" s="486"/>
      <c r="DN205" s="483">
        <v>0</v>
      </c>
      <c r="DO205" s="484"/>
      <c r="DP205" s="56"/>
      <c r="DQ205" s="485"/>
      <c r="DR205" s="486"/>
      <c r="DS205" s="483">
        <v>0</v>
      </c>
      <c r="DT205" s="484"/>
      <c r="DU205" s="56"/>
      <c r="DV205" s="485"/>
      <c r="DW205" s="486"/>
      <c r="DX205" s="483">
        <v>0</v>
      </c>
      <c r="DY205" s="484"/>
      <c r="DZ205" s="56"/>
      <c r="EA205" s="485"/>
      <c r="EB205" s="486"/>
      <c r="EC205" s="483">
        <v>0</v>
      </c>
      <c r="ED205" s="484"/>
      <c r="EE205" s="56"/>
      <c r="EF205" s="485"/>
      <c r="EG205" s="486"/>
      <c r="EH205" s="483">
        <v>0</v>
      </c>
      <c r="EI205" s="484"/>
      <c r="EJ205" s="56"/>
      <c r="EK205" s="485"/>
      <c r="EL205" s="486"/>
      <c r="EM205" s="483">
        <f t="shared" ref="EM205:EM207" si="27">SUM(CE205:CO205)</f>
        <v>0</v>
      </c>
      <c r="EN205" s="484"/>
      <c r="EO205" s="56"/>
      <c r="EP205" s="144"/>
    </row>
    <row r="206" spans="4:146" ht="12.75" customHeight="1" x14ac:dyDescent="0.3">
      <c r="D206" s="144" t="s">
        <v>365</v>
      </c>
      <c r="G206" s="400"/>
      <c r="H206" s="56">
        <v>0</v>
      </c>
      <c r="I206" s="55"/>
      <c r="J206" s="56"/>
      <c r="K206" s="485"/>
      <c r="L206" s="485"/>
      <c r="M206" s="56">
        <v>0</v>
      </c>
      <c r="N206" s="55"/>
      <c r="O206" s="56"/>
      <c r="P206" s="485"/>
      <c r="Q206" s="485"/>
      <c r="R206" s="56">
        <v>0</v>
      </c>
      <c r="S206" s="55"/>
      <c r="T206" s="56"/>
      <c r="U206" s="485"/>
      <c r="V206" s="485"/>
      <c r="W206" s="56">
        <v>0</v>
      </c>
      <c r="X206" s="55"/>
      <c r="Y206" s="56"/>
      <c r="Z206" s="485"/>
      <c r="AA206" s="485"/>
      <c r="AB206" s="56">
        <v>0</v>
      </c>
      <c r="AC206" s="55"/>
      <c r="AD206" s="56"/>
      <c r="AE206" s="485"/>
      <c r="AF206" s="485"/>
      <c r="AG206" s="56">
        <v>0</v>
      </c>
      <c r="AH206" s="55"/>
      <c r="AI206" s="56"/>
      <c r="AJ206" s="485"/>
      <c r="AK206" s="485"/>
      <c r="AL206" s="56">
        <v>0</v>
      </c>
      <c r="AM206" s="55"/>
      <c r="AN206" s="56"/>
      <c r="AO206" s="485"/>
      <c r="AP206" s="485"/>
      <c r="AQ206" s="56">
        <v>0</v>
      </c>
      <c r="AR206" s="55"/>
      <c r="AS206" s="56"/>
      <c r="AT206" s="485"/>
      <c r="AU206" s="485"/>
      <c r="AV206" s="56">
        <v>0</v>
      </c>
      <c r="AW206" s="55"/>
      <c r="AX206" s="56"/>
      <c r="AY206" s="485"/>
      <c r="AZ206" s="485"/>
      <c r="BA206" s="56">
        <v>0</v>
      </c>
      <c r="BB206" s="55"/>
      <c r="BC206" s="56"/>
      <c r="BD206" s="485"/>
      <c r="BE206" s="485"/>
      <c r="BF206" s="56">
        <v>0</v>
      </c>
      <c r="BG206" s="55"/>
      <c r="BH206" s="56"/>
      <c r="BI206" s="485"/>
      <c r="BJ206" s="485"/>
      <c r="BK206" s="56">
        <v>0</v>
      </c>
      <c r="BL206" s="55"/>
      <c r="BM206" s="56"/>
      <c r="BN206" s="485"/>
      <c r="BO206" s="485"/>
      <c r="BP206" s="56">
        <v>0</v>
      </c>
      <c r="BQ206" s="55"/>
      <c r="BR206" s="56"/>
      <c r="BS206" s="485"/>
      <c r="BT206" s="485"/>
      <c r="BU206" s="56">
        <f>SUM(M206:BP206)</f>
        <v>0</v>
      </c>
      <c r="BV206" s="55"/>
      <c r="BW206" s="56"/>
      <c r="BX206" s="485"/>
      <c r="BY206" s="485"/>
      <c r="BZ206" s="56">
        <v>0</v>
      </c>
      <c r="CA206" s="55"/>
      <c r="CB206" s="56"/>
      <c r="CC206" s="485"/>
      <c r="CD206" s="485"/>
      <c r="CE206" s="56">
        <v>0</v>
      </c>
      <c r="CF206" s="55"/>
      <c r="CG206" s="56"/>
      <c r="CH206" s="485"/>
      <c r="CI206" s="485"/>
      <c r="CJ206" s="56">
        <v>0</v>
      </c>
      <c r="CK206" s="55"/>
      <c r="CL206" s="56"/>
      <c r="CM206" s="485"/>
      <c r="CN206" s="485"/>
      <c r="CO206" s="56">
        <v>0</v>
      </c>
      <c r="CP206" s="55"/>
      <c r="CQ206" s="56"/>
      <c r="CR206" s="485"/>
      <c r="CS206" s="485"/>
      <c r="CT206" s="56">
        <v>0</v>
      </c>
      <c r="CU206" s="55"/>
      <c r="CV206" s="56"/>
      <c r="CW206" s="485"/>
      <c r="CX206" s="485"/>
      <c r="CY206" s="56">
        <v>0</v>
      </c>
      <c r="CZ206" s="55"/>
      <c r="DA206" s="56"/>
      <c r="DB206" s="485"/>
      <c r="DC206" s="485"/>
      <c r="DD206" s="56">
        <v>0</v>
      </c>
      <c r="DE206" s="55"/>
      <c r="DF206" s="56"/>
      <c r="DG206" s="485"/>
      <c r="DH206" s="485"/>
      <c r="DI206" s="56">
        <v>0</v>
      </c>
      <c r="DJ206" s="55"/>
      <c r="DK206" s="56"/>
      <c r="DL206" s="485"/>
      <c r="DM206" s="485"/>
      <c r="DN206" s="56">
        <v>0</v>
      </c>
      <c r="DO206" s="55"/>
      <c r="DP206" s="56"/>
      <c r="DQ206" s="485"/>
      <c r="DR206" s="485"/>
      <c r="DS206" s="56">
        <v>0</v>
      </c>
      <c r="DT206" s="55"/>
      <c r="DU206" s="56"/>
      <c r="DV206" s="485"/>
      <c r="DW206" s="485"/>
      <c r="DX206" s="56">
        <v>0</v>
      </c>
      <c r="DY206" s="55"/>
      <c r="DZ206" s="56"/>
      <c r="EA206" s="485"/>
      <c r="EB206" s="485"/>
      <c r="EC206" s="56">
        <v>0</v>
      </c>
      <c r="ED206" s="55"/>
      <c r="EE206" s="56"/>
      <c r="EF206" s="485"/>
      <c r="EG206" s="485"/>
      <c r="EH206" s="56">
        <v>0</v>
      </c>
      <c r="EI206" s="55"/>
      <c r="EJ206" s="56"/>
      <c r="EK206" s="485"/>
      <c r="EL206" s="485"/>
      <c r="EM206" s="56">
        <f t="shared" si="27"/>
        <v>0</v>
      </c>
      <c r="EN206" s="55"/>
      <c r="EO206" s="56"/>
      <c r="EP206" s="144"/>
    </row>
    <row r="207" spans="4:146" ht="12.75" customHeight="1" x14ac:dyDescent="0.3">
      <c r="D207" s="144" t="s">
        <v>366</v>
      </c>
      <c r="G207" s="420"/>
      <c r="H207" s="121">
        <v>0</v>
      </c>
      <c r="I207" s="120"/>
      <c r="J207" s="56"/>
      <c r="K207" s="485"/>
      <c r="L207" s="494"/>
      <c r="M207" s="121">
        <v>0</v>
      </c>
      <c r="N207" s="120"/>
      <c r="O207" s="56"/>
      <c r="P207" s="485"/>
      <c r="Q207" s="494"/>
      <c r="R207" s="121">
        <v>0</v>
      </c>
      <c r="S207" s="120"/>
      <c r="T207" s="56"/>
      <c r="U207" s="485"/>
      <c r="V207" s="494"/>
      <c r="W207" s="121">
        <v>0</v>
      </c>
      <c r="X207" s="120"/>
      <c r="Y207" s="56"/>
      <c r="Z207" s="485"/>
      <c r="AA207" s="494"/>
      <c r="AB207" s="121">
        <v>0</v>
      </c>
      <c r="AC207" s="120"/>
      <c r="AD207" s="56"/>
      <c r="AE207" s="485"/>
      <c r="AF207" s="494"/>
      <c r="AG207" s="121">
        <v>0</v>
      </c>
      <c r="AH207" s="120"/>
      <c r="AI207" s="56"/>
      <c r="AJ207" s="485"/>
      <c r="AK207" s="494"/>
      <c r="AL207" s="121">
        <v>0</v>
      </c>
      <c r="AM207" s="120"/>
      <c r="AN207" s="56"/>
      <c r="AO207" s="485"/>
      <c r="AP207" s="494"/>
      <c r="AQ207" s="121">
        <v>0</v>
      </c>
      <c r="AR207" s="120"/>
      <c r="AS207" s="56"/>
      <c r="AT207" s="485"/>
      <c r="AU207" s="494"/>
      <c r="AV207" s="121">
        <v>0</v>
      </c>
      <c r="AW207" s="120"/>
      <c r="AX207" s="56"/>
      <c r="AY207" s="485"/>
      <c r="AZ207" s="494"/>
      <c r="BA207" s="121">
        <v>0</v>
      </c>
      <c r="BB207" s="120"/>
      <c r="BC207" s="56"/>
      <c r="BD207" s="485"/>
      <c r="BE207" s="494"/>
      <c r="BF207" s="121">
        <v>0</v>
      </c>
      <c r="BG207" s="120"/>
      <c r="BH207" s="56"/>
      <c r="BI207" s="485"/>
      <c r="BJ207" s="494"/>
      <c r="BK207" s="121">
        <v>0</v>
      </c>
      <c r="BL207" s="120"/>
      <c r="BM207" s="56"/>
      <c r="BN207" s="485"/>
      <c r="BO207" s="494"/>
      <c r="BP207" s="121">
        <v>0</v>
      </c>
      <c r="BQ207" s="120"/>
      <c r="BR207" s="56"/>
      <c r="BS207" s="485"/>
      <c r="BT207" s="494"/>
      <c r="BU207" s="121">
        <f>SUM(M207:BP207)</f>
        <v>0</v>
      </c>
      <c r="BV207" s="120"/>
      <c r="BW207" s="56"/>
      <c r="BX207" s="485"/>
      <c r="BY207" s="494"/>
      <c r="BZ207" s="121">
        <v>0</v>
      </c>
      <c r="CA207" s="120"/>
      <c r="CB207" s="56"/>
      <c r="CC207" s="485"/>
      <c r="CD207" s="494"/>
      <c r="CE207" s="121">
        <v>0</v>
      </c>
      <c r="CF207" s="120"/>
      <c r="CG207" s="56"/>
      <c r="CH207" s="485"/>
      <c r="CI207" s="494"/>
      <c r="CJ207" s="121">
        <v>0</v>
      </c>
      <c r="CK207" s="120"/>
      <c r="CL207" s="56"/>
      <c r="CM207" s="485"/>
      <c r="CN207" s="494"/>
      <c r="CO207" s="121">
        <v>0</v>
      </c>
      <c r="CP207" s="120"/>
      <c r="CQ207" s="56"/>
      <c r="CR207" s="485"/>
      <c r="CS207" s="494"/>
      <c r="CT207" s="121">
        <v>0</v>
      </c>
      <c r="CU207" s="120"/>
      <c r="CV207" s="56"/>
      <c r="CW207" s="485"/>
      <c r="CX207" s="494"/>
      <c r="CY207" s="121">
        <v>0</v>
      </c>
      <c r="CZ207" s="120"/>
      <c r="DA207" s="56"/>
      <c r="DB207" s="485"/>
      <c r="DC207" s="494"/>
      <c r="DD207" s="121">
        <v>0</v>
      </c>
      <c r="DE207" s="120"/>
      <c r="DF207" s="56"/>
      <c r="DG207" s="485"/>
      <c r="DH207" s="494"/>
      <c r="DI207" s="121">
        <v>0</v>
      </c>
      <c r="DJ207" s="120"/>
      <c r="DK207" s="56"/>
      <c r="DL207" s="485"/>
      <c r="DM207" s="494"/>
      <c r="DN207" s="121">
        <v>0</v>
      </c>
      <c r="DO207" s="120"/>
      <c r="DP207" s="56"/>
      <c r="DQ207" s="485"/>
      <c r="DR207" s="494"/>
      <c r="DS207" s="121">
        <v>0</v>
      </c>
      <c r="DT207" s="120"/>
      <c r="DU207" s="56"/>
      <c r="DV207" s="485"/>
      <c r="DW207" s="494"/>
      <c r="DX207" s="121">
        <v>0</v>
      </c>
      <c r="DY207" s="120"/>
      <c r="DZ207" s="56"/>
      <c r="EA207" s="485"/>
      <c r="EB207" s="494"/>
      <c r="EC207" s="121">
        <v>0</v>
      </c>
      <c r="ED207" s="120"/>
      <c r="EE207" s="56"/>
      <c r="EF207" s="485"/>
      <c r="EG207" s="494"/>
      <c r="EH207" s="121">
        <v>0</v>
      </c>
      <c r="EI207" s="120"/>
      <c r="EJ207" s="56"/>
      <c r="EK207" s="485"/>
      <c r="EL207" s="494"/>
      <c r="EM207" s="121">
        <f t="shared" si="27"/>
        <v>0</v>
      </c>
      <c r="EN207" s="120"/>
      <c r="EO207" s="56"/>
      <c r="EP207" s="144"/>
    </row>
    <row r="208" spans="4:146" ht="12.75" customHeight="1" x14ac:dyDescent="0.3">
      <c r="D208" s="144"/>
      <c r="H208" s="56"/>
      <c r="I208" s="56"/>
      <c r="J208" s="56"/>
      <c r="K208" s="485"/>
      <c r="L208" s="56"/>
      <c r="M208" s="56"/>
      <c r="N208" s="56"/>
      <c r="O208" s="56"/>
      <c r="P208" s="485"/>
      <c r="Q208" s="56"/>
      <c r="R208" s="56"/>
      <c r="S208" s="56"/>
      <c r="T208" s="56"/>
      <c r="U208" s="485"/>
      <c r="V208" s="56"/>
      <c r="W208" s="56"/>
      <c r="X208" s="56"/>
      <c r="Y208" s="56"/>
      <c r="Z208" s="485"/>
      <c r="AA208" s="56"/>
      <c r="AB208" s="56"/>
      <c r="AC208" s="56"/>
      <c r="AD208" s="56"/>
      <c r="AE208" s="485"/>
      <c r="AF208" s="56"/>
      <c r="AG208" s="56"/>
      <c r="AH208" s="56"/>
      <c r="AI208" s="56"/>
      <c r="AJ208" s="485"/>
      <c r="AK208" s="56"/>
      <c r="AL208" s="56"/>
      <c r="AM208" s="56"/>
      <c r="AN208" s="56"/>
      <c r="AO208" s="485"/>
      <c r="AP208" s="56"/>
      <c r="AQ208" s="56"/>
      <c r="AR208" s="56"/>
      <c r="AS208" s="56"/>
      <c r="AT208" s="485"/>
      <c r="AU208" s="56"/>
      <c r="AV208" s="56"/>
      <c r="AW208" s="56"/>
      <c r="AX208" s="56"/>
      <c r="AY208" s="485"/>
      <c r="AZ208" s="56"/>
      <c r="BA208" s="56"/>
      <c r="BB208" s="56"/>
      <c r="BC208" s="56"/>
      <c r="BD208" s="485"/>
      <c r="BE208" s="56"/>
      <c r="BF208" s="56"/>
      <c r="BG208" s="56"/>
      <c r="BH208" s="56"/>
      <c r="BI208" s="485"/>
      <c r="BJ208" s="56"/>
      <c r="BK208" s="56"/>
      <c r="BL208" s="56"/>
      <c r="BM208" s="56"/>
      <c r="BN208" s="485"/>
      <c r="BO208" s="56"/>
      <c r="BP208" s="56"/>
      <c r="BQ208" s="56"/>
      <c r="BR208" s="56"/>
      <c r="BS208" s="485"/>
      <c r="BT208" s="56"/>
      <c r="BU208" s="56"/>
      <c r="BV208" s="56"/>
      <c r="BW208" s="56"/>
      <c r="BX208" s="485"/>
      <c r="BY208" s="56"/>
      <c r="BZ208" s="56"/>
      <c r="CA208" s="56"/>
      <c r="CB208" s="56"/>
      <c r="CC208" s="485"/>
      <c r="CD208" s="56"/>
      <c r="CE208" s="56"/>
      <c r="CF208" s="56"/>
      <c r="CG208" s="56"/>
      <c r="CH208" s="485"/>
      <c r="CI208" s="56"/>
      <c r="CJ208" s="56"/>
      <c r="CK208" s="56"/>
      <c r="CL208" s="56"/>
      <c r="CM208" s="485"/>
      <c r="CN208" s="56"/>
      <c r="CO208" s="56"/>
      <c r="CP208" s="56"/>
      <c r="CQ208" s="56"/>
      <c r="CR208" s="485"/>
      <c r="CS208" s="56"/>
      <c r="CT208" s="56"/>
      <c r="CU208" s="56"/>
      <c r="CV208" s="56"/>
      <c r="CW208" s="485"/>
      <c r="CX208" s="56"/>
      <c r="CY208" s="56"/>
      <c r="CZ208" s="56"/>
      <c r="DA208" s="56"/>
      <c r="DB208" s="485"/>
      <c r="DC208" s="56"/>
      <c r="DD208" s="56"/>
      <c r="DE208" s="56"/>
      <c r="DF208" s="56"/>
      <c r="DG208" s="485"/>
      <c r="DH208" s="56"/>
      <c r="DI208" s="56"/>
      <c r="DJ208" s="56"/>
      <c r="DK208" s="56"/>
      <c r="DL208" s="485"/>
      <c r="DM208" s="56"/>
      <c r="DN208" s="56"/>
      <c r="DO208" s="56"/>
      <c r="DP208" s="56"/>
      <c r="DQ208" s="485"/>
      <c r="DR208" s="56"/>
      <c r="DS208" s="56"/>
      <c r="DT208" s="56"/>
      <c r="DU208" s="56"/>
      <c r="DV208" s="485"/>
      <c r="DW208" s="56"/>
      <c r="DX208" s="56"/>
      <c r="DY208" s="56"/>
      <c r="DZ208" s="56"/>
      <c r="EA208" s="485"/>
      <c r="EB208" s="56"/>
      <c r="EC208" s="56"/>
      <c r="ED208" s="56"/>
      <c r="EE208" s="56"/>
      <c r="EF208" s="485"/>
      <c r="EG208" s="56"/>
      <c r="EH208" s="56"/>
      <c r="EI208" s="56"/>
      <c r="EJ208" s="56"/>
      <c r="EK208" s="485"/>
      <c r="EL208" s="56"/>
      <c r="EM208" s="56"/>
      <c r="EN208" s="56"/>
      <c r="EO208" s="56"/>
      <c r="EP208" s="144"/>
    </row>
    <row r="209" spans="3:146" ht="12.75" customHeight="1" x14ac:dyDescent="0.3">
      <c r="D209" s="144" t="s">
        <v>403</v>
      </c>
      <c r="H209" s="56">
        <f>SUM(H210:H212)</f>
        <v>0</v>
      </c>
      <c r="I209" s="56"/>
      <c r="J209" s="56"/>
      <c r="K209" s="485"/>
      <c r="L209" s="56"/>
      <c r="M209" s="56">
        <f>SUM(M210:M212)</f>
        <v>0</v>
      </c>
      <c r="N209" s="56"/>
      <c r="O209" s="56"/>
      <c r="P209" s="485"/>
      <c r="Q209" s="56"/>
      <c r="R209" s="56">
        <f>SUM(R210:R212)</f>
        <v>0</v>
      </c>
      <c r="S209" s="56"/>
      <c r="T209" s="56"/>
      <c r="U209" s="485"/>
      <c r="V209" s="56"/>
      <c r="W209" s="56">
        <f>SUM(W210:W212)</f>
        <v>0</v>
      </c>
      <c r="X209" s="56"/>
      <c r="Y209" s="56"/>
      <c r="Z209" s="485"/>
      <c r="AA209" s="56"/>
      <c r="AB209" s="56">
        <f>SUM(AB210:AB212)</f>
        <v>0</v>
      </c>
      <c r="AC209" s="56"/>
      <c r="AD209" s="56"/>
      <c r="AE209" s="485"/>
      <c r="AF209" s="56"/>
      <c r="AG209" s="56">
        <f>SUM(AG210:AG212)</f>
        <v>0</v>
      </c>
      <c r="AH209" s="56"/>
      <c r="AI209" s="56"/>
      <c r="AJ209" s="485"/>
      <c r="AK209" s="56"/>
      <c r="AL209" s="56">
        <f>SUM(AL210:AL212)</f>
        <v>0</v>
      </c>
      <c r="AM209" s="56"/>
      <c r="AN209" s="56"/>
      <c r="AO209" s="485"/>
      <c r="AP209" s="56"/>
      <c r="AQ209" s="56">
        <f>SUM(AQ210:AQ212)</f>
        <v>0</v>
      </c>
      <c r="AR209" s="56"/>
      <c r="AS209" s="56"/>
      <c r="AT209" s="485"/>
      <c r="AU209" s="56"/>
      <c r="AV209" s="56">
        <f>SUM(AV210:AV212)</f>
        <v>0</v>
      </c>
      <c r="AW209" s="56"/>
      <c r="AX209" s="56"/>
      <c r="AY209" s="485"/>
      <c r="AZ209" s="56"/>
      <c r="BA209" s="56">
        <f>SUM(BA210:BA212)</f>
        <v>0</v>
      </c>
      <c r="BB209" s="56"/>
      <c r="BC209" s="56"/>
      <c r="BD209" s="485"/>
      <c r="BE209" s="56"/>
      <c r="BF209" s="56">
        <f>SUM(BF210:BF212)</f>
        <v>0</v>
      </c>
      <c r="BG209" s="56"/>
      <c r="BH209" s="56"/>
      <c r="BI209" s="485"/>
      <c r="BJ209" s="56"/>
      <c r="BK209" s="56">
        <f>SUM(BK210:BK212)</f>
        <v>0</v>
      </c>
      <c r="BL209" s="56"/>
      <c r="BM209" s="56"/>
      <c r="BN209" s="485"/>
      <c r="BO209" s="56"/>
      <c r="BP209" s="56">
        <f>SUM(BP210:BP212)</f>
        <v>0</v>
      </c>
      <c r="BQ209" s="56"/>
      <c r="BR209" s="56"/>
      <c r="BS209" s="485"/>
      <c r="BT209" s="56"/>
      <c r="BU209" s="56">
        <f>SUM(BU210:BU212)</f>
        <v>0</v>
      </c>
      <c r="BV209" s="56"/>
      <c r="BW209" s="56"/>
      <c r="BX209" s="485"/>
      <c r="BY209" s="56"/>
      <c r="BZ209" s="56">
        <f>SUM(BZ210:BZ212)</f>
        <v>0</v>
      </c>
      <c r="CA209" s="56"/>
      <c r="CB209" s="56"/>
      <c r="CC209" s="485"/>
      <c r="CD209" s="56"/>
      <c r="CE209" s="56">
        <f>SUM(CE210:CE212)</f>
        <v>0</v>
      </c>
      <c r="CF209" s="56"/>
      <c r="CG209" s="56"/>
      <c r="CH209" s="485"/>
      <c r="CI209" s="56"/>
      <c r="CJ209" s="56">
        <f>SUM(CJ210:CJ212)</f>
        <v>0</v>
      </c>
      <c r="CK209" s="56"/>
      <c r="CL209" s="56"/>
      <c r="CM209" s="485"/>
      <c r="CN209" s="56"/>
      <c r="CO209" s="56">
        <f>SUM(CO210:CO212)</f>
        <v>0</v>
      </c>
      <c r="CP209" s="56"/>
      <c r="CQ209" s="56"/>
      <c r="CR209" s="485"/>
      <c r="CS209" s="56"/>
      <c r="CT209" s="56">
        <f>SUM(CT210:CT212)</f>
        <v>0</v>
      </c>
      <c r="CU209" s="56"/>
      <c r="CV209" s="56"/>
      <c r="CW209" s="485"/>
      <c r="CX209" s="56"/>
      <c r="CY209" s="56">
        <f>SUM(CY210:CY212)</f>
        <v>0</v>
      </c>
      <c r="CZ209" s="56"/>
      <c r="DA209" s="56"/>
      <c r="DB209" s="485"/>
      <c r="DC209" s="56"/>
      <c r="DD209" s="56">
        <f>SUM(DD210:DD212)</f>
        <v>0</v>
      </c>
      <c r="DE209" s="56"/>
      <c r="DF209" s="56"/>
      <c r="DG209" s="485"/>
      <c r="DH209" s="56"/>
      <c r="DI209" s="56">
        <f>SUM(DI210:DI212)</f>
        <v>0</v>
      </c>
      <c r="DJ209" s="56"/>
      <c r="DK209" s="56"/>
      <c r="DL209" s="485"/>
      <c r="DM209" s="56"/>
      <c r="DN209" s="56">
        <f>SUM(DN210:DN212)</f>
        <v>0</v>
      </c>
      <c r="DO209" s="56"/>
      <c r="DP209" s="56"/>
      <c r="DQ209" s="485"/>
      <c r="DR209" s="56"/>
      <c r="DS209" s="56">
        <f>SUM(DS210:DS212)</f>
        <v>0</v>
      </c>
      <c r="DT209" s="56"/>
      <c r="DU209" s="56"/>
      <c r="DV209" s="485"/>
      <c r="DW209" s="56"/>
      <c r="DX209" s="56">
        <f>SUM(DX210:DX212)</f>
        <v>0</v>
      </c>
      <c r="DY209" s="56"/>
      <c r="DZ209" s="56"/>
      <c r="EA209" s="485"/>
      <c r="EB209" s="56"/>
      <c r="EC209" s="56">
        <f>SUM(EC210:EC212)</f>
        <v>0</v>
      </c>
      <c r="ED209" s="56"/>
      <c r="EE209" s="56"/>
      <c r="EF209" s="485"/>
      <c r="EG209" s="56"/>
      <c r="EH209" s="56">
        <f>SUM(EH210:EH212)</f>
        <v>0</v>
      </c>
      <c r="EI209" s="56"/>
      <c r="EJ209" s="56"/>
      <c r="EK209" s="485"/>
      <c r="EL209" s="56"/>
      <c r="EM209" s="56">
        <f>SUM(EM210:EM212)</f>
        <v>0</v>
      </c>
      <c r="EN209" s="56"/>
      <c r="EO209" s="56"/>
      <c r="EP209" s="144"/>
    </row>
    <row r="210" spans="3:146" ht="12.75" customHeight="1" x14ac:dyDescent="0.3">
      <c r="D210" s="144" t="s">
        <v>362</v>
      </c>
      <c r="G210" s="406"/>
      <c r="H210" s="483">
        <v>0</v>
      </c>
      <c r="I210" s="484"/>
      <c r="J210" s="56"/>
      <c r="K210" s="485"/>
      <c r="L210" s="486"/>
      <c r="M210" s="483">
        <v>0</v>
      </c>
      <c r="N210" s="484"/>
      <c r="O210" s="56"/>
      <c r="P210" s="485"/>
      <c r="Q210" s="486"/>
      <c r="R210" s="483">
        <v>0</v>
      </c>
      <c r="S210" s="484"/>
      <c r="T210" s="56"/>
      <c r="U210" s="485"/>
      <c r="V210" s="486"/>
      <c r="W210" s="483">
        <v>0</v>
      </c>
      <c r="X210" s="484"/>
      <c r="Y210" s="56"/>
      <c r="Z210" s="485"/>
      <c r="AA210" s="486"/>
      <c r="AB210" s="483">
        <v>0</v>
      </c>
      <c r="AC210" s="484"/>
      <c r="AD210" s="56"/>
      <c r="AE210" s="485"/>
      <c r="AF210" s="486"/>
      <c r="AG210" s="483">
        <v>0</v>
      </c>
      <c r="AH210" s="484"/>
      <c r="AI210" s="56"/>
      <c r="AJ210" s="485"/>
      <c r="AK210" s="486"/>
      <c r="AL210" s="483">
        <v>0</v>
      </c>
      <c r="AM210" s="484"/>
      <c r="AN210" s="56"/>
      <c r="AO210" s="485"/>
      <c r="AP210" s="486"/>
      <c r="AQ210" s="483">
        <v>0</v>
      </c>
      <c r="AR210" s="484"/>
      <c r="AS210" s="56"/>
      <c r="AT210" s="485"/>
      <c r="AU210" s="486"/>
      <c r="AV210" s="483">
        <v>0</v>
      </c>
      <c r="AW210" s="484"/>
      <c r="AX210" s="56"/>
      <c r="AY210" s="485"/>
      <c r="AZ210" s="486"/>
      <c r="BA210" s="483">
        <v>0</v>
      </c>
      <c r="BB210" s="484"/>
      <c r="BC210" s="56"/>
      <c r="BD210" s="485"/>
      <c r="BE210" s="486"/>
      <c r="BF210" s="483">
        <v>0</v>
      </c>
      <c r="BG210" s="484"/>
      <c r="BH210" s="56"/>
      <c r="BI210" s="485"/>
      <c r="BJ210" s="486"/>
      <c r="BK210" s="483">
        <v>0</v>
      </c>
      <c r="BL210" s="484"/>
      <c r="BM210" s="56"/>
      <c r="BN210" s="485"/>
      <c r="BO210" s="486"/>
      <c r="BP210" s="483">
        <v>0</v>
      </c>
      <c r="BQ210" s="484"/>
      <c r="BR210" s="56"/>
      <c r="BS210" s="485"/>
      <c r="BT210" s="486"/>
      <c r="BU210" s="483">
        <f>SUM(M210:BP210)</f>
        <v>0</v>
      </c>
      <c r="BV210" s="484"/>
      <c r="BW210" s="56"/>
      <c r="BX210" s="485"/>
      <c r="BY210" s="486"/>
      <c r="BZ210" s="483">
        <v>0</v>
      </c>
      <c r="CA210" s="484"/>
      <c r="CB210" s="56"/>
      <c r="CC210" s="485"/>
      <c r="CD210" s="486"/>
      <c r="CE210" s="483">
        <v>0</v>
      </c>
      <c r="CF210" s="484"/>
      <c r="CG210" s="56"/>
      <c r="CH210" s="485"/>
      <c r="CI210" s="486"/>
      <c r="CJ210" s="483">
        <v>0</v>
      </c>
      <c r="CK210" s="484"/>
      <c r="CL210" s="56"/>
      <c r="CM210" s="485"/>
      <c r="CN210" s="486"/>
      <c r="CO210" s="483">
        <v>0</v>
      </c>
      <c r="CP210" s="484"/>
      <c r="CQ210" s="56"/>
      <c r="CR210" s="485"/>
      <c r="CS210" s="486"/>
      <c r="CT210" s="483">
        <v>0</v>
      </c>
      <c r="CU210" s="484"/>
      <c r="CV210" s="56"/>
      <c r="CW210" s="485"/>
      <c r="CX210" s="486"/>
      <c r="CY210" s="483">
        <v>0</v>
      </c>
      <c r="CZ210" s="484"/>
      <c r="DA210" s="56"/>
      <c r="DB210" s="485"/>
      <c r="DC210" s="486"/>
      <c r="DD210" s="483">
        <v>0</v>
      </c>
      <c r="DE210" s="484"/>
      <c r="DF210" s="56"/>
      <c r="DG210" s="485"/>
      <c r="DH210" s="486"/>
      <c r="DI210" s="483">
        <v>0</v>
      </c>
      <c r="DJ210" s="484"/>
      <c r="DK210" s="56"/>
      <c r="DL210" s="485"/>
      <c r="DM210" s="486"/>
      <c r="DN210" s="483">
        <v>0</v>
      </c>
      <c r="DO210" s="484"/>
      <c r="DP210" s="56"/>
      <c r="DQ210" s="485"/>
      <c r="DR210" s="486"/>
      <c r="DS210" s="483">
        <v>0</v>
      </c>
      <c r="DT210" s="484"/>
      <c r="DU210" s="56"/>
      <c r="DV210" s="485"/>
      <c r="DW210" s="486"/>
      <c r="DX210" s="483">
        <v>0</v>
      </c>
      <c r="DY210" s="484"/>
      <c r="DZ210" s="56"/>
      <c r="EA210" s="485"/>
      <c r="EB210" s="486"/>
      <c r="EC210" s="483">
        <v>0</v>
      </c>
      <c r="ED210" s="484"/>
      <c r="EE210" s="56"/>
      <c r="EF210" s="485"/>
      <c r="EG210" s="486"/>
      <c r="EH210" s="483">
        <v>0</v>
      </c>
      <c r="EI210" s="484"/>
      <c r="EJ210" s="56"/>
      <c r="EK210" s="485"/>
      <c r="EL210" s="486"/>
      <c r="EM210" s="483">
        <f t="shared" ref="EM210:EM212" si="28">SUM(CE210:CO210)</f>
        <v>0</v>
      </c>
      <c r="EN210" s="484"/>
      <c r="EO210" s="56"/>
      <c r="EP210" s="144"/>
    </row>
    <row r="211" spans="3:146" ht="12.75" customHeight="1" x14ac:dyDescent="0.3">
      <c r="D211" s="144" t="s">
        <v>365</v>
      </c>
      <c r="G211" s="400"/>
      <c r="H211" s="56">
        <v>0</v>
      </c>
      <c r="I211" s="55"/>
      <c r="J211" s="56"/>
      <c r="K211" s="485"/>
      <c r="L211" s="485"/>
      <c r="M211" s="56">
        <v>0</v>
      </c>
      <c r="N211" s="55"/>
      <c r="O211" s="56"/>
      <c r="P211" s="485"/>
      <c r="Q211" s="485"/>
      <c r="R211" s="56">
        <v>0</v>
      </c>
      <c r="S211" s="55"/>
      <c r="T211" s="56"/>
      <c r="U211" s="485"/>
      <c r="V211" s="485"/>
      <c r="W211" s="56">
        <v>0</v>
      </c>
      <c r="X211" s="55"/>
      <c r="Y211" s="56"/>
      <c r="Z211" s="485"/>
      <c r="AA211" s="485"/>
      <c r="AB211" s="56">
        <v>0</v>
      </c>
      <c r="AC211" s="55"/>
      <c r="AD211" s="56"/>
      <c r="AE211" s="485"/>
      <c r="AF211" s="485"/>
      <c r="AG211" s="56">
        <v>0</v>
      </c>
      <c r="AH211" s="55"/>
      <c r="AI211" s="56"/>
      <c r="AJ211" s="485"/>
      <c r="AK211" s="485"/>
      <c r="AL211" s="56">
        <v>0</v>
      </c>
      <c r="AM211" s="55"/>
      <c r="AN211" s="56"/>
      <c r="AO211" s="485"/>
      <c r="AP211" s="485"/>
      <c r="AQ211" s="56">
        <v>0</v>
      </c>
      <c r="AR211" s="55"/>
      <c r="AS211" s="56"/>
      <c r="AT211" s="485"/>
      <c r="AU211" s="485"/>
      <c r="AV211" s="56">
        <v>0</v>
      </c>
      <c r="AW211" s="55"/>
      <c r="AX211" s="56"/>
      <c r="AY211" s="485"/>
      <c r="AZ211" s="485"/>
      <c r="BA211" s="56">
        <v>0</v>
      </c>
      <c r="BB211" s="55"/>
      <c r="BC211" s="56"/>
      <c r="BD211" s="485"/>
      <c r="BE211" s="485"/>
      <c r="BF211" s="56">
        <v>0</v>
      </c>
      <c r="BG211" s="55"/>
      <c r="BH211" s="56"/>
      <c r="BI211" s="485"/>
      <c r="BJ211" s="485"/>
      <c r="BK211" s="56">
        <v>0</v>
      </c>
      <c r="BL211" s="55"/>
      <c r="BM211" s="56"/>
      <c r="BN211" s="485"/>
      <c r="BO211" s="485"/>
      <c r="BP211" s="56">
        <v>0</v>
      </c>
      <c r="BQ211" s="55"/>
      <c r="BR211" s="56"/>
      <c r="BS211" s="485"/>
      <c r="BT211" s="485"/>
      <c r="BU211" s="56">
        <f>SUM(M211:BP211)</f>
        <v>0</v>
      </c>
      <c r="BV211" s="55"/>
      <c r="BW211" s="56"/>
      <c r="BX211" s="485"/>
      <c r="BY211" s="485"/>
      <c r="BZ211" s="56">
        <v>0</v>
      </c>
      <c r="CA211" s="55"/>
      <c r="CB211" s="56"/>
      <c r="CC211" s="485"/>
      <c r="CD211" s="485"/>
      <c r="CE211" s="56">
        <v>0</v>
      </c>
      <c r="CF211" s="55"/>
      <c r="CG211" s="56"/>
      <c r="CH211" s="485"/>
      <c r="CI211" s="485"/>
      <c r="CJ211" s="56">
        <v>0</v>
      </c>
      <c r="CK211" s="55"/>
      <c r="CL211" s="56"/>
      <c r="CM211" s="485"/>
      <c r="CN211" s="485"/>
      <c r="CO211" s="56">
        <v>0</v>
      </c>
      <c r="CP211" s="55"/>
      <c r="CQ211" s="56"/>
      <c r="CR211" s="485"/>
      <c r="CS211" s="485"/>
      <c r="CT211" s="56">
        <v>0</v>
      </c>
      <c r="CU211" s="55"/>
      <c r="CV211" s="56"/>
      <c r="CW211" s="485"/>
      <c r="CX211" s="485"/>
      <c r="CY211" s="56">
        <v>0</v>
      </c>
      <c r="CZ211" s="55"/>
      <c r="DA211" s="56"/>
      <c r="DB211" s="485"/>
      <c r="DC211" s="485"/>
      <c r="DD211" s="56">
        <v>0</v>
      </c>
      <c r="DE211" s="55"/>
      <c r="DF211" s="56"/>
      <c r="DG211" s="485"/>
      <c r="DH211" s="485"/>
      <c r="DI211" s="56">
        <v>0</v>
      </c>
      <c r="DJ211" s="55"/>
      <c r="DK211" s="56"/>
      <c r="DL211" s="485"/>
      <c r="DM211" s="485"/>
      <c r="DN211" s="56">
        <v>0</v>
      </c>
      <c r="DO211" s="55"/>
      <c r="DP211" s="56"/>
      <c r="DQ211" s="485"/>
      <c r="DR211" s="485"/>
      <c r="DS211" s="56">
        <v>0</v>
      </c>
      <c r="DT211" s="55"/>
      <c r="DU211" s="56"/>
      <c r="DV211" s="485"/>
      <c r="DW211" s="485"/>
      <c r="DX211" s="56">
        <v>0</v>
      </c>
      <c r="DY211" s="55"/>
      <c r="DZ211" s="56"/>
      <c r="EA211" s="485"/>
      <c r="EB211" s="485"/>
      <c r="EC211" s="56">
        <v>0</v>
      </c>
      <c r="ED211" s="55"/>
      <c r="EE211" s="56"/>
      <c r="EF211" s="485"/>
      <c r="EG211" s="485"/>
      <c r="EH211" s="56">
        <v>0</v>
      </c>
      <c r="EI211" s="55"/>
      <c r="EJ211" s="56"/>
      <c r="EK211" s="485"/>
      <c r="EL211" s="485"/>
      <c r="EM211" s="56">
        <f t="shared" si="28"/>
        <v>0</v>
      </c>
      <c r="EN211" s="55"/>
      <c r="EO211" s="56"/>
      <c r="EP211" s="144"/>
    </row>
    <row r="212" spans="3:146" ht="12.75" customHeight="1" x14ac:dyDescent="0.3">
      <c r="D212" s="144" t="s">
        <v>366</v>
      </c>
      <c r="G212" s="420"/>
      <c r="H212" s="121">
        <v>0</v>
      </c>
      <c r="I212" s="120"/>
      <c r="J212" s="56"/>
      <c r="K212" s="485"/>
      <c r="L212" s="494"/>
      <c r="M212" s="121">
        <v>0</v>
      </c>
      <c r="N212" s="120"/>
      <c r="O212" s="56"/>
      <c r="P212" s="485"/>
      <c r="Q212" s="494"/>
      <c r="R212" s="121">
        <v>0</v>
      </c>
      <c r="S212" s="120"/>
      <c r="T212" s="56"/>
      <c r="U212" s="485"/>
      <c r="V212" s="494"/>
      <c r="W212" s="121">
        <v>0</v>
      </c>
      <c r="X212" s="120"/>
      <c r="Y212" s="56"/>
      <c r="Z212" s="485"/>
      <c r="AA212" s="494"/>
      <c r="AB212" s="121">
        <v>0</v>
      </c>
      <c r="AC212" s="120"/>
      <c r="AD212" s="56"/>
      <c r="AE212" s="485"/>
      <c r="AF212" s="494"/>
      <c r="AG212" s="121">
        <v>0</v>
      </c>
      <c r="AH212" s="120"/>
      <c r="AI212" s="56"/>
      <c r="AJ212" s="485"/>
      <c r="AK212" s="494"/>
      <c r="AL212" s="121">
        <v>0</v>
      </c>
      <c r="AM212" s="120"/>
      <c r="AN212" s="56"/>
      <c r="AO212" s="485"/>
      <c r="AP212" s="494"/>
      <c r="AQ212" s="121">
        <v>0</v>
      </c>
      <c r="AR212" s="120"/>
      <c r="AS212" s="56"/>
      <c r="AT212" s="485"/>
      <c r="AU212" s="494"/>
      <c r="AV212" s="121">
        <v>0</v>
      </c>
      <c r="AW212" s="120"/>
      <c r="AX212" s="56"/>
      <c r="AY212" s="485"/>
      <c r="AZ212" s="494"/>
      <c r="BA212" s="121">
        <v>0</v>
      </c>
      <c r="BB212" s="120"/>
      <c r="BC212" s="56"/>
      <c r="BD212" s="485"/>
      <c r="BE212" s="494"/>
      <c r="BF212" s="121">
        <v>0</v>
      </c>
      <c r="BG212" s="120"/>
      <c r="BH212" s="56"/>
      <c r="BI212" s="485"/>
      <c r="BJ212" s="494"/>
      <c r="BK212" s="121">
        <v>0</v>
      </c>
      <c r="BL212" s="120"/>
      <c r="BM212" s="56"/>
      <c r="BN212" s="485"/>
      <c r="BO212" s="494"/>
      <c r="BP212" s="121">
        <v>0</v>
      </c>
      <c r="BQ212" s="120"/>
      <c r="BR212" s="56"/>
      <c r="BS212" s="485"/>
      <c r="BT212" s="494"/>
      <c r="BU212" s="121">
        <f>SUM(M212:BP212)</f>
        <v>0</v>
      </c>
      <c r="BV212" s="120"/>
      <c r="BW212" s="56"/>
      <c r="BX212" s="485"/>
      <c r="BY212" s="494"/>
      <c r="BZ212" s="121">
        <v>0</v>
      </c>
      <c r="CA212" s="120"/>
      <c r="CB212" s="56"/>
      <c r="CC212" s="485"/>
      <c r="CD212" s="494"/>
      <c r="CE212" s="121">
        <v>0</v>
      </c>
      <c r="CF212" s="120"/>
      <c r="CG212" s="56"/>
      <c r="CH212" s="485"/>
      <c r="CI212" s="494"/>
      <c r="CJ212" s="121">
        <v>0</v>
      </c>
      <c r="CK212" s="120"/>
      <c r="CL212" s="56"/>
      <c r="CM212" s="485"/>
      <c r="CN212" s="494"/>
      <c r="CO212" s="121">
        <v>0</v>
      </c>
      <c r="CP212" s="120"/>
      <c r="CQ212" s="56"/>
      <c r="CR212" s="485"/>
      <c r="CS212" s="494"/>
      <c r="CT212" s="121">
        <v>0</v>
      </c>
      <c r="CU212" s="120"/>
      <c r="CV212" s="56"/>
      <c r="CW212" s="485"/>
      <c r="CX212" s="494"/>
      <c r="CY212" s="121">
        <v>0</v>
      </c>
      <c r="CZ212" s="120"/>
      <c r="DA212" s="56"/>
      <c r="DB212" s="485"/>
      <c r="DC212" s="494"/>
      <c r="DD212" s="121">
        <v>0</v>
      </c>
      <c r="DE212" s="120"/>
      <c r="DF212" s="56"/>
      <c r="DG212" s="485"/>
      <c r="DH212" s="494"/>
      <c r="DI212" s="121">
        <v>0</v>
      </c>
      <c r="DJ212" s="120"/>
      <c r="DK212" s="56"/>
      <c r="DL212" s="485"/>
      <c r="DM212" s="494"/>
      <c r="DN212" s="121">
        <v>0</v>
      </c>
      <c r="DO212" s="120"/>
      <c r="DP212" s="56"/>
      <c r="DQ212" s="485"/>
      <c r="DR212" s="494"/>
      <c r="DS212" s="121">
        <v>0</v>
      </c>
      <c r="DT212" s="120"/>
      <c r="DU212" s="56"/>
      <c r="DV212" s="485"/>
      <c r="DW212" s="494"/>
      <c r="DX212" s="121">
        <v>0</v>
      </c>
      <c r="DY212" s="120"/>
      <c r="DZ212" s="56"/>
      <c r="EA212" s="485"/>
      <c r="EB212" s="494"/>
      <c r="EC212" s="121">
        <v>0</v>
      </c>
      <c r="ED212" s="120"/>
      <c r="EE212" s="56"/>
      <c r="EF212" s="485"/>
      <c r="EG212" s="494"/>
      <c r="EH212" s="121">
        <v>0</v>
      </c>
      <c r="EI212" s="120"/>
      <c r="EJ212" s="56"/>
      <c r="EK212" s="485"/>
      <c r="EL212" s="494"/>
      <c r="EM212" s="121">
        <f t="shared" si="28"/>
        <v>0</v>
      </c>
      <c r="EN212" s="120"/>
      <c r="EO212" s="56"/>
      <c r="EP212" s="144"/>
    </row>
    <row r="213" spans="3:146" ht="12.75" customHeight="1" x14ac:dyDescent="0.3">
      <c r="D213" s="144"/>
      <c r="H213" s="56"/>
      <c r="I213" s="56"/>
      <c r="J213" s="56"/>
      <c r="K213" s="485"/>
      <c r="L213" s="56"/>
      <c r="M213" s="56"/>
      <c r="N213" s="56"/>
      <c r="O213" s="56"/>
      <c r="P213" s="485"/>
      <c r="Q213" s="56"/>
      <c r="R213" s="56"/>
      <c r="S213" s="56"/>
      <c r="T213" s="56"/>
      <c r="U213" s="485"/>
      <c r="V213" s="56"/>
      <c r="W213" s="56"/>
      <c r="X213" s="56"/>
      <c r="Y213" s="56"/>
      <c r="Z213" s="485"/>
      <c r="AA213" s="56"/>
      <c r="AB213" s="56"/>
      <c r="AC213" s="56"/>
      <c r="AD213" s="56"/>
      <c r="AE213" s="485"/>
      <c r="AF213" s="56"/>
      <c r="AG213" s="56"/>
      <c r="AH213" s="56"/>
      <c r="AI213" s="56"/>
      <c r="AJ213" s="485"/>
      <c r="AK213" s="56"/>
      <c r="AL213" s="56"/>
      <c r="AM213" s="56"/>
      <c r="AN213" s="56"/>
      <c r="AO213" s="485"/>
      <c r="AP213" s="56"/>
      <c r="AQ213" s="56"/>
      <c r="AR213" s="56"/>
      <c r="AS213" s="56"/>
      <c r="AT213" s="485"/>
      <c r="AU213" s="56"/>
      <c r="AV213" s="56"/>
      <c r="AW213" s="56"/>
      <c r="AX213" s="56"/>
      <c r="AY213" s="485"/>
      <c r="AZ213" s="56"/>
      <c r="BA213" s="56"/>
      <c r="BB213" s="56"/>
      <c r="BC213" s="56"/>
      <c r="BD213" s="485"/>
      <c r="BE213" s="56"/>
      <c r="BF213" s="56"/>
      <c r="BG213" s="56"/>
      <c r="BH213" s="56"/>
      <c r="BI213" s="485"/>
      <c r="BJ213" s="56"/>
      <c r="BK213" s="56"/>
      <c r="BL213" s="56"/>
      <c r="BM213" s="56"/>
      <c r="BN213" s="485"/>
      <c r="BO213" s="56"/>
      <c r="BP213" s="56"/>
      <c r="BQ213" s="56"/>
      <c r="BR213" s="56"/>
      <c r="BS213" s="485"/>
      <c r="BT213" s="56"/>
      <c r="BU213" s="56"/>
      <c r="BV213" s="56"/>
      <c r="BW213" s="56"/>
      <c r="BX213" s="485"/>
      <c r="BY213" s="56"/>
      <c r="BZ213" s="56"/>
      <c r="CA213" s="56"/>
      <c r="CB213" s="56"/>
      <c r="CC213" s="485"/>
      <c r="CD213" s="56"/>
      <c r="CE213" s="56"/>
      <c r="CF213" s="56"/>
      <c r="CG213" s="56"/>
      <c r="CH213" s="485"/>
      <c r="CI213" s="56"/>
      <c r="CJ213" s="56"/>
      <c r="CK213" s="56"/>
      <c r="CL213" s="56"/>
      <c r="CM213" s="485"/>
      <c r="CN213" s="56"/>
      <c r="CO213" s="56"/>
      <c r="CP213" s="56"/>
      <c r="CQ213" s="56"/>
      <c r="CR213" s="485"/>
      <c r="CS213" s="56"/>
      <c r="CT213" s="56"/>
      <c r="CU213" s="56"/>
      <c r="CV213" s="56"/>
      <c r="CW213" s="485"/>
      <c r="CX213" s="56"/>
      <c r="CY213" s="56"/>
      <c r="CZ213" s="56"/>
      <c r="DA213" s="56"/>
      <c r="DB213" s="485"/>
      <c r="DC213" s="56"/>
      <c r="DD213" s="56"/>
      <c r="DE213" s="56"/>
      <c r="DF213" s="56"/>
      <c r="DG213" s="485"/>
      <c r="DH213" s="56"/>
      <c r="DI213" s="56"/>
      <c r="DJ213" s="56"/>
      <c r="DK213" s="56"/>
      <c r="DL213" s="485"/>
      <c r="DM213" s="56"/>
      <c r="DN213" s="56"/>
      <c r="DO213" s="56"/>
      <c r="DP213" s="56"/>
      <c r="DQ213" s="485"/>
      <c r="DR213" s="56"/>
      <c r="DS213" s="56"/>
      <c r="DT213" s="56"/>
      <c r="DU213" s="56"/>
      <c r="DV213" s="485"/>
      <c r="DW213" s="56"/>
      <c r="DX213" s="56"/>
      <c r="DY213" s="56"/>
      <c r="DZ213" s="56"/>
      <c r="EA213" s="485"/>
      <c r="EB213" s="56"/>
      <c r="EC213" s="56"/>
      <c r="ED213" s="56"/>
      <c r="EE213" s="56"/>
      <c r="EF213" s="485"/>
      <c r="EG213" s="56"/>
      <c r="EH213" s="56"/>
      <c r="EI213" s="56"/>
      <c r="EJ213" s="56"/>
      <c r="EK213" s="485"/>
      <c r="EL213" s="56"/>
      <c r="EM213" s="56"/>
      <c r="EN213" s="56"/>
      <c r="EO213" s="56"/>
      <c r="EP213" s="144"/>
    </row>
    <row r="214" spans="3:146" ht="12.75" customHeight="1" x14ac:dyDescent="0.3">
      <c r="D214" s="144" t="s">
        <v>404</v>
      </c>
      <c r="H214" s="56">
        <f>SUM(H215:H217)</f>
        <v>0</v>
      </c>
      <c r="I214" s="56"/>
      <c r="J214" s="56"/>
      <c r="K214" s="485"/>
      <c r="L214" s="56"/>
      <c r="M214" s="56">
        <f>SUM(M215:M217)</f>
        <v>0</v>
      </c>
      <c r="N214" s="56"/>
      <c r="O214" s="56"/>
      <c r="P214" s="485"/>
      <c r="Q214" s="56"/>
      <c r="R214" s="56">
        <f>SUM(R215:R217)</f>
        <v>0</v>
      </c>
      <c r="S214" s="56"/>
      <c r="T214" s="56"/>
      <c r="U214" s="485"/>
      <c r="V214" s="56"/>
      <c r="W214" s="56">
        <f>SUM(W215:W217)</f>
        <v>0</v>
      </c>
      <c r="X214" s="56"/>
      <c r="Y214" s="56"/>
      <c r="Z214" s="485"/>
      <c r="AA214" s="56"/>
      <c r="AB214" s="56">
        <f>SUM(AB215:AB217)</f>
        <v>0</v>
      </c>
      <c r="AC214" s="56"/>
      <c r="AD214" s="56"/>
      <c r="AE214" s="485"/>
      <c r="AF214" s="56"/>
      <c r="AG214" s="56">
        <f>SUM(AG215:AG217)</f>
        <v>0</v>
      </c>
      <c r="AH214" s="56"/>
      <c r="AI214" s="56"/>
      <c r="AJ214" s="485"/>
      <c r="AK214" s="56"/>
      <c r="AL214" s="56">
        <f>SUM(AL215:AL217)</f>
        <v>0</v>
      </c>
      <c r="AM214" s="56"/>
      <c r="AN214" s="56"/>
      <c r="AO214" s="485"/>
      <c r="AP214" s="56"/>
      <c r="AQ214" s="56">
        <f>SUM(AQ215:AQ217)</f>
        <v>0</v>
      </c>
      <c r="AR214" s="56"/>
      <c r="AS214" s="56"/>
      <c r="AT214" s="485"/>
      <c r="AU214" s="56"/>
      <c r="AV214" s="56">
        <f>SUM(AV215:AV217)</f>
        <v>0</v>
      </c>
      <c r="AW214" s="56"/>
      <c r="AX214" s="56"/>
      <c r="AY214" s="485"/>
      <c r="AZ214" s="56"/>
      <c r="BA214" s="56">
        <f>SUM(BA215:BA217)</f>
        <v>0</v>
      </c>
      <c r="BB214" s="56"/>
      <c r="BC214" s="56"/>
      <c r="BD214" s="485"/>
      <c r="BE214" s="56"/>
      <c r="BF214" s="56">
        <f>SUM(BF215:BF217)</f>
        <v>0</v>
      </c>
      <c r="BG214" s="56"/>
      <c r="BH214" s="56"/>
      <c r="BI214" s="485"/>
      <c r="BJ214" s="56"/>
      <c r="BK214" s="56">
        <f>SUM(BK215:BK217)</f>
        <v>0</v>
      </c>
      <c r="BL214" s="56"/>
      <c r="BM214" s="56"/>
      <c r="BN214" s="485"/>
      <c r="BO214" s="56"/>
      <c r="BP214" s="56">
        <f>SUM(BP215:BP217)</f>
        <v>0</v>
      </c>
      <c r="BQ214" s="56"/>
      <c r="BR214" s="56"/>
      <c r="BS214" s="485"/>
      <c r="BT214" s="56"/>
      <c r="BU214" s="56">
        <f>SUM(BU215:BU217)</f>
        <v>0</v>
      </c>
      <c r="BV214" s="56"/>
      <c r="BW214" s="56"/>
      <c r="BX214" s="485"/>
      <c r="BY214" s="56"/>
      <c r="BZ214" s="56">
        <f>SUM(BZ215:BZ217)</f>
        <v>0</v>
      </c>
      <c r="CA214" s="56"/>
      <c r="CB214" s="56"/>
      <c r="CC214" s="485"/>
      <c r="CD214" s="56"/>
      <c r="CE214" s="56">
        <f>SUM(CE215:CE217)</f>
        <v>0</v>
      </c>
      <c r="CF214" s="56"/>
      <c r="CG214" s="56"/>
      <c r="CH214" s="485"/>
      <c r="CI214" s="56"/>
      <c r="CJ214" s="56">
        <f>SUM(CJ215:CJ217)</f>
        <v>0</v>
      </c>
      <c r="CK214" s="56"/>
      <c r="CL214" s="56"/>
      <c r="CM214" s="485"/>
      <c r="CN214" s="56"/>
      <c r="CO214" s="56">
        <f>SUM(CO215:CO217)</f>
        <v>0</v>
      </c>
      <c r="CP214" s="56"/>
      <c r="CQ214" s="56"/>
      <c r="CR214" s="485"/>
      <c r="CS214" s="56"/>
      <c r="CT214" s="56">
        <f>SUM(CT215:CT217)</f>
        <v>0</v>
      </c>
      <c r="CU214" s="56"/>
      <c r="CV214" s="56"/>
      <c r="CW214" s="485"/>
      <c r="CX214" s="56"/>
      <c r="CY214" s="56">
        <f>SUM(CY215:CY217)</f>
        <v>0</v>
      </c>
      <c r="CZ214" s="56"/>
      <c r="DA214" s="56"/>
      <c r="DB214" s="485"/>
      <c r="DC214" s="56"/>
      <c r="DD214" s="56">
        <f>SUM(DD215:DD217)</f>
        <v>0</v>
      </c>
      <c r="DE214" s="56"/>
      <c r="DF214" s="56"/>
      <c r="DG214" s="485"/>
      <c r="DH214" s="56"/>
      <c r="DI214" s="56">
        <f>SUM(DI215:DI217)</f>
        <v>0</v>
      </c>
      <c r="DJ214" s="56"/>
      <c r="DK214" s="56"/>
      <c r="DL214" s="485"/>
      <c r="DM214" s="56"/>
      <c r="DN214" s="56">
        <f>SUM(DN215:DN217)</f>
        <v>0</v>
      </c>
      <c r="DO214" s="56"/>
      <c r="DP214" s="56"/>
      <c r="DQ214" s="485"/>
      <c r="DR214" s="56"/>
      <c r="DS214" s="56">
        <f>SUM(DS215:DS217)</f>
        <v>0</v>
      </c>
      <c r="DT214" s="56"/>
      <c r="DU214" s="56"/>
      <c r="DV214" s="485"/>
      <c r="DW214" s="56"/>
      <c r="DX214" s="56">
        <f>SUM(DX215:DX217)</f>
        <v>0</v>
      </c>
      <c r="DY214" s="56"/>
      <c r="DZ214" s="56"/>
      <c r="EA214" s="485"/>
      <c r="EB214" s="56"/>
      <c r="EC214" s="56">
        <f>SUM(EC215:EC217)</f>
        <v>0</v>
      </c>
      <c r="ED214" s="56"/>
      <c r="EE214" s="56"/>
      <c r="EF214" s="485"/>
      <c r="EG214" s="56"/>
      <c r="EH214" s="56">
        <f>SUM(EH215:EH217)</f>
        <v>0</v>
      </c>
      <c r="EI214" s="56"/>
      <c r="EJ214" s="56"/>
      <c r="EK214" s="485"/>
      <c r="EL214" s="56"/>
      <c r="EM214" s="56">
        <f>SUM(EM215:EM217)</f>
        <v>0</v>
      </c>
      <c r="EN214" s="56"/>
      <c r="EO214" s="56"/>
      <c r="EP214" s="144"/>
    </row>
    <row r="215" spans="3:146" ht="12.75" customHeight="1" x14ac:dyDescent="0.3">
      <c r="D215" s="144" t="s">
        <v>362</v>
      </c>
      <c r="G215" s="406"/>
      <c r="H215" s="483">
        <v>0</v>
      </c>
      <c r="I215" s="484"/>
      <c r="J215" s="56"/>
      <c r="K215" s="485"/>
      <c r="L215" s="486"/>
      <c r="M215" s="483">
        <v>0</v>
      </c>
      <c r="N215" s="484"/>
      <c r="O215" s="56"/>
      <c r="P215" s="485"/>
      <c r="Q215" s="486"/>
      <c r="R215" s="483">
        <v>0</v>
      </c>
      <c r="S215" s="484"/>
      <c r="T215" s="56"/>
      <c r="U215" s="485"/>
      <c r="V215" s="486"/>
      <c r="W215" s="483">
        <v>0</v>
      </c>
      <c r="X215" s="484"/>
      <c r="Y215" s="56"/>
      <c r="Z215" s="485"/>
      <c r="AA215" s="486"/>
      <c r="AB215" s="483">
        <v>0</v>
      </c>
      <c r="AC215" s="484"/>
      <c r="AD215" s="56"/>
      <c r="AE215" s="485"/>
      <c r="AF215" s="486"/>
      <c r="AG215" s="483">
        <v>0</v>
      </c>
      <c r="AH215" s="484"/>
      <c r="AI215" s="56"/>
      <c r="AJ215" s="485"/>
      <c r="AK215" s="486"/>
      <c r="AL215" s="483">
        <v>0</v>
      </c>
      <c r="AM215" s="484"/>
      <c r="AN215" s="56"/>
      <c r="AO215" s="485"/>
      <c r="AP215" s="486"/>
      <c r="AQ215" s="483">
        <v>0</v>
      </c>
      <c r="AR215" s="484"/>
      <c r="AS215" s="56"/>
      <c r="AT215" s="485"/>
      <c r="AU215" s="486"/>
      <c r="AV215" s="483">
        <v>0</v>
      </c>
      <c r="AW215" s="484"/>
      <c r="AX215" s="56"/>
      <c r="AY215" s="485"/>
      <c r="AZ215" s="486"/>
      <c r="BA215" s="483">
        <v>0</v>
      </c>
      <c r="BB215" s="484"/>
      <c r="BC215" s="56"/>
      <c r="BD215" s="485"/>
      <c r="BE215" s="486"/>
      <c r="BF215" s="483">
        <v>0</v>
      </c>
      <c r="BG215" s="484"/>
      <c r="BH215" s="56"/>
      <c r="BI215" s="485"/>
      <c r="BJ215" s="486"/>
      <c r="BK215" s="483">
        <v>0</v>
      </c>
      <c r="BL215" s="484"/>
      <c r="BM215" s="56"/>
      <c r="BN215" s="485"/>
      <c r="BO215" s="486"/>
      <c r="BP215" s="483">
        <v>0</v>
      </c>
      <c r="BQ215" s="484"/>
      <c r="BR215" s="56"/>
      <c r="BS215" s="485"/>
      <c r="BT215" s="486"/>
      <c r="BU215" s="483">
        <f>SUM(M215:BP215)</f>
        <v>0</v>
      </c>
      <c r="BV215" s="484"/>
      <c r="BW215" s="56"/>
      <c r="BX215" s="485"/>
      <c r="BY215" s="486"/>
      <c r="BZ215" s="483">
        <v>0</v>
      </c>
      <c r="CA215" s="484"/>
      <c r="CB215" s="56"/>
      <c r="CC215" s="485"/>
      <c r="CD215" s="486"/>
      <c r="CE215" s="483">
        <v>0</v>
      </c>
      <c r="CF215" s="484"/>
      <c r="CG215" s="56"/>
      <c r="CH215" s="485"/>
      <c r="CI215" s="486"/>
      <c r="CJ215" s="483">
        <v>0</v>
      </c>
      <c r="CK215" s="484"/>
      <c r="CL215" s="56"/>
      <c r="CM215" s="485"/>
      <c r="CN215" s="486"/>
      <c r="CO215" s="483">
        <v>0</v>
      </c>
      <c r="CP215" s="484"/>
      <c r="CQ215" s="56"/>
      <c r="CR215" s="485"/>
      <c r="CS215" s="486"/>
      <c r="CT215" s="483">
        <v>0</v>
      </c>
      <c r="CU215" s="484"/>
      <c r="CV215" s="56"/>
      <c r="CW215" s="485"/>
      <c r="CX215" s="486"/>
      <c r="CY215" s="483">
        <v>0</v>
      </c>
      <c r="CZ215" s="484"/>
      <c r="DA215" s="56"/>
      <c r="DB215" s="485"/>
      <c r="DC215" s="486"/>
      <c r="DD215" s="483">
        <v>0</v>
      </c>
      <c r="DE215" s="484"/>
      <c r="DF215" s="56"/>
      <c r="DG215" s="485"/>
      <c r="DH215" s="486"/>
      <c r="DI215" s="483">
        <v>0</v>
      </c>
      <c r="DJ215" s="484"/>
      <c r="DK215" s="56"/>
      <c r="DL215" s="485"/>
      <c r="DM215" s="486"/>
      <c r="DN215" s="483">
        <v>0</v>
      </c>
      <c r="DO215" s="484"/>
      <c r="DP215" s="56"/>
      <c r="DQ215" s="485"/>
      <c r="DR215" s="486"/>
      <c r="DS215" s="483">
        <v>0</v>
      </c>
      <c r="DT215" s="484"/>
      <c r="DU215" s="56"/>
      <c r="DV215" s="485"/>
      <c r="DW215" s="486"/>
      <c r="DX215" s="483">
        <v>0</v>
      </c>
      <c r="DY215" s="484"/>
      <c r="DZ215" s="56"/>
      <c r="EA215" s="485"/>
      <c r="EB215" s="486"/>
      <c r="EC215" s="483">
        <v>0</v>
      </c>
      <c r="ED215" s="484"/>
      <c r="EE215" s="56"/>
      <c r="EF215" s="485"/>
      <c r="EG215" s="486"/>
      <c r="EH215" s="483">
        <v>0</v>
      </c>
      <c r="EI215" s="484"/>
      <c r="EJ215" s="56"/>
      <c r="EK215" s="485"/>
      <c r="EL215" s="486"/>
      <c r="EM215" s="483">
        <f t="shared" ref="EM215:EM217" si="29">SUM(CE215:CO215)</f>
        <v>0</v>
      </c>
      <c r="EN215" s="484"/>
      <c r="EO215" s="56"/>
      <c r="EP215" s="144"/>
    </row>
    <row r="216" spans="3:146" ht="12.75" customHeight="1" x14ac:dyDescent="0.3">
      <c r="D216" s="144" t="s">
        <v>365</v>
      </c>
      <c r="G216" s="400"/>
      <c r="H216" s="56">
        <v>0</v>
      </c>
      <c r="I216" s="55"/>
      <c r="J216" s="56"/>
      <c r="K216" s="485"/>
      <c r="L216" s="485"/>
      <c r="M216" s="56">
        <v>0</v>
      </c>
      <c r="N216" s="55"/>
      <c r="O216" s="56"/>
      <c r="P216" s="485"/>
      <c r="Q216" s="485"/>
      <c r="R216" s="56">
        <v>0</v>
      </c>
      <c r="S216" s="55"/>
      <c r="T216" s="56"/>
      <c r="U216" s="485"/>
      <c r="V216" s="485"/>
      <c r="W216" s="56">
        <v>0</v>
      </c>
      <c r="X216" s="55"/>
      <c r="Y216" s="56"/>
      <c r="Z216" s="485"/>
      <c r="AA216" s="485"/>
      <c r="AB216" s="56">
        <v>0</v>
      </c>
      <c r="AC216" s="55"/>
      <c r="AD216" s="56"/>
      <c r="AE216" s="485"/>
      <c r="AF216" s="485"/>
      <c r="AG216" s="56">
        <v>0</v>
      </c>
      <c r="AH216" s="55"/>
      <c r="AI216" s="56"/>
      <c r="AJ216" s="485"/>
      <c r="AK216" s="485"/>
      <c r="AL216" s="56">
        <v>0</v>
      </c>
      <c r="AM216" s="55"/>
      <c r="AN216" s="56"/>
      <c r="AO216" s="485"/>
      <c r="AP216" s="485"/>
      <c r="AQ216" s="56">
        <v>0</v>
      </c>
      <c r="AR216" s="55"/>
      <c r="AS216" s="56"/>
      <c r="AT216" s="485"/>
      <c r="AU216" s="485"/>
      <c r="AV216" s="56">
        <v>0</v>
      </c>
      <c r="AW216" s="55"/>
      <c r="AX216" s="56"/>
      <c r="AY216" s="485"/>
      <c r="AZ216" s="485"/>
      <c r="BA216" s="56">
        <v>0</v>
      </c>
      <c r="BB216" s="55"/>
      <c r="BC216" s="56"/>
      <c r="BD216" s="485"/>
      <c r="BE216" s="485"/>
      <c r="BF216" s="56">
        <v>0</v>
      </c>
      <c r="BG216" s="55"/>
      <c r="BH216" s="56"/>
      <c r="BI216" s="485"/>
      <c r="BJ216" s="485"/>
      <c r="BK216" s="56">
        <v>0</v>
      </c>
      <c r="BL216" s="55"/>
      <c r="BM216" s="56"/>
      <c r="BN216" s="485"/>
      <c r="BO216" s="485"/>
      <c r="BP216" s="56">
        <v>0</v>
      </c>
      <c r="BQ216" s="55"/>
      <c r="BR216" s="56"/>
      <c r="BS216" s="485"/>
      <c r="BT216" s="485"/>
      <c r="BU216" s="56">
        <f>SUM(M216:BP216)</f>
        <v>0</v>
      </c>
      <c r="BV216" s="55"/>
      <c r="BW216" s="56"/>
      <c r="BX216" s="485"/>
      <c r="BY216" s="485"/>
      <c r="BZ216" s="56">
        <v>0</v>
      </c>
      <c r="CA216" s="55"/>
      <c r="CB216" s="56"/>
      <c r="CC216" s="485"/>
      <c r="CD216" s="485"/>
      <c r="CE216" s="56">
        <v>0</v>
      </c>
      <c r="CF216" s="55"/>
      <c r="CG216" s="56"/>
      <c r="CH216" s="485"/>
      <c r="CI216" s="485"/>
      <c r="CJ216" s="56">
        <v>0</v>
      </c>
      <c r="CK216" s="55"/>
      <c r="CL216" s="56"/>
      <c r="CM216" s="485"/>
      <c r="CN216" s="485"/>
      <c r="CO216" s="56">
        <v>0</v>
      </c>
      <c r="CP216" s="55"/>
      <c r="CQ216" s="56"/>
      <c r="CR216" s="485"/>
      <c r="CS216" s="485"/>
      <c r="CT216" s="56">
        <v>0</v>
      </c>
      <c r="CU216" s="55"/>
      <c r="CV216" s="56"/>
      <c r="CW216" s="485"/>
      <c r="CX216" s="485"/>
      <c r="CY216" s="56">
        <v>0</v>
      </c>
      <c r="CZ216" s="55"/>
      <c r="DA216" s="56"/>
      <c r="DB216" s="485"/>
      <c r="DC216" s="485"/>
      <c r="DD216" s="56">
        <v>0</v>
      </c>
      <c r="DE216" s="55"/>
      <c r="DF216" s="56"/>
      <c r="DG216" s="485"/>
      <c r="DH216" s="485"/>
      <c r="DI216" s="56">
        <v>0</v>
      </c>
      <c r="DJ216" s="55"/>
      <c r="DK216" s="56"/>
      <c r="DL216" s="485"/>
      <c r="DM216" s="485"/>
      <c r="DN216" s="56">
        <v>0</v>
      </c>
      <c r="DO216" s="55"/>
      <c r="DP216" s="56"/>
      <c r="DQ216" s="485"/>
      <c r="DR216" s="485"/>
      <c r="DS216" s="56">
        <v>0</v>
      </c>
      <c r="DT216" s="55"/>
      <c r="DU216" s="56"/>
      <c r="DV216" s="485"/>
      <c r="DW216" s="485"/>
      <c r="DX216" s="56">
        <v>0</v>
      </c>
      <c r="DY216" s="55"/>
      <c r="DZ216" s="56"/>
      <c r="EA216" s="485"/>
      <c r="EB216" s="485"/>
      <c r="EC216" s="56">
        <v>0</v>
      </c>
      <c r="ED216" s="55"/>
      <c r="EE216" s="56"/>
      <c r="EF216" s="485"/>
      <c r="EG216" s="485"/>
      <c r="EH216" s="56">
        <v>0</v>
      </c>
      <c r="EI216" s="55"/>
      <c r="EJ216" s="56"/>
      <c r="EK216" s="485"/>
      <c r="EL216" s="485"/>
      <c r="EM216" s="56">
        <f t="shared" si="29"/>
        <v>0</v>
      </c>
      <c r="EN216" s="55"/>
      <c r="EO216" s="56"/>
      <c r="EP216" s="144"/>
    </row>
    <row r="217" spans="3:146" ht="12.75" customHeight="1" x14ac:dyDescent="0.3">
      <c r="D217" s="144" t="s">
        <v>366</v>
      </c>
      <c r="G217" s="420"/>
      <c r="H217" s="121">
        <v>0</v>
      </c>
      <c r="I217" s="120"/>
      <c r="J217" s="56"/>
      <c r="K217" s="485"/>
      <c r="L217" s="494"/>
      <c r="M217" s="121">
        <v>0</v>
      </c>
      <c r="N217" s="120"/>
      <c r="O217" s="56"/>
      <c r="P217" s="485"/>
      <c r="Q217" s="494"/>
      <c r="R217" s="121">
        <v>0</v>
      </c>
      <c r="S217" s="120"/>
      <c r="T217" s="56"/>
      <c r="U217" s="485"/>
      <c r="V217" s="494"/>
      <c r="W217" s="121">
        <v>0</v>
      </c>
      <c r="X217" s="120"/>
      <c r="Y217" s="56"/>
      <c r="Z217" s="485"/>
      <c r="AA217" s="494"/>
      <c r="AB217" s="121">
        <v>0</v>
      </c>
      <c r="AC217" s="120"/>
      <c r="AD217" s="56"/>
      <c r="AE217" s="485"/>
      <c r="AF217" s="494"/>
      <c r="AG217" s="121">
        <v>0</v>
      </c>
      <c r="AH217" s="120"/>
      <c r="AI217" s="56"/>
      <c r="AJ217" s="485"/>
      <c r="AK217" s="494"/>
      <c r="AL217" s="121">
        <v>0</v>
      </c>
      <c r="AM217" s="120"/>
      <c r="AN217" s="56"/>
      <c r="AO217" s="485"/>
      <c r="AP217" s="494"/>
      <c r="AQ217" s="121">
        <v>0</v>
      </c>
      <c r="AR217" s="120"/>
      <c r="AS217" s="56"/>
      <c r="AT217" s="485"/>
      <c r="AU217" s="494"/>
      <c r="AV217" s="121">
        <v>0</v>
      </c>
      <c r="AW217" s="120"/>
      <c r="AX217" s="56"/>
      <c r="AY217" s="485"/>
      <c r="AZ217" s="494"/>
      <c r="BA217" s="121">
        <v>0</v>
      </c>
      <c r="BB217" s="120"/>
      <c r="BC217" s="56"/>
      <c r="BD217" s="485"/>
      <c r="BE217" s="494"/>
      <c r="BF217" s="121">
        <v>0</v>
      </c>
      <c r="BG217" s="120"/>
      <c r="BH217" s="56"/>
      <c r="BI217" s="485"/>
      <c r="BJ217" s="494"/>
      <c r="BK217" s="121">
        <v>0</v>
      </c>
      <c r="BL217" s="120"/>
      <c r="BM217" s="56"/>
      <c r="BN217" s="485"/>
      <c r="BO217" s="494"/>
      <c r="BP217" s="121">
        <v>0</v>
      </c>
      <c r="BQ217" s="120"/>
      <c r="BR217" s="56"/>
      <c r="BS217" s="485"/>
      <c r="BT217" s="494"/>
      <c r="BU217" s="121">
        <f>SUM(M217:BP217)</f>
        <v>0</v>
      </c>
      <c r="BV217" s="120"/>
      <c r="BW217" s="56"/>
      <c r="BX217" s="485"/>
      <c r="BY217" s="494"/>
      <c r="BZ217" s="121">
        <v>0</v>
      </c>
      <c r="CA217" s="120"/>
      <c r="CB217" s="56"/>
      <c r="CC217" s="485"/>
      <c r="CD217" s="494"/>
      <c r="CE217" s="121">
        <v>0</v>
      </c>
      <c r="CF217" s="120"/>
      <c r="CG217" s="56"/>
      <c r="CH217" s="485"/>
      <c r="CI217" s="494"/>
      <c r="CJ217" s="121">
        <v>0</v>
      </c>
      <c r="CK217" s="120"/>
      <c r="CL217" s="56"/>
      <c r="CM217" s="485"/>
      <c r="CN217" s="494"/>
      <c r="CO217" s="121">
        <v>0</v>
      </c>
      <c r="CP217" s="120"/>
      <c r="CQ217" s="56"/>
      <c r="CR217" s="485"/>
      <c r="CS217" s="494"/>
      <c r="CT217" s="121">
        <v>0</v>
      </c>
      <c r="CU217" s="120"/>
      <c r="CV217" s="56"/>
      <c r="CW217" s="485"/>
      <c r="CX217" s="494"/>
      <c r="CY217" s="121">
        <v>0</v>
      </c>
      <c r="CZ217" s="120"/>
      <c r="DA217" s="56"/>
      <c r="DB217" s="485"/>
      <c r="DC217" s="494"/>
      <c r="DD217" s="121">
        <v>0</v>
      </c>
      <c r="DE217" s="120"/>
      <c r="DF217" s="56"/>
      <c r="DG217" s="485"/>
      <c r="DH217" s="494"/>
      <c r="DI217" s="121">
        <v>0</v>
      </c>
      <c r="DJ217" s="120"/>
      <c r="DK217" s="56"/>
      <c r="DL217" s="485"/>
      <c r="DM217" s="494"/>
      <c r="DN217" s="121">
        <v>0</v>
      </c>
      <c r="DO217" s="120"/>
      <c r="DP217" s="56"/>
      <c r="DQ217" s="485"/>
      <c r="DR217" s="494"/>
      <c r="DS217" s="121">
        <v>0</v>
      </c>
      <c r="DT217" s="120"/>
      <c r="DU217" s="56"/>
      <c r="DV217" s="485"/>
      <c r="DW217" s="494"/>
      <c r="DX217" s="121">
        <v>0</v>
      </c>
      <c r="DY217" s="120"/>
      <c r="DZ217" s="56"/>
      <c r="EA217" s="485"/>
      <c r="EB217" s="494"/>
      <c r="EC217" s="121">
        <v>0</v>
      </c>
      <c r="ED217" s="120"/>
      <c r="EE217" s="56"/>
      <c r="EF217" s="485"/>
      <c r="EG217" s="494"/>
      <c r="EH217" s="121">
        <v>0</v>
      </c>
      <c r="EI217" s="120"/>
      <c r="EJ217" s="56"/>
      <c r="EK217" s="485"/>
      <c r="EL217" s="494"/>
      <c r="EM217" s="121">
        <f t="shared" si="29"/>
        <v>0</v>
      </c>
      <c r="EN217" s="120"/>
      <c r="EO217" s="56"/>
      <c r="EP217" s="144"/>
    </row>
    <row r="218" spans="3:146" ht="12.75" hidden="1" customHeight="1" x14ac:dyDescent="0.3">
      <c r="D218" s="144"/>
      <c r="H218" s="56"/>
      <c r="I218" s="56"/>
      <c r="J218" s="56"/>
      <c r="K218" s="485"/>
      <c r="L218" s="56"/>
      <c r="M218" s="56"/>
      <c r="N218" s="56"/>
      <c r="O218" s="56"/>
      <c r="P218" s="485"/>
      <c r="Q218" s="56"/>
      <c r="R218" s="56"/>
      <c r="S218" s="56"/>
      <c r="T218" s="56"/>
      <c r="U218" s="485"/>
      <c r="V218" s="56"/>
      <c r="W218" s="56"/>
      <c r="X218" s="56"/>
      <c r="Y218" s="56"/>
      <c r="Z218" s="485"/>
      <c r="AA218" s="56"/>
      <c r="AB218" s="56"/>
      <c r="AC218" s="56"/>
      <c r="AD218" s="56"/>
      <c r="AE218" s="485"/>
      <c r="AF218" s="56"/>
      <c r="AG218" s="56"/>
      <c r="AH218" s="56"/>
      <c r="AI218" s="56"/>
      <c r="AJ218" s="485"/>
      <c r="AK218" s="56"/>
      <c r="AL218" s="56"/>
      <c r="AM218" s="56"/>
      <c r="AN218" s="56"/>
      <c r="AO218" s="485"/>
      <c r="AP218" s="56"/>
      <c r="AQ218" s="56"/>
      <c r="AR218" s="56"/>
      <c r="AS218" s="56"/>
      <c r="AT218" s="485"/>
      <c r="AU218" s="56"/>
      <c r="AV218" s="56"/>
      <c r="AW218" s="56"/>
      <c r="AX218" s="56"/>
      <c r="AY218" s="485"/>
      <c r="AZ218" s="56"/>
      <c r="BA218" s="56"/>
      <c r="BB218" s="56"/>
      <c r="BC218" s="56"/>
      <c r="BD218" s="485"/>
      <c r="BE218" s="56"/>
      <c r="BF218" s="56"/>
      <c r="BG218" s="56"/>
      <c r="BH218" s="56"/>
      <c r="BI218" s="485"/>
      <c r="BJ218" s="56"/>
      <c r="BK218" s="56"/>
      <c r="BL218" s="56"/>
      <c r="BM218" s="56"/>
      <c r="BN218" s="485"/>
      <c r="BO218" s="56"/>
      <c r="BP218" s="56"/>
      <c r="BQ218" s="56"/>
      <c r="BR218" s="56"/>
      <c r="BS218" s="485"/>
      <c r="BT218" s="56"/>
      <c r="BU218" s="56"/>
      <c r="BV218" s="56"/>
      <c r="BW218" s="56"/>
      <c r="BX218" s="485"/>
      <c r="BY218" s="56"/>
      <c r="BZ218" s="56"/>
      <c r="CA218" s="56"/>
      <c r="CB218" s="56"/>
      <c r="CC218" s="485"/>
      <c r="CD218" s="56"/>
      <c r="CE218" s="56"/>
      <c r="CF218" s="56"/>
      <c r="CG218" s="56"/>
      <c r="CH218" s="485"/>
      <c r="CI218" s="56"/>
      <c r="CJ218" s="56"/>
      <c r="CK218" s="56"/>
      <c r="CL218" s="56"/>
      <c r="CM218" s="485"/>
      <c r="CN218" s="56"/>
      <c r="CO218" s="56"/>
      <c r="CP218" s="56"/>
      <c r="CQ218" s="56"/>
      <c r="CR218" s="485"/>
      <c r="CS218" s="56"/>
      <c r="CT218" s="56"/>
      <c r="CU218" s="56"/>
      <c r="CV218" s="56"/>
      <c r="CW218" s="485"/>
      <c r="CX218" s="56"/>
      <c r="CY218" s="56"/>
      <c r="CZ218" s="56"/>
      <c r="DA218" s="56"/>
      <c r="DB218" s="485"/>
      <c r="DC218" s="56"/>
      <c r="DD218" s="56"/>
      <c r="DE218" s="56"/>
      <c r="DF218" s="56"/>
      <c r="DG218" s="485"/>
      <c r="DH218" s="56"/>
      <c r="DI218" s="56"/>
      <c r="DJ218" s="56"/>
      <c r="DK218" s="56"/>
      <c r="DL218" s="485"/>
      <c r="DM218" s="56"/>
      <c r="DN218" s="56"/>
      <c r="DO218" s="56"/>
      <c r="DP218" s="56"/>
      <c r="DQ218" s="485"/>
      <c r="DR218" s="56"/>
      <c r="DS218" s="56"/>
      <c r="DT218" s="56"/>
      <c r="DU218" s="56"/>
      <c r="DV218" s="485"/>
      <c r="DW218" s="56"/>
      <c r="DX218" s="56"/>
      <c r="DY218" s="56"/>
      <c r="DZ218" s="56"/>
      <c r="EA218" s="485"/>
      <c r="EB218" s="56"/>
      <c r="EC218" s="56"/>
      <c r="ED218" s="56"/>
      <c r="EE218" s="56"/>
      <c r="EF218" s="485"/>
      <c r="EG218" s="56"/>
      <c r="EH218" s="56"/>
      <c r="EI218" s="56"/>
      <c r="EJ218" s="56"/>
      <c r="EK218" s="485"/>
      <c r="EL218" s="56"/>
      <c r="EM218" s="56"/>
      <c r="EN218" s="56"/>
      <c r="EO218" s="56"/>
      <c r="EP218" s="144"/>
    </row>
    <row r="219" spans="3:146" ht="12.75" hidden="1" customHeight="1" x14ac:dyDescent="0.3">
      <c r="D219" s="144" t="s">
        <v>405</v>
      </c>
      <c r="H219" s="56">
        <f>SUM(H220:H222)</f>
        <v>0</v>
      </c>
      <c r="I219" s="56"/>
      <c r="J219" s="56"/>
      <c r="K219" s="485"/>
      <c r="L219" s="56"/>
      <c r="M219" s="56">
        <f>SUM(M220:M222)</f>
        <v>0</v>
      </c>
      <c r="N219" s="56"/>
      <c r="O219" s="56"/>
      <c r="P219" s="485"/>
      <c r="Q219" s="56"/>
      <c r="R219" s="56">
        <f>SUM(R220:R222)</f>
        <v>0</v>
      </c>
      <c r="S219" s="56"/>
      <c r="T219" s="56"/>
      <c r="U219" s="485"/>
      <c r="V219" s="56"/>
      <c r="W219" s="56">
        <f>SUM(W220:W222)</f>
        <v>0</v>
      </c>
      <c r="X219" s="56"/>
      <c r="Y219" s="56"/>
      <c r="Z219" s="485"/>
      <c r="AA219" s="56"/>
      <c r="AB219" s="56">
        <f>SUM(AB220:AB222)</f>
        <v>0</v>
      </c>
      <c r="AC219" s="56"/>
      <c r="AD219" s="56"/>
      <c r="AE219" s="485"/>
      <c r="AF219" s="56"/>
      <c r="AG219" s="56">
        <f>SUM(AG220:AG222)</f>
        <v>0</v>
      </c>
      <c r="AH219" s="56"/>
      <c r="AI219" s="56"/>
      <c r="AJ219" s="485"/>
      <c r="AK219" s="56"/>
      <c r="AL219" s="56">
        <f>SUM(AL220:AL222)</f>
        <v>0</v>
      </c>
      <c r="AM219" s="56"/>
      <c r="AN219" s="56"/>
      <c r="AO219" s="485"/>
      <c r="AP219" s="56"/>
      <c r="AQ219" s="56">
        <f>SUM(AQ220:AQ222)</f>
        <v>0</v>
      </c>
      <c r="AR219" s="56"/>
      <c r="AS219" s="56"/>
      <c r="AT219" s="485"/>
      <c r="AU219" s="56"/>
      <c r="AV219" s="56">
        <f>SUM(AV220:AV222)</f>
        <v>0</v>
      </c>
      <c r="AW219" s="56"/>
      <c r="AX219" s="56"/>
      <c r="AY219" s="485"/>
      <c r="AZ219" s="56"/>
      <c r="BA219" s="56">
        <f>SUM(BA220:BA222)</f>
        <v>0</v>
      </c>
      <c r="BB219" s="56"/>
      <c r="BC219" s="56"/>
      <c r="BD219" s="485"/>
      <c r="BE219" s="56"/>
      <c r="BF219" s="56">
        <f>SUM(BF220:BF222)</f>
        <v>0</v>
      </c>
      <c r="BG219" s="56"/>
      <c r="BH219" s="56"/>
      <c r="BI219" s="485"/>
      <c r="BJ219" s="56"/>
      <c r="BK219" s="56">
        <f>SUM(BK220:BK222)</f>
        <v>0</v>
      </c>
      <c r="BL219" s="56"/>
      <c r="BM219" s="56"/>
      <c r="BN219" s="485"/>
      <c r="BO219" s="56"/>
      <c r="BP219" s="56">
        <f>SUM(BP220:BP222)</f>
        <v>0</v>
      </c>
      <c r="BQ219" s="56"/>
      <c r="BR219" s="56"/>
      <c r="BS219" s="485"/>
      <c r="BT219" s="56"/>
      <c r="BU219" s="56">
        <f>SUM(BU220:BU222)</f>
        <v>0</v>
      </c>
      <c r="BV219" s="56"/>
      <c r="BW219" s="56"/>
      <c r="BX219" s="485"/>
      <c r="BY219" s="56"/>
      <c r="BZ219" s="56">
        <f>SUM(BZ220:BZ222)</f>
        <v>0</v>
      </c>
      <c r="CA219" s="56"/>
      <c r="CB219" s="56"/>
      <c r="CC219" s="485"/>
      <c r="CD219" s="56"/>
      <c r="CE219" s="56">
        <f>SUM(CE220:CE222)</f>
        <v>0</v>
      </c>
      <c r="CF219" s="56"/>
      <c r="CG219" s="56"/>
      <c r="CH219" s="485"/>
      <c r="CI219" s="56"/>
      <c r="CJ219" s="56">
        <f>SUM(CJ220:CJ222)</f>
        <v>0</v>
      </c>
      <c r="CK219" s="56"/>
      <c r="CL219" s="56"/>
      <c r="CM219" s="485"/>
      <c r="CN219" s="56"/>
      <c r="CO219" s="56">
        <f>SUM(CO220:CO222)</f>
        <v>0</v>
      </c>
      <c r="CP219" s="56"/>
      <c r="CQ219" s="56"/>
      <c r="CR219" s="485"/>
      <c r="CS219" s="56"/>
      <c r="CT219" s="56">
        <f>SUM(CT220:CT222)</f>
        <v>0</v>
      </c>
      <c r="CU219" s="56"/>
      <c r="CV219" s="56"/>
      <c r="CW219" s="485"/>
      <c r="CX219" s="56"/>
      <c r="CY219" s="56">
        <f>SUM(CY220:CY222)</f>
        <v>0</v>
      </c>
      <c r="CZ219" s="56"/>
      <c r="DA219" s="56"/>
      <c r="DB219" s="485"/>
      <c r="DC219" s="56"/>
      <c r="DD219" s="56">
        <f>SUM(DD220:DD222)</f>
        <v>0</v>
      </c>
      <c r="DE219" s="56"/>
      <c r="DF219" s="56"/>
      <c r="DG219" s="485"/>
      <c r="DH219" s="56"/>
      <c r="DI219" s="56">
        <f>SUM(DI220:DI222)</f>
        <v>0</v>
      </c>
      <c r="DJ219" s="56"/>
      <c r="DK219" s="56"/>
      <c r="DL219" s="485"/>
      <c r="DM219" s="56"/>
      <c r="DN219" s="56">
        <f>SUM(DN220:DN222)</f>
        <v>0</v>
      </c>
      <c r="DO219" s="56"/>
      <c r="DP219" s="56"/>
      <c r="DQ219" s="485"/>
      <c r="DR219" s="56"/>
      <c r="DS219" s="56">
        <f>SUM(DS220:DS222)</f>
        <v>0</v>
      </c>
      <c r="DT219" s="56"/>
      <c r="DU219" s="56"/>
      <c r="DV219" s="485"/>
      <c r="DW219" s="56"/>
      <c r="DX219" s="56">
        <f>SUM(DX220:DX222)</f>
        <v>0</v>
      </c>
      <c r="DY219" s="56"/>
      <c r="DZ219" s="56"/>
      <c r="EA219" s="485"/>
      <c r="EB219" s="56"/>
      <c r="EC219" s="56">
        <f>SUM(EC220:EC222)</f>
        <v>0</v>
      </c>
      <c r="ED219" s="56"/>
      <c r="EE219" s="56"/>
      <c r="EF219" s="485"/>
      <c r="EG219" s="56"/>
      <c r="EH219" s="56">
        <f>SUM(EH220:EH222)</f>
        <v>0</v>
      </c>
      <c r="EI219" s="56"/>
      <c r="EJ219" s="56"/>
      <c r="EK219" s="485"/>
      <c r="EL219" s="56"/>
      <c r="EM219" s="56">
        <f>SUM(EM220:EM222)</f>
        <v>0</v>
      </c>
      <c r="EN219" s="56"/>
      <c r="EO219" s="56"/>
      <c r="EP219" s="144"/>
    </row>
    <row r="220" spans="3:146" ht="12.75" hidden="1" customHeight="1" x14ac:dyDescent="0.3">
      <c r="D220" s="144" t="s">
        <v>362</v>
      </c>
      <c r="G220" s="406"/>
      <c r="H220" s="483">
        <v>0</v>
      </c>
      <c r="I220" s="484"/>
      <c r="J220" s="56"/>
      <c r="K220" s="485"/>
      <c r="L220" s="486"/>
      <c r="M220" s="483">
        <v>0</v>
      </c>
      <c r="N220" s="484"/>
      <c r="O220" s="56"/>
      <c r="P220" s="485"/>
      <c r="Q220" s="486"/>
      <c r="R220" s="483">
        <v>0</v>
      </c>
      <c r="S220" s="484"/>
      <c r="T220" s="56"/>
      <c r="U220" s="485"/>
      <c r="V220" s="486"/>
      <c r="W220" s="483">
        <v>0</v>
      </c>
      <c r="X220" s="484"/>
      <c r="Y220" s="56"/>
      <c r="Z220" s="485"/>
      <c r="AA220" s="486"/>
      <c r="AB220" s="483">
        <v>0</v>
      </c>
      <c r="AC220" s="484"/>
      <c r="AD220" s="56"/>
      <c r="AE220" s="485"/>
      <c r="AF220" s="486"/>
      <c r="AG220" s="483">
        <v>0</v>
      </c>
      <c r="AH220" s="484"/>
      <c r="AI220" s="56"/>
      <c r="AJ220" s="485"/>
      <c r="AK220" s="486"/>
      <c r="AL220" s="483">
        <v>0</v>
      </c>
      <c r="AM220" s="484"/>
      <c r="AN220" s="56"/>
      <c r="AO220" s="485"/>
      <c r="AP220" s="486"/>
      <c r="AQ220" s="483">
        <v>0</v>
      </c>
      <c r="AR220" s="484"/>
      <c r="AS220" s="56"/>
      <c r="AT220" s="485"/>
      <c r="AU220" s="486"/>
      <c r="AV220" s="483">
        <v>0</v>
      </c>
      <c r="AW220" s="484"/>
      <c r="AX220" s="56"/>
      <c r="AY220" s="485"/>
      <c r="AZ220" s="486"/>
      <c r="BA220" s="483">
        <v>0</v>
      </c>
      <c r="BB220" s="484"/>
      <c r="BC220" s="56"/>
      <c r="BD220" s="485"/>
      <c r="BE220" s="486"/>
      <c r="BF220" s="483">
        <v>0</v>
      </c>
      <c r="BG220" s="484"/>
      <c r="BH220" s="56"/>
      <c r="BI220" s="485"/>
      <c r="BJ220" s="486"/>
      <c r="BK220" s="483">
        <v>0</v>
      </c>
      <c r="BL220" s="484"/>
      <c r="BM220" s="56"/>
      <c r="BN220" s="485"/>
      <c r="BO220" s="486"/>
      <c r="BP220" s="483">
        <v>0</v>
      </c>
      <c r="BQ220" s="484"/>
      <c r="BR220" s="56"/>
      <c r="BS220" s="485"/>
      <c r="BT220" s="486"/>
      <c r="BU220" s="483">
        <f>SUM(M220:BP220)</f>
        <v>0</v>
      </c>
      <c r="BV220" s="484"/>
      <c r="BW220" s="56"/>
      <c r="BX220" s="485"/>
      <c r="BY220" s="486"/>
      <c r="BZ220" s="483">
        <v>0</v>
      </c>
      <c r="CA220" s="484"/>
      <c r="CB220" s="56"/>
      <c r="CC220" s="485"/>
      <c r="CD220" s="486"/>
      <c r="CE220" s="483">
        <v>0</v>
      </c>
      <c r="CF220" s="484"/>
      <c r="CG220" s="56"/>
      <c r="CH220" s="485"/>
      <c r="CI220" s="486"/>
      <c r="CJ220" s="483">
        <v>0</v>
      </c>
      <c r="CK220" s="484"/>
      <c r="CL220" s="56"/>
      <c r="CM220" s="485"/>
      <c r="CN220" s="486"/>
      <c r="CO220" s="483">
        <v>0</v>
      </c>
      <c r="CP220" s="484"/>
      <c r="CQ220" s="56"/>
      <c r="CR220" s="485"/>
      <c r="CS220" s="486"/>
      <c r="CT220" s="483">
        <v>0</v>
      </c>
      <c r="CU220" s="484"/>
      <c r="CV220" s="56"/>
      <c r="CW220" s="485"/>
      <c r="CX220" s="486"/>
      <c r="CY220" s="483">
        <v>0</v>
      </c>
      <c r="CZ220" s="484"/>
      <c r="DA220" s="56"/>
      <c r="DB220" s="485"/>
      <c r="DC220" s="486"/>
      <c r="DD220" s="483">
        <v>0</v>
      </c>
      <c r="DE220" s="484"/>
      <c r="DF220" s="56"/>
      <c r="DG220" s="485"/>
      <c r="DH220" s="486"/>
      <c r="DI220" s="483">
        <v>0</v>
      </c>
      <c r="DJ220" s="484"/>
      <c r="DK220" s="56"/>
      <c r="DL220" s="485"/>
      <c r="DM220" s="486"/>
      <c r="DN220" s="483">
        <v>0</v>
      </c>
      <c r="DO220" s="484"/>
      <c r="DP220" s="56"/>
      <c r="DQ220" s="485"/>
      <c r="DR220" s="486"/>
      <c r="DS220" s="483">
        <v>0</v>
      </c>
      <c r="DT220" s="484"/>
      <c r="DU220" s="56"/>
      <c r="DV220" s="485"/>
      <c r="DW220" s="486"/>
      <c r="DX220" s="483">
        <v>0</v>
      </c>
      <c r="DY220" s="484"/>
      <c r="DZ220" s="56"/>
      <c r="EA220" s="485"/>
      <c r="EB220" s="486"/>
      <c r="EC220" s="483">
        <v>0</v>
      </c>
      <c r="ED220" s="484"/>
      <c r="EE220" s="56"/>
      <c r="EF220" s="485"/>
      <c r="EG220" s="486"/>
      <c r="EH220" s="483">
        <v>0</v>
      </c>
      <c r="EI220" s="484"/>
      <c r="EJ220" s="56"/>
      <c r="EK220" s="485"/>
      <c r="EL220" s="486"/>
      <c r="EM220" s="483">
        <f>SUM(CE220:CE220)</f>
        <v>0</v>
      </c>
      <c r="EN220" s="484"/>
      <c r="EO220" s="56"/>
      <c r="EP220" s="144"/>
    </row>
    <row r="221" spans="3:146" ht="12.75" hidden="1" customHeight="1" x14ac:dyDescent="0.3">
      <c r="D221" s="144" t="s">
        <v>365</v>
      </c>
      <c r="G221" s="400"/>
      <c r="H221" s="56">
        <v>0</v>
      </c>
      <c r="I221" s="55"/>
      <c r="J221" s="56"/>
      <c r="K221" s="485"/>
      <c r="L221" s="485"/>
      <c r="M221" s="56">
        <v>0</v>
      </c>
      <c r="N221" s="55"/>
      <c r="O221" s="56"/>
      <c r="P221" s="485"/>
      <c r="Q221" s="485"/>
      <c r="R221" s="56">
        <v>0</v>
      </c>
      <c r="S221" s="55"/>
      <c r="T221" s="56"/>
      <c r="U221" s="485"/>
      <c r="V221" s="485"/>
      <c r="W221" s="56">
        <v>0</v>
      </c>
      <c r="X221" s="55"/>
      <c r="Y221" s="56"/>
      <c r="Z221" s="485"/>
      <c r="AA221" s="485"/>
      <c r="AB221" s="56">
        <v>0</v>
      </c>
      <c r="AC221" s="55"/>
      <c r="AD221" s="56"/>
      <c r="AE221" s="485"/>
      <c r="AF221" s="485"/>
      <c r="AG221" s="56">
        <v>0</v>
      </c>
      <c r="AH221" s="55"/>
      <c r="AI221" s="56"/>
      <c r="AJ221" s="485"/>
      <c r="AK221" s="485"/>
      <c r="AL221" s="56">
        <v>0</v>
      </c>
      <c r="AM221" s="55"/>
      <c r="AN221" s="56"/>
      <c r="AO221" s="485"/>
      <c r="AP221" s="485"/>
      <c r="AQ221" s="56">
        <v>0</v>
      </c>
      <c r="AR221" s="55"/>
      <c r="AS221" s="56"/>
      <c r="AT221" s="485"/>
      <c r="AU221" s="485"/>
      <c r="AV221" s="56">
        <v>0</v>
      </c>
      <c r="AW221" s="55"/>
      <c r="AX221" s="56"/>
      <c r="AY221" s="485"/>
      <c r="AZ221" s="485"/>
      <c r="BA221" s="56">
        <v>0</v>
      </c>
      <c r="BB221" s="55"/>
      <c r="BC221" s="56"/>
      <c r="BD221" s="485"/>
      <c r="BE221" s="485"/>
      <c r="BF221" s="56">
        <v>0</v>
      </c>
      <c r="BG221" s="55"/>
      <c r="BH221" s="56"/>
      <c r="BI221" s="485"/>
      <c r="BJ221" s="485"/>
      <c r="BK221" s="56">
        <v>0</v>
      </c>
      <c r="BL221" s="55"/>
      <c r="BM221" s="56"/>
      <c r="BN221" s="485"/>
      <c r="BO221" s="485"/>
      <c r="BP221" s="56">
        <v>0</v>
      </c>
      <c r="BQ221" s="55"/>
      <c r="BR221" s="56"/>
      <c r="BS221" s="485"/>
      <c r="BT221" s="485"/>
      <c r="BU221" s="56">
        <f>SUM(M221:BP221)</f>
        <v>0</v>
      </c>
      <c r="BV221" s="55"/>
      <c r="BW221" s="56"/>
      <c r="BX221" s="485"/>
      <c r="BY221" s="485"/>
      <c r="BZ221" s="56">
        <v>0</v>
      </c>
      <c r="CA221" s="55"/>
      <c r="CB221" s="56"/>
      <c r="CC221" s="485"/>
      <c r="CD221" s="485"/>
      <c r="CE221" s="56">
        <v>0</v>
      </c>
      <c r="CF221" s="55"/>
      <c r="CG221" s="56"/>
      <c r="CH221" s="485"/>
      <c r="CI221" s="485"/>
      <c r="CJ221" s="56">
        <v>0</v>
      </c>
      <c r="CK221" s="55"/>
      <c r="CL221" s="56"/>
      <c r="CM221" s="485"/>
      <c r="CN221" s="485"/>
      <c r="CO221" s="56">
        <v>0</v>
      </c>
      <c r="CP221" s="55"/>
      <c r="CQ221" s="56"/>
      <c r="CR221" s="485"/>
      <c r="CS221" s="485"/>
      <c r="CT221" s="56">
        <v>0</v>
      </c>
      <c r="CU221" s="55"/>
      <c r="CV221" s="56"/>
      <c r="CW221" s="485"/>
      <c r="CX221" s="485"/>
      <c r="CY221" s="56">
        <v>0</v>
      </c>
      <c r="CZ221" s="55"/>
      <c r="DA221" s="56"/>
      <c r="DB221" s="485"/>
      <c r="DC221" s="485"/>
      <c r="DD221" s="56">
        <v>0</v>
      </c>
      <c r="DE221" s="55"/>
      <c r="DF221" s="56"/>
      <c r="DG221" s="485"/>
      <c r="DH221" s="485"/>
      <c r="DI221" s="56">
        <v>0</v>
      </c>
      <c r="DJ221" s="55"/>
      <c r="DK221" s="56"/>
      <c r="DL221" s="485"/>
      <c r="DM221" s="485"/>
      <c r="DN221" s="56">
        <v>0</v>
      </c>
      <c r="DO221" s="55"/>
      <c r="DP221" s="56"/>
      <c r="DQ221" s="485"/>
      <c r="DR221" s="485"/>
      <c r="DS221" s="56">
        <v>0</v>
      </c>
      <c r="DT221" s="55"/>
      <c r="DU221" s="56"/>
      <c r="DV221" s="485"/>
      <c r="DW221" s="485"/>
      <c r="DX221" s="56">
        <v>0</v>
      </c>
      <c r="DY221" s="55"/>
      <c r="DZ221" s="56"/>
      <c r="EA221" s="485"/>
      <c r="EB221" s="485"/>
      <c r="EC221" s="56">
        <v>0</v>
      </c>
      <c r="ED221" s="55"/>
      <c r="EE221" s="56"/>
      <c r="EF221" s="485"/>
      <c r="EG221" s="485"/>
      <c r="EH221" s="56">
        <v>0</v>
      </c>
      <c r="EI221" s="55"/>
      <c r="EJ221" s="56"/>
      <c r="EK221" s="485"/>
      <c r="EL221" s="485"/>
      <c r="EM221" s="56">
        <f>SUM(CE221:CE221)</f>
        <v>0</v>
      </c>
      <c r="EN221" s="55"/>
      <c r="EO221" s="56"/>
      <c r="EP221" s="144"/>
    </row>
    <row r="222" spans="3:146" ht="12.75" hidden="1" customHeight="1" x14ac:dyDescent="0.3">
      <c r="D222" s="144" t="s">
        <v>366</v>
      </c>
      <c r="G222" s="420"/>
      <c r="H222" s="121">
        <v>0</v>
      </c>
      <c r="I222" s="120"/>
      <c r="J222" s="56"/>
      <c r="K222" s="485"/>
      <c r="L222" s="494"/>
      <c r="M222" s="121">
        <v>0</v>
      </c>
      <c r="N222" s="120"/>
      <c r="O222" s="56"/>
      <c r="P222" s="485"/>
      <c r="Q222" s="494"/>
      <c r="R222" s="121">
        <v>0</v>
      </c>
      <c r="S222" s="120"/>
      <c r="T222" s="56"/>
      <c r="U222" s="485"/>
      <c r="V222" s="494"/>
      <c r="W222" s="121">
        <v>0</v>
      </c>
      <c r="X222" s="120"/>
      <c r="Y222" s="56"/>
      <c r="Z222" s="485"/>
      <c r="AA222" s="494"/>
      <c r="AB222" s="121">
        <v>0</v>
      </c>
      <c r="AC222" s="120"/>
      <c r="AD222" s="56"/>
      <c r="AE222" s="485"/>
      <c r="AF222" s="494"/>
      <c r="AG222" s="121">
        <v>0</v>
      </c>
      <c r="AH222" s="120"/>
      <c r="AI222" s="56"/>
      <c r="AJ222" s="485"/>
      <c r="AK222" s="494"/>
      <c r="AL222" s="121">
        <v>0</v>
      </c>
      <c r="AM222" s="120"/>
      <c r="AN222" s="56"/>
      <c r="AO222" s="485"/>
      <c r="AP222" s="494"/>
      <c r="AQ222" s="121">
        <v>0</v>
      </c>
      <c r="AR222" s="120"/>
      <c r="AS222" s="56"/>
      <c r="AT222" s="485"/>
      <c r="AU222" s="494"/>
      <c r="AV222" s="121">
        <v>0</v>
      </c>
      <c r="AW222" s="120"/>
      <c r="AX222" s="56"/>
      <c r="AY222" s="485"/>
      <c r="AZ222" s="494"/>
      <c r="BA222" s="121">
        <v>0</v>
      </c>
      <c r="BB222" s="120"/>
      <c r="BC222" s="56"/>
      <c r="BD222" s="485"/>
      <c r="BE222" s="494"/>
      <c r="BF222" s="121">
        <v>0</v>
      </c>
      <c r="BG222" s="120"/>
      <c r="BH222" s="56"/>
      <c r="BI222" s="485"/>
      <c r="BJ222" s="494"/>
      <c r="BK222" s="121">
        <v>0</v>
      </c>
      <c r="BL222" s="120"/>
      <c r="BM222" s="56"/>
      <c r="BN222" s="485"/>
      <c r="BO222" s="494"/>
      <c r="BP222" s="121">
        <v>0</v>
      </c>
      <c r="BQ222" s="120"/>
      <c r="BR222" s="56"/>
      <c r="BS222" s="485"/>
      <c r="BT222" s="494"/>
      <c r="BU222" s="121">
        <f>SUM(M222:BP222)</f>
        <v>0</v>
      </c>
      <c r="BV222" s="120"/>
      <c r="BW222" s="56"/>
      <c r="BX222" s="485"/>
      <c r="BY222" s="494"/>
      <c r="BZ222" s="121">
        <v>0</v>
      </c>
      <c r="CA222" s="120"/>
      <c r="CB222" s="56"/>
      <c r="CC222" s="485"/>
      <c r="CD222" s="494"/>
      <c r="CE222" s="121">
        <v>0</v>
      </c>
      <c r="CF222" s="120"/>
      <c r="CG222" s="56"/>
      <c r="CH222" s="485"/>
      <c r="CI222" s="494"/>
      <c r="CJ222" s="121">
        <v>0</v>
      </c>
      <c r="CK222" s="120"/>
      <c r="CL222" s="56"/>
      <c r="CM222" s="485"/>
      <c r="CN222" s="494"/>
      <c r="CO222" s="121">
        <v>0</v>
      </c>
      <c r="CP222" s="120"/>
      <c r="CQ222" s="56"/>
      <c r="CR222" s="485"/>
      <c r="CS222" s="494"/>
      <c r="CT222" s="121">
        <v>0</v>
      </c>
      <c r="CU222" s="120"/>
      <c r="CV222" s="56"/>
      <c r="CW222" s="485"/>
      <c r="CX222" s="494"/>
      <c r="CY222" s="121">
        <v>0</v>
      </c>
      <c r="CZ222" s="120"/>
      <c r="DA222" s="56"/>
      <c r="DB222" s="485"/>
      <c r="DC222" s="494"/>
      <c r="DD222" s="121">
        <v>0</v>
      </c>
      <c r="DE222" s="120"/>
      <c r="DF222" s="56"/>
      <c r="DG222" s="485"/>
      <c r="DH222" s="494"/>
      <c r="DI222" s="121">
        <v>0</v>
      </c>
      <c r="DJ222" s="120"/>
      <c r="DK222" s="56"/>
      <c r="DL222" s="485"/>
      <c r="DM222" s="494"/>
      <c r="DN222" s="121">
        <v>0</v>
      </c>
      <c r="DO222" s="120"/>
      <c r="DP222" s="56"/>
      <c r="DQ222" s="485"/>
      <c r="DR222" s="494"/>
      <c r="DS222" s="121">
        <v>0</v>
      </c>
      <c r="DT222" s="120"/>
      <c r="DU222" s="56"/>
      <c r="DV222" s="485"/>
      <c r="DW222" s="494"/>
      <c r="DX222" s="121">
        <v>0</v>
      </c>
      <c r="DY222" s="120"/>
      <c r="DZ222" s="56"/>
      <c r="EA222" s="485"/>
      <c r="EB222" s="494"/>
      <c r="EC222" s="121">
        <v>0</v>
      </c>
      <c r="ED222" s="120"/>
      <c r="EE222" s="56"/>
      <c r="EF222" s="485"/>
      <c r="EG222" s="494"/>
      <c r="EH222" s="121">
        <v>0</v>
      </c>
      <c r="EI222" s="120"/>
      <c r="EJ222" s="56"/>
      <c r="EK222" s="485"/>
      <c r="EL222" s="494"/>
      <c r="EM222" s="121">
        <f>SUM(CE222:CE222)</f>
        <v>0</v>
      </c>
      <c r="EN222" s="120"/>
      <c r="EO222" s="56"/>
      <c r="EP222" s="144"/>
    </row>
    <row r="223" spans="3:146" ht="14.25" customHeight="1" x14ac:dyDescent="0.3">
      <c r="D223" s="225"/>
      <c r="E223" s="500"/>
      <c r="F223" s="501"/>
      <c r="G223" s="138"/>
      <c r="H223" s="129"/>
      <c r="I223" s="129"/>
      <c r="J223" s="129"/>
      <c r="K223" s="502"/>
      <c r="L223" s="129"/>
      <c r="M223" s="129"/>
      <c r="N223" s="129"/>
      <c r="O223" s="129"/>
      <c r="P223" s="502"/>
      <c r="Q223" s="129"/>
      <c r="R223" s="129"/>
      <c r="S223" s="129"/>
      <c r="T223" s="129"/>
      <c r="U223" s="502"/>
      <c r="V223" s="129"/>
      <c r="W223" s="129"/>
      <c r="X223" s="129"/>
      <c r="Y223" s="129"/>
      <c r="Z223" s="502"/>
      <c r="AA223" s="129"/>
      <c r="AB223" s="129"/>
      <c r="AC223" s="129"/>
      <c r="AD223" s="129"/>
      <c r="AE223" s="502"/>
      <c r="AF223" s="129"/>
      <c r="AG223" s="129"/>
      <c r="AH223" s="129"/>
      <c r="AI223" s="129"/>
      <c r="AJ223" s="502"/>
      <c r="AK223" s="129"/>
      <c r="AL223" s="129"/>
      <c r="AM223" s="129"/>
      <c r="AN223" s="129"/>
      <c r="AO223" s="502"/>
      <c r="AP223" s="129"/>
      <c r="AQ223" s="129"/>
      <c r="AR223" s="129"/>
      <c r="AS223" s="129"/>
      <c r="AT223" s="502"/>
      <c r="AU223" s="129"/>
      <c r="AV223" s="129"/>
      <c r="AW223" s="129"/>
      <c r="AX223" s="129"/>
      <c r="AY223" s="502"/>
      <c r="AZ223" s="129"/>
      <c r="BA223" s="129"/>
      <c r="BB223" s="129"/>
      <c r="BC223" s="129"/>
      <c r="BD223" s="502"/>
      <c r="BE223" s="129"/>
      <c r="BF223" s="129"/>
      <c r="BG223" s="129"/>
      <c r="BH223" s="129"/>
      <c r="BI223" s="502"/>
      <c r="BJ223" s="129"/>
      <c r="BK223" s="129"/>
      <c r="BL223" s="129"/>
      <c r="BM223" s="129"/>
      <c r="BN223" s="502"/>
      <c r="BO223" s="129"/>
      <c r="BP223" s="129"/>
      <c r="BQ223" s="129"/>
      <c r="BR223" s="129"/>
      <c r="BS223" s="502"/>
      <c r="BT223" s="129"/>
      <c r="BU223" s="129"/>
      <c r="BV223" s="129"/>
      <c r="BW223" s="129"/>
      <c r="BX223" s="502"/>
      <c r="BY223" s="129"/>
      <c r="BZ223" s="129"/>
      <c r="CA223" s="129"/>
      <c r="CB223" s="129"/>
      <c r="CC223" s="502"/>
      <c r="CD223" s="129"/>
      <c r="CE223" s="129"/>
      <c r="CF223" s="129"/>
      <c r="CG223" s="129"/>
      <c r="CH223" s="502"/>
      <c r="CI223" s="129"/>
      <c r="CJ223" s="129"/>
      <c r="CK223" s="129"/>
      <c r="CL223" s="129"/>
      <c r="CM223" s="502"/>
      <c r="CN223" s="129"/>
      <c r="CO223" s="129"/>
      <c r="CP223" s="129"/>
      <c r="CQ223" s="129"/>
      <c r="CR223" s="502"/>
      <c r="CS223" s="129"/>
      <c r="CT223" s="129"/>
      <c r="CU223" s="129"/>
      <c r="CV223" s="129"/>
      <c r="CW223" s="502"/>
      <c r="CX223" s="129"/>
      <c r="CY223" s="129"/>
      <c r="CZ223" s="129"/>
      <c r="DA223" s="129"/>
      <c r="DB223" s="502"/>
      <c r="DC223" s="129"/>
      <c r="DD223" s="129"/>
      <c r="DE223" s="129"/>
      <c r="DF223" s="129"/>
      <c r="DG223" s="502"/>
      <c r="DH223" s="129"/>
      <c r="DI223" s="129"/>
      <c r="DJ223" s="129"/>
      <c r="DK223" s="129"/>
      <c r="DL223" s="502"/>
      <c r="DM223" s="129"/>
      <c r="DN223" s="129"/>
      <c r="DO223" s="129"/>
      <c r="DP223" s="129"/>
      <c r="DQ223" s="502"/>
      <c r="DR223" s="129"/>
      <c r="DS223" s="129"/>
      <c r="DT223" s="129"/>
      <c r="DU223" s="129"/>
      <c r="DV223" s="502"/>
      <c r="DW223" s="129"/>
      <c r="DX223" s="129"/>
      <c r="DY223" s="129"/>
      <c r="DZ223" s="129"/>
      <c r="EA223" s="502"/>
      <c r="EB223" s="129"/>
      <c r="EC223" s="129"/>
      <c r="ED223" s="129"/>
      <c r="EE223" s="129"/>
      <c r="EF223" s="502"/>
      <c r="EG223" s="129"/>
      <c r="EH223" s="129"/>
      <c r="EI223" s="129"/>
      <c r="EJ223" s="129"/>
      <c r="EK223" s="502"/>
      <c r="EL223" s="129"/>
      <c r="EM223" s="129"/>
      <c r="EN223" s="129"/>
      <c r="EO223" s="503"/>
      <c r="EP223" s="144"/>
    </row>
    <row r="224" spans="3:146" ht="12" customHeight="1" x14ac:dyDescent="0.3">
      <c r="C224" s="56"/>
      <c r="D224" s="504"/>
      <c r="E224" s="504"/>
      <c r="F224" s="13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04"/>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row>
    <row r="225" spans="3:146" ht="12" hidden="1" customHeight="1" x14ac:dyDescent="0.3">
      <c r="C225" s="56"/>
      <c r="D225" s="56"/>
      <c r="E225" s="56"/>
      <c r="F225" s="13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row>
    <row r="226" spans="3:146" hidden="1" x14ac:dyDescent="0.3">
      <c r="F226" s="505"/>
      <c r="G226" s="505"/>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c r="BZ226" s="56"/>
      <c r="CA226" s="56"/>
      <c r="CB226" s="56"/>
      <c r="CC226" s="56"/>
      <c r="CD226" s="56"/>
      <c r="CE226" s="56"/>
      <c r="CF226" s="56"/>
      <c r="CG226" s="56"/>
      <c r="CH226" s="56"/>
      <c r="CI226" s="56"/>
      <c r="CJ226" s="56"/>
      <c r="CK226" s="56"/>
      <c r="CL226" s="56"/>
      <c r="CM226" s="56"/>
      <c r="CN226" s="56"/>
      <c r="CO226" s="56"/>
      <c r="CP226" s="56"/>
      <c r="CQ226" s="56"/>
      <c r="CR226" s="56"/>
      <c r="CS226" s="56"/>
      <c r="CT226" s="56"/>
      <c r="CU226" s="56"/>
      <c r="CV226" s="56"/>
      <c r="CW226" s="56"/>
      <c r="CX226" s="56"/>
      <c r="CY226" s="56"/>
      <c r="CZ226" s="56"/>
      <c r="DA226" s="56"/>
      <c r="DB226" s="56"/>
      <c r="DC226" s="56"/>
      <c r="DD226" s="56"/>
      <c r="DE226" s="56"/>
      <c r="DF226" s="56"/>
      <c r="DG226" s="56"/>
      <c r="DH226" s="56"/>
      <c r="DI226" s="56"/>
      <c r="DJ226" s="56"/>
      <c r="DK226" s="56"/>
      <c r="DL226" s="56"/>
      <c r="DM226" s="56"/>
      <c r="DN226" s="56"/>
      <c r="DO226" s="56"/>
      <c r="DP226" s="56"/>
      <c r="DQ226" s="56"/>
      <c r="DR226" s="56"/>
      <c r="DS226" s="56"/>
      <c r="DT226" s="56"/>
      <c r="DU226" s="56"/>
      <c r="DV226" s="56"/>
      <c r="DW226" s="56"/>
      <c r="DX226" s="56"/>
      <c r="DY226" s="56"/>
      <c r="DZ226" s="56"/>
      <c r="EA226" s="56"/>
      <c r="EB226" s="56"/>
      <c r="EC226" s="56"/>
      <c r="ED226" s="56"/>
      <c r="EE226" s="56"/>
      <c r="EF226" s="56"/>
      <c r="EG226" s="56"/>
      <c r="EH226" s="56"/>
      <c r="EI226" s="56"/>
      <c r="EJ226" s="56"/>
      <c r="EK226" s="56"/>
      <c r="EL226" s="56"/>
      <c r="EM226" s="56"/>
      <c r="EN226" s="56"/>
      <c r="EO226" s="56"/>
    </row>
    <row r="227" spans="3:146" ht="15.5" x14ac:dyDescent="0.35">
      <c r="D227" s="466" t="s">
        <v>406</v>
      </c>
      <c r="E227" s="466"/>
      <c r="F227" s="466"/>
      <c r="G227" s="466"/>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c r="CG227" s="129"/>
      <c r="CH227" s="129"/>
      <c r="CI227" s="129"/>
      <c r="CJ227" s="129"/>
      <c r="CK227" s="129"/>
      <c r="CL227" s="129"/>
      <c r="CM227" s="129"/>
      <c r="CN227" s="129"/>
      <c r="CO227" s="129"/>
      <c r="CP227" s="129"/>
      <c r="CQ227" s="129"/>
      <c r="CR227" s="129"/>
      <c r="CS227" s="129"/>
      <c r="CT227" s="129"/>
      <c r="CU227" s="129"/>
      <c r="CV227" s="129"/>
      <c r="CW227" s="129"/>
      <c r="CX227" s="129"/>
      <c r="CY227" s="129"/>
      <c r="CZ227" s="129"/>
      <c r="DA227" s="129"/>
      <c r="DB227" s="129"/>
      <c r="DC227" s="129"/>
      <c r="DD227" s="129"/>
      <c r="DE227" s="129"/>
      <c r="DF227" s="129"/>
      <c r="DG227" s="129"/>
      <c r="DH227" s="129"/>
      <c r="DI227" s="129"/>
      <c r="DJ227" s="129"/>
      <c r="DK227" s="129"/>
      <c r="DL227" s="129"/>
      <c r="DM227" s="129"/>
      <c r="DN227" s="129"/>
      <c r="DO227" s="129"/>
      <c r="DP227" s="129"/>
      <c r="DQ227" s="129"/>
      <c r="DR227" s="129"/>
      <c r="DS227" s="129"/>
      <c r="DT227" s="129"/>
      <c r="DU227" s="129"/>
      <c r="DV227" s="129"/>
      <c r="DW227" s="129"/>
      <c r="DX227" s="129"/>
      <c r="DY227" s="129"/>
      <c r="DZ227" s="129"/>
      <c r="EA227" s="129"/>
      <c r="EB227" s="129"/>
      <c r="EC227" s="129"/>
      <c r="ED227" s="129"/>
      <c r="EE227" s="129"/>
      <c r="EF227" s="129"/>
      <c r="EG227" s="129"/>
      <c r="EH227" s="129"/>
      <c r="EI227" s="129"/>
      <c r="EJ227" s="129"/>
      <c r="EK227" s="129"/>
      <c r="EL227" s="129"/>
      <c r="EM227" s="129"/>
      <c r="EN227" s="129"/>
      <c r="EO227" s="129"/>
    </row>
    <row r="228" spans="3:146" ht="15" customHeight="1" x14ac:dyDescent="0.3">
      <c r="D228" s="506"/>
      <c r="E228" s="507"/>
      <c r="F228" s="588" t="str">
        <f>H8</f>
        <v>2025/26</v>
      </c>
      <c r="G228" s="589"/>
      <c r="H228" s="589"/>
      <c r="I228" s="589"/>
      <c r="J228" s="589"/>
      <c r="K228" s="589"/>
      <c r="L228" s="589"/>
      <c r="M228" s="589"/>
      <c r="N228" s="589"/>
      <c r="O228" s="589"/>
      <c r="P228" s="589"/>
      <c r="Q228" s="589"/>
      <c r="R228" s="589"/>
      <c r="S228" s="589"/>
      <c r="T228" s="589"/>
      <c r="U228" s="589"/>
      <c r="V228" s="589"/>
      <c r="W228" s="589"/>
      <c r="X228" s="589"/>
      <c r="Y228" s="589"/>
      <c r="Z228" s="589"/>
      <c r="AA228" s="589"/>
      <c r="AB228" s="589"/>
      <c r="AC228" s="589"/>
      <c r="AD228" s="589"/>
      <c r="AE228" s="589"/>
      <c r="AF228" s="589"/>
      <c r="AG228" s="589"/>
      <c r="AH228" s="589"/>
      <c r="AI228" s="589"/>
      <c r="AJ228" s="589"/>
      <c r="AK228" s="589"/>
      <c r="AL228" s="589"/>
      <c r="AM228" s="589"/>
      <c r="AN228" s="589"/>
      <c r="AO228" s="589"/>
      <c r="AP228" s="589"/>
      <c r="AQ228" s="589"/>
      <c r="AR228" s="589"/>
      <c r="AS228" s="589"/>
      <c r="AT228" s="589"/>
      <c r="AU228" s="589"/>
      <c r="AV228" s="589"/>
      <c r="AW228" s="589"/>
      <c r="AX228" s="589"/>
      <c r="AY228" s="589"/>
      <c r="AZ228" s="589"/>
      <c r="BA228" s="589"/>
      <c r="BB228" s="589"/>
      <c r="BC228" s="589"/>
      <c r="BD228" s="589"/>
      <c r="BE228" s="589"/>
      <c r="BF228" s="589"/>
      <c r="BG228" s="589"/>
      <c r="BH228" s="589"/>
      <c r="BI228" s="589"/>
      <c r="BJ228" s="589"/>
      <c r="BK228" s="589"/>
      <c r="BL228" s="589"/>
      <c r="BM228" s="589"/>
      <c r="BN228" s="589"/>
      <c r="BO228" s="589"/>
      <c r="BP228" s="589"/>
      <c r="BQ228" s="589"/>
      <c r="BR228" s="589"/>
      <c r="BS228" s="589"/>
      <c r="BT228" s="589"/>
      <c r="BU228" s="589"/>
      <c r="BV228" s="589"/>
      <c r="BW228" s="603"/>
      <c r="BX228" s="31"/>
      <c r="BY228" s="508"/>
      <c r="BZ228" s="600" t="str">
        <f>BZ8</f>
        <v>2024/25</v>
      </c>
      <c r="CA228" s="600"/>
      <c r="CB228" s="600"/>
      <c r="CC228" s="600"/>
      <c r="CD228" s="600"/>
      <c r="CE228" s="600"/>
      <c r="CF228" s="600"/>
      <c r="CG228" s="600"/>
      <c r="CH228" s="600"/>
      <c r="CI228" s="600"/>
      <c r="CJ228" s="600"/>
      <c r="CK228" s="600"/>
      <c r="CL228" s="600"/>
      <c r="CM228" s="600"/>
      <c r="CN228" s="600"/>
      <c r="CO228" s="600"/>
      <c r="CP228" s="600"/>
      <c r="CQ228" s="600"/>
      <c r="CR228" s="600"/>
      <c r="CS228" s="600"/>
      <c r="CT228" s="600"/>
      <c r="CU228" s="600"/>
      <c r="CV228" s="600"/>
      <c r="CW228" s="600"/>
      <c r="CX228" s="600"/>
      <c r="CY228" s="600"/>
      <c r="CZ228" s="600"/>
      <c r="DA228" s="600"/>
      <c r="DB228" s="600"/>
      <c r="DC228" s="600"/>
      <c r="DD228" s="600"/>
      <c r="DE228" s="600"/>
      <c r="DF228" s="600"/>
      <c r="DG228" s="600"/>
      <c r="DH228" s="600"/>
      <c r="DI228" s="600"/>
      <c r="DJ228" s="600"/>
      <c r="DK228" s="600"/>
      <c r="DL228" s="600"/>
      <c r="DM228" s="600"/>
      <c r="DN228" s="600"/>
      <c r="DO228" s="600"/>
      <c r="DP228" s="600"/>
      <c r="DQ228" s="600"/>
      <c r="DR228" s="600"/>
      <c r="DS228" s="600"/>
      <c r="DT228" s="600"/>
      <c r="DU228" s="600"/>
      <c r="DV228" s="600"/>
      <c r="DW228" s="600"/>
      <c r="DX228" s="600"/>
      <c r="DY228" s="600"/>
      <c r="DZ228" s="600"/>
      <c r="EA228" s="600"/>
      <c r="EB228" s="600"/>
      <c r="EC228" s="600"/>
      <c r="ED228" s="600"/>
      <c r="EE228" s="600"/>
      <c r="EF228" s="600"/>
      <c r="EG228" s="600"/>
      <c r="EH228" s="600"/>
      <c r="EI228" s="600"/>
      <c r="EJ228" s="600"/>
      <c r="EK228" s="600"/>
      <c r="EL228" s="600"/>
      <c r="EM228" s="600"/>
      <c r="EN228" s="600"/>
      <c r="EO228" s="601"/>
      <c r="EP228" s="144"/>
    </row>
    <row r="229" spans="3:146" ht="18" customHeight="1" x14ac:dyDescent="0.3">
      <c r="D229" s="244"/>
      <c r="E229" s="167"/>
      <c r="H229" s="149" t="str">
        <f>H9</f>
        <v>Budget</v>
      </c>
      <c r="I229" s="214"/>
      <c r="J229" s="214"/>
      <c r="K229" s="394"/>
      <c r="L229" s="214"/>
      <c r="M229" s="214" t="s">
        <v>6</v>
      </c>
      <c r="N229" s="214"/>
      <c r="O229" s="214"/>
      <c r="P229" s="394"/>
      <c r="Q229" s="214"/>
      <c r="R229" s="214" t="s">
        <v>7</v>
      </c>
      <c r="S229" s="214"/>
      <c r="T229" s="214"/>
      <c r="U229" s="394"/>
      <c r="V229" s="214"/>
      <c r="W229" s="214" t="s">
        <v>8</v>
      </c>
      <c r="X229" s="214"/>
      <c r="Y229" s="214"/>
      <c r="Z229" s="394"/>
      <c r="AA229" s="214"/>
      <c r="AB229" s="214" t="s">
        <v>9</v>
      </c>
      <c r="AC229" s="214"/>
      <c r="AD229" s="214"/>
      <c r="AE229" s="394"/>
      <c r="AF229" s="214"/>
      <c r="AG229" s="214" t="s">
        <v>10</v>
      </c>
      <c r="AH229" s="214"/>
      <c r="AI229" s="214"/>
      <c r="AJ229" s="394"/>
      <c r="AK229" s="214"/>
      <c r="AL229" s="214" t="s">
        <v>11</v>
      </c>
      <c r="AM229" s="214"/>
      <c r="AN229" s="214"/>
      <c r="AO229" s="394"/>
      <c r="AP229" s="214"/>
      <c r="AQ229" s="214" t="s">
        <v>12</v>
      </c>
      <c r="AR229" s="214"/>
      <c r="AS229" s="214"/>
      <c r="AT229" s="394"/>
      <c r="AU229" s="214"/>
      <c r="AV229" s="214" t="s">
        <v>13</v>
      </c>
      <c r="AW229" s="214"/>
      <c r="AX229" s="214"/>
      <c r="AY229" s="394"/>
      <c r="AZ229" s="214"/>
      <c r="BA229" s="214" t="s">
        <v>14</v>
      </c>
      <c r="BB229" s="214"/>
      <c r="BC229" s="214"/>
      <c r="BD229" s="394"/>
      <c r="BE229" s="214"/>
      <c r="BF229" s="214" t="s">
        <v>15</v>
      </c>
      <c r="BG229" s="214"/>
      <c r="BH229" s="214"/>
      <c r="BI229" s="394"/>
      <c r="BJ229" s="149"/>
      <c r="BK229" s="149" t="s">
        <v>16</v>
      </c>
      <c r="BL229" s="149"/>
      <c r="BM229" s="163"/>
      <c r="BN229" s="394"/>
      <c r="BO229" s="149"/>
      <c r="BP229" s="149" t="s">
        <v>17</v>
      </c>
      <c r="BQ229" s="149"/>
      <c r="BR229" s="163"/>
      <c r="BS229" s="394"/>
      <c r="BT229" s="149"/>
      <c r="BU229" s="214" t="s">
        <v>18</v>
      </c>
      <c r="BV229" s="214"/>
      <c r="BW229" s="214"/>
      <c r="BX229" s="340"/>
      <c r="BY229" s="214"/>
      <c r="BZ229" s="149" t="str">
        <f>BZ9</f>
        <v>Preliminary</v>
      </c>
      <c r="CA229" s="214"/>
      <c r="CB229" s="214"/>
      <c r="CC229" s="394"/>
      <c r="CD229" s="214"/>
      <c r="CE229" s="214" t="s">
        <v>6</v>
      </c>
      <c r="CF229" s="214"/>
      <c r="CG229" s="214"/>
      <c r="CH229" s="394"/>
      <c r="CI229" s="214"/>
      <c r="CJ229" s="214" t="s">
        <v>7</v>
      </c>
      <c r="CK229" s="214"/>
      <c r="CL229" s="214"/>
      <c r="CM229" s="394"/>
      <c r="CN229" s="214"/>
      <c r="CO229" s="214" t="s">
        <v>8</v>
      </c>
      <c r="CP229" s="214"/>
      <c r="CQ229" s="214"/>
      <c r="CR229" s="394"/>
      <c r="CS229" s="214"/>
      <c r="CT229" s="214" t="s">
        <v>9</v>
      </c>
      <c r="CU229" s="214"/>
      <c r="CV229" s="214"/>
      <c r="CW229" s="394"/>
      <c r="CX229" s="214"/>
      <c r="CY229" s="214" t="s">
        <v>10</v>
      </c>
      <c r="CZ229" s="214"/>
      <c r="DA229" s="214"/>
      <c r="DB229" s="394"/>
      <c r="DC229" s="214"/>
      <c r="DD229" s="214" t="s">
        <v>11</v>
      </c>
      <c r="DE229" s="214"/>
      <c r="DF229" s="214"/>
      <c r="DG229" s="394"/>
      <c r="DH229" s="214"/>
      <c r="DI229" s="214" t="s">
        <v>12</v>
      </c>
      <c r="DJ229" s="214"/>
      <c r="DK229" s="214"/>
      <c r="DL229" s="394"/>
      <c r="DM229" s="214"/>
      <c r="DN229" s="214" t="s">
        <v>13</v>
      </c>
      <c r="DO229" s="214"/>
      <c r="DP229" s="214"/>
      <c r="DQ229" s="394"/>
      <c r="DR229" s="214"/>
      <c r="DS229" s="214" t="s">
        <v>14</v>
      </c>
      <c r="DT229" s="214"/>
      <c r="DU229" s="214"/>
      <c r="DV229" s="394"/>
      <c r="DW229" s="214"/>
      <c r="DX229" s="214" t="s">
        <v>15</v>
      </c>
      <c r="DY229" s="214"/>
      <c r="DZ229" s="214"/>
      <c r="EA229" s="394"/>
      <c r="EB229" s="214"/>
      <c r="EC229" s="214" t="s">
        <v>16</v>
      </c>
      <c r="ED229" s="214"/>
      <c r="EE229" s="214"/>
      <c r="EF229" s="394"/>
      <c r="EG229" s="149"/>
      <c r="EH229" s="149" t="s">
        <v>17</v>
      </c>
      <c r="EI229" s="149"/>
      <c r="EJ229" s="149"/>
      <c r="EK229" s="394"/>
      <c r="EL229" s="149"/>
      <c r="EM229" s="214" t="s">
        <v>18</v>
      </c>
      <c r="EN229" s="214"/>
      <c r="EO229" s="214"/>
      <c r="EP229" s="144"/>
    </row>
    <row r="230" spans="3:146" x14ac:dyDescent="0.3">
      <c r="D230" s="395" t="s">
        <v>21</v>
      </c>
      <c r="E230" s="472"/>
      <c r="F230" s="473"/>
      <c r="G230" s="472"/>
      <c r="H230" s="397" t="s">
        <v>23</v>
      </c>
      <c r="I230" s="397"/>
      <c r="J230" s="153"/>
      <c r="K230" s="212"/>
      <c r="L230" s="397"/>
      <c r="M230" s="397"/>
      <c r="N230" s="397"/>
      <c r="O230" s="397"/>
      <c r="P230" s="212"/>
      <c r="Q230" s="397"/>
      <c r="R230" s="397"/>
      <c r="S230" s="397"/>
      <c r="T230" s="397"/>
      <c r="U230" s="212"/>
      <c r="V230" s="397"/>
      <c r="W230" s="397"/>
      <c r="X230" s="397"/>
      <c r="Y230" s="397"/>
      <c r="Z230" s="212"/>
      <c r="AA230" s="397"/>
      <c r="AB230" s="397"/>
      <c r="AC230" s="397"/>
      <c r="AD230" s="397"/>
      <c r="AE230" s="212"/>
      <c r="AF230" s="397"/>
      <c r="AG230" s="397"/>
      <c r="AH230" s="397"/>
      <c r="AI230" s="397"/>
      <c r="AJ230" s="212"/>
      <c r="AK230" s="397"/>
      <c r="AL230" s="397"/>
      <c r="AM230" s="397"/>
      <c r="AN230" s="397"/>
      <c r="AO230" s="212"/>
      <c r="AP230" s="397"/>
      <c r="AQ230" s="397"/>
      <c r="AR230" s="397"/>
      <c r="AS230" s="397"/>
      <c r="AT230" s="212"/>
      <c r="AU230" s="397"/>
      <c r="AV230" s="397"/>
      <c r="AW230" s="397"/>
      <c r="AX230" s="397"/>
      <c r="AY230" s="212"/>
      <c r="AZ230" s="397"/>
      <c r="BA230" s="397"/>
      <c r="BB230" s="397"/>
      <c r="BC230" s="397"/>
      <c r="BD230" s="212"/>
      <c r="BE230" s="397"/>
      <c r="BF230" s="397"/>
      <c r="BG230" s="397"/>
      <c r="BH230" s="397"/>
      <c r="BI230" s="212"/>
      <c r="BJ230" s="397"/>
      <c r="BK230" s="397"/>
      <c r="BL230" s="397"/>
      <c r="BM230" s="153"/>
      <c r="BN230" s="212"/>
      <c r="BO230" s="397"/>
      <c r="BP230" s="397"/>
      <c r="BQ230" s="397"/>
      <c r="BR230" s="153"/>
      <c r="BS230" s="212"/>
      <c r="BT230" s="397"/>
      <c r="BU230" s="397"/>
      <c r="BV230" s="397"/>
      <c r="BW230" s="153"/>
      <c r="BX230" s="212"/>
      <c r="BY230" s="397"/>
      <c r="BZ230" s="397" t="s">
        <v>24</v>
      </c>
      <c r="CA230" s="397"/>
      <c r="CB230" s="397"/>
      <c r="CC230" s="212"/>
      <c r="CD230" s="397"/>
      <c r="CE230" s="397"/>
      <c r="CF230" s="397"/>
      <c r="CG230" s="397"/>
      <c r="CH230" s="212"/>
      <c r="CI230" s="397"/>
      <c r="CJ230" s="397"/>
      <c r="CK230" s="397"/>
      <c r="CL230" s="397"/>
      <c r="CM230" s="212"/>
      <c r="CN230" s="397"/>
      <c r="CO230" s="397"/>
      <c r="CP230" s="397"/>
      <c r="CQ230" s="397"/>
      <c r="CR230" s="212"/>
      <c r="CS230" s="397"/>
      <c r="CT230" s="397"/>
      <c r="CU230" s="397"/>
      <c r="CV230" s="397"/>
      <c r="CW230" s="212"/>
      <c r="CX230" s="397"/>
      <c r="CY230" s="397"/>
      <c r="CZ230" s="397"/>
      <c r="DA230" s="397"/>
      <c r="DB230" s="212"/>
      <c r="DC230" s="397"/>
      <c r="DD230" s="397"/>
      <c r="DE230" s="397"/>
      <c r="DF230" s="153"/>
      <c r="DG230" s="212"/>
      <c r="DH230" s="397"/>
      <c r="DI230" s="397"/>
      <c r="DJ230" s="397"/>
      <c r="DK230" s="397"/>
      <c r="DL230" s="212"/>
      <c r="DM230" s="397"/>
      <c r="DN230" s="397"/>
      <c r="DO230" s="397"/>
      <c r="DP230" s="397"/>
      <c r="DQ230" s="212"/>
      <c r="DR230" s="397"/>
      <c r="DS230" s="397"/>
      <c r="DT230" s="397"/>
      <c r="DU230" s="397"/>
      <c r="DV230" s="212"/>
      <c r="DW230" s="397"/>
      <c r="DX230" s="397"/>
      <c r="DY230" s="397"/>
      <c r="DZ230" s="397"/>
      <c r="EA230" s="212"/>
      <c r="EB230" s="397"/>
      <c r="EC230" s="397"/>
      <c r="ED230" s="397"/>
      <c r="EE230" s="397"/>
      <c r="EF230" s="212"/>
      <c r="EG230" s="397"/>
      <c r="EH230" s="397"/>
      <c r="EI230" s="397"/>
      <c r="EJ230" s="397"/>
      <c r="EK230" s="212"/>
      <c r="EL230" s="397"/>
      <c r="EM230" s="397"/>
      <c r="EN230" s="397"/>
      <c r="EO230" s="398"/>
      <c r="EP230" s="144"/>
    </row>
    <row r="231" spans="3:146" x14ac:dyDescent="0.3">
      <c r="D231" s="144"/>
      <c r="F231" s="509"/>
      <c r="G231" s="412"/>
      <c r="H231" s="56"/>
      <c r="I231" s="56"/>
      <c r="J231" s="56"/>
      <c r="K231" s="485"/>
      <c r="L231" s="412"/>
      <c r="M231" s="56"/>
      <c r="N231" s="56"/>
      <c r="O231" s="56"/>
      <c r="P231" s="485"/>
      <c r="Q231" s="412"/>
      <c r="R231" s="56"/>
      <c r="S231" s="56"/>
      <c r="T231" s="56"/>
      <c r="U231" s="485"/>
      <c r="V231" s="412"/>
      <c r="W231" s="56"/>
      <c r="X231" s="56"/>
      <c r="Y231" s="56"/>
      <c r="Z231" s="485"/>
      <c r="AA231" s="412"/>
      <c r="AB231" s="56"/>
      <c r="AC231" s="56"/>
      <c r="AD231" s="56"/>
      <c r="AE231" s="485"/>
      <c r="AF231" s="412"/>
      <c r="AG231" s="56"/>
      <c r="AH231" s="56"/>
      <c r="AI231" s="56"/>
      <c r="AJ231" s="485"/>
      <c r="AK231" s="412"/>
      <c r="AL231" s="56"/>
      <c r="AM231" s="56"/>
      <c r="AN231" s="56"/>
      <c r="AO231" s="485"/>
      <c r="AP231" s="412"/>
      <c r="AQ231" s="56"/>
      <c r="AR231" s="56"/>
      <c r="AS231" s="56"/>
      <c r="AT231" s="485"/>
      <c r="AU231" s="412"/>
      <c r="AV231" s="483"/>
      <c r="AW231" s="56"/>
      <c r="AX231" s="56"/>
      <c r="AY231" s="485"/>
      <c r="AZ231" s="412"/>
      <c r="BA231" s="56"/>
      <c r="BB231" s="56"/>
      <c r="BC231" s="56"/>
      <c r="BD231" s="485"/>
      <c r="BE231" s="412"/>
      <c r="BF231" s="56"/>
      <c r="BG231" s="56"/>
      <c r="BH231" s="56"/>
      <c r="BI231" s="485"/>
      <c r="BJ231" s="412"/>
      <c r="BK231" s="56"/>
      <c r="BL231" s="56"/>
      <c r="BM231" s="56"/>
      <c r="BN231" s="485"/>
      <c r="BO231" s="412"/>
      <c r="BP231" s="56"/>
      <c r="BQ231" s="56"/>
      <c r="BR231" s="56"/>
      <c r="BS231" s="485"/>
      <c r="BT231" s="412"/>
      <c r="BU231" s="56"/>
      <c r="BV231" s="56"/>
      <c r="BW231" s="56"/>
      <c r="BX231" s="485"/>
      <c r="BY231" s="412"/>
      <c r="BZ231" s="56"/>
      <c r="CA231" s="56"/>
      <c r="CB231" s="56"/>
      <c r="CC231" s="485"/>
      <c r="CD231" s="412"/>
      <c r="CE231" s="56"/>
      <c r="CF231" s="56"/>
      <c r="CG231" s="56"/>
      <c r="CH231" s="485"/>
      <c r="CI231" s="412"/>
      <c r="CJ231" s="56"/>
      <c r="CK231" s="56"/>
      <c r="CL231" s="56"/>
      <c r="CM231" s="485"/>
      <c r="CN231" s="412"/>
      <c r="CO231" s="56"/>
      <c r="CP231" s="56"/>
      <c r="CQ231" s="56"/>
      <c r="CR231" s="485"/>
      <c r="CS231" s="412"/>
      <c r="CT231" s="56"/>
      <c r="CU231" s="56"/>
      <c r="CV231" s="56"/>
      <c r="CW231" s="485"/>
      <c r="CX231" s="412"/>
      <c r="CY231" s="56"/>
      <c r="CZ231" s="56"/>
      <c r="DA231" s="56"/>
      <c r="DB231" s="485"/>
      <c r="DC231" s="412"/>
      <c r="DD231" s="56"/>
      <c r="DE231" s="56"/>
      <c r="DF231" s="55"/>
      <c r="DG231" s="485"/>
      <c r="DH231" s="412"/>
      <c r="DI231" s="56"/>
      <c r="DJ231" s="56"/>
      <c r="DK231" s="56"/>
      <c r="DL231" s="485"/>
      <c r="DM231" s="412"/>
      <c r="DN231" s="56"/>
      <c r="DO231" s="56"/>
      <c r="DP231" s="56"/>
      <c r="DQ231" s="485"/>
      <c r="DR231" s="412"/>
      <c r="DS231" s="56"/>
      <c r="DT231" s="56"/>
      <c r="DU231" s="56"/>
      <c r="DV231" s="485"/>
      <c r="DW231" s="412"/>
      <c r="DX231" s="56"/>
      <c r="DY231" s="56"/>
      <c r="DZ231" s="56"/>
      <c r="EA231" s="485"/>
      <c r="EB231" s="412"/>
      <c r="EC231" s="56"/>
      <c r="ED231" s="56"/>
      <c r="EE231" s="56"/>
      <c r="EF231" s="485"/>
      <c r="EG231" s="412"/>
      <c r="EH231" s="56"/>
      <c r="EI231" s="56"/>
      <c r="EJ231" s="56"/>
      <c r="EK231" s="485"/>
      <c r="EL231" s="412"/>
      <c r="EM231" s="56"/>
      <c r="EN231" s="56"/>
      <c r="EO231" s="56"/>
      <c r="EP231" s="144"/>
    </row>
    <row r="232" spans="3:146" hidden="1" x14ac:dyDescent="0.3">
      <c r="D232" s="144" t="s">
        <v>407</v>
      </c>
      <c r="G232" s="286"/>
      <c r="H232" s="121">
        <v>0</v>
      </c>
      <c r="I232" s="121"/>
      <c r="J232" s="56"/>
      <c r="K232" s="485"/>
      <c r="L232" s="286"/>
      <c r="M232" s="121">
        <f>SUM(M233:M234)</f>
        <v>0</v>
      </c>
      <c r="N232" s="121"/>
      <c r="O232" s="56"/>
      <c r="P232" s="485"/>
      <c r="Q232" s="286"/>
      <c r="R232" s="121">
        <f>SUM(R233:R234)</f>
        <v>0</v>
      </c>
      <c r="S232" s="121"/>
      <c r="T232" s="56"/>
      <c r="U232" s="485"/>
      <c r="V232" s="286"/>
      <c r="W232" s="121">
        <f>SUM(W233:W234)</f>
        <v>0</v>
      </c>
      <c r="X232" s="121"/>
      <c r="Y232" s="56"/>
      <c r="Z232" s="485"/>
      <c r="AA232" s="286"/>
      <c r="AB232" s="121">
        <f>SUM(AB233:AB234)</f>
        <v>0</v>
      </c>
      <c r="AC232" s="121"/>
      <c r="AD232" s="56"/>
      <c r="AE232" s="485"/>
      <c r="AF232" s="286"/>
      <c r="AG232" s="121">
        <f>SUM(AG233:AG234)</f>
        <v>0</v>
      </c>
      <c r="AH232" s="121"/>
      <c r="AI232" s="56"/>
      <c r="AJ232" s="485"/>
      <c r="AK232" s="286"/>
      <c r="AL232" s="121">
        <f>SUM(AL233:AL234)</f>
        <v>0</v>
      </c>
      <c r="AM232" s="121"/>
      <c r="AN232" s="56"/>
      <c r="AO232" s="485"/>
      <c r="AP232" s="286"/>
      <c r="AQ232" s="121">
        <f>SUM(AQ233:AQ234)</f>
        <v>0</v>
      </c>
      <c r="AR232" s="121"/>
      <c r="AS232" s="56"/>
      <c r="AT232" s="485"/>
      <c r="AU232" s="286"/>
      <c r="AV232" s="121">
        <f>SUM(AV233:AV234)</f>
        <v>0</v>
      </c>
      <c r="AW232" s="121"/>
      <c r="AX232" s="56"/>
      <c r="AY232" s="485"/>
      <c r="AZ232" s="286"/>
      <c r="BA232" s="121">
        <f>SUM(BA233:BA234)</f>
        <v>0</v>
      </c>
      <c r="BB232" s="121"/>
      <c r="BC232" s="56"/>
      <c r="BD232" s="485"/>
      <c r="BE232" s="286"/>
      <c r="BF232" s="121">
        <f>SUM(BF233:BF234)</f>
        <v>0</v>
      </c>
      <c r="BG232" s="121"/>
      <c r="BH232" s="56"/>
      <c r="BI232" s="485"/>
      <c r="BJ232" s="286"/>
      <c r="BK232" s="121">
        <f>SUM(BK233:BK234)</f>
        <v>0</v>
      </c>
      <c r="BL232" s="121"/>
      <c r="BM232" s="56"/>
      <c r="BN232" s="485"/>
      <c r="BO232" s="286"/>
      <c r="BP232" s="121">
        <f>SUM(BP233:BP234)</f>
        <v>0</v>
      </c>
      <c r="BQ232" s="121"/>
      <c r="BR232" s="56"/>
      <c r="BS232" s="485"/>
      <c r="BT232" s="286"/>
      <c r="BU232" s="121">
        <f>SUM(BU233:BU234)</f>
        <v>0</v>
      </c>
      <c r="BV232" s="121"/>
      <c r="BW232" s="56"/>
      <c r="BX232" s="485"/>
      <c r="BY232" s="286"/>
      <c r="BZ232" s="121">
        <f>SUM(BZ233:BZ234)</f>
        <v>0</v>
      </c>
      <c r="CA232" s="121"/>
      <c r="CB232" s="56"/>
      <c r="CC232" s="485"/>
      <c r="CD232" s="286"/>
      <c r="CE232" s="121">
        <f>SUM(CE233:CE234)</f>
        <v>0</v>
      </c>
      <c r="CF232" s="121"/>
      <c r="CG232" s="56"/>
      <c r="CH232" s="485"/>
      <c r="CI232" s="286"/>
      <c r="CJ232" s="121">
        <f>SUM(CJ233:CJ234)</f>
        <v>0</v>
      </c>
      <c r="CK232" s="121"/>
      <c r="CL232" s="56"/>
      <c r="CM232" s="485"/>
      <c r="CN232" s="286"/>
      <c r="CO232" s="121">
        <f>SUM(CO233:CO234)</f>
        <v>0</v>
      </c>
      <c r="CP232" s="121"/>
      <c r="CQ232" s="56"/>
      <c r="CR232" s="485"/>
      <c r="CS232" s="286"/>
      <c r="CT232" s="121">
        <f>SUM(CT233:CT234)</f>
        <v>0</v>
      </c>
      <c r="CU232" s="121"/>
      <c r="CV232" s="56"/>
      <c r="CW232" s="485"/>
      <c r="CX232" s="286"/>
      <c r="CY232" s="121">
        <f>SUM(CY233:CY234)</f>
        <v>0</v>
      </c>
      <c r="CZ232" s="121"/>
      <c r="DA232" s="56"/>
      <c r="DB232" s="485"/>
      <c r="DC232" s="286"/>
      <c r="DD232" s="121">
        <f>SUM(DD233:DD234)</f>
        <v>0</v>
      </c>
      <c r="DE232" s="121"/>
      <c r="DF232" s="56"/>
      <c r="DG232" s="485"/>
      <c r="DH232" s="286"/>
      <c r="DI232" s="121">
        <f>SUM(DI233:DI234)</f>
        <v>0</v>
      </c>
      <c r="DJ232" s="121"/>
      <c r="DK232" s="56"/>
      <c r="DL232" s="485"/>
      <c r="DM232" s="286"/>
      <c r="DN232" s="121">
        <f>SUM(DN233:DN234)</f>
        <v>0</v>
      </c>
      <c r="DO232" s="121"/>
      <c r="DP232" s="56"/>
      <c r="DQ232" s="485"/>
      <c r="DR232" s="286"/>
      <c r="DS232" s="121">
        <f>SUM(DS233:DS234)</f>
        <v>0</v>
      </c>
      <c r="DT232" s="121"/>
      <c r="DU232" s="56"/>
      <c r="DV232" s="485"/>
      <c r="DW232" s="286"/>
      <c r="DX232" s="121">
        <f>SUM(DX233:DX234)</f>
        <v>0</v>
      </c>
      <c r="DY232" s="121"/>
      <c r="DZ232" s="56"/>
      <c r="EA232" s="485"/>
      <c r="EB232" s="286"/>
      <c r="EC232" s="121">
        <f>SUM(EC233:EC234)</f>
        <v>0</v>
      </c>
      <c r="ED232" s="121"/>
      <c r="EE232" s="56"/>
      <c r="EF232" s="485"/>
      <c r="EG232" s="286"/>
      <c r="EH232" s="121">
        <f>SUM(EH233:EH234)</f>
        <v>0</v>
      </c>
      <c r="EI232" s="121"/>
      <c r="EJ232" s="56"/>
      <c r="EK232" s="485"/>
      <c r="EL232" s="286"/>
      <c r="EM232" s="121">
        <f>SUM(EM233:EM234)</f>
        <v>0</v>
      </c>
      <c r="EN232" s="121"/>
      <c r="EO232" s="56"/>
      <c r="EP232" s="144"/>
    </row>
    <row r="233" spans="3:146" ht="12.75" hidden="1" customHeight="1" x14ac:dyDescent="0.3">
      <c r="D233" s="144" t="s">
        <v>408</v>
      </c>
      <c r="G233" s="406"/>
      <c r="H233" s="483">
        <v>0</v>
      </c>
      <c r="I233" s="484"/>
      <c r="J233" s="56"/>
      <c r="K233" s="485"/>
      <c r="L233" s="406"/>
      <c r="M233" s="483">
        <v>0</v>
      </c>
      <c r="N233" s="484"/>
      <c r="O233" s="56"/>
      <c r="P233" s="485"/>
      <c r="Q233" s="406"/>
      <c r="R233" s="483">
        <v>0</v>
      </c>
      <c r="S233" s="484"/>
      <c r="T233" s="56"/>
      <c r="U233" s="485"/>
      <c r="V233" s="286"/>
      <c r="W233" s="483">
        <v>0</v>
      </c>
      <c r="X233" s="121"/>
      <c r="Y233" s="56"/>
      <c r="Z233" s="485"/>
      <c r="AA233" s="406"/>
      <c r="AB233" s="483">
        <v>0</v>
      </c>
      <c r="AC233" s="484"/>
      <c r="AD233" s="56"/>
      <c r="AE233" s="485"/>
      <c r="AF233" s="406"/>
      <c r="AG233" s="483">
        <v>0</v>
      </c>
      <c r="AH233" s="484"/>
      <c r="AI233" s="56"/>
      <c r="AJ233" s="485"/>
      <c r="AK233" s="406"/>
      <c r="AL233" s="483">
        <v>0</v>
      </c>
      <c r="AM233" s="484"/>
      <c r="AN233" s="56"/>
      <c r="AO233" s="485"/>
      <c r="AP233" s="406"/>
      <c r="AQ233" s="483">
        <v>0</v>
      </c>
      <c r="AR233" s="484"/>
      <c r="AS233" s="56"/>
      <c r="AT233" s="485"/>
      <c r="AU233" s="406"/>
      <c r="AV233" s="483">
        <v>0</v>
      </c>
      <c r="AW233" s="484"/>
      <c r="AX233" s="56"/>
      <c r="AY233" s="485"/>
      <c r="AZ233" s="406"/>
      <c r="BA233" s="483">
        <v>0</v>
      </c>
      <c r="BB233" s="484"/>
      <c r="BC233" s="56"/>
      <c r="BD233" s="485"/>
      <c r="BE233" s="406"/>
      <c r="BF233" s="483">
        <v>0</v>
      </c>
      <c r="BG233" s="484"/>
      <c r="BH233" s="56"/>
      <c r="BI233" s="485"/>
      <c r="BJ233" s="406"/>
      <c r="BK233" s="483">
        <v>0</v>
      </c>
      <c r="BL233" s="484"/>
      <c r="BM233" s="56"/>
      <c r="BN233" s="485"/>
      <c r="BO233" s="406"/>
      <c r="BP233" s="483">
        <v>0</v>
      </c>
      <c r="BQ233" s="484"/>
      <c r="BR233" s="56"/>
      <c r="BS233" s="485"/>
      <c r="BT233" s="406"/>
      <c r="BU233" s="483">
        <f>SUM(M233:BP233)</f>
        <v>0</v>
      </c>
      <c r="BV233" s="484"/>
      <c r="BW233" s="56"/>
      <c r="BX233" s="485"/>
      <c r="BY233" s="486"/>
      <c r="BZ233" s="483">
        <f>SUM(R233:BU233)</f>
        <v>0</v>
      </c>
      <c r="CA233" s="484"/>
      <c r="CB233" s="56"/>
      <c r="CC233" s="485"/>
      <c r="CD233" s="406"/>
      <c r="CE233" s="483">
        <v>0</v>
      </c>
      <c r="CF233" s="484"/>
      <c r="CG233" s="56"/>
      <c r="CH233" s="485"/>
      <c r="CI233" s="406"/>
      <c r="CJ233" s="483">
        <v>0</v>
      </c>
      <c r="CK233" s="484"/>
      <c r="CL233" s="56"/>
      <c r="CM233" s="485"/>
      <c r="CN233" s="286"/>
      <c r="CO233" s="483">
        <v>0</v>
      </c>
      <c r="CP233" s="121"/>
      <c r="CQ233" s="56"/>
      <c r="CR233" s="485"/>
      <c r="CS233" s="406"/>
      <c r="CT233" s="483">
        <v>0</v>
      </c>
      <c r="CU233" s="484"/>
      <c r="CV233" s="56"/>
      <c r="CW233" s="485"/>
      <c r="CX233" s="406"/>
      <c r="CY233" s="483">
        <v>0</v>
      </c>
      <c r="CZ233" s="484"/>
      <c r="DA233" s="56"/>
      <c r="DB233" s="485"/>
      <c r="DC233" s="406"/>
      <c r="DD233" s="483">
        <v>0</v>
      </c>
      <c r="DE233" s="484"/>
      <c r="DF233" s="56"/>
      <c r="DG233" s="485"/>
      <c r="DH233" s="406"/>
      <c r="DI233" s="483">
        <v>0</v>
      </c>
      <c r="DJ233" s="484"/>
      <c r="DK233" s="56"/>
      <c r="DL233" s="485"/>
      <c r="DM233" s="406"/>
      <c r="DN233" s="483">
        <v>0</v>
      </c>
      <c r="DO233" s="484"/>
      <c r="DP233" s="56"/>
      <c r="DQ233" s="485"/>
      <c r="DR233" s="406"/>
      <c r="DS233" s="483">
        <v>0</v>
      </c>
      <c r="DT233" s="484"/>
      <c r="DU233" s="56"/>
      <c r="DV233" s="485"/>
      <c r="DW233" s="406"/>
      <c r="DX233" s="483">
        <v>0</v>
      </c>
      <c r="DY233" s="484"/>
      <c r="DZ233" s="56"/>
      <c r="EA233" s="485"/>
      <c r="EB233" s="406"/>
      <c r="EC233" s="483">
        <v>0</v>
      </c>
      <c r="ED233" s="484"/>
      <c r="EE233" s="56"/>
      <c r="EF233" s="485"/>
      <c r="EG233" s="406"/>
      <c r="EH233" s="483">
        <v>0</v>
      </c>
      <c r="EI233" s="484"/>
      <c r="EJ233" s="56"/>
      <c r="EK233" s="485"/>
      <c r="EL233" s="406"/>
      <c r="EM233" s="483">
        <f>SUM(CE233:EH233)</f>
        <v>0</v>
      </c>
      <c r="EN233" s="484"/>
      <c r="EO233" s="56"/>
      <c r="EP233" s="144"/>
    </row>
    <row r="234" spans="3:146" hidden="1" x14ac:dyDescent="0.3">
      <c r="D234" s="144" t="s">
        <v>409</v>
      </c>
      <c r="G234" s="420"/>
      <c r="H234" s="121">
        <v>0</v>
      </c>
      <c r="I234" s="120"/>
      <c r="J234" s="56"/>
      <c r="K234" s="485"/>
      <c r="L234" s="420"/>
      <c r="M234" s="121">
        <v>0</v>
      </c>
      <c r="N234" s="120"/>
      <c r="O234" s="56"/>
      <c r="P234" s="485"/>
      <c r="Q234" s="420"/>
      <c r="R234" s="121">
        <v>0</v>
      </c>
      <c r="S234" s="120"/>
      <c r="T234" s="56"/>
      <c r="U234" s="485"/>
      <c r="V234" s="420"/>
      <c r="W234" s="121">
        <v>0</v>
      </c>
      <c r="X234" s="120"/>
      <c r="Y234" s="56"/>
      <c r="Z234" s="485"/>
      <c r="AA234" s="420"/>
      <c r="AB234" s="121">
        <v>0</v>
      </c>
      <c r="AC234" s="120"/>
      <c r="AD234" s="56"/>
      <c r="AE234" s="485"/>
      <c r="AF234" s="420"/>
      <c r="AG234" s="121">
        <v>0</v>
      </c>
      <c r="AH234" s="120"/>
      <c r="AI234" s="56"/>
      <c r="AJ234" s="485"/>
      <c r="AK234" s="420"/>
      <c r="AL234" s="121">
        <v>0</v>
      </c>
      <c r="AM234" s="120"/>
      <c r="AN234" s="56"/>
      <c r="AO234" s="485"/>
      <c r="AP234" s="420"/>
      <c r="AQ234" s="121">
        <v>0</v>
      </c>
      <c r="AR234" s="120"/>
      <c r="AS234" s="56"/>
      <c r="AT234" s="485"/>
      <c r="AU234" s="494"/>
      <c r="AV234" s="121">
        <v>0</v>
      </c>
      <c r="AW234" s="120"/>
      <c r="AX234" s="56"/>
      <c r="AY234" s="485"/>
      <c r="AZ234" s="494"/>
      <c r="BA234" s="121">
        <v>0</v>
      </c>
      <c r="BB234" s="120"/>
      <c r="BC234" s="56"/>
      <c r="BD234" s="485"/>
      <c r="BE234" s="420"/>
      <c r="BF234" s="121">
        <v>0</v>
      </c>
      <c r="BG234" s="120"/>
      <c r="BH234" s="56"/>
      <c r="BI234" s="485"/>
      <c r="BJ234" s="494"/>
      <c r="BK234" s="121">
        <v>0</v>
      </c>
      <c r="BL234" s="120"/>
      <c r="BM234" s="56"/>
      <c r="BN234" s="485"/>
      <c r="BO234" s="494"/>
      <c r="BP234" s="121">
        <v>0</v>
      </c>
      <c r="BQ234" s="120"/>
      <c r="BR234" s="56"/>
      <c r="BS234" s="485"/>
      <c r="BT234" s="420"/>
      <c r="BU234" s="121">
        <f>SUM(M234:BP234)</f>
        <v>0</v>
      </c>
      <c r="BV234" s="120"/>
      <c r="BW234" s="56"/>
      <c r="BX234" s="485"/>
      <c r="BY234" s="420"/>
      <c r="BZ234" s="121">
        <v>0</v>
      </c>
      <c r="CA234" s="120"/>
      <c r="CB234" s="56"/>
      <c r="CC234" s="485"/>
      <c r="CD234" s="420"/>
      <c r="CE234" s="121">
        <v>0</v>
      </c>
      <c r="CF234" s="120"/>
      <c r="CG234" s="56"/>
      <c r="CH234" s="485"/>
      <c r="CI234" s="420"/>
      <c r="CJ234" s="121">
        <v>0</v>
      </c>
      <c r="CK234" s="120"/>
      <c r="CL234" s="56"/>
      <c r="CM234" s="485"/>
      <c r="CN234" s="420"/>
      <c r="CO234" s="121">
        <v>0</v>
      </c>
      <c r="CP234" s="120"/>
      <c r="CQ234" s="56"/>
      <c r="CR234" s="485"/>
      <c r="CS234" s="420"/>
      <c r="CT234" s="121">
        <v>0</v>
      </c>
      <c r="CU234" s="120"/>
      <c r="CV234" s="56"/>
      <c r="CW234" s="485"/>
      <c r="CX234" s="420"/>
      <c r="CY234" s="121">
        <v>0</v>
      </c>
      <c r="CZ234" s="120"/>
      <c r="DA234" s="56"/>
      <c r="DB234" s="485"/>
      <c r="DC234" s="420"/>
      <c r="DD234" s="121">
        <v>0</v>
      </c>
      <c r="DE234" s="120"/>
      <c r="DF234" s="56"/>
      <c r="DG234" s="485"/>
      <c r="DH234" s="420"/>
      <c r="DI234" s="121">
        <v>0</v>
      </c>
      <c r="DJ234" s="120"/>
      <c r="DK234" s="56"/>
      <c r="DL234" s="485"/>
      <c r="DM234" s="494"/>
      <c r="DN234" s="121">
        <v>0</v>
      </c>
      <c r="DO234" s="120"/>
      <c r="DP234" s="56"/>
      <c r="DQ234" s="485"/>
      <c r="DR234" s="494"/>
      <c r="DS234" s="121">
        <v>0</v>
      </c>
      <c r="DT234" s="120"/>
      <c r="DU234" s="56"/>
      <c r="DV234" s="485"/>
      <c r="DW234" s="420"/>
      <c r="DX234" s="121">
        <v>0</v>
      </c>
      <c r="DY234" s="120"/>
      <c r="DZ234" s="56"/>
      <c r="EA234" s="485"/>
      <c r="EB234" s="494"/>
      <c r="EC234" s="121">
        <v>0</v>
      </c>
      <c r="ED234" s="120"/>
      <c r="EE234" s="56"/>
      <c r="EF234" s="485"/>
      <c r="EG234" s="494"/>
      <c r="EH234" s="121">
        <v>0</v>
      </c>
      <c r="EI234" s="120"/>
      <c r="EJ234" s="56"/>
      <c r="EK234" s="485"/>
      <c r="EL234" s="420"/>
      <c r="EM234" s="121">
        <f>SUM(CE234:EH234)</f>
        <v>0</v>
      </c>
      <c r="EN234" s="120"/>
      <c r="EO234" s="56"/>
      <c r="EP234" s="144"/>
    </row>
    <row r="235" spans="3:146" hidden="1" x14ac:dyDescent="0.3">
      <c r="D235" s="144"/>
      <c r="H235" s="56"/>
      <c r="I235" s="56"/>
      <c r="J235" s="56"/>
      <c r="K235" s="485"/>
      <c r="L235" s="56"/>
      <c r="M235" s="56"/>
      <c r="N235" s="56"/>
      <c r="O235" s="56"/>
      <c r="P235" s="485"/>
      <c r="Q235" s="56"/>
      <c r="R235" s="56"/>
      <c r="S235" s="56"/>
      <c r="T235" s="56"/>
      <c r="U235" s="485"/>
      <c r="V235" s="56"/>
      <c r="W235" s="56"/>
      <c r="X235" s="56"/>
      <c r="Y235" s="56"/>
      <c r="Z235" s="485"/>
      <c r="AA235" s="56"/>
      <c r="AB235" s="56"/>
      <c r="AC235" s="56"/>
      <c r="AD235" s="56"/>
      <c r="AE235" s="485"/>
      <c r="AF235" s="56"/>
      <c r="AG235" s="56"/>
      <c r="AH235" s="56"/>
      <c r="AI235" s="56"/>
      <c r="AJ235" s="485"/>
      <c r="AK235" s="56"/>
      <c r="AL235" s="56"/>
      <c r="AM235" s="56"/>
      <c r="AN235" s="56"/>
      <c r="AO235" s="485"/>
      <c r="AP235" s="56"/>
      <c r="AQ235" s="56"/>
      <c r="AR235" s="56"/>
      <c r="AS235" s="56"/>
      <c r="AT235" s="485"/>
      <c r="AU235" s="56"/>
      <c r="AV235" s="56"/>
      <c r="AW235" s="56"/>
      <c r="AX235" s="56"/>
      <c r="AY235" s="485"/>
      <c r="AZ235" s="56"/>
      <c r="BA235" s="56"/>
      <c r="BB235" s="56"/>
      <c r="BC235" s="56"/>
      <c r="BD235" s="485"/>
      <c r="BE235" s="56"/>
      <c r="BF235" s="56"/>
      <c r="BG235" s="56"/>
      <c r="BH235" s="56"/>
      <c r="BI235" s="485"/>
      <c r="BJ235" s="56"/>
      <c r="BK235" s="56"/>
      <c r="BL235" s="56"/>
      <c r="BM235" s="56"/>
      <c r="BN235" s="485"/>
      <c r="BO235" s="56"/>
      <c r="BP235" s="56"/>
      <c r="BQ235" s="56"/>
      <c r="BR235" s="56"/>
      <c r="BS235" s="485"/>
      <c r="BT235" s="56"/>
      <c r="BU235" s="56"/>
      <c r="BV235" s="56"/>
      <c r="BW235" s="56"/>
      <c r="BX235" s="485"/>
      <c r="BY235" s="56"/>
      <c r="BZ235" s="56"/>
      <c r="CA235" s="56"/>
      <c r="CB235" s="56"/>
      <c r="CC235" s="485"/>
      <c r="CD235" s="56"/>
      <c r="CE235" s="56"/>
      <c r="CF235" s="56"/>
      <c r="CG235" s="56"/>
      <c r="CH235" s="485"/>
      <c r="CI235" s="56"/>
      <c r="CJ235" s="56"/>
      <c r="CK235" s="56"/>
      <c r="CL235" s="56"/>
      <c r="CM235" s="485"/>
      <c r="CN235" s="56"/>
      <c r="CO235" s="56"/>
      <c r="CP235" s="56"/>
      <c r="CQ235" s="56"/>
      <c r="CR235" s="485"/>
      <c r="CS235" s="56"/>
      <c r="CT235" s="56"/>
      <c r="CU235" s="56"/>
      <c r="CV235" s="56"/>
      <c r="CW235" s="485"/>
      <c r="CX235" s="56"/>
      <c r="CY235" s="56"/>
      <c r="CZ235" s="56"/>
      <c r="DA235" s="56"/>
      <c r="DB235" s="485"/>
      <c r="DC235" s="56"/>
      <c r="DD235" s="56"/>
      <c r="DE235" s="56"/>
      <c r="DF235" s="56"/>
      <c r="DG235" s="485"/>
      <c r="DH235" s="56"/>
      <c r="DI235" s="56"/>
      <c r="DJ235" s="56"/>
      <c r="DK235" s="56"/>
      <c r="DL235" s="485"/>
      <c r="DM235" s="56"/>
      <c r="DN235" s="56"/>
      <c r="DO235" s="56"/>
      <c r="DP235" s="56"/>
      <c r="DQ235" s="485"/>
      <c r="DR235" s="56"/>
      <c r="DS235" s="56"/>
      <c r="DT235" s="56"/>
      <c r="DU235" s="56"/>
      <c r="DV235" s="485"/>
      <c r="DW235" s="56"/>
      <c r="DX235" s="56"/>
      <c r="DY235" s="56"/>
      <c r="DZ235" s="56"/>
      <c r="EA235" s="485"/>
      <c r="EB235" s="56"/>
      <c r="EC235" s="56"/>
      <c r="ED235" s="56"/>
      <c r="EE235" s="56"/>
      <c r="EF235" s="485"/>
      <c r="EG235" s="56"/>
      <c r="EH235" s="56"/>
      <c r="EI235" s="56"/>
      <c r="EJ235" s="56"/>
      <c r="EK235" s="485"/>
      <c r="EL235" s="56"/>
      <c r="EM235" s="56"/>
      <c r="EN235" s="56"/>
      <c r="EO235" s="56"/>
      <c r="EP235" s="144"/>
    </row>
    <row r="236" spans="3:146" x14ac:dyDescent="0.3">
      <c r="D236" s="144" t="s">
        <v>410</v>
      </c>
      <c r="E236" s="160"/>
      <c r="H236" s="56">
        <f>SUM(H237:H243)</f>
        <v>0</v>
      </c>
      <c r="I236" s="56"/>
      <c r="J236" s="56"/>
      <c r="K236" s="485"/>
      <c r="M236" s="56">
        <f>SUM(M237:M243)</f>
        <v>0</v>
      </c>
      <c r="N236" s="56"/>
      <c r="O236" s="56"/>
      <c r="P236" s="485"/>
      <c r="R236" s="56">
        <f>SUM(R237:R243)</f>
        <v>0</v>
      </c>
      <c r="S236" s="56"/>
      <c r="T236" s="56"/>
      <c r="U236" s="485"/>
      <c r="W236" s="56">
        <f>SUM(W237:W243)</f>
        <v>0</v>
      </c>
      <c r="X236" s="56"/>
      <c r="Y236" s="56"/>
      <c r="Z236" s="485"/>
      <c r="AB236" s="56">
        <f>SUM(AB237:AB243)</f>
        <v>0</v>
      </c>
      <c r="AC236" s="56"/>
      <c r="AD236" s="56"/>
      <c r="AE236" s="485"/>
      <c r="AG236" s="56">
        <f>SUM(AG237:AG243)</f>
        <v>0</v>
      </c>
      <c r="AH236" s="56"/>
      <c r="AI236" s="56"/>
      <c r="AJ236" s="485"/>
      <c r="AL236" s="56">
        <f>SUM(AL237:AL243)</f>
        <v>0</v>
      </c>
      <c r="AM236" s="56"/>
      <c r="AN236" s="56"/>
      <c r="AO236" s="485"/>
      <c r="AQ236" s="56">
        <f>SUM(AQ237:AQ243)</f>
        <v>0</v>
      </c>
      <c r="AR236" s="56"/>
      <c r="AS236" s="55"/>
      <c r="AT236" s="485"/>
      <c r="AV236" s="56">
        <f>SUM(AV237:AV243)</f>
        <v>0</v>
      </c>
      <c r="AW236" s="56"/>
      <c r="AX236" s="56"/>
      <c r="AY236" s="485"/>
      <c r="BA236" s="56">
        <f>SUM(BA237:BA243)</f>
        <v>0</v>
      </c>
      <c r="BB236" s="56"/>
      <c r="BC236" s="56"/>
      <c r="BD236" s="485"/>
      <c r="BF236" s="56">
        <f>SUM(BF237:BF243)</f>
        <v>0</v>
      </c>
      <c r="BG236" s="56"/>
      <c r="BH236" s="56"/>
      <c r="BI236" s="485"/>
      <c r="BK236" s="56">
        <f>SUM(BK237:BK243)</f>
        <v>0</v>
      </c>
      <c r="BL236" s="56"/>
      <c r="BM236" s="56"/>
      <c r="BN236" s="485"/>
      <c r="BP236" s="56">
        <f>SUM(BP237:BP243)</f>
        <v>0</v>
      </c>
      <c r="BQ236" s="56"/>
      <c r="BR236" s="56"/>
      <c r="BS236" s="485"/>
      <c r="BU236" s="56">
        <f>SUM(BU237:BU243)</f>
        <v>0</v>
      </c>
      <c r="BV236" s="56"/>
      <c r="BW236" s="56"/>
      <c r="BX236" s="485"/>
      <c r="BZ236" s="56">
        <f>SUM(BZ237:BZ243)</f>
        <v>0</v>
      </c>
      <c r="CA236" s="56"/>
      <c r="CB236" s="56"/>
      <c r="CC236" s="485"/>
      <c r="CE236" s="56">
        <f>SUM(CE237:CE243)</f>
        <v>0</v>
      </c>
      <c r="CF236" s="56"/>
      <c r="CG236" s="56"/>
      <c r="CH236" s="485"/>
      <c r="CJ236" s="56">
        <f>SUM(CJ237:CJ243)</f>
        <v>0</v>
      </c>
      <c r="CK236" s="56"/>
      <c r="CL236" s="56"/>
      <c r="CM236" s="485"/>
      <c r="CO236" s="56">
        <f>SUM(CO237:CO243)</f>
        <v>0</v>
      </c>
      <c r="CP236" s="56"/>
      <c r="CQ236" s="56"/>
      <c r="CR236" s="485"/>
      <c r="CT236" s="56">
        <f>SUM(CT237:CT243)</f>
        <v>0</v>
      </c>
      <c r="CU236" s="56"/>
      <c r="CV236" s="56"/>
      <c r="CW236" s="485"/>
      <c r="CY236" s="56">
        <f>SUM(CY237:CY243)</f>
        <v>0</v>
      </c>
      <c r="CZ236" s="56"/>
      <c r="DA236" s="56"/>
      <c r="DB236" s="485"/>
      <c r="DD236" s="56">
        <f>SUM(DD237:DD243)</f>
        <v>0</v>
      </c>
      <c r="DE236" s="56"/>
      <c r="DF236" s="56"/>
      <c r="DG236" s="485"/>
      <c r="DI236" s="56">
        <f>SUM(DI237:DI243)</f>
        <v>0</v>
      </c>
      <c r="DJ236" s="56"/>
      <c r="DK236" s="56"/>
      <c r="DL236" s="485"/>
      <c r="DN236" s="56">
        <f>SUM(DN237:DN243)</f>
        <v>0</v>
      </c>
      <c r="DO236" s="56"/>
      <c r="DP236" s="56"/>
      <c r="DQ236" s="485"/>
      <c r="DS236" s="56">
        <f>SUM(DS237:DS243)</f>
        <v>0</v>
      </c>
      <c r="DT236" s="56"/>
      <c r="DU236" s="56"/>
      <c r="DV236" s="485"/>
      <c r="DX236" s="56">
        <f>SUM(DX237:DX243)</f>
        <v>0</v>
      </c>
      <c r="DY236" s="56"/>
      <c r="DZ236" s="56"/>
      <c r="EA236" s="485"/>
      <c r="EC236" s="56">
        <f>SUM(EC237:EC243)</f>
        <v>0</v>
      </c>
      <c r="ED236" s="56"/>
      <c r="EE236" s="56"/>
      <c r="EF236" s="485"/>
      <c r="EH236" s="56">
        <f>SUM(EH237:EH243)</f>
        <v>0</v>
      </c>
      <c r="EI236" s="56"/>
      <c r="EJ236" s="56"/>
      <c r="EK236" s="485"/>
      <c r="EM236" s="56">
        <f>SUM(EM237:EM243)</f>
        <v>0</v>
      </c>
      <c r="EN236" s="56"/>
      <c r="EO236" s="56"/>
      <c r="EP236" s="144"/>
    </row>
    <row r="237" spans="3:146" x14ac:dyDescent="0.3">
      <c r="D237" s="144" t="s">
        <v>411</v>
      </c>
      <c r="G237" s="510"/>
      <c r="H237" s="483">
        <v>0</v>
      </c>
      <c r="I237" s="484"/>
      <c r="J237" s="56"/>
      <c r="K237" s="485"/>
      <c r="L237" s="510"/>
      <c r="M237" s="483">
        <v>0</v>
      </c>
      <c r="N237" s="484"/>
      <c r="O237" s="56"/>
      <c r="P237" s="485"/>
      <c r="Q237" s="510"/>
      <c r="R237" s="483">
        <v>0</v>
      </c>
      <c r="S237" s="484"/>
      <c r="T237" s="56"/>
      <c r="U237" s="485"/>
      <c r="V237" s="510"/>
      <c r="W237" s="483">
        <v>0</v>
      </c>
      <c r="X237" s="484"/>
      <c r="Y237" s="56"/>
      <c r="Z237" s="485"/>
      <c r="AA237" s="510"/>
      <c r="AB237" s="483">
        <v>0</v>
      </c>
      <c r="AC237" s="484"/>
      <c r="AD237" s="56"/>
      <c r="AE237" s="485"/>
      <c r="AF237" s="510"/>
      <c r="AG237" s="483">
        <v>0</v>
      </c>
      <c r="AH237" s="484"/>
      <c r="AI237" s="56"/>
      <c r="AJ237" s="485"/>
      <c r="AK237" s="510"/>
      <c r="AL237" s="483">
        <v>0</v>
      </c>
      <c r="AM237" s="484"/>
      <c r="AN237" s="56"/>
      <c r="AO237" s="485"/>
      <c r="AP237" s="510"/>
      <c r="AQ237" s="483">
        <v>0</v>
      </c>
      <c r="AR237" s="484"/>
      <c r="AS237" s="55"/>
      <c r="AT237" s="485"/>
      <c r="AU237" s="510"/>
      <c r="AV237" s="483">
        <v>0</v>
      </c>
      <c r="AW237" s="484"/>
      <c r="AX237" s="56"/>
      <c r="AY237" s="485"/>
      <c r="AZ237" s="510"/>
      <c r="BA237" s="483">
        <v>0</v>
      </c>
      <c r="BB237" s="484"/>
      <c r="BC237" s="56"/>
      <c r="BD237" s="485"/>
      <c r="BE237" s="510"/>
      <c r="BF237" s="483">
        <v>0</v>
      </c>
      <c r="BG237" s="484"/>
      <c r="BH237" s="56"/>
      <c r="BI237" s="485"/>
      <c r="BJ237" s="510"/>
      <c r="BK237" s="483">
        <v>0</v>
      </c>
      <c r="BL237" s="484"/>
      <c r="BM237" s="56"/>
      <c r="BN237" s="485"/>
      <c r="BO237" s="510"/>
      <c r="BP237" s="483">
        <v>0</v>
      </c>
      <c r="BQ237" s="484"/>
      <c r="BR237" s="56"/>
      <c r="BS237" s="485"/>
      <c r="BT237" s="510"/>
      <c r="BU237" s="483">
        <v>0</v>
      </c>
      <c r="BV237" s="484"/>
      <c r="BW237" s="56"/>
      <c r="BX237" s="485"/>
      <c r="BY237" s="510"/>
      <c r="BZ237" s="483">
        <v>0</v>
      </c>
      <c r="CA237" s="484"/>
      <c r="CB237" s="56"/>
      <c r="CC237" s="485"/>
      <c r="CD237" s="510"/>
      <c r="CE237" s="483">
        <v>0</v>
      </c>
      <c r="CF237" s="484"/>
      <c r="CG237" s="56"/>
      <c r="CH237" s="485"/>
      <c r="CI237" s="510"/>
      <c r="CJ237" s="483">
        <v>0</v>
      </c>
      <c r="CK237" s="484"/>
      <c r="CL237" s="56"/>
      <c r="CM237" s="485"/>
      <c r="CN237" s="510"/>
      <c r="CO237" s="483">
        <v>0</v>
      </c>
      <c r="CP237" s="484"/>
      <c r="CQ237" s="56"/>
      <c r="CR237" s="485"/>
      <c r="CS237" s="510"/>
      <c r="CT237" s="483">
        <v>0</v>
      </c>
      <c r="CU237" s="484"/>
      <c r="CV237" s="56"/>
      <c r="CW237" s="485"/>
      <c r="CX237" s="510"/>
      <c r="CY237" s="483">
        <v>0</v>
      </c>
      <c r="CZ237" s="484"/>
      <c r="DA237" s="56"/>
      <c r="DB237" s="485"/>
      <c r="DC237" s="510"/>
      <c r="DD237" s="483">
        <v>0</v>
      </c>
      <c r="DE237" s="484"/>
      <c r="DF237" s="56"/>
      <c r="DG237" s="485"/>
      <c r="DH237" s="510"/>
      <c r="DI237" s="483">
        <v>0</v>
      </c>
      <c r="DJ237" s="484"/>
      <c r="DK237" s="56"/>
      <c r="DL237" s="485"/>
      <c r="DM237" s="510"/>
      <c r="DN237" s="483">
        <v>0</v>
      </c>
      <c r="DO237" s="484"/>
      <c r="DP237" s="56"/>
      <c r="DQ237" s="485"/>
      <c r="DR237" s="510"/>
      <c r="DS237" s="483">
        <v>0</v>
      </c>
      <c r="DT237" s="484"/>
      <c r="DU237" s="56"/>
      <c r="DV237" s="485"/>
      <c r="DW237" s="510"/>
      <c r="DX237" s="483">
        <v>0</v>
      </c>
      <c r="DY237" s="484"/>
      <c r="DZ237" s="56"/>
      <c r="EA237" s="485"/>
      <c r="EB237" s="510"/>
      <c r="EC237" s="483">
        <v>0</v>
      </c>
      <c r="ED237" s="484"/>
      <c r="EE237" s="56"/>
      <c r="EF237" s="485"/>
      <c r="EG237" s="510"/>
      <c r="EH237" s="483">
        <v>0</v>
      </c>
      <c r="EI237" s="484"/>
      <c r="EJ237" s="56"/>
      <c r="EK237" s="485"/>
      <c r="EL237" s="510"/>
      <c r="EM237" s="483">
        <f t="shared" ref="EM237:EM240" si="30">SUM(CE237:CO237)</f>
        <v>0</v>
      </c>
      <c r="EN237" s="484"/>
      <c r="EO237" s="56"/>
      <c r="EP237" s="144"/>
    </row>
    <row r="238" spans="3:146" x14ac:dyDescent="0.3">
      <c r="D238" s="144" t="s">
        <v>412</v>
      </c>
      <c r="G238" s="511"/>
      <c r="H238" s="56">
        <v>0</v>
      </c>
      <c r="I238" s="55"/>
      <c r="J238" s="56"/>
      <c r="K238" s="485"/>
      <c r="L238" s="511"/>
      <c r="M238" s="56">
        <v>0</v>
      </c>
      <c r="N238" s="55"/>
      <c r="O238" s="56"/>
      <c r="P238" s="485"/>
      <c r="Q238" s="511"/>
      <c r="R238" s="56">
        <v>0</v>
      </c>
      <c r="S238" s="55"/>
      <c r="T238" s="56"/>
      <c r="U238" s="485"/>
      <c r="V238" s="511"/>
      <c r="W238" s="56">
        <v>0</v>
      </c>
      <c r="X238" s="55"/>
      <c r="Y238" s="56"/>
      <c r="Z238" s="485"/>
      <c r="AA238" s="511"/>
      <c r="AB238" s="56">
        <v>0</v>
      </c>
      <c r="AC238" s="55"/>
      <c r="AD238" s="56"/>
      <c r="AE238" s="485"/>
      <c r="AF238" s="511"/>
      <c r="AG238" s="56">
        <v>0</v>
      </c>
      <c r="AH238" s="55"/>
      <c r="AI238" s="56"/>
      <c r="AJ238" s="485"/>
      <c r="AK238" s="511"/>
      <c r="AL238" s="56">
        <v>0</v>
      </c>
      <c r="AM238" s="55"/>
      <c r="AN238" s="56"/>
      <c r="AO238" s="485"/>
      <c r="AP238" s="511"/>
      <c r="AQ238" s="56">
        <v>0</v>
      </c>
      <c r="AR238" s="55"/>
      <c r="AS238" s="55"/>
      <c r="AT238" s="485"/>
      <c r="AU238" s="511"/>
      <c r="AV238" s="56">
        <v>0</v>
      </c>
      <c r="AW238" s="55"/>
      <c r="AX238" s="56"/>
      <c r="AY238" s="485"/>
      <c r="AZ238" s="511"/>
      <c r="BA238" s="56">
        <v>0</v>
      </c>
      <c r="BB238" s="55"/>
      <c r="BC238" s="56"/>
      <c r="BD238" s="485"/>
      <c r="BE238" s="511"/>
      <c r="BF238" s="56">
        <v>0</v>
      </c>
      <c r="BG238" s="55"/>
      <c r="BH238" s="56"/>
      <c r="BI238" s="485"/>
      <c r="BJ238" s="511"/>
      <c r="BK238" s="56">
        <v>0</v>
      </c>
      <c r="BL238" s="55"/>
      <c r="BM238" s="56"/>
      <c r="BN238" s="485"/>
      <c r="BO238" s="511"/>
      <c r="BP238" s="56">
        <v>0</v>
      </c>
      <c r="BQ238" s="55"/>
      <c r="BR238" s="56"/>
      <c r="BS238" s="485"/>
      <c r="BT238" s="511"/>
      <c r="BU238" s="56">
        <v>0</v>
      </c>
      <c r="BV238" s="55"/>
      <c r="BW238" s="56"/>
      <c r="BX238" s="485"/>
      <c r="BY238" s="511"/>
      <c r="BZ238" s="56">
        <v>0</v>
      </c>
      <c r="CA238" s="55"/>
      <c r="CB238" s="56"/>
      <c r="CC238" s="485"/>
      <c r="CD238" s="511"/>
      <c r="CE238" s="56">
        <v>0</v>
      </c>
      <c r="CF238" s="55"/>
      <c r="CG238" s="56"/>
      <c r="CH238" s="485"/>
      <c r="CI238" s="511"/>
      <c r="CJ238" s="56">
        <v>0</v>
      </c>
      <c r="CK238" s="55"/>
      <c r="CL238" s="56"/>
      <c r="CM238" s="485"/>
      <c r="CN238" s="511"/>
      <c r="CO238" s="56">
        <v>0</v>
      </c>
      <c r="CP238" s="55"/>
      <c r="CQ238" s="56"/>
      <c r="CR238" s="485"/>
      <c r="CS238" s="511"/>
      <c r="CT238" s="56">
        <v>0</v>
      </c>
      <c r="CU238" s="55"/>
      <c r="CV238" s="56"/>
      <c r="CW238" s="485"/>
      <c r="CX238" s="511"/>
      <c r="CY238" s="56">
        <v>0</v>
      </c>
      <c r="CZ238" s="55"/>
      <c r="DA238" s="56"/>
      <c r="DB238" s="485"/>
      <c r="DC238" s="511"/>
      <c r="DD238" s="56">
        <v>0</v>
      </c>
      <c r="DE238" s="55"/>
      <c r="DF238" s="56"/>
      <c r="DG238" s="485"/>
      <c r="DH238" s="511"/>
      <c r="DI238" s="56">
        <v>0</v>
      </c>
      <c r="DJ238" s="55"/>
      <c r="DK238" s="56"/>
      <c r="DL238" s="485"/>
      <c r="DM238" s="511"/>
      <c r="DN238" s="56">
        <v>0</v>
      </c>
      <c r="DO238" s="55"/>
      <c r="DP238" s="56"/>
      <c r="DQ238" s="485"/>
      <c r="DR238" s="511"/>
      <c r="DS238" s="56">
        <v>0</v>
      </c>
      <c r="DT238" s="55"/>
      <c r="DU238" s="56"/>
      <c r="DV238" s="485"/>
      <c r="DW238" s="511"/>
      <c r="DX238" s="56">
        <v>0</v>
      </c>
      <c r="DY238" s="55"/>
      <c r="DZ238" s="56"/>
      <c r="EA238" s="485"/>
      <c r="EB238" s="511"/>
      <c r="EC238" s="56">
        <v>0</v>
      </c>
      <c r="ED238" s="55"/>
      <c r="EE238" s="56"/>
      <c r="EF238" s="485"/>
      <c r="EG238" s="511"/>
      <c r="EH238" s="56">
        <v>0</v>
      </c>
      <c r="EI238" s="55"/>
      <c r="EJ238" s="56"/>
      <c r="EK238" s="485"/>
      <c r="EL238" s="511"/>
      <c r="EM238" s="56">
        <f t="shared" si="30"/>
        <v>0</v>
      </c>
      <c r="EN238" s="55"/>
      <c r="EO238" s="56"/>
      <c r="EP238" s="144"/>
    </row>
    <row r="239" spans="3:146" x14ac:dyDescent="0.3">
      <c r="D239" s="144" t="s">
        <v>413</v>
      </c>
      <c r="G239" s="511"/>
      <c r="H239" s="56">
        <v>0</v>
      </c>
      <c r="I239" s="55"/>
      <c r="J239" s="56"/>
      <c r="K239" s="485"/>
      <c r="L239" s="511"/>
      <c r="M239" s="56">
        <v>0</v>
      </c>
      <c r="N239" s="55"/>
      <c r="O239" s="56"/>
      <c r="P239" s="485"/>
      <c r="Q239" s="511"/>
      <c r="R239" s="56">
        <v>0</v>
      </c>
      <c r="S239" s="55"/>
      <c r="T239" s="56"/>
      <c r="U239" s="485"/>
      <c r="V239" s="511"/>
      <c r="W239" s="56">
        <v>0</v>
      </c>
      <c r="X239" s="55"/>
      <c r="Y239" s="56"/>
      <c r="Z239" s="485"/>
      <c r="AA239" s="511"/>
      <c r="AB239" s="56">
        <v>0</v>
      </c>
      <c r="AC239" s="55"/>
      <c r="AD239" s="56"/>
      <c r="AE239" s="485"/>
      <c r="AF239" s="511"/>
      <c r="AG239" s="56">
        <v>0</v>
      </c>
      <c r="AH239" s="55"/>
      <c r="AI239" s="56"/>
      <c r="AJ239" s="485"/>
      <c r="AK239" s="511"/>
      <c r="AL239" s="56">
        <v>0</v>
      </c>
      <c r="AM239" s="55"/>
      <c r="AN239" s="56"/>
      <c r="AO239" s="485"/>
      <c r="AP239" s="511"/>
      <c r="AQ239" s="56">
        <v>0</v>
      </c>
      <c r="AR239" s="55"/>
      <c r="AS239" s="55"/>
      <c r="AT239" s="485"/>
      <c r="AU239" s="511"/>
      <c r="AV239" s="56">
        <v>0</v>
      </c>
      <c r="AW239" s="55"/>
      <c r="AX239" s="56"/>
      <c r="AY239" s="485"/>
      <c r="AZ239" s="511"/>
      <c r="BA239" s="56">
        <v>0</v>
      </c>
      <c r="BB239" s="55"/>
      <c r="BC239" s="56"/>
      <c r="BD239" s="485"/>
      <c r="BE239" s="511"/>
      <c r="BF239" s="56">
        <v>0</v>
      </c>
      <c r="BG239" s="55"/>
      <c r="BH239" s="56"/>
      <c r="BI239" s="485"/>
      <c r="BJ239" s="511"/>
      <c r="BK239" s="56">
        <v>0</v>
      </c>
      <c r="BL239" s="55"/>
      <c r="BM239" s="56"/>
      <c r="BN239" s="485"/>
      <c r="BO239" s="511"/>
      <c r="BP239" s="56">
        <v>0</v>
      </c>
      <c r="BQ239" s="55"/>
      <c r="BR239" s="56"/>
      <c r="BS239" s="485"/>
      <c r="BT239" s="511"/>
      <c r="BU239" s="56">
        <v>0</v>
      </c>
      <c r="BV239" s="55"/>
      <c r="BW239" s="56"/>
      <c r="BX239" s="485"/>
      <c r="BY239" s="511"/>
      <c r="BZ239" s="56">
        <v>0</v>
      </c>
      <c r="CA239" s="55"/>
      <c r="CB239" s="56"/>
      <c r="CC239" s="485"/>
      <c r="CD239" s="511"/>
      <c r="CE239" s="56">
        <v>0</v>
      </c>
      <c r="CF239" s="55"/>
      <c r="CG239" s="56"/>
      <c r="CH239" s="485"/>
      <c r="CI239" s="511"/>
      <c r="CJ239" s="56">
        <v>0</v>
      </c>
      <c r="CK239" s="55"/>
      <c r="CL239" s="56"/>
      <c r="CM239" s="485"/>
      <c r="CN239" s="511"/>
      <c r="CO239" s="56">
        <v>0</v>
      </c>
      <c r="CP239" s="55"/>
      <c r="CQ239" s="56"/>
      <c r="CR239" s="485"/>
      <c r="CS239" s="511"/>
      <c r="CT239" s="56">
        <v>0</v>
      </c>
      <c r="CU239" s="55"/>
      <c r="CV239" s="56"/>
      <c r="CW239" s="485"/>
      <c r="CX239" s="511"/>
      <c r="CY239" s="56">
        <v>0</v>
      </c>
      <c r="CZ239" s="55"/>
      <c r="DA239" s="56"/>
      <c r="DB239" s="485"/>
      <c r="DC239" s="511"/>
      <c r="DD239" s="56">
        <v>0</v>
      </c>
      <c r="DE239" s="55"/>
      <c r="DF239" s="56"/>
      <c r="DG239" s="485"/>
      <c r="DH239" s="511"/>
      <c r="DI239" s="56">
        <v>0</v>
      </c>
      <c r="DJ239" s="55"/>
      <c r="DK239" s="56"/>
      <c r="DL239" s="485"/>
      <c r="DM239" s="511"/>
      <c r="DN239" s="56">
        <v>0</v>
      </c>
      <c r="DO239" s="55"/>
      <c r="DP239" s="56"/>
      <c r="DQ239" s="485"/>
      <c r="DR239" s="511"/>
      <c r="DS239" s="56">
        <v>0</v>
      </c>
      <c r="DT239" s="55"/>
      <c r="DU239" s="56"/>
      <c r="DV239" s="485"/>
      <c r="DW239" s="511"/>
      <c r="DX239" s="56">
        <v>0</v>
      </c>
      <c r="DY239" s="55"/>
      <c r="DZ239" s="56"/>
      <c r="EA239" s="485"/>
      <c r="EB239" s="511"/>
      <c r="EC239" s="56">
        <v>0</v>
      </c>
      <c r="ED239" s="55"/>
      <c r="EE239" s="56"/>
      <c r="EF239" s="485"/>
      <c r="EG239" s="511"/>
      <c r="EH239" s="56">
        <v>0</v>
      </c>
      <c r="EI239" s="55"/>
      <c r="EJ239" s="56"/>
      <c r="EK239" s="485"/>
      <c r="EL239" s="511"/>
      <c r="EM239" s="56">
        <f t="shared" si="30"/>
        <v>0</v>
      </c>
      <c r="EN239" s="55"/>
      <c r="EO239" s="56"/>
      <c r="EP239" s="144"/>
    </row>
    <row r="240" spans="3:146" x14ac:dyDescent="0.3">
      <c r="D240" s="144" t="s">
        <v>414</v>
      </c>
      <c r="G240" s="512"/>
      <c r="H240" s="121">
        <v>0</v>
      </c>
      <c r="I240" s="120"/>
      <c r="J240" s="56"/>
      <c r="K240" s="485"/>
      <c r="L240" s="512"/>
      <c r="M240" s="121">
        <v>0</v>
      </c>
      <c r="N240" s="120"/>
      <c r="O240" s="56"/>
      <c r="P240" s="485"/>
      <c r="Q240" s="512"/>
      <c r="R240" s="121">
        <v>0</v>
      </c>
      <c r="S240" s="120"/>
      <c r="T240" s="56"/>
      <c r="U240" s="485"/>
      <c r="V240" s="512"/>
      <c r="W240" s="121">
        <v>0</v>
      </c>
      <c r="X240" s="120"/>
      <c r="Y240" s="56"/>
      <c r="Z240" s="485"/>
      <c r="AA240" s="512"/>
      <c r="AB240" s="121">
        <v>0</v>
      </c>
      <c r="AC240" s="120"/>
      <c r="AD240" s="56"/>
      <c r="AE240" s="485"/>
      <c r="AF240" s="512"/>
      <c r="AG240" s="121">
        <v>0</v>
      </c>
      <c r="AH240" s="120"/>
      <c r="AI240" s="56"/>
      <c r="AJ240" s="485"/>
      <c r="AK240" s="512"/>
      <c r="AL240" s="121">
        <v>0</v>
      </c>
      <c r="AM240" s="120"/>
      <c r="AN240" s="56"/>
      <c r="AO240" s="485"/>
      <c r="AP240" s="512"/>
      <c r="AQ240" s="121">
        <v>0</v>
      </c>
      <c r="AR240" s="120"/>
      <c r="AS240" s="53"/>
      <c r="AT240" s="485"/>
      <c r="AU240" s="512"/>
      <c r="AV240" s="121">
        <v>0</v>
      </c>
      <c r="AW240" s="120"/>
      <c r="AX240" s="56"/>
      <c r="AY240" s="485"/>
      <c r="AZ240" s="512"/>
      <c r="BA240" s="121">
        <v>0</v>
      </c>
      <c r="BB240" s="120"/>
      <c r="BC240" s="56"/>
      <c r="BD240" s="485"/>
      <c r="BE240" s="512"/>
      <c r="BF240" s="121">
        <v>0</v>
      </c>
      <c r="BG240" s="120"/>
      <c r="BH240" s="56"/>
      <c r="BI240" s="485"/>
      <c r="BJ240" s="512"/>
      <c r="BK240" s="121">
        <v>0</v>
      </c>
      <c r="BL240" s="120"/>
      <c r="BM240" s="56"/>
      <c r="BN240" s="485"/>
      <c r="BO240" s="512"/>
      <c r="BP240" s="121">
        <v>0</v>
      </c>
      <c r="BQ240" s="120"/>
      <c r="BR240" s="56"/>
      <c r="BS240" s="485"/>
      <c r="BT240" s="512"/>
      <c r="BU240" s="121">
        <v>0</v>
      </c>
      <c r="BV240" s="120"/>
      <c r="BW240" s="56"/>
      <c r="BX240" s="485"/>
      <c r="BY240" s="512"/>
      <c r="BZ240" s="121">
        <v>0</v>
      </c>
      <c r="CA240" s="120"/>
      <c r="CB240" s="56"/>
      <c r="CC240" s="485"/>
      <c r="CD240" s="512"/>
      <c r="CE240" s="121">
        <v>0</v>
      </c>
      <c r="CF240" s="120"/>
      <c r="CG240" s="56"/>
      <c r="CH240" s="485"/>
      <c r="CI240" s="512"/>
      <c r="CJ240" s="121">
        <v>0</v>
      </c>
      <c r="CK240" s="120"/>
      <c r="CL240" s="56"/>
      <c r="CM240" s="485"/>
      <c r="CN240" s="512"/>
      <c r="CO240" s="121">
        <v>0</v>
      </c>
      <c r="CP240" s="120"/>
      <c r="CQ240" s="56"/>
      <c r="CR240" s="485"/>
      <c r="CS240" s="512"/>
      <c r="CT240" s="121">
        <v>0</v>
      </c>
      <c r="CU240" s="120"/>
      <c r="CV240" s="56"/>
      <c r="CW240" s="485"/>
      <c r="CX240" s="512"/>
      <c r="CY240" s="121">
        <v>0</v>
      </c>
      <c r="CZ240" s="120"/>
      <c r="DA240" s="56"/>
      <c r="DB240" s="485"/>
      <c r="DC240" s="512"/>
      <c r="DD240" s="121">
        <v>0</v>
      </c>
      <c r="DE240" s="120"/>
      <c r="DF240" s="56"/>
      <c r="DG240" s="485"/>
      <c r="DH240" s="512"/>
      <c r="DI240" s="121">
        <v>0</v>
      </c>
      <c r="DJ240" s="120"/>
      <c r="DK240" s="56"/>
      <c r="DL240" s="485"/>
      <c r="DM240" s="512"/>
      <c r="DN240" s="121">
        <v>0</v>
      </c>
      <c r="DO240" s="120"/>
      <c r="DP240" s="56"/>
      <c r="DQ240" s="485"/>
      <c r="DR240" s="512"/>
      <c r="DS240" s="121">
        <v>0</v>
      </c>
      <c r="DT240" s="120"/>
      <c r="DU240" s="56"/>
      <c r="DV240" s="485"/>
      <c r="DW240" s="512"/>
      <c r="DX240" s="121">
        <v>0</v>
      </c>
      <c r="DY240" s="120"/>
      <c r="DZ240" s="56"/>
      <c r="EA240" s="485"/>
      <c r="EB240" s="512"/>
      <c r="EC240" s="121">
        <v>0</v>
      </c>
      <c r="ED240" s="120"/>
      <c r="EE240" s="56"/>
      <c r="EF240" s="485"/>
      <c r="EG240" s="512"/>
      <c r="EH240" s="121">
        <v>0</v>
      </c>
      <c r="EI240" s="120"/>
      <c r="EJ240" s="56"/>
      <c r="EK240" s="485"/>
      <c r="EL240" s="512"/>
      <c r="EM240" s="121">
        <f t="shared" si="30"/>
        <v>0</v>
      </c>
      <c r="EN240" s="120"/>
      <c r="EO240" s="56"/>
      <c r="EP240" s="144"/>
    </row>
    <row r="241" spans="4:146" ht="12.75" hidden="1" customHeight="1" x14ac:dyDescent="0.3">
      <c r="D241" s="144" t="s">
        <v>415</v>
      </c>
      <c r="G241" s="400"/>
      <c r="H241" s="56">
        <v>0</v>
      </c>
      <c r="I241" s="55"/>
      <c r="J241" s="56"/>
      <c r="K241" s="485"/>
      <c r="L241" s="400"/>
      <c r="M241" s="56"/>
      <c r="N241" s="55"/>
      <c r="O241" s="56"/>
      <c r="P241" s="485"/>
      <c r="Q241" s="400"/>
      <c r="R241" s="56"/>
      <c r="S241" s="55"/>
      <c r="T241" s="56"/>
      <c r="U241" s="485"/>
      <c r="V241" s="400"/>
      <c r="W241" s="56"/>
      <c r="X241" s="55"/>
      <c r="Y241" s="56"/>
      <c r="Z241" s="485"/>
      <c r="AA241" s="400"/>
      <c r="AB241" s="56">
        <v>0</v>
      </c>
      <c r="AC241" s="55"/>
      <c r="AD241" s="56"/>
      <c r="AE241" s="485"/>
      <c r="AF241" s="400"/>
      <c r="AG241" s="56"/>
      <c r="AH241" s="55"/>
      <c r="AI241" s="56"/>
      <c r="AJ241" s="485"/>
      <c r="AK241" s="400"/>
      <c r="AL241" s="56"/>
      <c r="AM241" s="55"/>
      <c r="AN241" s="56"/>
      <c r="AO241" s="485"/>
      <c r="AP241" s="400"/>
      <c r="AQ241" s="56"/>
      <c r="AR241" s="55"/>
      <c r="AS241" s="56"/>
      <c r="AT241" s="485"/>
      <c r="AU241" s="400"/>
      <c r="AV241" s="56"/>
      <c r="AW241" s="55"/>
      <c r="AX241" s="56"/>
      <c r="AY241" s="485"/>
      <c r="AZ241" s="400"/>
      <c r="BA241" s="56"/>
      <c r="BB241" s="55"/>
      <c r="BC241" s="56"/>
      <c r="BD241" s="485"/>
      <c r="BE241" s="400"/>
      <c r="BF241" s="56"/>
      <c r="BG241" s="55"/>
      <c r="BH241" s="56"/>
      <c r="BI241" s="485"/>
      <c r="BJ241" s="400"/>
      <c r="BK241" s="56">
        <v>0</v>
      </c>
      <c r="BL241" s="55"/>
      <c r="BM241" s="56"/>
      <c r="BN241" s="485"/>
      <c r="BO241" s="400"/>
      <c r="BP241" s="56">
        <v>0</v>
      </c>
      <c r="BQ241" s="55"/>
      <c r="BR241" s="56"/>
      <c r="BS241" s="485"/>
      <c r="BT241" s="400"/>
      <c r="BU241" s="56">
        <f t="shared" ref="BU241:BU243" si="31">SUM(M241:BP241)</f>
        <v>0</v>
      </c>
      <c r="BV241" s="55"/>
      <c r="BW241" s="56"/>
      <c r="BX241" s="485"/>
      <c r="BY241" s="400"/>
      <c r="BZ241" s="56">
        <v>0</v>
      </c>
      <c r="CA241" s="55"/>
      <c r="CB241" s="56"/>
      <c r="CC241" s="485"/>
      <c r="CD241" s="400"/>
      <c r="CE241" s="56"/>
      <c r="CF241" s="55"/>
      <c r="CG241" s="56"/>
      <c r="CH241" s="485"/>
      <c r="CI241" s="400"/>
      <c r="CJ241" s="56"/>
      <c r="CK241" s="55"/>
      <c r="CL241" s="56"/>
      <c r="CM241" s="485"/>
      <c r="CN241" s="400"/>
      <c r="CO241" s="56"/>
      <c r="CP241" s="55"/>
      <c r="CQ241" s="56"/>
      <c r="CR241" s="485"/>
      <c r="CS241" s="400"/>
      <c r="CT241" s="56">
        <v>0</v>
      </c>
      <c r="CU241" s="55"/>
      <c r="CV241" s="56"/>
      <c r="CW241" s="485"/>
      <c r="CX241" s="400"/>
      <c r="CY241" s="56">
        <v>0</v>
      </c>
      <c r="CZ241" s="55"/>
      <c r="DA241" s="56"/>
      <c r="DB241" s="485"/>
      <c r="DC241" s="400"/>
      <c r="DD241" s="56">
        <v>0</v>
      </c>
      <c r="DE241" s="55"/>
      <c r="DF241" s="56"/>
      <c r="DG241" s="485"/>
      <c r="DH241" s="400"/>
      <c r="DI241" s="56">
        <v>0</v>
      </c>
      <c r="DJ241" s="55"/>
      <c r="DK241" s="56"/>
      <c r="DL241" s="485"/>
      <c r="DM241" s="400"/>
      <c r="DN241" s="56">
        <v>0</v>
      </c>
      <c r="DO241" s="55"/>
      <c r="DP241" s="56"/>
      <c r="DQ241" s="485"/>
      <c r="DR241" s="400"/>
      <c r="DS241" s="56">
        <v>0</v>
      </c>
      <c r="DT241" s="55"/>
      <c r="DU241" s="56"/>
      <c r="DV241" s="485"/>
      <c r="DW241" s="400"/>
      <c r="DX241" s="56">
        <v>0</v>
      </c>
      <c r="DY241" s="55"/>
      <c r="DZ241" s="56"/>
      <c r="EA241" s="485"/>
      <c r="EB241" s="400"/>
      <c r="EC241" s="56">
        <v>0</v>
      </c>
      <c r="ED241" s="55"/>
      <c r="EE241" s="56"/>
      <c r="EF241" s="485"/>
      <c r="EG241" s="400"/>
      <c r="EH241" s="56">
        <v>0</v>
      </c>
      <c r="EI241" s="55"/>
      <c r="EJ241" s="56"/>
      <c r="EK241" s="485"/>
      <c r="EL241" s="400"/>
      <c r="EM241" s="56">
        <f t="shared" ref="EM241:EM243" si="32">SUM(CE241:CT241)</f>
        <v>0</v>
      </c>
      <c r="EN241" s="55"/>
      <c r="EO241" s="56"/>
      <c r="EP241" s="144"/>
    </row>
    <row r="242" spans="4:146" ht="12.75" hidden="1" customHeight="1" x14ac:dyDescent="0.3">
      <c r="D242" s="144" t="s">
        <v>416</v>
      </c>
      <c r="G242" s="400"/>
      <c r="H242" s="56">
        <v>0</v>
      </c>
      <c r="I242" s="55"/>
      <c r="J242" s="56"/>
      <c r="K242" s="485"/>
      <c r="L242" s="400"/>
      <c r="M242" s="56"/>
      <c r="N242" s="55"/>
      <c r="O242" s="56"/>
      <c r="P242" s="485"/>
      <c r="Q242" s="400"/>
      <c r="R242" s="56"/>
      <c r="S242" s="55"/>
      <c r="T242" s="56"/>
      <c r="U242" s="485"/>
      <c r="V242" s="400"/>
      <c r="W242" s="56"/>
      <c r="X242" s="55"/>
      <c r="Y242" s="56"/>
      <c r="Z242" s="485"/>
      <c r="AA242" s="400"/>
      <c r="AB242" s="56">
        <v>0</v>
      </c>
      <c r="AC242" s="55"/>
      <c r="AD242" s="56"/>
      <c r="AE242" s="485"/>
      <c r="AF242" s="400"/>
      <c r="AG242" s="56"/>
      <c r="AH242" s="55"/>
      <c r="AI242" s="56"/>
      <c r="AJ242" s="485"/>
      <c r="AK242" s="400"/>
      <c r="AL242" s="56"/>
      <c r="AM242" s="55"/>
      <c r="AN242" s="56"/>
      <c r="AO242" s="485"/>
      <c r="AP242" s="400"/>
      <c r="AQ242" s="56"/>
      <c r="AR242" s="55"/>
      <c r="AS242" s="56"/>
      <c r="AT242" s="485"/>
      <c r="AU242" s="400"/>
      <c r="AV242" s="56"/>
      <c r="AW242" s="55"/>
      <c r="AX242" s="56"/>
      <c r="AY242" s="485"/>
      <c r="AZ242" s="400"/>
      <c r="BA242" s="56"/>
      <c r="BB242" s="55"/>
      <c r="BC242" s="56"/>
      <c r="BD242" s="485"/>
      <c r="BE242" s="400"/>
      <c r="BF242" s="56"/>
      <c r="BG242" s="55"/>
      <c r="BH242" s="56"/>
      <c r="BI242" s="485"/>
      <c r="BJ242" s="400"/>
      <c r="BK242" s="56">
        <v>0</v>
      </c>
      <c r="BL242" s="55"/>
      <c r="BM242" s="56"/>
      <c r="BN242" s="485"/>
      <c r="BO242" s="400"/>
      <c r="BP242" s="56">
        <v>0</v>
      </c>
      <c r="BQ242" s="55"/>
      <c r="BR242" s="56"/>
      <c r="BS242" s="485"/>
      <c r="BT242" s="400"/>
      <c r="BU242" s="56">
        <f t="shared" si="31"/>
        <v>0</v>
      </c>
      <c r="BV242" s="55"/>
      <c r="BW242" s="56"/>
      <c r="BX242" s="485"/>
      <c r="BY242" s="400"/>
      <c r="BZ242" s="56">
        <v>0</v>
      </c>
      <c r="CA242" s="55"/>
      <c r="CB242" s="56"/>
      <c r="CC242" s="485"/>
      <c r="CD242" s="400"/>
      <c r="CE242" s="56"/>
      <c r="CF242" s="55"/>
      <c r="CG242" s="56"/>
      <c r="CH242" s="485"/>
      <c r="CI242" s="400"/>
      <c r="CJ242" s="56"/>
      <c r="CK242" s="55"/>
      <c r="CL242" s="56"/>
      <c r="CM242" s="485"/>
      <c r="CN242" s="400"/>
      <c r="CO242" s="56"/>
      <c r="CP242" s="55"/>
      <c r="CQ242" s="56"/>
      <c r="CR242" s="485"/>
      <c r="CS242" s="400"/>
      <c r="CT242" s="56">
        <v>0</v>
      </c>
      <c r="CU242" s="55"/>
      <c r="CV242" s="56"/>
      <c r="CW242" s="485"/>
      <c r="CX242" s="400"/>
      <c r="CY242" s="56">
        <v>0</v>
      </c>
      <c r="CZ242" s="55"/>
      <c r="DA242" s="56"/>
      <c r="DB242" s="485"/>
      <c r="DC242" s="400"/>
      <c r="DD242" s="56">
        <v>0</v>
      </c>
      <c r="DE242" s="55"/>
      <c r="DF242" s="56"/>
      <c r="DG242" s="485"/>
      <c r="DH242" s="400"/>
      <c r="DI242" s="56">
        <v>0</v>
      </c>
      <c r="DJ242" s="55"/>
      <c r="DK242" s="56"/>
      <c r="DL242" s="485"/>
      <c r="DM242" s="400"/>
      <c r="DN242" s="56">
        <v>0</v>
      </c>
      <c r="DO242" s="55"/>
      <c r="DP242" s="56"/>
      <c r="DQ242" s="485"/>
      <c r="DR242" s="400"/>
      <c r="DS242" s="56">
        <v>0</v>
      </c>
      <c r="DT242" s="55"/>
      <c r="DU242" s="56"/>
      <c r="DV242" s="485"/>
      <c r="DW242" s="400"/>
      <c r="DX242" s="56">
        <v>0</v>
      </c>
      <c r="DY242" s="55"/>
      <c r="DZ242" s="56"/>
      <c r="EA242" s="485"/>
      <c r="EB242" s="400"/>
      <c r="EC242" s="56">
        <v>0</v>
      </c>
      <c r="ED242" s="55"/>
      <c r="EE242" s="56"/>
      <c r="EF242" s="485"/>
      <c r="EG242" s="400"/>
      <c r="EH242" s="56">
        <v>0</v>
      </c>
      <c r="EI242" s="55"/>
      <c r="EJ242" s="56"/>
      <c r="EK242" s="485"/>
      <c r="EL242" s="400"/>
      <c r="EM242" s="56">
        <f t="shared" si="32"/>
        <v>0</v>
      </c>
      <c r="EN242" s="55"/>
      <c r="EO242" s="56"/>
      <c r="EP242" s="144"/>
    </row>
    <row r="243" spans="4:146" ht="12.75" hidden="1" customHeight="1" x14ac:dyDescent="0.3">
      <c r="D243" s="144" t="s">
        <v>417</v>
      </c>
      <c r="G243" s="420"/>
      <c r="H243" s="121">
        <v>0</v>
      </c>
      <c r="I243" s="120"/>
      <c r="J243" s="56"/>
      <c r="K243" s="485"/>
      <c r="L243" s="420"/>
      <c r="M243" s="121">
        <v>0</v>
      </c>
      <c r="N243" s="120"/>
      <c r="O243" s="56"/>
      <c r="P243" s="485"/>
      <c r="Q243" s="420"/>
      <c r="R243" s="121">
        <v>0</v>
      </c>
      <c r="S243" s="120"/>
      <c r="T243" s="56"/>
      <c r="U243" s="485"/>
      <c r="V243" s="420"/>
      <c r="W243" s="121">
        <v>0</v>
      </c>
      <c r="X243" s="120"/>
      <c r="Y243" s="56"/>
      <c r="Z243" s="485"/>
      <c r="AA243" s="420"/>
      <c r="AB243" s="121">
        <v>0</v>
      </c>
      <c r="AC243" s="120"/>
      <c r="AD243" s="56"/>
      <c r="AE243" s="485"/>
      <c r="AF243" s="420"/>
      <c r="AG243" s="121">
        <v>0</v>
      </c>
      <c r="AH243" s="120"/>
      <c r="AI243" s="56"/>
      <c r="AJ243" s="485"/>
      <c r="AK243" s="420"/>
      <c r="AL243" s="121">
        <v>0</v>
      </c>
      <c r="AM243" s="120"/>
      <c r="AN243" s="56"/>
      <c r="AO243" s="485"/>
      <c r="AP243" s="420"/>
      <c r="AQ243" s="121">
        <v>0</v>
      </c>
      <c r="AR243" s="120"/>
      <c r="AS243" s="56"/>
      <c r="AT243" s="485"/>
      <c r="AU243" s="420"/>
      <c r="AV243" s="121">
        <v>0</v>
      </c>
      <c r="AW243" s="120"/>
      <c r="AX243" s="56"/>
      <c r="AY243" s="485"/>
      <c r="AZ243" s="420"/>
      <c r="BA243" s="121">
        <v>0</v>
      </c>
      <c r="BB243" s="120"/>
      <c r="BC243" s="56"/>
      <c r="BD243" s="485"/>
      <c r="BE243" s="420"/>
      <c r="BF243" s="121">
        <v>0</v>
      </c>
      <c r="BG243" s="120"/>
      <c r="BH243" s="56"/>
      <c r="BI243" s="485"/>
      <c r="BJ243" s="420"/>
      <c r="BK243" s="121">
        <v>0</v>
      </c>
      <c r="BL243" s="120"/>
      <c r="BM243" s="56"/>
      <c r="BN243" s="485"/>
      <c r="BO243" s="420"/>
      <c r="BP243" s="121">
        <v>0</v>
      </c>
      <c r="BQ243" s="120"/>
      <c r="BR243" s="56"/>
      <c r="BS243" s="485"/>
      <c r="BT243" s="420"/>
      <c r="BU243" s="121">
        <f t="shared" si="31"/>
        <v>0</v>
      </c>
      <c r="BV243" s="120"/>
      <c r="BW243" s="56"/>
      <c r="BX243" s="485"/>
      <c r="BY243" s="420"/>
      <c r="BZ243" s="121">
        <v>0</v>
      </c>
      <c r="CA243" s="120"/>
      <c r="CB243" s="56"/>
      <c r="CC243" s="485"/>
      <c r="CD243" s="420"/>
      <c r="CE243" s="121">
        <v>0</v>
      </c>
      <c r="CF243" s="120"/>
      <c r="CG243" s="56"/>
      <c r="CH243" s="485"/>
      <c r="CI243" s="420"/>
      <c r="CJ243" s="121">
        <v>0</v>
      </c>
      <c r="CK243" s="120"/>
      <c r="CL243" s="56"/>
      <c r="CM243" s="485"/>
      <c r="CN243" s="420"/>
      <c r="CO243" s="121">
        <v>0</v>
      </c>
      <c r="CP243" s="120"/>
      <c r="CQ243" s="56"/>
      <c r="CR243" s="485"/>
      <c r="CS243" s="420"/>
      <c r="CT243" s="121">
        <v>0</v>
      </c>
      <c r="CU243" s="120"/>
      <c r="CV243" s="56"/>
      <c r="CW243" s="485"/>
      <c r="CX243" s="420"/>
      <c r="CY243" s="121">
        <v>0</v>
      </c>
      <c r="CZ243" s="120"/>
      <c r="DA243" s="56"/>
      <c r="DB243" s="485"/>
      <c r="DC243" s="420"/>
      <c r="DD243" s="121">
        <v>0</v>
      </c>
      <c r="DE243" s="120"/>
      <c r="DF243" s="56"/>
      <c r="DG243" s="485"/>
      <c r="DH243" s="420"/>
      <c r="DI243" s="121">
        <v>0</v>
      </c>
      <c r="DJ243" s="120"/>
      <c r="DK243" s="56"/>
      <c r="DL243" s="485"/>
      <c r="DM243" s="420"/>
      <c r="DN243" s="121">
        <v>0</v>
      </c>
      <c r="DO243" s="120"/>
      <c r="DP243" s="56"/>
      <c r="DQ243" s="485"/>
      <c r="DR243" s="420"/>
      <c r="DS243" s="121">
        <v>0</v>
      </c>
      <c r="DT243" s="120"/>
      <c r="DU243" s="56"/>
      <c r="DV243" s="485"/>
      <c r="DW243" s="420"/>
      <c r="DX243" s="121">
        <v>0</v>
      </c>
      <c r="DY243" s="120"/>
      <c r="DZ243" s="56"/>
      <c r="EA243" s="485"/>
      <c r="EB243" s="420"/>
      <c r="EC243" s="121">
        <v>0</v>
      </c>
      <c r="ED243" s="120"/>
      <c r="EE243" s="56"/>
      <c r="EF243" s="485"/>
      <c r="EG243" s="420"/>
      <c r="EH243" s="121">
        <v>0</v>
      </c>
      <c r="EI243" s="120"/>
      <c r="EJ243" s="56"/>
      <c r="EK243" s="485"/>
      <c r="EL243" s="420"/>
      <c r="EM243" s="121">
        <f t="shared" si="32"/>
        <v>0</v>
      </c>
      <c r="EN243" s="120"/>
      <c r="EO243" s="56"/>
      <c r="EP243" s="144"/>
    </row>
    <row r="244" spans="4:146" x14ac:dyDescent="0.3">
      <c r="D244" s="144"/>
      <c r="F244" s="509"/>
      <c r="G244" s="412"/>
      <c r="H244" s="56"/>
      <c r="I244" s="56"/>
      <c r="J244" s="56"/>
      <c r="K244" s="485"/>
      <c r="L244" s="412"/>
      <c r="M244" s="56"/>
      <c r="N244" s="56"/>
      <c r="O244" s="56"/>
      <c r="P244" s="485"/>
      <c r="Q244" s="412"/>
      <c r="R244" s="56"/>
      <c r="S244" s="56"/>
      <c r="T244" s="56"/>
      <c r="U244" s="485"/>
      <c r="V244" s="412"/>
      <c r="W244" s="56"/>
      <c r="X244" s="56"/>
      <c r="Y244" s="56"/>
      <c r="Z244" s="485"/>
      <c r="AA244" s="412"/>
      <c r="AB244" s="56"/>
      <c r="AC244" s="56"/>
      <c r="AD244" s="56"/>
      <c r="AE244" s="485"/>
      <c r="AF244" s="412"/>
      <c r="AG244" s="56"/>
      <c r="AH244" s="56"/>
      <c r="AI244" s="56"/>
      <c r="AJ244" s="485"/>
      <c r="AK244" s="412"/>
      <c r="AL244" s="56"/>
      <c r="AM244" s="56"/>
      <c r="AN244" s="56"/>
      <c r="AO244" s="485"/>
      <c r="AP244" s="412"/>
      <c r="AQ244" s="56"/>
      <c r="AR244" s="56"/>
      <c r="AS244" s="55"/>
      <c r="AT244" s="485"/>
      <c r="AU244" s="412"/>
      <c r="AV244" s="56"/>
      <c r="AW244" s="56"/>
      <c r="AX244" s="56"/>
      <c r="AY244" s="485"/>
      <c r="AZ244" s="412"/>
      <c r="BA244" s="56"/>
      <c r="BB244" s="56"/>
      <c r="BC244" s="56"/>
      <c r="BD244" s="485"/>
      <c r="BE244" s="412"/>
      <c r="BF244" s="56"/>
      <c r="BG244" s="56"/>
      <c r="BH244" s="56"/>
      <c r="BI244" s="485"/>
      <c r="BJ244" s="412"/>
      <c r="BK244" s="56"/>
      <c r="BL244" s="56"/>
      <c r="BM244" s="56"/>
      <c r="BN244" s="485"/>
      <c r="BO244" s="412"/>
      <c r="BP244" s="56"/>
      <c r="BQ244" s="56"/>
      <c r="BR244" s="56"/>
      <c r="BS244" s="485"/>
      <c r="BT244" s="412"/>
      <c r="BU244" s="56"/>
      <c r="BV244" s="56"/>
      <c r="BW244" s="56"/>
      <c r="BX244" s="485"/>
      <c r="BY244" s="412"/>
      <c r="BZ244" s="56"/>
      <c r="CA244" s="56"/>
      <c r="CB244" s="56"/>
      <c r="CC244" s="485"/>
      <c r="CD244" s="412"/>
      <c r="CE244" s="56"/>
      <c r="CF244" s="56"/>
      <c r="CG244" s="56"/>
      <c r="CH244" s="485"/>
      <c r="CI244" s="412"/>
      <c r="CJ244" s="56"/>
      <c r="CK244" s="56"/>
      <c r="CL244" s="56"/>
      <c r="CM244" s="485"/>
      <c r="CN244" s="412"/>
      <c r="CO244" s="56"/>
      <c r="CP244" s="56"/>
      <c r="CQ244" s="56"/>
      <c r="CR244" s="485"/>
      <c r="CS244" s="412"/>
      <c r="CT244" s="56"/>
      <c r="CU244" s="56"/>
      <c r="CV244" s="56"/>
      <c r="CW244" s="485"/>
      <c r="CX244" s="412"/>
      <c r="CY244" s="56"/>
      <c r="CZ244" s="56"/>
      <c r="DA244" s="56"/>
      <c r="DB244" s="485"/>
      <c r="DC244" s="412"/>
      <c r="DD244" s="56"/>
      <c r="DE244" s="56"/>
      <c r="DF244" s="56"/>
      <c r="DG244" s="485"/>
      <c r="DH244" s="412"/>
      <c r="DI244" s="56"/>
      <c r="DJ244" s="56"/>
      <c r="DK244" s="56"/>
      <c r="DL244" s="485"/>
      <c r="DM244" s="412"/>
      <c r="DN244" s="56"/>
      <c r="DO244" s="56"/>
      <c r="DP244" s="56"/>
      <c r="DQ244" s="485"/>
      <c r="DR244" s="412"/>
      <c r="DS244" s="56"/>
      <c r="DT244" s="56"/>
      <c r="DU244" s="56"/>
      <c r="DV244" s="485"/>
      <c r="DW244" s="412"/>
      <c r="DX244" s="56"/>
      <c r="DY244" s="56"/>
      <c r="DZ244" s="56"/>
      <c r="EA244" s="485"/>
      <c r="EB244" s="412"/>
      <c r="EC244" s="56"/>
      <c r="ED244" s="56"/>
      <c r="EE244" s="56"/>
      <c r="EF244" s="485"/>
      <c r="EG244" s="412"/>
      <c r="EH244" s="56"/>
      <c r="EI244" s="56"/>
      <c r="EJ244" s="56"/>
      <c r="EK244" s="485"/>
      <c r="EL244" s="412"/>
      <c r="EM244" s="56"/>
      <c r="EN244" s="56"/>
      <c r="EO244" s="56"/>
      <c r="EP244" s="144"/>
    </row>
    <row r="245" spans="4:146" x14ac:dyDescent="0.3">
      <c r="D245" s="272" t="s">
        <v>418</v>
      </c>
      <c r="E245" s="160" t="s">
        <v>86</v>
      </c>
      <c r="F245" s="509"/>
      <c r="G245" s="412"/>
      <c r="H245" s="49">
        <f>SUM(H246:H249)</f>
        <v>0</v>
      </c>
      <c r="I245" s="56"/>
      <c r="J245" s="56"/>
      <c r="K245" s="485"/>
      <c r="L245" s="412"/>
      <c r="M245" s="49">
        <f>SUM(M246:M249)</f>
        <v>1908496</v>
      </c>
      <c r="N245" s="56"/>
      <c r="O245" s="56"/>
      <c r="P245" s="485"/>
      <c r="Q245" s="412"/>
      <c r="R245" s="49">
        <f>SUM(R246:R249)</f>
        <v>3377608</v>
      </c>
      <c r="S245" s="56"/>
      <c r="T245" s="56"/>
      <c r="U245" s="485"/>
      <c r="V245" s="412"/>
      <c r="W245" s="49">
        <f>SUM(W246:W249)</f>
        <v>6988514</v>
      </c>
      <c r="X245" s="56"/>
      <c r="Y245" s="56"/>
      <c r="Z245" s="485"/>
      <c r="AA245" s="412"/>
      <c r="AB245" s="49">
        <f>SUM(AB246:AB249)</f>
        <v>0</v>
      </c>
      <c r="AC245" s="56"/>
      <c r="AD245" s="56"/>
      <c r="AE245" s="485"/>
      <c r="AF245" s="412"/>
      <c r="AG245" s="49">
        <f>SUM(AG246:AG249)</f>
        <v>0</v>
      </c>
      <c r="AH245" s="56"/>
      <c r="AI245" s="56"/>
      <c r="AJ245" s="485"/>
      <c r="AK245" s="412"/>
      <c r="AL245" s="49">
        <f>SUM(AL246:AL249)</f>
        <v>0</v>
      </c>
      <c r="AM245" s="56"/>
      <c r="AN245" s="55"/>
      <c r="AO245" s="485"/>
      <c r="AP245" s="412"/>
      <c r="AQ245" s="49">
        <f>SUM(AQ246:AQ249)</f>
        <v>0</v>
      </c>
      <c r="AR245" s="56"/>
      <c r="AS245" s="56"/>
      <c r="AT245" s="485"/>
      <c r="AU245" s="412"/>
      <c r="AV245" s="49">
        <f>SUM(AV246:AV249)</f>
        <v>0</v>
      </c>
      <c r="AW245" s="56"/>
      <c r="AX245" s="56"/>
      <c r="AY245" s="485"/>
      <c r="AZ245" s="412"/>
      <c r="BA245" s="49">
        <f>SUM(BA246:BA249)</f>
        <v>0</v>
      </c>
      <c r="BB245" s="56"/>
      <c r="BC245" s="56"/>
      <c r="BD245" s="485"/>
      <c r="BE245" s="412"/>
      <c r="BF245" s="49">
        <f>SUM(BF246:BF249)</f>
        <v>0</v>
      </c>
      <c r="BG245" s="56"/>
      <c r="BH245" s="56"/>
      <c r="BI245" s="485"/>
      <c r="BJ245" s="412"/>
      <c r="BK245" s="49">
        <f>SUM(BK246:BK249)</f>
        <v>0</v>
      </c>
      <c r="BL245" s="56"/>
      <c r="BM245" s="56"/>
      <c r="BN245" s="485"/>
      <c r="BO245" s="412"/>
      <c r="BP245" s="49">
        <f>SUM(BP246:BP249)</f>
        <v>0</v>
      </c>
      <c r="BQ245" s="56"/>
      <c r="BR245" s="56"/>
      <c r="BS245" s="485"/>
      <c r="BT245" s="412"/>
      <c r="BU245" s="49">
        <f>SUM(BU246:BU249)</f>
        <v>12274618</v>
      </c>
      <c r="BV245" s="56"/>
      <c r="BW245" s="56"/>
      <c r="BX245" s="485"/>
      <c r="BY245" s="412"/>
      <c r="BZ245" s="49">
        <f>SUM(BZ246:BZ249)</f>
        <v>109385584</v>
      </c>
      <c r="CA245" s="56"/>
      <c r="CB245" s="56"/>
      <c r="CC245" s="485"/>
      <c r="CD245" s="412"/>
      <c r="CE245" s="49">
        <f>SUM(CE246:CE249)</f>
        <v>17711861</v>
      </c>
      <c r="CF245" s="56"/>
      <c r="CG245" s="56"/>
      <c r="CH245" s="485"/>
      <c r="CI245" s="412"/>
      <c r="CJ245" s="49">
        <f>SUM(CJ246:CJ249)</f>
        <v>11938504</v>
      </c>
      <c r="CK245" s="56"/>
      <c r="CL245" s="56"/>
      <c r="CM245" s="485"/>
      <c r="CN245" s="412"/>
      <c r="CO245" s="49">
        <f>SUM(CO246:CO249)</f>
        <v>11136788</v>
      </c>
      <c r="CP245" s="56"/>
      <c r="CQ245" s="56"/>
      <c r="CR245" s="485"/>
      <c r="CS245" s="412"/>
      <c r="CT245" s="49">
        <f>SUM(CT246:CT249)</f>
        <v>7852229</v>
      </c>
      <c r="CU245" s="56"/>
      <c r="CV245" s="56"/>
      <c r="CW245" s="485"/>
      <c r="CX245" s="412"/>
      <c r="CY245" s="49">
        <f>SUM(CY246:CY249)</f>
        <v>8352998</v>
      </c>
      <c r="CZ245" s="56"/>
      <c r="DA245" s="56"/>
      <c r="DB245" s="485"/>
      <c r="DC245" s="412"/>
      <c r="DD245" s="49">
        <f>SUM(DD246:DD249)</f>
        <v>0</v>
      </c>
      <c r="DE245" s="56"/>
      <c r="DF245" s="55"/>
      <c r="DG245" s="485"/>
      <c r="DH245" s="412"/>
      <c r="DI245" s="49">
        <f>SUM(DI246:DI249)</f>
        <v>25116918</v>
      </c>
      <c r="DJ245" s="56"/>
      <c r="DK245" s="56"/>
      <c r="DL245" s="485"/>
      <c r="DM245" s="412"/>
      <c r="DN245" s="49">
        <f>SUM(DN246:DN249)</f>
        <v>5346024</v>
      </c>
      <c r="DO245" s="56"/>
      <c r="DP245" s="56"/>
      <c r="DQ245" s="485"/>
      <c r="DR245" s="412"/>
      <c r="DS245" s="49">
        <f>SUM(DS246:DS249)</f>
        <v>6528404</v>
      </c>
      <c r="DT245" s="56"/>
      <c r="DU245" s="56"/>
      <c r="DV245" s="485"/>
      <c r="DW245" s="412"/>
      <c r="DX245" s="49">
        <f>SUM(DX246:DX249)</f>
        <v>3807703</v>
      </c>
      <c r="DY245" s="56"/>
      <c r="DZ245" s="56"/>
      <c r="EA245" s="485"/>
      <c r="EB245" s="412"/>
      <c r="EC245" s="49">
        <f>SUM(EC246:EC249)</f>
        <v>3015504</v>
      </c>
      <c r="ED245" s="56"/>
      <c r="EE245" s="56"/>
      <c r="EF245" s="485"/>
      <c r="EG245" s="412"/>
      <c r="EH245" s="49">
        <f>SUM(EH246:EH249)</f>
        <v>3359152</v>
      </c>
      <c r="EI245" s="56"/>
      <c r="EJ245" s="56"/>
      <c r="EK245" s="485"/>
      <c r="EL245" s="412"/>
      <c r="EM245" s="49">
        <f>SUM(EM246:EM249)</f>
        <v>40787153</v>
      </c>
      <c r="EN245" s="56"/>
      <c r="EO245" s="56"/>
      <c r="EP245" s="144"/>
    </row>
    <row r="246" spans="4:146" x14ac:dyDescent="0.3">
      <c r="D246" s="144" t="s">
        <v>362</v>
      </c>
      <c r="F246" s="509"/>
      <c r="G246" s="510"/>
      <c r="H246" s="483">
        <f>H252+H258+H264+H270+H276+H282+H288+H294+H300+H306+H312+H318+H323+H328+H333+H338+H343+H348+H353+H358+H363+H368+H373+H378+H383</f>
        <v>0</v>
      </c>
      <c r="I246" s="484"/>
      <c r="J246" s="56"/>
      <c r="K246" s="485"/>
      <c r="L246" s="510"/>
      <c r="M246" s="483">
        <f>M252+M258+M264+M270+M276+M282+M288+M294+M300+M306+M312+M318+M323+M328+M333+M338+M343+M348+M358+M363+M368+M373+M378+M383</f>
        <v>1476178</v>
      </c>
      <c r="N246" s="484"/>
      <c r="O246" s="56"/>
      <c r="P246" s="485"/>
      <c r="Q246" s="510"/>
      <c r="R246" s="483">
        <f>R252+R258+R264+R270+R276+R282+R288+R294+R300+R306+R312+R318+R323+R328+R333+R338+R343+R348+R353+R358+R363+R368+R373+R378+R383</f>
        <v>3069922</v>
      </c>
      <c r="S246" s="484"/>
      <c r="T246" s="56"/>
      <c r="U246" s="485"/>
      <c r="V246" s="510"/>
      <c r="W246" s="483">
        <f>W252+W258+W264+W270+W276+W282+W288+W294+W300+W306+W312+W318+W323+W328+W333+W338+W343+W348+W353+W358+W363+W368+W373+W378+W383</f>
        <v>6979517</v>
      </c>
      <c r="X246" s="484"/>
      <c r="Y246" s="56"/>
      <c r="Z246" s="485"/>
      <c r="AA246" s="510"/>
      <c r="AB246" s="483">
        <f>AB252+AB258+AB264+AB270+AB276+AB282+AB288+AB294+AB300+AB306+AB312+AB318+AB323+AB328+AB333+AB338+AB343+AB348+AB358+AB363+AB368+AB373+AB378+AB383</f>
        <v>0</v>
      </c>
      <c r="AC246" s="484"/>
      <c r="AD246" s="56"/>
      <c r="AE246" s="485"/>
      <c r="AF246" s="510"/>
      <c r="AG246" s="483">
        <f>AG252+AG258+AG264+AG270+AG276+AG282+AG288+AG294+AG300+AG306+AG312+AG318+AG323+AG328+AG333+AG338+AG343+AG348+AG358+AG363+AG368+AG373+AG378+AG383</f>
        <v>0</v>
      </c>
      <c r="AH246" s="484"/>
      <c r="AI246" s="56"/>
      <c r="AJ246" s="485"/>
      <c r="AK246" s="510"/>
      <c r="AL246" s="483">
        <f>AL252+AL258+AL264+AL270+AL276+AL282+AL288+AL294+AL300+AL306+AL312+AL318+AL323+AL328+AL333+AL338+AL343+AL348+AL358+AL363+AL368+AL373+AL378+AL383</f>
        <v>0</v>
      </c>
      <c r="AM246" s="484"/>
      <c r="AN246" s="55"/>
      <c r="AO246" s="485"/>
      <c r="AP246" s="510"/>
      <c r="AQ246" s="483">
        <f>AQ252+AQ258+AQ264+AQ270+AQ276+AQ282+AQ288+AQ294+AQ300+AQ306+AQ312+AQ318+AQ323+AQ328+AQ333+AQ338+AQ343+AQ348+AQ358+AQ363+AQ368+AQ373+AQ378+AQ383</f>
        <v>0</v>
      </c>
      <c r="AR246" s="484"/>
      <c r="AS246" s="56"/>
      <c r="AT246" s="485"/>
      <c r="AU246" s="510"/>
      <c r="AV246" s="483">
        <f>AV252+AV258+AV264+AV270+AV276+AV282+AV288+AV294+AV300+AV306+AV312+AV318+AV323+AV328+AV333+AV338+AV343+AV348+AV358+AV363+AV368+AV373+AV378+AV383</f>
        <v>0</v>
      </c>
      <c r="AW246" s="484"/>
      <c r="AX246" s="56"/>
      <c r="AY246" s="485"/>
      <c r="AZ246" s="510"/>
      <c r="BA246" s="483">
        <f>BA252+BA258+BA264+BA270+BA276+BA282+BA288+BA294+BA300+BA306+BA312+BA318+BA323+BA328+BA333+BA338+BA343+BA348+BA353+BA358+BA363+BA368+BA373+BA378+BA383</f>
        <v>0</v>
      </c>
      <c r="BB246" s="484"/>
      <c r="BC246" s="56"/>
      <c r="BD246" s="485"/>
      <c r="BE246" s="510"/>
      <c r="BF246" s="483">
        <f>BF252+BF258+BF264+BF270+BF276+BF282+BF288+BF294+BF300+BF306+BF312+BF318+BF323+BF328+BF333+BF338+BF343+BF348+BF353+BF358+BF363+BF368+BF373+BF378+BF383</f>
        <v>0</v>
      </c>
      <c r="BG246" s="484"/>
      <c r="BH246" s="56"/>
      <c r="BI246" s="485"/>
      <c r="BJ246" s="510"/>
      <c r="BK246" s="483">
        <f>BK252+BK258+BK264+BK270+BK276+BK282+BK288+BK294+BK300+BK306+BK312+BK318+BK323+BK328+BK333+BK338+BK343+BK348+BK353+BK358+BK363+BK368+BK373+BK378+BK383</f>
        <v>0</v>
      </c>
      <c r="BL246" s="484"/>
      <c r="BM246" s="56"/>
      <c r="BN246" s="485"/>
      <c r="BO246" s="510"/>
      <c r="BP246" s="483">
        <f>BP252+BP258+BP264+BP270+BP276+BP282+BP288+BP294+BP300+BP306+BP312+BP318+BP323+BP328+BP333+BP338+BP343+BP348+BP358+BP363+BP368+BP373+BP378+BP383</f>
        <v>0</v>
      </c>
      <c r="BQ246" s="484"/>
      <c r="BR246" s="56"/>
      <c r="BS246" s="485"/>
      <c r="BT246" s="510"/>
      <c r="BU246" s="483">
        <f>BU252+BU258+BU264+BU270+BU276+BU282+BU288+BU294+BU300+BU306+BU312+BU318+BU323+BU328+BU333+BU338+BU343+BU348+BU353+BU358+BU363+BU368+BU373+BU378+BU383</f>
        <v>11525617</v>
      </c>
      <c r="BV246" s="484"/>
      <c r="BW246" s="56"/>
      <c r="BX246" s="485"/>
      <c r="BY246" s="510"/>
      <c r="BZ246" s="483">
        <f>BZ252+BZ258+BZ264+BZ270+BZ276+BZ282+BZ288+BZ294+BZ300+BZ306+BZ312+BZ318+BZ323+BZ328+BZ333+BZ338+BZ343+BZ348+BZ353+BZ358+BZ363+BZ368+BZ373+BZ378+BZ383</f>
        <v>61813420</v>
      </c>
      <c r="CA246" s="484"/>
      <c r="CB246" s="56"/>
      <c r="CC246" s="485"/>
      <c r="CD246" s="510"/>
      <c r="CE246" s="483">
        <f>CE252+CE258+CE264+CE270+CE276+CE282+CE288+CE294+CE300+CE306+CE312+CE318+CE323+CE328+CE333+CE338+CE343+CE348+CE353+CE358+CE363+CE368+CE373+CE378+CE383</f>
        <v>4995581</v>
      </c>
      <c r="CF246" s="484"/>
      <c r="CG246" s="56"/>
      <c r="CH246" s="485"/>
      <c r="CI246" s="510"/>
      <c r="CJ246" s="483">
        <f>CJ252+CJ258+CJ264+CJ270+CJ276+CJ282+CJ288+CJ294+CJ300+CJ306+CJ312+CJ318+CJ323+CJ328+CJ333+CJ338+CJ343+CJ348+CJ353+CJ358+CJ363+CJ368+CJ373+CJ378+CJ383</f>
        <v>5470282</v>
      </c>
      <c r="CK246" s="484"/>
      <c r="CL246" s="56"/>
      <c r="CM246" s="485"/>
      <c r="CN246" s="510"/>
      <c r="CO246" s="483">
        <f>CO252+CO258+CO264+CO270+CO276+CO282+CO288+CO294+CO300+CO306+CO312+CO318+CO323+CO328+CO333+CO338+CO343+CO348+CO353+CO358+CO363+CO368+CO373+CO378+CO383</f>
        <v>6357607</v>
      </c>
      <c r="CP246" s="484"/>
      <c r="CQ246" s="56"/>
      <c r="CR246" s="485"/>
      <c r="CS246" s="510"/>
      <c r="CT246" s="483">
        <f>CT252+CT258+CT264+CT270+CT276+CT282+CT288+CT294+CT300+CT306+CT312+CT318+CT323+CT328+CT333+CT338+CT343+CT348+CT358+CT363+CT368+CT373+CT378+CT383</f>
        <v>4917953</v>
      </c>
      <c r="CU246" s="484"/>
      <c r="CV246" s="56"/>
      <c r="CW246" s="485"/>
      <c r="CX246" s="510"/>
      <c r="CY246" s="483">
        <f>CY252+CY258+CY264+CY270+CY276+CY282+CY288+CY294+CY300+CY306+CY312+CY318+CY323+CY328+CY333+CY338+CY343+CY348+CY358+CY363+CY368+CY373+CY378+CY383</f>
        <v>6823659</v>
      </c>
      <c r="CZ246" s="484"/>
      <c r="DA246" s="56"/>
      <c r="DB246" s="485"/>
      <c r="DC246" s="510"/>
      <c r="DD246" s="483">
        <f>DD252+DD258+DD264+DD270+DD276+DD282+DD288+DD294+DD300+DD306+DD312+DD318+DD323+DD328+DD333+DD338+DD343+DD348+DD358+DD363+DD368+DD373+DD378+DD383</f>
        <v>0</v>
      </c>
      <c r="DE246" s="484"/>
      <c r="DF246" s="55"/>
      <c r="DG246" s="485"/>
      <c r="DH246" s="510"/>
      <c r="DI246" s="483">
        <f>DI252+DI258+DI264+DI270+DI276+DI282+DI288+DI294+DI300+DI306+DI312+DI318+DI323+DI328+DI333+DI338+DI343+DI348+DI358+DI363+DI368+DI373+DI378+DI383</f>
        <v>15542733</v>
      </c>
      <c r="DJ246" s="484"/>
      <c r="DK246" s="56"/>
      <c r="DL246" s="485"/>
      <c r="DM246" s="510"/>
      <c r="DN246" s="483">
        <f>DN252+DN258+DN264+DN270+DN276+DN282+DN288+DN294+DN300+DN306+DN312+DN318+DN323+DN328+DN333+DN338+DN343+DN348+DN358+DN363+DN368+DN373+DN378+DN383</f>
        <v>2990261</v>
      </c>
      <c r="DO246" s="484"/>
      <c r="DP246" s="56"/>
      <c r="DQ246" s="485"/>
      <c r="DR246" s="510"/>
      <c r="DS246" s="483">
        <f>DS252+DS258+DS264+DS270+DS276+DS282+DS288+DS294+DS300+DS306+DS312+DS318+DS323+DS328+DS333+DS338+DS343+DS348+DS358+DS363+DS368+DS373+DS378+DS383</f>
        <v>5476124</v>
      </c>
      <c r="DT246" s="484"/>
      <c r="DU246" s="56"/>
      <c r="DV246" s="485"/>
      <c r="DW246" s="510"/>
      <c r="DX246" s="483">
        <f>DX252+DX258+DX264+DX270+DX276+DX282+DX288+DX294+DX300+DX306+DX312+DX318+DX323+DX328+DX333+DX338+DX343+DX348+DX353+DX358+DX363+DX368+DX373+DX378+DX383</f>
        <v>3500295</v>
      </c>
      <c r="DY246" s="484"/>
      <c r="DZ246" s="56"/>
      <c r="EA246" s="485"/>
      <c r="EB246" s="510"/>
      <c r="EC246" s="483">
        <f>EC252+EC258+EC264+EC270+EC276+EC282+EC288+EC294+EC300+EC306+EC312+EC318+EC323+EC328+EC333+EC338+EC343+EC348+EC353+EC358+EC363+EC368+EC373+EC378+EC383</f>
        <v>2732953</v>
      </c>
      <c r="ED246" s="484"/>
      <c r="EE246" s="56"/>
      <c r="EF246" s="485"/>
      <c r="EG246" s="510"/>
      <c r="EH246" s="483">
        <f>EH252+EH258+EH264+EH270+EH276+EH282+EH288+EH294+EH300+EH306+EH312+EH318+EH323+EH328+EH333+EH338+EH343+EH348+EH353+EH358+EH363+EH368+EH373+EH378+EH383</f>
        <v>3005972</v>
      </c>
      <c r="EI246" s="484"/>
      <c r="EJ246" s="56"/>
      <c r="EK246" s="485"/>
      <c r="EL246" s="510"/>
      <c r="EM246" s="483">
        <f>EM252+EM258+EM264+EM270+EM276+EM282+EM288+EM294+EM300+EM306+EM312+EM318+EM323+EM328+EM333+EM338+EM343+EM348+EM353+EM358+EM363+EM368+EM373+EM378+EM383</f>
        <v>16823470</v>
      </c>
      <c r="EN246" s="484"/>
      <c r="EO246" s="56"/>
      <c r="EP246" s="144"/>
    </row>
    <row r="247" spans="4:146" x14ac:dyDescent="0.3">
      <c r="D247" s="144" t="s">
        <v>365</v>
      </c>
      <c r="F247" s="509"/>
      <c r="G247" s="511"/>
      <c r="H247" s="56">
        <f>H253+H259+H265+H271+H277+H283+H289+H295+H301+H307+H313+H319+H324+H329+H334+H339+H344+H349+H354+H359+H364+H369+H374+H379+H384</f>
        <v>0</v>
      </c>
      <c r="I247" s="55"/>
      <c r="J247" s="56"/>
      <c r="K247" s="485"/>
      <c r="L247" s="511"/>
      <c r="M247" s="56">
        <f>M253+M259+M265+M271+M277+M283+M289+M295+M301+M307+M313+M319+M324+M329+M334+M339+M344+M349+M359+M364+M369+M374+M379+M384</f>
        <v>432318</v>
      </c>
      <c r="N247" s="55"/>
      <c r="O247" s="56"/>
      <c r="P247" s="485"/>
      <c r="Q247" s="511"/>
      <c r="R247" s="56">
        <f>R253+R259+R265+R271+R277+R283+R289+R295+R301+R307+R313+R319+R324+R329+R334+R339+R344+R349+R354+R359+R364+R369+R374+R379+R384</f>
        <v>315852</v>
      </c>
      <c r="S247" s="55"/>
      <c r="T247" s="56"/>
      <c r="U247" s="485"/>
      <c r="V247" s="511"/>
      <c r="W247" s="56">
        <f>W253+W259+W265+W271+W277+W283+W289+W295+W301+W307+W313+W319+W324+W329+W334+W339+W344+W349+W354+W359+W364+W369+W374+W379+W384</f>
        <v>119822</v>
      </c>
      <c r="X247" s="55"/>
      <c r="Y247" s="56"/>
      <c r="Z247" s="485"/>
      <c r="AA247" s="511"/>
      <c r="AB247" s="56">
        <f>AB253+AB259+AB265+AB271+AB277+AB283+AB289+AB295+AB301+AB307+AB313+AB319+AB324+AB329+AB334+AB339+AB344+AB349+AB359+AB364+AB369+AB374+AB379+AB384</f>
        <v>0</v>
      </c>
      <c r="AC247" s="55"/>
      <c r="AD247" s="56"/>
      <c r="AE247" s="485"/>
      <c r="AF247" s="511"/>
      <c r="AG247" s="56">
        <f>AG253+AG259+AG265+AG271+AG277+AG283+AG289+AG295+AG301+AG307+AG313+AG319+AG324+AG329+AG334+AG339+AG344+AG349+AG359+AG364+AG369+AG374+AG379+AG384</f>
        <v>0</v>
      </c>
      <c r="AH247" s="55"/>
      <c r="AI247" s="56"/>
      <c r="AJ247" s="485"/>
      <c r="AK247" s="511"/>
      <c r="AL247" s="56">
        <f>AL253+AL259+AL265+AL271+AL277+AL283+AL289+AL295+AL301+AL307+AL313+AL319+AL324+AL329+AL334+AL339+AL344+AL349+AL359+AL364+AL369+AL374+AL379+AL384</f>
        <v>0</v>
      </c>
      <c r="AM247" s="55"/>
      <c r="AN247" s="56"/>
      <c r="AO247" s="485"/>
      <c r="AP247" s="511"/>
      <c r="AQ247" s="56">
        <f>AQ253+AQ259+AQ265+AQ271+AQ277+AQ283+AQ289+AQ295+AQ301+AQ307+AQ313+AQ319+AQ324+AQ329+AQ334+AQ339+AQ344+AQ349+AQ359+AQ364+AQ369+AQ374+AQ379+AQ384</f>
        <v>0</v>
      </c>
      <c r="AR247" s="55"/>
      <c r="AS247" s="56"/>
      <c r="AT247" s="485"/>
      <c r="AU247" s="511"/>
      <c r="AV247" s="56">
        <f>AV253+AV259+AV265+AV271+AV277+AV283+AV289+AV295+AV301+AV307+AV313+AV319+AV324+AV329+AV334+AV339+AV344+AV349+AV359+AV364+AV369+AV374+AV379+AV384</f>
        <v>0</v>
      </c>
      <c r="AW247" s="55"/>
      <c r="AX247" s="56"/>
      <c r="AY247" s="485"/>
      <c r="AZ247" s="511"/>
      <c r="BA247" s="56">
        <f>BA253+BA259+BA265+BA271+BA277+BA283+BA289+BA295+BA301+BA307+BA313+BA319+BA324+BA329+BA334+BA339+BA344+BA349+BA354+BA359+BA364+BA369+BA374+BA379+BA384</f>
        <v>0</v>
      </c>
      <c r="BB247" s="55"/>
      <c r="BC247" s="56"/>
      <c r="BD247" s="485"/>
      <c r="BE247" s="511"/>
      <c r="BF247" s="56">
        <f>BF253+BF259+BF265+BF271+BF277+BF283+BF289+BF295+BF301+BF307+BF313+BF319+BF324+BF329+BF334+BF339+BF344+BF349+BF354+BF359+BF364+BF369+BF374+BF379+BF384</f>
        <v>0</v>
      </c>
      <c r="BG247" s="55"/>
      <c r="BH247" s="56"/>
      <c r="BI247" s="485"/>
      <c r="BJ247" s="511"/>
      <c r="BK247" s="56">
        <f>BK253+BK259+BK265+BK271+BK277+BK283+BK289+BK295+BK301+BK307+BK313+BK319+BK324+BK329+BK334+BK339+BK344+BK349+BK354+BK359+BK364+BK369+BK374+BK379+BK384</f>
        <v>0</v>
      </c>
      <c r="BL247" s="55"/>
      <c r="BM247" s="56"/>
      <c r="BN247" s="485"/>
      <c r="BO247" s="511"/>
      <c r="BP247" s="56">
        <f>BP253+BP259+BP265+BP271+BP277+BP283+BP289+BP295+BP301+BP307+BP313+BP319+BP324+BP329+BP334+BP339+BP344+BP349+BP359+BP364+BP369+BP374+BP379+BP384</f>
        <v>0</v>
      </c>
      <c r="BQ247" s="55"/>
      <c r="BR247" s="56"/>
      <c r="BS247" s="485"/>
      <c r="BT247" s="511"/>
      <c r="BU247" s="56">
        <f>BU253+BU259+BU265+BU271+BU277+BU283+BU289+BU295+BU301+BU307+BU313+BU319+BU324+BU329+BU334+BU339+BU344+BU349+BU354+BU359+BU364+BU369+BU374+BU379+BU384</f>
        <v>867992</v>
      </c>
      <c r="BV247" s="55"/>
      <c r="BW247" s="56"/>
      <c r="BX247" s="485"/>
      <c r="BY247" s="511"/>
      <c r="BZ247" s="56">
        <f>BZ253+BZ259+BZ265+BZ271+BZ277+BZ283+BZ289+BZ295+BZ301+BZ307+BZ313+BZ319+BZ324+BZ329+BZ334+BZ339+BZ344+BZ349+BZ354+BZ359+BZ364+BZ369+BZ374+BZ379+BZ384</f>
        <v>22623349</v>
      </c>
      <c r="CA247" s="55"/>
      <c r="CB247" s="56"/>
      <c r="CC247" s="485"/>
      <c r="CD247" s="511"/>
      <c r="CE247" s="56">
        <f>CE253+CE259+CE265+CE271+CE277+CE283+CE289+CE295+CE301+CE307+CE313+CE319+CE324+CE329+CE334+CE339+CE344+CE349+CE354+CE359+CE364+CE369+CE374+CE379+CE384</f>
        <v>5700467</v>
      </c>
      <c r="CF247" s="55"/>
      <c r="CG247" s="56"/>
      <c r="CH247" s="485"/>
      <c r="CI247" s="511"/>
      <c r="CJ247" s="56">
        <f>CJ253+CJ259+CJ265+CJ271+CJ277+CJ283+CJ289+CJ295+CJ301+CJ307+CJ313+CJ319+CJ324+CJ329+CJ334+CJ339+CJ344+CJ349+CJ354+CJ359+CJ364+CJ369+CJ374+CJ379+CJ384</f>
        <v>3131313</v>
      </c>
      <c r="CK247" s="55"/>
      <c r="CL247" s="56"/>
      <c r="CM247" s="485"/>
      <c r="CN247" s="511"/>
      <c r="CO247" s="56">
        <f>CO253+CO259+CO265+CO271+CO277+CO283+CO289+CO295+CO301+CO307+CO313+CO319+CO324+CO329+CO334+CO339+CO344+CO349+CO354+CO359+CO364+CO369+CO374+CO379+CO384</f>
        <v>2348969</v>
      </c>
      <c r="CP247" s="55"/>
      <c r="CQ247" s="56"/>
      <c r="CR247" s="485"/>
      <c r="CS247" s="511"/>
      <c r="CT247" s="56">
        <f>CT253+CT259+CT265+CT271+CT277+CT283+CT289+CT295+CT301+CT307+CT313+CT319+CT324+CT329+CT334+CT339+CT344+CT349+CT359+CT364+CT369+CT374+CT379+CT384</f>
        <v>2934276</v>
      </c>
      <c r="CU247" s="55"/>
      <c r="CV247" s="56"/>
      <c r="CW247" s="485"/>
      <c r="CX247" s="511"/>
      <c r="CY247" s="56">
        <f>CY253+CY259+CY265+CY271+CY277+CY283+CY289+CY295+CY301+CY307+CY313+CY319+CY324+CY329+CY334+CY339+CY344+CY349+CY359+CY364+CY369+CY374+CY379+CY384</f>
        <v>1529339</v>
      </c>
      <c r="CZ247" s="55"/>
      <c r="DA247" s="56"/>
      <c r="DB247" s="485"/>
      <c r="DC247" s="511"/>
      <c r="DD247" s="56">
        <f>DD253+DD259+DD265+DD271+DD277+DD283+DD289+DD295+DD301+DD307+DD313+DD319+DD324+DD329+DD334+DD339+DD344+DD349+DD359+DD364+DD369+DD374+DD379+DD384</f>
        <v>0</v>
      </c>
      <c r="DE247" s="55"/>
      <c r="DF247" s="56"/>
      <c r="DG247" s="485"/>
      <c r="DH247" s="511"/>
      <c r="DI247" s="56">
        <f>DI253+DI259+DI265+DI271+DI277+DI283+DI289+DI295+DI301+DI307+DI313+DI319+DI324+DI329+DI334+DI339+DI344+DI349+DI359+DI364+DI369+DI374+DI379+DI384</f>
        <v>3785231</v>
      </c>
      <c r="DJ247" s="55"/>
      <c r="DK247" s="56"/>
      <c r="DL247" s="485"/>
      <c r="DM247" s="511"/>
      <c r="DN247" s="56">
        <f>DN253+DN259+DN265+DN271+DN277+DN283+DN289+DN295+DN301+DN307+DN313+DN319+DN324+DN329+DN334+DN339+DN344+DN349+DN359+DN364+DN369+DN374+DN379+DN384</f>
        <v>1185262</v>
      </c>
      <c r="DO247" s="55"/>
      <c r="DP247" s="56"/>
      <c r="DQ247" s="485"/>
      <c r="DR247" s="511"/>
      <c r="DS247" s="56">
        <f>DS253+DS259+DS265+DS271+DS277+DS283+DS289+DS295+DS301+DS307+DS313+DS319+DS324+DS329+DS334+DS339+DS344+DS349+DS359+DS364+DS369+DS374+DS379+DS384</f>
        <v>1052280</v>
      </c>
      <c r="DT247" s="55"/>
      <c r="DU247" s="56"/>
      <c r="DV247" s="485"/>
      <c r="DW247" s="511"/>
      <c r="DX247" s="56">
        <f>DX253+DX259+DX265+DX271+DX277+DX283+DX289+DX295+DX301+DX307+DX313+DX319+DX324+DX329+DX334+DX339+DX344+DX349+DX354+DX359+DX364+DX369+DX374+DX379+DX384</f>
        <v>307408</v>
      </c>
      <c r="DY247" s="55"/>
      <c r="DZ247" s="56"/>
      <c r="EA247" s="485"/>
      <c r="EB247" s="511"/>
      <c r="EC247" s="56">
        <f>EC253+EC259+EC265+EC271+EC277+EC283+EC289+EC295+EC301+EC307+EC313+EC319+EC324+EC329+EC334+EC339+EC344+EC349+EC354+EC359+EC364+EC369+EC374+EC379+EC384</f>
        <v>289001</v>
      </c>
      <c r="ED247" s="55"/>
      <c r="EE247" s="56"/>
      <c r="EF247" s="485"/>
      <c r="EG247" s="511"/>
      <c r="EH247" s="56">
        <f>EH253+EH259+EH265+EH271+EH277+EH283+EH289+EH295+EH301+EH307+EH313+EH319+EH324+EH329+EH334+EH339+EH344+EH349+EH354+EH359+EH364+EH369+EH374+EH379+EH384</f>
        <v>359803</v>
      </c>
      <c r="EI247" s="55"/>
      <c r="EJ247" s="56"/>
      <c r="EK247" s="485"/>
      <c r="EL247" s="511"/>
      <c r="EM247" s="56">
        <f>EM253+EM259+EM265+EM271+EM277+EM283+EM289+EM295+EM301+EM307+EM313+EM319+EM324+EM329+EM334+EM339+EM344+EM349+EM354+EM359+EM364+EM369+EM374+EM379+EM384</f>
        <v>11180749</v>
      </c>
      <c r="EN247" s="55"/>
      <c r="EO247" s="56"/>
      <c r="EP247" s="144"/>
    </row>
    <row r="248" spans="4:146" x14ac:dyDescent="0.3">
      <c r="D248" s="144" t="s">
        <v>382</v>
      </c>
      <c r="F248" s="509"/>
      <c r="G248" s="511"/>
      <c r="H248" s="56">
        <f>H254+H260+H266+H272+H278+H284+H290+H296+H302+H308+H314+H320+H325+H330+H335+H340+H345+H350+H360+H365+H370+H375+H380+H385</f>
        <v>0</v>
      </c>
      <c r="I248" s="55"/>
      <c r="J248" s="56"/>
      <c r="K248" s="485"/>
      <c r="L248" s="511"/>
      <c r="M248" s="56">
        <f>M254+M260+M266+M272+M278+M284+M290+M296+M302+M308+M314+M320+M325+M330+M335+M340+M345+M350+M360+M365+M370+M375+M380+M385</f>
        <v>0</v>
      </c>
      <c r="N248" s="55"/>
      <c r="O248" s="56"/>
      <c r="P248" s="485"/>
      <c r="Q248" s="511"/>
      <c r="R248" s="56">
        <f>R254+R260+R266+R272+R278+R284+R290+R296+R302+R308+R314+R320+R325+R330+R335+R340+R345+R350+R355+R360+R365+R370+R375+R380+R385</f>
        <v>-8166</v>
      </c>
      <c r="S248" s="55"/>
      <c r="T248" s="56"/>
      <c r="U248" s="485"/>
      <c r="V248" s="511"/>
      <c r="W248" s="56">
        <f>W254+W260+W266+W272+W278+W284+W290+W296+W302+W308+W314+W320+W325+W330+W335+W340+W345+W350+W355+W360+W365+W370+W375+W380+W385</f>
        <v>-110825</v>
      </c>
      <c r="X248" s="55"/>
      <c r="Y248" s="56"/>
      <c r="Z248" s="485"/>
      <c r="AA248" s="511"/>
      <c r="AB248" s="56">
        <f>AB254+AB260+AB266+AB272+AB278+AB284+AB290+AB296+AB302+AB308+AB314+AB320+AB325+AB330+AB335+AB340+AB345+AB350+AB360+AB365+AB370+AB375+AB380+AB385</f>
        <v>0</v>
      </c>
      <c r="AC248" s="55"/>
      <c r="AD248" s="56"/>
      <c r="AE248" s="485"/>
      <c r="AF248" s="511"/>
      <c r="AG248" s="56">
        <f>AG254+AG260+AG266+AG272+AG278+AG284+AG290+AG296+AG302+AG308+AG314+AG320+AG325+AG330+AG335+AG340+AG345+AG350+AG360+AG365+AG370+AG375+AG380+AG385</f>
        <v>0</v>
      </c>
      <c r="AH248" s="55"/>
      <c r="AI248" s="56"/>
      <c r="AJ248" s="485"/>
      <c r="AK248" s="511"/>
      <c r="AL248" s="56">
        <f>AL254+AL260+AL266+AL272+AL278+AL284+AL290+AL296+AL302+AL308+AL314+AL320+AL325+AL330+AL335+AL340+AL345+AL350+AL360+AL365+AL370+AL375+AL380+AL385</f>
        <v>0</v>
      </c>
      <c r="AM248" s="55"/>
      <c r="AN248" s="56"/>
      <c r="AO248" s="485"/>
      <c r="AP248" s="511"/>
      <c r="AQ248" s="56">
        <f>AQ254+AQ260+AQ266+AQ272+AQ278+AQ284+AQ290+AQ296+AQ302+AQ308+AQ314+AQ320+AQ325+AQ330+AQ335+AQ340+AQ345+AQ350+AQ360+AQ365+AQ370+AQ375+AQ380+AQ385</f>
        <v>0</v>
      </c>
      <c r="AR248" s="55"/>
      <c r="AS248" s="56"/>
      <c r="AT248" s="485"/>
      <c r="AU248" s="511"/>
      <c r="AV248" s="56">
        <f>AV254+AV260+AV266+AV272+AV278+AV284+AV290+AV296+AV302+AV308+AV314+AV320+AV325+AV330+AV335+AV340+AV345+AV350+AV360+AV365+AV370+AV375+AV380+AV385</f>
        <v>0</v>
      </c>
      <c r="AW248" s="55"/>
      <c r="AX248" s="56"/>
      <c r="AY248" s="485"/>
      <c r="AZ248" s="511"/>
      <c r="BA248" s="56">
        <f>BA254+BA260+BA266+BA272+BA278+BA284+BA290+BA296+BA302+BA308+BA314+BA320+BA325+BA330+BA335+BA340+BA345+BA350+BA355+BA360+BA365+BA370+BA375+BA380+BA385</f>
        <v>0</v>
      </c>
      <c r="BB248" s="55"/>
      <c r="BC248" s="56"/>
      <c r="BD248" s="485"/>
      <c r="BE248" s="511"/>
      <c r="BF248" s="56">
        <f>BF254+BF260+BF266+BF272+BF278+BF284+BF290+BF296+BF302+BF308+BF314+BF320+BF325+BF330+BF335+BF340+BF345+BF350+BF355+BF360+BF365+BF370+BF375+BF380+BF385</f>
        <v>0</v>
      </c>
      <c r="BG248" s="55"/>
      <c r="BH248" s="56"/>
      <c r="BI248" s="485"/>
      <c r="BJ248" s="511"/>
      <c r="BK248" s="56">
        <f>BK254+BK260+BK266+BK272+BK278+BK284+BK290+BK296+BK302+BK308+BK314+BK320+BK325+BK330+BK335+BK340+BK345+BK350+BK355+BK360+BK365+BK370+BK375+BK380+BK385</f>
        <v>0</v>
      </c>
      <c r="BL248" s="55"/>
      <c r="BM248" s="56"/>
      <c r="BN248" s="485"/>
      <c r="BO248" s="511"/>
      <c r="BP248" s="56">
        <f>BP254+BP260+BP266+BP272+BP278+BP284+BP290+BP296+BP302+BP308+BP314+BP320+BP325+BP330+BP335+BP340+BP345+BP350+BP360+BP365+BP370+BP375+BP380+BP385</f>
        <v>0</v>
      </c>
      <c r="BQ248" s="55"/>
      <c r="BR248" s="56"/>
      <c r="BS248" s="485"/>
      <c r="BT248" s="511"/>
      <c r="BU248" s="56">
        <f>BU254+BU260+BU266+BU272+BU278+BU284+BU290+BU296+BU302+BU308+BU314+BU320+BU325+BU330+BU335+BU340+BU345+BU350+BU355+BU360+BU365+BU370+BU375+BU380+BU385</f>
        <v>-118991</v>
      </c>
      <c r="BV248" s="55"/>
      <c r="BW248" s="56"/>
      <c r="BX248" s="485"/>
      <c r="BY248" s="511"/>
      <c r="BZ248" s="56">
        <f>BZ254+BZ260+BZ266+BZ272+BZ278+BZ284+BZ290+BZ296+BZ302+BZ308+BZ314+BZ320+BZ325+BZ330+BZ335+BZ340+BZ345+BZ350+BZ355+BZ360+BZ365+BZ370+BZ375+BZ380+BZ385</f>
        <v>-238737</v>
      </c>
      <c r="CA248" s="55"/>
      <c r="CB248" s="56"/>
      <c r="CC248" s="485"/>
      <c r="CD248" s="511"/>
      <c r="CE248" s="56">
        <f>CE254+CE260+CE266+CE272+CE278+CE284+CE290+CE296+CE302+CE308+CE314+CE320+CE325+CE330+CE335+CE340+CE345+CE350+CE355+CE360+CE365+CE370+CE375+CE380+CE385</f>
        <v>0</v>
      </c>
      <c r="CF248" s="55"/>
      <c r="CG248" s="56"/>
      <c r="CH248" s="485"/>
      <c r="CI248" s="511"/>
      <c r="CJ248" s="56">
        <f>CJ254+CJ260+CJ266+CJ272+CJ278+CJ284+CJ290+CJ296+CJ302+CJ308+CJ314+CJ320+CJ325+CJ330+CJ335+CJ340+CJ345+CJ350+CJ355+CJ360+CJ365+CJ370+CJ375+CJ380+CJ385</f>
        <v>0</v>
      </c>
      <c r="CK248" s="55"/>
      <c r="CL248" s="56"/>
      <c r="CM248" s="485"/>
      <c r="CN248" s="511"/>
      <c r="CO248" s="56">
        <f>CO254+CO260+CO266+CO272+CO278+CO284+CO290+CO296+CO302+CO308+CO314+CO320+CO325+CO330+CO335+CO340+CO345+CO350+CO355+CO360+CO365+CO370+CO375+CO380+CO385</f>
        <v>0</v>
      </c>
      <c r="CP248" s="55"/>
      <c r="CQ248" s="56"/>
      <c r="CR248" s="485"/>
      <c r="CS248" s="511"/>
      <c r="CT248" s="56">
        <f>CT254+CT260+CT266+CT272+CT278+CT284+CT290+CT296+CT302+CT308+CT314+CT320+CT325+CT330+CT335+CT340+CT345+CT350+CT360+CT365+CT370+CT375+CT380+CT385</f>
        <v>0</v>
      </c>
      <c r="CU248" s="55"/>
      <c r="CV248" s="56"/>
      <c r="CW248" s="485"/>
      <c r="CX248" s="511"/>
      <c r="CY248" s="56">
        <f>CY254+CY260+CY266+CY272+CY278+CY284+CY290+CY296+CY302+CY308+CY314+CY320+CY325+CY330+CY335+CY340+CY345+CY350+CY360+CY365+CY370+CY375+CY380+CY385</f>
        <v>0</v>
      </c>
      <c r="CZ248" s="55"/>
      <c r="DA248" s="56"/>
      <c r="DB248" s="485"/>
      <c r="DC248" s="511"/>
      <c r="DD248" s="56">
        <f>DD254+DD260+DD266+DD272+DD278+DD284+DD290+DD296+DD302+DD308+DD314+DD320+DD325+DD330+DD335+DD340+DD345+DD350+DD360+DD365+DD370+DD375+DD380+DD385</f>
        <v>0</v>
      </c>
      <c r="DE248" s="55"/>
      <c r="DF248" s="56"/>
      <c r="DG248" s="485"/>
      <c r="DH248" s="511"/>
      <c r="DI248" s="56">
        <f>DI254+DI260+DI266+DI272+DI278+DI284+DI290+DI296+DI302+DI308+DI314+DI320+DI325+DI330+DI335+DI340+DI345+DI350+DI360+DI365+DI370+DI375+DI380+DI385</f>
        <v>-225664</v>
      </c>
      <c r="DJ248" s="55"/>
      <c r="DK248" s="56"/>
      <c r="DL248" s="485"/>
      <c r="DM248" s="511"/>
      <c r="DN248" s="56">
        <f>DN254+DN260+DN266+DN272+DN278+DN284+DN290+DN296+DN302+DN308+DN314+DN320+DN325+DN330+DN335+DN340+DN345+DN350+DN360+DN365+DN370+DN375+DN380+DN385</f>
        <v>0</v>
      </c>
      <c r="DO248" s="55"/>
      <c r="DP248" s="56"/>
      <c r="DQ248" s="485"/>
      <c r="DR248" s="511"/>
      <c r="DS248" s="56">
        <f>DS254+DS260+DS266+DS272+DS278+DS284+DS290+DS296+DS302+DS308+DS314+DS320+DS325+DS330+DS335+DS340+DS345+DS350+DS360+DS365+DS370+DS375+DS380+DS385</f>
        <v>0</v>
      </c>
      <c r="DT248" s="55"/>
      <c r="DU248" s="56"/>
      <c r="DV248" s="485"/>
      <c r="DW248" s="511"/>
      <c r="DX248" s="56">
        <f>DX254+DX260+DX266+DX272+DX278+DX284+DX290+DX296+DX302+DX308+DX314+DX320+DX325+DX330+DX335+DX340+DX345+DX350+DX355+DX360+DX365+DX370+DX375+DX380+DX385</f>
        <v>0</v>
      </c>
      <c r="DY248" s="55"/>
      <c r="DZ248" s="56"/>
      <c r="EA248" s="485"/>
      <c r="EB248" s="511"/>
      <c r="EC248" s="56">
        <f>EC254+EC260+EC266+EC272+EC278+EC284+EC290+EC296+EC302+EC308+EC314+EC320+EC325+EC330+EC335+EC340+EC345+EC350+EC355+EC360+EC365+EC370+EC375+EC380+EC385</f>
        <v>-6450</v>
      </c>
      <c r="ED248" s="55"/>
      <c r="EE248" s="56"/>
      <c r="EF248" s="485"/>
      <c r="EG248" s="511"/>
      <c r="EH248" s="56">
        <f>EH254+EH260+EH266+EH272+EH278+EH284+EH290+EH296+EH302+EH308+EH314+EH320+EH325+EH330+EH335+EH340+EH345+EH350+EH355+EH360+EH365+EH370+EH375+EH380+EH385</f>
        <v>-6623</v>
      </c>
      <c r="EI248" s="55"/>
      <c r="EJ248" s="56"/>
      <c r="EK248" s="485"/>
      <c r="EL248" s="511"/>
      <c r="EM248" s="56">
        <f>EM254+EM260+EM266+EM272+EM278+EM284+EM290+EM296+EM302+EM308+EM314+EM320+EM325+EM330+EM335+EM340+EM345+EM350+EM355+EM360+EM365+EM370+EM375+EM380+EM385</f>
        <v>0</v>
      </c>
      <c r="EN248" s="55"/>
      <c r="EO248" s="56"/>
      <c r="EP248" s="144"/>
    </row>
    <row r="249" spans="4:146" x14ac:dyDescent="0.3">
      <c r="D249" s="144" t="s">
        <v>367</v>
      </c>
      <c r="F249" s="509"/>
      <c r="G249" s="512"/>
      <c r="H249" s="121">
        <f>H255+H261+H267+H273+H279+H285+H291+H297+H303+H309+H315</f>
        <v>0</v>
      </c>
      <c r="I249" s="120"/>
      <c r="J249" s="56"/>
      <c r="K249" s="485"/>
      <c r="L249" s="512"/>
      <c r="M249" s="121">
        <f>M255+M261+M267+M273+M279+M285+M291+M297+M303+M309+M315</f>
        <v>0</v>
      </c>
      <c r="N249" s="120"/>
      <c r="O249" s="56"/>
      <c r="P249" s="485"/>
      <c r="Q249" s="512"/>
      <c r="R249" s="121">
        <f>R255+R261+R267+R273+R279+R285+R291+R297+R303+R309+R315</f>
        <v>0</v>
      </c>
      <c r="S249" s="120"/>
      <c r="T249" s="56"/>
      <c r="U249" s="485"/>
      <c r="V249" s="512"/>
      <c r="W249" s="121">
        <f>W255+W261+W267+W273+W279+W285+W291+W297+W303+W309+W315</f>
        <v>0</v>
      </c>
      <c r="X249" s="120"/>
      <c r="Y249" s="56"/>
      <c r="Z249" s="485"/>
      <c r="AA249" s="512"/>
      <c r="AB249" s="121">
        <f>AB255+AB261+AB267+AB273+AB279+AB285+AB291+AB297+AB303+AB309+AB315</f>
        <v>0</v>
      </c>
      <c r="AC249" s="120"/>
      <c r="AD249" s="56"/>
      <c r="AE249" s="485"/>
      <c r="AF249" s="512"/>
      <c r="AG249" s="121">
        <f>AG255+AG261+AG267+AG273+AG279+AG285+AG291+AG297+AG303+AG309+AG315</f>
        <v>0</v>
      </c>
      <c r="AH249" s="120"/>
      <c r="AI249" s="56"/>
      <c r="AJ249" s="485"/>
      <c r="AK249" s="512"/>
      <c r="AL249" s="121">
        <f>AL267+AL297</f>
        <v>0</v>
      </c>
      <c r="AM249" s="120"/>
      <c r="AN249" s="56"/>
      <c r="AO249" s="485"/>
      <c r="AP249" s="512"/>
      <c r="AQ249" s="121">
        <f>AQ255+AQ261+AQ267+AQ273+AQ279+AQ285+AQ291+AQ297+AQ303+AQ309+AQ315</f>
        <v>0</v>
      </c>
      <c r="AR249" s="120"/>
      <c r="AS249" s="56"/>
      <c r="AT249" s="485"/>
      <c r="AU249" s="512"/>
      <c r="AV249" s="121">
        <f>AV255+AV261+AV267+AV273+AV279+AV285+AV291+AV297+AV303+AV309+AV315</f>
        <v>0</v>
      </c>
      <c r="AW249" s="120"/>
      <c r="AX249" s="56"/>
      <c r="AY249" s="485"/>
      <c r="AZ249" s="512"/>
      <c r="BA249" s="121">
        <f>BA255+BA261+BA267+BA273+BA279+BA285+BA291+BA297+BA303+BA309+BA315</f>
        <v>0</v>
      </c>
      <c r="BB249" s="120"/>
      <c r="BC249" s="56"/>
      <c r="BD249" s="485"/>
      <c r="BE249" s="512"/>
      <c r="BF249" s="121">
        <f>BF255+BF261+BF267+BF273+BF279+BF285+BF291+BF297+BF303+BF309+BF315</f>
        <v>0</v>
      </c>
      <c r="BG249" s="120"/>
      <c r="BH249" s="56"/>
      <c r="BI249" s="485"/>
      <c r="BJ249" s="512"/>
      <c r="BK249" s="121">
        <f>BK255+BK261+BK267+BK273+BK279+BK285+BK291+BK297+BK303+BK309+BK315</f>
        <v>0</v>
      </c>
      <c r="BL249" s="120"/>
      <c r="BM249" s="56"/>
      <c r="BN249" s="485"/>
      <c r="BO249" s="512"/>
      <c r="BP249" s="121">
        <f>BP255+BP261+BP267+BP273+BP279+BP285+BP291+BP297+BP303+BP309+BP315</f>
        <v>0</v>
      </c>
      <c r="BQ249" s="120"/>
      <c r="BR249" s="56"/>
      <c r="BS249" s="485"/>
      <c r="BT249" s="512"/>
      <c r="BU249" s="121">
        <f>BU255+BU261+BU267+BU273+BU279+BU285+BU291+BU297+BU303+BU309+BU315</f>
        <v>0</v>
      </c>
      <c r="BV249" s="120"/>
      <c r="BW249" s="56"/>
      <c r="BX249" s="485"/>
      <c r="BY249" s="512"/>
      <c r="BZ249" s="121">
        <f>BZ255+BZ261+BZ267+BZ273+BZ279+BZ285+BZ291+BZ297+BZ303+BZ309+BZ315</f>
        <v>25187552</v>
      </c>
      <c r="CA249" s="120"/>
      <c r="CB249" s="56"/>
      <c r="CC249" s="485"/>
      <c r="CD249" s="512"/>
      <c r="CE249" s="121">
        <f>CE255+CE261+CE267+CE273+CE279+CE285+CE291+CE297+CE303+CE309+CE315</f>
        <v>7015813</v>
      </c>
      <c r="CF249" s="120"/>
      <c r="CG249" s="56"/>
      <c r="CH249" s="485"/>
      <c r="CI249" s="512"/>
      <c r="CJ249" s="121">
        <f>CJ255+CJ261+CJ267+CJ273+CJ279+CJ285+CJ291+CJ297+CJ303+CJ309+CJ315</f>
        <v>3336909</v>
      </c>
      <c r="CK249" s="120"/>
      <c r="CL249" s="56"/>
      <c r="CM249" s="485"/>
      <c r="CN249" s="512"/>
      <c r="CO249" s="121">
        <f>CO255+CO261+CO267+CO273+CO279+CO285+CO291+CO297+CO303+CO309+CO315</f>
        <v>2430212</v>
      </c>
      <c r="CP249" s="120"/>
      <c r="CQ249" s="56"/>
      <c r="CR249" s="485"/>
      <c r="CS249" s="512"/>
      <c r="CT249" s="121">
        <f>CT267+CT297</f>
        <v>0</v>
      </c>
      <c r="CU249" s="120"/>
      <c r="CV249" s="56"/>
      <c r="CW249" s="485"/>
      <c r="CX249" s="512"/>
      <c r="CY249" s="121">
        <f>CY267+CY297</f>
        <v>0</v>
      </c>
      <c r="CZ249" s="120"/>
      <c r="DA249" s="56"/>
      <c r="DB249" s="485"/>
      <c r="DC249" s="512"/>
      <c r="DD249" s="121">
        <f>DD267+DD297</f>
        <v>0</v>
      </c>
      <c r="DE249" s="120"/>
      <c r="DF249" s="56"/>
      <c r="DG249" s="485"/>
      <c r="DH249" s="512"/>
      <c r="DI249" s="121">
        <f>DI255+DI261+DI267+DI273+DI279+DI285+DI291+DI297+DI303+DI309+DI315</f>
        <v>6014618</v>
      </c>
      <c r="DJ249" s="120"/>
      <c r="DK249" s="56"/>
      <c r="DL249" s="485"/>
      <c r="DM249" s="512"/>
      <c r="DN249" s="121">
        <f>DN255+DN261+DN267+DN273+DN279+DN285+DN291+DN297+DN303+DN309+DN315</f>
        <v>1170501</v>
      </c>
      <c r="DO249" s="120"/>
      <c r="DP249" s="56"/>
      <c r="DQ249" s="485"/>
      <c r="DR249" s="512"/>
      <c r="DS249" s="121">
        <f>DS267+DS297</f>
        <v>0</v>
      </c>
      <c r="DT249" s="120"/>
      <c r="DU249" s="56"/>
      <c r="DV249" s="485"/>
      <c r="DW249" s="512"/>
      <c r="DX249" s="121">
        <f>DX255+DX261+DX267+DX273+DX279+DX285+DX291+DX297+DX303+DX309+DX315</f>
        <v>0</v>
      </c>
      <c r="DY249" s="120"/>
      <c r="DZ249" s="56"/>
      <c r="EA249" s="485"/>
      <c r="EB249" s="512"/>
      <c r="EC249" s="121">
        <f>EC255+EC261+EC267+EC273+EC279+EC285+EC291+EC297+EC303+EC309+EC315</f>
        <v>0</v>
      </c>
      <c r="ED249" s="120"/>
      <c r="EE249" s="56"/>
      <c r="EF249" s="485"/>
      <c r="EG249" s="512"/>
      <c r="EH249" s="121">
        <f>EH255+EH261+EH267+EH273+EH279+EH285+EH291+EH297+EH303+EH309+EH315</f>
        <v>0</v>
      </c>
      <c r="EI249" s="120"/>
      <c r="EJ249" s="56"/>
      <c r="EK249" s="485"/>
      <c r="EL249" s="512"/>
      <c r="EM249" s="121">
        <f>EM255+EM261+EM267+EM273+EM279+EM285+EM291+EM297+EM303+EM309+EM315</f>
        <v>12782934</v>
      </c>
      <c r="EN249" s="120"/>
      <c r="EO249" s="56"/>
      <c r="EP249" s="144"/>
    </row>
    <row r="250" spans="4:146" x14ac:dyDescent="0.3">
      <c r="D250" s="144"/>
      <c r="F250" s="509"/>
      <c r="G250" s="412"/>
      <c r="H250" s="56"/>
      <c r="I250" s="56"/>
      <c r="J250" s="56"/>
      <c r="K250" s="485"/>
      <c r="L250" s="412"/>
      <c r="M250" s="56"/>
      <c r="N250" s="56"/>
      <c r="O250" s="56"/>
      <c r="P250" s="485"/>
      <c r="Q250" s="412"/>
      <c r="R250" s="56"/>
      <c r="S250" s="56"/>
      <c r="T250" s="56"/>
      <c r="U250" s="485"/>
      <c r="V250" s="412"/>
      <c r="W250" s="56"/>
      <c r="X250" s="56"/>
      <c r="Y250" s="56"/>
      <c r="Z250" s="485"/>
      <c r="AA250" s="412"/>
      <c r="AB250" s="56"/>
      <c r="AC250" s="56"/>
      <c r="AD250" s="56"/>
      <c r="AE250" s="485"/>
      <c r="AF250" s="412"/>
      <c r="AG250" s="56"/>
      <c r="AH250" s="56"/>
      <c r="AI250" s="56"/>
      <c r="AJ250" s="485"/>
      <c r="AK250" s="412"/>
      <c r="AL250" s="56"/>
      <c r="AM250" s="56"/>
      <c r="AN250" s="56"/>
      <c r="AO250" s="485"/>
      <c r="AP250" s="412"/>
      <c r="AQ250" s="56"/>
      <c r="AR250" s="56"/>
      <c r="AS250" s="56"/>
      <c r="AT250" s="485"/>
      <c r="AU250" s="412"/>
      <c r="AV250" s="56"/>
      <c r="AW250" s="56"/>
      <c r="AX250" s="56"/>
      <c r="AY250" s="485"/>
      <c r="AZ250" s="412"/>
      <c r="BA250" s="56"/>
      <c r="BB250" s="56"/>
      <c r="BC250" s="56"/>
      <c r="BD250" s="485"/>
      <c r="BE250" s="412"/>
      <c r="BF250" s="56"/>
      <c r="BG250" s="56"/>
      <c r="BH250" s="56"/>
      <c r="BI250" s="485"/>
      <c r="BJ250" s="412"/>
      <c r="BK250" s="56"/>
      <c r="BL250" s="56"/>
      <c r="BM250" s="56"/>
      <c r="BN250" s="485"/>
      <c r="BO250" s="412"/>
      <c r="BP250" s="56"/>
      <c r="BQ250" s="56"/>
      <c r="BR250" s="56"/>
      <c r="BS250" s="485"/>
      <c r="BT250" s="412"/>
      <c r="BU250" s="56"/>
      <c r="BV250" s="56"/>
      <c r="BW250" s="56"/>
      <c r="BX250" s="485"/>
      <c r="BY250" s="412"/>
      <c r="BZ250" s="56"/>
      <c r="CA250" s="56"/>
      <c r="CB250" s="56"/>
      <c r="CC250" s="485"/>
      <c r="CD250" s="412"/>
      <c r="CE250" s="56"/>
      <c r="CF250" s="56"/>
      <c r="CG250" s="56"/>
      <c r="CH250" s="485"/>
      <c r="CI250" s="412"/>
      <c r="CJ250" s="56"/>
      <c r="CK250" s="56"/>
      <c r="CL250" s="56"/>
      <c r="CM250" s="485"/>
      <c r="CN250" s="412"/>
      <c r="CO250" s="56"/>
      <c r="CP250" s="56"/>
      <c r="CQ250" s="56"/>
      <c r="CR250" s="485"/>
      <c r="CS250" s="412"/>
      <c r="CT250" s="56"/>
      <c r="CU250" s="56"/>
      <c r="CV250" s="56"/>
      <c r="CW250" s="485"/>
      <c r="CX250" s="412"/>
      <c r="CY250" s="56"/>
      <c r="CZ250" s="56"/>
      <c r="DA250" s="56"/>
      <c r="DB250" s="485"/>
      <c r="DC250" s="412"/>
      <c r="DD250" s="56"/>
      <c r="DE250" s="56"/>
      <c r="DF250" s="56"/>
      <c r="DG250" s="485"/>
      <c r="DH250" s="412"/>
      <c r="DI250" s="56"/>
      <c r="DJ250" s="56"/>
      <c r="DK250" s="56"/>
      <c r="DL250" s="485"/>
      <c r="DM250" s="412"/>
      <c r="DN250" s="56"/>
      <c r="DO250" s="56"/>
      <c r="DP250" s="56"/>
      <c r="DQ250" s="485"/>
      <c r="DR250" s="412"/>
      <c r="DS250" s="56"/>
      <c r="DT250" s="56"/>
      <c r="DU250" s="56"/>
      <c r="DV250" s="485"/>
      <c r="DW250" s="412"/>
      <c r="DX250" s="56"/>
      <c r="DY250" s="56"/>
      <c r="DZ250" s="56"/>
      <c r="EA250" s="485"/>
      <c r="EB250" s="412"/>
      <c r="EC250" s="56"/>
      <c r="ED250" s="56"/>
      <c r="EE250" s="56"/>
      <c r="EF250" s="485"/>
      <c r="EG250" s="412"/>
      <c r="EH250" s="56"/>
      <c r="EI250" s="56"/>
      <c r="EJ250" s="56"/>
      <c r="EK250" s="485"/>
      <c r="EL250" s="412"/>
      <c r="EM250" s="56"/>
      <c r="EN250" s="56"/>
      <c r="EO250" s="56"/>
      <c r="EP250" s="144"/>
    </row>
    <row r="251" spans="4:146" hidden="1" x14ac:dyDescent="0.3">
      <c r="D251" s="144" t="s">
        <v>364</v>
      </c>
      <c r="H251" s="56">
        <f>SUM(H252:H255)</f>
        <v>0</v>
      </c>
      <c r="I251" s="56"/>
      <c r="J251" s="56"/>
      <c r="K251" s="485"/>
      <c r="L251" s="56"/>
      <c r="M251" s="56">
        <f>SUM(M252:M255)</f>
        <v>0</v>
      </c>
      <c r="N251" s="56"/>
      <c r="O251" s="56"/>
      <c r="P251" s="485"/>
      <c r="Q251" s="56"/>
      <c r="R251" s="56">
        <f>SUM(R252:R255)</f>
        <v>0</v>
      </c>
      <c r="S251" s="56"/>
      <c r="T251" s="56"/>
      <c r="U251" s="485"/>
      <c r="V251" s="56"/>
      <c r="W251" s="56">
        <f>SUM(W252:W255)</f>
        <v>0</v>
      </c>
      <c r="X251" s="56"/>
      <c r="Y251" s="56"/>
      <c r="Z251" s="485"/>
      <c r="AA251" s="56"/>
      <c r="AB251" s="56">
        <f>SUM(AB252:AB255)</f>
        <v>0</v>
      </c>
      <c r="AC251" s="56"/>
      <c r="AD251" s="56"/>
      <c r="AE251" s="485"/>
      <c r="AF251" s="56"/>
      <c r="AG251" s="56">
        <f>SUM(AG252:AG255)</f>
        <v>0</v>
      </c>
      <c r="AH251" s="56"/>
      <c r="AI251" s="56"/>
      <c r="AJ251" s="485"/>
      <c r="AK251" s="56"/>
      <c r="AL251" s="56">
        <f>SUM(AL252:AL255)</f>
        <v>0</v>
      </c>
      <c r="AM251" s="56"/>
      <c r="AN251" s="56"/>
      <c r="AO251" s="485"/>
      <c r="AP251" s="56"/>
      <c r="AQ251" s="56">
        <f>SUM(AQ252:AQ255)</f>
        <v>0</v>
      </c>
      <c r="AR251" s="56"/>
      <c r="AS251" s="56"/>
      <c r="AT251" s="485"/>
      <c r="AU251" s="56"/>
      <c r="AV251" s="56">
        <f>SUM(AV252:AV255)</f>
        <v>0</v>
      </c>
      <c r="AW251" s="56"/>
      <c r="AX251" s="56"/>
      <c r="AY251" s="485"/>
      <c r="AZ251" s="56"/>
      <c r="BA251" s="56">
        <f>SUM(BA252:BA255)</f>
        <v>0</v>
      </c>
      <c r="BB251" s="56"/>
      <c r="BC251" s="56"/>
      <c r="BD251" s="485"/>
      <c r="BE251" s="56"/>
      <c r="BF251" s="56">
        <f>SUM(BF252:BF255)</f>
        <v>0</v>
      </c>
      <c r="BG251" s="56"/>
      <c r="BH251" s="56"/>
      <c r="BI251" s="485"/>
      <c r="BJ251" s="56"/>
      <c r="BK251" s="56">
        <f>SUM(BK252:BK255)</f>
        <v>0</v>
      </c>
      <c r="BL251" s="56"/>
      <c r="BM251" s="56"/>
      <c r="BN251" s="485"/>
      <c r="BO251" s="56"/>
      <c r="BP251" s="56">
        <f>SUM(BP252:BP255)</f>
        <v>0</v>
      </c>
      <c r="BQ251" s="56"/>
      <c r="BR251" s="56"/>
      <c r="BS251" s="485"/>
      <c r="BT251" s="56"/>
      <c r="BU251" s="56">
        <f>SUM(BU252:BU255)</f>
        <v>0</v>
      </c>
      <c r="BV251" s="56"/>
      <c r="BW251" s="56"/>
      <c r="BX251" s="485"/>
      <c r="BY251" s="56"/>
      <c r="BZ251" s="56">
        <f>SUM(BZ252:BZ255)</f>
        <v>0</v>
      </c>
      <c r="CA251" s="56"/>
      <c r="CB251" s="56"/>
      <c r="CC251" s="485"/>
      <c r="CD251" s="56"/>
      <c r="CE251" s="56">
        <f>SUM(CE252:CE255)</f>
        <v>0</v>
      </c>
      <c r="CF251" s="56"/>
      <c r="CG251" s="56"/>
      <c r="CH251" s="485"/>
      <c r="CI251" s="56"/>
      <c r="CJ251" s="56">
        <f>SUM(CJ252:CJ255)</f>
        <v>0</v>
      </c>
      <c r="CK251" s="56"/>
      <c r="CL251" s="56"/>
      <c r="CM251" s="485"/>
      <c r="CN251" s="56"/>
      <c r="CO251" s="56">
        <f>SUM(CO252:CO255)</f>
        <v>0</v>
      </c>
      <c r="CP251" s="56"/>
      <c r="CQ251" s="56"/>
      <c r="CR251" s="485"/>
      <c r="CS251" s="56"/>
      <c r="CT251" s="56">
        <f>SUM(CT252:CT255)</f>
        <v>0</v>
      </c>
      <c r="CU251" s="56"/>
      <c r="CV251" s="56"/>
      <c r="CW251" s="485"/>
      <c r="CX251" s="56"/>
      <c r="CY251" s="56">
        <f>SUM(CY252:CY255)</f>
        <v>0</v>
      </c>
      <c r="CZ251" s="56"/>
      <c r="DA251" s="56"/>
      <c r="DB251" s="485"/>
      <c r="DC251" s="56"/>
      <c r="DD251" s="56">
        <f>SUM(DD252:DD255)</f>
        <v>0</v>
      </c>
      <c r="DE251" s="56"/>
      <c r="DF251" s="56"/>
      <c r="DG251" s="485"/>
      <c r="DH251" s="56"/>
      <c r="DI251" s="56">
        <f>SUM(DI252:DI255)</f>
        <v>0</v>
      </c>
      <c r="DJ251" s="56"/>
      <c r="DK251" s="56"/>
      <c r="DL251" s="485"/>
      <c r="DM251" s="56"/>
      <c r="DN251" s="56">
        <f>SUM(DN252:DN255)</f>
        <v>0</v>
      </c>
      <c r="DO251" s="56"/>
      <c r="DP251" s="56"/>
      <c r="DQ251" s="485"/>
      <c r="DR251" s="56"/>
      <c r="DS251" s="56">
        <f>SUM(DS252:DS255)</f>
        <v>0</v>
      </c>
      <c r="DT251" s="56"/>
      <c r="DU251" s="56"/>
      <c r="DV251" s="485"/>
      <c r="DW251" s="56"/>
      <c r="DX251" s="56">
        <f>SUM(DX252:DX255)</f>
        <v>0</v>
      </c>
      <c r="DY251" s="56"/>
      <c r="DZ251" s="56"/>
      <c r="EA251" s="485"/>
      <c r="EB251" s="56"/>
      <c r="EC251" s="56">
        <f>SUM(EC252:EC255)</f>
        <v>0</v>
      </c>
      <c r="ED251" s="56"/>
      <c r="EE251" s="56"/>
      <c r="EF251" s="485"/>
      <c r="EG251" s="56"/>
      <c r="EH251" s="56">
        <f>SUM(EH252:EH255)</f>
        <v>0</v>
      </c>
      <c r="EI251" s="56"/>
      <c r="EJ251" s="56"/>
      <c r="EK251" s="485"/>
      <c r="EL251" s="56"/>
      <c r="EM251" s="56">
        <f>SUM(EM252:EM255)</f>
        <v>0</v>
      </c>
      <c r="EN251" s="56"/>
      <c r="EO251" s="56"/>
      <c r="EP251" s="144"/>
    </row>
    <row r="252" spans="4:146" hidden="1" x14ac:dyDescent="0.3">
      <c r="D252" s="144" t="s">
        <v>362</v>
      </c>
      <c r="G252" s="406"/>
      <c r="H252" s="483">
        <v>0</v>
      </c>
      <c r="I252" s="484"/>
      <c r="J252" s="56"/>
      <c r="K252" s="485"/>
      <c r="L252" s="486"/>
      <c r="M252" s="483">
        <v>0</v>
      </c>
      <c r="N252" s="484"/>
      <c r="O252" s="56"/>
      <c r="P252" s="485"/>
      <c r="Q252" s="486"/>
      <c r="R252" s="483">
        <v>0</v>
      </c>
      <c r="S252" s="484"/>
      <c r="T252" s="56"/>
      <c r="U252" s="485"/>
      <c r="V252" s="486"/>
      <c r="W252" s="483">
        <v>0</v>
      </c>
      <c r="X252" s="484"/>
      <c r="Y252" s="56"/>
      <c r="Z252" s="485"/>
      <c r="AA252" s="486"/>
      <c r="AB252" s="483">
        <v>0</v>
      </c>
      <c r="AC252" s="484"/>
      <c r="AD252" s="56"/>
      <c r="AE252" s="485"/>
      <c r="AF252" s="486"/>
      <c r="AG252" s="483">
        <v>0</v>
      </c>
      <c r="AH252" s="484"/>
      <c r="AI252" s="56"/>
      <c r="AJ252" s="485"/>
      <c r="AK252" s="486"/>
      <c r="AL252" s="483">
        <v>0</v>
      </c>
      <c r="AM252" s="484"/>
      <c r="AN252" s="56"/>
      <c r="AO252" s="485"/>
      <c r="AP252" s="486"/>
      <c r="AQ252" s="483">
        <v>0</v>
      </c>
      <c r="AR252" s="484"/>
      <c r="AS252" s="56"/>
      <c r="AT252" s="485"/>
      <c r="AU252" s="486"/>
      <c r="AV252" s="483">
        <v>0</v>
      </c>
      <c r="AW252" s="484"/>
      <c r="AX252" s="56"/>
      <c r="AY252" s="485"/>
      <c r="AZ252" s="486"/>
      <c r="BA252" s="483">
        <v>0</v>
      </c>
      <c r="BB252" s="484"/>
      <c r="BC252" s="56"/>
      <c r="BD252" s="485"/>
      <c r="BE252" s="486"/>
      <c r="BF252" s="483">
        <v>0</v>
      </c>
      <c r="BG252" s="484"/>
      <c r="BH252" s="56"/>
      <c r="BI252" s="485"/>
      <c r="BJ252" s="486"/>
      <c r="BK252" s="483">
        <v>0</v>
      </c>
      <c r="BL252" s="484"/>
      <c r="BM252" s="56"/>
      <c r="BN252" s="485"/>
      <c r="BO252" s="486"/>
      <c r="BP252" s="483">
        <v>0</v>
      </c>
      <c r="BQ252" s="484"/>
      <c r="BR252" s="56"/>
      <c r="BS252" s="485"/>
      <c r="BT252" s="486"/>
      <c r="BU252" s="483">
        <f>SUM(M252:BP252)</f>
        <v>0</v>
      </c>
      <c r="BV252" s="484"/>
      <c r="BW252" s="56"/>
      <c r="BX252" s="485"/>
      <c r="BY252" s="486"/>
      <c r="BZ252" s="483">
        <v>0</v>
      </c>
      <c r="CA252" s="484"/>
      <c r="CB252" s="56"/>
      <c r="CC252" s="485"/>
      <c r="CD252" s="486"/>
      <c r="CE252" s="483">
        <v>0</v>
      </c>
      <c r="CF252" s="484"/>
      <c r="CG252" s="56"/>
      <c r="CH252" s="485"/>
      <c r="CI252" s="486"/>
      <c r="CJ252" s="483">
        <v>0</v>
      </c>
      <c r="CK252" s="484"/>
      <c r="CL252" s="56"/>
      <c r="CM252" s="485"/>
      <c r="CN252" s="486"/>
      <c r="CO252" s="483">
        <v>0</v>
      </c>
      <c r="CP252" s="484"/>
      <c r="CQ252" s="56"/>
      <c r="CR252" s="485"/>
      <c r="CS252" s="486"/>
      <c r="CT252" s="483">
        <v>0</v>
      </c>
      <c r="CU252" s="484"/>
      <c r="CV252" s="56"/>
      <c r="CW252" s="485"/>
      <c r="CX252" s="486"/>
      <c r="CY252" s="483">
        <v>0</v>
      </c>
      <c r="CZ252" s="484"/>
      <c r="DA252" s="56"/>
      <c r="DB252" s="485"/>
      <c r="DC252" s="486"/>
      <c r="DD252" s="483">
        <v>0</v>
      </c>
      <c r="DE252" s="484"/>
      <c r="DF252" s="56"/>
      <c r="DG252" s="485"/>
      <c r="DH252" s="486"/>
      <c r="DI252" s="483">
        <v>0</v>
      </c>
      <c r="DJ252" s="484"/>
      <c r="DK252" s="56"/>
      <c r="DL252" s="485"/>
      <c r="DM252" s="486"/>
      <c r="DN252" s="483">
        <v>0</v>
      </c>
      <c r="DO252" s="484"/>
      <c r="DP252" s="56"/>
      <c r="DQ252" s="485"/>
      <c r="DR252" s="486"/>
      <c r="DS252" s="483">
        <v>0</v>
      </c>
      <c r="DT252" s="484"/>
      <c r="DU252" s="56"/>
      <c r="DV252" s="485"/>
      <c r="DW252" s="486"/>
      <c r="DX252" s="483">
        <v>0</v>
      </c>
      <c r="DY252" s="484"/>
      <c r="DZ252" s="56"/>
      <c r="EA252" s="485"/>
      <c r="EB252" s="486"/>
      <c r="EC252" s="483">
        <v>0</v>
      </c>
      <c r="ED252" s="484"/>
      <c r="EE252" s="56"/>
      <c r="EF252" s="485"/>
      <c r="EG252" s="486"/>
      <c r="EH252" s="483">
        <v>0</v>
      </c>
      <c r="EI252" s="484"/>
      <c r="EJ252" s="56"/>
      <c r="EK252" s="485"/>
      <c r="EL252" s="486"/>
      <c r="EM252" s="483">
        <f>SUM(CE252:EH252)</f>
        <v>0</v>
      </c>
      <c r="EN252" s="484"/>
      <c r="EO252" s="56"/>
      <c r="EP252" s="144"/>
    </row>
    <row r="253" spans="4:146" hidden="1" x14ac:dyDescent="0.3">
      <c r="D253" s="144" t="s">
        <v>365</v>
      </c>
      <c r="G253" s="400"/>
      <c r="H253" s="56">
        <v>0</v>
      </c>
      <c r="I253" s="55"/>
      <c r="J253" s="56"/>
      <c r="K253" s="485"/>
      <c r="L253" s="485"/>
      <c r="M253" s="56">
        <v>0</v>
      </c>
      <c r="N253" s="55"/>
      <c r="O253" s="56"/>
      <c r="P253" s="485"/>
      <c r="Q253" s="485"/>
      <c r="R253" s="56">
        <v>0</v>
      </c>
      <c r="S253" s="55"/>
      <c r="T253" s="56"/>
      <c r="U253" s="485"/>
      <c r="V253" s="485"/>
      <c r="W253" s="56">
        <v>0</v>
      </c>
      <c r="X253" s="55"/>
      <c r="Y253" s="56"/>
      <c r="Z253" s="485"/>
      <c r="AA253" s="485"/>
      <c r="AB253" s="56">
        <v>0</v>
      </c>
      <c r="AC253" s="55"/>
      <c r="AD253" s="56"/>
      <c r="AE253" s="485"/>
      <c r="AF253" s="485"/>
      <c r="AG253" s="56">
        <v>0</v>
      </c>
      <c r="AH253" s="55"/>
      <c r="AI253" s="56"/>
      <c r="AJ253" s="485"/>
      <c r="AK253" s="485"/>
      <c r="AL253" s="56">
        <v>0</v>
      </c>
      <c r="AM253" s="55"/>
      <c r="AN253" s="56"/>
      <c r="AO253" s="485"/>
      <c r="AP253" s="485"/>
      <c r="AQ253" s="56">
        <v>0</v>
      </c>
      <c r="AR253" s="55"/>
      <c r="AS253" s="56"/>
      <c r="AT253" s="485"/>
      <c r="AU253" s="485"/>
      <c r="AV253" s="56">
        <v>0</v>
      </c>
      <c r="AW253" s="55"/>
      <c r="AX253" s="56"/>
      <c r="AY253" s="485"/>
      <c r="AZ253" s="485"/>
      <c r="BA253" s="56">
        <v>0</v>
      </c>
      <c r="BB253" s="55"/>
      <c r="BC253" s="56"/>
      <c r="BD253" s="485"/>
      <c r="BE253" s="485"/>
      <c r="BF253" s="56">
        <v>0</v>
      </c>
      <c r="BG253" s="55"/>
      <c r="BH253" s="56"/>
      <c r="BI253" s="485"/>
      <c r="BJ253" s="485"/>
      <c r="BK253" s="56">
        <v>0</v>
      </c>
      <c r="BL253" s="55"/>
      <c r="BM253" s="56"/>
      <c r="BN253" s="485"/>
      <c r="BO253" s="485"/>
      <c r="BP253" s="56">
        <v>0</v>
      </c>
      <c r="BQ253" s="55"/>
      <c r="BR253" s="56"/>
      <c r="BS253" s="485"/>
      <c r="BT253" s="485"/>
      <c r="BU253" s="56">
        <f>SUM(M253:BP253)</f>
        <v>0</v>
      </c>
      <c r="BV253" s="55"/>
      <c r="BW253" s="56"/>
      <c r="BX253" s="485"/>
      <c r="BY253" s="485"/>
      <c r="BZ253" s="56">
        <v>0</v>
      </c>
      <c r="CA253" s="55"/>
      <c r="CB253" s="56"/>
      <c r="CC253" s="485"/>
      <c r="CD253" s="485"/>
      <c r="CE253" s="56">
        <v>0</v>
      </c>
      <c r="CF253" s="55"/>
      <c r="CG253" s="56"/>
      <c r="CH253" s="485"/>
      <c r="CI253" s="485"/>
      <c r="CJ253" s="56">
        <v>0</v>
      </c>
      <c r="CK253" s="55"/>
      <c r="CL253" s="56"/>
      <c r="CM253" s="485"/>
      <c r="CN253" s="485"/>
      <c r="CO253" s="56">
        <v>0</v>
      </c>
      <c r="CP253" s="55"/>
      <c r="CQ253" s="56"/>
      <c r="CR253" s="485"/>
      <c r="CS253" s="485"/>
      <c r="CT253" s="56">
        <v>0</v>
      </c>
      <c r="CU253" s="55"/>
      <c r="CV253" s="56"/>
      <c r="CW253" s="485"/>
      <c r="CX253" s="485"/>
      <c r="CY253" s="56">
        <v>0</v>
      </c>
      <c r="CZ253" s="55"/>
      <c r="DA253" s="56"/>
      <c r="DB253" s="485"/>
      <c r="DC253" s="485"/>
      <c r="DD253" s="56">
        <v>0</v>
      </c>
      <c r="DE253" s="55"/>
      <c r="DF253" s="56"/>
      <c r="DG253" s="485"/>
      <c r="DH253" s="485"/>
      <c r="DI253" s="56">
        <v>0</v>
      </c>
      <c r="DJ253" s="55"/>
      <c r="DK253" s="56"/>
      <c r="DL253" s="485"/>
      <c r="DM253" s="485"/>
      <c r="DN253" s="56">
        <v>0</v>
      </c>
      <c r="DO253" s="55"/>
      <c r="DP253" s="56"/>
      <c r="DQ253" s="485"/>
      <c r="DR253" s="485"/>
      <c r="DS253" s="56">
        <v>0</v>
      </c>
      <c r="DT253" s="55"/>
      <c r="DU253" s="56"/>
      <c r="DV253" s="485"/>
      <c r="DW253" s="485"/>
      <c r="DX253" s="56">
        <v>0</v>
      </c>
      <c r="DY253" s="55"/>
      <c r="DZ253" s="56"/>
      <c r="EA253" s="485"/>
      <c r="EB253" s="485"/>
      <c r="EC253" s="56">
        <v>0</v>
      </c>
      <c r="ED253" s="55"/>
      <c r="EE253" s="56"/>
      <c r="EF253" s="485"/>
      <c r="EG253" s="485"/>
      <c r="EH253" s="56">
        <v>0</v>
      </c>
      <c r="EI253" s="55"/>
      <c r="EJ253" s="56"/>
      <c r="EK253" s="485"/>
      <c r="EL253" s="485"/>
      <c r="EM253" s="56">
        <f>SUM(CE253:EH253)</f>
        <v>0</v>
      </c>
      <c r="EN253" s="55"/>
      <c r="EO253" s="56"/>
      <c r="EP253" s="144"/>
    </row>
    <row r="254" spans="4:146" hidden="1" x14ac:dyDescent="0.3">
      <c r="D254" s="144" t="s">
        <v>366</v>
      </c>
      <c r="G254" s="400"/>
      <c r="H254" s="56">
        <v>0</v>
      </c>
      <c r="I254" s="55"/>
      <c r="J254" s="56"/>
      <c r="K254" s="485"/>
      <c r="L254" s="485"/>
      <c r="M254" s="56">
        <v>0</v>
      </c>
      <c r="N254" s="55"/>
      <c r="O254" s="56"/>
      <c r="P254" s="485"/>
      <c r="Q254" s="485"/>
      <c r="R254" s="56">
        <v>0</v>
      </c>
      <c r="S254" s="55"/>
      <c r="T254" s="56"/>
      <c r="U254" s="485"/>
      <c r="V254" s="485"/>
      <c r="W254" s="56">
        <v>0</v>
      </c>
      <c r="X254" s="55"/>
      <c r="Y254" s="56"/>
      <c r="Z254" s="485"/>
      <c r="AA254" s="485"/>
      <c r="AB254" s="56">
        <v>0</v>
      </c>
      <c r="AC254" s="55"/>
      <c r="AD254" s="56"/>
      <c r="AE254" s="485"/>
      <c r="AF254" s="485"/>
      <c r="AG254" s="56">
        <v>0</v>
      </c>
      <c r="AH254" s="55"/>
      <c r="AI254" s="56"/>
      <c r="AJ254" s="485"/>
      <c r="AK254" s="485"/>
      <c r="AL254" s="56">
        <v>0</v>
      </c>
      <c r="AM254" s="55"/>
      <c r="AN254" s="56"/>
      <c r="AO254" s="485"/>
      <c r="AP254" s="485"/>
      <c r="AQ254" s="56">
        <v>0</v>
      </c>
      <c r="AR254" s="55"/>
      <c r="AS254" s="56"/>
      <c r="AT254" s="485"/>
      <c r="AU254" s="485"/>
      <c r="AV254" s="56">
        <v>0</v>
      </c>
      <c r="AW254" s="55"/>
      <c r="AX254" s="56"/>
      <c r="AY254" s="485"/>
      <c r="AZ254" s="485"/>
      <c r="BA254" s="56">
        <v>0</v>
      </c>
      <c r="BB254" s="55"/>
      <c r="BC254" s="56"/>
      <c r="BD254" s="485"/>
      <c r="BE254" s="485"/>
      <c r="BF254" s="56">
        <v>0</v>
      </c>
      <c r="BG254" s="55"/>
      <c r="BH254" s="56"/>
      <c r="BI254" s="485"/>
      <c r="BJ254" s="485"/>
      <c r="BK254" s="56">
        <v>0</v>
      </c>
      <c r="BL254" s="55"/>
      <c r="BM254" s="56"/>
      <c r="BN254" s="485"/>
      <c r="BO254" s="485"/>
      <c r="BP254" s="56">
        <v>0</v>
      </c>
      <c r="BQ254" s="55"/>
      <c r="BR254" s="56"/>
      <c r="BS254" s="485"/>
      <c r="BT254" s="485"/>
      <c r="BU254" s="56">
        <f>SUM(M254:BP254)</f>
        <v>0</v>
      </c>
      <c r="BV254" s="55"/>
      <c r="BW254" s="56"/>
      <c r="BX254" s="485"/>
      <c r="BY254" s="485"/>
      <c r="BZ254" s="56">
        <v>0</v>
      </c>
      <c r="CA254" s="55"/>
      <c r="CB254" s="56"/>
      <c r="CC254" s="485"/>
      <c r="CD254" s="485"/>
      <c r="CE254" s="56">
        <v>0</v>
      </c>
      <c r="CF254" s="55"/>
      <c r="CG254" s="56"/>
      <c r="CH254" s="485"/>
      <c r="CI254" s="485"/>
      <c r="CJ254" s="56">
        <v>0</v>
      </c>
      <c r="CK254" s="55"/>
      <c r="CL254" s="56"/>
      <c r="CM254" s="485"/>
      <c r="CN254" s="485"/>
      <c r="CO254" s="56">
        <v>0</v>
      </c>
      <c r="CP254" s="55"/>
      <c r="CQ254" s="56"/>
      <c r="CR254" s="485"/>
      <c r="CS254" s="485"/>
      <c r="CT254" s="56">
        <v>0</v>
      </c>
      <c r="CU254" s="55"/>
      <c r="CV254" s="56"/>
      <c r="CW254" s="485"/>
      <c r="CX254" s="485"/>
      <c r="CY254" s="56">
        <v>0</v>
      </c>
      <c r="CZ254" s="55"/>
      <c r="DA254" s="56"/>
      <c r="DB254" s="485"/>
      <c r="DC254" s="485"/>
      <c r="DD254" s="56">
        <v>0</v>
      </c>
      <c r="DE254" s="55"/>
      <c r="DF254" s="56"/>
      <c r="DG254" s="485"/>
      <c r="DH254" s="485"/>
      <c r="DI254" s="56">
        <v>0</v>
      </c>
      <c r="DJ254" s="55"/>
      <c r="DK254" s="56"/>
      <c r="DL254" s="485"/>
      <c r="DM254" s="485"/>
      <c r="DN254" s="56">
        <v>0</v>
      </c>
      <c r="DO254" s="55"/>
      <c r="DP254" s="56"/>
      <c r="DQ254" s="485"/>
      <c r="DR254" s="485"/>
      <c r="DS254" s="56">
        <v>0</v>
      </c>
      <c r="DT254" s="55"/>
      <c r="DU254" s="56"/>
      <c r="DV254" s="485"/>
      <c r="DW254" s="485"/>
      <c r="DX254" s="56">
        <v>0</v>
      </c>
      <c r="DY254" s="55"/>
      <c r="DZ254" s="56"/>
      <c r="EA254" s="485"/>
      <c r="EB254" s="485"/>
      <c r="EC254" s="56">
        <v>0</v>
      </c>
      <c r="ED254" s="55"/>
      <c r="EE254" s="56"/>
      <c r="EF254" s="485"/>
      <c r="EG254" s="485"/>
      <c r="EH254" s="56">
        <v>0</v>
      </c>
      <c r="EI254" s="55"/>
      <c r="EJ254" s="56"/>
      <c r="EK254" s="485"/>
      <c r="EL254" s="485"/>
      <c r="EM254" s="56">
        <f>SUM(CE254:EH254)</f>
        <v>0</v>
      </c>
      <c r="EN254" s="55"/>
      <c r="EO254" s="56"/>
      <c r="EP254" s="144"/>
    </row>
    <row r="255" spans="4:146" hidden="1" x14ac:dyDescent="0.3">
      <c r="D255" s="144" t="s">
        <v>367</v>
      </c>
      <c r="G255" s="420"/>
      <c r="H255" s="121">
        <v>0</v>
      </c>
      <c r="I255" s="120"/>
      <c r="J255" s="56"/>
      <c r="K255" s="485"/>
      <c r="L255" s="494"/>
      <c r="M255" s="121">
        <v>0</v>
      </c>
      <c r="N255" s="120"/>
      <c r="O255" s="56"/>
      <c r="P255" s="485"/>
      <c r="Q255" s="494"/>
      <c r="R255" s="121">
        <v>0</v>
      </c>
      <c r="S255" s="120"/>
      <c r="T255" s="56"/>
      <c r="U255" s="485"/>
      <c r="V255" s="494"/>
      <c r="W255" s="121">
        <v>0</v>
      </c>
      <c r="X255" s="120"/>
      <c r="Y255" s="56"/>
      <c r="Z255" s="485"/>
      <c r="AA255" s="494"/>
      <c r="AB255" s="121">
        <v>0</v>
      </c>
      <c r="AC255" s="120"/>
      <c r="AD255" s="56"/>
      <c r="AE255" s="485"/>
      <c r="AF255" s="494"/>
      <c r="AG255" s="121">
        <v>0</v>
      </c>
      <c r="AH255" s="120"/>
      <c r="AI255" s="56"/>
      <c r="AJ255" s="485"/>
      <c r="AK255" s="494"/>
      <c r="AL255" s="121">
        <v>0</v>
      </c>
      <c r="AM255" s="120"/>
      <c r="AN255" s="56"/>
      <c r="AO255" s="485"/>
      <c r="AP255" s="494"/>
      <c r="AQ255" s="121">
        <v>0</v>
      </c>
      <c r="AR255" s="120"/>
      <c r="AS255" s="56"/>
      <c r="AT255" s="485"/>
      <c r="AU255" s="494"/>
      <c r="AV255" s="121">
        <v>0</v>
      </c>
      <c r="AW255" s="120"/>
      <c r="AX255" s="56"/>
      <c r="AY255" s="485"/>
      <c r="AZ255" s="494"/>
      <c r="BA255" s="121">
        <v>0</v>
      </c>
      <c r="BB255" s="120"/>
      <c r="BC255" s="56"/>
      <c r="BD255" s="485"/>
      <c r="BE255" s="494"/>
      <c r="BF255" s="121">
        <v>0</v>
      </c>
      <c r="BG255" s="120"/>
      <c r="BH255" s="56"/>
      <c r="BI255" s="485"/>
      <c r="BJ255" s="494"/>
      <c r="BK255" s="121">
        <v>0</v>
      </c>
      <c r="BL255" s="120"/>
      <c r="BM255" s="56"/>
      <c r="BN255" s="485"/>
      <c r="BO255" s="494"/>
      <c r="BP255" s="121">
        <v>0</v>
      </c>
      <c r="BQ255" s="120"/>
      <c r="BR255" s="56"/>
      <c r="BS255" s="485"/>
      <c r="BT255" s="494"/>
      <c r="BU255" s="121">
        <f>SUM(M255:BP255)</f>
        <v>0</v>
      </c>
      <c r="BV255" s="120"/>
      <c r="BW255" s="56"/>
      <c r="BX255" s="485"/>
      <c r="BY255" s="494"/>
      <c r="BZ255" s="121">
        <v>0</v>
      </c>
      <c r="CA255" s="120"/>
      <c r="CB255" s="56"/>
      <c r="CC255" s="485"/>
      <c r="CD255" s="494"/>
      <c r="CE255" s="121">
        <v>0</v>
      </c>
      <c r="CF255" s="120"/>
      <c r="CG255" s="56"/>
      <c r="CH255" s="485"/>
      <c r="CI255" s="494"/>
      <c r="CJ255" s="121">
        <v>0</v>
      </c>
      <c r="CK255" s="120"/>
      <c r="CL255" s="56"/>
      <c r="CM255" s="485"/>
      <c r="CN255" s="494"/>
      <c r="CO255" s="121">
        <v>0</v>
      </c>
      <c r="CP255" s="120"/>
      <c r="CQ255" s="56"/>
      <c r="CR255" s="485"/>
      <c r="CS255" s="494"/>
      <c r="CT255" s="121">
        <v>0</v>
      </c>
      <c r="CU255" s="120"/>
      <c r="CV255" s="56"/>
      <c r="CW255" s="485"/>
      <c r="CX255" s="494"/>
      <c r="CY255" s="121">
        <v>0</v>
      </c>
      <c r="CZ255" s="120"/>
      <c r="DA255" s="56"/>
      <c r="DB255" s="485"/>
      <c r="DC255" s="494"/>
      <c r="DD255" s="121">
        <v>0</v>
      </c>
      <c r="DE255" s="120"/>
      <c r="DF255" s="56"/>
      <c r="DG255" s="485"/>
      <c r="DH255" s="494"/>
      <c r="DI255" s="121">
        <v>0</v>
      </c>
      <c r="DJ255" s="120"/>
      <c r="DK255" s="56"/>
      <c r="DL255" s="485"/>
      <c r="DM255" s="494"/>
      <c r="DN255" s="121">
        <v>0</v>
      </c>
      <c r="DO255" s="120"/>
      <c r="DP255" s="56"/>
      <c r="DQ255" s="485"/>
      <c r="DR255" s="494"/>
      <c r="DS255" s="121">
        <v>0</v>
      </c>
      <c r="DT255" s="120"/>
      <c r="DU255" s="56"/>
      <c r="DV255" s="485"/>
      <c r="DW255" s="494"/>
      <c r="DX255" s="121">
        <v>0</v>
      </c>
      <c r="DY255" s="120"/>
      <c r="DZ255" s="56"/>
      <c r="EA255" s="485"/>
      <c r="EB255" s="494"/>
      <c r="EC255" s="121">
        <v>0</v>
      </c>
      <c r="ED255" s="120"/>
      <c r="EE255" s="56"/>
      <c r="EF255" s="485"/>
      <c r="EG255" s="494"/>
      <c r="EH255" s="121">
        <v>0</v>
      </c>
      <c r="EI255" s="120"/>
      <c r="EJ255" s="56"/>
      <c r="EK255" s="485"/>
      <c r="EL255" s="494"/>
      <c r="EM255" s="121">
        <f>SUM(CE255:EH255)</f>
        <v>0</v>
      </c>
      <c r="EN255" s="120"/>
      <c r="EO255" s="56"/>
      <c r="EP255" s="144"/>
    </row>
    <row r="256" spans="4:146" hidden="1" x14ac:dyDescent="0.3">
      <c r="D256" s="144"/>
      <c r="H256" s="56"/>
      <c r="I256" s="56"/>
      <c r="J256" s="56"/>
      <c r="K256" s="485"/>
      <c r="L256" s="56"/>
      <c r="M256" s="56"/>
      <c r="N256" s="56"/>
      <c r="O256" s="56"/>
      <c r="P256" s="485"/>
      <c r="Q256" s="56"/>
      <c r="R256" s="56"/>
      <c r="S256" s="56"/>
      <c r="T256" s="56"/>
      <c r="U256" s="485"/>
      <c r="V256" s="56"/>
      <c r="W256" s="56"/>
      <c r="X256" s="56"/>
      <c r="Y256" s="56"/>
      <c r="Z256" s="485"/>
      <c r="AA256" s="56"/>
      <c r="AB256" s="56"/>
      <c r="AC256" s="56"/>
      <c r="AD256" s="56"/>
      <c r="AE256" s="485"/>
      <c r="AF256" s="56"/>
      <c r="AG256" s="56"/>
      <c r="AH256" s="56"/>
      <c r="AI256" s="56"/>
      <c r="AJ256" s="485"/>
      <c r="AK256" s="56"/>
      <c r="AL256" s="56"/>
      <c r="AM256" s="56"/>
      <c r="AN256" s="56"/>
      <c r="AO256" s="485"/>
      <c r="AP256" s="56"/>
      <c r="AQ256" s="56"/>
      <c r="AR256" s="56"/>
      <c r="AS256" s="56"/>
      <c r="AT256" s="485"/>
      <c r="AU256" s="56"/>
      <c r="AV256" s="56"/>
      <c r="AW256" s="56"/>
      <c r="AX256" s="56"/>
      <c r="AY256" s="485"/>
      <c r="AZ256" s="56"/>
      <c r="BA256" s="56"/>
      <c r="BB256" s="56"/>
      <c r="BC256" s="56"/>
      <c r="BD256" s="485"/>
      <c r="BE256" s="56"/>
      <c r="BF256" s="56"/>
      <c r="BG256" s="56"/>
      <c r="BH256" s="56"/>
      <c r="BI256" s="485"/>
      <c r="BJ256" s="56"/>
      <c r="BK256" s="56"/>
      <c r="BL256" s="56"/>
      <c r="BM256" s="56"/>
      <c r="BN256" s="485"/>
      <c r="BO256" s="56"/>
      <c r="BP256" s="56"/>
      <c r="BQ256" s="56"/>
      <c r="BR256" s="56"/>
      <c r="BS256" s="485"/>
      <c r="BT256" s="56"/>
      <c r="BU256" s="56"/>
      <c r="BV256" s="56"/>
      <c r="BW256" s="56"/>
      <c r="BX256" s="485"/>
      <c r="BY256" s="56"/>
      <c r="BZ256" s="56"/>
      <c r="CA256" s="56"/>
      <c r="CB256" s="56"/>
      <c r="CC256" s="485"/>
      <c r="CD256" s="56"/>
      <c r="CE256" s="56"/>
      <c r="CF256" s="56"/>
      <c r="CG256" s="56"/>
      <c r="CH256" s="485"/>
      <c r="CI256" s="56"/>
      <c r="CJ256" s="56"/>
      <c r="CK256" s="56"/>
      <c r="CL256" s="56"/>
      <c r="CM256" s="485"/>
      <c r="CN256" s="56"/>
      <c r="CO256" s="56"/>
      <c r="CP256" s="56"/>
      <c r="CQ256" s="56"/>
      <c r="CR256" s="485"/>
      <c r="CS256" s="56"/>
      <c r="CT256" s="56"/>
      <c r="CU256" s="56"/>
      <c r="CV256" s="56"/>
      <c r="CW256" s="485"/>
      <c r="CX256" s="56"/>
      <c r="CY256" s="56"/>
      <c r="CZ256" s="56"/>
      <c r="DA256" s="56"/>
      <c r="DB256" s="485"/>
      <c r="DC256" s="56"/>
      <c r="DD256" s="56"/>
      <c r="DE256" s="56"/>
      <c r="DF256" s="56"/>
      <c r="DG256" s="485"/>
      <c r="DH256" s="56"/>
      <c r="DI256" s="56"/>
      <c r="DJ256" s="56"/>
      <c r="DK256" s="56"/>
      <c r="DL256" s="485"/>
      <c r="DM256" s="56"/>
      <c r="DN256" s="56"/>
      <c r="DO256" s="56"/>
      <c r="DP256" s="56"/>
      <c r="DQ256" s="485"/>
      <c r="DR256" s="56"/>
      <c r="DS256" s="56"/>
      <c r="DT256" s="56"/>
      <c r="DU256" s="56"/>
      <c r="DV256" s="485"/>
      <c r="DW256" s="56"/>
      <c r="DX256" s="56"/>
      <c r="DY256" s="56"/>
      <c r="DZ256" s="56"/>
      <c r="EA256" s="485"/>
      <c r="EB256" s="56"/>
      <c r="EC256" s="56"/>
      <c r="ED256" s="56"/>
      <c r="EE256" s="56"/>
      <c r="EF256" s="485"/>
      <c r="EG256" s="56"/>
      <c r="EH256" s="56"/>
      <c r="EI256" s="56"/>
      <c r="EJ256" s="56"/>
      <c r="EK256" s="485"/>
      <c r="EL256" s="56"/>
      <c r="EM256" s="56"/>
      <c r="EN256" s="56"/>
      <c r="EO256" s="56"/>
      <c r="EP256" s="144"/>
    </row>
    <row r="257" spans="4:146" hidden="1" x14ac:dyDescent="0.3">
      <c r="D257" s="144" t="s">
        <v>368</v>
      </c>
      <c r="H257" s="56">
        <f>SUM(H258:H261)</f>
        <v>0</v>
      </c>
      <c r="I257" s="56"/>
      <c r="J257" s="56"/>
      <c r="K257" s="485"/>
      <c r="L257" s="56"/>
      <c r="M257" s="56">
        <f>SUM(M258:M261)</f>
        <v>0</v>
      </c>
      <c r="N257" s="56"/>
      <c r="O257" s="56"/>
      <c r="P257" s="485"/>
      <c r="Q257" s="56"/>
      <c r="R257" s="56">
        <f>SUM(R258:R261)</f>
        <v>0</v>
      </c>
      <c r="S257" s="56"/>
      <c r="T257" s="56"/>
      <c r="U257" s="485"/>
      <c r="V257" s="56"/>
      <c r="W257" s="56">
        <f>SUM(W258:W261)</f>
        <v>0</v>
      </c>
      <c r="X257" s="56"/>
      <c r="Y257" s="56"/>
      <c r="Z257" s="485"/>
      <c r="AA257" s="56"/>
      <c r="AB257" s="56">
        <f>SUM(AB258:AB261)</f>
        <v>0</v>
      </c>
      <c r="AC257" s="56"/>
      <c r="AD257" s="56"/>
      <c r="AE257" s="485"/>
      <c r="AF257" s="56"/>
      <c r="AG257" s="56">
        <f>SUM(AG258:AG261)</f>
        <v>0</v>
      </c>
      <c r="AH257" s="56"/>
      <c r="AI257" s="56"/>
      <c r="AJ257" s="485"/>
      <c r="AK257" s="56"/>
      <c r="AL257" s="56">
        <f>SUM(AL258:AL261)</f>
        <v>0</v>
      </c>
      <c r="AM257" s="56"/>
      <c r="AN257" s="56"/>
      <c r="AO257" s="485"/>
      <c r="AP257" s="56"/>
      <c r="AQ257" s="56">
        <f>SUM(AQ258:AQ261)</f>
        <v>0</v>
      </c>
      <c r="AR257" s="56"/>
      <c r="AS257" s="56"/>
      <c r="AT257" s="485"/>
      <c r="AU257" s="56"/>
      <c r="AV257" s="56">
        <f>SUM(AV258:AV261)</f>
        <v>0</v>
      </c>
      <c r="AW257" s="56"/>
      <c r="AX257" s="56"/>
      <c r="AY257" s="485"/>
      <c r="AZ257" s="56"/>
      <c r="BA257" s="56">
        <f>SUM(BA258:BA261)</f>
        <v>0</v>
      </c>
      <c r="BB257" s="56"/>
      <c r="BC257" s="56"/>
      <c r="BD257" s="485"/>
      <c r="BE257" s="56"/>
      <c r="BF257" s="56">
        <f>SUM(BF258:BF261)</f>
        <v>0</v>
      </c>
      <c r="BG257" s="56"/>
      <c r="BH257" s="56"/>
      <c r="BI257" s="485"/>
      <c r="BJ257" s="56"/>
      <c r="BK257" s="56">
        <f>SUM(BK258:BK261)</f>
        <v>0</v>
      </c>
      <c r="BL257" s="56"/>
      <c r="BM257" s="56"/>
      <c r="BN257" s="485"/>
      <c r="BO257" s="56"/>
      <c r="BP257" s="56">
        <f>SUM(BP258:BP261)</f>
        <v>0</v>
      </c>
      <c r="BQ257" s="56"/>
      <c r="BR257" s="56"/>
      <c r="BS257" s="485"/>
      <c r="BT257" s="56"/>
      <c r="BU257" s="56">
        <f>SUM(BU258:BU261)</f>
        <v>0</v>
      </c>
      <c r="BV257" s="56"/>
      <c r="BW257" s="56"/>
      <c r="BX257" s="485"/>
      <c r="BY257" s="56"/>
      <c r="BZ257" s="56">
        <f>SUM(BZ258:BZ261)</f>
        <v>0</v>
      </c>
      <c r="CA257" s="56"/>
      <c r="CB257" s="56"/>
      <c r="CC257" s="485"/>
      <c r="CD257" s="56"/>
      <c r="CE257" s="56">
        <f>SUM(CE258:CE261)</f>
        <v>0</v>
      </c>
      <c r="CF257" s="56"/>
      <c r="CG257" s="56"/>
      <c r="CH257" s="485"/>
      <c r="CI257" s="56"/>
      <c r="CJ257" s="56">
        <f>SUM(CJ258:CJ261)</f>
        <v>0</v>
      </c>
      <c r="CK257" s="56"/>
      <c r="CL257" s="56"/>
      <c r="CM257" s="485"/>
      <c r="CN257" s="56"/>
      <c r="CO257" s="56">
        <f>SUM(CO258:CO261)</f>
        <v>0</v>
      </c>
      <c r="CP257" s="56"/>
      <c r="CQ257" s="56"/>
      <c r="CR257" s="485"/>
      <c r="CS257" s="56"/>
      <c r="CT257" s="56">
        <f>SUM(CT258:CT261)</f>
        <v>0</v>
      </c>
      <c r="CU257" s="56"/>
      <c r="CV257" s="56"/>
      <c r="CW257" s="485"/>
      <c r="CX257" s="56"/>
      <c r="CY257" s="56">
        <f>SUM(CY258:CY261)</f>
        <v>0</v>
      </c>
      <c r="CZ257" s="56"/>
      <c r="DA257" s="56"/>
      <c r="DB257" s="485"/>
      <c r="DC257" s="56"/>
      <c r="DD257" s="56">
        <f>SUM(DD258:DD261)</f>
        <v>0</v>
      </c>
      <c r="DE257" s="56"/>
      <c r="DF257" s="56"/>
      <c r="DG257" s="485"/>
      <c r="DH257" s="56"/>
      <c r="DI257" s="56">
        <f>SUM(DI258:DI261)</f>
        <v>0</v>
      </c>
      <c r="DJ257" s="56"/>
      <c r="DK257" s="56"/>
      <c r="DL257" s="485"/>
      <c r="DM257" s="56"/>
      <c r="DN257" s="56">
        <f>SUM(DN258:DN261)</f>
        <v>0</v>
      </c>
      <c r="DO257" s="56"/>
      <c r="DP257" s="56"/>
      <c r="DQ257" s="485"/>
      <c r="DR257" s="56"/>
      <c r="DS257" s="56">
        <f>SUM(DS258:DS261)</f>
        <v>0</v>
      </c>
      <c r="DT257" s="56"/>
      <c r="DU257" s="56"/>
      <c r="DV257" s="485"/>
      <c r="DW257" s="56"/>
      <c r="DX257" s="56">
        <f>SUM(DX258:DX261)</f>
        <v>0</v>
      </c>
      <c r="DY257" s="56"/>
      <c r="DZ257" s="56"/>
      <c r="EA257" s="485"/>
      <c r="EB257" s="56"/>
      <c r="EC257" s="56">
        <f>SUM(EC258:EC261)</f>
        <v>0</v>
      </c>
      <c r="ED257" s="56"/>
      <c r="EE257" s="56"/>
      <c r="EF257" s="485"/>
      <c r="EG257" s="56"/>
      <c r="EH257" s="56">
        <f>SUM(EH258:EH261)</f>
        <v>0</v>
      </c>
      <c r="EI257" s="56"/>
      <c r="EJ257" s="56"/>
      <c r="EK257" s="485"/>
      <c r="EL257" s="56"/>
      <c r="EM257" s="56">
        <f>SUM(EM258:EM261)</f>
        <v>0</v>
      </c>
      <c r="EN257" s="56"/>
      <c r="EO257" s="56"/>
      <c r="EP257" s="144"/>
    </row>
    <row r="258" spans="4:146" hidden="1" x14ac:dyDescent="0.3">
      <c r="D258" s="144" t="s">
        <v>362</v>
      </c>
      <c r="G258" s="406"/>
      <c r="H258" s="483">
        <v>0</v>
      </c>
      <c r="I258" s="484"/>
      <c r="J258" s="56"/>
      <c r="K258" s="485"/>
      <c r="L258" s="486"/>
      <c r="M258" s="483">
        <v>0</v>
      </c>
      <c r="N258" s="484"/>
      <c r="O258" s="56"/>
      <c r="P258" s="485"/>
      <c r="Q258" s="486"/>
      <c r="R258" s="483">
        <v>0</v>
      </c>
      <c r="S258" s="484"/>
      <c r="T258" s="56"/>
      <c r="U258" s="485"/>
      <c r="V258" s="486"/>
      <c r="W258" s="483">
        <v>0</v>
      </c>
      <c r="X258" s="484"/>
      <c r="Y258" s="56"/>
      <c r="Z258" s="485"/>
      <c r="AA258" s="486"/>
      <c r="AB258" s="483">
        <v>0</v>
      </c>
      <c r="AC258" s="484"/>
      <c r="AD258" s="56"/>
      <c r="AE258" s="485"/>
      <c r="AF258" s="486"/>
      <c r="AG258" s="483">
        <v>0</v>
      </c>
      <c r="AH258" s="484"/>
      <c r="AI258" s="56"/>
      <c r="AJ258" s="485"/>
      <c r="AK258" s="486"/>
      <c r="AL258" s="483">
        <v>0</v>
      </c>
      <c r="AM258" s="484"/>
      <c r="AN258" s="56"/>
      <c r="AO258" s="485"/>
      <c r="AP258" s="486"/>
      <c r="AQ258" s="483">
        <v>0</v>
      </c>
      <c r="AR258" s="484"/>
      <c r="AS258" s="56"/>
      <c r="AT258" s="485"/>
      <c r="AU258" s="486"/>
      <c r="AV258" s="483">
        <v>0</v>
      </c>
      <c r="AW258" s="484"/>
      <c r="AX258" s="56"/>
      <c r="AY258" s="485"/>
      <c r="AZ258" s="486"/>
      <c r="BA258" s="483">
        <v>0</v>
      </c>
      <c r="BB258" s="484"/>
      <c r="BC258" s="56"/>
      <c r="BD258" s="485"/>
      <c r="BE258" s="486"/>
      <c r="BF258" s="483">
        <v>0</v>
      </c>
      <c r="BG258" s="484"/>
      <c r="BH258" s="56"/>
      <c r="BI258" s="485"/>
      <c r="BJ258" s="486"/>
      <c r="BK258" s="483">
        <v>0</v>
      </c>
      <c r="BL258" s="484"/>
      <c r="BM258" s="56"/>
      <c r="BN258" s="485"/>
      <c r="BO258" s="486"/>
      <c r="BP258" s="483">
        <v>0</v>
      </c>
      <c r="BQ258" s="484"/>
      <c r="BR258" s="56"/>
      <c r="BS258" s="485"/>
      <c r="BT258" s="486"/>
      <c r="BU258" s="483">
        <f>SUM(M258:BP258)</f>
        <v>0</v>
      </c>
      <c r="BV258" s="484"/>
      <c r="BW258" s="56"/>
      <c r="BX258" s="485"/>
      <c r="BY258" s="486"/>
      <c r="BZ258" s="483">
        <v>0</v>
      </c>
      <c r="CA258" s="484"/>
      <c r="CB258" s="56"/>
      <c r="CC258" s="485"/>
      <c r="CD258" s="486"/>
      <c r="CE258" s="483">
        <v>0</v>
      </c>
      <c r="CF258" s="484"/>
      <c r="CG258" s="56"/>
      <c r="CH258" s="485"/>
      <c r="CI258" s="486"/>
      <c r="CJ258" s="483">
        <v>0</v>
      </c>
      <c r="CK258" s="484"/>
      <c r="CL258" s="56"/>
      <c r="CM258" s="485"/>
      <c r="CN258" s="486"/>
      <c r="CO258" s="483">
        <v>0</v>
      </c>
      <c r="CP258" s="484"/>
      <c r="CQ258" s="56"/>
      <c r="CR258" s="485"/>
      <c r="CS258" s="486"/>
      <c r="CT258" s="483">
        <v>0</v>
      </c>
      <c r="CU258" s="484"/>
      <c r="CV258" s="56"/>
      <c r="CW258" s="485"/>
      <c r="CX258" s="486"/>
      <c r="CY258" s="483">
        <v>0</v>
      </c>
      <c r="CZ258" s="484"/>
      <c r="DA258" s="56"/>
      <c r="DB258" s="485"/>
      <c r="DC258" s="486"/>
      <c r="DD258" s="483">
        <v>0</v>
      </c>
      <c r="DE258" s="484"/>
      <c r="DF258" s="56"/>
      <c r="DG258" s="485"/>
      <c r="DH258" s="486"/>
      <c r="DI258" s="483">
        <v>0</v>
      </c>
      <c r="DJ258" s="484"/>
      <c r="DK258" s="56"/>
      <c r="DL258" s="485"/>
      <c r="DM258" s="486"/>
      <c r="DN258" s="483">
        <v>0</v>
      </c>
      <c r="DO258" s="484"/>
      <c r="DP258" s="56"/>
      <c r="DQ258" s="485"/>
      <c r="DR258" s="486"/>
      <c r="DS258" s="483">
        <v>0</v>
      </c>
      <c r="DT258" s="484"/>
      <c r="DU258" s="56"/>
      <c r="DV258" s="485"/>
      <c r="DW258" s="486"/>
      <c r="DX258" s="483">
        <v>0</v>
      </c>
      <c r="DY258" s="484"/>
      <c r="DZ258" s="56"/>
      <c r="EA258" s="485"/>
      <c r="EB258" s="486"/>
      <c r="EC258" s="483">
        <v>0</v>
      </c>
      <c r="ED258" s="484"/>
      <c r="EE258" s="56"/>
      <c r="EF258" s="485"/>
      <c r="EG258" s="486"/>
      <c r="EH258" s="483">
        <v>0</v>
      </c>
      <c r="EI258" s="484"/>
      <c r="EJ258" s="56"/>
      <c r="EK258" s="485"/>
      <c r="EL258" s="486"/>
      <c r="EM258" s="483">
        <f>SUM(CE258:EH258)</f>
        <v>0</v>
      </c>
      <c r="EN258" s="484"/>
      <c r="EO258" s="56"/>
      <c r="EP258" s="144"/>
    </row>
    <row r="259" spans="4:146" hidden="1" x14ac:dyDescent="0.3">
      <c r="D259" s="144" t="s">
        <v>365</v>
      </c>
      <c r="G259" s="400"/>
      <c r="H259" s="56">
        <v>0</v>
      </c>
      <c r="I259" s="55"/>
      <c r="J259" s="56"/>
      <c r="K259" s="485"/>
      <c r="L259" s="485"/>
      <c r="M259" s="56">
        <v>0</v>
      </c>
      <c r="N259" s="55"/>
      <c r="O259" s="56"/>
      <c r="P259" s="485"/>
      <c r="Q259" s="485"/>
      <c r="R259" s="56">
        <v>0</v>
      </c>
      <c r="S259" s="55"/>
      <c r="T259" s="56"/>
      <c r="U259" s="485"/>
      <c r="V259" s="485"/>
      <c r="W259" s="56">
        <v>0</v>
      </c>
      <c r="X259" s="55"/>
      <c r="Y259" s="56"/>
      <c r="Z259" s="485"/>
      <c r="AA259" s="485"/>
      <c r="AB259" s="56">
        <v>0</v>
      </c>
      <c r="AC259" s="55"/>
      <c r="AD259" s="56"/>
      <c r="AE259" s="485"/>
      <c r="AF259" s="485"/>
      <c r="AG259" s="56">
        <v>0</v>
      </c>
      <c r="AH259" s="55"/>
      <c r="AI259" s="56"/>
      <c r="AJ259" s="485"/>
      <c r="AK259" s="485"/>
      <c r="AL259" s="56">
        <v>0</v>
      </c>
      <c r="AM259" s="55"/>
      <c r="AN259" s="56"/>
      <c r="AO259" s="485"/>
      <c r="AP259" s="485"/>
      <c r="AQ259" s="56">
        <v>0</v>
      </c>
      <c r="AR259" s="55"/>
      <c r="AS259" s="56"/>
      <c r="AT259" s="485"/>
      <c r="AU259" s="485"/>
      <c r="AV259" s="56">
        <v>0</v>
      </c>
      <c r="AW259" s="55"/>
      <c r="AX259" s="56"/>
      <c r="AY259" s="485"/>
      <c r="AZ259" s="485"/>
      <c r="BA259" s="56">
        <v>0</v>
      </c>
      <c r="BB259" s="55"/>
      <c r="BC259" s="56"/>
      <c r="BD259" s="485"/>
      <c r="BE259" s="485"/>
      <c r="BF259" s="56">
        <v>0</v>
      </c>
      <c r="BG259" s="55"/>
      <c r="BH259" s="56"/>
      <c r="BI259" s="485"/>
      <c r="BJ259" s="485"/>
      <c r="BK259" s="56">
        <v>0</v>
      </c>
      <c r="BL259" s="55"/>
      <c r="BM259" s="56"/>
      <c r="BN259" s="485"/>
      <c r="BO259" s="485"/>
      <c r="BP259" s="56">
        <v>0</v>
      </c>
      <c r="BQ259" s="55"/>
      <c r="BR259" s="56"/>
      <c r="BS259" s="485"/>
      <c r="BT259" s="485"/>
      <c r="BU259" s="56">
        <f>SUM(M259:BP259)</f>
        <v>0</v>
      </c>
      <c r="BV259" s="55"/>
      <c r="BW259" s="56"/>
      <c r="BX259" s="485"/>
      <c r="BY259" s="485"/>
      <c r="BZ259" s="56">
        <v>0</v>
      </c>
      <c r="CA259" s="55"/>
      <c r="CB259" s="56"/>
      <c r="CC259" s="485"/>
      <c r="CD259" s="485"/>
      <c r="CE259" s="56">
        <v>0</v>
      </c>
      <c r="CF259" s="55"/>
      <c r="CG259" s="56"/>
      <c r="CH259" s="485"/>
      <c r="CI259" s="485"/>
      <c r="CJ259" s="56">
        <v>0</v>
      </c>
      <c r="CK259" s="55"/>
      <c r="CL259" s="56"/>
      <c r="CM259" s="485"/>
      <c r="CN259" s="485"/>
      <c r="CO259" s="56">
        <v>0</v>
      </c>
      <c r="CP259" s="55"/>
      <c r="CQ259" s="56"/>
      <c r="CR259" s="485"/>
      <c r="CS259" s="485"/>
      <c r="CT259" s="56">
        <v>0</v>
      </c>
      <c r="CU259" s="55"/>
      <c r="CV259" s="56"/>
      <c r="CW259" s="485"/>
      <c r="CX259" s="485"/>
      <c r="CY259" s="56">
        <v>0</v>
      </c>
      <c r="CZ259" s="55"/>
      <c r="DA259" s="56"/>
      <c r="DB259" s="485"/>
      <c r="DC259" s="485"/>
      <c r="DD259" s="56">
        <v>0</v>
      </c>
      <c r="DE259" s="55"/>
      <c r="DF259" s="56"/>
      <c r="DG259" s="485"/>
      <c r="DH259" s="485"/>
      <c r="DI259" s="56">
        <v>0</v>
      </c>
      <c r="DJ259" s="55"/>
      <c r="DK259" s="56"/>
      <c r="DL259" s="485"/>
      <c r="DM259" s="485"/>
      <c r="DN259" s="56">
        <v>0</v>
      </c>
      <c r="DO259" s="55"/>
      <c r="DP259" s="56"/>
      <c r="DQ259" s="485"/>
      <c r="DR259" s="485"/>
      <c r="DS259" s="56">
        <v>0</v>
      </c>
      <c r="DT259" s="55"/>
      <c r="DU259" s="56"/>
      <c r="DV259" s="485"/>
      <c r="DW259" s="485"/>
      <c r="DX259" s="56">
        <v>0</v>
      </c>
      <c r="DY259" s="55"/>
      <c r="DZ259" s="56"/>
      <c r="EA259" s="485"/>
      <c r="EB259" s="485"/>
      <c r="EC259" s="56">
        <v>0</v>
      </c>
      <c r="ED259" s="55"/>
      <c r="EE259" s="56"/>
      <c r="EF259" s="485"/>
      <c r="EG259" s="485"/>
      <c r="EH259" s="56">
        <v>0</v>
      </c>
      <c r="EI259" s="55"/>
      <c r="EJ259" s="56"/>
      <c r="EK259" s="485"/>
      <c r="EL259" s="485"/>
      <c r="EM259" s="56">
        <f>SUM(CE259:EH259)</f>
        <v>0</v>
      </c>
      <c r="EN259" s="55"/>
      <c r="EO259" s="56"/>
      <c r="EP259" s="144"/>
    </row>
    <row r="260" spans="4:146" hidden="1" x14ac:dyDescent="0.3">
      <c r="D260" s="144" t="s">
        <v>366</v>
      </c>
      <c r="G260" s="400"/>
      <c r="H260" s="56">
        <v>0</v>
      </c>
      <c r="I260" s="55"/>
      <c r="J260" s="56"/>
      <c r="K260" s="485"/>
      <c r="L260" s="485"/>
      <c r="M260" s="56">
        <v>0</v>
      </c>
      <c r="N260" s="55"/>
      <c r="O260" s="56"/>
      <c r="P260" s="485"/>
      <c r="Q260" s="485"/>
      <c r="R260" s="56">
        <v>0</v>
      </c>
      <c r="S260" s="55"/>
      <c r="T260" s="56"/>
      <c r="U260" s="485"/>
      <c r="V260" s="485"/>
      <c r="W260" s="56">
        <v>0</v>
      </c>
      <c r="X260" s="55"/>
      <c r="Y260" s="56"/>
      <c r="Z260" s="485"/>
      <c r="AA260" s="485"/>
      <c r="AB260" s="56">
        <v>0</v>
      </c>
      <c r="AC260" s="55"/>
      <c r="AD260" s="56"/>
      <c r="AE260" s="485"/>
      <c r="AF260" s="485"/>
      <c r="AG260" s="56">
        <v>0</v>
      </c>
      <c r="AH260" s="55"/>
      <c r="AI260" s="56"/>
      <c r="AJ260" s="485"/>
      <c r="AK260" s="485"/>
      <c r="AL260" s="56">
        <v>0</v>
      </c>
      <c r="AM260" s="55"/>
      <c r="AN260" s="56"/>
      <c r="AO260" s="485"/>
      <c r="AP260" s="485"/>
      <c r="AQ260" s="56">
        <v>0</v>
      </c>
      <c r="AR260" s="55"/>
      <c r="AS260" s="56"/>
      <c r="AT260" s="485"/>
      <c r="AU260" s="485"/>
      <c r="AV260" s="56">
        <v>0</v>
      </c>
      <c r="AW260" s="55"/>
      <c r="AX260" s="56"/>
      <c r="AY260" s="485"/>
      <c r="AZ260" s="485"/>
      <c r="BA260" s="56">
        <v>0</v>
      </c>
      <c r="BB260" s="55"/>
      <c r="BC260" s="56"/>
      <c r="BD260" s="485"/>
      <c r="BE260" s="485"/>
      <c r="BF260" s="56">
        <v>0</v>
      </c>
      <c r="BG260" s="55"/>
      <c r="BH260" s="56"/>
      <c r="BI260" s="485"/>
      <c r="BJ260" s="485"/>
      <c r="BK260" s="56">
        <v>0</v>
      </c>
      <c r="BL260" s="55"/>
      <c r="BM260" s="56"/>
      <c r="BN260" s="485"/>
      <c r="BO260" s="485"/>
      <c r="BP260" s="56">
        <v>0</v>
      </c>
      <c r="BQ260" s="55"/>
      <c r="BR260" s="56"/>
      <c r="BS260" s="485"/>
      <c r="BT260" s="485"/>
      <c r="BU260" s="56">
        <f>SUM(M260:BP260)</f>
        <v>0</v>
      </c>
      <c r="BV260" s="55"/>
      <c r="BW260" s="56"/>
      <c r="BX260" s="485"/>
      <c r="BY260" s="485"/>
      <c r="BZ260" s="56">
        <v>0</v>
      </c>
      <c r="CA260" s="55"/>
      <c r="CB260" s="56"/>
      <c r="CC260" s="485"/>
      <c r="CD260" s="485"/>
      <c r="CE260" s="56">
        <v>0</v>
      </c>
      <c r="CF260" s="55"/>
      <c r="CG260" s="56"/>
      <c r="CH260" s="485"/>
      <c r="CI260" s="485"/>
      <c r="CJ260" s="56">
        <v>0</v>
      </c>
      <c r="CK260" s="55"/>
      <c r="CL260" s="56"/>
      <c r="CM260" s="485"/>
      <c r="CN260" s="485"/>
      <c r="CO260" s="56">
        <v>0</v>
      </c>
      <c r="CP260" s="55"/>
      <c r="CQ260" s="56"/>
      <c r="CR260" s="485"/>
      <c r="CS260" s="485"/>
      <c r="CT260" s="56">
        <v>0</v>
      </c>
      <c r="CU260" s="55"/>
      <c r="CV260" s="56"/>
      <c r="CW260" s="485"/>
      <c r="CX260" s="485"/>
      <c r="CY260" s="56">
        <v>0</v>
      </c>
      <c r="CZ260" s="55"/>
      <c r="DA260" s="56"/>
      <c r="DB260" s="485"/>
      <c r="DC260" s="485"/>
      <c r="DD260" s="56">
        <v>0</v>
      </c>
      <c r="DE260" s="55"/>
      <c r="DF260" s="56"/>
      <c r="DG260" s="485"/>
      <c r="DH260" s="485"/>
      <c r="DI260" s="56">
        <v>0</v>
      </c>
      <c r="DJ260" s="55"/>
      <c r="DK260" s="56"/>
      <c r="DL260" s="485"/>
      <c r="DM260" s="485"/>
      <c r="DN260" s="56">
        <v>0</v>
      </c>
      <c r="DO260" s="55"/>
      <c r="DP260" s="56"/>
      <c r="DQ260" s="485"/>
      <c r="DR260" s="485"/>
      <c r="DS260" s="56">
        <v>0</v>
      </c>
      <c r="DT260" s="55"/>
      <c r="DU260" s="56"/>
      <c r="DV260" s="485"/>
      <c r="DW260" s="485"/>
      <c r="DX260" s="56">
        <v>0</v>
      </c>
      <c r="DY260" s="55"/>
      <c r="DZ260" s="56"/>
      <c r="EA260" s="485"/>
      <c r="EB260" s="485"/>
      <c r="EC260" s="56">
        <v>0</v>
      </c>
      <c r="ED260" s="55"/>
      <c r="EE260" s="56"/>
      <c r="EF260" s="485"/>
      <c r="EG260" s="485"/>
      <c r="EH260" s="56">
        <v>0</v>
      </c>
      <c r="EI260" s="55"/>
      <c r="EJ260" s="56"/>
      <c r="EK260" s="485"/>
      <c r="EL260" s="485"/>
      <c r="EM260" s="56">
        <f>SUM(CE260:EH260)</f>
        <v>0</v>
      </c>
      <c r="EN260" s="55"/>
      <c r="EO260" s="56"/>
      <c r="EP260" s="144"/>
    </row>
    <row r="261" spans="4:146" hidden="1" x14ac:dyDescent="0.3">
      <c r="D261" s="144" t="s">
        <v>367</v>
      </c>
      <c r="G261" s="420"/>
      <c r="H261" s="121">
        <v>0</v>
      </c>
      <c r="I261" s="120"/>
      <c r="J261" s="56"/>
      <c r="K261" s="485"/>
      <c r="L261" s="494"/>
      <c r="M261" s="121">
        <v>0</v>
      </c>
      <c r="N261" s="120"/>
      <c r="O261" s="56"/>
      <c r="P261" s="485"/>
      <c r="Q261" s="494"/>
      <c r="R261" s="121">
        <v>0</v>
      </c>
      <c r="S261" s="120"/>
      <c r="T261" s="56"/>
      <c r="U261" s="485"/>
      <c r="V261" s="494"/>
      <c r="W261" s="121">
        <v>0</v>
      </c>
      <c r="X261" s="120"/>
      <c r="Y261" s="56"/>
      <c r="Z261" s="485"/>
      <c r="AA261" s="494"/>
      <c r="AB261" s="121">
        <v>0</v>
      </c>
      <c r="AC261" s="120"/>
      <c r="AD261" s="56"/>
      <c r="AE261" s="485"/>
      <c r="AF261" s="494"/>
      <c r="AG261" s="121">
        <v>0</v>
      </c>
      <c r="AH261" s="120"/>
      <c r="AI261" s="56"/>
      <c r="AJ261" s="485"/>
      <c r="AK261" s="494"/>
      <c r="AL261" s="121">
        <v>0</v>
      </c>
      <c r="AM261" s="120"/>
      <c r="AN261" s="56"/>
      <c r="AO261" s="485"/>
      <c r="AP261" s="494"/>
      <c r="AQ261" s="121">
        <v>0</v>
      </c>
      <c r="AR261" s="120"/>
      <c r="AS261" s="56"/>
      <c r="AT261" s="485"/>
      <c r="AU261" s="494"/>
      <c r="AV261" s="121">
        <v>0</v>
      </c>
      <c r="AW261" s="120"/>
      <c r="AX261" s="56"/>
      <c r="AY261" s="485"/>
      <c r="AZ261" s="494"/>
      <c r="BA261" s="121">
        <v>0</v>
      </c>
      <c r="BB261" s="120"/>
      <c r="BC261" s="56"/>
      <c r="BD261" s="485"/>
      <c r="BE261" s="494"/>
      <c r="BF261" s="121">
        <v>0</v>
      </c>
      <c r="BG261" s="120"/>
      <c r="BH261" s="56"/>
      <c r="BI261" s="485"/>
      <c r="BJ261" s="494"/>
      <c r="BK261" s="121">
        <v>0</v>
      </c>
      <c r="BL261" s="120"/>
      <c r="BM261" s="56"/>
      <c r="BN261" s="485"/>
      <c r="BO261" s="494"/>
      <c r="BP261" s="121">
        <v>0</v>
      </c>
      <c r="BQ261" s="120"/>
      <c r="BR261" s="56"/>
      <c r="BS261" s="485"/>
      <c r="BT261" s="494"/>
      <c r="BU261" s="121">
        <f>SUM(M261:BP261)</f>
        <v>0</v>
      </c>
      <c r="BV261" s="120"/>
      <c r="BW261" s="56"/>
      <c r="BX261" s="485"/>
      <c r="BY261" s="494"/>
      <c r="BZ261" s="121">
        <v>0</v>
      </c>
      <c r="CA261" s="120"/>
      <c r="CB261" s="56"/>
      <c r="CC261" s="485"/>
      <c r="CD261" s="494"/>
      <c r="CE261" s="121">
        <v>0</v>
      </c>
      <c r="CF261" s="120"/>
      <c r="CG261" s="56"/>
      <c r="CH261" s="485"/>
      <c r="CI261" s="494"/>
      <c r="CJ261" s="121">
        <v>0</v>
      </c>
      <c r="CK261" s="120"/>
      <c r="CL261" s="56"/>
      <c r="CM261" s="485"/>
      <c r="CN261" s="494"/>
      <c r="CO261" s="121">
        <v>0</v>
      </c>
      <c r="CP261" s="120"/>
      <c r="CQ261" s="56"/>
      <c r="CR261" s="485"/>
      <c r="CS261" s="494"/>
      <c r="CT261" s="121">
        <v>0</v>
      </c>
      <c r="CU261" s="120"/>
      <c r="CV261" s="56"/>
      <c r="CW261" s="485"/>
      <c r="CX261" s="494"/>
      <c r="CY261" s="121">
        <v>0</v>
      </c>
      <c r="CZ261" s="120"/>
      <c r="DA261" s="56"/>
      <c r="DB261" s="485"/>
      <c r="DC261" s="494"/>
      <c r="DD261" s="121">
        <v>0</v>
      </c>
      <c r="DE261" s="120"/>
      <c r="DF261" s="56"/>
      <c r="DG261" s="485"/>
      <c r="DH261" s="494"/>
      <c r="DI261" s="121">
        <v>0</v>
      </c>
      <c r="DJ261" s="120"/>
      <c r="DK261" s="56"/>
      <c r="DL261" s="485"/>
      <c r="DM261" s="494"/>
      <c r="DN261" s="121">
        <v>0</v>
      </c>
      <c r="DO261" s="120"/>
      <c r="DP261" s="56"/>
      <c r="DQ261" s="485"/>
      <c r="DR261" s="494"/>
      <c r="DS261" s="121">
        <v>0</v>
      </c>
      <c r="DT261" s="120"/>
      <c r="DU261" s="56"/>
      <c r="DV261" s="485"/>
      <c r="DW261" s="494"/>
      <c r="DX261" s="121">
        <v>0</v>
      </c>
      <c r="DY261" s="120"/>
      <c r="DZ261" s="56"/>
      <c r="EA261" s="485"/>
      <c r="EB261" s="494"/>
      <c r="EC261" s="121">
        <v>0</v>
      </c>
      <c r="ED261" s="120"/>
      <c r="EE261" s="56"/>
      <c r="EF261" s="485"/>
      <c r="EG261" s="494"/>
      <c r="EH261" s="121">
        <v>0</v>
      </c>
      <c r="EI261" s="120"/>
      <c r="EJ261" s="56"/>
      <c r="EK261" s="485"/>
      <c r="EL261" s="494"/>
      <c r="EM261" s="121">
        <f>SUM(CE261:EH261)</f>
        <v>0</v>
      </c>
      <c r="EN261" s="120"/>
      <c r="EO261" s="56"/>
      <c r="EP261" s="144"/>
    </row>
    <row r="262" spans="4:146" ht="12.75" hidden="1" customHeight="1" x14ac:dyDescent="0.3">
      <c r="D262" s="144"/>
      <c r="F262" s="509"/>
      <c r="G262" s="412"/>
      <c r="H262" s="56"/>
      <c r="I262" s="56"/>
      <c r="J262" s="56"/>
      <c r="K262" s="485"/>
      <c r="L262" s="412"/>
      <c r="M262" s="56"/>
      <c r="N262" s="56"/>
      <c r="O262" s="56"/>
      <c r="P262" s="485"/>
      <c r="Q262" s="412"/>
      <c r="R262" s="56"/>
      <c r="S262" s="56"/>
      <c r="T262" s="56"/>
      <c r="U262" s="485"/>
      <c r="V262" s="412"/>
      <c r="W262" s="56"/>
      <c r="X262" s="56"/>
      <c r="Y262" s="56"/>
      <c r="Z262" s="485"/>
      <c r="AA262" s="412"/>
      <c r="AB262" s="56"/>
      <c r="AC262" s="56"/>
      <c r="AD262" s="56"/>
      <c r="AE262" s="485"/>
      <c r="AF262" s="412"/>
      <c r="AG262" s="56"/>
      <c r="AH262" s="56"/>
      <c r="AI262" s="56"/>
      <c r="AJ262" s="485"/>
      <c r="AK262" s="412"/>
      <c r="AL262" s="56"/>
      <c r="AM262" s="56"/>
      <c r="AN262" s="56"/>
      <c r="AO262" s="485"/>
      <c r="AP262" s="412"/>
      <c r="AQ262" s="56"/>
      <c r="AR262" s="56"/>
      <c r="AS262" s="56"/>
      <c r="AT262" s="485"/>
      <c r="AU262" s="412"/>
      <c r="AV262" s="56"/>
      <c r="AW262" s="56"/>
      <c r="AX262" s="56"/>
      <c r="AY262" s="485"/>
      <c r="AZ262" s="412"/>
      <c r="BA262" s="56"/>
      <c r="BB262" s="56"/>
      <c r="BC262" s="56"/>
      <c r="BD262" s="485"/>
      <c r="BE262" s="412"/>
      <c r="BF262" s="56"/>
      <c r="BG262" s="56"/>
      <c r="BH262" s="56"/>
      <c r="BI262" s="485"/>
      <c r="BJ262" s="412"/>
      <c r="BK262" s="56"/>
      <c r="BL262" s="56"/>
      <c r="BM262" s="56"/>
      <c r="BN262" s="485"/>
      <c r="BO262" s="412"/>
      <c r="BP262" s="56"/>
      <c r="BQ262" s="56"/>
      <c r="BR262" s="56"/>
      <c r="BS262" s="485"/>
      <c r="BT262" s="412"/>
      <c r="BU262" s="56"/>
      <c r="BV262" s="56"/>
      <c r="BW262" s="56"/>
      <c r="BX262" s="485"/>
      <c r="BY262" s="412"/>
      <c r="BZ262" s="56"/>
      <c r="CA262" s="56"/>
      <c r="CB262" s="56"/>
      <c r="CC262" s="485"/>
      <c r="CD262" s="412"/>
      <c r="CE262" s="56"/>
      <c r="CF262" s="56"/>
      <c r="CG262" s="56"/>
      <c r="CH262" s="485"/>
      <c r="CI262" s="412"/>
      <c r="CJ262" s="56"/>
      <c r="CK262" s="56"/>
      <c r="CL262" s="56"/>
      <c r="CM262" s="485"/>
      <c r="CN262" s="412"/>
      <c r="CO262" s="56"/>
      <c r="CP262" s="56"/>
      <c r="CQ262" s="56"/>
      <c r="CR262" s="485"/>
      <c r="CS262" s="412"/>
      <c r="CT262" s="56"/>
      <c r="CU262" s="56"/>
      <c r="CV262" s="56"/>
      <c r="CW262" s="485"/>
      <c r="CX262" s="412"/>
      <c r="CY262" s="56"/>
      <c r="CZ262" s="56"/>
      <c r="DA262" s="56"/>
      <c r="DB262" s="485"/>
      <c r="DC262" s="412"/>
      <c r="DD262" s="56"/>
      <c r="DE262" s="56"/>
      <c r="DF262" s="56"/>
      <c r="DG262" s="485"/>
      <c r="DH262" s="412"/>
      <c r="DI262" s="56"/>
      <c r="DJ262" s="56"/>
      <c r="DK262" s="56"/>
      <c r="DL262" s="485"/>
      <c r="DM262" s="412"/>
      <c r="DN262" s="56"/>
      <c r="DO262" s="56"/>
      <c r="DP262" s="56"/>
      <c r="DQ262" s="485"/>
      <c r="DR262" s="412"/>
      <c r="DS262" s="56"/>
      <c r="DT262" s="56"/>
      <c r="DU262" s="56"/>
      <c r="DV262" s="485"/>
      <c r="DW262" s="412"/>
      <c r="DX262" s="56"/>
      <c r="DY262" s="56"/>
      <c r="DZ262" s="56"/>
      <c r="EA262" s="485"/>
      <c r="EB262" s="412"/>
      <c r="EC262" s="56"/>
      <c r="ED262" s="56"/>
      <c r="EE262" s="56"/>
      <c r="EF262" s="485"/>
      <c r="EG262" s="412"/>
      <c r="EH262" s="56"/>
      <c r="EI262" s="56"/>
      <c r="EJ262" s="56"/>
      <c r="EK262" s="485"/>
      <c r="EL262" s="412"/>
      <c r="EM262" s="56"/>
      <c r="EN262" s="56"/>
      <c r="EO262" s="56"/>
      <c r="EP262" s="144"/>
    </row>
    <row r="263" spans="4:146" ht="12.75" hidden="1" customHeight="1" x14ac:dyDescent="0.3">
      <c r="D263" s="144" t="s">
        <v>419</v>
      </c>
      <c r="F263" s="509"/>
      <c r="G263" s="412"/>
      <c r="H263" s="56">
        <f>SUM(H264:H266)</f>
        <v>0</v>
      </c>
      <c r="I263" s="56"/>
      <c r="J263" s="56"/>
      <c r="K263" s="485"/>
      <c r="L263" s="56"/>
      <c r="M263" s="56">
        <f>SUM(M264:M266)</f>
        <v>0</v>
      </c>
      <c r="N263" s="56"/>
      <c r="O263" s="56"/>
      <c r="P263" s="485"/>
      <c r="Q263" s="412"/>
      <c r="R263" s="56">
        <f>SUM(R264:R266)</f>
        <v>0</v>
      </c>
      <c r="S263" s="56"/>
      <c r="T263" s="56"/>
      <c r="U263" s="485"/>
      <c r="V263" s="412"/>
      <c r="W263" s="56">
        <f>SUM(W264:W266)</f>
        <v>0</v>
      </c>
      <c r="X263" s="56"/>
      <c r="Y263" s="56"/>
      <c r="Z263" s="485"/>
      <c r="AA263" s="412"/>
      <c r="AB263" s="56">
        <f>SUM(AB264:AB266)</f>
        <v>0</v>
      </c>
      <c r="AC263" s="56"/>
      <c r="AD263" s="56"/>
      <c r="AE263" s="485"/>
      <c r="AF263" s="412"/>
      <c r="AG263" s="56">
        <f>SUM(AG264:AG266)</f>
        <v>0</v>
      </c>
      <c r="AH263" s="56"/>
      <c r="AI263" s="56"/>
      <c r="AJ263" s="485"/>
      <c r="AK263" s="412"/>
      <c r="AL263" s="56">
        <f>SUM(AL264:AL266)</f>
        <v>0</v>
      </c>
      <c r="AM263" s="56"/>
      <c r="AN263" s="56"/>
      <c r="AO263" s="485"/>
      <c r="AP263" s="412"/>
      <c r="AQ263" s="56">
        <f>SUM(AQ264:AQ266)</f>
        <v>0</v>
      </c>
      <c r="AR263" s="56"/>
      <c r="AS263" s="56"/>
      <c r="AT263" s="485"/>
      <c r="AU263" s="412"/>
      <c r="AV263" s="56">
        <f>SUM(AV264:AV266)</f>
        <v>0</v>
      </c>
      <c r="AW263" s="56"/>
      <c r="AX263" s="56"/>
      <c r="AY263" s="485"/>
      <c r="AZ263" s="412"/>
      <c r="BA263" s="56">
        <f>SUM(BA264:BA266)</f>
        <v>0</v>
      </c>
      <c r="BB263" s="56"/>
      <c r="BC263" s="56"/>
      <c r="BD263" s="485"/>
      <c r="BE263" s="412"/>
      <c r="BF263" s="56">
        <f>SUM(BF264:BF266)</f>
        <v>0</v>
      </c>
      <c r="BG263" s="56"/>
      <c r="BH263" s="56"/>
      <c r="BI263" s="485"/>
      <c r="BJ263" s="412"/>
      <c r="BK263" s="56">
        <f>SUM(BK264:BK266)</f>
        <v>0</v>
      </c>
      <c r="BL263" s="56"/>
      <c r="BM263" s="56"/>
      <c r="BN263" s="485"/>
      <c r="BO263" s="412"/>
      <c r="BP263" s="56">
        <f>SUM(BP264:BP266)</f>
        <v>0</v>
      </c>
      <c r="BQ263" s="56"/>
      <c r="BR263" s="56"/>
      <c r="BS263" s="485"/>
      <c r="BT263" s="412"/>
      <c r="BU263" s="56">
        <f>SUM(BU264:BU267)</f>
        <v>0</v>
      </c>
      <c r="BV263" s="56"/>
      <c r="BW263" s="56"/>
      <c r="BX263" s="485"/>
      <c r="BY263" s="412"/>
      <c r="BZ263" s="56">
        <f>SUM(BZ264:BZ266)</f>
        <v>0</v>
      </c>
      <c r="CA263" s="56"/>
      <c r="CB263" s="56"/>
      <c r="CC263" s="485"/>
      <c r="CD263" s="56"/>
      <c r="CE263" s="56">
        <f>SUM(CE264:CE266)</f>
        <v>0</v>
      </c>
      <c r="CF263" s="56"/>
      <c r="CG263" s="56"/>
      <c r="CH263" s="485"/>
      <c r="CI263" s="412"/>
      <c r="CJ263" s="56">
        <f>SUM(CJ264:CJ266)</f>
        <v>0</v>
      </c>
      <c r="CK263" s="56"/>
      <c r="CL263" s="56"/>
      <c r="CM263" s="485"/>
      <c r="CN263" s="412"/>
      <c r="CO263" s="56">
        <f>SUM(CO264:CO266)</f>
        <v>0</v>
      </c>
      <c r="CP263" s="56"/>
      <c r="CQ263" s="56"/>
      <c r="CR263" s="485"/>
      <c r="CS263" s="412"/>
      <c r="CT263" s="56">
        <f>SUM(CT264:CT266)</f>
        <v>0</v>
      </c>
      <c r="CU263" s="56"/>
      <c r="CV263" s="56"/>
      <c r="CW263" s="485"/>
      <c r="CX263" s="412"/>
      <c r="CY263" s="56">
        <f>SUM(CY264:CY266)</f>
        <v>0</v>
      </c>
      <c r="CZ263" s="56"/>
      <c r="DA263" s="56"/>
      <c r="DB263" s="485"/>
      <c r="DC263" s="412"/>
      <c r="DD263" s="56">
        <f>SUM(DD264:DD266)</f>
        <v>0</v>
      </c>
      <c r="DE263" s="56"/>
      <c r="DF263" s="56"/>
      <c r="DG263" s="485"/>
      <c r="DH263" s="412"/>
      <c r="DI263" s="56">
        <f>SUM(DI264:DI266)</f>
        <v>0</v>
      </c>
      <c r="DJ263" s="56"/>
      <c r="DK263" s="56"/>
      <c r="DL263" s="485"/>
      <c r="DM263" s="412"/>
      <c r="DN263" s="56">
        <f>SUM(DN264:DN266)</f>
        <v>0</v>
      </c>
      <c r="DO263" s="56"/>
      <c r="DP263" s="56"/>
      <c r="DQ263" s="485"/>
      <c r="DR263" s="412"/>
      <c r="DS263" s="56">
        <f>SUM(DS264:DS266)</f>
        <v>0</v>
      </c>
      <c r="DT263" s="56"/>
      <c r="DU263" s="56"/>
      <c r="DV263" s="485"/>
      <c r="DW263" s="412"/>
      <c r="DX263" s="56">
        <f>SUM(DX264:DX266)</f>
        <v>0</v>
      </c>
      <c r="DY263" s="56"/>
      <c r="DZ263" s="56"/>
      <c r="EA263" s="485"/>
      <c r="EB263" s="412"/>
      <c r="EC263" s="56">
        <f>SUM(EC264:EC266)</f>
        <v>0</v>
      </c>
      <c r="ED263" s="56"/>
      <c r="EE263" s="56"/>
      <c r="EF263" s="485"/>
      <c r="EG263" s="412"/>
      <c r="EH263" s="56">
        <f>SUM(EH264:EH266)</f>
        <v>0</v>
      </c>
      <c r="EI263" s="56"/>
      <c r="EJ263" s="56"/>
      <c r="EK263" s="485"/>
      <c r="EL263" s="412"/>
      <c r="EM263" s="56">
        <f>SUM(EM264:EM267)</f>
        <v>0</v>
      </c>
      <c r="EN263" s="56"/>
      <c r="EO263" s="56"/>
      <c r="EP263" s="144"/>
    </row>
    <row r="264" spans="4:146" ht="12.75" hidden="1" customHeight="1" x14ac:dyDescent="0.3">
      <c r="D264" s="144" t="s">
        <v>362</v>
      </c>
      <c r="F264" s="509"/>
      <c r="G264" s="406"/>
      <c r="H264" s="483">
        <v>0</v>
      </c>
      <c r="I264" s="484"/>
      <c r="J264" s="56"/>
      <c r="K264" s="485"/>
      <c r="L264" s="406"/>
      <c r="M264" s="483">
        <v>0</v>
      </c>
      <c r="N264" s="484"/>
      <c r="O264" s="56"/>
      <c r="P264" s="485"/>
      <c r="Q264" s="406"/>
      <c r="R264" s="483">
        <v>0</v>
      </c>
      <c r="S264" s="484"/>
      <c r="T264" s="56"/>
      <c r="U264" s="485"/>
      <c r="V264" s="406"/>
      <c r="W264" s="483">
        <v>0</v>
      </c>
      <c r="X264" s="484"/>
      <c r="Y264" s="56"/>
      <c r="Z264" s="485"/>
      <c r="AA264" s="406"/>
      <c r="AB264" s="483">
        <v>0</v>
      </c>
      <c r="AC264" s="484"/>
      <c r="AD264" s="56"/>
      <c r="AE264" s="485"/>
      <c r="AF264" s="406"/>
      <c r="AG264" s="483">
        <v>0</v>
      </c>
      <c r="AH264" s="484"/>
      <c r="AI264" s="56"/>
      <c r="AJ264" s="485"/>
      <c r="AK264" s="406"/>
      <c r="AL264" s="483">
        <v>0</v>
      </c>
      <c r="AM264" s="484"/>
      <c r="AN264" s="56"/>
      <c r="AO264" s="485"/>
      <c r="AP264" s="406"/>
      <c r="AQ264" s="483">
        <v>0</v>
      </c>
      <c r="AR264" s="484"/>
      <c r="AS264" s="56"/>
      <c r="AT264" s="485"/>
      <c r="AU264" s="406"/>
      <c r="AV264" s="483">
        <v>0</v>
      </c>
      <c r="AW264" s="484"/>
      <c r="AX264" s="56"/>
      <c r="AY264" s="485"/>
      <c r="AZ264" s="406"/>
      <c r="BA264" s="483">
        <v>0</v>
      </c>
      <c r="BB264" s="484"/>
      <c r="BC264" s="56"/>
      <c r="BD264" s="485"/>
      <c r="BE264" s="406"/>
      <c r="BF264" s="483">
        <v>0</v>
      </c>
      <c r="BG264" s="484"/>
      <c r="BH264" s="56"/>
      <c r="BI264" s="485"/>
      <c r="BJ264" s="406"/>
      <c r="BK264" s="483">
        <v>0</v>
      </c>
      <c r="BL264" s="484"/>
      <c r="BM264" s="56"/>
      <c r="BN264" s="485"/>
      <c r="BO264" s="406"/>
      <c r="BP264" s="483">
        <v>0</v>
      </c>
      <c r="BQ264" s="484"/>
      <c r="BR264" s="56"/>
      <c r="BS264" s="485"/>
      <c r="BT264" s="486"/>
      <c r="BU264" s="483">
        <f>SUM(M264:BP264)</f>
        <v>0</v>
      </c>
      <c r="BV264" s="484"/>
      <c r="BW264" s="56"/>
      <c r="BX264" s="485"/>
      <c r="BY264" s="486"/>
      <c r="BZ264" s="483">
        <v>0</v>
      </c>
      <c r="CA264" s="484"/>
      <c r="CB264" s="56"/>
      <c r="CC264" s="485"/>
      <c r="CD264" s="486"/>
      <c r="CE264" s="483">
        <v>0</v>
      </c>
      <c r="CF264" s="484"/>
      <c r="CG264" s="56"/>
      <c r="CH264" s="485"/>
      <c r="CI264" s="486"/>
      <c r="CJ264" s="483">
        <v>0</v>
      </c>
      <c r="CK264" s="484"/>
      <c r="CL264" s="56"/>
      <c r="CM264" s="485"/>
      <c r="CN264" s="486"/>
      <c r="CO264" s="483">
        <v>0</v>
      </c>
      <c r="CP264" s="484"/>
      <c r="CQ264" s="56"/>
      <c r="CR264" s="485"/>
      <c r="CS264" s="486"/>
      <c r="CT264" s="483">
        <v>0</v>
      </c>
      <c r="CU264" s="484"/>
      <c r="CV264" s="56"/>
      <c r="CW264" s="485"/>
      <c r="CX264" s="486"/>
      <c r="CY264" s="483">
        <v>0</v>
      </c>
      <c r="CZ264" s="484"/>
      <c r="DA264" s="56"/>
      <c r="DB264" s="485"/>
      <c r="DC264" s="486"/>
      <c r="DD264" s="483">
        <v>0</v>
      </c>
      <c r="DE264" s="484"/>
      <c r="DF264" s="56"/>
      <c r="DG264" s="485"/>
      <c r="DH264" s="486"/>
      <c r="DI264" s="483">
        <v>0</v>
      </c>
      <c r="DJ264" s="484"/>
      <c r="DK264" s="56"/>
      <c r="DL264" s="485"/>
      <c r="DM264" s="486"/>
      <c r="DN264" s="483">
        <v>0</v>
      </c>
      <c r="DO264" s="484"/>
      <c r="DP264" s="56"/>
      <c r="DQ264" s="485"/>
      <c r="DR264" s="486"/>
      <c r="DS264" s="483">
        <v>0</v>
      </c>
      <c r="DT264" s="484"/>
      <c r="DU264" s="56"/>
      <c r="DV264" s="485"/>
      <c r="DW264" s="486"/>
      <c r="DX264" s="483">
        <v>0</v>
      </c>
      <c r="DY264" s="484"/>
      <c r="DZ264" s="56"/>
      <c r="EA264" s="485"/>
      <c r="EB264" s="486"/>
      <c r="EC264" s="483">
        <v>0</v>
      </c>
      <c r="ED264" s="484"/>
      <c r="EE264" s="56"/>
      <c r="EF264" s="485"/>
      <c r="EG264" s="486"/>
      <c r="EH264" s="483">
        <v>0</v>
      </c>
      <c r="EI264" s="484"/>
      <c r="EJ264" s="56"/>
      <c r="EK264" s="485"/>
      <c r="EL264" s="486"/>
      <c r="EM264" s="483">
        <f>SUM(CE264:EH264)</f>
        <v>0</v>
      </c>
      <c r="EN264" s="484"/>
      <c r="EO264" s="56"/>
      <c r="EP264" s="144"/>
    </row>
    <row r="265" spans="4:146" ht="12.75" hidden="1" customHeight="1" x14ac:dyDescent="0.3">
      <c r="D265" s="144" t="s">
        <v>365</v>
      </c>
      <c r="F265" s="509"/>
      <c r="G265" s="400"/>
      <c r="H265" s="56">
        <v>0</v>
      </c>
      <c r="I265" s="55"/>
      <c r="J265" s="56"/>
      <c r="K265" s="485"/>
      <c r="L265" s="400"/>
      <c r="M265" s="56">
        <v>0</v>
      </c>
      <c r="N265" s="55"/>
      <c r="O265" s="56"/>
      <c r="P265" s="485"/>
      <c r="Q265" s="400"/>
      <c r="R265" s="56">
        <v>0</v>
      </c>
      <c r="S265" s="55"/>
      <c r="T265" s="56"/>
      <c r="U265" s="485"/>
      <c r="V265" s="400"/>
      <c r="W265" s="56">
        <v>0</v>
      </c>
      <c r="X265" s="55"/>
      <c r="Y265" s="56"/>
      <c r="Z265" s="485"/>
      <c r="AA265" s="400"/>
      <c r="AB265" s="56">
        <v>0</v>
      </c>
      <c r="AC265" s="55"/>
      <c r="AD265" s="56"/>
      <c r="AE265" s="485"/>
      <c r="AF265" s="400"/>
      <c r="AG265" s="56">
        <v>0</v>
      </c>
      <c r="AH265" s="55"/>
      <c r="AI265" s="56"/>
      <c r="AJ265" s="485"/>
      <c r="AK265" s="400"/>
      <c r="AL265" s="56">
        <v>0</v>
      </c>
      <c r="AM265" s="55"/>
      <c r="AN265" s="56"/>
      <c r="AO265" s="485"/>
      <c r="AP265" s="400"/>
      <c r="AQ265" s="56">
        <v>0</v>
      </c>
      <c r="AR265" s="55"/>
      <c r="AS265" s="56"/>
      <c r="AT265" s="485"/>
      <c r="AU265" s="400"/>
      <c r="AV265" s="56">
        <v>0</v>
      </c>
      <c r="AW265" s="55"/>
      <c r="AX265" s="56"/>
      <c r="AY265" s="485"/>
      <c r="AZ265" s="400"/>
      <c r="BA265" s="56">
        <v>0</v>
      </c>
      <c r="BB265" s="55"/>
      <c r="BC265" s="56"/>
      <c r="BD265" s="485"/>
      <c r="BE265" s="400"/>
      <c r="BF265" s="56">
        <v>0</v>
      </c>
      <c r="BG265" s="55"/>
      <c r="BH265" s="56"/>
      <c r="BI265" s="485"/>
      <c r="BJ265" s="400"/>
      <c r="BK265" s="56">
        <v>0</v>
      </c>
      <c r="BL265" s="55"/>
      <c r="BM265" s="56"/>
      <c r="BN265" s="485"/>
      <c r="BO265" s="400"/>
      <c r="BP265" s="56">
        <v>0</v>
      </c>
      <c r="BQ265" s="55"/>
      <c r="BR265" s="56"/>
      <c r="BS265" s="485"/>
      <c r="BT265" s="485"/>
      <c r="BU265" s="56">
        <f>SUM(M265:BP265)</f>
        <v>0</v>
      </c>
      <c r="BV265" s="55"/>
      <c r="BW265" s="56"/>
      <c r="BX265" s="485"/>
      <c r="BY265" s="485"/>
      <c r="BZ265" s="56">
        <v>0</v>
      </c>
      <c r="CA265" s="55"/>
      <c r="CB265" s="56"/>
      <c r="CC265" s="485"/>
      <c r="CD265" s="485"/>
      <c r="CE265" s="56">
        <v>0</v>
      </c>
      <c r="CF265" s="55"/>
      <c r="CG265" s="56"/>
      <c r="CH265" s="485"/>
      <c r="CI265" s="485"/>
      <c r="CJ265" s="56">
        <v>0</v>
      </c>
      <c r="CK265" s="55"/>
      <c r="CL265" s="56"/>
      <c r="CM265" s="485"/>
      <c r="CN265" s="485"/>
      <c r="CO265" s="56">
        <v>0</v>
      </c>
      <c r="CP265" s="55"/>
      <c r="CQ265" s="56"/>
      <c r="CR265" s="485"/>
      <c r="CS265" s="485"/>
      <c r="CT265" s="56">
        <v>0</v>
      </c>
      <c r="CU265" s="55"/>
      <c r="CV265" s="56"/>
      <c r="CW265" s="485"/>
      <c r="CX265" s="485"/>
      <c r="CY265" s="56">
        <v>0</v>
      </c>
      <c r="CZ265" s="55"/>
      <c r="DA265" s="56"/>
      <c r="DB265" s="485"/>
      <c r="DC265" s="485"/>
      <c r="DD265" s="56">
        <v>0</v>
      </c>
      <c r="DE265" s="55"/>
      <c r="DF265" s="56"/>
      <c r="DG265" s="485"/>
      <c r="DH265" s="485"/>
      <c r="DI265" s="56">
        <v>0</v>
      </c>
      <c r="DJ265" s="55"/>
      <c r="DK265" s="56"/>
      <c r="DL265" s="485"/>
      <c r="DM265" s="485"/>
      <c r="DN265" s="56">
        <v>0</v>
      </c>
      <c r="DO265" s="55"/>
      <c r="DP265" s="56"/>
      <c r="DQ265" s="485"/>
      <c r="DR265" s="485"/>
      <c r="DS265" s="56">
        <v>0</v>
      </c>
      <c r="DT265" s="55"/>
      <c r="DU265" s="56"/>
      <c r="DV265" s="485"/>
      <c r="DW265" s="485"/>
      <c r="DX265" s="56">
        <v>0</v>
      </c>
      <c r="DY265" s="55"/>
      <c r="DZ265" s="56"/>
      <c r="EA265" s="485"/>
      <c r="EB265" s="485"/>
      <c r="EC265" s="56">
        <v>0</v>
      </c>
      <c r="ED265" s="55"/>
      <c r="EE265" s="56"/>
      <c r="EF265" s="485"/>
      <c r="EG265" s="485"/>
      <c r="EH265" s="56">
        <v>0</v>
      </c>
      <c r="EI265" s="55"/>
      <c r="EJ265" s="56"/>
      <c r="EK265" s="485"/>
      <c r="EL265" s="485"/>
      <c r="EM265" s="56">
        <f>SUM(CE265:EH265)</f>
        <v>0</v>
      </c>
      <c r="EN265" s="55"/>
      <c r="EO265" s="56"/>
      <c r="EP265" s="144"/>
    </row>
    <row r="266" spans="4:146" ht="12.75" hidden="1" customHeight="1" x14ac:dyDescent="0.3">
      <c r="D266" s="144" t="s">
        <v>366</v>
      </c>
      <c r="F266" s="509"/>
      <c r="G266" s="400"/>
      <c r="H266" s="56">
        <v>0</v>
      </c>
      <c r="I266" s="55"/>
      <c r="J266" s="56"/>
      <c r="K266" s="485"/>
      <c r="L266" s="400"/>
      <c r="M266" s="56">
        <v>0</v>
      </c>
      <c r="N266" s="55"/>
      <c r="O266" s="56"/>
      <c r="P266" s="485"/>
      <c r="Q266" s="400"/>
      <c r="R266" s="56">
        <v>0</v>
      </c>
      <c r="S266" s="55"/>
      <c r="T266" s="56"/>
      <c r="U266" s="485"/>
      <c r="V266" s="400"/>
      <c r="W266" s="56">
        <v>0</v>
      </c>
      <c r="X266" s="55"/>
      <c r="Y266" s="56"/>
      <c r="Z266" s="485"/>
      <c r="AA266" s="400"/>
      <c r="AB266" s="56">
        <v>0</v>
      </c>
      <c r="AC266" s="55"/>
      <c r="AD266" s="56"/>
      <c r="AE266" s="485"/>
      <c r="AF266" s="400"/>
      <c r="AG266" s="56">
        <v>0</v>
      </c>
      <c r="AH266" s="55"/>
      <c r="AI266" s="56"/>
      <c r="AJ266" s="485"/>
      <c r="AK266" s="400"/>
      <c r="AL266" s="56">
        <v>0</v>
      </c>
      <c r="AM266" s="55"/>
      <c r="AN266" s="56"/>
      <c r="AO266" s="485"/>
      <c r="AP266" s="400"/>
      <c r="AQ266" s="56">
        <v>0</v>
      </c>
      <c r="AR266" s="55"/>
      <c r="AS266" s="56"/>
      <c r="AT266" s="485"/>
      <c r="AU266" s="400"/>
      <c r="AV266" s="56">
        <v>0</v>
      </c>
      <c r="AW266" s="55"/>
      <c r="AX266" s="56"/>
      <c r="AY266" s="485"/>
      <c r="AZ266" s="400"/>
      <c r="BA266" s="56">
        <v>0</v>
      </c>
      <c r="BB266" s="55"/>
      <c r="BC266" s="56"/>
      <c r="BD266" s="485"/>
      <c r="BE266" s="400"/>
      <c r="BF266" s="56">
        <v>0</v>
      </c>
      <c r="BG266" s="55"/>
      <c r="BH266" s="56"/>
      <c r="BI266" s="485"/>
      <c r="BJ266" s="400"/>
      <c r="BK266" s="56">
        <v>0</v>
      </c>
      <c r="BL266" s="55"/>
      <c r="BM266" s="56"/>
      <c r="BN266" s="485"/>
      <c r="BO266" s="400"/>
      <c r="BP266" s="56">
        <v>0</v>
      </c>
      <c r="BQ266" s="55"/>
      <c r="BR266" s="56"/>
      <c r="BS266" s="485"/>
      <c r="BT266" s="485"/>
      <c r="BU266" s="56">
        <f>SUM(M266:BP266)</f>
        <v>0</v>
      </c>
      <c r="BV266" s="55"/>
      <c r="BW266" s="56"/>
      <c r="BX266" s="485"/>
      <c r="BY266" s="485"/>
      <c r="BZ266" s="56">
        <v>0</v>
      </c>
      <c r="CA266" s="55"/>
      <c r="CB266" s="56"/>
      <c r="CC266" s="485"/>
      <c r="CD266" s="485"/>
      <c r="CE266" s="56">
        <v>0</v>
      </c>
      <c r="CF266" s="55"/>
      <c r="CG266" s="56"/>
      <c r="CH266" s="485"/>
      <c r="CI266" s="485"/>
      <c r="CJ266" s="56">
        <v>0</v>
      </c>
      <c r="CK266" s="55"/>
      <c r="CL266" s="56"/>
      <c r="CM266" s="485"/>
      <c r="CN266" s="485"/>
      <c r="CO266" s="56">
        <v>0</v>
      </c>
      <c r="CP266" s="55"/>
      <c r="CQ266" s="56"/>
      <c r="CR266" s="485"/>
      <c r="CS266" s="485"/>
      <c r="CT266" s="56">
        <v>0</v>
      </c>
      <c r="CU266" s="55"/>
      <c r="CV266" s="56"/>
      <c r="CW266" s="485"/>
      <c r="CX266" s="485"/>
      <c r="CY266" s="56">
        <v>0</v>
      </c>
      <c r="CZ266" s="55"/>
      <c r="DA266" s="56"/>
      <c r="DB266" s="485"/>
      <c r="DC266" s="485"/>
      <c r="DD266" s="56">
        <v>0</v>
      </c>
      <c r="DE266" s="55"/>
      <c r="DF266" s="56"/>
      <c r="DG266" s="485"/>
      <c r="DH266" s="485"/>
      <c r="DI266" s="56">
        <v>0</v>
      </c>
      <c r="DJ266" s="55"/>
      <c r="DK266" s="56"/>
      <c r="DL266" s="485"/>
      <c r="DM266" s="485"/>
      <c r="DN266" s="56">
        <v>0</v>
      </c>
      <c r="DO266" s="55"/>
      <c r="DP266" s="56"/>
      <c r="DQ266" s="485"/>
      <c r="DR266" s="485"/>
      <c r="DS266" s="56">
        <v>0</v>
      </c>
      <c r="DT266" s="55"/>
      <c r="DU266" s="56"/>
      <c r="DV266" s="485"/>
      <c r="DW266" s="485"/>
      <c r="DX266" s="56">
        <v>0</v>
      </c>
      <c r="DY266" s="55"/>
      <c r="DZ266" s="56"/>
      <c r="EA266" s="485"/>
      <c r="EB266" s="485"/>
      <c r="EC266" s="56">
        <v>0</v>
      </c>
      <c r="ED266" s="55"/>
      <c r="EE266" s="56"/>
      <c r="EF266" s="485"/>
      <c r="EG266" s="485"/>
      <c r="EH266" s="56">
        <v>0</v>
      </c>
      <c r="EI266" s="55"/>
      <c r="EJ266" s="56"/>
      <c r="EK266" s="485"/>
      <c r="EL266" s="485"/>
      <c r="EM266" s="56">
        <f>SUM(CE266:EH266)</f>
        <v>0</v>
      </c>
      <c r="EN266" s="55"/>
      <c r="EO266" s="56"/>
      <c r="EP266" s="144"/>
    </row>
    <row r="267" spans="4:146" ht="12.75" hidden="1" customHeight="1" x14ac:dyDescent="0.3">
      <c r="D267" s="144" t="s">
        <v>367</v>
      </c>
      <c r="F267" s="509"/>
      <c r="G267" s="420"/>
      <c r="H267" s="121">
        <v>0</v>
      </c>
      <c r="I267" s="120"/>
      <c r="J267" s="56"/>
      <c r="K267" s="485"/>
      <c r="L267" s="420"/>
      <c r="M267" s="121">
        <v>0</v>
      </c>
      <c r="N267" s="120"/>
      <c r="O267" s="56"/>
      <c r="P267" s="485"/>
      <c r="Q267" s="420"/>
      <c r="R267" s="121">
        <v>0</v>
      </c>
      <c r="S267" s="120"/>
      <c r="T267" s="56"/>
      <c r="U267" s="485"/>
      <c r="V267" s="420"/>
      <c r="W267" s="121">
        <v>0</v>
      </c>
      <c r="X267" s="120"/>
      <c r="Y267" s="56"/>
      <c r="Z267" s="485"/>
      <c r="AA267" s="420"/>
      <c r="AB267" s="121">
        <v>0</v>
      </c>
      <c r="AC267" s="120"/>
      <c r="AD267" s="56"/>
      <c r="AE267" s="485"/>
      <c r="AF267" s="420"/>
      <c r="AG267" s="121">
        <v>0</v>
      </c>
      <c r="AH267" s="120"/>
      <c r="AI267" s="56"/>
      <c r="AJ267" s="485"/>
      <c r="AK267" s="420"/>
      <c r="AL267" s="121">
        <v>0</v>
      </c>
      <c r="AM267" s="120"/>
      <c r="AN267" s="56"/>
      <c r="AO267" s="485"/>
      <c r="AP267" s="420"/>
      <c r="AQ267" s="121">
        <v>0</v>
      </c>
      <c r="AR267" s="120"/>
      <c r="AS267" s="56"/>
      <c r="AT267" s="485"/>
      <c r="AU267" s="420"/>
      <c r="AV267" s="121">
        <v>0</v>
      </c>
      <c r="AW267" s="120"/>
      <c r="AX267" s="56"/>
      <c r="AY267" s="485"/>
      <c r="AZ267" s="420"/>
      <c r="BA267" s="121">
        <v>0</v>
      </c>
      <c r="BB267" s="120"/>
      <c r="BC267" s="56"/>
      <c r="BD267" s="485"/>
      <c r="BE267" s="420"/>
      <c r="BF267" s="121">
        <v>0</v>
      </c>
      <c r="BG267" s="120"/>
      <c r="BH267" s="56"/>
      <c r="BI267" s="485"/>
      <c r="BJ267" s="420"/>
      <c r="BK267" s="121">
        <v>0</v>
      </c>
      <c r="BL267" s="120"/>
      <c r="BM267" s="56"/>
      <c r="BN267" s="485"/>
      <c r="BO267" s="420"/>
      <c r="BP267" s="121">
        <v>0</v>
      </c>
      <c r="BQ267" s="120"/>
      <c r="BR267" s="56"/>
      <c r="BS267" s="485"/>
      <c r="BT267" s="494"/>
      <c r="BU267" s="121">
        <f>SUM(M267:BP267)</f>
        <v>0</v>
      </c>
      <c r="BV267" s="120"/>
      <c r="BW267" s="56"/>
      <c r="BX267" s="485"/>
      <c r="BY267" s="494"/>
      <c r="BZ267" s="121">
        <v>0</v>
      </c>
      <c r="CA267" s="120"/>
      <c r="CB267" s="56"/>
      <c r="CC267" s="485"/>
      <c r="CD267" s="494"/>
      <c r="CE267" s="121">
        <v>0</v>
      </c>
      <c r="CF267" s="120"/>
      <c r="CG267" s="56"/>
      <c r="CH267" s="485"/>
      <c r="CI267" s="494"/>
      <c r="CJ267" s="121">
        <v>0</v>
      </c>
      <c r="CK267" s="120"/>
      <c r="CL267" s="56"/>
      <c r="CM267" s="485"/>
      <c r="CN267" s="494"/>
      <c r="CO267" s="121">
        <v>0</v>
      </c>
      <c r="CP267" s="120"/>
      <c r="CQ267" s="56"/>
      <c r="CR267" s="485"/>
      <c r="CS267" s="494"/>
      <c r="CT267" s="121">
        <v>0</v>
      </c>
      <c r="CU267" s="120"/>
      <c r="CV267" s="56"/>
      <c r="CW267" s="485"/>
      <c r="CX267" s="494"/>
      <c r="CY267" s="121">
        <v>0</v>
      </c>
      <c r="CZ267" s="120"/>
      <c r="DA267" s="56"/>
      <c r="DB267" s="485"/>
      <c r="DC267" s="494"/>
      <c r="DD267" s="121">
        <v>0</v>
      </c>
      <c r="DE267" s="120"/>
      <c r="DF267" s="56"/>
      <c r="DG267" s="485"/>
      <c r="DH267" s="494"/>
      <c r="DI267" s="121">
        <v>0</v>
      </c>
      <c r="DJ267" s="120"/>
      <c r="DK267" s="56"/>
      <c r="DL267" s="485"/>
      <c r="DM267" s="494"/>
      <c r="DN267" s="121">
        <v>0</v>
      </c>
      <c r="DO267" s="120"/>
      <c r="DP267" s="56"/>
      <c r="DQ267" s="485"/>
      <c r="DR267" s="494"/>
      <c r="DS267" s="121">
        <v>0</v>
      </c>
      <c r="DT267" s="120"/>
      <c r="DU267" s="56"/>
      <c r="DV267" s="485"/>
      <c r="DW267" s="494"/>
      <c r="DX267" s="121">
        <v>0</v>
      </c>
      <c r="DY267" s="120"/>
      <c r="DZ267" s="56"/>
      <c r="EA267" s="485"/>
      <c r="EB267" s="494"/>
      <c r="EC267" s="121">
        <v>0</v>
      </c>
      <c r="ED267" s="120"/>
      <c r="EE267" s="56"/>
      <c r="EF267" s="485"/>
      <c r="EG267" s="494"/>
      <c r="EH267" s="121">
        <v>0</v>
      </c>
      <c r="EI267" s="120"/>
      <c r="EJ267" s="56"/>
      <c r="EK267" s="485"/>
      <c r="EL267" s="494"/>
      <c r="EM267" s="121">
        <f>SUM(CE267:EH267)</f>
        <v>0</v>
      </c>
      <c r="EN267" s="120"/>
      <c r="EO267" s="56"/>
      <c r="EP267" s="144"/>
    </row>
    <row r="268" spans="4:146" ht="12.75" hidden="1" customHeight="1" x14ac:dyDescent="0.3">
      <c r="D268" s="144"/>
      <c r="F268" s="509"/>
      <c r="G268" s="412"/>
      <c r="H268" s="56"/>
      <c r="I268" s="56"/>
      <c r="J268" s="56"/>
      <c r="K268" s="485"/>
      <c r="L268" s="412"/>
      <c r="M268" s="56"/>
      <c r="N268" s="56"/>
      <c r="O268" s="56"/>
      <c r="P268" s="485"/>
      <c r="Q268" s="412"/>
      <c r="R268" s="56"/>
      <c r="S268" s="56"/>
      <c r="T268" s="56"/>
      <c r="U268" s="485"/>
      <c r="V268" s="412"/>
      <c r="W268" s="56"/>
      <c r="X268" s="56"/>
      <c r="Y268" s="56"/>
      <c r="Z268" s="485"/>
      <c r="AA268" s="412"/>
      <c r="AB268" s="56"/>
      <c r="AC268" s="56"/>
      <c r="AD268" s="56"/>
      <c r="AE268" s="485"/>
      <c r="AF268" s="412"/>
      <c r="AG268" s="56"/>
      <c r="AH268" s="56"/>
      <c r="AI268" s="56"/>
      <c r="AJ268" s="485"/>
      <c r="AK268" s="412"/>
      <c r="AL268" s="56"/>
      <c r="AM268" s="56"/>
      <c r="AN268" s="56"/>
      <c r="AO268" s="485"/>
      <c r="AP268" s="412"/>
      <c r="AQ268" s="56"/>
      <c r="AR268" s="56"/>
      <c r="AS268" s="56"/>
      <c r="AT268" s="485"/>
      <c r="AU268" s="412"/>
      <c r="AV268" s="56"/>
      <c r="AW268" s="56"/>
      <c r="AX268" s="56"/>
      <c r="AY268" s="485"/>
      <c r="AZ268" s="412"/>
      <c r="BA268" s="56"/>
      <c r="BB268" s="56"/>
      <c r="BC268" s="56"/>
      <c r="BD268" s="485"/>
      <c r="BE268" s="412"/>
      <c r="BF268" s="56"/>
      <c r="BG268" s="56"/>
      <c r="BH268" s="56"/>
      <c r="BI268" s="485"/>
      <c r="BJ268" s="412"/>
      <c r="BK268" s="56"/>
      <c r="BL268" s="56"/>
      <c r="BM268" s="56"/>
      <c r="BN268" s="485"/>
      <c r="BO268" s="412"/>
      <c r="BP268" s="56"/>
      <c r="BQ268" s="56"/>
      <c r="BR268" s="56"/>
      <c r="BS268" s="485"/>
      <c r="BT268" s="412"/>
      <c r="BU268" s="56"/>
      <c r="BV268" s="56"/>
      <c r="BW268" s="56"/>
      <c r="BX268" s="485"/>
      <c r="BY268" s="412"/>
      <c r="BZ268" s="56"/>
      <c r="CA268" s="56"/>
      <c r="CB268" s="56"/>
      <c r="CC268" s="485"/>
      <c r="CD268" s="412"/>
      <c r="CE268" s="56"/>
      <c r="CF268" s="56"/>
      <c r="CG268" s="56"/>
      <c r="CH268" s="485"/>
      <c r="CI268" s="412"/>
      <c r="CJ268" s="56"/>
      <c r="CK268" s="56"/>
      <c r="CL268" s="56"/>
      <c r="CM268" s="485"/>
      <c r="CN268" s="412"/>
      <c r="CO268" s="56"/>
      <c r="CP268" s="56"/>
      <c r="CQ268" s="56"/>
      <c r="CR268" s="485"/>
      <c r="CS268" s="412"/>
      <c r="CT268" s="56"/>
      <c r="CU268" s="56"/>
      <c r="CV268" s="56"/>
      <c r="CW268" s="485"/>
      <c r="CX268" s="412"/>
      <c r="CY268" s="56"/>
      <c r="CZ268" s="56"/>
      <c r="DA268" s="56"/>
      <c r="DB268" s="485"/>
      <c r="DC268" s="412"/>
      <c r="DD268" s="56"/>
      <c r="DE268" s="56"/>
      <c r="DF268" s="56"/>
      <c r="DG268" s="485"/>
      <c r="DH268" s="412"/>
      <c r="DI268" s="56"/>
      <c r="DJ268" s="56"/>
      <c r="DK268" s="56"/>
      <c r="DL268" s="485"/>
      <c r="DM268" s="412"/>
      <c r="DN268" s="56"/>
      <c r="DO268" s="56"/>
      <c r="DP268" s="56"/>
      <c r="DQ268" s="485"/>
      <c r="DR268" s="412"/>
      <c r="DS268" s="56"/>
      <c r="DT268" s="56"/>
      <c r="DU268" s="56"/>
      <c r="DV268" s="485"/>
      <c r="DW268" s="412"/>
      <c r="DX268" s="56"/>
      <c r="DY268" s="56"/>
      <c r="DZ268" s="56"/>
      <c r="EA268" s="485"/>
      <c r="EB268" s="412"/>
      <c r="EC268" s="56"/>
      <c r="ED268" s="56"/>
      <c r="EE268" s="56"/>
      <c r="EF268" s="485"/>
      <c r="EG268" s="412"/>
      <c r="EH268" s="56"/>
      <c r="EI268" s="56"/>
      <c r="EJ268" s="56"/>
      <c r="EK268" s="485"/>
      <c r="EL268" s="412"/>
      <c r="EM268" s="56"/>
      <c r="EN268" s="56"/>
      <c r="EO268" s="56"/>
      <c r="EP268" s="144"/>
    </row>
    <row r="269" spans="4:146" ht="12.75" customHeight="1" x14ac:dyDescent="0.3">
      <c r="D269" s="144" t="s">
        <v>370</v>
      </c>
      <c r="F269" s="509"/>
      <c r="H269" s="56">
        <f>SUM(H270:H273)</f>
        <v>0</v>
      </c>
      <c r="I269" s="56"/>
      <c r="J269" s="56"/>
      <c r="K269" s="485"/>
      <c r="M269" s="56">
        <f>SUM(M270:M273)</f>
        <v>0</v>
      </c>
      <c r="N269" s="56"/>
      <c r="O269" s="56"/>
      <c r="P269" s="485"/>
      <c r="R269" s="56">
        <f>SUM(R270:R273)</f>
        <v>0</v>
      </c>
      <c r="S269" s="56"/>
      <c r="T269" s="56"/>
      <c r="U269" s="485"/>
      <c r="W269" s="56">
        <f>SUM(W270:W273)</f>
        <v>0</v>
      </c>
      <c r="X269" s="56"/>
      <c r="Y269" s="56"/>
      <c r="Z269" s="485"/>
      <c r="AB269" s="56">
        <f>SUM(AB270:AB273)</f>
        <v>0</v>
      </c>
      <c r="AC269" s="56"/>
      <c r="AD269" s="56"/>
      <c r="AE269" s="485"/>
      <c r="AG269" s="56">
        <f>SUM(AG270:AG273)</f>
        <v>0</v>
      </c>
      <c r="AH269" s="56"/>
      <c r="AI269" s="56"/>
      <c r="AJ269" s="485"/>
      <c r="AL269" s="56">
        <f>SUM(AL270:AL273)</f>
        <v>0</v>
      </c>
      <c r="AM269" s="56"/>
      <c r="AN269" s="56"/>
      <c r="AO269" s="485"/>
      <c r="AQ269" s="56">
        <f>SUM(AQ270:AQ273)</f>
        <v>0</v>
      </c>
      <c r="AR269" s="56"/>
      <c r="AS269" s="56"/>
      <c r="AT269" s="485"/>
      <c r="AV269" s="56">
        <f>SUM(AV270:AV273)</f>
        <v>0</v>
      </c>
      <c r="AW269" s="56"/>
      <c r="AX269" s="56"/>
      <c r="AY269" s="485"/>
      <c r="BA269" s="56">
        <f>SUM(BA270:BA273)</f>
        <v>0</v>
      </c>
      <c r="BB269" s="56"/>
      <c r="BC269" s="56"/>
      <c r="BD269" s="485"/>
      <c r="BF269" s="56">
        <f>SUM(BF270:BF273)</f>
        <v>0</v>
      </c>
      <c r="BG269" s="56"/>
      <c r="BH269" s="56"/>
      <c r="BI269" s="485"/>
      <c r="BK269" s="56">
        <f>SUM(BK270:BK273)</f>
        <v>0</v>
      </c>
      <c r="BL269" s="56"/>
      <c r="BM269" s="56"/>
      <c r="BN269" s="485"/>
      <c r="BP269" s="56">
        <f>SUM(BP270:BP273)</f>
        <v>0</v>
      </c>
      <c r="BQ269" s="56"/>
      <c r="BR269" s="56"/>
      <c r="BS269" s="485"/>
      <c r="BU269" s="56">
        <f>SUM(BU270:BU273)</f>
        <v>0</v>
      </c>
      <c r="BV269" s="56"/>
      <c r="BW269" s="56"/>
      <c r="BX269" s="485"/>
      <c r="BZ269" s="56">
        <f>SUM(BZ270:BZ273)</f>
        <v>20738439</v>
      </c>
      <c r="CA269" s="56"/>
      <c r="CB269" s="56"/>
      <c r="CC269" s="485"/>
      <c r="CE269" s="56">
        <f>SUM(CE270:CE273)</f>
        <v>0</v>
      </c>
      <c r="CF269" s="56"/>
      <c r="CG269" s="56"/>
      <c r="CH269" s="485"/>
      <c r="CJ269" s="56">
        <f>SUM(CJ270:CJ273)</f>
        <v>1220369</v>
      </c>
      <c r="CK269" s="56"/>
      <c r="CL269" s="56"/>
      <c r="CM269" s="485"/>
      <c r="CO269" s="56">
        <f>SUM(CO270:CO273)</f>
        <v>2718091</v>
      </c>
      <c r="CP269" s="56"/>
      <c r="CQ269" s="56"/>
      <c r="CR269" s="485"/>
      <c r="CT269" s="56">
        <f>SUM(CT270:CT273)</f>
        <v>2234535</v>
      </c>
      <c r="CU269" s="56"/>
      <c r="CV269" s="56"/>
      <c r="CW269" s="485"/>
      <c r="CY269" s="56">
        <f>SUM(CY270:CY273)</f>
        <v>2056007</v>
      </c>
      <c r="CZ269" s="56"/>
      <c r="DA269" s="56"/>
      <c r="DB269" s="485"/>
      <c r="DD269" s="56">
        <f>SUM(DD270:DD273)</f>
        <v>0</v>
      </c>
      <c r="DE269" s="56"/>
      <c r="DF269" s="56"/>
      <c r="DG269" s="485"/>
      <c r="DI269" s="56">
        <f>SUM(DI270:DI273)</f>
        <v>9787693</v>
      </c>
      <c r="DJ269" s="56"/>
      <c r="DK269" s="56"/>
      <c r="DL269" s="485"/>
      <c r="DN269" s="56">
        <f>SUM(DN270:DN273)</f>
        <v>881437</v>
      </c>
      <c r="DO269" s="56"/>
      <c r="DP269" s="56"/>
      <c r="DQ269" s="485"/>
      <c r="DS269" s="56">
        <f>SUM(DS270:DS273)</f>
        <v>1840307</v>
      </c>
      <c r="DT269" s="56"/>
      <c r="DU269" s="56"/>
      <c r="DV269" s="485"/>
      <c r="DX269" s="56">
        <f>SUM(DX270:DX273)</f>
        <v>0</v>
      </c>
      <c r="DY269" s="56"/>
      <c r="DZ269" s="56"/>
      <c r="EA269" s="485"/>
      <c r="EC269" s="56">
        <f>SUM(EC270:EC273)</f>
        <v>0</v>
      </c>
      <c r="ED269" s="56"/>
      <c r="EE269" s="56"/>
      <c r="EF269" s="485"/>
      <c r="EH269" s="56">
        <f>SUM(EH270:EH273)</f>
        <v>0</v>
      </c>
      <c r="EI269" s="56"/>
      <c r="EJ269" s="56"/>
      <c r="EK269" s="485"/>
      <c r="EM269" s="56">
        <f>SUM(EM270:EM273)</f>
        <v>3938460</v>
      </c>
      <c r="EN269" s="56"/>
      <c r="EO269" s="56"/>
      <c r="EP269" s="144"/>
    </row>
    <row r="270" spans="4:146" ht="12.75" customHeight="1" x14ac:dyDescent="0.3">
      <c r="D270" s="144" t="s">
        <v>362</v>
      </c>
      <c r="F270" s="509"/>
      <c r="G270" s="406"/>
      <c r="H270" s="483">
        <v>0</v>
      </c>
      <c r="I270" s="484"/>
      <c r="J270" s="56"/>
      <c r="K270" s="485"/>
      <c r="L270" s="406"/>
      <c r="M270" s="483">
        <v>0</v>
      </c>
      <c r="N270" s="484"/>
      <c r="O270" s="56"/>
      <c r="P270" s="485"/>
      <c r="Q270" s="406"/>
      <c r="R270" s="483">
        <v>0</v>
      </c>
      <c r="S270" s="484"/>
      <c r="T270" s="56"/>
      <c r="U270" s="485"/>
      <c r="V270" s="406"/>
      <c r="W270" s="483">
        <v>0</v>
      </c>
      <c r="X270" s="484"/>
      <c r="Y270" s="56"/>
      <c r="Z270" s="485"/>
      <c r="AA270" s="406"/>
      <c r="AB270" s="483">
        <v>0</v>
      </c>
      <c r="AC270" s="484"/>
      <c r="AD270" s="56"/>
      <c r="AE270" s="485"/>
      <c r="AF270" s="406"/>
      <c r="AG270" s="483">
        <v>0</v>
      </c>
      <c r="AH270" s="484"/>
      <c r="AI270" s="56"/>
      <c r="AJ270" s="485"/>
      <c r="AK270" s="406"/>
      <c r="AL270" s="483">
        <v>0</v>
      </c>
      <c r="AM270" s="484"/>
      <c r="AN270" s="56"/>
      <c r="AO270" s="485"/>
      <c r="AP270" s="406"/>
      <c r="AQ270" s="483">
        <v>0</v>
      </c>
      <c r="AR270" s="484"/>
      <c r="AS270" s="56"/>
      <c r="AT270" s="485"/>
      <c r="AU270" s="406"/>
      <c r="AV270" s="483">
        <v>0</v>
      </c>
      <c r="AW270" s="484"/>
      <c r="AX270" s="56"/>
      <c r="AY270" s="485"/>
      <c r="AZ270" s="406"/>
      <c r="BA270" s="483">
        <v>0</v>
      </c>
      <c r="BB270" s="484"/>
      <c r="BC270" s="56"/>
      <c r="BD270" s="485"/>
      <c r="BE270" s="406"/>
      <c r="BF270" s="483">
        <v>0</v>
      </c>
      <c r="BG270" s="484"/>
      <c r="BH270" s="56"/>
      <c r="BI270" s="485"/>
      <c r="BJ270" s="406"/>
      <c r="BK270" s="483">
        <v>0</v>
      </c>
      <c r="BL270" s="484"/>
      <c r="BM270" s="56"/>
      <c r="BN270" s="485"/>
      <c r="BO270" s="406"/>
      <c r="BP270" s="483">
        <v>0</v>
      </c>
      <c r="BQ270" s="484"/>
      <c r="BR270" s="56"/>
      <c r="BS270" s="485"/>
      <c r="BT270" s="406"/>
      <c r="BU270" s="483">
        <f>SUM(M270:BP270)</f>
        <v>0</v>
      </c>
      <c r="BV270" s="484"/>
      <c r="BW270" s="56"/>
      <c r="BX270" s="485"/>
      <c r="BY270" s="406"/>
      <c r="BZ270" s="483">
        <v>11824304</v>
      </c>
      <c r="CA270" s="484"/>
      <c r="CB270" s="56"/>
      <c r="CC270" s="485"/>
      <c r="CD270" s="406"/>
      <c r="CE270" s="483">
        <v>0</v>
      </c>
      <c r="CF270" s="484"/>
      <c r="CG270" s="56"/>
      <c r="CH270" s="485"/>
      <c r="CI270" s="406"/>
      <c r="CJ270" s="483">
        <v>698280</v>
      </c>
      <c r="CK270" s="484"/>
      <c r="CL270" s="56"/>
      <c r="CM270" s="485"/>
      <c r="CN270" s="406"/>
      <c r="CO270" s="483">
        <v>1555612</v>
      </c>
      <c r="CP270" s="484"/>
      <c r="CQ270" s="56"/>
      <c r="CR270" s="485"/>
      <c r="CS270" s="406"/>
      <c r="CT270" s="483">
        <v>1252878</v>
      </c>
      <c r="CU270" s="484"/>
      <c r="CV270" s="56"/>
      <c r="CW270" s="485"/>
      <c r="CX270" s="406"/>
      <c r="CY270" s="483">
        <v>1171107</v>
      </c>
      <c r="CZ270" s="484"/>
      <c r="DA270" s="56"/>
      <c r="DB270" s="485"/>
      <c r="DC270" s="406"/>
      <c r="DD270" s="483">
        <v>0</v>
      </c>
      <c r="DE270" s="484"/>
      <c r="DF270" s="56"/>
      <c r="DG270" s="485"/>
      <c r="DH270" s="406"/>
      <c r="DI270" s="483">
        <v>5607900</v>
      </c>
      <c r="DJ270" s="484"/>
      <c r="DK270" s="56"/>
      <c r="DL270" s="485"/>
      <c r="DM270" s="406"/>
      <c r="DN270" s="483">
        <v>496195</v>
      </c>
      <c r="DO270" s="484"/>
      <c r="DP270" s="56"/>
      <c r="DQ270" s="485"/>
      <c r="DR270" s="406"/>
      <c r="DS270" s="483">
        <v>1042332</v>
      </c>
      <c r="DT270" s="484"/>
      <c r="DU270" s="56"/>
      <c r="DV270" s="485"/>
      <c r="DW270" s="406"/>
      <c r="DX270" s="483">
        <v>0</v>
      </c>
      <c r="DY270" s="484"/>
      <c r="DZ270" s="56"/>
      <c r="EA270" s="485"/>
      <c r="EB270" s="406"/>
      <c r="EC270" s="483">
        <v>0</v>
      </c>
      <c r="ED270" s="484"/>
      <c r="EE270" s="56"/>
      <c r="EF270" s="485"/>
      <c r="EG270" s="406"/>
      <c r="EH270" s="483">
        <v>0</v>
      </c>
      <c r="EI270" s="484"/>
      <c r="EJ270" s="56"/>
      <c r="EK270" s="485"/>
      <c r="EL270" s="406"/>
      <c r="EM270" s="483">
        <f t="shared" ref="EM270:EM273" si="33">SUM(CE270:CO270)</f>
        <v>2253892</v>
      </c>
      <c r="EN270" s="484"/>
      <c r="EO270" s="56"/>
      <c r="EP270" s="144"/>
    </row>
    <row r="271" spans="4:146" ht="12.75" customHeight="1" x14ac:dyDescent="0.3">
      <c r="D271" s="144" t="s">
        <v>365</v>
      </c>
      <c r="F271" s="509"/>
      <c r="G271" s="400"/>
      <c r="H271" s="56">
        <v>0</v>
      </c>
      <c r="I271" s="55"/>
      <c r="J271" s="56"/>
      <c r="K271" s="485"/>
      <c r="L271" s="400"/>
      <c r="M271" s="56">
        <v>0</v>
      </c>
      <c r="N271" s="55"/>
      <c r="O271" s="56"/>
      <c r="P271" s="485"/>
      <c r="Q271" s="400"/>
      <c r="R271" s="56">
        <v>0</v>
      </c>
      <c r="S271" s="55"/>
      <c r="T271" s="56"/>
      <c r="U271" s="485"/>
      <c r="V271" s="400"/>
      <c r="W271" s="56">
        <v>0</v>
      </c>
      <c r="X271" s="55"/>
      <c r="Y271" s="56"/>
      <c r="Z271" s="485"/>
      <c r="AA271" s="400"/>
      <c r="AB271" s="56">
        <v>0</v>
      </c>
      <c r="AC271" s="55"/>
      <c r="AD271" s="56"/>
      <c r="AE271" s="485"/>
      <c r="AF271" s="400"/>
      <c r="AG271" s="56">
        <v>0</v>
      </c>
      <c r="AH271" s="55"/>
      <c r="AI271" s="56"/>
      <c r="AJ271" s="485"/>
      <c r="AK271" s="400"/>
      <c r="AL271" s="56">
        <v>0</v>
      </c>
      <c r="AM271" s="55"/>
      <c r="AN271" s="56"/>
      <c r="AO271" s="485"/>
      <c r="AP271" s="400"/>
      <c r="AQ271" s="56">
        <v>0</v>
      </c>
      <c r="AR271" s="55"/>
      <c r="AS271" s="56"/>
      <c r="AT271" s="485"/>
      <c r="AU271" s="400"/>
      <c r="AV271" s="56">
        <v>0</v>
      </c>
      <c r="AW271" s="55"/>
      <c r="AX271" s="56"/>
      <c r="AY271" s="485"/>
      <c r="AZ271" s="400"/>
      <c r="BA271" s="56">
        <v>0</v>
      </c>
      <c r="BB271" s="55"/>
      <c r="BC271" s="56"/>
      <c r="BD271" s="485"/>
      <c r="BE271" s="400"/>
      <c r="BF271" s="56">
        <v>0</v>
      </c>
      <c r="BG271" s="55"/>
      <c r="BH271" s="56"/>
      <c r="BI271" s="485"/>
      <c r="BJ271" s="400"/>
      <c r="BK271" s="56">
        <v>0</v>
      </c>
      <c r="BL271" s="55"/>
      <c r="BM271" s="56"/>
      <c r="BN271" s="485"/>
      <c r="BO271" s="400"/>
      <c r="BP271" s="56">
        <v>0</v>
      </c>
      <c r="BQ271" s="55"/>
      <c r="BR271" s="56"/>
      <c r="BS271" s="485"/>
      <c r="BT271" s="400"/>
      <c r="BU271" s="56">
        <f>SUM(M271:BP271)</f>
        <v>0</v>
      </c>
      <c r="BV271" s="55"/>
      <c r="BW271" s="56"/>
      <c r="BX271" s="485"/>
      <c r="BY271" s="400"/>
      <c r="BZ271" s="56">
        <v>2231145</v>
      </c>
      <c r="CA271" s="55"/>
      <c r="CB271" s="56"/>
      <c r="CC271" s="485"/>
      <c r="CD271" s="400"/>
      <c r="CE271" s="56">
        <v>0</v>
      </c>
      <c r="CF271" s="55"/>
      <c r="CG271" s="56"/>
      <c r="CH271" s="485"/>
      <c r="CI271" s="400"/>
      <c r="CJ271" s="56">
        <v>141943</v>
      </c>
      <c r="CK271" s="55"/>
      <c r="CL271" s="56"/>
      <c r="CM271" s="485"/>
      <c r="CN271" s="400"/>
      <c r="CO271" s="56">
        <v>297663</v>
      </c>
      <c r="CP271" s="55"/>
      <c r="CQ271" s="56"/>
      <c r="CR271" s="485"/>
      <c r="CS271" s="400"/>
      <c r="CT271" s="56">
        <v>264595</v>
      </c>
      <c r="CU271" s="55"/>
      <c r="CV271" s="56"/>
      <c r="CW271" s="485"/>
      <c r="CX271" s="400"/>
      <c r="CY271" s="56">
        <v>223408</v>
      </c>
      <c r="CZ271" s="55"/>
      <c r="DA271" s="56"/>
      <c r="DB271" s="485"/>
      <c r="DC271" s="400"/>
      <c r="DD271" s="56">
        <v>0</v>
      </c>
      <c r="DE271" s="55"/>
      <c r="DF271" s="56"/>
      <c r="DG271" s="485"/>
      <c r="DH271" s="400"/>
      <c r="DI271" s="56">
        <v>1008480</v>
      </c>
      <c r="DJ271" s="55"/>
      <c r="DK271" s="56"/>
      <c r="DL271" s="485"/>
      <c r="DM271" s="400"/>
      <c r="DN271" s="56">
        <v>97850</v>
      </c>
      <c r="DO271" s="55"/>
      <c r="DP271" s="56"/>
      <c r="DQ271" s="485"/>
      <c r="DR271" s="400"/>
      <c r="DS271" s="56">
        <v>197206</v>
      </c>
      <c r="DT271" s="55"/>
      <c r="DU271" s="56"/>
      <c r="DV271" s="485"/>
      <c r="DW271" s="400"/>
      <c r="DX271" s="56">
        <v>0</v>
      </c>
      <c r="DY271" s="55"/>
      <c r="DZ271" s="56"/>
      <c r="EA271" s="485"/>
      <c r="EB271" s="400"/>
      <c r="EC271" s="56">
        <v>0</v>
      </c>
      <c r="ED271" s="55"/>
      <c r="EE271" s="56"/>
      <c r="EF271" s="485"/>
      <c r="EG271" s="400"/>
      <c r="EH271" s="56">
        <v>0</v>
      </c>
      <c r="EI271" s="55"/>
      <c r="EJ271" s="56"/>
      <c r="EK271" s="485"/>
      <c r="EL271" s="400"/>
      <c r="EM271" s="56">
        <f t="shared" si="33"/>
        <v>439606</v>
      </c>
      <c r="EN271" s="55"/>
      <c r="EO271" s="56"/>
      <c r="EP271" s="144"/>
    </row>
    <row r="272" spans="4:146" ht="12.75" customHeight="1" x14ac:dyDescent="0.3">
      <c r="D272" s="144" t="s">
        <v>366</v>
      </c>
      <c r="F272" s="509"/>
      <c r="G272" s="400"/>
      <c r="H272" s="56">
        <v>0</v>
      </c>
      <c r="I272" s="55"/>
      <c r="J272" s="56"/>
      <c r="K272" s="485"/>
      <c r="L272" s="400"/>
      <c r="M272" s="56">
        <v>0</v>
      </c>
      <c r="N272" s="55"/>
      <c r="O272" s="56"/>
      <c r="P272" s="485"/>
      <c r="Q272" s="400"/>
      <c r="R272" s="56">
        <v>0</v>
      </c>
      <c r="S272" s="55"/>
      <c r="T272" s="56"/>
      <c r="U272" s="485"/>
      <c r="V272" s="400"/>
      <c r="W272" s="56">
        <v>0</v>
      </c>
      <c r="X272" s="55"/>
      <c r="Y272" s="56"/>
      <c r="Z272" s="485"/>
      <c r="AA272" s="400"/>
      <c r="AB272" s="56">
        <v>0</v>
      </c>
      <c r="AC272" s="55"/>
      <c r="AD272" s="56"/>
      <c r="AE272" s="485"/>
      <c r="AF272" s="400"/>
      <c r="AG272" s="56">
        <v>0</v>
      </c>
      <c r="AH272" s="55"/>
      <c r="AI272" s="56"/>
      <c r="AJ272" s="485"/>
      <c r="AK272" s="400"/>
      <c r="AL272" s="56">
        <v>0</v>
      </c>
      <c r="AM272" s="55"/>
      <c r="AN272" s="56"/>
      <c r="AO272" s="485"/>
      <c r="AP272" s="400"/>
      <c r="AQ272" s="56">
        <v>0</v>
      </c>
      <c r="AR272" s="55"/>
      <c r="AS272" s="56"/>
      <c r="AT272" s="485"/>
      <c r="AU272" s="400"/>
      <c r="AV272" s="56">
        <v>0</v>
      </c>
      <c r="AW272" s="55"/>
      <c r="AX272" s="56"/>
      <c r="AY272" s="485"/>
      <c r="AZ272" s="400"/>
      <c r="BA272" s="56">
        <v>0</v>
      </c>
      <c r="BB272" s="55"/>
      <c r="BC272" s="56"/>
      <c r="BD272" s="485"/>
      <c r="BE272" s="400"/>
      <c r="BF272" s="56">
        <v>0</v>
      </c>
      <c r="BG272" s="55"/>
      <c r="BH272" s="56"/>
      <c r="BI272" s="485"/>
      <c r="BJ272" s="400"/>
      <c r="BK272" s="56">
        <v>0</v>
      </c>
      <c r="BL272" s="55"/>
      <c r="BM272" s="56"/>
      <c r="BN272" s="485"/>
      <c r="BO272" s="400"/>
      <c r="BP272" s="56">
        <v>0</v>
      </c>
      <c r="BQ272" s="55"/>
      <c r="BR272" s="56"/>
      <c r="BS272" s="485"/>
      <c r="BT272" s="400"/>
      <c r="BU272" s="56">
        <f>SUM(M272:BP272)</f>
        <v>0</v>
      </c>
      <c r="BV272" s="55"/>
      <c r="BW272" s="56"/>
      <c r="BX272" s="485"/>
      <c r="BY272" s="400"/>
      <c r="BZ272" s="56">
        <v>0</v>
      </c>
      <c r="CA272" s="55"/>
      <c r="CB272" s="56"/>
      <c r="CC272" s="485"/>
      <c r="CD272" s="400"/>
      <c r="CE272" s="56">
        <v>0</v>
      </c>
      <c r="CF272" s="55"/>
      <c r="CG272" s="56"/>
      <c r="CH272" s="485"/>
      <c r="CI272" s="400"/>
      <c r="CJ272" s="56">
        <v>0</v>
      </c>
      <c r="CK272" s="55"/>
      <c r="CL272" s="56"/>
      <c r="CM272" s="485"/>
      <c r="CN272" s="400"/>
      <c r="CO272" s="56">
        <v>0</v>
      </c>
      <c r="CP272" s="55"/>
      <c r="CQ272" s="56"/>
      <c r="CR272" s="485"/>
      <c r="CS272" s="400"/>
      <c r="CT272" s="56">
        <v>0</v>
      </c>
      <c r="CU272" s="55"/>
      <c r="CV272" s="56"/>
      <c r="CW272" s="485"/>
      <c r="CX272" s="400"/>
      <c r="CY272" s="56">
        <v>0</v>
      </c>
      <c r="CZ272" s="55"/>
      <c r="DA272" s="56"/>
      <c r="DB272" s="485"/>
      <c r="DC272" s="400"/>
      <c r="DD272" s="56">
        <v>0</v>
      </c>
      <c r="DE272" s="55"/>
      <c r="DF272" s="56"/>
      <c r="DG272" s="485"/>
      <c r="DH272" s="400"/>
      <c r="DI272" s="56">
        <v>0</v>
      </c>
      <c r="DJ272" s="55"/>
      <c r="DK272" s="56"/>
      <c r="DL272" s="485"/>
      <c r="DM272" s="400"/>
      <c r="DN272" s="56">
        <v>0</v>
      </c>
      <c r="DO272" s="55"/>
      <c r="DP272" s="56"/>
      <c r="DQ272" s="485"/>
      <c r="DR272" s="400"/>
      <c r="DS272" s="56">
        <v>0</v>
      </c>
      <c r="DT272" s="55"/>
      <c r="DU272" s="56"/>
      <c r="DV272" s="485"/>
      <c r="DW272" s="400"/>
      <c r="DX272" s="56">
        <v>0</v>
      </c>
      <c r="DY272" s="55"/>
      <c r="DZ272" s="56"/>
      <c r="EA272" s="485"/>
      <c r="EB272" s="400"/>
      <c r="EC272" s="56">
        <v>0</v>
      </c>
      <c r="ED272" s="55"/>
      <c r="EE272" s="56"/>
      <c r="EF272" s="485"/>
      <c r="EG272" s="400"/>
      <c r="EH272" s="56">
        <v>0</v>
      </c>
      <c r="EI272" s="55"/>
      <c r="EJ272" s="56"/>
      <c r="EK272" s="485"/>
      <c r="EL272" s="400"/>
      <c r="EM272" s="56">
        <f t="shared" si="33"/>
        <v>0</v>
      </c>
      <c r="EN272" s="55"/>
      <c r="EO272" s="56"/>
      <c r="EP272" s="144"/>
    </row>
    <row r="273" spans="4:146" ht="12.75" customHeight="1" x14ac:dyDescent="0.3">
      <c r="D273" s="144" t="s">
        <v>367</v>
      </c>
      <c r="F273" s="509"/>
      <c r="G273" s="420"/>
      <c r="H273" s="121">
        <v>0</v>
      </c>
      <c r="I273" s="120"/>
      <c r="J273" s="56"/>
      <c r="K273" s="485"/>
      <c r="L273" s="420"/>
      <c r="M273" s="121">
        <v>0</v>
      </c>
      <c r="N273" s="120"/>
      <c r="O273" s="56"/>
      <c r="P273" s="485"/>
      <c r="Q273" s="420"/>
      <c r="R273" s="121">
        <v>0</v>
      </c>
      <c r="S273" s="120"/>
      <c r="T273" s="56"/>
      <c r="U273" s="485"/>
      <c r="V273" s="420"/>
      <c r="W273" s="121">
        <v>0</v>
      </c>
      <c r="X273" s="120"/>
      <c r="Y273" s="56"/>
      <c r="Z273" s="485"/>
      <c r="AA273" s="420"/>
      <c r="AB273" s="121">
        <v>0</v>
      </c>
      <c r="AC273" s="120"/>
      <c r="AD273" s="56"/>
      <c r="AE273" s="485"/>
      <c r="AF273" s="420"/>
      <c r="AG273" s="121">
        <v>0</v>
      </c>
      <c r="AH273" s="120"/>
      <c r="AI273" s="56"/>
      <c r="AJ273" s="485"/>
      <c r="AK273" s="420"/>
      <c r="AL273" s="121">
        <v>0</v>
      </c>
      <c r="AM273" s="120"/>
      <c r="AN273" s="56"/>
      <c r="AO273" s="485"/>
      <c r="AP273" s="420"/>
      <c r="AQ273" s="121">
        <v>0</v>
      </c>
      <c r="AR273" s="120"/>
      <c r="AS273" s="56"/>
      <c r="AT273" s="485"/>
      <c r="AU273" s="420"/>
      <c r="AV273" s="121">
        <v>0</v>
      </c>
      <c r="AW273" s="120"/>
      <c r="AX273" s="56"/>
      <c r="AY273" s="485"/>
      <c r="AZ273" s="420"/>
      <c r="BA273" s="121">
        <v>0</v>
      </c>
      <c r="BB273" s="120"/>
      <c r="BC273" s="56"/>
      <c r="BD273" s="485"/>
      <c r="BE273" s="420"/>
      <c r="BF273" s="121">
        <v>0</v>
      </c>
      <c r="BG273" s="120"/>
      <c r="BH273" s="56"/>
      <c r="BI273" s="485"/>
      <c r="BJ273" s="420"/>
      <c r="BK273" s="121">
        <v>0</v>
      </c>
      <c r="BL273" s="120"/>
      <c r="BM273" s="56"/>
      <c r="BN273" s="485"/>
      <c r="BO273" s="420"/>
      <c r="BP273" s="121">
        <v>0</v>
      </c>
      <c r="BQ273" s="120"/>
      <c r="BR273" s="56"/>
      <c r="BS273" s="485"/>
      <c r="BT273" s="420"/>
      <c r="BU273" s="121">
        <f>SUM(M273:BP273)</f>
        <v>0</v>
      </c>
      <c r="BV273" s="120"/>
      <c r="BW273" s="56"/>
      <c r="BX273" s="485"/>
      <c r="BY273" s="420"/>
      <c r="BZ273" s="121">
        <v>6682990</v>
      </c>
      <c r="CA273" s="120"/>
      <c r="CB273" s="56"/>
      <c r="CC273" s="485"/>
      <c r="CD273" s="420"/>
      <c r="CE273" s="121">
        <v>0</v>
      </c>
      <c r="CF273" s="120"/>
      <c r="CG273" s="56"/>
      <c r="CH273" s="485"/>
      <c r="CI273" s="420"/>
      <c r="CJ273" s="121">
        <v>380146</v>
      </c>
      <c r="CK273" s="120"/>
      <c r="CL273" s="56"/>
      <c r="CM273" s="485"/>
      <c r="CN273" s="420"/>
      <c r="CO273" s="121">
        <v>864816</v>
      </c>
      <c r="CP273" s="120"/>
      <c r="CQ273" s="56"/>
      <c r="CR273" s="485"/>
      <c r="CS273" s="420"/>
      <c r="CT273" s="121">
        <v>717062</v>
      </c>
      <c r="CU273" s="120"/>
      <c r="CV273" s="56"/>
      <c r="CW273" s="485"/>
      <c r="CX273" s="420"/>
      <c r="CY273" s="121">
        <v>661492</v>
      </c>
      <c r="CZ273" s="120"/>
      <c r="DA273" s="56"/>
      <c r="DB273" s="485"/>
      <c r="DC273" s="420"/>
      <c r="DD273" s="121">
        <v>0</v>
      </c>
      <c r="DE273" s="120"/>
      <c r="DF273" s="56"/>
      <c r="DG273" s="485"/>
      <c r="DH273" s="420"/>
      <c r="DI273" s="121">
        <v>3171313</v>
      </c>
      <c r="DJ273" s="120"/>
      <c r="DK273" s="56"/>
      <c r="DL273" s="485"/>
      <c r="DM273" s="420"/>
      <c r="DN273" s="121">
        <v>287392</v>
      </c>
      <c r="DO273" s="120"/>
      <c r="DP273" s="56"/>
      <c r="DQ273" s="485"/>
      <c r="DR273" s="420"/>
      <c r="DS273" s="121">
        <v>600769</v>
      </c>
      <c r="DT273" s="120"/>
      <c r="DU273" s="56"/>
      <c r="DV273" s="485"/>
      <c r="DW273" s="420"/>
      <c r="DX273" s="121">
        <v>0</v>
      </c>
      <c r="DY273" s="120"/>
      <c r="DZ273" s="56"/>
      <c r="EA273" s="485"/>
      <c r="EB273" s="420"/>
      <c r="EC273" s="121">
        <v>0</v>
      </c>
      <c r="ED273" s="120"/>
      <c r="EE273" s="56"/>
      <c r="EF273" s="485"/>
      <c r="EG273" s="420"/>
      <c r="EH273" s="121">
        <v>0</v>
      </c>
      <c r="EI273" s="120"/>
      <c r="EJ273" s="56"/>
      <c r="EK273" s="485"/>
      <c r="EL273" s="420"/>
      <c r="EM273" s="121">
        <f t="shared" si="33"/>
        <v>1244962</v>
      </c>
      <c r="EN273" s="120"/>
      <c r="EO273" s="56"/>
      <c r="EP273" s="144"/>
    </row>
    <row r="274" spans="4:146" ht="12.75" customHeight="1" x14ac:dyDescent="0.3">
      <c r="D274" s="144"/>
      <c r="F274" s="509"/>
      <c r="H274" s="56"/>
      <c r="I274" s="56"/>
      <c r="J274" s="56"/>
      <c r="K274" s="485"/>
      <c r="M274" s="56"/>
      <c r="N274" s="56"/>
      <c r="O274" s="56"/>
      <c r="P274" s="485"/>
      <c r="R274" s="56"/>
      <c r="S274" s="56"/>
      <c r="T274" s="56"/>
      <c r="U274" s="485"/>
      <c r="W274" s="56"/>
      <c r="X274" s="56"/>
      <c r="Y274" s="56"/>
      <c r="Z274" s="485"/>
      <c r="AB274" s="56"/>
      <c r="AC274" s="56"/>
      <c r="AD274" s="56"/>
      <c r="AE274" s="485"/>
      <c r="AG274" s="56"/>
      <c r="AH274" s="56"/>
      <c r="AI274" s="56"/>
      <c r="AJ274" s="485"/>
      <c r="AL274" s="56"/>
      <c r="AM274" s="56"/>
      <c r="AN274" s="56"/>
      <c r="AO274" s="485"/>
      <c r="AQ274" s="56"/>
      <c r="AR274" s="56"/>
      <c r="AS274" s="56"/>
      <c r="AT274" s="485"/>
      <c r="AV274" s="56"/>
      <c r="AW274" s="56"/>
      <c r="AX274" s="56"/>
      <c r="AY274" s="485"/>
      <c r="BA274" s="56"/>
      <c r="BB274" s="56"/>
      <c r="BC274" s="56"/>
      <c r="BD274" s="485"/>
      <c r="BF274" s="56"/>
      <c r="BG274" s="56"/>
      <c r="BH274" s="56"/>
      <c r="BI274" s="485"/>
      <c r="BK274" s="56"/>
      <c r="BL274" s="56"/>
      <c r="BM274" s="56"/>
      <c r="BN274" s="485"/>
      <c r="BP274" s="56"/>
      <c r="BQ274" s="56"/>
      <c r="BR274" s="56"/>
      <c r="BS274" s="485"/>
      <c r="BU274" s="56"/>
      <c r="BV274" s="56"/>
      <c r="BW274" s="56"/>
      <c r="BX274" s="485"/>
      <c r="BZ274" s="56"/>
      <c r="CA274" s="56"/>
      <c r="CB274" s="56"/>
      <c r="CC274" s="485"/>
      <c r="CE274" s="56"/>
      <c r="CF274" s="56"/>
      <c r="CG274" s="56"/>
      <c r="CH274" s="485"/>
      <c r="CJ274" s="56"/>
      <c r="CK274" s="56"/>
      <c r="CL274" s="56"/>
      <c r="CM274" s="485"/>
      <c r="CO274" s="56"/>
      <c r="CP274" s="56"/>
      <c r="CQ274" s="56"/>
      <c r="CR274" s="485"/>
      <c r="CT274" s="56"/>
      <c r="CU274" s="56"/>
      <c r="CV274" s="56"/>
      <c r="CW274" s="485"/>
      <c r="CY274" s="56"/>
      <c r="CZ274" s="56"/>
      <c r="DA274" s="56"/>
      <c r="DB274" s="485"/>
      <c r="DD274" s="56"/>
      <c r="DE274" s="56"/>
      <c r="DF274" s="56"/>
      <c r="DG274" s="485"/>
      <c r="DI274" s="56"/>
      <c r="DJ274" s="56"/>
      <c r="DK274" s="56"/>
      <c r="DL274" s="485"/>
      <c r="DN274" s="56"/>
      <c r="DO274" s="56"/>
      <c r="DP274" s="56"/>
      <c r="DQ274" s="485"/>
      <c r="DS274" s="56"/>
      <c r="DT274" s="56"/>
      <c r="DU274" s="56"/>
      <c r="DV274" s="485"/>
      <c r="DX274" s="56"/>
      <c r="DY274" s="56"/>
      <c r="DZ274" s="56"/>
      <c r="EA274" s="485"/>
      <c r="EC274" s="56"/>
      <c r="ED274" s="56"/>
      <c r="EE274" s="56"/>
      <c r="EF274" s="485"/>
      <c r="EH274" s="56"/>
      <c r="EI274" s="56"/>
      <c r="EJ274" s="56"/>
      <c r="EK274" s="485"/>
      <c r="EM274" s="56"/>
      <c r="EN274" s="56"/>
      <c r="EO274" s="56"/>
      <c r="EP274" s="144"/>
    </row>
    <row r="275" spans="4:146" ht="12.75" customHeight="1" x14ac:dyDescent="0.3">
      <c r="D275" s="144" t="s">
        <v>420</v>
      </c>
      <c r="H275" s="56">
        <f>SUM(H276:H279)</f>
        <v>0</v>
      </c>
      <c r="I275" s="56"/>
      <c r="J275" s="56"/>
      <c r="K275" s="485"/>
      <c r="L275" s="56"/>
      <c r="M275" s="56">
        <f>SUM(M276:M279)</f>
        <v>0</v>
      </c>
      <c r="N275" s="56"/>
      <c r="O275" s="56"/>
      <c r="P275" s="485"/>
      <c r="Q275" s="56"/>
      <c r="R275" s="56">
        <f>SUM(R276:R279)</f>
        <v>0</v>
      </c>
      <c r="S275" s="56"/>
      <c r="T275" s="56"/>
      <c r="U275" s="485"/>
      <c r="V275" s="56"/>
      <c r="W275" s="56">
        <f>SUM(W276:W279)</f>
        <v>0</v>
      </c>
      <c r="X275" s="56"/>
      <c r="Y275" s="56"/>
      <c r="Z275" s="485"/>
      <c r="AA275" s="56"/>
      <c r="AB275" s="56">
        <f>SUM(AB276:AB279)</f>
        <v>0</v>
      </c>
      <c r="AC275" s="56"/>
      <c r="AD275" s="56"/>
      <c r="AE275" s="485"/>
      <c r="AF275" s="56"/>
      <c r="AG275" s="56">
        <f>SUM(AG276:AG279)</f>
        <v>0</v>
      </c>
      <c r="AH275" s="56"/>
      <c r="AI275" s="56"/>
      <c r="AJ275" s="485"/>
      <c r="AK275" s="56"/>
      <c r="AL275" s="56">
        <f>SUM(AL276:AL279)</f>
        <v>0</v>
      </c>
      <c r="AM275" s="56"/>
      <c r="AN275" s="56"/>
      <c r="AO275" s="485"/>
      <c r="AP275" s="56"/>
      <c r="AQ275" s="56">
        <f>SUM(AQ276:AQ279)</f>
        <v>0</v>
      </c>
      <c r="AR275" s="56"/>
      <c r="AS275" s="56"/>
      <c r="AT275" s="485"/>
      <c r="AU275" s="56"/>
      <c r="AV275" s="56">
        <f>SUM(AV276:AV279)</f>
        <v>0</v>
      </c>
      <c r="AW275" s="56"/>
      <c r="AX275" s="56"/>
      <c r="AY275" s="485"/>
      <c r="AZ275" s="56"/>
      <c r="BA275" s="56">
        <f>SUM(BA276:BA279)</f>
        <v>0</v>
      </c>
      <c r="BB275" s="56"/>
      <c r="BC275" s="56"/>
      <c r="BD275" s="485"/>
      <c r="BE275" s="56"/>
      <c r="BF275" s="56">
        <f>SUM(BF276:BF279)</f>
        <v>0</v>
      </c>
      <c r="BG275" s="56"/>
      <c r="BH275" s="56"/>
      <c r="BI275" s="485"/>
      <c r="BJ275" s="56"/>
      <c r="BK275" s="56">
        <f>SUM(BK276:BK279)</f>
        <v>0</v>
      </c>
      <c r="BL275" s="56"/>
      <c r="BM275" s="56"/>
      <c r="BN275" s="485"/>
      <c r="BO275" s="56"/>
      <c r="BP275" s="56">
        <f>SUM(BP276:BP279)</f>
        <v>0</v>
      </c>
      <c r="BQ275" s="56"/>
      <c r="BR275" s="56"/>
      <c r="BS275" s="485"/>
      <c r="BT275" s="56"/>
      <c r="BU275" s="56">
        <f>SUM(BU276:BU279)</f>
        <v>0</v>
      </c>
      <c r="BV275" s="56"/>
      <c r="BW275" s="56"/>
      <c r="BX275" s="485"/>
      <c r="BY275" s="56"/>
      <c r="BZ275" s="56">
        <f>SUM(BZ276:BZ279)</f>
        <v>4262896</v>
      </c>
      <c r="CA275" s="56"/>
      <c r="CB275" s="56"/>
      <c r="CC275" s="485"/>
      <c r="CD275" s="56"/>
      <c r="CE275" s="56">
        <f>SUM(CE276:CE279)</f>
        <v>0</v>
      </c>
      <c r="CF275" s="56"/>
      <c r="CG275" s="56"/>
      <c r="CH275" s="485"/>
      <c r="CI275" s="56"/>
      <c r="CJ275" s="56">
        <f>SUM(CJ276:CJ279)</f>
        <v>2082994</v>
      </c>
      <c r="CK275" s="56"/>
      <c r="CL275" s="56"/>
      <c r="CM275" s="485"/>
      <c r="CN275" s="56"/>
      <c r="CO275" s="56">
        <f>SUM(CO276:CO279)</f>
        <v>0</v>
      </c>
      <c r="CP275" s="56"/>
      <c r="CQ275" s="56"/>
      <c r="CR275" s="485"/>
      <c r="CS275" s="56"/>
      <c r="CT275" s="56">
        <f>SUM(CT276:CT279)</f>
        <v>1269037</v>
      </c>
      <c r="CU275" s="56"/>
      <c r="CV275" s="56"/>
      <c r="CW275" s="485"/>
      <c r="CX275" s="56"/>
      <c r="CY275" s="56">
        <f>SUM(CY276:CY279)</f>
        <v>910865</v>
      </c>
      <c r="CZ275" s="56"/>
      <c r="DA275" s="56"/>
      <c r="DB275" s="485"/>
      <c r="DC275" s="56"/>
      <c r="DD275" s="56">
        <f>SUM(DD276:DD279)</f>
        <v>0</v>
      </c>
      <c r="DE275" s="56"/>
      <c r="DF275" s="56"/>
      <c r="DG275" s="485"/>
      <c r="DH275" s="56"/>
      <c r="DI275" s="56">
        <f>SUM(DI276:DI279)</f>
        <v>0</v>
      </c>
      <c r="DJ275" s="56"/>
      <c r="DK275" s="56"/>
      <c r="DL275" s="485"/>
      <c r="DM275" s="56"/>
      <c r="DN275" s="56">
        <f>SUM(DN276:DN279)</f>
        <v>0</v>
      </c>
      <c r="DO275" s="56"/>
      <c r="DP275" s="56"/>
      <c r="DQ275" s="485"/>
      <c r="DR275" s="56"/>
      <c r="DS275" s="56">
        <f>SUM(DS276:DS279)</f>
        <v>0</v>
      </c>
      <c r="DT275" s="56"/>
      <c r="DU275" s="56"/>
      <c r="DV275" s="485"/>
      <c r="DW275" s="56"/>
      <c r="DX275" s="56">
        <f>SUM(DX276:DX279)</f>
        <v>0</v>
      </c>
      <c r="DY275" s="56"/>
      <c r="DZ275" s="56"/>
      <c r="EA275" s="485"/>
      <c r="EB275" s="56"/>
      <c r="EC275" s="56">
        <f>SUM(EC276:EC279)</f>
        <v>0</v>
      </c>
      <c r="ED275" s="56"/>
      <c r="EE275" s="56"/>
      <c r="EF275" s="485"/>
      <c r="EG275" s="56"/>
      <c r="EH275" s="56">
        <f>SUM(EH276:EH279)</f>
        <v>0</v>
      </c>
      <c r="EI275" s="56"/>
      <c r="EJ275" s="56"/>
      <c r="EK275" s="485"/>
      <c r="EL275" s="56"/>
      <c r="EM275" s="56">
        <f>SUM(EM276:EM279)</f>
        <v>2082994</v>
      </c>
      <c r="EN275" s="56"/>
      <c r="EO275" s="56"/>
      <c r="EP275" s="144"/>
    </row>
    <row r="276" spans="4:146" ht="12.75" customHeight="1" x14ac:dyDescent="0.3">
      <c r="D276" s="144" t="s">
        <v>362</v>
      </c>
      <c r="G276" s="406"/>
      <c r="H276" s="483">
        <v>0</v>
      </c>
      <c r="I276" s="484"/>
      <c r="J276" s="56"/>
      <c r="K276" s="485"/>
      <c r="L276" s="486"/>
      <c r="M276" s="483">
        <v>0</v>
      </c>
      <c r="N276" s="484"/>
      <c r="O276" s="56"/>
      <c r="P276" s="485"/>
      <c r="Q276" s="486"/>
      <c r="R276" s="483">
        <v>0</v>
      </c>
      <c r="S276" s="484"/>
      <c r="T276" s="56"/>
      <c r="U276" s="485"/>
      <c r="V276" s="486"/>
      <c r="W276" s="483">
        <v>0</v>
      </c>
      <c r="X276" s="484"/>
      <c r="Y276" s="56"/>
      <c r="Z276" s="485"/>
      <c r="AA276" s="486"/>
      <c r="AB276" s="483">
        <v>0</v>
      </c>
      <c r="AC276" s="484"/>
      <c r="AD276" s="56"/>
      <c r="AE276" s="485"/>
      <c r="AF276" s="486"/>
      <c r="AG276" s="483">
        <v>0</v>
      </c>
      <c r="AH276" s="484"/>
      <c r="AI276" s="56"/>
      <c r="AJ276" s="485"/>
      <c r="AK276" s="486"/>
      <c r="AL276" s="483">
        <v>0</v>
      </c>
      <c r="AM276" s="484"/>
      <c r="AN276" s="56"/>
      <c r="AO276" s="485"/>
      <c r="AP276" s="486"/>
      <c r="AQ276" s="483">
        <v>0</v>
      </c>
      <c r="AR276" s="484"/>
      <c r="AS276" s="56"/>
      <c r="AT276" s="485"/>
      <c r="AU276" s="486"/>
      <c r="AV276" s="483">
        <v>0</v>
      </c>
      <c r="AW276" s="484"/>
      <c r="AX276" s="56"/>
      <c r="AY276" s="485"/>
      <c r="AZ276" s="486"/>
      <c r="BA276" s="483">
        <v>0</v>
      </c>
      <c r="BB276" s="484"/>
      <c r="BC276" s="56"/>
      <c r="BD276" s="485"/>
      <c r="BE276" s="486"/>
      <c r="BF276" s="483">
        <v>0</v>
      </c>
      <c r="BG276" s="484"/>
      <c r="BH276" s="56"/>
      <c r="BI276" s="485"/>
      <c r="BJ276" s="486"/>
      <c r="BK276" s="483">
        <v>0</v>
      </c>
      <c r="BL276" s="484"/>
      <c r="BM276" s="56"/>
      <c r="BN276" s="485"/>
      <c r="BO276" s="486"/>
      <c r="BP276" s="483">
        <v>0</v>
      </c>
      <c r="BQ276" s="484"/>
      <c r="BR276" s="56"/>
      <c r="BS276" s="485"/>
      <c r="BT276" s="486"/>
      <c r="BU276" s="483">
        <f>SUM(M276:BP276)</f>
        <v>0</v>
      </c>
      <c r="BV276" s="484"/>
      <c r="BW276" s="56"/>
      <c r="BX276" s="485"/>
      <c r="BY276" s="486"/>
      <c r="BZ276" s="483">
        <v>1799675</v>
      </c>
      <c r="CA276" s="484"/>
      <c r="CB276" s="56"/>
      <c r="CC276" s="485"/>
      <c r="CD276" s="486"/>
      <c r="CE276" s="483">
        <v>0</v>
      </c>
      <c r="CF276" s="484"/>
      <c r="CG276" s="56"/>
      <c r="CH276" s="485"/>
      <c r="CI276" s="486"/>
      <c r="CJ276" s="483">
        <v>875987</v>
      </c>
      <c r="CK276" s="484"/>
      <c r="CL276" s="56"/>
      <c r="CM276" s="485"/>
      <c r="CN276" s="486"/>
      <c r="CO276" s="483">
        <v>0</v>
      </c>
      <c r="CP276" s="484"/>
      <c r="CQ276" s="56"/>
      <c r="CR276" s="485"/>
      <c r="CS276" s="486"/>
      <c r="CT276" s="483">
        <v>534987</v>
      </c>
      <c r="CU276" s="484"/>
      <c r="CV276" s="56"/>
      <c r="CW276" s="485"/>
      <c r="CX276" s="486"/>
      <c r="CY276" s="483">
        <v>388701</v>
      </c>
      <c r="CZ276" s="484"/>
      <c r="DA276" s="56"/>
      <c r="DB276" s="485"/>
      <c r="DC276" s="486"/>
      <c r="DD276" s="483">
        <v>0</v>
      </c>
      <c r="DE276" s="484"/>
      <c r="DF276" s="56"/>
      <c r="DG276" s="485"/>
      <c r="DH276" s="486"/>
      <c r="DI276" s="483">
        <v>0</v>
      </c>
      <c r="DJ276" s="484"/>
      <c r="DK276" s="56"/>
      <c r="DL276" s="485"/>
      <c r="DM276" s="486"/>
      <c r="DN276" s="483">
        <v>0</v>
      </c>
      <c r="DO276" s="484"/>
      <c r="DP276" s="56"/>
      <c r="DQ276" s="485"/>
      <c r="DR276" s="486"/>
      <c r="DS276" s="483">
        <v>0</v>
      </c>
      <c r="DT276" s="484"/>
      <c r="DU276" s="56"/>
      <c r="DV276" s="485"/>
      <c r="DW276" s="486"/>
      <c r="DX276" s="483">
        <v>0</v>
      </c>
      <c r="DY276" s="484"/>
      <c r="DZ276" s="56"/>
      <c r="EA276" s="485"/>
      <c r="EB276" s="486"/>
      <c r="EC276" s="483">
        <v>0</v>
      </c>
      <c r="ED276" s="484"/>
      <c r="EE276" s="56"/>
      <c r="EF276" s="485"/>
      <c r="EG276" s="486"/>
      <c r="EH276" s="483">
        <v>0</v>
      </c>
      <c r="EI276" s="484"/>
      <c r="EJ276" s="56"/>
      <c r="EK276" s="485"/>
      <c r="EL276" s="486"/>
      <c r="EM276" s="483">
        <f t="shared" ref="EM276:EM279" si="34">SUM(CE276:CO276)</f>
        <v>875987</v>
      </c>
      <c r="EN276" s="484"/>
      <c r="EO276" s="56"/>
      <c r="EP276" s="144"/>
    </row>
    <row r="277" spans="4:146" ht="12.75" customHeight="1" x14ac:dyDescent="0.3">
      <c r="D277" s="144" t="s">
        <v>365</v>
      </c>
      <c r="G277" s="400"/>
      <c r="H277" s="56">
        <v>0</v>
      </c>
      <c r="I277" s="55"/>
      <c r="J277" s="56"/>
      <c r="K277" s="485"/>
      <c r="L277" s="485"/>
      <c r="M277" s="56">
        <v>0</v>
      </c>
      <c r="N277" s="55"/>
      <c r="O277" s="56"/>
      <c r="P277" s="485"/>
      <c r="Q277" s="485"/>
      <c r="R277" s="56">
        <v>0</v>
      </c>
      <c r="S277" s="55"/>
      <c r="T277" s="56"/>
      <c r="U277" s="485"/>
      <c r="V277" s="485"/>
      <c r="W277" s="56">
        <v>0</v>
      </c>
      <c r="X277" s="55"/>
      <c r="Y277" s="56"/>
      <c r="Z277" s="485"/>
      <c r="AA277" s="485"/>
      <c r="AB277" s="56">
        <v>0</v>
      </c>
      <c r="AC277" s="55"/>
      <c r="AD277" s="56"/>
      <c r="AE277" s="485"/>
      <c r="AF277" s="485"/>
      <c r="AG277" s="56">
        <v>0</v>
      </c>
      <c r="AH277" s="55"/>
      <c r="AI277" s="56"/>
      <c r="AJ277" s="485"/>
      <c r="AK277" s="485"/>
      <c r="AL277" s="56">
        <v>0</v>
      </c>
      <c r="AM277" s="55"/>
      <c r="AN277" s="56"/>
      <c r="AO277" s="485"/>
      <c r="AP277" s="485"/>
      <c r="AQ277" s="56">
        <v>0</v>
      </c>
      <c r="AR277" s="55"/>
      <c r="AS277" s="56"/>
      <c r="AT277" s="485"/>
      <c r="AU277" s="485"/>
      <c r="AV277" s="56">
        <v>0</v>
      </c>
      <c r="AW277" s="55"/>
      <c r="AX277" s="56"/>
      <c r="AY277" s="485"/>
      <c r="AZ277" s="485"/>
      <c r="BA277" s="56">
        <v>0</v>
      </c>
      <c r="BB277" s="55"/>
      <c r="BC277" s="56"/>
      <c r="BD277" s="485"/>
      <c r="BE277" s="485"/>
      <c r="BF277" s="56">
        <v>0</v>
      </c>
      <c r="BG277" s="55"/>
      <c r="BH277" s="56"/>
      <c r="BI277" s="485"/>
      <c r="BJ277" s="485"/>
      <c r="BK277" s="56">
        <v>0</v>
      </c>
      <c r="BL277" s="55"/>
      <c r="BM277" s="56"/>
      <c r="BN277" s="485"/>
      <c r="BO277" s="485"/>
      <c r="BP277" s="56">
        <v>0</v>
      </c>
      <c r="BQ277" s="55"/>
      <c r="BR277" s="56"/>
      <c r="BS277" s="485"/>
      <c r="BT277" s="485"/>
      <c r="BU277" s="56">
        <f>SUM(M277:BP277)</f>
        <v>0</v>
      </c>
      <c r="BV277" s="55"/>
      <c r="BW277" s="56"/>
      <c r="BX277" s="485"/>
      <c r="BY277" s="485"/>
      <c r="BZ277" s="56">
        <v>933839</v>
      </c>
      <c r="CA277" s="55"/>
      <c r="CB277" s="56"/>
      <c r="CC277" s="485"/>
      <c r="CD277" s="485"/>
      <c r="CE277" s="56">
        <v>0</v>
      </c>
      <c r="CF277" s="55"/>
      <c r="CG277" s="56"/>
      <c r="CH277" s="485"/>
      <c r="CI277" s="485"/>
      <c r="CJ277" s="56">
        <v>469441</v>
      </c>
      <c r="CK277" s="55"/>
      <c r="CL277" s="56"/>
      <c r="CM277" s="485"/>
      <c r="CN277" s="485"/>
      <c r="CO277" s="56">
        <v>0</v>
      </c>
      <c r="CP277" s="55"/>
      <c r="CQ277" s="56"/>
      <c r="CR277" s="485"/>
      <c r="CS277" s="485"/>
      <c r="CT277" s="56">
        <v>273508</v>
      </c>
      <c r="CU277" s="55"/>
      <c r="CV277" s="56"/>
      <c r="CW277" s="485"/>
      <c r="CX277" s="485"/>
      <c r="CY277" s="56">
        <v>190890</v>
      </c>
      <c r="CZ277" s="55"/>
      <c r="DA277" s="56"/>
      <c r="DB277" s="485"/>
      <c r="DC277" s="485"/>
      <c r="DD277" s="56">
        <v>0</v>
      </c>
      <c r="DE277" s="55"/>
      <c r="DF277" s="56"/>
      <c r="DG277" s="485"/>
      <c r="DH277" s="485"/>
      <c r="DI277" s="56">
        <v>0</v>
      </c>
      <c r="DJ277" s="55"/>
      <c r="DK277" s="56"/>
      <c r="DL277" s="485"/>
      <c r="DM277" s="485"/>
      <c r="DN277" s="56">
        <v>0</v>
      </c>
      <c r="DO277" s="55"/>
      <c r="DP277" s="56"/>
      <c r="DQ277" s="485"/>
      <c r="DR277" s="485"/>
      <c r="DS277" s="56">
        <v>0</v>
      </c>
      <c r="DT277" s="55"/>
      <c r="DU277" s="56"/>
      <c r="DV277" s="485"/>
      <c r="DW277" s="485"/>
      <c r="DX277" s="56">
        <v>0</v>
      </c>
      <c r="DY277" s="55"/>
      <c r="DZ277" s="56"/>
      <c r="EA277" s="485"/>
      <c r="EB277" s="485"/>
      <c r="EC277" s="56">
        <v>0</v>
      </c>
      <c r="ED277" s="55"/>
      <c r="EE277" s="56"/>
      <c r="EF277" s="485"/>
      <c r="EG277" s="485"/>
      <c r="EH277" s="56">
        <v>0</v>
      </c>
      <c r="EI277" s="55"/>
      <c r="EJ277" s="56"/>
      <c r="EK277" s="485"/>
      <c r="EL277" s="485"/>
      <c r="EM277" s="56">
        <f t="shared" si="34"/>
        <v>469441</v>
      </c>
      <c r="EN277" s="55"/>
      <c r="EO277" s="56"/>
      <c r="EP277" s="144"/>
    </row>
    <row r="278" spans="4:146" ht="12.75" customHeight="1" x14ac:dyDescent="0.3">
      <c r="D278" s="144" t="s">
        <v>366</v>
      </c>
      <c r="G278" s="400"/>
      <c r="H278" s="56">
        <v>0</v>
      </c>
      <c r="I278" s="55"/>
      <c r="J278" s="56"/>
      <c r="K278" s="485"/>
      <c r="L278" s="485"/>
      <c r="M278" s="56">
        <v>0</v>
      </c>
      <c r="N278" s="55"/>
      <c r="O278" s="56"/>
      <c r="P278" s="485"/>
      <c r="Q278" s="485"/>
      <c r="R278" s="56">
        <v>0</v>
      </c>
      <c r="S278" s="55"/>
      <c r="T278" s="56"/>
      <c r="U278" s="485"/>
      <c r="V278" s="485"/>
      <c r="W278" s="56">
        <v>0</v>
      </c>
      <c r="X278" s="55"/>
      <c r="Y278" s="56"/>
      <c r="Z278" s="485"/>
      <c r="AA278" s="485"/>
      <c r="AB278" s="56">
        <v>0</v>
      </c>
      <c r="AC278" s="55"/>
      <c r="AD278" s="56"/>
      <c r="AE278" s="485"/>
      <c r="AF278" s="485"/>
      <c r="AG278" s="56">
        <v>0</v>
      </c>
      <c r="AH278" s="55"/>
      <c r="AI278" s="56"/>
      <c r="AJ278" s="485"/>
      <c r="AK278" s="485"/>
      <c r="AL278" s="56">
        <v>0</v>
      </c>
      <c r="AM278" s="55"/>
      <c r="AN278" s="56"/>
      <c r="AO278" s="485"/>
      <c r="AP278" s="485"/>
      <c r="AQ278" s="56">
        <v>0</v>
      </c>
      <c r="AR278" s="55"/>
      <c r="AS278" s="56"/>
      <c r="AT278" s="485"/>
      <c r="AU278" s="485"/>
      <c r="AV278" s="56">
        <v>0</v>
      </c>
      <c r="AW278" s="55"/>
      <c r="AX278" s="56"/>
      <c r="AY278" s="485"/>
      <c r="AZ278" s="485"/>
      <c r="BA278" s="56">
        <v>0</v>
      </c>
      <c r="BB278" s="55"/>
      <c r="BC278" s="56"/>
      <c r="BD278" s="485"/>
      <c r="BE278" s="485"/>
      <c r="BF278" s="56">
        <v>0</v>
      </c>
      <c r="BG278" s="55"/>
      <c r="BH278" s="56"/>
      <c r="BI278" s="485"/>
      <c r="BJ278" s="485"/>
      <c r="BK278" s="56">
        <v>0</v>
      </c>
      <c r="BL278" s="55"/>
      <c r="BM278" s="56"/>
      <c r="BN278" s="485"/>
      <c r="BO278" s="485"/>
      <c r="BP278" s="56">
        <v>0</v>
      </c>
      <c r="BQ278" s="55"/>
      <c r="BR278" s="56"/>
      <c r="BS278" s="485"/>
      <c r="BT278" s="485"/>
      <c r="BU278" s="56">
        <f>SUM(M278:BP278)</f>
        <v>0</v>
      </c>
      <c r="BV278" s="55"/>
      <c r="BW278" s="56"/>
      <c r="BX278" s="485"/>
      <c r="BY278" s="485"/>
      <c r="BZ278" s="56">
        <v>0</v>
      </c>
      <c r="CA278" s="55"/>
      <c r="CB278" s="56"/>
      <c r="CC278" s="485"/>
      <c r="CD278" s="485"/>
      <c r="CE278" s="56">
        <v>0</v>
      </c>
      <c r="CF278" s="55"/>
      <c r="CG278" s="56"/>
      <c r="CH278" s="485"/>
      <c r="CI278" s="485"/>
      <c r="CJ278" s="56">
        <v>0</v>
      </c>
      <c r="CK278" s="55"/>
      <c r="CL278" s="56"/>
      <c r="CM278" s="485"/>
      <c r="CN278" s="485"/>
      <c r="CO278" s="56">
        <v>0</v>
      </c>
      <c r="CP278" s="55"/>
      <c r="CQ278" s="56"/>
      <c r="CR278" s="485"/>
      <c r="CS278" s="485"/>
      <c r="CT278" s="56">
        <v>0</v>
      </c>
      <c r="CU278" s="55"/>
      <c r="CV278" s="56"/>
      <c r="CW278" s="485"/>
      <c r="CX278" s="485"/>
      <c r="CY278" s="56">
        <v>0</v>
      </c>
      <c r="CZ278" s="55"/>
      <c r="DA278" s="56"/>
      <c r="DB278" s="485"/>
      <c r="DC278" s="485"/>
      <c r="DD278" s="56">
        <v>0</v>
      </c>
      <c r="DE278" s="55"/>
      <c r="DF278" s="56"/>
      <c r="DG278" s="485"/>
      <c r="DH278" s="485"/>
      <c r="DI278" s="56">
        <v>0</v>
      </c>
      <c r="DJ278" s="55"/>
      <c r="DK278" s="56"/>
      <c r="DL278" s="485"/>
      <c r="DM278" s="485"/>
      <c r="DN278" s="56">
        <v>0</v>
      </c>
      <c r="DO278" s="55"/>
      <c r="DP278" s="56"/>
      <c r="DQ278" s="485"/>
      <c r="DR278" s="485"/>
      <c r="DS278" s="56">
        <v>0</v>
      </c>
      <c r="DT278" s="55"/>
      <c r="DU278" s="56"/>
      <c r="DV278" s="485"/>
      <c r="DW278" s="485"/>
      <c r="DX278" s="56">
        <v>0</v>
      </c>
      <c r="DY278" s="55"/>
      <c r="DZ278" s="56"/>
      <c r="EA278" s="485"/>
      <c r="EB278" s="485"/>
      <c r="EC278" s="56">
        <v>0</v>
      </c>
      <c r="ED278" s="55"/>
      <c r="EE278" s="56"/>
      <c r="EF278" s="485"/>
      <c r="EG278" s="485"/>
      <c r="EH278" s="56">
        <v>0</v>
      </c>
      <c r="EI278" s="55"/>
      <c r="EJ278" s="56"/>
      <c r="EK278" s="485"/>
      <c r="EL278" s="485"/>
      <c r="EM278" s="56">
        <f t="shared" si="34"/>
        <v>0</v>
      </c>
      <c r="EN278" s="55"/>
      <c r="EO278" s="56"/>
      <c r="EP278" s="144"/>
    </row>
    <row r="279" spans="4:146" ht="12.75" customHeight="1" x14ac:dyDescent="0.3">
      <c r="D279" s="144" t="s">
        <v>367</v>
      </c>
      <c r="G279" s="420"/>
      <c r="H279" s="121">
        <v>0</v>
      </c>
      <c r="I279" s="120"/>
      <c r="J279" s="56"/>
      <c r="K279" s="485"/>
      <c r="L279" s="494"/>
      <c r="M279" s="121">
        <v>0</v>
      </c>
      <c r="N279" s="120"/>
      <c r="O279" s="56"/>
      <c r="P279" s="485"/>
      <c r="Q279" s="494"/>
      <c r="R279" s="121">
        <v>0</v>
      </c>
      <c r="S279" s="120"/>
      <c r="T279" s="56"/>
      <c r="U279" s="485"/>
      <c r="V279" s="494"/>
      <c r="W279" s="121">
        <v>0</v>
      </c>
      <c r="X279" s="120"/>
      <c r="Y279" s="56"/>
      <c r="Z279" s="485"/>
      <c r="AA279" s="494"/>
      <c r="AB279" s="121">
        <v>0</v>
      </c>
      <c r="AC279" s="120"/>
      <c r="AD279" s="56"/>
      <c r="AE279" s="485"/>
      <c r="AF279" s="494"/>
      <c r="AG279" s="121">
        <v>0</v>
      </c>
      <c r="AH279" s="120"/>
      <c r="AI279" s="56"/>
      <c r="AJ279" s="485"/>
      <c r="AK279" s="494"/>
      <c r="AL279" s="121">
        <v>0</v>
      </c>
      <c r="AM279" s="120"/>
      <c r="AN279" s="56"/>
      <c r="AO279" s="485"/>
      <c r="AP279" s="494"/>
      <c r="AQ279" s="121">
        <v>0</v>
      </c>
      <c r="AR279" s="120"/>
      <c r="AS279" s="56"/>
      <c r="AT279" s="485"/>
      <c r="AU279" s="494"/>
      <c r="AV279" s="121">
        <v>0</v>
      </c>
      <c r="AW279" s="120"/>
      <c r="AX279" s="56"/>
      <c r="AY279" s="485"/>
      <c r="AZ279" s="494"/>
      <c r="BA279" s="121">
        <v>0</v>
      </c>
      <c r="BB279" s="120"/>
      <c r="BC279" s="56"/>
      <c r="BD279" s="485"/>
      <c r="BE279" s="494"/>
      <c r="BF279" s="121">
        <v>0</v>
      </c>
      <c r="BG279" s="120"/>
      <c r="BH279" s="56"/>
      <c r="BI279" s="485"/>
      <c r="BJ279" s="494"/>
      <c r="BK279" s="121">
        <v>0</v>
      </c>
      <c r="BL279" s="120"/>
      <c r="BM279" s="56"/>
      <c r="BN279" s="485"/>
      <c r="BO279" s="494"/>
      <c r="BP279" s="121">
        <v>0</v>
      </c>
      <c r="BQ279" s="120"/>
      <c r="BR279" s="56"/>
      <c r="BS279" s="485"/>
      <c r="BT279" s="494"/>
      <c r="BU279" s="121">
        <f>SUM(M279:BP279)</f>
        <v>0</v>
      </c>
      <c r="BV279" s="120"/>
      <c r="BW279" s="56"/>
      <c r="BX279" s="485"/>
      <c r="BY279" s="494"/>
      <c r="BZ279" s="121">
        <v>1529382</v>
      </c>
      <c r="CA279" s="120"/>
      <c r="CB279" s="56"/>
      <c r="CC279" s="485"/>
      <c r="CD279" s="494"/>
      <c r="CE279" s="121">
        <v>0</v>
      </c>
      <c r="CF279" s="120"/>
      <c r="CG279" s="56"/>
      <c r="CH279" s="485"/>
      <c r="CI279" s="494"/>
      <c r="CJ279" s="121">
        <v>737566</v>
      </c>
      <c r="CK279" s="120"/>
      <c r="CL279" s="56"/>
      <c r="CM279" s="485"/>
      <c r="CN279" s="494"/>
      <c r="CO279" s="121">
        <v>0</v>
      </c>
      <c r="CP279" s="120"/>
      <c r="CQ279" s="56"/>
      <c r="CR279" s="485"/>
      <c r="CS279" s="494"/>
      <c r="CT279" s="121">
        <v>460542</v>
      </c>
      <c r="CU279" s="120"/>
      <c r="CV279" s="56"/>
      <c r="CW279" s="485"/>
      <c r="CX279" s="494"/>
      <c r="CY279" s="121">
        <v>331274</v>
      </c>
      <c r="CZ279" s="120"/>
      <c r="DA279" s="56"/>
      <c r="DB279" s="485"/>
      <c r="DC279" s="494"/>
      <c r="DD279" s="121">
        <v>0</v>
      </c>
      <c r="DE279" s="120"/>
      <c r="DF279" s="56"/>
      <c r="DG279" s="485"/>
      <c r="DH279" s="494"/>
      <c r="DI279" s="121">
        <v>0</v>
      </c>
      <c r="DJ279" s="120"/>
      <c r="DK279" s="56"/>
      <c r="DL279" s="485"/>
      <c r="DM279" s="494"/>
      <c r="DN279" s="121">
        <v>0</v>
      </c>
      <c r="DO279" s="120"/>
      <c r="DP279" s="56"/>
      <c r="DQ279" s="485"/>
      <c r="DR279" s="494"/>
      <c r="DS279" s="121">
        <v>0</v>
      </c>
      <c r="DT279" s="120"/>
      <c r="DU279" s="56"/>
      <c r="DV279" s="485"/>
      <c r="DW279" s="494"/>
      <c r="DX279" s="121">
        <v>0</v>
      </c>
      <c r="DY279" s="120"/>
      <c r="DZ279" s="56"/>
      <c r="EA279" s="485"/>
      <c r="EB279" s="494"/>
      <c r="EC279" s="121">
        <v>0</v>
      </c>
      <c r="ED279" s="120"/>
      <c r="EE279" s="56"/>
      <c r="EF279" s="485"/>
      <c r="EG279" s="494"/>
      <c r="EH279" s="121">
        <v>0</v>
      </c>
      <c r="EI279" s="120"/>
      <c r="EJ279" s="56"/>
      <c r="EK279" s="485"/>
      <c r="EL279" s="494"/>
      <c r="EM279" s="121">
        <f t="shared" si="34"/>
        <v>737566</v>
      </c>
      <c r="EN279" s="120"/>
      <c r="EO279" s="56"/>
      <c r="EP279" s="144"/>
    </row>
    <row r="280" spans="4:146" ht="12.75" customHeight="1" x14ac:dyDescent="0.3">
      <c r="D280" s="144"/>
      <c r="F280" s="509"/>
      <c r="H280" s="56"/>
      <c r="I280" s="56"/>
      <c r="J280" s="56"/>
      <c r="K280" s="485"/>
      <c r="M280" s="56"/>
      <c r="N280" s="56"/>
      <c r="O280" s="56"/>
      <c r="P280" s="485"/>
      <c r="R280" s="56"/>
      <c r="S280" s="56"/>
      <c r="T280" s="56"/>
      <c r="U280" s="485"/>
      <c r="W280" s="56"/>
      <c r="X280" s="56"/>
      <c r="Y280" s="56"/>
      <c r="Z280" s="485"/>
      <c r="AB280" s="56"/>
      <c r="AC280" s="56"/>
      <c r="AD280" s="56"/>
      <c r="AE280" s="485"/>
      <c r="AG280" s="56"/>
      <c r="AH280" s="56"/>
      <c r="AI280" s="56"/>
      <c r="AJ280" s="485"/>
      <c r="AL280" s="56"/>
      <c r="AM280" s="56"/>
      <c r="AN280" s="56"/>
      <c r="AO280" s="485"/>
      <c r="AQ280" s="56"/>
      <c r="AR280" s="56"/>
      <c r="AS280" s="56"/>
      <c r="AT280" s="485"/>
      <c r="AV280" s="56"/>
      <c r="AW280" s="56"/>
      <c r="AX280" s="56"/>
      <c r="AY280" s="485"/>
      <c r="BA280" s="56"/>
      <c r="BB280" s="56"/>
      <c r="BC280" s="56"/>
      <c r="BD280" s="485"/>
      <c r="BF280" s="56"/>
      <c r="BG280" s="56"/>
      <c r="BH280" s="56"/>
      <c r="BI280" s="485"/>
      <c r="BK280" s="56"/>
      <c r="BL280" s="56"/>
      <c r="BM280" s="56"/>
      <c r="BN280" s="485"/>
      <c r="BP280" s="56"/>
      <c r="BQ280" s="56"/>
      <c r="BR280" s="56"/>
      <c r="BS280" s="485"/>
      <c r="BU280" s="56"/>
      <c r="BV280" s="56"/>
      <c r="BW280" s="56"/>
      <c r="BX280" s="485"/>
      <c r="BZ280" s="56"/>
      <c r="CA280" s="56"/>
      <c r="CB280" s="56"/>
      <c r="CC280" s="485"/>
      <c r="CE280" s="56"/>
      <c r="CF280" s="56"/>
      <c r="CG280" s="56"/>
      <c r="CH280" s="485"/>
      <c r="CJ280" s="56"/>
      <c r="CK280" s="56"/>
      <c r="CL280" s="56"/>
      <c r="CM280" s="485"/>
      <c r="CO280" s="56"/>
      <c r="CP280" s="56"/>
      <c r="CQ280" s="56"/>
      <c r="CR280" s="485"/>
      <c r="CT280" s="56"/>
      <c r="CU280" s="56"/>
      <c r="CV280" s="56"/>
      <c r="CW280" s="485"/>
      <c r="CY280" s="56"/>
      <c r="CZ280" s="56"/>
      <c r="DA280" s="56"/>
      <c r="DB280" s="485"/>
      <c r="DD280" s="56"/>
      <c r="DE280" s="56"/>
      <c r="DF280" s="56"/>
      <c r="DG280" s="485"/>
      <c r="DI280" s="56"/>
      <c r="DJ280" s="56"/>
      <c r="DK280" s="56"/>
      <c r="DL280" s="485"/>
      <c r="DN280" s="56"/>
      <c r="DO280" s="56"/>
      <c r="DP280" s="56"/>
      <c r="DQ280" s="485"/>
      <c r="DS280" s="56"/>
      <c r="DT280" s="56"/>
      <c r="DU280" s="56"/>
      <c r="DV280" s="485"/>
      <c r="DX280" s="56"/>
      <c r="DY280" s="56"/>
      <c r="DZ280" s="56"/>
      <c r="EA280" s="485"/>
      <c r="EC280" s="56"/>
      <c r="ED280" s="56"/>
      <c r="EE280" s="56"/>
      <c r="EF280" s="485"/>
      <c r="EH280" s="56"/>
      <c r="EI280" s="56"/>
      <c r="EJ280" s="56"/>
      <c r="EK280" s="485"/>
      <c r="EM280" s="56"/>
      <c r="EN280" s="56"/>
      <c r="EO280" s="56"/>
      <c r="EP280" s="144"/>
    </row>
    <row r="281" spans="4:146" ht="12.75" hidden="1" customHeight="1" x14ac:dyDescent="0.3">
      <c r="D281" s="144" t="s">
        <v>421</v>
      </c>
      <c r="H281" s="56">
        <f>SUM(H282:H285)</f>
        <v>0</v>
      </c>
      <c r="I281" s="56"/>
      <c r="J281" s="56"/>
      <c r="K281" s="485"/>
      <c r="L281" s="56"/>
      <c r="M281" s="56">
        <f>SUM(M282:M285)</f>
        <v>0</v>
      </c>
      <c r="N281" s="56"/>
      <c r="O281" s="56"/>
      <c r="P281" s="485"/>
      <c r="Q281" s="56"/>
      <c r="R281" s="56">
        <f>SUM(R282:R285)</f>
        <v>0</v>
      </c>
      <c r="S281" s="56"/>
      <c r="T281" s="56"/>
      <c r="U281" s="485"/>
      <c r="V281" s="56"/>
      <c r="W281" s="56">
        <f>SUM(W282:W285)</f>
        <v>0</v>
      </c>
      <c r="X281" s="56"/>
      <c r="Y281" s="56"/>
      <c r="Z281" s="485"/>
      <c r="AA281" s="56"/>
      <c r="AB281" s="56">
        <f>SUM(AB282:AB285)</f>
        <v>0</v>
      </c>
      <c r="AC281" s="56"/>
      <c r="AD281" s="56"/>
      <c r="AE281" s="485"/>
      <c r="AF281" s="56"/>
      <c r="AG281" s="56">
        <f>SUM(AG282:AG285)</f>
        <v>0</v>
      </c>
      <c r="AH281" s="56"/>
      <c r="AI281" s="56"/>
      <c r="AJ281" s="485"/>
      <c r="AK281" s="56"/>
      <c r="AL281" s="56">
        <f>SUM(AL282:AL285)</f>
        <v>0</v>
      </c>
      <c r="AM281" s="56"/>
      <c r="AN281" s="56"/>
      <c r="AO281" s="485"/>
      <c r="AP281" s="56"/>
      <c r="AQ281" s="56">
        <f>SUM(AQ282:AQ285)</f>
        <v>0</v>
      </c>
      <c r="AR281" s="56"/>
      <c r="AS281" s="56"/>
      <c r="AT281" s="485"/>
      <c r="AU281" s="56"/>
      <c r="AV281" s="56">
        <f>SUM(AV282:AV285)</f>
        <v>0</v>
      </c>
      <c r="AW281" s="56"/>
      <c r="AX281" s="56"/>
      <c r="AY281" s="485"/>
      <c r="AZ281" s="56"/>
      <c r="BA281" s="56">
        <f>SUM(BA282:BA285)</f>
        <v>0</v>
      </c>
      <c r="BB281" s="56"/>
      <c r="BC281" s="56"/>
      <c r="BD281" s="485"/>
      <c r="BE281" s="56"/>
      <c r="BF281" s="56">
        <f>SUM(BF282:BF285)</f>
        <v>0</v>
      </c>
      <c r="BG281" s="56"/>
      <c r="BH281" s="56"/>
      <c r="BI281" s="485"/>
      <c r="BJ281" s="56"/>
      <c r="BK281" s="56">
        <f>SUM(BK282:BK285)</f>
        <v>0</v>
      </c>
      <c r="BL281" s="56"/>
      <c r="BM281" s="56"/>
      <c r="BN281" s="485"/>
      <c r="BO281" s="56"/>
      <c r="BP281" s="56">
        <f>SUM(BP282:BP285)</f>
        <v>0</v>
      </c>
      <c r="BQ281" s="56"/>
      <c r="BR281" s="56"/>
      <c r="BS281" s="485"/>
      <c r="BT281" s="56"/>
      <c r="BU281" s="56">
        <f>SUM(BU282:BU285)</f>
        <v>0</v>
      </c>
      <c r="BV281" s="56"/>
      <c r="BW281" s="56"/>
      <c r="BX281" s="485"/>
      <c r="BY281" s="56"/>
      <c r="BZ281" s="56">
        <f>SUM(BZ282:BZ285)</f>
        <v>0</v>
      </c>
      <c r="CA281" s="56"/>
      <c r="CB281" s="56"/>
      <c r="CC281" s="485"/>
      <c r="CD281" s="56"/>
      <c r="CE281" s="56">
        <f>SUM(CE282:CE285)</f>
        <v>0</v>
      </c>
      <c r="CF281" s="56"/>
      <c r="CG281" s="56"/>
      <c r="CH281" s="485"/>
      <c r="CI281" s="56"/>
      <c r="CJ281" s="56">
        <f>SUM(CJ282:CJ285)</f>
        <v>0</v>
      </c>
      <c r="CK281" s="56"/>
      <c r="CL281" s="56"/>
      <c r="CM281" s="485"/>
      <c r="CN281" s="56"/>
      <c r="CO281" s="56">
        <f>SUM(CO282:CO285)</f>
        <v>0</v>
      </c>
      <c r="CP281" s="56"/>
      <c r="CQ281" s="56"/>
      <c r="CR281" s="485"/>
      <c r="CS281" s="56"/>
      <c r="CT281" s="56">
        <f>SUM(CT282:CT285)</f>
        <v>0</v>
      </c>
      <c r="CU281" s="56"/>
      <c r="CV281" s="56"/>
      <c r="CW281" s="485"/>
      <c r="CX281" s="56"/>
      <c r="CY281" s="56">
        <f>SUM(CY282:CY285)</f>
        <v>0</v>
      </c>
      <c r="CZ281" s="56"/>
      <c r="DA281" s="56"/>
      <c r="DB281" s="485"/>
      <c r="DC281" s="56"/>
      <c r="DD281" s="56">
        <f>SUM(DD282:DD285)</f>
        <v>0</v>
      </c>
      <c r="DE281" s="56"/>
      <c r="DF281" s="56"/>
      <c r="DG281" s="485"/>
      <c r="DH281" s="56"/>
      <c r="DI281" s="56">
        <f>SUM(DI282:DI285)</f>
        <v>0</v>
      </c>
      <c r="DJ281" s="56"/>
      <c r="DK281" s="56"/>
      <c r="DL281" s="485"/>
      <c r="DM281" s="56"/>
      <c r="DN281" s="56">
        <f>SUM(DN282:DN285)</f>
        <v>0</v>
      </c>
      <c r="DO281" s="56"/>
      <c r="DP281" s="56"/>
      <c r="DQ281" s="485"/>
      <c r="DR281" s="56"/>
      <c r="DS281" s="56">
        <f>SUM(DS282:DS285)</f>
        <v>0</v>
      </c>
      <c r="DT281" s="56"/>
      <c r="DU281" s="56"/>
      <c r="DV281" s="485"/>
      <c r="DW281" s="56"/>
      <c r="DX281" s="56">
        <f>SUM(DX282:DX285)</f>
        <v>0</v>
      </c>
      <c r="DY281" s="56"/>
      <c r="DZ281" s="56"/>
      <c r="EA281" s="485"/>
      <c r="EB281" s="56"/>
      <c r="EC281" s="56">
        <f>SUM(EC282:EC285)</f>
        <v>0</v>
      </c>
      <c r="ED281" s="56"/>
      <c r="EE281" s="56"/>
      <c r="EF281" s="485"/>
      <c r="EG281" s="56"/>
      <c r="EH281" s="56">
        <f>SUM(EH282:EH285)</f>
        <v>0</v>
      </c>
      <c r="EI281" s="56"/>
      <c r="EJ281" s="56"/>
      <c r="EK281" s="485"/>
      <c r="EL281" s="56"/>
      <c r="EM281" s="56">
        <f>SUM(EM282:EM285)</f>
        <v>0</v>
      </c>
      <c r="EN281" s="56"/>
      <c r="EO281" s="56"/>
      <c r="EP281" s="144"/>
    </row>
    <row r="282" spans="4:146" ht="12.75" hidden="1" customHeight="1" x14ac:dyDescent="0.3">
      <c r="D282" s="144" t="s">
        <v>362</v>
      </c>
      <c r="G282" s="406"/>
      <c r="H282" s="483">
        <v>0</v>
      </c>
      <c r="I282" s="484"/>
      <c r="J282" s="56"/>
      <c r="K282" s="485"/>
      <c r="L282" s="486"/>
      <c r="M282" s="483">
        <v>0</v>
      </c>
      <c r="N282" s="484"/>
      <c r="O282" s="56"/>
      <c r="P282" s="485"/>
      <c r="Q282" s="486"/>
      <c r="R282" s="483">
        <v>0</v>
      </c>
      <c r="S282" s="484"/>
      <c r="T282" s="56"/>
      <c r="U282" s="485"/>
      <c r="V282" s="486"/>
      <c r="W282" s="483">
        <v>0</v>
      </c>
      <c r="X282" s="484"/>
      <c r="Y282" s="56"/>
      <c r="Z282" s="485"/>
      <c r="AA282" s="486"/>
      <c r="AB282" s="483">
        <v>0</v>
      </c>
      <c r="AC282" s="484"/>
      <c r="AD282" s="56"/>
      <c r="AE282" s="485"/>
      <c r="AF282" s="486"/>
      <c r="AG282" s="483">
        <v>0</v>
      </c>
      <c r="AH282" s="484"/>
      <c r="AI282" s="56"/>
      <c r="AJ282" s="485"/>
      <c r="AK282" s="486"/>
      <c r="AL282" s="483">
        <v>0</v>
      </c>
      <c r="AM282" s="484"/>
      <c r="AN282" s="56"/>
      <c r="AO282" s="485"/>
      <c r="AP282" s="486"/>
      <c r="AQ282" s="483">
        <v>0</v>
      </c>
      <c r="AR282" s="484"/>
      <c r="AS282" s="56"/>
      <c r="AT282" s="485"/>
      <c r="AU282" s="486"/>
      <c r="AV282" s="483">
        <v>0</v>
      </c>
      <c r="AW282" s="484"/>
      <c r="AX282" s="56"/>
      <c r="AY282" s="485"/>
      <c r="AZ282" s="486"/>
      <c r="BA282" s="483">
        <v>0</v>
      </c>
      <c r="BB282" s="484"/>
      <c r="BC282" s="56"/>
      <c r="BD282" s="485"/>
      <c r="BE282" s="486"/>
      <c r="BF282" s="483">
        <v>0</v>
      </c>
      <c r="BG282" s="484"/>
      <c r="BH282" s="56"/>
      <c r="BI282" s="485"/>
      <c r="BJ282" s="486"/>
      <c r="BK282" s="483">
        <v>0</v>
      </c>
      <c r="BL282" s="484"/>
      <c r="BM282" s="56"/>
      <c r="BN282" s="485"/>
      <c r="BO282" s="486"/>
      <c r="BP282" s="483">
        <v>0</v>
      </c>
      <c r="BQ282" s="484"/>
      <c r="BR282" s="56"/>
      <c r="BS282" s="485"/>
      <c r="BT282" s="486"/>
      <c r="BU282" s="483">
        <f>SUM(M282:BP282)</f>
        <v>0</v>
      </c>
      <c r="BV282" s="484"/>
      <c r="BW282" s="56"/>
      <c r="BX282" s="485"/>
      <c r="BY282" s="486"/>
      <c r="BZ282" s="483">
        <v>0</v>
      </c>
      <c r="CA282" s="484"/>
      <c r="CB282" s="56"/>
      <c r="CC282" s="485"/>
      <c r="CD282" s="486"/>
      <c r="CE282" s="483">
        <v>0</v>
      </c>
      <c r="CF282" s="484"/>
      <c r="CG282" s="56"/>
      <c r="CH282" s="485"/>
      <c r="CI282" s="486"/>
      <c r="CJ282" s="483">
        <v>0</v>
      </c>
      <c r="CK282" s="484"/>
      <c r="CL282" s="56"/>
      <c r="CM282" s="485"/>
      <c r="CN282" s="486"/>
      <c r="CO282" s="483">
        <v>0</v>
      </c>
      <c r="CP282" s="484"/>
      <c r="CQ282" s="56"/>
      <c r="CR282" s="485"/>
      <c r="CS282" s="486"/>
      <c r="CT282" s="483">
        <v>0</v>
      </c>
      <c r="CU282" s="484"/>
      <c r="CV282" s="56"/>
      <c r="CW282" s="485"/>
      <c r="CX282" s="486"/>
      <c r="CY282" s="483">
        <v>0</v>
      </c>
      <c r="CZ282" s="484"/>
      <c r="DA282" s="56"/>
      <c r="DB282" s="485"/>
      <c r="DC282" s="486"/>
      <c r="DD282" s="483">
        <v>0</v>
      </c>
      <c r="DE282" s="484"/>
      <c r="DF282" s="56"/>
      <c r="DG282" s="485"/>
      <c r="DH282" s="486"/>
      <c r="DI282" s="483">
        <v>0</v>
      </c>
      <c r="DJ282" s="484"/>
      <c r="DK282" s="56"/>
      <c r="DL282" s="485"/>
      <c r="DM282" s="486"/>
      <c r="DN282" s="483">
        <v>0</v>
      </c>
      <c r="DO282" s="484"/>
      <c r="DP282" s="56"/>
      <c r="DQ282" s="485"/>
      <c r="DR282" s="486"/>
      <c r="DS282" s="483">
        <v>0</v>
      </c>
      <c r="DT282" s="484"/>
      <c r="DU282" s="56"/>
      <c r="DV282" s="485"/>
      <c r="DW282" s="486"/>
      <c r="DX282" s="483">
        <v>0</v>
      </c>
      <c r="DY282" s="484"/>
      <c r="DZ282" s="56"/>
      <c r="EA282" s="485"/>
      <c r="EB282" s="486"/>
      <c r="EC282" s="483">
        <v>0</v>
      </c>
      <c r="ED282" s="484"/>
      <c r="EE282" s="56"/>
      <c r="EF282" s="485"/>
      <c r="EG282" s="486"/>
      <c r="EH282" s="483">
        <v>0</v>
      </c>
      <c r="EI282" s="484"/>
      <c r="EJ282" s="56"/>
      <c r="EK282" s="485"/>
      <c r="EL282" s="486"/>
      <c r="EM282" s="483">
        <f>SUM(CE282:EH282)</f>
        <v>0</v>
      </c>
      <c r="EN282" s="484"/>
      <c r="EO282" s="56"/>
      <c r="EP282" s="144"/>
    </row>
    <row r="283" spans="4:146" ht="12.75" hidden="1" customHeight="1" x14ac:dyDescent="0.3">
      <c r="D283" s="144" t="s">
        <v>365</v>
      </c>
      <c r="G283" s="400"/>
      <c r="H283" s="56">
        <v>0</v>
      </c>
      <c r="I283" s="55"/>
      <c r="J283" s="56"/>
      <c r="K283" s="485"/>
      <c r="L283" s="485"/>
      <c r="M283" s="56">
        <v>0</v>
      </c>
      <c r="N283" s="55"/>
      <c r="O283" s="56"/>
      <c r="P283" s="485"/>
      <c r="Q283" s="485"/>
      <c r="R283" s="56">
        <v>0</v>
      </c>
      <c r="S283" s="55"/>
      <c r="T283" s="56"/>
      <c r="U283" s="485"/>
      <c r="V283" s="485"/>
      <c r="W283" s="56">
        <v>0</v>
      </c>
      <c r="X283" s="55"/>
      <c r="Y283" s="56"/>
      <c r="Z283" s="485"/>
      <c r="AA283" s="485"/>
      <c r="AB283" s="56">
        <v>0</v>
      </c>
      <c r="AC283" s="55"/>
      <c r="AD283" s="56"/>
      <c r="AE283" s="485"/>
      <c r="AF283" s="485"/>
      <c r="AG283" s="56">
        <v>0</v>
      </c>
      <c r="AH283" s="55"/>
      <c r="AI283" s="56"/>
      <c r="AJ283" s="485"/>
      <c r="AK283" s="485"/>
      <c r="AL283" s="56">
        <v>0</v>
      </c>
      <c r="AM283" s="55"/>
      <c r="AN283" s="56"/>
      <c r="AO283" s="485"/>
      <c r="AP283" s="485"/>
      <c r="AQ283" s="56">
        <v>0</v>
      </c>
      <c r="AR283" s="55"/>
      <c r="AS283" s="56"/>
      <c r="AT283" s="485"/>
      <c r="AU283" s="485"/>
      <c r="AV283" s="56">
        <v>0</v>
      </c>
      <c r="AW283" s="55"/>
      <c r="AX283" s="56"/>
      <c r="AY283" s="485"/>
      <c r="AZ283" s="485"/>
      <c r="BA283" s="56">
        <v>0</v>
      </c>
      <c r="BB283" s="55"/>
      <c r="BC283" s="56"/>
      <c r="BD283" s="485"/>
      <c r="BE283" s="485"/>
      <c r="BF283" s="56">
        <v>0</v>
      </c>
      <c r="BG283" s="55"/>
      <c r="BH283" s="56"/>
      <c r="BI283" s="485"/>
      <c r="BJ283" s="485"/>
      <c r="BK283" s="56">
        <v>0</v>
      </c>
      <c r="BL283" s="55"/>
      <c r="BM283" s="56"/>
      <c r="BN283" s="485"/>
      <c r="BO283" s="485"/>
      <c r="BP283" s="56">
        <v>0</v>
      </c>
      <c r="BQ283" s="55"/>
      <c r="BR283" s="56"/>
      <c r="BS283" s="485"/>
      <c r="BT283" s="485"/>
      <c r="BU283" s="56">
        <f>SUM(M283:BP283)</f>
        <v>0</v>
      </c>
      <c r="BV283" s="55"/>
      <c r="BW283" s="56"/>
      <c r="BX283" s="485"/>
      <c r="BY283" s="485"/>
      <c r="BZ283" s="56">
        <v>0</v>
      </c>
      <c r="CA283" s="55"/>
      <c r="CB283" s="56"/>
      <c r="CC283" s="485"/>
      <c r="CD283" s="485"/>
      <c r="CE283" s="56">
        <v>0</v>
      </c>
      <c r="CF283" s="55"/>
      <c r="CG283" s="56"/>
      <c r="CH283" s="485"/>
      <c r="CI283" s="485"/>
      <c r="CJ283" s="56">
        <v>0</v>
      </c>
      <c r="CK283" s="55"/>
      <c r="CL283" s="56"/>
      <c r="CM283" s="485"/>
      <c r="CN283" s="485"/>
      <c r="CO283" s="56">
        <v>0</v>
      </c>
      <c r="CP283" s="55"/>
      <c r="CQ283" s="56"/>
      <c r="CR283" s="485"/>
      <c r="CS283" s="485"/>
      <c r="CT283" s="56">
        <v>0</v>
      </c>
      <c r="CU283" s="55"/>
      <c r="CV283" s="56"/>
      <c r="CW283" s="485"/>
      <c r="CX283" s="485"/>
      <c r="CY283" s="56">
        <v>0</v>
      </c>
      <c r="CZ283" s="55"/>
      <c r="DA283" s="56"/>
      <c r="DB283" s="485"/>
      <c r="DC283" s="485"/>
      <c r="DD283" s="56">
        <v>0</v>
      </c>
      <c r="DE283" s="55"/>
      <c r="DF283" s="56"/>
      <c r="DG283" s="485"/>
      <c r="DH283" s="485"/>
      <c r="DI283" s="56">
        <v>0</v>
      </c>
      <c r="DJ283" s="55"/>
      <c r="DK283" s="56"/>
      <c r="DL283" s="485"/>
      <c r="DM283" s="485"/>
      <c r="DN283" s="56">
        <v>0</v>
      </c>
      <c r="DO283" s="55"/>
      <c r="DP283" s="56"/>
      <c r="DQ283" s="485"/>
      <c r="DR283" s="485"/>
      <c r="DS283" s="56">
        <v>0</v>
      </c>
      <c r="DT283" s="55"/>
      <c r="DU283" s="56"/>
      <c r="DV283" s="485"/>
      <c r="DW283" s="485"/>
      <c r="DX283" s="56">
        <v>0</v>
      </c>
      <c r="DY283" s="55"/>
      <c r="DZ283" s="56"/>
      <c r="EA283" s="485"/>
      <c r="EB283" s="485"/>
      <c r="EC283" s="56">
        <v>0</v>
      </c>
      <c r="ED283" s="55"/>
      <c r="EE283" s="56"/>
      <c r="EF283" s="485"/>
      <c r="EG283" s="485"/>
      <c r="EH283" s="56">
        <v>0</v>
      </c>
      <c r="EI283" s="55"/>
      <c r="EJ283" s="56"/>
      <c r="EK283" s="485"/>
      <c r="EL283" s="485"/>
      <c r="EM283" s="56">
        <f>SUM(CE283:EH283)</f>
        <v>0</v>
      </c>
      <c r="EN283" s="55"/>
      <c r="EO283" s="56"/>
      <c r="EP283" s="144"/>
    </row>
    <row r="284" spans="4:146" ht="12.75" hidden="1" customHeight="1" x14ac:dyDescent="0.3">
      <c r="D284" s="144" t="s">
        <v>366</v>
      </c>
      <c r="G284" s="400"/>
      <c r="H284" s="56"/>
      <c r="I284" s="55"/>
      <c r="J284" s="56"/>
      <c r="K284" s="485"/>
      <c r="L284" s="485"/>
      <c r="M284" s="56"/>
      <c r="N284" s="55"/>
      <c r="O284" s="56"/>
      <c r="P284" s="485"/>
      <c r="Q284" s="485"/>
      <c r="R284" s="56"/>
      <c r="S284" s="55"/>
      <c r="T284" s="56"/>
      <c r="U284" s="485"/>
      <c r="V284" s="485"/>
      <c r="W284" s="56"/>
      <c r="X284" s="55"/>
      <c r="Y284" s="56"/>
      <c r="Z284" s="485"/>
      <c r="AA284" s="485"/>
      <c r="AB284" s="56"/>
      <c r="AC284" s="55"/>
      <c r="AD284" s="56"/>
      <c r="AE284" s="485"/>
      <c r="AF284" s="485"/>
      <c r="AG284" s="56"/>
      <c r="AH284" s="55"/>
      <c r="AI284" s="56"/>
      <c r="AJ284" s="485"/>
      <c r="AK284" s="485"/>
      <c r="AL284" s="56"/>
      <c r="AM284" s="55"/>
      <c r="AN284" s="56"/>
      <c r="AO284" s="485"/>
      <c r="AP284" s="485"/>
      <c r="AQ284" s="56"/>
      <c r="AR284" s="55"/>
      <c r="AS284" s="56"/>
      <c r="AT284" s="485"/>
      <c r="AU284" s="485"/>
      <c r="AV284" s="56"/>
      <c r="AW284" s="55"/>
      <c r="AX284" s="56"/>
      <c r="AY284" s="485"/>
      <c r="AZ284" s="485"/>
      <c r="BA284" s="56"/>
      <c r="BB284" s="55"/>
      <c r="BC284" s="56"/>
      <c r="BD284" s="485"/>
      <c r="BE284" s="485"/>
      <c r="BF284" s="56"/>
      <c r="BG284" s="55"/>
      <c r="BH284" s="56"/>
      <c r="BI284" s="485"/>
      <c r="BJ284" s="485"/>
      <c r="BK284" s="56"/>
      <c r="BL284" s="55"/>
      <c r="BM284" s="56"/>
      <c r="BN284" s="485"/>
      <c r="BO284" s="485"/>
      <c r="BP284" s="56"/>
      <c r="BQ284" s="55"/>
      <c r="BR284" s="56"/>
      <c r="BS284" s="485"/>
      <c r="BT284" s="485"/>
      <c r="BU284" s="56">
        <f>SUM(M284:BP284)</f>
        <v>0</v>
      </c>
      <c r="BV284" s="55"/>
      <c r="BW284" s="56"/>
      <c r="BX284" s="485"/>
      <c r="BY284" s="485"/>
      <c r="BZ284" s="56"/>
      <c r="CA284" s="55"/>
      <c r="CB284" s="56"/>
      <c r="CC284" s="485"/>
      <c r="CD284" s="485"/>
      <c r="CE284" s="56"/>
      <c r="CF284" s="55"/>
      <c r="CG284" s="56"/>
      <c r="CH284" s="485"/>
      <c r="CI284" s="485"/>
      <c r="CJ284" s="56"/>
      <c r="CK284" s="55"/>
      <c r="CL284" s="56"/>
      <c r="CM284" s="485"/>
      <c r="CN284" s="485"/>
      <c r="CO284" s="56"/>
      <c r="CP284" s="55"/>
      <c r="CQ284" s="56"/>
      <c r="CR284" s="485"/>
      <c r="CS284" s="485"/>
      <c r="CT284" s="56"/>
      <c r="CU284" s="55"/>
      <c r="CV284" s="56"/>
      <c r="CW284" s="485"/>
      <c r="CX284" s="485"/>
      <c r="CY284" s="56"/>
      <c r="CZ284" s="55"/>
      <c r="DA284" s="56"/>
      <c r="DB284" s="485"/>
      <c r="DC284" s="485"/>
      <c r="DD284" s="56"/>
      <c r="DE284" s="55"/>
      <c r="DF284" s="56"/>
      <c r="DG284" s="485"/>
      <c r="DH284" s="485"/>
      <c r="DI284" s="56"/>
      <c r="DJ284" s="55"/>
      <c r="DK284" s="56"/>
      <c r="DL284" s="485"/>
      <c r="DM284" s="485"/>
      <c r="DN284" s="56"/>
      <c r="DO284" s="55"/>
      <c r="DP284" s="56"/>
      <c r="DQ284" s="485"/>
      <c r="DR284" s="485"/>
      <c r="DS284" s="56"/>
      <c r="DT284" s="55"/>
      <c r="DU284" s="56"/>
      <c r="DV284" s="485"/>
      <c r="DW284" s="485"/>
      <c r="DX284" s="56"/>
      <c r="DY284" s="55"/>
      <c r="DZ284" s="56"/>
      <c r="EA284" s="485"/>
      <c r="EB284" s="485"/>
      <c r="EC284" s="56"/>
      <c r="ED284" s="55"/>
      <c r="EE284" s="56"/>
      <c r="EF284" s="485"/>
      <c r="EG284" s="485"/>
      <c r="EH284" s="56"/>
      <c r="EI284" s="55"/>
      <c r="EJ284" s="56"/>
      <c r="EK284" s="485"/>
      <c r="EL284" s="485"/>
      <c r="EM284" s="56">
        <f>SUM(CE284:EH284)</f>
        <v>0</v>
      </c>
      <c r="EN284" s="55"/>
      <c r="EO284" s="56"/>
      <c r="EP284" s="144"/>
    </row>
    <row r="285" spans="4:146" ht="12.75" hidden="1" customHeight="1" x14ac:dyDescent="0.3">
      <c r="D285" s="144" t="s">
        <v>367</v>
      </c>
      <c r="G285" s="420"/>
      <c r="H285" s="121">
        <v>0</v>
      </c>
      <c r="I285" s="120"/>
      <c r="J285" s="56"/>
      <c r="K285" s="485"/>
      <c r="L285" s="494"/>
      <c r="M285" s="121">
        <v>0</v>
      </c>
      <c r="N285" s="120"/>
      <c r="O285" s="56"/>
      <c r="P285" s="485"/>
      <c r="Q285" s="494"/>
      <c r="R285" s="121">
        <v>0</v>
      </c>
      <c r="S285" s="120"/>
      <c r="T285" s="56"/>
      <c r="U285" s="485"/>
      <c r="V285" s="494"/>
      <c r="W285" s="121">
        <v>0</v>
      </c>
      <c r="X285" s="120"/>
      <c r="Y285" s="56"/>
      <c r="Z285" s="485"/>
      <c r="AA285" s="494"/>
      <c r="AB285" s="121">
        <v>0</v>
      </c>
      <c r="AC285" s="120"/>
      <c r="AD285" s="56"/>
      <c r="AE285" s="485"/>
      <c r="AF285" s="494"/>
      <c r="AG285" s="121">
        <v>0</v>
      </c>
      <c r="AH285" s="120"/>
      <c r="AI285" s="56"/>
      <c r="AJ285" s="485"/>
      <c r="AK285" s="494"/>
      <c r="AL285" s="121">
        <v>0</v>
      </c>
      <c r="AM285" s="120"/>
      <c r="AN285" s="56"/>
      <c r="AO285" s="485"/>
      <c r="AP285" s="494"/>
      <c r="AQ285" s="121">
        <v>0</v>
      </c>
      <c r="AR285" s="120"/>
      <c r="AS285" s="56"/>
      <c r="AT285" s="485"/>
      <c r="AU285" s="494"/>
      <c r="AV285" s="121">
        <v>0</v>
      </c>
      <c r="AW285" s="120"/>
      <c r="AX285" s="56"/>
      <c r="AY285" s="485"/>
      <c r="AZ285" s="494"/>
      <c r="BA285" s="121">
        <v>0</v>
      </c>
      <c r="BB285" s="120"/>
      <c r="BC285" s="56"/>
      <c r="BD285" s="485"/>
      <c r="BE285" s="494"/>
      <c r="BF285" s="121">
        <v>0</v>
      </c>
      <c r="BG285" s="120"/>
      <c r="BH285" s="56"/>
      <c r="BI285" s="485"/>
      <c r="BJ285" s="494"/>
      <c r="BK285" s="121">
        <v>0</v>
      </c>
      <c r="BL285" s="120"/>
      <c r="BM285" s="56"/>
      <c r="BN285" s="485"/>
      <c r="BO285" s="494"/>
      <c r="BP285" s="121">
        <v>0</v>
      </c>
      <c r="BQ285" s="120"/>
      <c r="BR285" s="56"/>
      <c r="BS285" s="485"/>
      <c r="BT285" s="494"/>
      <c r="BU285" s="121">
        <f>SUM(M285:BP285)</f>
        <v>0</v>
      </c>
      <c r="BV285" s="120"/>
      <c r="BW285" s="56"/>
      <c r="BX285" s="485"/>
      <c r="BY285" s="494"/>
      <c r="BZ285" s="121">
        <v>0</v>
      </c>
      <c r="CA285" s="120"/>
      <c r="CB285" s="56"/>
      <c r="CC285" s="485"/>
      <c r="CD285" s="494"/>
      <c r="CE285" s="121">
        <v>0</v>
      </c>
      <c r="CF285" s="120"/>
      <c r="CG285" s="56"/>
      <c r="CH285" s="485"/>
      <c r="CI285" s="494"/>
      <c r="CJ285" s="121">
        <v>0</v>
      </c>
      <c r="CK285" s="120"/>
      <c r="CL285" s="56"/>
      <c r="CM285" s="485"/>
      <c r="CN285" s="494"/>
      <c r="CO285" s="121">
        <v>0</v>
      </c>
      <c r="CP285" s="120"/>
      <c r="CQ285" s="56"/>
      <c r="CR285" s="485"/>
      <c r="CS285" s="494"/>
      <c r="CT285" s="121">
        <v>0</v>
      </c>
      <c r="CU285" s="120"/>
      <c r="CV285" s="56"/>
      <c r="CW285" s="485"/>
      <c r="CX285" s="494"/>
      <c r="CY285" s="121">
        <v>0</v>
      </c>
      <c r="CZ285" s="120"/>
      <c r="DA285" s="56"/>
      <c r="DB285" s="485"/>
      <c r="DC285" s="494"/>
      <c r="DD285" s="121">
        <v>0</v>
      </c>
      <c r="DE285" s="120"/>
      <c r="DF285" s="56"/>
      <c r="DG285" s="485"/>
      <c r="DH285" s="494"/>
      <c r="DI285" s="121">
        <v>0</v>
      </c>
      <c r="DJ285" s="120"/>
      <c r="DK285" s="56"/>
      <c r="DL285" s="485"/>
      <c r="DM285" s="494"/>
      <c r="DN285" s="121">
        <v>0</v>
      </c>
      <c r="DO285" s="120"/>
      <c r="DP285" s="56"/>
      <c r="DQ285" s="485"/>
      <c r="DR285" s="494"/>
      <c r="DS285" s="121">
        <v>0</v>
      </c>
      <c r="DT285" s="120"/>
      <c r="DU285" s="56"/>
      <c r="DV285" s="485"/>
      <c r="DW285" s="494"/>
      <c r="DX285" s="121">
        <v>0</v>
      </c>
      <c r="DY285" s="120"/>
      <c r="DZ285" s="56"/>
      <c r="EA285" s="485"/>
      <c r="EB285" s="494"/>
      <c r="EC285" s="121">
        <v>0</v>
      </c>
      <c r="ED285" s="120"/>
      <c r="EE285" s="56"/>
      <c r="EF285" s="485"/>
      <c r="EG285" s="494"/>
      <c r="EH285" s="121">
        <v>0</v>
      </c>
      <c r="EI285" s="120"/>
      <c r="EJ285" s="56"/>
      <c r="EK285" s="485"/>
      <c r="EL285" s="494"/>
      <c r="EM285" s="121">
        <f>SUM(CE285:EH285)</f>
        <v>0</v>
      </c>
      <c r="EN285" s="120"/>
      <c r="EO285" s="56"/>
      <c r="EP285" s="144"/>
    </row>
    <row r="286" spans="4:146" ht="12.75" hidden="1" customHeight="1" x14ac:dyDescent="0.3">
      <c r="D286" s="144"/>
      <c r="F286" s="509"/>
      <c r="G286" s="412"/>
      <c r="H286" s="56"/>
      <c r="I286" s="56"/>
      <c r="J286" s="56"/>
      <c r="K286" s="485"/>
      <c r="L286" s="412"/>
      <c r="M286" s="56"/>
      <c r="N286" s="56"/>
      <c r="O286" s="56"/>
      <c r="P286" s="485"/>
      <c r="Q286" s="412"/>
      <c r="R286" s="56"/>
      <c r="S286" s="56"/>
      <c r="T286" s="56"/>
      <c r="U286" s="485"/>
      <c r="V286" s="412"/>
      <c r="W286" s="56"/>
      <c r="X286" s="56"/>
      <c r="Y286" s="56"/>
      <c r="Z286" s="485"/>
      <c r="AA286" s="412"/>
      <c r="AB286" s="56"/>
      <c r="AC286" s="56"/>
      <c r="AD286" s="56"/>
      <c r="AE286" s="485"/>
      <c r="AF286" s="412"/>
      <c r="AG286" s="56"/>
      <c r="AH286" s="56"/>
      <c r="AI286" s="56"/>
      <c r="AJ286" s="485"/>
      <c r="AK286" s="412"/>
      <c r="AL286" s="56"/>
      <c r="AM286" s="56"/>
      <c r="AN286" s="56"/>
      <c r="AO286" s="485"/>
      <c r="AP286" s="412"/>
      <c r="AQ286" s="56"/>
      <c r="AR286" s="56"/>
      <c r="AS286" s="56"/>
      <c r="AT286" s="485"/>
      <c r="AU286" s="412"/>
      <c r="AV286" s="56"/>
      <c r="AW286" s="56"/>
      <c r="AX286" s="56"/>
      <c r="AY286" s="485"/>
      <c r="AZ286" s="412"/>
      <c r="BA286" s="56"/>
      <c r="BB286" s="56"/>
      <c r="BC286" s="56"/>
      <c r="BD286" s="485"/>
      <c r="BE286" s="412"/>
      <c r="BF286" s="56"/>
      <c r="BG286" s="56"/>
      <c r="BH286" s="56"/>
      <c r="BI286" s="485"/>
      <c r="BJ286" s="412"/>
      <c r="BK286" s="56"/>
      <c r="BL286" s="56"/>
      <c r="BM286" s="56"/>
      <c r="BN286" s="485"/>
      <c r="BO286" s="412"/>
      <c r="BP286" s="56"/>
      <c r="BQ286" s="56"/>
      <c r="BR286" s="56"/>
      <c r="BS286" s="485"/>
      <c r="BT286" s="412"/>
      <c r="BU286" s="56"/>
      <c r="BV286" s="56"/>
      <c r="BW286" s="56"/>
      <c r="BX286" s="485"/>
      <c r="BY286" s="412"/>
      <c r="BZ286" s="56"/>
      <c r="CA286" s="56"/>
      <c r="CB286" s="56"/>
      <c r="CC286" s="485"/>
      <c r="CD286" s="412"/>
      <c r="CE286" s="56"/>
      <c r="CF286" s="56"/>
      <c r="CG286" s="56"/>
      <c r="CH286" s="485"/>
      <c r="CI286" s="412"/>
      <c r="CJ286" s="56"/>
      <c r="CK286" s="56"/>
      <c r="CL286" s="56"/>
      <c r="CM286" s="485"/>
      <c r="CN286" s="412"/>
      <c r="CO286" s="56"/>
      <c r="CP286" s="56"/>
      <c r="CQ286" s="56"/>
      <c r="CR286" s="485"/>
      <c r="CS286" s="412"/>
      <c r="CT286" s="56"/>
      <c r="CU286" s="56"/>
      <c r="CV286" s="56"/>
      <c r="CW286" s="485"/>
      <c r="CX286" s="412"/>
      <c r="CY286" s="56"/>
      <c r="CZ286" s="56"/>
      <c r="DA286" s="56"/>
      <c r="DB286" s="485"/>
      <c r="DC286" s="412"/>
      <c r="DD286" s="56"/>
      <c r="DE286" s="56"/>
      <c r="DF286" s="56"/>
      <c r="DG286" s="485"/>
      <c r="DH286" s="412"/>
      <c r="DI286" s="56"/>
      <c r="DJ286" s="56"/>
      <c r="DK286" s="56"/>
      <c r="DL286" s="485"/>
      <c r="DM286" s="412"/>
      <c r="DN286" s="56"/>
      <c r="DO286" s="56"/>
      <c r="DP286" s="56"/>
      <c r="DQ286" s="485"/>
      <c r="DR286" s="412"/>
      <c r="DS286" s="56"/>
      <c r="DT286" s="56"/>
      <c r="DU286" s="56"/>
      <c r="DV286" s="485"/>
      <c r="DW286" s="412"/>
      <c r="DX286" s="56"/>
      <c r="DY286" s="56"/>
      <c r="DZ286" s="56"/>
      <c r="EA286" s="485"/>
      <c r="EB286" s="412"/>
      <c r="EC286" s="56"/>
      <c r="ED286" s="56"/>
      <c r="EE286" s="56"/>
      <c r="EF286" s="485"/>
      <c r="EG286" s="412"/>
      <c r="EH286" s="56"/>
      <c r="EI286" s="56"/>
      <c r="EJ286" s="56"/>
      <c r="EK286" s="485"/>
      <c r="EL286" s="412"/>
      <c r="EM286" s="56"/>
      <c r="EN286" s="56"/>
      <c r="EO286" s="56"/>
      <c r="EP286" s="144"/>
    </row>
    <row r="287" spans="4:146" ht="12.75" customHeight="1" x14ac:dyDescent="0.3">
      <c r="D287" s="144" t="s">
        <v>422</v>
      </c>
      <c r="F287" s="509"/>
      <c r="G287" s="412"/>
      <c r="H287" s="56">
        <f>SUM(H288:H291)</f>
        <v>0</v>
      </c>
      <c r="I287" s="56"/>
      <c r="J287" s="56"/>
      <c r="K287" s="485"/>
      <c r="L287" s="412"/>
      <c r="M287" s="56">
        <f>SUM(M288:M291)</f>
        <v>0</v>
      </c>
      <c r="N287" s="56"/>
      <c r="O287" s="56"/>
      <c r="P287" s="485"/>
      <c r="Q287" s="412"/>
      <c r="R287" s="56">
        <f>SUM(R288:R291)</f>
        <v>0</v>
      </c>
      <c r="S287" s="56"/>
      <c r="T287" s="56"/>
      <c r="U287" s="485"/>
      <c r="V287" s="412"/>
      <c r="W287" s="56">
        <v>0</v>
      </c>
      <c r="X287" s="56"/>
      <c r="Y287" s="56"/>
      <c r="Z287" s="485"/>
      <c r="AA287" s="412"/>
      <c r="AB287" s="56">
        <v>0</v>
      </c>
      <c r="AC287" s="56"/>
      <c r="AD287" s="56"/>
      <c r="AE287" s="485"/>
      <c r="AF287" s="412"/>
      <c r="AG287" s="56">
        <v>0</v>
      </c>
      <c r="AH287" s="56"/>
      <c r="AI287" s="56"/>
      <c r="AJ287" s="485"/>
      <c r="AK287" s="412"/>
      <c r="AL287" s="56">
        <f>SUM(AL288:AL291)</f>
        <v>0</v>
      </c>
      <c r="AM287" s="56"/>
      <c r="AN287" s="56"/>
      <c r="AO287" s="485"/>
      <c r="AP287" s="412"/>
      <c r="AQ287" s="56">
        <f>SUM(AQ288:AQ291)</f>
        <v>0</v>
      </c>
      <c r="AR287" s="56"/>
      <c r="AS287" s="56"/>
      <c r="AT287" s="485"/>
      <c r="AU287" s="412"/>
      <c r="AV287" s="56">
        <v>0</v>
      </c>
      <c r="AW287" s="56"/>
      <c r="AX287" s="56"/>
      <c r="AY287" s="485"/>
      <c r="AZ287" s="412"/>
      <c r="BA287" s="56">
        <v>0</v>
      </c>
      <c r="BB287" s="56"/>
      <c r="BC287" s="56"/>
      <c r="BD287" s="485"/>
      <c r="BE287" s="412"/>
      <c r="BF287" s="56">
        <v>0</v>
      </c>
      <c r="BG287" s="56"/>
      <c r="BH287" s="56"/>
      <c r="BI287" s="485"/>
      <c r="BJ287" s="412"/>
      <c r="BK287" s="56">
        <v>0</v>
      </c>
      <c r="BL287" s="56"/>
      <c r="BM287" s="56"/>
      <c r="BN287" s="485"/>
      <c r="BO287" s="412"/>
      <c r="BP287" s="56">
        <v>0</v>
      </c>
      <c r="BQ287" s="56"/>
      <c r="BR287" s="56"/>
      <c r="BS287" s="485"/>
      <c r="BT287" s="412"/>
      <c r="BU287" s="56">
        <f>SUM(BU288:BU291)</f>
        <v>0</v>
      </c>
      <c r="BV287" s="56"/>
      <c r="BW287" s="56"/>
      <c r="BX287" s="485"/>
      <c r="BY287" s="412"/>
      <c r="BZ287" s="56">
        <f>SUM(BZ288:BZ291)</f>
        <v>12519691</v>
      </c>
      <c r="CA287" s="56"/>
      <c r="CB287" s="56"/>
      <c r="CC287" s="485"/>
      <c r="CD287" s="412"/>
      <c r="CE287" s="56">
        <v>0</v>
      </c>
      <c r="CF287" s="56"/>
      <c r="CG287" s="56"/>
      <c r="CH287" s="485"/>
      <c r="CI287" s="412"/>
      <c r="CJ287" s="56">
        <v>0</v>
      </c>
      <c r="CK287" s="56"/>
      <c r="CL287" s="56"/>
      <c r="CM287" s="485"/>
      <c r="CN287" s="412"/>
      <c r="CO287" s="56">
        <v>0</v>
      </c>
      <c r="CP287" s="56"/>
      <c r="CQ287" s="56"/>
      <c r="CR287" s="485"/>
      <c r="CS287" s="412"/>
      <c r="CT287" s="56">
        <v>0</v>
      </c>
      <c r="CU287" s="56"/>
      <c r="CV287" s="56"/>
      <c r="CW287" s="485"/>
      <c r="CX287" s="412"/>
      <c r="CY287" s="56">
        <v>0</v>
      </c>
      <c r="CZ287" s="56"/>
      <c r="DA287" s="56"/>
      <c r="DB287" s="485"/>
      <c r="DC287" s="412"/>
      <c r="DD287" s="56">
        <v>0</v>
      </c>
      <c r="DE287" s="56"/>
      <c r="DF287" s="56"/>
      <c r="DG287" s="485"/>
      <c r="DH287" s="412"/>
      <c r="DI287" s="56">
        <v>0</v>
      </c>
      <c r="DJ287" s="56"/>
      <c r="DK287" s="56"/>
      <c r="DL287" s="485"/>
      <c r="DM287" s="412"/>
      <c r="DN287" s="56">
        <v>0</v>
      </c>
      <c r="DO287" s="56"/>
      <c r="DP287" s="56"/>
      <c r="DQ287" s="485"/>
      <c r="DR287" s="412"/>
      <c r="DS287" s="56">
        <v>0</v>
      </c>
      <c r="DT287" s="56"/>
      <c r="DU287" s="56"/>
      <c r="DV287" s="485"/>
      <c r="DW287" s="412"/>
      <c r="DX287" s="56">
        <v>0</v>
      </c>
      <c r="DY287" s="56"/>
      <c r="DZ287" s="56"/>
      <c r="EA287" s="485"/>
      <c r="EB287" s="412"/>
      <c r="EC287" s="56">
        <v>0</v>
      </c>
      <c r="ED287" s="56"/>
      <c r="EE287" s="56"/>
      <c r="EF287" s="485"/>
      <c r="EG287" s="412"/>
      <c r="EH287" s="56">
        <v>0</v>
      </c>
      <c r="EI287" s="56"/>
      <c r="EJ287" s="56"/>
      <c r="EK287" s="485"/>
      <c r="EL287" s="412"/>
      <c r="EM287" s="56">
        <f>SUM(EM288:EM291)</f>
        <v>8645413</v>
      </c>
      <c r="EN287" s="56"/>
      <c r="EO287" s="56"/>
      <c r="EP287" s="144"/>
    </row>
    <row r="288" spans="4:146" ht="12.75" customHeight="1" x14ac:dyDescent="0.3">
      <c r="D288" s="144" t="s">
        <v>362</v>
      </c>
      <c r="F288" s="509"/>
      <c r="G288" s="510"/>
      <c r="H288" s="483">
        <v>0</v>
      </c>
      <c r="I288" s="484"/>
      <c r="J288" s="56"/>
      <c r="K288" s="485"/>
      <c r="L288" s="510"/>
      <c r="M288" s="483">
        <v>0</v>
      </c>
      <c r="N288" s="484"/>
      <c r="O288" s="56"/>
      <c r="P288" s="485"/>
      <c r="Q288" s="510"/>
      <c r="R288" s="483">
        <v>0</v>
      </c>
      <c r="S288" s="484"/>
      <c r="T288" s="56"/>
      <c r="U288" s="485"/>
      <c r="V288" s="510"/>
      <c r="W288" s="483">
        <v>0</v>
      </c>
      <c r="X288" s="484"/>
      <c r="Y288" s="56"/>
      <c r="Z288" s="485"/>
      <c r="AA288" s="510"/>
      <c r="AB288" s="483">
        <v>0</v>
      </c>
      <c r="AC288" s="484"/>
      <c r="AD288" s="56"/>
      <c r="AE288" s="485"/>
      <c r="AF288" s="510"/>
      <c r="AG288" s="483">
        <v>0</v>
      </c>
      <c r="AH288" s="484"/>
      <c r="AI288" s="56"/>
      <c r="AJ288" s="485"/>
      <c r="AK288" s="510"/>
      <c r="AL288" s="483">
        <v>0</v>
      </c>
      <c r="AM288" s="484"/>
      <c r="AN288" s="56"/>
      <c r="AO288" s="485"/>
      <c r="AP288" s="510"/>
      <c r="AQ288" s="483">
        <v>0</v>
      </c>
      <c r="AR288" s="484"/>
      <c r="AS288" s="56"/>
      <c r="AT288" s="485"/>
      <c r="AU288" s="510"/>
      <c r="AV288" s="483">
        <v>0</v>
      </c>
      <c r="AW288" s="484"/>
      <c r="AX288" s="56"/>
      <c r="AY288" s="485"/>
      <c r="AZ288" s="510"/>
      <c r="BA288" s="483">
        <v>0</v>
      </c>
      <c r="BB288" s="484"/>
      <c r="BC288" s="56"/>
      <c r="BD288" s="485"/>
      <c r="BE288" s="510"/>
      <c r="BF288" s="483">
        <v>0</v>
      </c>
      <c r="BG288" s="484"/>
      <c r="BH288" s="56"/>
      <c r="BI288" s="485"/>
      <c r="BJ288" s="510"/>
      <c r="BK288" s="483">
        <v>0</v>
      </c>
      <c r="BL288" s="484"/>
      <c r="BM288" s="56"/>
      <c r="BN288" s="485"/>
      <c r="BO288" s="510"/>
      <c r="BP288" s="483">
        <v>0</v>
      </c>
      <c r="BQ288" s="484"/>
      <c r="BR288" s="56"/>
      <c r="BS288" s="485"/>
      <c r="BT288" s="510"/>
      <c r="BU288" s="483">
        <f>SUM(M288:BP288)</f>
        <v>0</v>
      </c>
      <c r="BV288" s="484"/>
      <c r="BW288" s="56"/>
      <c r="BX288" s="485"/>
      <c r="BY288" s="510"/>
      <c r="BZ288" s="483">
        <v>3468259</v>
      </c>
      <c r="CA288" s="484"/>
      <c r="CB288" s="56"/>
      <c r="CC288" s="485"/>
      <c r="CD288" s="510"/>
      <c r="CE288" s="483">
        <v>2353822</v>
      </c>
      <c r="CF288" s="484"/>
      <c r="CG288" s="56"/>
      <c r="CH288" s="485"/>
      <c r="CI288" s="510"/>
      <c r="CJ288" s="483">
        <v>0</v>
      </c>
      <c r="CK288" s="484"/>
      <c r="CL288" s="56"/>
      <c r="CM288" s="485"/>
      <c r="CN288" s="510"/>
      <c r="CO288" s="483">
        <v>0</v>
      </c>
      <c r="CP288" s="484"/>
      <c r="CQ288" s="56"/>
      <c r="CR288" s="485"/>
      <c r="CS288" s="510"/>
      <c r="CT288" s="483">
        <v>0</v>
      </c>
      <c r="CU288" s="484"/>
      <c r="CV288" s="56"/>
      <c r="CW288" s="485"/>
      <c r="CX288" s="510"/>
      <c r="CY288" s="483">
        <v>0</v>
      </c>
      <c r="CZ288" s="484"/>
      <c r="DA288" s="56"/>
      <c r="DB288" s="485"/>
      <c r="DC288" s="510"/>
      <c r="DD288" s="483">
        <v>0</v>
      </c>
      <c r="DE288" s="484"/>
      <c r="DF288" s="56"/>
      <c r="DG288" s="485"/>
      <c r="DH288" s="510"/>
      <c r="DI288" s="483">
        <v>1114437</v>
      </c>
      <c r="DJ288" s="484"/>
      <c r="DK288" s="56"/>
      <c r="DL288" s="485"/>
      <c r="DM288" s="510"/>
      <c r="DN288" s="483">
        <v>0</v>
      </c>
      <c r="DO288" s="484"/>
      <c r="DP288" s="56"/>
      <c r="DQ288" s="485"/>
      <c r="DR288" s="510"/>
      <c r="DS288" s="483">
        <v>0</v>
      </c>
      <c r="DT288" s="484"/>
      <c r="DU288" s="56"/>
      <c r="DV288" s="485"/>
      <c r="DW288" s="510"/>
      <c r="DX288" s="483">
        <v>0</v>
      </c>
      <c r="DY288" s="484"/>
      <c r="DZ288" s="56"/>
      <c r="EA288" s="485"/>
      <c r="EB288" s="510"/>
      <c r="EC288" s="483">
        <v>0</v>
      </c>
      <c r="ED288" s="484"/>
      <c r="EE288" s="56"/>
      <c r="EF288" s="485"/>
      <c r="EG288" s="510"/>
      <c r="EH288" s="483">
        <v>0</v>
      </c>
      <c r="EI288" s="484"/>
      <c r="EJ288" s="56"/>
      <c r="EK288" s="485"/>
      <c r="EL288" s="510"/>
      <c r="EM288" s="483">
        <f t="shared" ref="EM288:EM291" si="35">SUM(CE288:CO288)</f>
        <v>2353822</v>
      </c>
      <c r="EN288" s="484"/>
      <c r="EO288" s="56"/>
      <c r="EP288" s="144"/>
    </row>
    <row r="289" spans="4:146" ht="12.75" customHeight="1" x14ac:dyDescent="0.3">
      <c r="D289" s="144" t="s">
        <v>365</v>
      </c>
      <c r="F289" s="509"/>
      <c r="G289" s="511"/>
      <c r="H289" s="56">
        <v>0</v>
      </c>
      <c r="I289" s="55"/>
      <c r="J289" s="56"/>
      <c r="K289" s="485"/>
      <c r="L289" s="511"/>
      <c r="M289" s="56">
        <v>0</v>
      </c>
      <c r="N289" s="55"/>
      <c r="O289" s="56"/>
      <c r="P289" s="485"/>
      <c r="Q289" s="511"/>
      <c r="R289" s="56">
        <v>0</v>
      </c>
      <c r="S289" s="55"/>
      <c r="T289" s="56"/>
      <c r="U289" s="485"/>
      <c r="V289" s="511"/>
      <c r="W289" s="56">
        <v>0</v>
      </c>
      <c r="X289" s="55"/>
      <c r="Y289" s="56"/>
      <c r="Z289" s="485"/>
      <c r="AA289" s="511"/>
      <c r="AB289" s="56">
        <v>0</v>
      </c>
      <c r="AC289" s="55"/>
      <c r="AD289" s="56"/>
      <c r="AE289" s="485"/>
      <c r="AF289" s="511"/>
      <c r="AG289" s="56">
        <v>0</v>
      </c>
      <c r="AH289" s="55"/>
      <c r="AI289" s="56"/>
      <c r="AJ289" s="485"/>
      <c r="AK289" s="511"/>
      <c r="AL289" s="56">
        <v>0</v>
      </c>
      <c r="AM289" s="55"/>
      <c r="AN289" s="56"/>
      <c r="AO289" s="485"/>
      <c r="AP289" s="511"/>
      <c r="AQ289" s="56">
        <v>0</v>
      </c>
      <c r="AR289" s="55"/>
      <c r="AS289" s="56"/>
      <c r="AT289" s="485"/>
      <c r="AU289" s="511"/>
      <c r="AV289" s="56">
        <v>0</v>
      </c>
      <c r="AW289" s="55"/>
      <c r="AX289" s="56"/>
      <c r="AY289" s="485"/>
      <c r="AZ289" s="511"/>
      <c r="BA289" s="56">
        <v>0</v>
      </c>
      <c r="BB289" s="55"/>
      <c r="BC289" s="56"/>
      <c r="BD289" s="485"/>
      <c r="BE289" s="511"/>
      <c r="BF289" s="56">
        <v>0</v>
      </c>
      <c r="BG289" s="55"/>
      <c r="BH289" s="56"/>
      <c r="BI289" s="485"/>
      <c r="BJ289" s="511"/>
      <c r="BK289" s="56">
        <v>0</v>
      </c>
      <c r="BL289" s="55"/>
      <c r="BM289" s="56"/>
      <c r="BN289" s="485"/>
      <c r="BO289" s="511"/>
      <c r="BP289" s="56">
        <v>0</v>
      </c>
      <c r="BQ289" s="55"/>
      <c r="BR289" s="56"/>
      <c r="BS289" s="485"/>
      <c r="BT289" s="511"/>
      <c r="BU289" s="56">
        <f>SUM(M289:BP289)</f>
        <v>0</v>
      </c>
      <c r="BV289" s="55"/>
      <c r="BW289" s="56"/>
      <c r="BX289" s="485"/>
      <c r="BY289" s="511"/>
      <c r="BZ289" s="56">
        <v>3419902</v>
      </c>
      <c r="CA289" s="55"/>
      <c r="CB289" s="56"/>
      <c r="CC289" s="485"/>
      <c r="CD289" s="511"/>
      <c r="CE289" s="56">
        <v>2437733</v>
      </c>
      <c r="CF289" s="55"/>
      <c r="CG289" s="56"/>
      <c r="CH289" s="485"/>
      <c r="CI289" s="511"/>
      <c r="CJ289" s="56">
        <v>0</v>
      </c>
      <c r="CK289" s="55"/>
      <c r="CL289" s="56"/>
      <c r="CM289" s="485"/>
      <c r="CN289" s="511"/>
      <c r="CO289" s="56">
        <v>0</v>
      </c>
      <c r="CP289" s="55"/>
      <c r="CQ289" s="56"/>
      <c r="CR289" s="485"/>
      <c r="CS289" s="511"/>
      <c r="CT289" s="56">
        <v>0</v>
      </c>
      <c r="CU289" s="55"/>
      <c r="CV289" s="56"/>
      <c r="CW289" s="485"/>
      <c r="CX289" s="511"/>
      <c r="CY289" s="56">
        <v>0</v>
      </c>
      <c r="CZ289" s="55"/>
      <c r="DA289" s="56"/>
      <c r="DB289" s="485"/>
      <c r="DC289" s="511"/>
      <c r="DD289" s="56">
        <v>0</v>
      </c>
      <c r="DE289" s="55"/>
      <c r="DF289" s="56"/>
      <c r="DG289" s="485"/>
      <c r="DH289" s="511"/>
      <c r="DI289" s="56">
        <v>982169</v>
      </c>
      <c r="DJ289" s="55"/>
      <c r="DK289" s="56"/>
      <c r="DL289" s="485"/>
      <c r="DM289" s="511"/>
      <c r="DN289" s="56">
        <v>0</v>
      </c>
      <c r="DO289" s="55"/>
      <c r="DP289" s="56"/>
      <c r="DQ289" s="485"/>
      <c r="DR289" s="511"/>
      <c r="DS289" s="56">
        <v>0</v>
      </c>
      <c r="DT289" s="55"/>
      <c r="DU289" s="56"/>
      <c r="DV289" s="485"/>
      <c r="DW289" s="511"/>
      <c r="DX289" s="56">
        <v>0</v>
      </c>
      <c r="DY289" s="55"/>
      <c r="DZ289" s="56"/>
      <c r="EA289" s="485"/>
      <c r="EB289" s="511"/>
      <c r="EC289" s="56">
        <v>0</v>
      </c>
      <c r="ED289" s="55"/>
      <c r="EE289" s="56"/>
      <c r="EF289" s="485"/>
      <c r="EG289" s="511"/>
      <c r="EH289" s="56">
        <v>0</v>
      </c>
      <c r="EI289" s="55"/>
      <c r="EJ289" s="56"/>
      <c r="EK289" s="485"/>
      <c r="EL289" s="511"/>
      <c r="EM289" s="56">
        <f t="shared" si="35"/>
        <v>2437733</v>
      </c>
      <c r="EN289" s="55"/>
      <c r="EO289" s="56"/>
      <c r="EP289" s="144"/>
    </row>
    <row r="290" spans="4:146" ht="12.75" customHeight="1" x14ac:dyDescent="0.3">
      <c r="D290" s="144" t="s">
        <v>366</v>
      </c>
      <c r="F290" s="509"/>
      <c r="G290" s="511"/>
      <c r="H290" s="56">
        <v>0</v>
      </c>
      <c r="I290" s="55"/>
      <c r="J290" s="56"/>
      <c r="K290" s="485"/>
      <c r="L290" s="511"/>
      <c r="M290" s="56">
        <v>0</v>
      </c>
      <c r="N290" s="55"/>
      <c r="O290" s="56"/>
      <c r="P290" s="485"/>
      <c r="Q290" s="511"/>
      <c r="R290" s="56">
        <v>0</v>
      </c>
      <c r="S290" s="55"/>
      <c r="T290" s="56"/>
      <c r="U290" s="485"/>
      <c r="V290" s="511"/>
      <c r="W290" s="56">
        <v>0</v>
      </c>
      <c r="X290" s="55"/>
      <c r="Y290" s="56"/>
      <c r="Z290" s="485"/>
      <c r="AA290" s="511"/>
      <c r="AB290" s="56">
        <v>0</v>
      </c>
      <c r="AC290" s="55"/>
      <c r="AD290" s="56"/>
      <c r="AE290" s="485"/>
      <c r="AF290" s="511"/>
      <c r="AG290" s="56">
        <v>0</v>
      </c>
      <c r="AH290" s="55"/>
      <c r="AI290" s="56"/>
      <c r="AJ290" s="485"/>
      <c r="AK290" s="511"/>
      <c r="AL290" s="56">
        <v>0</v>
      </c>
      <c r="AM290" s="55"/>
      <c r="AN290" s="56"/>
      <c r="AO290" s="485"/>
      <c r="AP290" s="511"/>
      <c r="AQ290" s="56">
        <v>0</v>
      </c>
      <c r="AR290" s="55"/>
      <c r="AS290" s="56"/>
      <c r="AT290" s="485"/>
      <c r="AU290" s="511"/>
      <c r="AV290" s="56">
        <v>0</v>
      </c>
      <c r="AW290" s="55"/>
      <c r="AX290" s="56"/>
      <c r="AY290" s="485"/>
      <c r="AZ290" s="511"/>
      <c r="BA290" s="56">
        <v>0</v>
      </c>
      <c r="BB290" s="55"/>
      <c r="BC290" s="56"/>
      <c r="BD290" s="485"/>
      <c r="BE290" s="511"/>
      <c r="BF290" s="56">
        <v>0</v>
      </c>
      <c r="BG290" s="55"/>
      <c r="BH290" s="56"/>
      <c r="BI290" s="485"/>
      <c r="BJ290" s="511"/>
      <c r="BK290" s="56">
        <v>0</v>
      </c>
      <c r="BL290" s="55"/>
      <c r="BM290" s="56"/>
      <c r="BN290" s="485"/>
      <c r="BO290" s="511"/>
      <c r="BP290" s="56">
        <v>0</v>
      </c>
      <c r="BQ290" s="55"/>
      <c r="BR290" s="56"/>
      <c r="BS290" s="485"/>
      <c r="BT290" s="511"/>
      <c r="BU290" s="56">
        <f>SUM(M290:BP290)</f>
        <v>0</v>
      </c>
      <c r="BV290" s="55"/>
      <c r="BW290" s="56"/>
      <c r="BX290" s="485"/>
      <c r="BY290" s="511"/>
      <c r="BZ290" s="56">
        <v>0</v>
      </c>
      <c r="CA290" s="55"/>
      <c r="CB290" s="56"/>
      <c r="CC290" s="485"/>
      <c r="CD290" s="511"/>
      <c r="CE290" s="56">
        <v>0</v>
      </c>
      <c r="CF290" s="55"/>
      <c r="CG290" s="56"/>
      <c r="CH290" s="485"/>
      <c r="CI290" s="511"/>
      <c r="CJ290" s="56">
        <v>0</v>
      </c>
      <c r="CK290" s="55"/>
      <c r="CL290" s="56"/>
      <c r="CM290" s="485"/>
      <c r="CN290" s="511"/>
      <c r="CO290" s="56">
        <v>0</v>
      </c>
      <c r="CP290" s="55"/>
      <c r="CQ290" s="56"/>
      <c r="CR290" s="485"/>
      <c r="CS290" s="511"/>
      <c r="CT290" s="56">
        <v>0</v>
      </c>
      <c r="CU290" s="55"/>
      <c r="CV290" s="56"/>
      <c r="CW290" s="485"/>
      <c r="CX290" s="511"/>
      <c r="CY290" s="56">
        <v>0</v>
      </c>
      <c r="CZ290" s="55"/>
      <c r="DA290" s="56"/>
      <c r="DB290" s="485"/>
      <c r="DC290" s="511"/>
      <c r="DD290" s="56">
        <v>0</v>
      </c>
      <c r="DE290" s="55"/>
      <c r="DF290" s="56"/>
      <c r="DG290" s="485"/>
      <c r="DH290" s="511"/>
      <c r="DI290" s="56">
        <v>0</v>
      </c>
      <c r="DJ290" s="55"/>
      <c r="DK290" s="56"/>
      <c r="DL290" s="485"/>
      <c r="DM290" s="511"/>
      <c r="DN290" s="56">
        <v>0</v>
      </c>
      <c r="DO290" s="55"/>
      <c r="DP290" s="56"/>
      <c r="DQ290" s="485"/>
      <c r="DR290" s="511"/>
      <c r="DS290" s="56">
        <v>0</v>
      </c>
      <c r="DT290" s="55"/>
      <c r="DU290" s="56"/>
      <c r="DV290" s="485"/>
      <c r="DW290" s="511"/>
      <c r="DX290" s="56">
        <v>0</v>
      </c>
      <c r="DY290" s="55"/>
      <c r="DZ290" s="56"/>
      <c r="EA290" s="485"/>
      <c r="EB290" s="511"/>
      <c r="EC290" s="56">
        <v>0</v>
      </c>
      <c r="ED290" s="55"/>
      <c r="EE290" s="56"/>
      <c r="EF290" s="485"/>
      <c r="EG290" s="511"/>
      <c r="EH290" s="56">
        <v>0</v>
      </c>
      <c r="EI290" s="55"/>
      <c r="EJ290" s="56"/>
      <c r="EK290" s="485"/>
      <c r="EL290" s="511"/>
      <c r="EM290" s="56">
        <f t="shared" si="35"/>
        <v>0</v>
      </c>
      <c r="EN290" s="55"/>
      <c r="EO290" s="56"/>
      <c r="EP290" s="144"/>
    </row>
    <row r="291" spans="4:146" ht="12.75" customHeight="1" x14ac:dyDescent="0.3">
      <c r="D291" s="144" t="s">
        <v>367</v>
      </c>
      <c r="F291" s="509"/>
      <c r="G291" s="513"/>
      <c r="H291" s="121">
        <v>0</v>
      </c>
      <c r="I291" s="120"/>
      <c r="J291" s="56"/>
      <c r="K291" s="485"/>
      <c r="L291" s="420"/>
      <c r="M291" s="121">
        <v>0</v>
      </c>
      <c r="N291" s="120"/>
      <c r="O291" s="56"/>
      <c r="P291" s="485"/>
      <c r="Q291" s="420"/>
      <c r="R291" s="121">
        <v>0</v>
      </c>
      <c r="S291" s="120"/>
      <c r="T291" s="56"/>
      <c r="U291" s="485"/>
      <c r="V291" s="420"/>
      <c r="W291" s="121">
        <v>0</v>
      </c>
      <c r="X291" s="120"/>
      <c r="Y291" s="56"/>
      <c r="Z291" s="485"/>
      <c r="AA291" s="420"/>
      <c r="AB291" s="121">
        <v>0</v>
      </c>
      <c r="AC291" s="120"/>
      <c r="AD291" s="56"/>
      <c r="AE291" s="485"/>
      <c r="AF291" s="420"/>
      <c r="AG291" s="121">
        <v>0</v>
      </c>
      <c r="AH291" s="120"/>
      <c r="AI291" s="56"/>
      <c r="AJ291" s="485"/>
      <c r="AK291" s="420"/>
      <c r="AL291" s="121">
        <v>0</v>
      </c>
      <c r="AM291" s="120"/>
      <c r="AN291" s="56"/>
      <c r="AO291" s="485"/>
      <c r="AP291" s="420"/>
      <c r="AQ291" s="121">
        <v>0</v>
      </c>
      <c r="AR291" s="120"/>
      <c r="AS291" s="56"/>
      <c r="AT291" s="485"/>
      <c r="AU291" s="494"/>
      <c r="AV291" s="121">
        <v>0</v>
      </c>
      <c r="AW291" s="120"/>
      <c r="AX291" s="56"/>
      <c r="AY291" s="485"/>
      <c r="AZ291" s="494"/>
      <c r="BA291" s="121">
        <v>0</v>
      </c>
      <c r="BB291" s="120"/>
      <c r="BC291" s="56"/>
      <c r="BD291" s="485"/>
      <c r="BE291" s="494"/>
      <c r="BF291" s="121">
        <v>0</v>
      </c>
      <c r="BG291" s="120"/>
      <c r="BH291" s="56"/>
      <c r="BI291" s="485"/>
      <c r="BJ291" s="494"/>
      <c r="BK291" s="121">
        <v>0</v>
      </c>
      <c r="BL291" s="120"/>
      <c r="BM291" s="56"/>
      <c r="BN291" s="485"/>
      <c r="BO291" s="494"/>
      <c r="BP291" s="121">
        <v>0</v>
      </c>
      <c r="BQ291" s="120"/>
      <c r="BR291" s="56"/>
      <c r="BS291" s="485"/>
      <c r="BT291" s="494"/>
      <c r="BU291" s="121">
        <f>SUM(M291:BP291)</f>
        <v>0</v>
      </c>
      <c r="BV291" s="120"/>
      <c r="BW291" s="56"/>
      <c r="BX291" s="485"/>
      <c r="BY291" s="494"/>
      <c r="BZ291" s="121">
        <v>5631530</v>
      </c>
      <c r="CA291" s="120"/>
      <c r="CB291" s="56"/>
      <c r="CC291" s="485"/>
      <c r="CD291" s="420"/>
      <c r="CE291" s="121">
        <v>3853858</v>
      </c>
      <c r="CF291" s="120"/>
      <c r="CG291" s="56"/>
      <c r="CH291" s="485"/>
      <c r="CI291" s="420"/>
      <c r="CJ291" s="121">
        <v>0</v>
      </c>
      <c r="CK291" s="120"/>
      <c r="CL291" s="56"/>
      <c r="CM291" s="485"/>
      <c r="CN291" s="420"/>
      <c r="CO291" s="121">
        <v>0</v>
      </c>
      <c r="CP291" s="120"/>
      <c r="CQ291" s="56"/>
      <c r="CR291" s="485"/>
      <c r="CS291" s="420"/>
      <c r="CT291" s="121">
        <v>0</v>
      </c>
      <c r="CU291" s="120"/>
      <c r="CV291" s="56"/>
      <c r="CW291" s="485"/>
      <c r="CX291" s="420"/>
      <c r="CY291" s="121">
        <v>0</v>
      </c>
      <c r="CZ291" s="120"/>
      <c r="DA291" s="56"/>
      <c r="DB291" s="485"/>
      <c r="DC291" s="420"/>
      <c r="DD291" s="121">
        <v>0</v>
      </c>
      <c r="DE291" s="120"/>
      <c r="DF291" s="56"/>
      <c r="DG291" s="485"/>
      <c r="DH291" s="420"/>
      <c r="DI291" s="121">
        <v>1777672</v>
      </c>
      <c r="DJ291" s="120"/>
      <c r="DK291" s="56"/>
      <c r="DL291" s="485"/>
      <c r="DM291" s="494"/>
      <c r="DN291" s="121">
        <v>0</v>
      </c>
      <c r="DO291" s="120"/>
      <c r="DP291" s="56"/>
      <c r="DQ291" s="485"/>
      <c r="DR291" s="494"/>
      <c r="DS291" s="121">
        <v>0</v>
      </c>
      <c r="DT291" s="120"/>
      <c r="DU291" s="56"/>
      <c r="DV291" s="485"/>
      <c r="DW291" s="494"/>
      <c r="DX291" s="121">
        <v>0</v>
      </c>
      <c r="DY291" s="120"/>
      <c r="DZ291" s="56"/>
      <c r="EA291" s="485"/>
      <c r="EB291" s="494"/>
      <c r="EC291" s="121">
        <v>0</v>
      </c>
      <c r="ED291" s="120"/>
      <c r="EE291" s="56"/>
      <c r="EF291" s="485"/>
      <c r="EG291" s="494"/>
      <c r="EH291" s="121">
        <v>0</v>
      </c>
      <c r="EI291" s="120"/>
      <c r="EJ291" s="56"/>
      <c r="EK291" s="485"/>
      <c r="EL291" s="494"/>
      <c r="EM291" s="121">
        <f t="shared" si="35"/>
        <v>3853858</v>
      </c>
      <c r="EN291" s="120"/>
      <c r="EO291" s="56"/>
      <c r="EP291" s="144"/>
    </row>
    <row r="292" spans="4:146" ht="12.75" customHeight="1" x14ac:dyDescent="0.3">
      <c r="D292" s="144"/>
      <c r="F292" s="509"/>
      <c r="G292" s="412"/>
      <c r="H292" s="56"/>
      <c r="I292" s="56"/>
      <c r="J292" s="56"/>
      <c r="K292" s="485"/>
      <c r="L292" s="412"/>
      <c r="M292" s="56"/>
      <c r="N292" s="56"/>
      <c r="O292" s="56"/>
      <c r="P292" s="485"/>
      <c r="Q292" s="412"/>
      <c r="R292" s="56"/>
      <c r="S292" s="56"/>
      <c r="T292" s="56"/>
      <c r="U292" s="485"/>
      <c r="V292" s="412"/>
      <c r="W292" s="56"/>
      <c r="X292" s="56"/>
      <c r="Y292" s="56"/>
      <c r="Z292" s="485"/>
      <c r="AA292" s="412"/>
      <c r="AB292" s="56"/>
      <c r="AC292" s="56"/>
      <c r="AD292" s="56"/>
      <c r="AE292" s="485"/>
      <c r="AF292" s="412"/>
      <c r="AG292" s="56"/>
      <c r="AH292" s="56"/>
      <c r="AI292" s="56"/>
      <c r="AJ292" s="485"/>
      <c r="AK292" s="412"/>
      <c r="AL292" s="56"/>
      <c r="AM292" s="56"/>
      <c r="AN292" s="56"/>
      <c r="AO292" s="485"/>
      <c r="AP292" s="412"/>
      <c r="AQ292" s="56"/>
      <c r="AR292" s="56"/>
      <c r="AS292" s="56"/>
      <c r="AT292" s="485"/>
      <c r="AU292" s="412"/>
      <c r="AV292" s="56"/>
      <c r="AW292" s="56"/>
      <c r="AX292" s="56"/>
      <c r="AY292" s="485"/>
      <c r="AZ292" s="412"/>
      <c r="BA292" s="56"/>
      <c r="BB292" s="56"/>
      <c r="BC292" s="56"/>
      <c r="BD292" s="485"/>
      <c r="BE292" s="412"/>
      <c r="BF292" s="56"/>
      <c r="BG292" s="56"/>
      <c r="BH292" s="56"/>
      <c r="BI292" s="485"/>
      <c r="BJ292" s="412"/>
      <c r="BK292" s="56"/>
      <c r="BL292" s="56"/>
      <c r="BM292" s="56"/>
      <c r="BN292" s="485"/>
      <c r="BO292" s="412"/>
      <c r="BP292" s="56"/>
      <c r="BQ292" s="56"/>
      <c r="BR292" s="56"/>
      <c r="BS292" s="485"/>
      <c r="BT292" s="412"/>
      <c r="BU292" s="56"/>
      <c r="BV292" s="56"/>
      <c r="BW292" s="56"/>
      <c r="BX292" s="485"/>
      <c r="BY292" s="412"/>
      <c r="BZ292" s="56"/>
      <c r="CA292" s="56"/>
      <c r="CB292" s="56"/>
      <c r="CC292" s="485"/>
      <c r="CD292" s="412"/>
      <c r="CE292" s="56"/>
      <c r="CF292" s="56"/>
      <c r="CG292" s="56"/>
      <c r="CH292" s="485"/>
      <c r="CI292" s="412"/>
      <c r="CJ292" s="56"/>
      <c r="CK292" s="56"/>
      <c r="CL292" s="56"/>
      <c r="CM292" s="485"/>
      <c r="CN292" s="412"/>
      <c r="CO292" s="56"/>
      <c r="CP292" s="56"/>
      <c r="CQ292" s="56"/>
      <c r="CR292" s="485"/>
      <c r="CS292" s="412"/>
      <c r="CT292" s="56"/>
      <c r="CU292" s="56"/>
      <c r="CV292" s="56"/>
      <c r="CW292" s="485"/>
      <c r="CX292" s="412"/>
      <c r="CY292" s="56"/>
      <c r="CZ292" s="56"/>
      <c r="DA292" s="56"/>
      <c r="DB292" s="485"/>
      <c r="DC292" s="412"/>
      <c r="DD292" s="56"/>
      <c r="DE292" s="56"/>
      <c r="DF292" s="56"/>
      <c r="DG292" s="485"/>
      <c r="DH292" s="412"/>
      <c r="DI292" s="56"/>
      <c r="DJ292" s="56"/>
      <c r="DK292" s="56"/>
      <c r="DL292" s="485"/>
      <c r="DM292" s="412"/>
      <c r="DN292" s="56"/>
      <c r="DO292" s="56"/>
      <c r="DP292" s="56"/>
      <c r="DQ292" s="485"/>
      <c r="DR292" s="412"/>
      <c r="DS292" s="56"/>
      <c r="DT292" s="56"/>
      <c r="DU292" s="56"/>
      <c r="DV292" s="485"/>
      <c r="DW292" s="412"/>
      <c r="DX292" s="56"/>
      <c r="DY292" s="56"/>
      <c r="DZ292" s="56"/>
      <c r="EA292" s="485"/>
      <c r="EB292" s="412"/>
      <c r="EC292" s="56"/>
      <c r="ED292" s="56"/>
      <c r="EE292" s="56"/>
      <c r="EF292" s="485"/>
      <c r="EG292" s="412"/>
      <c r="EH292" s="56"/>
      <c r="EI292" s="56"/>
      <c r="EJ292" s="56"/>
      <c r="EK292" s="485"/>
      <c r="EL292" s="412"/>
      <c r="EM292" s="56"/>
      <c r="EN292" s="56"/>
      <c r="EO292" s="56"/>
      <c r="EP292" s="144"/>
    </row>
    <row r="293" spans="4:146" ht="12.75" hidden="1" customHeight="1" x14ac:dyDescent="0.3">
      <c r="D293" s="144" t="s">
        <v>375</v>
      </c>
      <c r="F293" s="509"/>
      <c r="G293" s="412"/>
      <c r="H293" s="56">
        <f>SUM(H294:H297)</f>
        <v>0</v>
      </c>
      <c r="I293" s="56"/>
      <c r="J293" s="56"/>
      <c r="K293" s="485"/>
      <c r="L293" s="412"/>
      <c r="M293" s="56">
        <f>SUM(M294:M297)</f>
        <v>0</v>
      </c>
      <c r="N293" s="56"/>
      <c r="O293" s="56"/>
      <c r="P293" s="485"/>
      <c r="Q293" s="412"/>
      <c r="R293" s="56">
        <f>SUM(R294:R297)</f>
        <v>0</v>
      </c>
      <c r="S293" s="56"/>
      <c r="T293" s="56"/>
      <c r="U293" s="485"/>
      <c r="V293" s="412"/>
      <c r="W293" s="56">
        <f>SUM(W294:W297)</f>
        <v>0</v>
      </c>
      <c r="X293" s="56"/>
      <c r="Y293" s="56"/>
      <c r="Z293" s="485"/>
      <c r="AA293" s="412"/>
      <c r="AB293" s="56">
        <f>SUM(AB294:AB297)</f>
        <v>0</v>
      </c>
      <c r="AC293" s="56"/>
      <c r="AD293" s="56"/>
      <c r="AE293" s="485"/>
      <c r="AF293" s="412"/>
      <c r="AG293" s="56">
        <f>SUM(AG294:AG297)</f>
        <v>0</v>
      </c>
      <c r="AH293" s="56"/>
      <c r="AI293" s="56"/>
      <c r="AJ293" s="485"/>
      <c r="AK293" s="412"/>
      <c r="AL293" s="56">
        <f>SUM(AL294:AL297)</f>
        <v>0</v>
      </c>
      <c r="AM293" s="56"/>
      <c r="AN293" s="56"/>
      <c r="AO293" s="485"/>
      <c r="AP293" s="412"/>
      <c r="AQ293" s="56">
        <f>SUM(AQ294:AQ297)</f>
        <v>0</v>
      </c>
      <c r="AR293" s="56"/>
      <c r="AS293" s="56"/>
      <c r="AT293" s="485"/>
      <c r="AU293" s="412"/>
      <c r="AV293" s="56">
        <f>SUM(AV294:AV297)</f>
        <v>0</v>
      </c>
      <c r="AW293" s="56"/>
      <c r="AX293" s="56"/>
      <c r="AY293" s="485"/>
      <c r="AZ293" s="412"/>
      <c r="BA293" s="56">
        <f>SUM(BA294:BA297)</f>
        <v>0</v>
      </c>
      <c r="BB293" s="56"/>
      <c r="BC293" s="56"/>
      <c r="BD293" s="485"/>
      <c r="BE293" s="412"/>
      <c r="BF293" s="56">
        <f>SUM(BF294:BF297)</f>
        <v>0</v>
      </c>
      <c r="BG293" s="56"/>
      <c r="BH293" s="56"/>
      <c r="BI293" s="485"/>
      <c r="BJ293" s="412"/>
      <c r="BK293" s="56">
        <f>SUM(BK294:BK297)</f>
        <v>0</v>
      </c>
      <c r="BL293" s="56"/>
      <c r="BM293" s="56"/>
      <c r="BN293" s="485"/>
      <c r="BO293" s="412"/>
      <c r="BP293" s="56">
        <f>SUM(BP294:BP297)</f>
        <v>0</v>
      </c>
      <c r="BQ293" s="56"/>
      <c r="BR293" s="56"/>
      <c r="BS293" s="485"/>
      <c r="BT293" s="412"/>
      <c r="BU293" s="56">
        <f>SUM(BU294:BU297)</f>
        <v>0</v>
      </c>
      <c r="BV293" s="56"/>
      <c r="BW293" s="56"/>
      <c r="BX293" s="485"/>
      <c r="BY293" s="412"/>
      <c r="BZ293" s="56">
        <f>SUM(BZ294:BZ297)</f>
        <v>0</v>
      </c>
      <c r="CA293" s="56"/>
      <c r="CB293" s="56"/>
      <c r="CC293" s="485"/>
      <c r="CD293" s="412"/>
      <c r="CE293" s="56">
        <f>SUM(CE294:CE297)</f>
        <v>0</v>
      </c>
      <c r="CF293" s="56"/>
      <c r="CG293" s="56"/>
      <c r="CH293" s="485"/>
      <c r="CI293" s="412"/>
      <c r="CJ293" s="56">
        <f>SUM(CJ294:CJ297)</f>
        <v>0</v>
      </c>
      <c r="CK293" s="56"/>
      <c r="CL293" s="56"/>
      <c r="CM293" s="485"/>
      <c r="CN293" s="412"/>
      <c r="CO293" s="56">
        <f>SUM(CO294:CO297)</f>
        <v>0</v>
      </c>
      <c r="CP293" s="56"/>
      <c r="CQ293" s="56"/>
      <c r="CR293" s="485"/>
      <c r="CS293" s="412"/>
      <c r="CT293" s="56">
        <f>SUM(CT294:CT297)</f>
        <v>0</v>
      </c>
      <c r="CU293" s="56"/>
      <c r="CV293" s="56"/>
      <c r="CW293" s="485"/>
      <c r="CX293" s="412"/>
      <c r="CY293" s="56">
        <f>SUM(CY294:CY297)</f>
        <v>0</v>
      </c>
      <c r="CZ293" s="56"/>
      <c r="DA293" s="56"/>
      <c r="DB293" s="485"/>
      <c r="DC293" s="412"/>
      <c r="DD293" s="56">
        <f>SUM(DD294:DD297)</f>
        <v>0</v>
      </c>
      <c r="DE293" s="56"/>
      <c r="DF293" s="56"/>
      <c r="DG293" s="485"/>
      <c r="DH293" s="412"/>
      <c r="DI293" s="56">
        <f>SUM(DI294:DI297)</f>
        <v>0</v>
      </c>
      <c r="DJ293" s="56"/>
      <c r="DK293" s="56"/>
      <c r="DL293" s="485"/>
      <c r="DM293" s="412"/>
      <c r="DN293" s="56">
        <f>SUM(DN294:DN297)</f>
        <v>0</v>
      </c>
      <c r="DO293" s="56"/>
      <c r="DP293" s="56"/>
      <c r="DQ293" s="485"/>
      <c r="DR293" s="412"/>
      <c r="DS293" s="56">
        <f>SUM(DS294:DS297)</f>
        <v>0</v>
      </c>
      <c r="DT293" s="56"/>
      <c r="DU293" s="56"/>
      <c r="DV293" s="485"/>
      <c r="DW293" s="412"/>
      <c r="DX293" s="56">
        <f>SUM(DX294:DX297)</f>
        <v>0</v>
      </c>
      <c r="DY293" s="56"/>
      <c r="DZ293" s="56"/>
      <c r="EA293" s="485"/>
      <c r="EB293" s="412"/>
      <c r="EC293" s="56">
        <f>SUM(EC294:EC297)</f>
        <v>0</v>
      </c>
      <c r="ED293" s="56"/>
      <c r="EE293" s="56"/>
      <c r="EF293" s="485"/>
      <c r="EG293" s="412"/>
      <c r="EH293" s="56">
        <f>SUM(EH294:EH297)</f>
        <v>0</v>
      </c>
      <c r="EI293" s="56"/>
      <c r="EJ293" s="56"/>
      <c r="EK293" s="485"/>
      <c r="EL293" s="412"/>
      <c r="EM293" s="56">
        <f>SUM(EM294:EM297)</f>
        <v>0</v>
      </c>
      <c r="EN293" s="56"/>
      <c r="EO293" s="56"/>
      <c r="EP293" s="144"/>
    </row>
    <row r="294" spans="4:146" ht="12.75" hidden="1" customHeight="1" x14ac:dyDescent="0.3">
      <c r="D294" s="144" t="s">
        <v>362</v>
      </c>
      <c r="F294" s="509"/>
      <c r="G294" s="510"/>
      <c r="H294" s="483">
        <v>0</v>
      </c>
      <c r="I294" s="484"/>
      <c r="J294" s="56"/>
      <c r="K294" s="485"/>
      <c r="L294" s="510"/>
      <c r="M294" s="483">
        <v>0</v>
      </c>
      <c r="N294" s="484"/>
      <c r="O294" s="56"/>
      <c r="P294" s="485"/>
      <c r="Q294" s="510"/>
      <c r="R294" s="483">
        <v>0</v>
      </c>
      <c r="S294" s="484"/>
      <c r="T294" s="56"/>
      <c r="U294" s="485"/>
      <c r="V294" s="510"/>
      <c r="W294" s="483">
        <v>0</v>
      </c>
      <c r="X294" s="484"/>
      <c r="Y294" s="56"/>
      <c r="Z294" s="485"/>
      <c r="AA294" s="510"/>
      <c r="AB294" s="483">
        <v>0</v>
      </c>
      <c r="AC294" s="484"/>
      <c r="AD294" s="56"/>
      <c r="AE294" s="485"/>
      <c r="AF294" s="510"/>
      <c r="AG294" s="483">
        <v>0</v>
      </c>
      <c r="AH294" s="484"/>
      <c r="AI294" s="56"/>
      <c r="AJ294" s="485"/>
      <c r="AK294" s="510"/>
      <c r="AL294" s="483">
        <v>0</v>
      </c>
      <c r="AM294" s="484"/>
      <c r="AN294" s="56"/>
      <c r="AO294" s="485"/>
      <c r="AP294" s="510"/>
      <c r="AQ294" s="483">
        <v>0</v>
      </c>
      <c r="AR294" s="484"/>
      <c r="AS294" s="56"/>
      <c r="AT294" s="485"/>
      <c r="AU294" s="510"/>
      <c r="AV294" s="483">
        <v>0</v>
      </c>
      <c r="AW294" s="484"/>
      <c r="AX294" s="56"/>
      <c r="AY294" s="485"/>
      <c r="AZ294" s="510"/>
      <c r="BA294" s="483">
        <v>0</v>
      </c>
      <c r="BB294" s="484"/>
      <c r="BC294" s="56"/>
      <c r="BD294" s="485"/>
      <c r="BE294" s="510"/>
      <c r="BF294" s="483">
        <v>0</v>
      </c>
      <c r="BG294" s="484"/>
      <c r="BH294" s="56"/>
      <c r="BI294" s="485"/>
      <c r="BJ294" s="510"/>
      <c r="BK294" s="483">
        <v>0</v>
      </c>
      <c r="BL294" s="484"/>
      <c r="BM294" s="56"/>
      <c r="BN294" s="485"/>
      <c r="BO294" s="510"/>
      <c r="BP294" s="483">
        <v>0</v>
      </c>
      <c r="BQ294" s="484"/>
      <c r="BR294" s="56"/>
      <c r="BS294" s="485"/>
      <c r="BT294" s="510"/>
      <c r="BU294" s="483">
        <f>SUM(M294:BP294)</f>
        <v>0</v>
      </c>
      <c r="BV294" s="484"/>
      <c r="BW294" s="56"/>
      <c r="BX294" s="485"/>
      <c r="BY294" s="510"/>
      <c r="BZ294" s="483">
        <v>0</v>
      </c>
      <c r="CA294" s="484"/>
      <c r="CB294" s="56"/>
      <c r="CC294" s="485"/>
      <c r="CD294" s="510"/>
      <c r="CE294" s="483">
        <v>0</v>
      </c>
      <c r="CF294" s="484"/>
      <c r="CG294" s="56"/>
      <c r="CH294" s="485"/>
      <c r="CI294" s="510"/>
      <c r="CJ294" s="483">
        <v>0</v>
      </c>
      <c r="CK294" s="484"/>
      <c r="CL294" s="56"/>
      <c r="CM294" s="485"/>
      <c r="CN294" s="510"/>
      <c r="CO294" s="483">
        <v>0</v>
      </c>
      <c r="CP294" s="484"/>
      <c r="CQ294" s="56"/>
      <c r="CR294" s="485"/>
      <c r="CS294" s="510"/>
      <c r="CT294" s="483">
        <v>0</v>
      </c>
      <c r="CU294" s="484"/>
      <c r="CV294" s="56"/>
      <c r="CW294" s="485"/>
      <c r="CX294" s="510"/>
      <c r="CY294" s="483">
        <v>0</v>
      </c>
      <c r="CZ294" s="484"/>
      <c r="DA294" s="56"/>
      <c r="DB294" s="485"/>
      <c r="DC294" s="510"/>
      <c r="DD294" s="483">
        <v>0</v>
      </c>
      <c r="DE294" s="484"/>
      <c r="DF294" s="56"/>
      <c r="DG294" s="485"/>
      <c r="DH294" s="510"/>
      <c r="DI294" s="483">
        <v>0</v>
      </c>
      <c r="DJ294" s="484"/>
      <c r="DK294" s="56"/>
      <c r="DL294" s="485"/>
      <c r="DM294" s="510"/>
      <c r="DN294" s="483">
        <v>0</v>
      </c>
      <c r="DO294" s="484"/>
      <c r="DP294" s="56"/>
      <c r="DQ294" s="485"/>
      <c r="DR294" s="510"/>
      <c r="DS294" s="483">
        <v>0</v>
      </c>
      <c r="DT294" s="484"/>
      <c r="DU294" s="56"/>
      <c r="DV294" s="485"/>
      <c r="DW294" s="510"/>
      <c r="DX294" s="483">
        <v>0</v>
      </c>
      <c r="DY294" s="484"/>
      <c r="DZ294" s="56"/>
      <c r="EA294" s="485"/>
      <c r="EB294" s="510"/>
      <c r="EC294" s="483">
        <v>0</v>
      </c>
      <c r="ED294" s="484"/>
      <c r="EE294" s="56"/>
      <c r="EF294" s="485"/>
      <c r="EG294" s="510"/>
      <c r="EH294" s="483">
        <v>0</v>
      </c>
      <c r="EI294" s="484"/>
      <c r="EJ294" s="56"/>
      <c r="EK294" s="485"/>
      <c r="EL294" s="510"/>
      <c r="EM294" s="483">
        <f t="shared" ref="EM294:EM297" si="36">SUM(CE294:CJ294)</f>
        <v>0</v>
      </c>
      <c r="EN294" s="484"/>
      <c r="EO294" s="56"/>
      <c r="EP294" s="144"/>
    </row>
    <row r="295" spans="4:146" ht="12.75" hidden="1" customHeight="1" x14ac:dyDescent="0.3">
      <c r="D295" s="144" t="s">
        <v>365</v>
      </c>
      <c r="F295" s="509"/>
      <c r="G295" s="511"/>
      <c r="H295" s="56">
        <v>0</v>
      </c>
      <c r="I295" s="55"/>
      <c r="J295" s="56"/>
      <c r="K295" s="485"/>
      <c r="L295" s="511"/>
      <c r="M295" s="56">
        <v>0</v>
      </c>
      <c r="N295" s="55"/>
      <c r="O295" s="56"/>
      <c r="P295" s="485"/>
      <c r="Q295" s="511"/>
      <c r="R295" s="56">
        <v>0</v>
      </c>
      <c r="S295" s="55"/>
      <c r="T295" s="56"/>
      <c r="U295" s="485"/>
      <c r="V295" s="511"/>
      <c r="W295" s="56">
        <v>0</v>
      </c>
      <c r="X295" s="55"/>
      <c r="Y295" s="56"/>
      <c r="Z295" s="485"/>
      <c r="AA295" s="511"/>
      <c r="AB295" s="56">
        <v>0</v>
      </c>
      <c r="AC295" s="55"/>
      <c r="AD295" s="56"/>
      <c r="AE295" s="485"/>
      <c r="AF295" s="511"/>
      <c r="AG295" s="56">
        <v>0</v>
      </c>
      <c r="AH295" s="55"/>
      <c r="AI295" s="56"/>
      <c r="AJ295" s="485"/>
      <c r="AK295" s="511"/>
      <c r="AL295" s="56">
        <v>0</v>
      </c>
      <c r="AM295" s="55"/>
      <c r="AN295" s="56"/>
      <c r="AO295" s="485"/>
      <c r="AP295" s="511"/>
      <c r="AQ295" s="56">
        <v>0</v>
      </c>
      <c r="AR295" s="55"/>
      <c r="AS295" s="56"/>
      <c r="AT295" s="485"/>
      <c r="AU295" s="511"/>
      <c r="AV295" s="56">
        <v>0</v>
      </c>
      <c r="AW295" s="55"/>
      <c r="AX295" s="56"/>
      <c r="AY295" s="485"/>
      <c r="AZ295" s="511"/>
      <c r="BA295" s="56">
        <v>0</v>
      </c>
      <c r="BB295" s="55"/>
      <c r="BC295" s="56"/>
      <c r="BD295" s="485"/>
      <c r="BE295" s="511"/>
      <c r="BF295" s="56">
        <v>0</v>
      </c>
      <c r="BG295" s="55"/>
      <c r="BH295" s="56"/>
      <c r="BI295" s="485"/>
      <c r="BJ295" s="511"/>
      <c r="BK295" s="56">
        <v>0</v>
      </c>
      <c r="BL295" s="55"/>
      <c r="BM295" s="56"/>
      <c r="BN295" s="485"/>
      <c r="BO295" s="511"/>
      <c r="BP295" s="56">
        <v>0</v>
      </c>
      <c r="BQ295" s="55"/>
      <c r="BR295" s="56"/>
      <c r="BS295" s="485"/>
      <c r="BT295" s="511"/>
      <c r="BU295" s="56">
        <f>SUM(M295:BP295)</f>
        <v>0</v>
      </c>
      <c r="BV295" s="55"/>
      <c r="BW295" s="56"/>
      <c r="BX295" s="485"/>
      <c r="BY295" s="511"/>
      <c r="BZ295" s="56">
        <v>0</v>
      </c>
      <c r="CA295" s="55"/>
      <c r="CB295" s="56"/>
      <c r="CC295" s="485"/>
      <c r="CD295" s="511"/>
      <c r="CE295" s="56">
        <v>0</v>
      </c>
      <c r="CF295" s="55"/>
      <c r="CG295" s="56"/>
      <c r="CH295" s="485"/>
      <c r="CI295" s="511"/>
      <c r="CJ295" s="56">
        <v>0</v>
      </c>
      <c r="CK295" s="55"/>
      <c r="CL295" s="56"/>
      <c r="CM295" s="485"/>
      <c r="CN295" s="511"/>
      <c r="CO295" s="56">
        <v>0</v>
      </c>
      <c r="CP295" s="55"/>
      <c r="CQ295" s="56"/>
      <c r="CR295" s="485"/>
      <c r="CS295" s="511"/>
      <c r="CT295" s="56">
        <v>0</v>
      </c>
      <c r="CU295" s="55"/>
      <c r="CV295" s="56"/>
      <c r="CW295" s="485"/>
      <c r="CX295" s="511"/>
      <c r="CY295" s="56">
        <v>0</v>
      </c>
      <c r="CZ295" s="55"/>
      <c r="DA295" s="56"/>
      <c r="DB295" s="485"/>
      <c r="DC295" s="511"/>
      <c r="DD295" s="56">
        <v>0</v>
      </c>
      <c r="DE295" s="55"/>
      <c r="DF295" s="56"/>
      <c r="DG295" s="485"/>
      <c r="DH295" s="511"/>
      <c r="DI295" s="56">
        <v>0</v>
      </c>
      <c r="DJ295" s="55"/>
      <c r="DK295" s="56"/>
      <c r="DL295" s="485"/>
      <c r="DM295" s="511"/>
      <c r="DN295" s="56">
        <v>0</v>
      </c>
      <c r="DO295" s="55"/>
      <c r="DP295" s="56"/>
      <c r="DQ295" s="485"/>
      <c r="DR295" s="511"/>
      <c r="DS295" s="56">
        <v>0</v>
      </c>
      <c r="DT295" s="55"/>
      <c r="DU295" s="56"/>
      <c r="DV295" s="485"/>
      <c r="DW295" s="511"/>
      <c r="DX295" s="56">
        <v>0</v>
      </c>
      <c r="DY295" s="55"/>
      <c r="DZ295" s="56"/>
      <c r="EA295" s="485"/>
      <c r="EB295" s="511"/>
      <c r="EC295" s="56">
        <v>0</v>
      </c>
      <c r="ED295" s="55"/>
      <c r="EE295" s="56"/>
      <c r="EF295" s="485"/>
      <c r="EG295" s="511"/>
      <c r="EH295" s="56">
        <v>0</v>
      </c>
      <c r="EI295" s="55"/>
      <c r="EJ295" s="56"/>
      <c r="EK295" s="485"/>
      <c r="EL295" s="511"/>
      <c r="EM295" s="56">
        <f t="shared" si="36"/>
        <v>0</v>
      </c>
      <c r="EN295" s="55"/>
      <c r="EO295" s="56"/>
      <c r="EP295" s="144"/>
    </row>
    <row r="296" spans="4:146" ht="12.75" hidden="1" customHeight="1" x14ac:dyDescent="0.3">
      <c r="D296" s="144" t="s">
        <v>366</v>
      </c>
      <c r="F296" s="509"/>
      <c r="G296" s="511"/>
      <c r="H296" s="56">
        <v>0</v>
      </c>
      <c r="I296" s="55"/>
      <c r="J296" s="56"/>
      <c r="K296" s="485"/>
      <c r="L296" s="511"/>
      <c r="M296" s="56">
        <v>0</v>
      </c>
      <c r="N296" s="55"/>
      <c r="O296" s="56"/>
      <c r="P296" s="485"/>
      <c r="Q296" s="511"/>
      <c r="R296" s="56">
        <v>0</v>
      </c>
      <c r="S296" s="55"/>
      <c r="T296" s="56"/>
      <c r="U296" s="485"/>
      <c r="V296" s="511"/>
      <c r="W296" s="56">
        <v>0</v>
      </c>
      <c r="X296" s="55"/>
      <c r="Y296" s="56"/>
      <c r="Z296" s="485"/>
      <c r="AA296" s="511"/>
      <c r="AB296" s="56">
        <v>0</v>
      </c>
      <c r="AC296" s="55"/>
      <c r="AD296" s="56"/>
      <c r="AE296" s="485"/>
      <c r="AF296" s="511"/>
      <c r="AG296" s="56">
        <v>0</v>
      </c>
      <c r="AH296" s="55"/>
      <c r="AI296" s="56"/>
      <c r="AJ296" s="485"/>
      <c r="AK296" s="511"/>
      <c r="AL296" s="56">
        <v>0</v>
      </c>
      <c r="AM296" s="55"/>
      <c r="AN296" s="56"/>
      <c r="AO296" s="485"/>
      <c r="AP296" s="511"/>
      <c r="AQ296" s="56">
        <v>0</v>
      </c>
      <c r="AR296" s="55"/>
      <c r="AS296" s="56"/>
      <c r="AT296" s="485"/>
      <c r="AU296" s="511"/>
      <c r="AV296" s="56">
        <v>0</v>
      </c>
      <c r="AW296" s="55"/>
      <c r="AX296" s="56"/>
      <c r="AY296" s="485"/>
      <c r="AZ296" s="511"/>
      <c r="BA296" s="56">
        <v>0</v>
      </c>
      <c r="BB296" s="55"/>
      <c r="BC296" s="56"/>
      <c r="BD296" s="485"/>
      <c r="BE296" s="511"/>
      <c r="BF296" s="56">
        <v>0</v>
      </c>
      <c r="BG296" s="55"/>
      <c r="BH296" s="56"/>
      <c r="BI296" s="485"/>
      <c r="BJ296" s="511"/>
      <c r="BK296" s="56">
        <v>0</v>
      </c>
      <c r="BL296" s="55"/>
      <c r="BM296" s="56"/>
      <c r="BN296" s="485"/>
      <c r="BO296" s="511"/>
      <c r="BP296" s="56">
        <v>0</v>
      </c>
      <c r="BQ296" s="55"/>
      <c r="BR296" s="56"/>
      <c r="BS296" s="485"/>
      <c r="BT296" s="511"/>
      <c r="BU296" s="56">
        <f>SUM(M296:BP296)</f>
        <v>0</v>
      </c>
      <c r="BV296" s="55"/>
      <c r="BW296" s="56"/>
      <c r="BX296" s="485"/>
      <c r="BY296" s="511"/>
      <c r="BZ296" s="56">
        <v>0</v>
      </c>
      <c r="CA296" s="55"/>
      <c r="CB296" s="56"/>
      <c r="CC296" s="485"/>
      <c r="CD296" s="511"/>
      <c r="CE296" s="56">
        <v>0</v>
      </c>
      <c r="CF296" s="55"/>
      <c r="CG296" s="56"/>
      <c r="CH296" s="485"/>
      <c r="CI296" s="511"/>
      <c r="CJ296" s="56">
        <v>0</v>
      </c>
      <c r="CK296" s="55"/>
      <c r="CL296" s="56"/>
      <c r="CM296" s="485"/>
      <c r="CN296" s="511"/>
      <c r="CO296" s="56">
        <v>0</v>
      </c>
      <c r="CP296" s="55"/>
      <c r="CQ296" s="56"/>
      <c r="CR296" s="485"/>
      <c r="CS296" s="511"/>
      <c r="CT296" s="56">
        <v>0</v>
      </c>
      <c r="CU296" s="55"/>
      <c r="CV296" s="56"/>
      <c r="CW296" s="485"/>
      <c r="CX296" s="511"/>
      <c r="CY296" s="56">
        <v>0</v>
      </c>
      <c r="CZ296" s="55"/>
      <c r="DA296" s="56"/>
      <c r="DB296" s="485"/>
      <c r="DC296" s="511"/>
      <c r="DD296" s="56">
        <v>0</v>
      </c>
      <c r="DE296" s="55"/>
      <c r="DF296" s="56"/>
      <c r="DG296" s="485"/>
      <c r="DH296" s="511"/>
      <c r="DI296" s="56">
        <v>0</v>
      </c>
      <c r="DJ296" s="55"/>
      <c r="DK296" s="56"/>
      <c r="DL296" s="485"/>
      <c r="DM296" s="511"/>
      <c r="DN296" s="56">
        <v>0</v>
      </c>
      <c r="DO296" s="55"/>
      <c r="DP296" s="56"/>
      <c r="DQ296" s="485"/>
      <c r="DR296" s="511"/>
      <c r="DS296" s="56">
        <v>0</v>
      </c>
      <c r="DT296" s="55"/>
      <c r="DU296" s="56"/>
      <c r="DV296" s="485"/>
      <c r="DW296" s="511"/>
      <c r="DX296" s="56">
        <v>0</v>
      </c>
      <c r="DY296" s="55"/>
      <c r="DZ296" s="56"/>
      <c r="EA296" s="485"/>
      <c r="EB296" s="511"/>
      <c r="EC296" s="56">
        <v>0</v>
      </c>
      <c r="ED296" s="55"/>
      <c r="EE296" s="56"/>
      <c r="EF296" s="485"/>
      <c r="EG296" s="511"/>
      <c r="EH296" s="56">
        <v>0</v>
      </c>
      <c r="EI296" s="55"/>
      <c r="EJ296" s="56"/>
      <c r="EK296" s="485"/>
      <c r="EL296" s="511"/>
      <c r="EM296" s="56">
        <f t="shared" si="36"/>
        <v>0</v>
      </c>
      <c r="EN296" s="55"/>
      <c r="EO296" s="56"/>
      <c r="EP296" s="144"/>
    </row>
    <row r="297" spans="4:146" ht="12.75" hidden="1" customHeight="1" x14ac:dyDescent="0.3">
      <c r="D297" s="144" t="s">
        <v>367</v>
      </c>
      <c r="F297" s="509"/>
      <c r="G297" s="420"/>
      <c r="H297" s="121">
        <v>0</v>
      </c>
      <c r="I297" s="120"/>
      <c r="J297" s="56"/>
      <c r="K297" s="485"/>
      <c r="L297" s="420"/>
      <c r="M297" s="121">
        <v>0</v>
      </c>
      <c r="N297" s="120"/>
      <c r="O297" s="56"/>
      <c r="P297" s="485"/>
      <c r="Q297" s="420"/>
      <c r="R297" s="121">
        <v>0</v>
      </c>
      <c r="S297" s="120"/>
      <c r="T297" s="56"/>
      <c r="U297" s="485"/>
      <c r="V297" s="420"/>
      <c r="W297" s="121">
        <v>0</v>
      </c>
      <c r="X297" s="120"/>
      <c r="Y297" s="56"/>
      <c r="Z297" s="485"/>
      <c r="AA297" s="420"/>
      <c r="AB297" s="121">
        <v>0</v>
      </c>
      <c r="AC297" s="120"/>
      <c r="AD297" s="56"/>
      <c r="AE297" s="485"/>
      <c r="AF297" s="420"/>
      <c r="AG297" s="121">
        <v>0</v>
      </c>
      <c r="AH297" s="120"/>
      <c r="AI297" s="56"/>
      <c r="AJ297" s="485"/>
      <c r="AK297" s="420"/>
      <c r="AL297" s="121">
        <v>0</v>
      </c>
      <c r="AM297" s="120"/>
      <c r="AN297" s="56"/>
      <c r="AO297" s="485"/>
      <c r="AP297" s="420"/>
      <c r="AQ297" s="121">
        <v>0</v>
      </c>
      <c r="AR297" s="120"/>
      <c r="AS297" s="56"/>
      <c r="AT297" s="485"/>
      <c r="AU297" s="494"/>
      <c r="AV297" s="121">
        <v>0</v>
      </c>
      <c r="AW297" s="120"/>
      <c r="AX297" s="56"/>
      <c r="AY297" s="485"/>
      <c r="AZ297" s="494"/>
      <c r="BA297" s="121">
        <v>0</v>
      </c>
      <c r="BB297" s="120"/>
      <c r="BC297" s="56"/>
      <c r="BD297" s="485"/>
      <c r="BE297" s="494"/>
      <c r="BF297" s="121">
        <v>0</v>
      </c>
      <c r="BG297" s="120"/>
      <c r="BH297" s="56"/>
      <c r="BI297" s="485"/>
      <c r="BJ297" s="494"/>
      <c r="BK297" s="121">
        <v>0</v>
      </c>
      <c r="BL297" s="120"/>
      <c r="BM297" s="56"/>
      <c r="BN297" s="485"/>
      <c r="BO297" s="494"/>
      <c r="BP297" s="121">
        <v>0</v>
      </c>
      <c r="BQ297" s="120"/>
      <c r="BR297" s="56"/>
      <c r="BS297" s="485"/>
      <c r="BT297" s="494"/>
      <c r="BU297" s="121">
        <f>SUM(M297:BP297)</f>
        <v>0</v>
      </c>
      <c r="BV297" s="120"/>
      <c r="BW297" s="56"/>
      <c r="BX297" s="485"/>
      <c r="BY297" s="494"/>
      <c r="BZ297" s="121">
        <v>0</v>
      </c>
      <c r="CA297" s="120"/>
      <c r="CB297" s="56"/>
      <c r="CC297" s="485"/>
      <c r="CD297" s="420"/>
      <c r="CE297" s="121">
        <v>0</v>
      </c>
      <c r="CF297" s="120"/>
      <c r="CG297" s="56"/>
      <c r="CH297" s="485"/>
      <c r="CI297" s="420"/>
      <c r="CJ297" s="121">
        <v>0</v>
      </c>
      <c r="CK297" s="120"/>
      <c r="CL297" s="56"/>
      <c r="CM297" s="485"/>
      <c r="CN297" s="420"/>
      <c r="CO297" s="121">
        <v>0</v>
      </c>
      <c r="CP297" s="120"/>
      <c r="CQ297" s="56"/>
      <c r="CR297" s="485"/>
      <c r="CS297" s="420"/>
      <c r="CT297" s="121">
        <v>0</v>
      </c>
      <c r="CU297" s="120"/>
      <c r="CV297" s="56"/>
      <c r="CW297" s="485"/>
      <c r="CX297" s="420"/>
      <c r="CY297" s="121">
        <v>0</v>
      </c>
      <c r="CZ297" s="120"/>
      <c r="DA297" s="56"/>
      <c r="DB297" s="485"/>
      <c r="DC297" s="420"/>
      <c r="DD297" s="121">
        <v>0</v>
      </c>
      <c r="DE297" s="120"/>
      <c r="DF297" s="56"/>
      <c r="DG297" s="485"/>
      <c r="DH297" s="420"/>
      <c r="DI297" s="121">
        <v>0</v>
      </c>
      <c r="DJ297" s="120"/>
      <c r="DK297" s="56"/>
      <c r="DL297" s="485"/>
      <c r="DM297" s="494"/>
      <c r="DN297" s="121">
        <v>0</v>
      </c>
      <c r="DO297" s="120"/>
      <c r="DP297" s="56"/>
      <c r="DQ297" s="485"/>
      <c r="DR297" s="494"/>
      <c r="DS297" s="121">
        <v>0</v>
      </c>
      <c r="DT297" s="120"/>
      <c r="DU297" s="56"/>
      <c r="DV297" s="485"/>
      <c r="DW297" s="494"/>
      <c r="DX297" s="121">
        <v>0</v>
      </c>
      <c r="DY297" s="120"/>
      <c r="DZ297" s="56"/>
      <c r="EA297" s="485"/>
      <c r="EB297" s="494"/>
      <c r="EC297" s="121">
        <v>0</v>
      </c>
      <c r="ED297" s="120"/>
      <c r="EE297" s="56"/>
      <c r="EF297" s="485"/>
      <c r="EG297" s="494"/>
      <c r="EH297" s="121">
        <v>0</v>
      </c>
      <c r="EI297" s="120"/>
      <c r="EJ297" s="56"/>
      <c r="EK297" s="485"/>
      <c r="EL297" s="494"/>
      <c r="EM297" s="121">
        <f t="shared" si="36"/>
        <v>0</v>
      </c>
      <c r="EN297" s="120"/>
      <c r="EO297" s="56"/>
      <c r="EP297" s="144"/>
    </row>
    <row r="298" spans="4:146" ht="12.75" hidden="1" customHeight="1" x14ac:dyDescent="0.3">
      <c r="D298" s="144"/>
      <c r="F298" s="509"/>
      <c r="G298" s="412"/>
      <c r="H298" s="56"/>
      <c r="I298" s="56"/>
      <c r="J298" s="56"/>
      <c r="K298" s="485"/>
      <c r="L298" s="412"/>
      <c r="M298" s="56"/>
      <c r="N298" s="56"/>
      <c r="O298" s="56"/>
      <c r="P298" s="485"/>
      <c r="Q298" s="412"/>
      <c r="R298" s="56"/>
      <c r="S298" s="56"/>
      <c r="T298" s="56"/>
      <c r="U298" s="485"/>
      <c r="V298" s="412"/>
      <c r="W298" s="56"/>
      <c r="X298" s="56"/>
      <c r="Y298" s="56"/>
      <c r="Z298" s="485"/>
      <c r="AA298" s="412"/>
      <c r="AB298" s="56"/>
      <c r="AC298" s="56"/>
      <c r="AD298" s="56"/>
      <c r="AE298" s="485"/>
      <c r="AF298" s="412"/>
      <c r="AG298" s="56"/>
      <c r="AH298" s="56"/>
      <c r="AI298" s="56"/>
      <c r="AJ298" s="485"/>
      <c r="AK298" s="412"/>
      <c r="AL298" s="56"/>
      <c r="AM298" s="56"/>
      <c r="AN298" s="56"/>
      <c r="AO298" s="485"/>
      <c r="AP298" s="412"/>
      <c r="AQ298" s="56"/>
      <c r="AR298" s="56"/>
      <c r="AS298" s="56"/>
      <c r="AT298" s="485"/>
      <c r="AU298" s="412"/>
      <c r="AV298" s="56"/>
      <c r="AW298" s="56"/>
      <c r="AX298" s="56"/>
      <c r="AY298" s="485"/>
      <c r="AZ298" s="412"/>
      <c r="BA298" s="56"/>
      <c r="BB298" s="56"/>
      <c r="BC298" s="56"/>
      <c r="BD298" s="485"/>
      <c r="BE298" s="412"/>
      <c r="BF298" s="56"/>
      <c r="BG298" s="56"/>
      <c r="BH298" s="56"/>
      <c r="BI298" s="485"/>
      <c r="BJ298" s="412"/>
      <c r="BK298" s="56"/>
      <c r="BL298" s="56"/>
      <c r="BM298" s="56"/>
      <c r="BN298" s="485"/>
      <c r="BO298" s="412"/>
      <c r="BP298" s="56"/>
      <c r="BQ298" s="56"/>
      <c r="BR298" s="56"/>
      <c r="BS298" s="485"/>
      <c r="BT298" s="412"/>
      <c r="BU298" s="56"/>
      <c r="BV298" s="56"/>
      <c r="BW298" s="56"/>
      <c r="BX298" s="485"/>
      <c r="BY298" s="412"/>
      <c r="BZ298" s="56"/>
      <c r="CA298" s="56"/>
      <c r="CB298" s="56"/>
      <c r="CC298" s="485"/>
      <c r="CD298" s="412"/>
      <c r="CE298" s="56"/>
      <c r="CF298" s="56"/>
      <c r="CG298" s="56"/>
      <c r="CH298" s="485"/>
      <c r="CI298" s="412"/>
      <c r="CJ298" s="56"/>
      <c r="CK298" s="56"/>
      <c r="CL298" s="56"/>
      <c r="CM298" s="485"/>
      <c r="CN298" s="412"/>
      <c r="CO298" s="56"/>
      <c r="CP298" s="56"/>
      <c r="CQ298" s="56"/>
      <c r="CR298" s="485"/>
      <c r="CS298" s="412"/>
      <c r="CT298" s="56"/>
      <c r="CU298" s="56"/>
      <c r="CV298" s="56"/>
      <c r="CW298" s="485"/>
      <c r="CX298" s="412"/>
      <c r="CY298" s="56"/>
      <c r="CZ298" s="56"/>
      <c r="DA298" s="56"/>
      <c r="DB298" s="485"/>
      <c r="DC298" s="412"/>
      <c r="DD298" s="56"/>
      <c r="DE298" s="56"/>
      <c r="DF298" s="56"/>
      <c r="DG298" s="485"/>
      <c r="DH298" s="412"/>
      <c r="DI298" s="56"/>
      <c r="DJ298" s="56"/>
      <c r="DK298" s="56"/>
      <c r="DL298" s="485"/>
      <c r="DM298" s="412"/>
      <c r="DN298" s="56"/>
      <c r="DO298" s="56"/>
      <c r="DP298" s="56"/>
      <c r="DQ298" s="485"/>
      <c r="DR298" s="412"/>
      <c r="DS298" s="56"/>
      <c r="DT298" s="56"/>
      <c r="DU298" s="56"/>
      <c r="DV298" s="485"/>
      <c r="DW298" s="412"/>
      <c r="DX298" s="56"/>
      <c r="DY298" s="56"/>
      <c r="DZ298" s="56"/>
      <c r="EA298" s="485"/>
      <c r="EB298" s="412"/>
      <c r="EC298" s="56"/>
      <c r="ED298" s="56"/>
      <c r="EE298" s="56"/>
      <c r="EF298" s="485"/>
      <c r="EG298" s="412"/>
      <c r="EH298" s="56"/>
      <c r="EI298" s="56"/>
      <c r="EJ298" s="56"/>
      <c r="EK298" s="485"/>
      <c r="EL298" s="412"/>
      <c r="EM298" s="56"/>
      <c r="EN298" s="56"/>
      <c r="EO298" s="56"/>
      <c r="EP298" s="144"/>
    </row>
    <row r="299" spans="4:146" ht="12.75" customHeight="1" x14ac:dyDescent="0.3">
      <c r="D299" s="144" t="s">
        <v>423</v>
      </c>
      <c r="F299" s="509"/>
      <c r="G299" s="412"/>
      <c r="H299" s="56">
        <f>SUM(H300:H303)</f>
        <v>0</v>
      </c>
      <c r="I299" s="56"/>
      <c r="J299" s="56"/>
      <c r="K299" s="485"/>
      <c r="L299" s="412"/>
      <c r="M299" s="56">
        <f>SUM(M300:M303)</f>
        <v>0</v>
      </c>
      <c r="N299" s="56"/>
      <c r="O299" s="56"/>
      <c r="P299" s="485"/>
      <c r="Q299" s="412"/>
      <c r="R299" s="56">
        <f>SUM(R300:R303)</f>
        <v>0</v>
      </c>
      <c r="S299" s="56"/>
      <c r="T299" s="56"/>
      <c r="U299" s="485"/>
      <c r="V299" s="412"/>
      <c r="W299" s="56">
        <f>SUM(W300:W303)</f>
        <v>0</v>
      </c>
      <c r="X299" s="56"/>
      <c r="Y299" s="56"/>
      <c r="Z299" s="485"/>
      <c r="AA299" s="412"/>
      <c r="AB299" s="56">
        <f>SUM(AB300:AB303)</f>
        <v>0</v>
      </c>
      <c r="AC299" s="56"/>
      <c r="AD299" s="56"/>
      <c r="AE299" s="485"/>
      <c r="AF299" s="412"/>
      <c r="AG299" s="56">
        <f>SUM(AG300:AG303)</f>
        <v>0</v>
      </c>
      <c r="AH299" s="56"/>
      <c r="AI299" s="56"/>
      <c r="AJ299" s="485"/>
      <c r="AK299" s="412"/>
      <c r="AL299" s="56">
        <f>SUM(AL300:AL303)</f>
        <v>0</v>
      </c>
      <c r="AM299" s="56"/>
      <c r="AN299" s="56"/>
      <c r="AO299" s="485"/>
      <c r="AP299" s="412"/>
      <c r="AQ299" s="56">
        <f>SUM(AQ300:AQ303)</f>
        <v>0</v>
      </c>
      <c r="AR299" s="56"/>
      <c r="AS299" s="56"/>
      <c r="AT299" s="485"/>
      <c r="AU299" s="412"/>
      <c r="AV299" s="56">
        <f>SUM(AV300:AV303)</f>
        <v>0</v>
      </c>
      <c r="AW299" s="56"/>
      <c r="AX299" s="56"/>
      <c r="AY299" s="485"/>
      <c r="AZ299" s="412"/>
      <c r="BA299" s="56">
        <f>SUM(BA300:BA303)</f>
        <v>0</v>
      </c>
      <c r="BB299" s="56"/>
      <c r="BC299" s="56"/>
      <c r="BD299" s="485"/>
      <c r="BE299" s="412"/>
      <c r="BF299" s="56">
        <f>SUM(BF300:BF303)</f>
        <v>0</v>
      </c>
      <c r="BG299" s="56"/>
      <c r="BH299" s="56"/>
      <c r="BI299" s="485"/>
      <c r="BJ299" s="412"/>
      <c r="BK299" s="56">
        <f>SUM(BK300:BK303)</f>
        <v>0</v>
      </c>
      <c r="BL299" s="56"/>
      <c r="BM299" s="56"/>
      <c r="BN299" s="485"/>
      <c r="BO299" s="412"/>
      <c r="BP299" s="56">
        <f>SUM(BP300:BP303)</f>
        <v>0</v>
      </c>
      <c r="BQ299" s="56"/>
      <c r="BR299" s="56"/>
      <c r="BS299" s="485"/>
      <c r="BT299" s="412"/>
      <c r="BU299" s="56">
        <f>SUM(BU300:BU303)</f>
        <v>0</v>
      </c>
      <c r="BV299" s="56"/>
      <c r="BW299" s="56"/>
      <c r="BX299" s="485"/>
      <c r="BY299" s="412"/>
      <c r="BZ299" s="56">
        <f>SUM(BZ300:BZ303)</f>
        <v>13054414</v>
      </c>
      <c r="CA299" s="56"/>
      <c r="CB299" s="56"/>
      <c r="CC299" s="485"/>
      <c r="CD299" s="412"/>
      <c r="CE299" s="56">
        <f>SUM(CE300:CE303)</f>
        <v>0</v>
      </c>
      <c r="CF299" s="56"/>
      <c r="CG299" s="56"/>
      <c r="CH299" s="485"/>
      <c r="CI299" s="412"/>
      <c r="CJ299" s="56">
        <f>SUM(CJ300:CJ303)</f>
        <v>5337437</v>
      </c>
      <c r="CK299" s="56"/>
      <c r="CL299" s="56"/>
      <c r="CM299" s="485"/>
      <c r="CN299" s="412"/>
      <c r="CO299" s="56">
        <f>SUM(CO300:CO303)</f>
        <v>3511233</v>
      </c>
      <c r="CP299" s="56"/>
      <c r="CQ299" s="56"/>
      <c r="CR299" s="485"/>
      <c r="CS299" s="412"/>
      <c r="CT299" s="56">
        <f>SUM(CT300:CT303)</f>
        <v>0</v>
      </c>
      <c r="CU299" s="56"/>
      <c r="CV299" s="56"/>
      <c r="CW299" s="485"/>
      <c r="CX299" s="412"/>
      <c r="CY299" s="56">
        <f>SUM(CY300:CY303)</f>
        <v>0</v>
      </c>
      <c r="CZ299" s="56"/>
      <c r="DA299" s="56"/>
      <c r="DB299" s="485"/>
      <c r="DC299" s="412"/>
      <c r="DD299" s="56">
        <f>SUM(DD300:DD303)</f>
        <v>0</v>
      </c>
      <c r="DE299" s="56"/>
      <c r="DF299" s="56"/>
      <c r="DG299" s="485"/>
      <c r="DH299" s="412"/>
      <c r="DI299" s="56">
        <f>SUM(DI300:DI303)</f>
        <v>2495445</v>
      </c>
      <c r="DJ299" s="56"/>
      <c r="DK299" s="56"/>
      <c r="DL299" s="485"/>
      <c r="DM299" s="412"/>
      <c r="DN299" s="56">
        <f>SUM(DN300:DN303)</f>
        <v>1562910</v>
      </c>
      <c r="DO299" s="56"/>
      <c r="DP299" s="56"/>
      <c r="DQ299" s="485"/>
      <c r="DR299" s="412"/>
      <c r="DS299" s="56">
        <f>SUM(DS300:DS303)</f>
        <v>147389</v>
      </c>
      <c r="DT299" s="56"/>
      <c r="DU299" s="56"/>
      <c r="DV299" s="485"/>
      <c r="DW299" s="412"/>
      <c r="DX299" s="56">
        <f>SUM(DX300:DX303)</f>
        <v>0</v>
      </c>
      <c r="DY299" s="56"/>
      <c r="DZ299" s="56"/>
      <c r="EA299" s="485"/>
      <c r="EB299" s="412"/>
      <c r="EC299" s="56">
        <f>SUM(EC300:EC303)</f>
        <v>0</v>
      </c>
      <c r="ED299" s="56"/>
      <c r="EE299" s="56"/>
      <c r="EF299" s="485"/>
      <c r="EG299" s="412"/>
      <c r="EH299" s="56">
        <f>SUM(EH300:EH303)</f>
        <v>0</v>
      </c>
      <c r="EI299" s="56"/>
      <c r="EJ299" s="56"/>
      <c r="EK299" s="485"/>
      <c r="EL299" s="412"/>
      <c r="EM299" s="56">
        <f>SUM(EM300:EM303)</f>
        <v>8848670</v>
      </c>
      <c r="EN299" s="56"/>
      <c r="EO299" s="56"/>
      <c r="EP299" s="144"/>
    </row>
    <row r="300" spans="4:146" ht="12.75" customHeight="1" x14ac:dyDescent="0.3">
      <c r="D300" s="144" t="s">
        <v>362</v>
      </c>
      <c r="F300" s="509"/>
      <c r="G300" s="510"/>
      <c r="H300" s="483">
        <v>0</v>
      </c>
      <c r="I300" s="484"/>
      <c r="J300" s="56"/>
      <c r="K300" s="485"/>
      <c r="L300" s="510"/>
      <c r="M300" s="483">
        <v>0</v>
      </c>
      <c r="N300" s="484"/>
      <c r="O300" s="56"/>
      <c r="P300" s="485"/>
      <c r="Q300" s="510"/>
      <c r="R300" s="483">
        <v>0</v>
      </c>
      <c r="S300" s="484"/>
      <c r="T300" s="56"/>
      <c r="U300" s="485"/>
      <c r="V300" s="510"/>
      <c r="W300" s="483">
        <v>0</v>
      </c>
      <c r="X300" s="484"/>
      <c r="Y300" s="56"/>
      <c r="Z300" s="485"/>
      <c r="AA300" s="510"/>
      <c r="AB300" s="483">
        <v>0</v>
      </c>
      <c r="AC300" s="484"/>
      <c r="AD300" s="56"/>
      <c r="AE300" s="485"/>
      <c r="AF300" s="510"/>
      <c r="AG300" s="483">
        <v>0</v>
      </c>
      <c r="AH300" s="484"/>
      <c r="AI300" s="56"/>
      <c r="AJ300" s="485"/>
      <c r="AK300" s="510"/>
      <c r="AL300" s="483">
        <v>0</v>
      </c>
      <c r="AM300" s="484"/>
      <c r="AN300" s="56"/>
      <c r="AO300" s="485"/>
      <c r="AP300" s="510"/>
      <c r="AQ300" s="483">
        <v>0</v>
      </c>
      <c r="AR300" s="484"/>
      <c r="AS300" s="56"/>
      <c r="AT300" s="485"/>
      <c r="AU300" s="510"/>
      <c r="AV300" s="483">
        <v>0</v>
      </c>
      <c r="AW300" s="484"/>
      <c r="AX300" s="56"/>
      <c r="AY300" s="485"/>
      <c r="AZ300" s="510"/>
      <c r="BA300" s="483">
        <v>0</v>
      </c>
      <c r="BB300" s="484"/>
      <c r="BC300" s="56"/>
      <c r="BD300" s="485"/>
      <c r="BE300" s="510"/>
      <c r="BF300" s="483">
        <v>0</v>
      </c>
      <c r="BG300" s="484"/>
      <c r="BH300" s="56"/>
      <c r="BI300" s="485"/>
      <c r="BJ300" s="510"/>
      <c r="BK300" s="483">
        <v>0</v>
      </c>
      <c r="BL300" s="484"/>
      <c r="BM300" s="56"/>
      <c r="BN300" s="485"/>
      <c r="BO300" s="510"/>
      <c r="BP300" s="483">
        <v>0</v>
      </c>
      <c r="BQ300" s="484"/>
      <c r="BR300" s="56"/>
      <c r="BS300" s="485"/>
      <c r="BT300" s="510"/>
      <c r="BU300" s="483">
        <f>SUM(M300:BP300)</f>
        <v>0</v>
      </c>
      <c r="BV300" s="484"/>
      <c r="BW300" s="56"/>
      <c r="BX300" s="485"/>
      <c r="BY300" s="510"/>
      <c r="BZ300" s="483">
        <v>3142769</v>
      </c>
      <c r="CA300" s="484"/>
      <c r="CB300" s="56"/>
      <c r="CC300" s="485"/>
      <c r="CD300" s="510"/>
      <c r="CE300" s="483">
        <v>0</v>
      </c>
      <c r="CF300" s="484"/>
      <c r="CG300" s="56"/>
      <c r="CH300" s="485"/>
      <c r="CI300" s="510"/>
      <c r="CJ300" s="483">
        <v>1259405</v>
      </c>
      <c r="CK300" s="484"/>
      <c r="CL300" s="56"/>
      <c r="CM300" s="485"/>
      <c r="CN300" s="510"/>
      <c r="CO300" s="483">
        <v>849991</v>
      </c>
      <c r="CP300" s="484"/>
      <c r="CQ300" s="56"/>
      <c r="CR300" s="485"/>
      <c r="CS300" s="510"/>
      <c r="CT300" s="483">
        <v>0</v>
      </c>
      <c r="CU300" s="484"/>
      <c r="CV300" s="56"/>
      <c r="CW300" s="485"/>
      <c r="CX300" s="510"/>
      <c r="CY300" s="483">
        <v>0</v>
      </c>
      <c r="CZ300" s="484"/>
      <c r="DA300" s="56"/>
      <c r="DB300" s="485"/>
      <c r="DC300" s="510"/>
      <c r="DD300" s="483">
        <v>0</v>
      </c>
      <c r="DE300" s="484"/>
      <c r="DF300" s="56"/>
      <c r="DG300" s="485"/>
      <c r="DH300" s="510"/>
      <c r="DI300" s="483">
        <v>625039</v>
      </c>
      <c r="DJ300" s="484"/>
      <c r="DK300" s="56"/>
      <c r="DL300" s="485"/>
      <c r="DM300" s="510"/>
      <c r="DN300" s="483">
        <v>370247</v>
      </c>
      <c r="DO300" s="484"/>
      <c r="DP300" s="56"/>
      <c r="DQ300" s="485"/>
      <c r="DR300" s="510"/>
      <c r="DS300" s="483">
        <v>38087</v>
      </c>
      <c r="DT300" s="484"/>
      <c r="DU300" s="56"/>
      <c r="DV300" s="485"/>
      <c r="DW300" s="510"/>
      <c r="DX300" s="483">
        <v>0</v>
      </c>
      <c r="DY300" s="484"/>
      <c r="DZ300" s="56"/>
      <c r="EA300" s="485"/>
      <c r="EB300" s="510"/>
      <c r="EC300" s="483">
        <v>0</v>
      </c>
      <c r="ED300" s="484"/>
      <c r="EE300" s="56"/>
      <c r="EF300" s="485"/>
      <c r="EG300" s="510"/>
      <c r="EH300" s="483">
        <v>0</v>
      </c>
      <c r="EI300" s="484"/>
      <c r="EJ300" s="56"/>
      <c r="EK300" s="485"/>
      <c r="EL300" s="510"/>
      <c r="EM300" s="483">
        <f t="shared" ref="EM300:EM303" si="37">SUM(CE300:CO300)</f>
        <v>2109396</v>
      </c>
      <c r="EN300" s="484"/>
      <c r="EO300" s="56"/>
      <c r="EP300" s="144"/>
    </row>
    <row r="301" spans="4:146" ht="12.75" customHeight="1" x14ac:dyDescent="0.3">
      <c r="D301" s="144" t="s">
        <v>365</v>
      </c>
      <c r="F301" s="509"/>
      <c r="G301" s="511"/>
      <c r="H301" s="56">
        <v>0</v>
      </c>
      <c r="I301" s="55"/>
      <c r="J301" s="56"/>
      <c r="K301" s="485"/>
      <c r="L301" s="511"/>
      <c r="M301" s="56">
        <v>0</v>
      </c>
      <c r="N301" s="55"/>
      <c r="O301" s="56"/>
      <c r="P301" s="485"/>
      <c r="Q301" s="511"/>
      <c r="R301" s="56">
        <v>0</v>
      </c>
      <c r="S301" s="55"/>
      <c r="T301" s="56"/>
      <c r="U301" s="485"/>
      <c r="V301" s="511"/>
      <c r="W301" s="56">
        <v>0</v>
      </c>
      <c r="X301" s="55"/>
      <c r="Y301" s="56"/>
      <c r="Z301" s="485"/>
      <c r="AA301" s="511"/>
      <c r="AB301" s="56">
        <v>0</v>
      </c>
      <c r="AC301" s="55"/>
      <c r="AD301" s="56"/>
      <c r="AE301" s="485"/>
      <c r="AF301" s="511"/>
      <c r="AG301" s="56">
        <v>0</v>
      </c>
      <c r="AH301" s="55"/>
      <c r="AI301" s="56"/>
      <c r="AJ301" s="485"/>
      <c r="AK301" s="511"/>
      <c r="AL301" s="56">
        <v>0</v>
      </c>
      <c r="AM301" s="55"/>
      <c r="AN301" s="56"/>
      <c r="AO301" s="485"/>
      <c r="AP301" s="511"/>
      <c r="AQ301" s="56">
        <v>0</v>
      </c>
      <c r="AR301" s="55"/>
      <c r="AS301" s="56"/>
      <c r="AT301" s="485"/>
      <c r="AU301" s="511"/>
      <c r="AV301" s="56">
        <v>0</v>
      </c>
      <c r="AW301" s="55"/>
      <c r="AX301" s="56"/>
      <c r="AY301" s="485"/>
      <c r="AZ301" s="511"/>
      <c r="BA301" s="56">
        <v>0</v>
      </c>
      <c r="BB301" s="55"/>
      <c r="BC301" s="56"/>
      <c r="BD301" s="485"/>
      <c r="BE301" s="511"/>
      <c r="BF301" s="56">
        <v>0</v>
      </c>
      <c r="BG301" s="55"/>
      <c r="BH301" s="56"/>
      <c r="BI301" s="485"/>
      <c r="BJ301" s="511"/>
      <c r="BK301" s="56">
        <v>0</v>
      </c>
      <c r="BL301" s="55"/>
      <c r="BM301" s="56"/>
      <c r="BN301" s="485"/>
      <c r="BO301" s="511"/>
      <c r="BP301" s="56">
        <v>0</v>
      </c>
      <c r="BQ301" s="55"/>
      <c r="BR301" s="56"/>
      <c r="BS301" s="485"/>
      <c r="BT301" s="511"/>
      <c r="BU301" s="56">
        <f>SUM(M301:BP301)</f>
        <v>0</v>
      </c>
      <c r="BV301" s="55"/>
      <c r="BW301" s="56"/>
      <c r="BX301" s="485"/>
      <c r="BY301" s="511"/>
      <c r="BZ301" s="56">
        <v>4414774</v>
      </c>
      <c r="CA301" s="55"/>
      <c r="CB301" s="56"/>
      <c r="CC301" s="485"/>
      <c r="CD301" s="511"/>
      <c r="CE301" s="56">
        <v>0</v>
      </c>
      <c r="CF301" s="55"/>
      <c r="CG301" s="56"/>
      <c r="CH301" s="485"/>
      <c r="CI301" s="511"/>
      <c r="CJ301" s="56">
        <v>1858835</v>
      </c>
      <c r="CK301" s="55"/>
      <c r="CL301" s="56"/>
      <c r="CM301" s="485"/>
      <c r="CN301" s="511"/>
      <c r="CO301" s="56">
        <v>1181472</v>
      </c>
      <c r="CP301" s="55"/>
      <c r="CQ301" s="56"/>
      <c r="CR301" s="485"/>
      <c r="CS301" s="511"/>
      <c r="CT301" s="56">
        <v>0</v>
      </c>
      <c r="CU301" s="55"/>
      <c r="CV301" s="56"/>
      <c r="CW301" s="485"/>
      <c r="CX301" s="511"/>
      <c r="CY301" s="56">
        <v>0</v>
      </c>
      <c r="CZ301" s="55"/>
      <c r="DA301" s="56"/>
      <c r="DB301" s="485"/>
      <c r="DC301" s="511"/>
      <c r="DD301" s="56">
        <v>0</v>
      </c>
      <c r="DE301" s="55"/>
      <c r="DF301" s="56"/>
      <c r="DG301" s="485"/>
      <c r="DH301" s="511"/>
      <c r="DI301" s="56">
        <v>804773</v>
      </c>
      <c r="DJ301" s="55"/>
      <c r="DK301" s="56"/>
      <c r="DL301" s="485"/>
      <c r="DM301" s="511"/>
      <c r="DN301" s="56">
        <v>523543</v>
      </c>
      <c r="DO301" s="55"/>
      <c r="DP301" s="56"/>
      <c r="DQ301" s="485"/>
      <c r="DR301" s="511"/>
      <c r="DS301" s="56">
        <v>46151</v>
      </c>
      <c r="DT301" s="55"/>
      <c r="DU301" s="56"/>
      <c r="DV301" s="485"/>
      <c r="DW301" s="511"/>
      <c r="DX301" s="56">
        <v>0</v>
      </c>
      <c r="DY301" s="55"/>
      <c r="DZ301" s="56"/>
      <c r="EA301" s="485"/>
      <c r="EB301" s="511"/>
      <c r="EC301" s="56">
        <v>0</v>
      </c>
      <c r="ED301" s="55"/>
      <c r="EE301" s="56"/>
      <c r="EF301" s="485"/>
      <c r="EG301" s="511"/>
      <c r="EH301" s="56">
        <v>0</v>
      </c>
      <c r="EI301" s="55"/>
      <c r="EJ301" s="56"/>
      <c r="EK301" s="485"/>
      <c r="EL301" s="511"/>
      <c r="EM301" s="56">
        <f t="shared" si="37"/>
        <v>3040307</v>
      </c>
      <c r="EN301" s="55"/>
      <c r="EO301" s="56"/>
      <c r="EP301" s="144"/>
    </row>
    <row r="302" spans="4:146" ht="12.75" customHeight="1" x14ac:dyDescent="0.3">
      <c r="D302" s="144" t="s">
        <v>366</v>
      </c>
      <c r="F302" s="509"/>
      <c r="G302" s="511"/>
      <c r="H302" s="56">
        <v>0</v>
      </c>
      <c r="I302" s="55"/>
      <c r="J302" s="56"/>
      <c r="K302" s="485"/>
      <c r="L302" s="511"/>
      <c r="M302" s="56">
        <v>0</v>
      </c>
      <c r="N302" s="55"/>
      <c r="O302" s="56"/>
      <c r="P302" s="485"/>
      <c r="Q302" s="511"/>
      <c r="R302" s="56">
        <v>0</v>
      </c>
      <c r="S302" s="55"/>
      <c r="T302" s="56"/>
      <c r="U302" s="485"/>
      <c r="V302" s="511"/>
      <c r="W302" s="56">
        <v>0</v>
      </c>
      <c r="X302" s="55"/>
      <c r="Y302" s="56"/>
      <c r="Z302" s="485"/>
      <c r="AA302" s="511"/>
      <c r="AB302" s="56">
        <v>0</v>
      </c>
      <c r="AC302" s="55"/>
      <c r="AD302" s="56"/>
      <c r="AE302" s="485"/>
      <c r="AF302" s="511"/>
      <c r="AG302" s="56">
        <v>0</v>
      </c>
      <c r="AH302" s="55"/>
      <c r="AI302" s="56"/>
      <c r="AJ302" s="485"/>
      <c r="AK302" s="511"/>
      <c r="AL302" s="56">
        <v>0</v>
      </c>
      <c r="AM302" s="55"/>
      <c r="AN302" s="56"/>
      <c r="AO302" s="485"/>
      <c r="AP302" s="511"/>
      <c r="AQ302" s="56">
        <v>0</v>
      </c>
      <c r="AR302" s="55"/>
      <c r="AS302" s="56"/>
      <c r="AT302" s="485"/>
      <c r="AU302" s="511"/>
      <c r="AV302" s="56">
        <v>0</v>
      </c>
      <c r="AW302" s="55"/>
      <c r="AX302" s="56"/>
      <c r="AY302" s="485"/>
      <c r="AZ302" s="511"/>
      <c r="BA302" s="56">
        <v>0</v>
      </c>
      <c r="BB302" s="55"/>
      <c r="BC302" s="56"/>
      <c r="BD302" s="485"/>
      <c r="BE302" s="511"/>
      <c r="BF302" s="56">
        <v>0</v>
      </c>
      <c r="BG302" s="55"/>
      <c r="BH302" s="56"/>
      <c r="BI302" s="485"/>
      <c r="BJ302" s="511"/>
      <c r="BK302" s="56">
        <v>0</v>
      </c>
      <c r="BL302" s="55"/>
      <c r="BM302" s="56"/>
      <c r="BN302" s="485"/>
      <c r="BO302" s="511"/>
      <c r="BP302" s="56">
        <v>0</v>
      </c>
      <c r="BQ302" s="55"/>
      <c r="BR302" s="56"/>
      <c r="BS302" s="485"/>
      <c r="BT302" s="511"/>
      <c r="BU302" s="56">
        <f>SUM(M302:BP302)</f>
        <v>0</v>
      </c>
      <c r="BV302" s="55"/>
      <c r="BW302" s="56"/>
      <c r="BX302" s="485"/>
      <c r="BY302" s="511"/>
      <c r="BZ302" s="56">
        <v>0</v>
      </c>
      <c r="CA302" s="55"/>
      <c r="CB302" s="56"/>
      <c r="CC302" s="485"/>
      <c r="CD302" s="511"/>
      <c r="CE302" s="56">
        <v>0</v>
      </c>
      <c r="CF302" s="55"/>
      <c r="CG302" s="56"/>
      <c r="CH302" s="485"/>
      <c r="CI302" s="511"/>
      <c r="CJ302" s="56">
        <v>0</v>
      </c>
      <c r="CK302" s="55"/>
      <c r="CL302" s="56"/>
      <c r="CM302" s="485"/>
      <c r="CN302" s="511"/>
      <c r="CO302" s="56">
        <v>0</v>
      </c>
      <c r="CP302" s="55"/>
      <c r="CQ302" s="56"/>
      <c r="CR302" s="485"/>
      <c r="CS302" s="511"/>
      <c r="CT302" s="56"/>
      <c r="CU302" s="55"/>
      <c r="CV302" s="56"/>
      <c r="CW302" s="485"/>
      <c r="CX302" s="511"/>
      <c r="CY302" s="56">
        <v>0</v>
      </c>
      <c r="CZ302" s="55"/>
      <c r="DA302" s="56"/>
      <c r="DB302" s="485"/>
      <c r="DC302" s="511"/>
      <c r="DD302" s="56">
        <v>0</v>
      </c>
      <c r="DE302" s="55"/>
      <c r="DF302" s="56"/>
      <c r="DG302" s="485"/>
      <c r="DH302" s="511"/>
      <c r="DI302" s="56">
        <v>0</v>
      </c>
      <c r="DJ302" s="55"/>
      <c r="DK302" s="56"/>
      <c r="DL302" s="485"/>
      <c r="DM302" s="511"/>
      <c r="DN302" s="56">
        <v>0</v>
      </c>
      <c r="DO302" s="55"/>
      <c r="DP302" s="56"/>
      <c r="DQ302" s="485"/>
      <c r="DR302" s="511"/>
      <c r="DS302" s="56">
        <v>0</v>
      </c>
      <c r="DT302" s="55"/>
      <c r="DU302" s="56"/>
      <c r="DV302" s="485"/>
      <c r="DW302" s="511"/>
      <c r="DX302" s="56">
        <v>0</v>
      </c>
      <c r="DY302" s="55"/>
      <c r="DZ302" s="56"/>
      <c r="EA302" s="485"/>
      <c r="EB302" s="511"/>
      <c r="EC302" s="56">
        <v>0</v>
      </c>
      <c r="ED302" s="55"/>
      <c r="EE302" s="56"/>
      <c r="EF302" s="485"/>
      <c r="EG302" s="511"/>
      <c r="EH302" s="56"/>
      <c r="EI302" s="55"/>
      <c r="EJ302" s="56"/>
      <c r="EK302" s="485"/>
      <c r="EL302" s="511"/>
      <c r="EM302" s="56">
        <f t="shared" si="37"/>
        <v>0</v>
      </c>
      <c r="EN302" s="55"/>
      <c r="EO302" s="56"/>
      <c r="EP302" s="144"/>
    </row>
    <row r="303" spans="4:146" ht="12.75" customHeight="1" x14ac:dyDescent="0.3">
      <c r="D303" s="144" t="s">
        <v>367</v>
      </c>
      <c r="F303" s="509"/>
      <c r="G303" s="420"/>
      <c r="H303" s="121">
        <v>0</v>
      </c>
      <c r="I303" s="120"/>
      <c r="J303" s="56"/>
      <c r="K303" s="485"/>
      <c r="L303" s="420"/>
      <c r="M303" s="121">
        <v>0</v>
      </c>
      <c r="N303" s="120"/>
      <c r="O303" s="56"/>
      <c r="P303" s="485"/>
      <c r="Q303" s="420"/>
      <c r="R303" s="121">
        <v>0</v>
      </c>
      <c r="S303" s="120"/>
      <c r="T303" s="56"/>
      <c r="U303" s="485"/>
      <c r="V303" s="420"/>
      <c r="W303" s="121">
        <v>0</v>
      </c>
      <c r="X303" s="120"/>
      <c r="Y303" s="56"/>
      <c r="Z303" s="485"/>
      <c r="AA303" s="420"/>
      <c r="AB303" s="121">
        <v>0</v>
      </c>
      <c r="AC303" s="120"/>
      <c r="AD303" s="56"/>
      <c r="AE303" s="485"/>
      <c r="AF303" s="420"/>
      <c r="AG303" s="121">
        <v>0</v>
      </c>
      <c r="AH303" s="120"/>
      <c r="AI303" s="56"/>
      <c r="AJ303" s="485"/>
      <c r="AK303" s="420"/>
      <c r="AL303" s="121">
        <v>0</v>
      </c>
      <c r="AM303" s="120"/>
      <c r="AN303" s="56"/>
      <c r="AO303" s="485"/>
      <c r="AP303" s="420"/>
      <c r="AQ303" s="121">
        <v>0</v>
      </c>
      <c r="AR303" s="120"/>
      <c r="AS303" s="56"/>
      <c r="AT303" s="485"/>
      <c r="AU303" s="494"/>
      <c r="AV303" s="121">
        <v>0</v>
      </c>
      <c r="AW303" s="120"/>
      <c r="AX303" s="56"/>
      <c r="AY303" s="485"/>
      <c r="AZ303" s="494"/>
      <c r="BA303" s="121">
        <v>0</v>
      </c>
      <c r="BB303" s="120"/>
      <c r="BC303" s="56"/>
      <c r="BD303" s="485"/>
      <c r="BE303" s="494"/>
      <c r="BF303" s="121">
        <v>0</v>
      </c>
      <c r="BG303" s="120"/>
      <c r="BH303" s="56"/>
      <c r="BI303" s="485"/>
      <c r="BJ303" s="494"/>
      <c r="BK303" s="121">
        <v>0</v>
      </c>
      <c r="BL303" s="120"/>
      <c r="BM303" s="56"/>
      <c r="BN303" s="485"/>
      <c r="BO303" s="494"/>
      <c r="BP303" s="121">
        <v>0</v>
      </c>
      <c r="BQ303" s="120"/>
      <c r="BR303" s="56"/>
      <c r="BS303" s="485"/>
      <c r="BT303" s="494"/>
      <c r="BU303" s="121">
        <f>SUM(M303:BP303)</f>
        <v>0</v>
      </c>
      <c r="BV303" s="120"/>
      <c r="BW303" s="56"/>
      <c r="BX303" s="485"/>
      <c r="BY303" s="494"/>
      <c r="BZ303" s="121">
        <v>5496871</v>
      </c>
      <c r="CA303" s="120"/>
      <c r="CB303" s="56"/>
      <c r="CC303" s="485"/>
      <c r="CD303" s="420"/>
      <c r="CE303" s="121">
        <v>0</v>
      </c>
      <c r="CF303" s="120"/>
      <c r="CG303" s="56"/>
      <c r="CH303" s="485"/>
      <c r="CI303" s="420"/>
      <c r="CJ303" s="121">
        <v>2219197</v>
      </c>
      <c r="CK303" s="120"/>
      <c r="CL303" s="56"/>
      <c r="CM303" s="485"/>
      <c r="CN303" s="420"/>
      <c r="CO303" s="121">
        <v>1479770</v>
      </c>
      <c r="CP303" s="120"/>
      <c r="CQ303" s="56"/>
      <c r="CR303" s="485"/>
      <c r="CS303" s="420"/>
      <c r="CT303" s="121">
        <v>0</v>
      </c>
      <c r="CU303" s="120"/>
      <c r="CV303" s="56"/>
      <c r="CW303" s="485"/>
      <c r="CX303" s="420"/>
      <c r="CY303" s="121">
        <v>0</v>
      </c>
      <c r="CZ303" s="120"/>
      <c r="DA303" s="56"/>
      <c r="DB303" s="485"/>
      <c r="DC303" s="420"/>
      <c r="DD303" s="121">
        <v>0</v>
      </c>
      <c r="DE303" s="120"/>
      <c r="DF303" s="56"/>
      <c r="DG303" s="485"/>
      <c r="DH303" s="420"/>
      <c r="DI303" s="121">
        <v>1065633</v>
      </c>
      <c r="DJ303" s="120"/>
      <c r="DK303" s="56"/>
      <c r="DL303" s="485"/>
      <c r="DM303" s="494"/>
      <c r="DN303" s="121">
        <v>669120</v>
      </c>
      <c r="DO303" s="120"/>
      <c r="DP303" s="56"/>
      <c r="DQ303" s="485"/>
      <c r="DR303" s="494"/>
      <c r="DS303" s="121">
        <v>63151</v>
      </c>
      <c r="DT303" s="120"/>
      <c r="DU303" s="56"/>
      <c r="DV303" s="485"/>
      <c r="DW303" s="494"/>
      <c r="DX303" s="121">
        <v>0</v>
      </c>
      <c r="DY303" s="120"/>
      <c r="DZ303" s="56"/>
      <c r="EA303" s="485"/>
      <c r="EB303" s="494"/>
      <c r="EC303" s="121">
        <v>0</v>
      </c>
      <c r="ED303" s="120"/>
      <c r="EE303" s="56"/>
      <c r="EF303" s="485"/>
      <c r="EG303" s="494"/>
      <c r="EH303" s="121">
        <v>0</v>
      </c>
      <c r="EI303" s="120"/>
      <c r="EJ303" s="56"/>
      <c r="EK303" s="485"/>
      <c r="EL303" s="494"/>
      <c r="EM303" s="121">
        <f t="shared" si="37"/>
        <v>3698967</v>
      </c>
      <c r="EN303" s="120"/>
      <c r="EO303" s="56"/>
      <c r="EP303" s="144"/>
    </row>
    <row r="304" spans="4:146" ht="12.75" customHeight="1" x14ac:dyDescent="0.3">
      <c r="D304" s="144"/>
      <c r="F304" s="509"/>
      <c r="G304" s="412"/>
      <c r="H304" s="56"/>
      <c r="I304" s="56"/>
      <c r="J304" s="56"/>
      <c r="K304" s="485"/>
      <c r="L304" s="412"/>
      <c r="M304" s="56"/>
      <c r="N304" s="56"/>
      <c r="O304" s="56"/>
      <c r="P304" s="485"/>
      <c r="Q304" s="412"/>
      <c r="R304" s="56"/>
      <c r="S304" s="56"/>
      <c r="T304" s="56"/>
      <c r="U304" s="485"/>
      <c r="V304" s="412"/>
      <c r="W304" s="56"/>
      <c r="X304" s="56"/>
      <c r="Y304" s="56"/>
      <c r="Z304" s="485"/>
      <c r="AA304" s="412"/>
      <c r="AB304" s="56"/>
      <c r="AC304" s="56"/>
      <c r="AD304" s="56"/>
      <c r="AE304" s="485"/>
      <c r="AF304" s="412"/>
      <c r="AG304" s="56"/>
      <c r="AH304" s="56"/>
      <c r="AI304" s="56"/>
      <c r="AJ304" s="485"/>
      <c r="AK304" s="412"/>
      <c r="AL304" s="56"/>
      <c r="AM304" s="56"/>
      <c r="AN304" s="56"/>
      <c r="AO304" s="485"/>
      <c r="AP304" s="412"/>
      <c r="AQ304" s="56"/>
      <c r="AR304" s="56"/>
      <c r="AS304" s="56"/>
      <c r="AT304" s="485"/>
      <c r="AU304" s="412"/>
      <c r="AV304" s="56"/>
      <c r="AW304" s="56"/>
      <c r="AX304" s="56"/>
      <c r="AY304" s="485"/>
      <c r="AZ304" s="412"/>
      <c r="BA304" s="56"/>
      <c r="BB304" s="56"/>
      <c r="BC304" s="56"/>
      <c r="BD304" s="485"/>
      <c r="BE304" s="412"/>
      <c r="BF304" s="56"/>
      <c r="BG304" s="56"/>
      <c r="BH304" s="56"/>
      <c r="BI304" s="485"/>
      <c r="BJ304" s="412"/>
      <c r="BK304" s="56"/>
      <c r="BL304" s="56"/>
      <c r="BM304" s="56"/>
      <c r="BN304" s="485"/>
      <c r="BO304" s="412"/>
      <c r="BP304" s="56"/>
      <c r="BQ304" s="56"/>
      <c r="BR304" s="56"/>
      <c r="BS304" s="485"/>
      <c r="BT304" s="412"/>
      <c r="BU304" s="56"/>
      <c r="BV304" s="56"/>
      <c r="BW304" s="56"/>
      <c r="BX304" s="485"/>
      <c r="BY304" s="412"/>
      <c r="BZ304" s="56"/>
      <c r="CA304" s="56"/>
      <c r="CB304" s="56"/>
      <c r="CC304" s="485"/>
      <c r="CD304" s="412"/>
      <c r="CE304" s="56"/>
      <c r="CF304" s="56"/>
      <c r="CG304" s="56"/>
      <c r="CH304" s="485"/>
      <c r="CI304" s="412"/>
      <c r="CJ304" s="56"/>
      <c r="CK304" s="56"/>
      <c r="CL304" s="56"/>
      <c r="CM304" s="485"/>
      <c r="CN304" s="412"/>
      <c r="CO304" s="56"/>
      <c r="CP304" s="56"/>
      <c r="CQ304" s="56"/>
      <c r="CR304" s="485"/>
      <c r="CS304" s="412"/>
      <c r="CT304" s="56"/>
      <c r="CU304" s="56"/>
      <c r="CV304" s="56"/>
      <c r="CW304" s="485"/>
      <c r="CX304" s="412"/>
      <c r="CY304" s="56"/>
      <c r="CZ304" s="56"/>
      <c r="DA304" s="56"/>
      <c r="DB304" s="485"/>
      <c r="DC304" s="412"/>
      <c r="DD304" s="56"/>
      <c r="DE304" s="56"/>
      <c r="DF304" s="56"/>
      <c r="DG304" s="485"/>
      <c r="DH304" s="412"/>
      <c r="DI304" s="56"/>
      <c r="DJ304" s="56"/>
      <c r="DK304" s="56"/>
      <c r="DL304" s="485"/>
      <c r="DM304" s="412"/>
      <c r="DN304" s="56"/>
      <c r="DO304" s="56"/>
      <c r="DP304" s="56"/>
      <c r="DQ304" s="485"/>
      <c r="DR304" s="412"/>
      <c r="DS304" s="56"/>
      <c r="DT304" s="56"/>
      <c r="DU304" s="56"/>
      <c r="DV304" s="485"/>
      <c r="DW304" s="412"/>
      <c r="DX304" s="56"/>
      <c r="DY304" s="56"/>
      <c r="DZ304" s="56"/>
      <c r="EA304" s="485"/>
      <c r="EB304" s="412"/>
      <c r="EC304" s="56"/>
      <c r="ED304" s="56"/>
      <c r="EE304" s="56"/>
      <c r="EF304" s="485"/>
      <c r="EG304" s="412"/>
      <c r="EH304" s="56"/>
      <c r="EI304" s="56"/>
      <c r="EJ304" s="56"/>
      <c r="EK304" s="485"/>
      <c r="EL304" s="412"/>
      <c r="EM304" s="56"/>
      <c r="EN304" s="56"/>
      <c r="EO304" s="56"/>
      <c r="EP304" s="144"/>
    </row>
    <row r="305" spans="4:146" ht="12.75" customHeight="1" x14ac:dyDescent="0.3">
      <c r="D305" s="144" t="s">
        <v>424</v>
      </c>
      <c r="H305" s="56">
        <f>SUM(H306:H309)</f>
        <v>0</v>
      </c>
      <c r="I305" s="56"/>
      <c r="J305" s="56"/>
      <c r="K305" s="485"/>
      <c r="L305" s="56"/>
      <c r="M305" s="56">
        <f>SUM(M306:M309)</f>
        <v>0</v>
      </c>
      <c r="N305" s="56"/>
      <c r="O305" s="56"/>
      <c r="P305" s="485"/>
      <c r="Q305" s="56"/>
      <c r="R305" s="56">
        <f>SUM(R306:R309)</f>
        <v>0</v>
      </c>
      <c r="S305" s="56"/>
      <c r="T305" s="56"/>
      <c r="U305" s="485"/>
      <c r="V305" s="56"/>
      <c r="W305" s="56">
        <f>SUM(W306:W309)</f>
        <v>0</v>
      </c>
      <c r="X305" s="56"/>
      <c r="Y305" s="56"/>
      <c r="Z305" s="485"/>
      <c r="AA305" s="56"/>
      <c r="AB305" s="56">
        <f>SUM(AB306:AB309)</f>
        <v>0</v>
      </c>
      <c r="AC305" s="56"/>
      <c r="AD305" s="56"/>
      <c r="AE305" s="485"/>
      <c r="AF305" s="56"/>
      <c r="AG305" s="56">
        <f>SUM(AG306:AG309)</f>
        <v>0</v>
      </c>
      <c r="AH305" s="56"/>
      <c r="AI305" s="56"/>
      <c r="AJ305" s="485"/>
      <c r="AK305" s="56"/>
      <c r="AL305" s="56">
        <f>SUM(AL306:AL309)</f>
        <v>0</v>
      </c>
      <c r="AM305" s="56"/>
      <c r="AN305" s="56"/>
      <c r="AO305" s="485"/>
      <c r="AP305" s="56"/>
      <c r="AQ305" s="56">
        <f>SUM(AQ306:AQ309)</f>
        <v>0</v>
      </c>
      <c r="AR305" s="56"/>
      <c r="AS305" s="56"/>
      <c r="AT305" s="485"/>
      <c r="AU305" s="56"/>
      <c r="AV305" s="56">
        <f>SUM(AV306:AV309)</f>
        <v>0</v>
      </c>
      <c r="AW305" s="56"/>
      <c r="AX305" s="56"/>
      <c r="AY305" s="485"/>
      <c r="AZ305" s="56"/>
      <c r="BA305" s="56">
        <f>SUM(BA306:BA309)</f>
        <v>0</v>
      </c>
      <c r="BB305" s="56"/>
      <c r="BC305" s="56"/>
      <c r="BD305" s="485"/>
      <c r="BE305" s="56"/>
      <c r="BF305" s="56">
        <f>SUM(BF306:BF309)</f>
        <v>0</v>
      </c>
      <c r="BG305" s="56"/>
      <c r="BH305" s="56"/>
      <c r="BI305" s="485"/>
      <c r="BJ305" s="56"/>
      <c r="BK305" s="56">
        <f>SUM(BK306:BK309)</f>
        <v>0</v>
      </c>
      <c r="BL305" s="56"/>
      <c r="BM305" s="56"/>
      <c r="BN305" s="485"/>
      <c r="BO305" s="56"/>
      <c r="BP305" s="56">
        <f>SUM(BP306:BP309)</f>
        <v>0</v>
      </c>
      <c r="BQ305" s="56"/>
      <c r="BR305" s="56"/>
      <c r="BS305" s="485"/>
      <c r="BT305" s="56"/>
      <c r="BU305" s="56">
        <f>SUM(BU306:BU309)</f>
        <v>0</v>
      </c>
      <c r="BV305" s="56"/>
      <c r="BW305" s="56"/>
      <c r="BX305" s="485"/>
      <c r="BY305" s="56"/>
      <c r="BZ305" s="56">
        <f>SUM(BZ306:BZ309)</f>
        <v>12978900</v>
      </c>
      <c r="CA305" s="56"/>
      <c r="CB305" s="56"/>
      <c r="CC305" s="485"/>
      <c r="CD305" s="56"/>
      <c r="CE305" s="56">
        <f>SUM(CE306:CE309)</f>
        <v>7101385</v>
      </c>
      <c r="CF305" s="56"/>
      <c r="CG305" s="56"/>
      <c r="CH305" s="485"/>
      <c r="CI305" s="56"/>
      <c r="CJ305" s="56">
        <f>SUM(CJ306:CJ309)</f>
        <v>0</v>
      </c>
      <c r="CK305" s="56"/>
      <c r="CL305" s="56"/>
      <c r="CM305" s="485"/>
      <c r="CN305" s="56"/>
      <c r="CO305" s="56">
        <f>SUM(CO306:CO309)</f>
        <v>188521</v>
      </c>
      <c r="CP305" s="56"/>
      <c r="CQ305" s="56"/>
      <c r="CR305" s="485"/>
      <c r="CS305" s="56"/>
      <c r="CT305" s="56">
        <f>SUM(CT306:CT309)</f>
        <v>5014359</v>
      </c>
      <c r="CU305" s="56"/>
      <c r="CV305" s="56"/>
      <c r="CW305" s="485"/>
      <c r="CX305" s="56"/>
      <c r="CY305" s="56">
        <f>SUM(CY306:CY309)</f>
        <v>0</v>
      </c>
      <c r="CZ305" s="56"/>
      <c r="DA305" s="56"/>
      <c r="DB305" s="485"/>
      <c r="DC305" s="56"/>
      <c r="DD305" s="56">
        <f>SUM(DD306:DD309)</f>
        <v>0</v>
      </c>
      <c r="DE305" s="56"/>
      <c r="DF305" s="56"/>
      <c r="DG305" s="485"/>
      <c r="DH305" s="56"/>
      <c r="DI305" s="56">
        <f>SUM(DI306:DI309)</f>
        <v>0</v>
      </c>
      <c r="DJ305" s="56"/>
      <c r="DK305" s="56"/>
      <c r="DL305" s="485"/>
      <c r="DM305" s="56"/>
      <c r="DN305" s="56">
        <f>SUM(DN306:DN309)</f>
        <v>464685</v>
      </c>
      <c r="DO305" s="56"/>
      <c r="DP305" s="56"/>
      <c r="DQ305" s="485"/>
      <c r="DR305" s="56"/>
      <c r="DS305" s="56">
        <f>SUM(DS306:DS309)</f>
        <v>209950</v>
      </c>
      <c r="DT305" s="56"/>
      <c r="DU305" s="56"/>
      <c r="DV305" s="485"/>
      <c r="DW305" s="56"/>
      <c r="DX305" s="56">
        <f>SUM(DX306:DX309)</f>
        <v>0</v>
      </c>
      <c r="DY305" s="56"/>
      <c r="DZ305" s="56"/>
      <c r="EA305" s="485"/>
      <c r="EB305" s="56"/>
      <c r="EC305" s="56">
        <f>SUM(EC306:EC309)</f>
        <v>0</v>
      </c>
      <c r="ED305" s="56"/>
      <c r="EE305" s="56"/>
      <c r="EF305" s="485"/>
      <c r="EG305" s="56"/>
      <c r="EH305" s="56">
        <f>SUM(EH306:EH309)</f>
        <v>0</v>
      </c>
      <c r="EI305" s="56"/>
      <c r="EJ305" s="56"/>
      <c r="EK305" s="485"/>
      <c r="EL305" s="56"/>
      <c r="EM305" s="56">
        <f>SUM(EM306:EM309)</f>
        <v>7289906</v>
      </c>
      <c r="EN305" s="56"/>
      <c r="EO305" s="56"/>
      <c r="EP305" s="144"/>
    </row>
    <row r="306" spans="4:146" ht="12.75" customHeight="1" x14ac:dyDescent="0.3">
      <c r="D306" s="144" t="s">
        <v>362</v>
      </c>
      <c r="G306" s="406"/>
      <c r="H306" s="483">
        <v>0</v>
      </c>
      <c r="I306" s="484"/>
      <c r="J306" s="56"/>
      <c r="K306" s="485"/>
      <c r="L306" s="406"/>
      <c r="M306" s="483">
        <v>0</v>
      </c>
      <c r="N306" s="484"/>
      <c r="O306" s="56"/>
      <c r="P306" s="485"/>
      <c r="Q306" s="406"/>
      <c r="R306" s="483">
        <v>0</v>
      </c>
      <c r="S306" s="484"/>
      <c r="T306" s="56"/>
      <c r="U306" s="485"/>
      <c r="V306" s="406"/>
      <c r="W306" s="483">
        <v>0</v>
      </c>
      <c r="X306" s="484"/>
      <c r="Y306" s="56"/>
      <c r="Z306" s="485"/>
      <c r="AA306" s="406"/>
      <c r="AB306" s="483">
        <v>0</v>
      </c>
      <c r="AC306" s="484"/>
      <c r="AD306" s="56"/>
      <c r="AE306" s="485"/>
      <c r="AF306" s="406"/>
      <c r="AG306" s="483">
        <v>0</v>
      </c>
      <c r="AH306" s="484"/>
      <c r="AI306" s="56"/>
      <c r="AJ306" s="485"/>
      <c r="AK306" s="406"/>
      <c r="AL306" s="483">
        <v>0</v>
      </c>
      <c r="AM306" s="484"/>
      <c r="AN306" s="56"/>
      <c r="AO306" s="485"/>
      <c r="AP306" s="406"/>
      <c r="AQ306" s="483">
        <v>0</v>
      </c>
      <c r="AR306" s="484"/>
      <c r="AS306" s="56"/>
      <c r="AT306" s="485"/>
      <c r="AU306" s="486"/>
      <c r="AV306" s="483">
        <v>0</v>
      </c>
      <c r="AW306" s="484"/>
      <c r="AX306" s="56"/>
      <c r="AY306" s="485"/>
      <c r="AZ306" s="486"/>
      <c r="BA306" s="483">
        <v>0</v>
      </c>
      <c r="BB306" s="484"/>
      <c r="BC306" s="56"/>
      <c r="BD306" s="485"/>
      <c r="BE306" s="486"/>
      <c r="BF306" s="483">
        <v>0</v>
      </c>
      <c r="BG306" s="484"/>
      <c r="BH306" s="56"/>
      <c r="BI306" s="485"/>
      <c r="BJ306" s="486"/>
      <c r="BK306" s="483">
        <v>0</v>
      </c>
      <c r="BL306" s="484"/>
      <c r="BM306" s="56"/>
      <c r="BN306" s="485"/>
      <c r="BO306" s="486"/>
      <c r="BP306" s="483">
        <v>0</v>
      </c>
      <c r="BQ306" s="484"/>
      <c r="BR306" s="56"/>
      <c r="BS306" s="485"/>
      <c r="BT306" s="486"/>
      <c r="BU306" s="483">
        <f>SUM(M306:BP306)</f>
        <v>0</v>
      </c>
      <c r="BV306" s="484"/>
      <c r="BW306" s="56"/>
      <c r="BX306" s="485"/>
      <c r="BY306" s="486"/>
      <c r="BZ306" s="483">
        <v>2270138</v>
      </c>
      <c r="CA306" s="484"/>
      <c r="CB306" s="56"/>
      <c r="CC306" s="485"/>
      <c r="CD306" s="406"/>
      <c r="CE306" s="483">
        <v>1248248</v>
      </c>
      <c r="CF306" s="484"/>
      <c r="CG306" s="56"/>
      <c r="CH306" s="485"/>
      <c r="CI306" s="406"/>
      <c r="CJ306" s="483">
        <v>0</v>
      </c>
      <c r="CK306" s="484"/>
      <c r="CL306" s="56"/>
      <c r="CM306" s="485"/>
      <c r="CN306" s="406"/>
      <c r="CO306" s="483">
        <v>32872</v>
      </c>
      <c r="CP306" s="484"/>
      <c r="CQ306" s="56"/>
      <c r="CR306" s="485"/>
      <c r="CS306" s="406"/>
      <c r="CT306" s="483">
        <v>871741</v>
      </c>
      <c r="CU306" s="484"/>
      <c r="CV306" s="56"/>
      <c r="CW306" s="485"/>
      <c r="CX306" s="406"/>
      <c r="CY306" s="483">
        <v>0</v>
      </c>
      <c r="CZ306" s="484"/>
      <c r="DA306" s="56"/>
      <c r="DB306" s="485"/>
      <c r="DC306" s="406"/>
      <c r="DD306" s="483">
        <v>0</v>
      </c>
      <c r="DE306" s="484"/>
      <c r="DF306" s="56"/>
      <c r="DG306" s="485"/>
      <c r="DH306" s="406"/>
      <c r="DI306" s="483">
        <v>0</v>
      </c>
      <c r="DJ306" s="484"/>
      <c r="DK306" s="56"/>
      <c r="DL306" s="485"/>
      <c r="DM306" s="486"/>
      <c r="DN306" s="483">
        <v>77341</v>
      </c>
      <c r="DO306" s="484"/>
      <c r="DP306" s="56"/>
      <c r="DQ306" s="485"/>
      <c r="DR306" s="486"/>
      <c r="DS306" s="483">
        <v>39936</v>
      </c>
      <c r="DT306" s="484"/>
      <c r="DU306" s="56"/>
      <c r="DV306" s="485"/>
      <c r="DW306" s="486"/>
      <c r="DX306" s="483">
        <v>0</v>
      </c>
      <c r="DY306" s="484"/>
      <c r="DZ306" s="56"/>
      <c r="EA306" s="485"/>
      <c r="EB306" s="486"/>
      <c r="EC306" s="483">
        <v>0</v>
      </c>
      <c r="ED306" s="484"/>
      <c r="EE306" s="56"/>
      <c r="EF306" s="485"/>
      <c r="EG306" s="486"/>
      <c r="EH306" s="483">
        <v>0</v>
      </c>
      <c r="EI306" s="484"/>
      <c r="EJ306" s="56"/>
      <c r="EK306" s="485"/>
      <c r="EL306" s="486"/>
      <c r="EM306" s="483">
        <f t="shared" ref="EM306:EM309" si="38">SUM(CE306:CO306)</f>
        <v>1281120</v>
      </c>
      <c r="EN306" s="484"/>
      <c r="EO306" s="56"/>
      <c r="EP306" s="144"/>
    </row>
    <row r="307" spans="4:146" ht="12.75" customHeight="1" x14ac:dyDescent="0.3">
      <c r="D307" s="144" t="s">
        <v>365</v>
      </c>
      <c r="G307" s="400"/>
      <c r="H307" s="56">
        <v>0</v>
      </c>
      <c r="I307" s="55"/>
      <c r="J307" s="56"/>
      <c r="K307" s="485"/>
      <c r="L307" s="400"/>
      <c r="M307" s="56">
        <v>0</v>
      </c>
      <c r="N307" s="55"/>
      <c r="O307" s="56"/>
      <c r="P307" s="485"/>
      <c r="Q307" s="400"/>
      <c r="R307" s="56">
        <v>0</v>
      </c>
      <c r="S307" s="55"/>
      <c r="T307" s="56"/>
      <c r="U307" s="485"/>
      <c r="V307" s="400"/>
      <c r="W307" s="56">
        <v>0</v>
      </c>
      <c r="X307" s="55"/>
      <c r="Y307" s="56"/>
      <c r="Z307" s="485"/>
      <c r="AA307" s="400"/>
      <c r="AB307" s="56">
        <v>0</v>
      </c>
      <c r="AC307" s="55"/>
      <c r="AD307" s="56"/>
      <c r="AE307" s="485"/>
      <c r="AF307" s="400"/>
      <c r="AG307" s="56">
        <v>0</v>
      </c>
      <c r="AH307" s="55"/>
      <c r="AI307" s="56"/>
      <c r="AJ307" s="485"/>
      <c r="AK307" s="400"/>
      <c r="AL307" s="56">
        <v>0</v>
      </c>
      <c r="AM307" s="55"/>
      <c r="AN307" s="56"/>
      <c r="AO307" s="485"/>
      <c r="AP307" s="400"/>
      <c r="AQ307" s="56">
        <v>0</v>
      </c>
      <c r="AR307" s="55"/>
      <c r="AS307" s="56"/>
      <c r="AT307" s="485"/>
      <c r="AU307" s="485"/>
      <c r="AV307" s="56">
        <v>0</v>
      </c>
      <c r="AW307" s="55"/>
      <c r="AX307" s="56"/>
      <c r="AY307" s="485"/>
      <c r="AZ307" s="485"/>
      <c r="BA307" s="56">
        <v>0</v>
      </c>
      <c r="BB307" s="55"/>
      <c r="BC307" s="56"/>
      <c r="BD307" s="485"/>
      <c r="BE307" s="485"/>
      <c r="BF307" s="56">
        <v>0</v>
      </c>
      <c r="BG307" s="55"/>
      <c r="BH307" s="56"/>
      <c r="BI307" s="485"/>
      <c r="BJ307" s="485"/>
      <c r="BK307" s="56">
        <v>0</v>
      </c>
      <c r="BL307" s="55"/>
      <c r="BM307" s="56"/>
      <c r="BN307" s="485"/>
      <c r="BO307" s="485"/>
      <c r="BP307" s="56">
        <v>0</v>
      </c>
      <c r="BQ307" s="55"/>
      <c r="BR307" s="56"/>
      <c r="BS307" s="485"/>
      <c r="BT307" s="485"/>
      <c r="BU307" s="56">
        <f>SUM(M307:BP307)</f>
        <v>0</v>
      </c>
      <c r="BV307" s="55"/>
      <c r="BW307" s="56"/>
      <c r="BX307" s="485"/>
      <c r="BY307" s="485"/>
      <c r="BZ307" s="56">
        <v>4861983</v>
      </c>
      <c r="CA307" s="55"/>
      <c r="CB307" s="56"/>
      <c r="CC307" s="485"/>
      <c r="CD307" s="400"/>
      <c r="CE307" s="56">
        <v>2691182</v>
      </c>
      <c r="CF307" s="55"/>
      <c r="CG307" s="56"/>
      <c r="CH307" s="485"/>
      <c r="CI307" s="400"/>
      <c r="CJ307" s="56">
        <v>0</v>
      </c>
      <c r="CK307" s="55"/>
      <c r="CL307" s="56"/>
      <c r="CM307" s="485"/>
      <c r="CN307" s="400"/>
      <c r="CO307" s="56">
        <v>70023</v>
      </c>
      <c r="CP307" s="55"/>
      <c r="CQ307" s="56"/>
      <c r="CR307" s="485"/>
      <c r="CS307" s="400"/>
      <c r="CT307" s="56">
        <v>1854159</v>
      </c>
      <c r="CU307" s="55"/>
      <c r="CV307" s="56"/>
      <c r="CW307" s="485"/>
      <c r="CX307" s="400"/>
      <c r="CY307" s="56">
        <v>0</v>
      </c>
      <c r="CZ307" s="55"/>
      <c r="DA307" s="56"/>
      <c r="DB307" s="485"/>
      <c r="DC307" s="400"/>
      <c r="DD307" s="56">
        <v>0</v>
      </c>
      <c r="DE307" s="55"/>
      <c r="DF307" s="56"/>
      <c r="DG307" s="485"/>
      <c r="DH307" s="400"/>
      <c r="DI307" s="56">
        <v>0</v>
      </c>
      <c r="DJ307" s="55"/>
      <c r="DK307" s="56"/>
      <c r="DL307" s="485"/>
      <c r="DM307" s="485"/>
      <c r="DN307" s="56">
        <v>173355</v>
      </c>
      <c r="DO307" s="55"/>
      <c r="DP307" s="56"/>
      <c r="DQ307" s="485"/>
      <c r="DR307" s="485"/>
      <c r="DS307" s="56">
        <v>73264</v>
      </c>
      <c r="DT307" s="55"/>
      <c r="DU307" s="56"/>
      <c r="DV307" s="485"/>
      <c r="DW307" s="485"/>
      <c r="DX307" s="56">
        <v>0</v>
      </c>
      <c r="DY307" s="55"/>
      <c r="DZ307" s="56"/>
      <c r="EA307" s="485"/>
      <c r="EB307" s="485"/>
      <c r="EC307" s="56">
        <v>0</v>
      </c>
      <c r="ED307" s="55"/>
      <c r="EE307" s="56"/>
      <c r="EF307" s="485"/>
      <c r="EG307" s="485"/>
      <c r="EH307" s="56">
        <v>0</v>
      </c>
      <c r="EI307" s="55"/>
      <c r="EJ307" s="56"/>
      <c r="EK307" s="485"/>
      <c r="EL307" s="485"/>
      <c r="EM307" s="56">
        <f t="shared" si="38"/>
        <v>2761205</v>
      </c>
      <c r="EN307" s="55"/>
      <c r="EO307" s="56"/>
      <c r="EP307" s="144"/>
    </row>
    <row r="308" spans="4:146" ht="12.75" customHeight="1" x14ac:dyDescent="0.3">
      <c r="D308" s="144" t="s">
        <v>366</v>
      </c>
      <c r="G308" s="400"/>
      <c r="H308" s="56">
        <v>0</v>
      </c>
      <c r="I308" s="55"/>
      <c r="J308" s="56"/>
      <c r="K308" s="485"/>
      <c r="L308" s="400"/>
      <c r="M308" s="56">
        <v>0</v>
      </c>
      <c r="N308" s="55"/>
      <c r="O308" s="56"/>
      <c r="P308" s="485"/>
      <c r="Q308" s="400"/>
      <c r="R308" s="56">
        <v>0</v>
      </c>
      <c r="S308" s="55"/>
      <c r="T308" s="56"/>
      <c r="U308" s="485"/>
      <c r="V308" s="400"/>
      <c r="W308" s="56">
        <v>0</v>
      </c>
      <c r="X308" s="55"/>
      <c r="Y308" s="56"/>
      <c r="Z308" s="485"/>
      <c r="AA308" s="400"/>
      <c r="AB308" s="56">
        <v>0</v>
      </c>
      <c r="AC308" s="55"/>
      <c r="AD308" s="56"/>
      <c r="AE308" s="485"/>
      <c r="AF308" s="400"/>
      <c r="AG308" s="56">
        <v>0</v>
      </c>
      <c r="AH308" s="55"/>
      <c r="AI308" s="56"/>
      <c r="AJ308" s="485"/>
      <c r="AK308" s="400"/>
      <c r="AL308" s="56">
        <v>0</v>
      </c>
      <c r="AM308" s="55"/>
      <c r="AN308" s="56"/>
      <c r="AO308" s="485"/>
      <c r="AP308" s="400"/>
      <c r="AQ308" s="56">
        <v>0</v>
      </c>
      <c r="AR308" s="55"/>
      <c r="AS308" s="56"/>
      <c r="AT308" s="485"/>
      <c r="AU308" s="485"/>
      <c r="AV308" s="56">
        <v>0</v>
      </c>
      <c r="AW308" s="55"/>
      <c r="AX308" s="56"/>
      <c r="AY308" s="485"/>
      <c r="AZ308" s="485"/>
      <c r="BA308" s="56">
        <v>0</v>
      </c>
      <c r="BB308" s="55"/>
      <c r="BC308" s="56"/>
      <c r="BD308" s="485"/>
      <c r="BE308" s="485"/>
      <c r="BF308" s="56">
        <v>0</v>
      </c>
      <c r="BG308" s="55"/>
      <c r="BH308" s="56"/>
      <c r="BI308" s="485"/>
      <c r="BJ308" s="485"/>
      <c r="BK308" s="56">
        <v>0</v>
      </c>
      <c r="BL308" s="55"/>
      <c r="BM308" s="56"/>
      <c r="BN308" s="485"/>
      <c r="BO308" s="485"/>
      <c r="BP308" s="56">
        <v>0</v>
      </c>
      <c r="BQ308" s="55"/>
      <c r="BR308" s="56"/>
      <c r="BS308" s="485"/>
      <c r="BT308" s="485"/>
      <c r="BU308" s="56">
        <f>SUM(M308:BP308)</f>
        <v>0</v>
      </c>
      <c r="BV308" s="55"/>
      <c r="BW308" s="56"/>
      <c r="BX308" s="485"/>
      <c r="BY308" s="485"/>
      <c r="BZ308" s="56">
        <v>0</v>
      </c>
      <c r="CA308" s="55"/>
      <c r="CB308" s="56"/>
      <c r="CC308" s="485"/>
      <c r="CD308" s="400"/>
      <c r="CE308" s="56">
        <v>0</v>
      </c>
      <c r="CF308" s="55"/>
      <c r="CG308" s="56"/>
      <c r="CH308" s="485"/>
      <c r="CI308" s="400"/>
      <c r="CJ308" s="56">
        <v>0</v>
      </c>
      <c r="CK308" s="55"/>
      <c r="CL308" s="56"/>
      <c r="CM308" s="485"/>
      <c r="CN308" s="400"/>
      <c r="CO308" s="56">
        <v>0</v>
      </c>
      <c r="CP308" s="55"/>
      <c r="CQ308" s="56"/>
      <c r="CR308" s="485"/>
      <c r="CS308" s="400"/>
      <c r="CT308" s="56">
        <v>0</v>
      </c>
      <c r="CU308" s="55"/>
      <c r="CV308" s="56"/>
      <c r="CW308" s="485"/>
      <c r="CX308" s="400"/>
      <c r="CY308" s="56">
        <v>0</v>
      </c>
      <c r="CZ308" s="55"/>
      <c r="DA308" s="56"/>
      <c r="DB308" s="485"/>
      <c r="DC308" s="400"/>
      <c r="DD308" s="56">
        <v>0</v>
      </c>
      <c r="DE308" s="55"/>
      <c r="DF308" s="56"/>
      <c r="DG308" s="485"/>
      <c r="DH308" s="400"/>
      <c r="DI308" s="56">
        <v>0</v>
      </c>
      <c r="DJ308" s="55"/>
      <c r="DK308" s="56"/>
      <c r="DL308" s="485"/>
      <c r="DM308" s="485"/>
      <c r="DN308" s="56">
        <v>0</v>
      </c>
      <c r="DO308" s="55"/>
      <c r="DP308" s="56"/>
      <c r="DQ308" s="485"/>
      <c r="DR308" s="485"/>
      <c r="DS308" s="56">
        <v>0</v>
      </c>
      <c r="DT308" s="55"/>
      <c r="DU308" s="56"/>
      <c r="DV308" s="485"/>
      <c r="DW308" s="485"/>
      <c r="DX308" s="56">
        <v>0</v>
      </c>
      <c r="DY308" s="55"/>
      <c r="DZ308" s="56"/>
      <c r="EA308" s="485"/>
      <c r="EB308" s="485"/>
      <c r="EC308" s="56">
        <v>0</v>
      </c>
      <c r="ED308" s="55"/>
      <c r="EE308" s="56"/>
      <c r="EF308" s="485"/>
      <c r="EG308" s="485"/>
      <c r="EH308" s="56">
        <v>0</v>
      </c>
      <c r="EI308" s="55"/>
      <c r="EJ308" s="56"/>
      <c r="EK308" s="485"/>
      <c r="EL308" s="485"/>
      <c r="EM308" s="56">
        <f t="shared" si="38"/>
        <v>0</v>
      </c>
      <c r="EN308" s="55"/>
      <c r="EO308" s="56"/>
      <c r="EP308" s="144"/>
    </row>
    <row r="309" spans="4:146" ht="12.75" customHeight="1" x14ac:dyDescent="0.3">
      <c r="D309" s="144" t="s">
        <v>367</v>
      </c>
      <c r="G309" s="420"/>
      <c r="H309" s="121">
        <v>0</v>
      </c>
      <c r="I309" s="120"/>
      <c r="J309" s="56"/>
      <c r="K309" s="485"/>
      <c r="L309" s="420"/>
      <c r="M309" s="121">
        <v>0</v>
      </c>
      <c r="N309" s="120"/>
      <c r="O309" s="56"/>
      <c r="P309" s="485"/>
      <c r="Q309" s="420"/>
      <c r="R309" s="121">
        <v>0</v>
      </c>
      <c r="S309" s="120"/>
      <c r="T309" s="56"/>
      <c r="U309" s="485"/>
      <c r="V309" s="420"/>
      <c r="W309" s="121">
        <v>0</v>
      </c>
      <c r="X309" s="120"/>
      <c r="Y309" s="56"/>
      <c r="Z309" s="485"/>
      <c r="AA309" s="420"/>
      <c r="AB309" s="121">
        <v>0</v>
      </c>
      <c r="AC309" s="120"/>
      <c r="AD309" s="56"/>
      <c r="AE309" s="485"/>
      <c r="AF309" s="420"/>
      <c r="AG309" s="121">
        <v>0</v>
      </c>
      <c r="AH309" s="120"/>
      <c r="AI309" s="56"/>
      <c r="AJ309" s="485"/>
      <c r="AK309" s="420"/>
      <c r="AL309" s="121">
        <v>0</v>
      </c>
      <c r="AM309" s="120"/>
      <c r="AN309" s="56"/>
      <c r="AO309" s="485"/>
      <c r="AP309" s="420"/>
      <c r="AQ309" s="121">
        <v>0</v>
      </c>
      <c r="AR309" s="120"/>
      <c r="AS309" s="56"/>
      <c r="AT309" s="485"/>
      <c r="AU309" s="494"/>
      <c r="AV309" s="121">
        <v>0</v>
      </c>
      <c r="AW309" s="120"/>
      <c r="AX309" s="56"/>
      <c r="AY309" s="485"/>
      <c r="AZ309" s="494"/>
      <c r="BA309" s="121">
        <v>0</v>
      </c>
      <c r="BB309" s="120"/>
      <c r="BC309" s="56"/>
      <c r="BD309" s="485"/>
      <c r="BE309" s="494"/>
      <c r="BF309" s="121">
        <v>0</v>
      </c>
      <c r="BG309" s="120"/>
      <c r="BH309" s="56"/>
      <c r="BI309" s="485"/>
      <c r="BJ309" s="494"/>
      <c r="BK309" s="121">
        <v>0</v>
      </c>
      <c r="BL309" s="120"/>
      <c r="BM309" s="56"/>
      <c r="BN309" s="485"/>
      <c r="BO309" s="494"/>
      <c r="BP309" s="121">
        <v>0</v>
      </c>
      <c r="BQ309" s="120"/>
      <c r="BR309" s="56"/>
      <c r="BS309" s="485"/>
      <c r="BT309" s="494"/>
      <c r="BU309" s="121">
        <f>SUM(M309:BP309)</f>
        <v>0</v>
      </c>
      <c r="BV309" s="120"/>
      <c r="BW309" s="56"/>
      <c r="BX309" s="485"/>
      <c r="BY309" s="494"/>
      <c r="BZ309" s="121">
        <v>5846779</v>
      </c>
      <c r="CA309" s="120"/>
      <c r="CB309" s="56"/>
      <c r="CC309" s="485"/>
      <c r="CD309" s="420"/>
      <c r="CE309" s="121">
        <v>3161955</v>
      </c>
      <c r="CF309" s="120"/>
      <c r="CG309" s="56"/>
      <c r="CH309" s="485"/>
      <c r="CI309" s="420"/>
      <c r="CJ309" s="121">
        <v>0</v>
      </c>
      <c r="CK309" s="120"/>
      <c r="CL309" s="56"/>
      <c r="CM309" s="485"/>
      <c r="CN309" s="420"/>
      <c r="CO309" s="121">
        <v>85626</v>
      </c>
      <c r="CP309" s="120"/>
      <c r="CQ309" s="56"/>
      <c r="CR309" s="485"/>
      <c r="CS309" s="420"/>
      <c r="CT309" s="121">
        <v>2288459</v>
      </c>
      <c r="CU309" s="120"/>
      <c r="CV309" s="56"/>
      <c r="CW309" s="485"/>
      <c r="CX309" s="420"/>
      <c r="CY309" s="121">
        <v>0</v>
      </c>
      <c r="CZ309" s="120"/>
      <c r="DA309" s="56"/>
      <c r="DB309" s="485"/>
      <c r="DC309" s="420"/>
      <c r="DD309" s="121">
        <v>0</v>
      </c>
      <c r="DE309" s="120"/>
      <c r="DF309" s="56"/>
      <c r="DG309" s="485"/>
      <c r="DH309" s="420"/>
      <c r="DI309" s="121">
        <v>0</v>
      </c>
      <c r="DJ309" s="120"/>
      <c r="DK309" s="56"/>
      <c r="DL309" s="485"/>
      <c r="DM309" s="494"/>
      <c r="DN309" s="121">
        <v>213989</v>
      </c>
      <c r="DO309" s="120"/>
      <c r="DP309" s="56"/>
      <c r="DQ309" s="485"/>
      <c r="DR309" s="494"/>
      <c r="DS309" s="121">
        <v>96750</v>
      </c>
      <c r="DT309" s="120"/>
      <c r="DU309" s="56"/>
      <c r="DV309" s="485"/>
      <c r="DW309" s="494"/>
      <c r="DX309" s="121">
        <v>0</v>
      </c>
      <c r="DY309" s="120"/>
      <c r="DZ309" s="56"/>
      <c r="EA309" s="485"/>
      <c r="EB309" s="494"/>
      <c r="EC309" s="121">
        <v>0</v>
      </c>
      <c r="ED309" s="120"/>
      <c r="EE309" s="56"/>
      <c r="EF309" s="485"/>
      <c r="EG309" s="494"/>
      <c r="EH309" s="121">
        <v>0</v>
      </c>
      <c r="EI309" s="120"/>
      <c r="EJ309" s="56"/>
      <c r="EK309" s="485"/>
      <c r="EL309" s="494"/>
      <c r="EM309" s="121">
        <f t="shared" si="38"/>
        <v>3247581</v>
      </c>
      <c r="EN309" s="120"/>
      <c r="EO309" s="56"/>
      <c r="EP309" s="144"/>
    </row>
    <row r="310" spans="4:146" ht="12.75" hidden="1" customHeight="1" x14ac:dyDescent="0.3">
      <c r="D310" s="144"/>
      <c r="H310" s="56"/>
      <c r="I310" s="56"/>
      <c r="J310" s="56"/>
      <c r="K310" s="485"/>
      <c r="M310" s="56"/>
      <c r="N310" s="56"/>
      <c r="O310" s="56"/>
      <c r="P310" s="485"/>
      <c r="R310" s="56"/>
      <c r="S310" s="56"/>
      <c r="T310" s="56"/>
      <c r="U310" s="485"/>
      <c r="W310" s="56"/>
      <c r="X310" s="56"/>
      <c r="Y310" s="56"/>
      <c r="Z310" s="485"/>
      <c r="AB310" s="56"/>
      <c r="AC310" s="56"/>
      <c r="AD310" s="56"/>
      <c r="AE310" s="485"/>
      <c r="AG310" s="56"/>
      <c r="AH310" s="56"/>
      <c r="AI310" s="56"/>
      <c r="AJ310" s="485"/>
      <c r="AL310" s="56"/>
      <c r="AM310" s="56"/>
      <c r="AN310" s="56"/>
      <c r="AO310" s="485"/>
      <c r="AQ310" s="56"/>
      <c r="AR310" s="56"/>
      <c r="AS310" s="56"/>
      <c r="AT310" s="485"/>
      <c r="AU310" s="56"/>
      <c r="AV310" s="56"/>
      <c r="AW310" s="56"/>
      <c r="AX310" s="56"/>
      <c r="AY310" s="485"/>
      <c r="AZ310" s="56"/>
      <c r="BA310" s="56"/>
      <c r="BB310" s="56"/>
      <c r="BC310" s="56"/>
      <c r="BD310" s="485"/>
      <c r="BE310" s="56"/>
      <c r="BF310" s="56"/>
      <c r="BG310" s="56"/>
      <c r="BH310" s="56"/>
      <c r="BI310" s="485"/>
      <c r="BJ310" s="56"/>
      <c r="BK310" s="56"/>
      <c r="BL310" s="56"/>
      <c r="BM310" s="56"/>
      <c r="BN310" s="485"/>
      <c r="BO310" s="56"/>
      <c r="BP310" s="56"/>
      <c r="BQ310" s="56"/>
      <c r="BR310" s="56"/>
      <c r="BS310" s="485"/>
      <c r="BT310" s="56"/>
      <c r="BU310" s="56"/>
      <c r="BV310" s="56"/>
      <c r="BW310" s="56"/>
      <c r="BX310" s="485"/>
      <c r="BY310" s="56"/>
      <c r="BZ310" s="56"/>
      <c r="CA310" s="56"/>
      <c r="CB310" s="56"/>
      <c r="CC310" s="485"/>
      <c r="CE310" s="56"/>
      <c r="CF310" s="56"/>
      <c r="CG310" s="56"/>
      <c r="CH310" s="485"/>
      <c r="CJ310" s="56"/>
      <c r="CK310" s="56"/>
      <c r="CL310" s="56"/>
      <c r="CM310" s="485"/>
      <c r="CO310" s="56"/>
      <c r="CP310" s="56"/>
      <c r="CQ310" s="56"/>
      <c r="CR310" s="485"/>
      <c r="CT310" s="56"/>
      <c r="CU310" s="56"/>
      <c r="CV310" s="56"/>
      <c r="CW310" s="485"/>
      <c r="CY310" s="56"/>
      <c r="CZ310" s="56"/>
      <c r="DA310" s="56"/>
      <c r="DB310" s="485"/>
      <c r="DD310" s="56"/>
      <c r="DE310" s="56"/>
      <c r="DF310" s="56"/>
      <c r="DG310" s="485"/>
      <c r="DI310" s="56"/>
      <c r="DJ310" s="56"/>
      <c r="DK310" s="56"/>
      <c r="DL310" s="485"/>
      <c r="DM310" s="56"/>
      <c r="DN310" s="56"/>
      <c r="DO310" s="56"/>
      <c r="DP310" s="56"/>
      <c r="DQ310" s="485"/>
      <c r="DR310" s="56"/>
      <c r="DS310" s="56"/>
      <c r="DT310" s="56"/>
      <c r="DU310" s="56"/>
      <c r="DV310" s="485"/>
      <c r="DW310" s="56"/>
      <c r="DX310" s="56"/>
      <c r="DY310" s="56"/>
      <c r="DZ310" s="56"/>
      <c r="EA310" s="485"/>
      <c r="EB310" s="56"/>
      <c r="EC310" s="56"/>
      <c r="ED310" s="56"/>
      <c r="EE310" s="56"/>
      <c r="EF310" s="485"/>
      <c r="EG310" s="56"/>
      <c r="EH310" s="56"/>
      <c r="EI310" s="56"/>
      <c r="EJ310" s="56"/>
      <c r="EK310" s="485"/>
      <c r="EL310" s="56"/>
      <c r="EM310" s="56"/>
      <c r="EN310" s="56"/>
      <c r="EO310" s="56"/>
      <c r="EP310" s="144"/>
    </row>
    <row r="311" spans="4:146" ht="12.75" hidden="1" customHeight="1" x14ac:dyDescent="0.3">
      <c r="D311" s="144" t="s">
        <v>425</v>
      </c>
      <c r="H311" s="56">
        <f>SUM(H312:H315)</f>
        <v>0</v>
      </c>
      <c r="I311" s="56"/>
      <c r="J311" s="56"/>
      <c r="K311" s="485"/>
      <c r="L311" s="56"/>
      <c r="M311" s="56">
        <f>SUM(M312:M315)</f>
        <v>0</v>
      </c>
      <c r="N311" s="56"/>
      <c r="O311" s="56"/>
      <c r="P311" s="485"/>
      <c r="Q311" s="56"/>
      <c r="R311" s="56">
        <f>SUM(R312:R315)</f>
        <v>0</v>
      </c>
      <c r="S311" s="56"/>
      <c r="T311" s="56"/>
      <c r="U311" s="485"/>
      <c r="V311" s="56"/>
      <c r="W311" s="56">
        <f>SUM(W312:W315)</f>
        <v>0</v>
      </c>
      <c r="X311" s="56"/>
      <c r="Y311" s="56"/>
      <c r="Z311" s="485"/>
      <c r="AA311" s="56"/>
      <c r="AB311" s="56">
        <f>SUM(AB312:AB315)</f>
        <v>0</v>
      </c>
      <c r="AC311" s="56"/>
      <c r="AD311" s="56"/>
      <c r="AE311" s="485"/>
      <c r="AF311" s="56"/>
      <c r="AG311" s="56">
        <f>SUM(AG312:AG315)</f>
        <v>0</v>
      </c>
      <c r="AH311" s="56"/>
      <c r="AI311" s="56"/>
      <c r="AJ311" s="485"/>
      <c r="AK311" s="56"/>
      <c r="AL311" s="56">
        <f>SUM(AL312:AL315)</f>
        <v>0</v>
      </c>
      <c r="AM311" s="56"/>
      <c r="AN311" s="56"/>
      <c r="AO311" s="485"/>
      <c r="AP311" s="56"/>
      <c r="AQ311" s="56">
        <f>SUM(AQ312:AQ315)</f>
        <v>0</v>
      </c>
      <c r="AR311" s="56"/>
      <c r="AS311" s="56"/>
      <c r="AT311" s="485"/>
      <c r="AU311" s="56"/>
      <c r="AV311" s="56">
        <f>SUM(AV312:AV315)</f>
        <v>0</v>
      </c>
      <c r="AW311" s="56"/>
      <c r="AX311" s="56"/>
      <c r="AY311" s="485"/>
      <c r="AZ311" s="56"/>
      <c r="BA311" s="56">
        <f>SUM(BA312:BA315)</f>
        <v>0</v>
      </c>
      <c r="BB311" s="56"/>
      <c r="BC311" s="56"/>
      <c r="BD311" s="485"/>
      <c r="BE311" s="56"/>
      <c r="BF311" s="56">
        <f>SUM(BF312:BF315)</f>
        <v>0</v>
      </c>
      <c r="BG311" s="56"/>
      <c r="BH311" s="56"/>
      <c r="BI311" s="485"/>
      <c r="BJ311" s="56"/>
      <c r="BK311" s="56">
        <f>SUM(BK312:BK315)</f>
        <v>0</v>
      </c>
      <c r="BL311" s="56"/>
      <c r="BM311" s="56"/>
      <c r="BN311" s="485"/>
      <c r="BO311" s="56"/>
      <c r="BP311" s="56">
        <f>SUM(BP312:BP315)</f>
        <v>0</v>
      </c>
      <c r="BQ311" s="56"/>
      <c r="BR311" s="56"/>
      <c r="BS311" s="485"/>
      <c r="BT311" s="56"/>
      <c r="BU311" s="56">
        <f>SUM(BU312:BU315)</f>
        <v>0</v>
      </c>
      <c r="BV311" s="56"/>
      <c r="BW311" s="56"/>
      <c r="BX311" s="485"/>
      <c r="BY311" s="56"/>
      <c r="BZ311" s="56">
        <f>SUM(BZ312:BZ315)</f>
        <v>0</v>
      </c>
      <c r="CA311" s="56"/>
      <c r="CB311" s="56"/>
      <c r="CC311" s="485"/>
      <c r="CD311" s="56"/>
      <c r="CE311" s="56">
        <f>SUM(CE312:CE315)</f>
        <v>0</v>
      </c>
      <c r="CF311" s="56"/>
      <c r="CG311" s="56"/>
      <c r="CH311" s="485"/>
      <c r="CI311" s="56"/>
      <c r="CJ311" s="56">
        <f>SUM(CJ312:CJ315)</f>
        <v>0</v>
      </c>
      <c r="CK311" s="56"/>
      <c r="CL311" s="56"/>
      <c r="CM311" s="485"/>
      <c r="CN311" s="56"/>
      <c r="CO311" s="56">
        <f>SUM(CO312:CO315)</f>
        <v>0</v>
      </c>
      <c r="CP311" s="56"/>
      <c r="CQ311" s="56"/>
      <c r="CR311" s="485"/>
      <c r="CS311" s="56"/>
      <c r="CT311" s="56">
        <f>SUM(CT312:CT315)</f>
        <v>0</v>
      </c>
      <c r="CU311" s="56"/>
      <c r="CV311" s="56"/>
      <c r="CW311" s="485"/>
      <c r="CX311" s="56"/>
      <c r="CY311" s="56">
        <f>SUM(CY312:CY315)</f>
        <v>0</v>
      </c>
      <c r="CZ311" s="56"/>
      <c r="DA311" s="56"/>
      <c r="DB311" s="485"/>
      <c r="DC311" s="56"/>
      <c r="DD311" s="56">
        <f>SUM(DD312:DD315)</f>
        <v>0</v>
      </c>
      <c r="DE311" s="56"/>
      <c r="DF311" s="56"/>
      <c r="DG311" s="485"/>
      <c r="DH311" s="56"/>
      <c r="DI311" s="56">
        <f>SUM(DI312:DI315)</f>
        <v>0</v>
      </c>
      <c r="DJ311" s="56"/>
      <c r="DK311" s="56"/>
      <c r="DL311" s="485"/>
      <c r="DM311" s="56"/>
      <c r="DN311" s="56">
        <f>SUM(DN312:DN315)</f>
        <v>0</v>
      </c>
      <c r="DO311" s="56"/>
      <c r="DP311" s="56"/>
      <c r="DQ311" s="485"/>
      <c r="DR311" s="56"/>
      <c r="DS311" s="56">
        <f>SUM(DS312:DS315)</f>
        <v>0</v>
      </c>
      <c r="DT311" s="56"/>
      <c r="DU311" s="56"/>
      <c r="DV311" s="485"/>
      <c r="DW311" s="56"/>
      <c r="DX311" s="56">
        <f>SUM(DX312:DX315)</f>
        <v>0</v>
      </c>
      <c r="DY311" s="56"/>
      <c r="DZ311" s="56"/>
      <c r="EA311" s="485"/>
      <c r="EB311" s="56"/>
      <c r="EC311" s="56">
        <f>SUM(EC312:EC315)</f>
        <v>0</v>
      </c>
      <c r="ED311" s="56"/>
      <c r="EE311" s="56"/>
      <c r="EF311" s="485"/>
      <c r="EG311" s="56"/>
      <c r="EH311" s="56">
        <f>SUM(EH312:EH315)</f>
        <v>0</v>
      </c>
      <c r="EI311" s="56"/>
      <c r="EJ311" s="56"/>
      <c r="EK311" s="485"/>
      <c r="EL311" s="56"/>
      <c r="EM311" s="56">
        <f>SUM(EM312:EM315)</f>
        <v>0</v>
      </c>
      <c r="EN311" s="56"/>
      <c r="EO311" s="56"/>
      <c r="EP311" s="144"/>
    </row>
    <row r="312" spans="4:146" ht="12.75" hidden="1" customHeight="1" x14ac:dyDescent="0.3">
      <c r="D312" s="144" t="s">
        <v>362</v>
      </c>
      <c r="G312" s="406"/>
      <c r="H312" s="483">
        <v>0</v>
      </c>
      <c r="I312" s="484"/>
      <c r="J312" s="56"/>
      <c r="K312" s="485"/>
      <c r="L312" s="406"/>
      <c r="M312" s="483">
        <v>0</v>
      </c>
      <c r="N312" s="484"/>
      <c r="O312" s="56"/>
      <c r="P312" s="485"/>
      <c r="Q312" s="406"/>
      <c r="R312" s="483">
        <v>0</v>
      </c>
      <c r="S312" s="484"/>
      <c r="T312" s="56"/>
      <c r="U312" s="485"/>
      <c r="V312" s="406"/>
      <c r="W312" s="483">
        <v>0</v>
      </c>
      <c r="X312" s="484"/>
      <c r="Y312" s="56"/>
      <c r="Z312" s="485"/>
      <c r="AA312" s="406"/>
      <c r="AB312" s="483">
        <v>0</v>
      </c>
      <c r="AC312" s="484"/>
      <c r="AD312" s="56"/>
      <c r="AE312" s="485"/>
      <c r="AF312" s="406"/>
      <c r="AG312" s="483">
        <v>0</v>
      </c>
      <c r="AH312" s="484"/>
      <c r="AI312" s="56"/>
      <c r="AJ312" s="485"/>
      <c r="AK312" s="406"/>
      <c r="AL312" s="483">
        <v>0</v>
      </c>
      <c r="AM312" s="484"/>
      <c r="AN312" s="56"/>
      <c r="AO312" s="485"/>
      <c r="AP312" s="406"/>
      <c r="AQ312" s="483">
        <v>0</v>
      </c>
      <c r="AR312" s="484"/>
      <c r="AS312" s="56"/>
      <c r="AT312" s="485"/>
      <c r="AU312" s="486"/>
      <c r="AV312" s="483">
        <v>0</v>
      </c>
      <c r="AW312" s="484"/>
      <c r="AX312" s="56"/>
      <c r="AY312" s="485"/>
      <c r="AZ312" s="486"/>
      <c r="BA312" s="483">
        <v>0</v>
      </c>
      <c r="BB312" s="484"/>
      <c r="BC312" s="56"/>
      <c r="BD312" s="485"/>
      <c r="BE312" s="486"/>
      <c r="BF312" s="483">
        <v>0</v>
      </c>
      <c r="BG312" s="484"/>
      <c r="BH312" s="56"/>
      <c r="BI312" s="485"/>
      <c r="BJ312" s="486"/>
      <c r="BK312" s="483">
        <v>0</v>
      </c>
      <c r="BL312" s="484"/>
      <c r="BM312" s="56"/>
      <c r="BN312" s="485"/>
      <c r="BO312" s="486"/>
      <c r="BP312" s="483">
        <v>0</v>
      </c>
      <c r="BQ312" s="484"/>
      <c r="BR312" s="56"/>
      <c r="BS312" s="485"/>
      <c r="BT312" s="486"/>
      <c r="BU312" s="483">
        <f>SUM(M312:BP312)</f>
        <v>0</v>
      </c>
      <c r="BV312" s="484"/>
      <c r="BW312" s="56"/>
      <c r="BX312" s="485"/>
      <c r="BY312" s="486"/>
      <c r="BZ312" s="483">
        <v>0</v>
      </c>
      <c r="CA312" s="484"/>
      <c r="CB312" s="56"/>
      <c r="CC312" s="485"/>
      <c r="CD312" s="406"/>
      <c r="CE312" s="483">
        <v>0</v>
      </c>
      <c r="CF312" s="484"/>
      <c r="CG312" s="56"/>
      <c r="CH312" s="485"/>
      <c r="CI312" s="406"/>
      <c r="CJ312" s="483">
        <v>0</v>
      </c>
      <c r="CK312" s="484"/>
      <c r="CL312" s="56"/>
      <c r="CM312" s="485"/>
      <c r="CN312" s="406"/>
      <c r="CO312" s="483">
        <v>0</v>
      </c>
      <c r="CP312" s="484"/>
      <c r="CQ312" s="56"/>
      <c r="CR312" s="485"/>
      <c r="CS312" s="406"/>
      <c r="CT312" s="483">
        <v>0</v>
      </c>
      <c r="CU312" s="484"/>
      <c r="CV312" s="56"/>
      <c r="CW312" s="485"/>
      <c r="CX312" s="406"/>
      <c r="CY312" s="483">
        <v>0</v>
      </c>
      <c r="CZ312" s="484"/>
      <c r="DA312" s="56"/>
      <c r="DB312" s="485"/>
      <c r="DC312" s="406"/>
      <c r="DD312" s="483">
        <v>0</v>
      </c>
      <c r="DE312" s="484"/>
      <c r="DF312" s="56"/>
      <c r="DG312" s="485"/>
      <c r="DH312" s="406"/>
      <c r="DI312" s="483">
        <v>0</v>
      </c>
      <c r="DJ312" s="484"/>
      <c r="DK312" s="56"/>
      <c r="DL312" s="485"/>
      <c r="DM312" s="486"/>
      <c r="DN312" s="483">
        <v>0</v>
      </c>
      <c r="DO312" s="484"/>
      <c r="DP312" s="56"/>
      <c r="DQ312" s="485"/>
      <c r="DR312" s="486"/>
      <c r="DS312" s="483">
        <v>0</v>
      </c>
      <c r="DT312" s="484"/>
      <c r="DU312" s="56"/>
      <c r="DV312" s="485"/>
      <c r="DW312" s="486"/>
      <c r="DX312" s="483">
        <v>0</v>
      </c>
      <c r="DY312" s="484"/>
      <c r="DZ312" s="56"/>
      <c r="EA312" s="485"/>
      <c r="EB312" s="486"/>
      <c r="EC312" s="483">
        <v>0</v>
      </c>
      <c r="ED312" s="484"/>
      <c r="EE312" s="56"/>
      <c r="EF312" s="485"/>
      <c r="EG312" s="486"/>
      <c r="EH312" s="483">
        <v>0</v>
      </c>
      <c r="EI312" s="484"/>
      <c r="EJ312" s="56"/>
      <c r="EK312" s="485"/>
      <c r="EL312" s="486"/>
      <c r="EM312" s="483">
        <f t="shared" ref="EM312:EM315" si="39">SUM(CE312:CJ312)</f>
        <v>0</v>
      </c>
      <c r="EN312" s="484"/>
      <c r="EO312" s="56"/>
      <c r="EP312" s="144"/>
    </row>
    <row r="313" spans="4:146" ht="12.75" hidden="1" customHeight="1" x14ac:dyDescent="0.3">
      <c r="D313" s="144" t="s">
        <v>365</v>
      </c>
      <c r="G313" s="400"/>
      <c r="H313" s="56">
        <v>0</v>
      </c>
      <c r="I313" s="55"/>
      <c r="J313" s="56"/>
      <c r="K313" s="485"/>
      <c r="L313" s="400"/>
      <c r="M313" s="56">
        <v>0</v>
      </c>
      <c r="N313" s="55"/>
      <c r="O313" s="56"/>
      <c r="P313" s="485"/>
      <c r="Q313" s="400"/>
      <c r="R313" s="56">
        <v>0</v>
      </c>
      <c r="S313" s="55"/>
      <c r="T313" s="56"/>
      <c r="U313" s="485"/>
      <c r="V313" s="400"/>
      <c r="W313" s="56">
        <v>0</v>
      </c>
      <c r="X313" s="55"/>
      <c r="Y313" s="56"/>
      <c r="Z313" s="485"/>
      <c r="AA313" s="400"/>
      <c r="AB313" s="56">
        <v>0</v>
      </c>
      <c r="AC313" s="55"/>
      <c r="AD313" s="56"/>
      <c r="AE313" s="485"/>
      <c r="AF313" s="400"/>
      <c r="AG313" s="56">
        <v>0</v>
      </c>
      <c r="AH313" s="55"/>
      <c r="AI313" s="56"/>
      <c r="AJ313" s="485"/>
      <c r="AK313" s="400"/>
      <c r="AL313" s="56">
        <v>0</v>
      </c>
      <c r="AM313" s="55"/>
      <c r="AN313" s="56"/>
      <c r="AO313" s="485"/>
      <c r="AP313" s="400"/>
      <c r="AQ313" s="56">
        <v>0</v>
      </c>
      <c r="AR313" s="55"/>
      <c r="AS313" s="56"/>
      <c r="AT313" s="485"/>
      <c r="AU313" s="485"/>
      <c r="AV313" s="56">
        <v>0</v>
      </c>
      <c r="AW313" s="55"/>
      <c r="AX313" s="56"/>
      <c r="AY313" s="485"/>
      <c r="AZ313" s="485"/>
      <c r="BA313" s="56">
        <v>0</v>
      </c>
      <c r="BB313" s="55"/>
      <c r="BC313" s="56"/>
      <c r="BD313" s="485"/>
      <c r="BE313" s="485"/>
      <c r="BF313" s="56">
        <v>0</v>
      </c>
      <c r="BG313" s="55"/>
      <c r="BH313" s="56"/>
      <c r="BI313" s="485"/>
      <c r="BJ313" s="485"/>
      <c r="BK313" s="56">
        <v>0</v>
      </c>
      <c r="BL313" s="55"/>
      <c r="BM313" s="56"/>
      <c r="BN313" s="485"/>
      <c r="BO313" s="485"/>
      <c r="BP313" s="56">
        <v>0</v>
      </c>
      <c r="BQ313" s="55"/>
      <c r="BR313" s="56"/>
      <c r="BS313" s="485"/>
      <c r="BT313" s="485"/>
      <c r="BU313" s="56">
        <f>SUM(M313:BP313)</f>
        <v>0</v>
      </c>
      <c r="BV313" s="55"/>
      <c r="BW313" s="56"/>
      <c r="BX313" s="485"/>
      <c r="BY313" s="485"/>
      <c r="BZ313" s="56">
        <v>0</v>
      </c>
      <c r="CA313" s="55"/>
      <c r="CB313" s="56"/>
      <c r="CC313" s="485"/>
      <c r="CD313" s="400"/>
      <c r="CE313" s="56">
        <v>0</v>
      </c>
      <c r="CF313" s="55"/>
      <c r="CG313" s="56"/>
      <c r="CH313" s="485"/>
      <c r="CI313" s="400"/>
      <c r="CJ313" s="56">
        <v>0</v>
      </c>
      <c r="CK313" s="55"/>
      <c r="CL313" s="56"/>
      <c r="CM313" s="485"/>
      <c r="CN313" s="400"/>
      <c r="CO313" s="56">
        <v>0</v>
      </c>
      <c r="CP313" s="55"/>
      <c r="CQ313" s="56"/>
      <c r="CR313" s="485"/>
      <c r="CS313" s="400"/>
      <c r="CT313" s="56">
        <v>0</v>
      </c>
      <c r="CU313" s="55"/>
      <c r="CV313" s="56"/>
      <c r="CW313" s="485"/>
      <c r="CX313" s="400"/>
      <c r="CY313" s="56">
        <v>0</v>
      </c>
      <c r="CZ313" s="55"/>
      <c r="DA313" s="56"/>
      <c r="DB313" s="485"/>
      <c r="DC313" s="400"/>
      <c r="DD313" s="56">
        <v>0</v>
      </c>
      <c r="DE313" s="55"/>
      <c r="DF313" s="56"/>
      <c r="DG313" s="485"/>
      <c r="DH313" s="400"/>
      <c r="DI313" s="56">
        <v>0</v>
      </c>
      <c r="DJ313" s="55"/>
      <c r="DK313" s="56"/>
      <c r="DL313" s="485"/>
      <c r="DM313" s="485"/>
      <c r="DN313" s="56">
        <v>0</v>
      </c>
      <c r="DO313" s="55"/>
      <c r="DP313" s="56"/>
      <c r="DQ313" s="485"/>
      <c r="DR313" s="485"/>
      <c r="DS313" s="56">
        <v>0</v>
      </c>
      <c r="DT313" s="55"/>
      <c r="DU313" s="56"/>
      <c r="DV313" s="485"/>
      <c r="DW313" s="485"/>
      <c r="DX313" s="56">
        <v>0</v>
      </c>
      <c r="DY313" s="55"/>
      <c r="DZ313" s="56"/>
      <c r="EA313" s="485"/>
      <c r="EB313" s="485"/>
      <c r="EC313" s="56">
        <v>0</v>
      </c>
      <c r="ED313" s="55"/>
      <c r="EE313" s="56"/>
      <c r="EF313" s="485"/>
      <c r="EG313" s="485"/>
      <c r="EH313" s="56">
        <v>0</v>
      </c>
      <c r="EI313" s="55"/>
      <c r="EJ313" s="56"/>
      <c r="EK313" s="485"/>
      <c r="EL313" s="485"/>
      <c r="EM313" s="56">
        <f t="shared" si="39"/>
        <v>0</v>
      </c>
      <c r="EN313" s="55"/>
      <c r="EO313" s="56"/>
      <c r="EP313" s="144"/>
    </row>
    <row r="314" spans="4:146" ht="12.75" hidden="1" customHeight="1" x14ac:dyDescent="0.3">
      <c r="D314" s="144" t="s">
        <v>382</v>
      </c>
      <c r="G314" s="400"/>
      <c r="H314" s="56">
        <v>0</v>
      </c>
      <c r="I314" s="55"/>
      <c r="J314" s="56"/>
      <c r="K314" s="485"/>
      <c r="L314" s="400"/>
      <c r="M314" s="56">
        <v>0</v>
      </c>
      <c r="N314" s="55"/>
      <c r="O314" s="56"/>
      <c r="P314" s="485"/>
      <c r="Q314" s="400"/>
      <c r="R314" s="56">
        <v>0</v>
      </c>
      <c r="S314" s="55"/>
      <c r="T314" s="56"/>
      <c r="U314" s="485"/>
      <c r="V314" s="400"/>
      <c r="W314" s="56">
        <v>0</v>
      </c>
      <c r="X314" s="55"/>
      <c r="Y314" s="56"/>
      <c r="Z314" s="485"/>
      <c r="AA314" s="400"/>
      <c r="AB314" s="56">
        <v>0</v>
      </c>
      <c r="AC314" s="55"/>
      <c r="AD314" s="56"/>
      <c r="AE314" s="485"/>
      <c r="AF314" s="400"/>
      <c r="AG314" s="56">
        <v>0</v>
      </c>
      <c r="AH314" s="55"/>
      <c r="AI314" s="56"/>
      <c r="AJ314" s="485"/>
      <c r="AK314" s="400"/>
      <c r="AL314" s="56">
        <v>0</v>
      </c>
      <c r="AM314" s="55"/>
      <c r="AN314" s="56"/>
      <c r="AO314" s="485"/>
      <c r="AP314" s="400"/>
      <c r="AQ314" s="56">
        <v>0</v>
      </c>
      <c r="AR314" s="55"/>
      <c r="AS314" s="56"/>
      <c r="AT314" s="485"/>
      <c r="AU314" s="485"/>
      <c r="AV314" s="56">
        <v>0</v>
      </c>
      <c r="AW314" s="55"/>
      <c r="AX314" s="56"/>
      <c r="AY314" s="485"/>
      <c r="AZ314" s="485"/>
      <c r="BA314" s="56">
        <v>0</v>
      </c>
      <c r="BB314" s="55"/>
      <c r="BC314" s="56"/>
      <c r="BD314" s="485"/>
      <c r="BE314" s="485"/>
      <c r="BF314" s="56">
        <v>0</v>
      </c>
      <c r="BG314" s="55"/>
      <c r="BH314" s="56"/>
      <c r="BI314" s="485"/>
      <c r="BJ314" s="485"/>
      <c r="BK314" s="56">
        <v>0</v>
      </c>
      <c r="BL314" s="55"/>
      <c r="BM314" s="56"/>
      <c r="BN314" s="485"/>
      <c r="BO314" s="485"/>
      <c r="BP314" s="56">
        <v>0</v>
      </c>
      <c r="BQ314" s="55"/>
      <c r="BR314" s="56"/>
      <c r="BS314" s="485"/>
      <c r="BT314" s="485"/>
      <c r="BU314" s="56">
        <f>SUM(M314:BP314)</f>
        <v>0</v>
      </c>
      <c r="BV314" s="55"/>
      <c r="BW314" s="56"/>
      <c r="BX314" s="485"/>
      <c r="BY314" s="485"/>
      <c r="BZ314" s="56">
        <v>0</v>
      </c>
      <c r="CA314" s="55"/>
      <c r="CB314" s="56"/>
      <c r="CC314" s="485"/>
      <c r="CD314" s="400"/>
      <c r="CE314" s="56">
        <v>0</v>
      </c>
      <c r="CF314" s="55"/>
      <c r="CG314" s="56"/>
      <c r="CH314" s="485"/>
      <c r="CI314" s="400"/>
      <c r="CJ314" s="56">
        <v>0</v>
      </c>
      <c r="CK314" s="55"/>
      <c r="CL314" s="56"/>
      <c r="CM314" s="485"/>
      <c r="CN314" s="400"/>
      <c r="CO314" s="56">
        <v>0</v>
      </c>
      <c r="CP314" s="55"/>
      <c r="CQ314" s="56"/>
      <c r="CR314" s="485"/>
      <c r="CS314" s="400"/>
      <c r="CT314" s="56">
        <v>0</v>
      </c>
      <c r="CU314" s="55"/>
      <c r="CV314" s="56"/>
      <c r="CW314" s="485"/>
      <c r="CX314" s="400"/>
      <c r="CY314" s="56">
        <v>0</v>
      </c>
      <c r="CZ314" s="55"/>
      <c r="DA314" s="56"/>
      <c r="DB314" s="485"/>
      <c r="DC314" s="400"/>
      <c r="DD314" s="56">
        <v>0</v>
      </c>
      <c r="DE314" s="55"/>
      <c r="DF314" s="56"/>
      <c r="DG314" s="485"/>
      <c r="DH314" s="400"/>
      <c r="DI314" s="56">
        <v>0</v>
      </c>
      <c r="DJ314" s="55"/>
      <c r="DK314" s="56"/>
      <c r="DL314" s="485"/>
      <c r="DM314" s="485"/>
      <c r="DN314" s="56">
        <v>0</v>
      </c>
      <c r="DO314" s="55"/>
      <c r="DP314" s="56"/>
      <c r="DQ314" s="485"/>
      <c r="DR314" s="485"/>
      <c r="DS314" s="56">
        <v>0</v>
      </c>
      <c r="DT314" s="55"/>
      <c r="DU314" s="56"/>
      <c r="DV314" s="485"/>
      <c r="DW314" s="485"/>
      <c r="DX314" s="56">
        <v>0</v>
      </c>
      <c r="DY314" s="55"/>
      <c r="DZ314" s="56"/>
      <c r="EA314" s="485"/>
      <c r="EB314" s="485"/>
      <c r="EC314" s="56">
        <v>0</v>
      </c>
      <c r="ED314" s="55"/>
      <c r="EE314" s="56"/>
      <c r="EF314" s="485"/>
      <c r="EG314" s="485"/>
      <c r="EH314" s="56">
        <v>0</v>
      </c>
      <c r="EI314" s="55"/>
      <c r="EJ314" s="56"/>
      <c r="EK314" s="485"/>
      <c r="EL314" s="485"/>
      <c r="EM314" s="56">
        <f t="shared" si="39"/>
        <v>0</v>
      </c>
      <c r="EN314" s="55"/>
      <c r="EO314" s="56"/>
      <c r="EP314" s="144"/>
    </row>
    <row r="315" spans="4:146" ht="12.75" hidden="1" customHeight="1" x14ac:dyDescent="0.3">
      <c r="D315" s="144" t="s">
        <v>367</v>
      </c>
      <c r="G315" s="420"/>
      <c r="H315" s="121">
        <v>0</v>
      </c>
      <c r="I315" s="120"/>
      <c r="J315" s="56"/>
      <c r="K315" s="485"/>
      <c r="L315" s="420"/>
      <c r="M315" s="121">
        <v>0</v>
      </c>
      <c r="N315" s="120"/>
      <c r="O315" s="56"/>
      <c r="P315" s="485"/>
      <c r="Q315" s="420"/>
      <c r="R315" s="121">
        <v>0</v>
      </c>
      <c r="S315" s="120"/>
      <c r="T315" s="56"/>
      <c r="U315" s="485"/>
      <c r="V315" s="420"/>
      <c r="W315" s="121">
        <v>0</v>
      </c>
      <c r="X315" s="120"/>
      <c r="Y315" s="56"/>
      <c r="Z315" s="485"/>
      <c r="AA315" s="420"/>
      <c r="AB315" s="121">
        <v>0</v>
      </c>
      <c r="AC315" s="120"/>
      <c r="AD315" s="56"/>
      <c r="AE315" s="485"/>
      <c r="AF315" s="420"/>
      <c r="AG315" s="121">
        <v>0</v>
      </c>
      <c r="AH315" s="120"/>
      <c r="AI315" s="56"/>
      <c r="AJ315" s="485"/>
      <c r="AK315" s="420"/>
      <c r="AL315" s="121">
        <v>0</v>
      </c>
      <c r="AM315" s="120"/>
      <c r="AN315" s="56"/>
      <c r="AO315" s="485"/>
      <c r="AP315" s="420"/>
      <c r="AQ315" s="121">
        <v>0</v>
      </c>
      <c r="AR315" s="120"/>
      <c r="AS315" s="56"/>
      <c r="AT315" s="485"/>
      <c r="AU315" s="494"/>
      <c r="AV315" s="121">
        <v>0</v>
      </c>
      <c r="AW315" s="120"/>
      <c r="AX315" s="56"/>
      <c r="AY315" s="485"/>
      <c r="AZ315" s="494"/>
      <c r="BA315" s="121">
        <v>0</v>
      </c>
      <c r="BB315" s="120"/>
      <c r="BC315" s="56"/>
      <c r="BD315" s="485"/>
      <c r="BE315" s="494"/>
      <c r="BF315" s="121">
        <v>0</v>
      </c>
      <c r="BG315" s="120"/>
      <c r="BH315" s="56"/>
      <c r="BI315" s="485"/>
      <c r="BJ315" s="494"/>
      <c r="BK315" s="121">
        <v>0</v>
      </c>
      <c r="BL315" s="120"/>
      <c r="BM315" s="56"/>
      <c r="BN315" s="485"/>
      <c r="BO315" s="494"/>
      <c r="BP315" s="121">
        <v>0</v>
      </c>
      <c r="BQ315" s="120"/>
      <c r="BR315" s="56"/>
      <c r="BS315" s="485"/>
      <c r="BT315" s="494"/>
      <c r="BU315" s="121">
        <f>SUM(M315:BP315)</f>
        <v>0</v>
      </c>
      <c r="BV315" s="120"/>
      <c r="BW315" s="56"/>
      <c r="BX315" s="485"/>
      <c r="BY315" s="494"/>
      <c r="BZ315" s="121">
        <v>0</v>
      </c>
      <c r="CA315" s="120"/>
      <c r="CB315" s="56"/>
      <c r="CC315" s="485"/>
      <c r="CD315" s="420"/>
      <c r="CE315" s="121">
        <v>0</v>
      </c>
      <c r="CF315" s="120"/>
      <c r="CG315" s="56"/>
      <c r="CH315" s="485"/>
      <c r="CI315" s="420"/>
      <c r="CJ315" s="121">
        <v>0</v>
      </c>
      <c r="CK315" s="120"/>
      <c r="CL315" s="56"/>
      <c r="CM315" s="485"/>
      <c r="CN315" s="420"/>
      <c r="CO315" s="121">
        <v>0</v>
      </c>
      <c r="CP315" s="120"/>
      <c r="CQ315" s="56"/>
      <c r="CR315" s="485"/>
      <c r="CS315" s="420"/>
      <c r="CT315" s="121">
        <v>0</v>
      </c>
      <c r="CU315" s="120"/>
      <c r="CV315" s="56"/>
      <c r="CW315" s="485"/>
      <c r="CX315" s="420"/>
      <c r="CY315" s="121">
        <v>0</v>
      </c>
      <c r="CZ315" s="120"/>
      <c r="DA315" s="56"/>
      <c r="DB315" s="485"/>
      <c r="DC315" s="420"/>
      <c r="DD315" s="121">
        <v>0</v>
      </c>
      <c r="DE315" s="120"/>
      <c r="DF315" s="56"/>
      <c r="DG315" s="485"/>
      <c r="DH315" s="420"/>
      <c r="DI315" s="121">
        <v>0</v>
      </c>
      <c r="DJ315" s="120"/>
      <c r="DK315" s="56"/>
      <c r="DL315" s="485"/>
      <c r="DM315" s="494"/>
      <c r="DN315" s="121">
        <v>0</v>
      </c>
      <c r="DO315" s="120"/>
      <c r="DP315" s="56"/>
      <c r="DQ315" s="485"/>
      <c r="DR315" s="494"/>
      <c r="DS315" s="121">
        <v>0</v>
      </c>
      <c r="DT315" s="120"/>
      <c r="DU315" s="56"/>
      <c r="DV315" s="485"/>
      <c r="DW315" s="494"/>
      <c r="DX315" s="121">
        <v>0</v>
      </c>
      <c r="DY315" s="120"/>
      <c r="DZ315" s="56"/>
      <c r="EA315" s="485"/>
      <c r="EB315" s="494"/>
      <c r="EC315" s="121">
        <v>0</v>
      </c>
      <c r="ED315" s="120"/>
      <c r="EE315" s="56"/>
      <c r="EF315" s="485"/>
      <c r="EG315" s="494"/>
      <c r="EH315" s="121">
        <v>0</v>
      </c>
      <c r="EI315" s="120"/>
      <c r="EJ315" s="56"/>
      <c r="EK315" s="485"/>
      <c r="EL315" s="494"/>
      <c r="EM315" s="121">
        <f t="shared" si="39"/>
        <v>0</v>
      </c>
      <c r="EN315" s="120"/>
      <c r="EO315" s="56"/>
      <c r="EP315" s="144"/>
    </row>
    <row r="316" spans="4:146" ht="12.75" hidden="1" customHeight="1" x14ac:dyDescent="0.3">
      <c r="D316" s="144"/>
      <c r="H316" s="56"/>
      <c r="I316" s="56"/>
      <c r="J316" s="56"/>
      <c r="K316" s="485"/>
      <c r="M316" s="56"/>
      <c r="N316" s="56"/>
      <c r="O316" s="56"/>
      <c r="P316" s="485"/>
      <c r="R316" s="56"/>
      <c r="S316" s="56"/>
      <c r="T316" s="56"/>
      <c r="U316" s="485"/>
      <c r="W316" s="56"/>
      <c r="X316" s="56"/>
      <c r="Y316" s="56"/>
      <c r="Z316" s="485"/>
      <c r="AB316" s="56"/>
      <c r="AC316" s="56"/>
      <c r="AD316" s="56"/>
      <c r="AE316" s="485"/>
      <c r="AG316" s="56"/>
      <c r="AH316" s="56"/>
      <c r="AI316" s="56"/>
      <c r="AJ316" s="485"/>
      <c r="AL316" s="56"/>
      <c r="AM316" s="56"/>
      <c r="AN316" s="56"/>
      <c r="AO316" s="485"/>
      <c r="AQ316" s="56"/>
      <c r="AR316" s="56"/>
      <c r="AS316" s="56"/>
      <c r="AT316" s="485"/>
      <c r="AU316" s="56"/>
      <c r="AV316" s="56"/>
      <c r="AW316" s="56"/>
      <c r="AX316" s="56"/>
      <c r="AY316" s="485"/>
      <c r="AZ316" s="56"/>
      <c r="BA316" s="56"/>
      <c r="BB316" s="56"/>
      <c r="BC316" s="56"/>
      <c r="BD316" s="485"/>
      <c r="BE316" s="56"/>
      <c r="BF316" s="56"/>
      <c r="BG316" s="56"/>
      <c r="BH316" s="56"/>
      <c r="BI316" s="485"/>
      <c r="BJ316" s="56"/>
      <c r="BK316" s="56"/>
      <c r="BL316" s="56"/>
      <c r="BM316" s="56"/>
      <c r="BN316" s="485"/>
      <c r="BO316" s="56"/>
      <c r="BP316" s="56"/>
      <c r="BQ316" s="56"/>
      <c r="BR316" s="56"/>
      <c r="BS316" s="485"/>
      <c r="BT316" s="56"/>
      <c r="BU316" s="56"/>
      <c r="BV316" s="56"/>
      <c r="BW316" s="56"/>
      <c r="BX316" s="485"/>
      <c r="BY316" s="56"/>
      <c r="BZ316" s="56"/>
      <c r="CA316" s="56"/>
      <c r="CB316" s="56"/>
      <c r="CC316" s="485"/>
      <c r="CE316" s="56"/>
      <c r="CF316" s="56"/>
      <c r="CG316" s="56"/>
      <c r="CH316" s="485"/>
      <c r="CJ316" s="56"/>
      <c r="CK316" s="56"/>
      <c r="CL316" s="56"/>
      <c r="CM316" s="485"/>
      <c r="CO316" s="56"/>
      <c r="CP316" s="56"/>
      <c r="CQ316" s="56"/>
      <c r="CR316" s="485"/>
      <c r="CT316" s="56"/>
      <c r="CU316" s="56"/>
      <c r="CV316" s="56"/>
      <c r="CW316" s="485"/>
      <c r="CY316" s="56"/>
      <c r="CZ316" s="56"/>
      <c r="DA316" s="56"/>
      <c r="DB316" s="485"/>
      <c r="DD316" s="56"/>
      <c r="DE316" s="56"/>
      <c r="DF316" s="56"/>
      <c r="DG316" s="485"/>
      <c r="DI316" s="56"/>
      <c r="DJ316" s="56"/>
      <c r="DK316" s="56"/>
      <c r="DL316" s="485"/>
      <c r="DM316" s="56"/>
      <c r="DN316" s="56"/>
      <c r="DO316" s="56"/>
      <c r="DP316" s="56"/>
      <c r="DQ316" s="485"/>
      <c r="DR316" s="56"/>
      <c r="DS316" s="56"/>
      <c r="DT316" s="56"/>
      <c r="DU316" s="56"/>
      <c r="DV316" s="485"/>
      <c r="DW316" s="56"/>
      <c r="DX316" s="56"/>
      <c r="DY316" s="56"/>
      <c r="DZ316" s="56"/>
      <c r="EA316" s="485"/>
      <c r="EB316" s="56"/>
      <c r="EC316" s="56"/>
      <c r="ED316" s="56"/>
      <c r="EE316" s="56"/>
      <c r="EF316" s="485"/>
      <c r="EG316" s="56"/>
      <c r="EH316" s="56"/>
      <c r="EI316" s="56"/>
      <c r="EJ316" s="56"/>
      <c r="EK316" s="485"/>
      <c r="EL316" s="56"/>
      <c r="EM316" s="56"/>
      <c r="EN316" s="56"/>
      <c r="EO316" s="56"/>
      <c r="EP316" s="144"/>
    </row>
    <row r="317" spans="4:146" ht="12.75" hidden="1" customHeight="1" x14ac:dyDescent="0.3">
      <c r="D317" s="144" t="s">
        <v>381</v>
      </c>
      <c r="F317" s="509"/>
      <c r="H317" s="56">
        <f>SUM(H318:H320)</f>
        <v>0</v>
      </c>
      <c r="I317" s="56"/>
      <c r="J317" s="56"/>
      <c r="K317" s="485"/>
      <c r="M317" s="56">
        <f>SUM(M318:M320)</f>
        <v>0</v>
      </c>
      <c r="N317" s="56"/>
      <c r="O317" s="56"/>
      <c r="P317" s="485"/>
      <c r="R317" s="56">
        <f>SUM(R318:R320)</f>
        <v>0</v>
      </c>
      <c r="S317" s="56"/>
      <c r="T317" s="56"/>
      <c r="U317" s="485"/>
      <c r="W317" s="56">
        <f>SUM(W318:W320)</f>
        <v>0</v>
      </c>
      <c r="X317" s="56"/>
      <c r="Y317" s="56"/>
      <c r="Z317" s="485"/>
      <c r="AB317" s="56">
        <f>SUM(AB318:AB320)</f>
        <v>0</v>
      </c>
      <c r="AC317" s="56"/>
      <c r="AD317" s="56"/>
      <c r="AE317" s="485"/>
      <c r="AG317" s="56">
        <f>SUM(AG318:AG320)</f>
        <v>0</v>
      </c>
      <c r="AH317" s="56"/>
      <c r="AI317" s="56"/>
      <c r="AJ317" s="485"/>
      <c r="AL317" s="56">
        <f>SUM(AL318:AL320)</f>
        <v>0</v>
      </c>
      <c r="AM317" s="56"/>
      <c r="AN317" s="56"/>
      <c r="AO317" s="485"/>
      <c r="AQ317" s="56">
        <f>SUM(AQ318:AQ320)</f>
        <v>0</v>
      </c>
      <c r="AR317" s="56"/>
      <c r="AS317" s="56"/>
      <c r="AT317" s="485"/>
      <c r="AV317" s="56">
        <f>SUM(AV318:AV320)</f>
        <v>0</v>
      </c>
      <c r="AW317" s="56"/>
      <c r="AX317" s="56"/>
      <c r="AY317" s="485"/>
      <c r="BA317" s="56">
        <f>SUM(BA318:BA320)</f>
        <v>0</v>
      </c>
      <c r="BB317" s="56"/>
      <c r="BC317" s="56"/>
      <c r="BD317" s="485"/>
      <c r="BF317" s="56">
        <f>SUM(BF318:BF320)</f>
        <v>0</v>
      </c>
      <c r="BG317" s="56"/>
      <c r="BH317" s="56"/>
      <c r="BI317" s="485"/>
      <c r="BK317" s="56">
        <f>SUM(BK318:BK320)</f>
        <v>0</v>
      </c>
      <c r="BL317" s="56"/>
      <c r="BM317" s="56"/>
      <c r="BN317" s="485"/>
      <c r="BP317" s="56">
        <f>SUM(BP318:BP320)</f>
        <v>0</v>
      </c>
      <c r="BQ317" s="56"/>
      <c r="BR317" s="56"/>
      <c r="BS317" s="485"/>
      <c r="BU317" s="56">
        <f>SUM(BU318:BU320)</f>
        <v>0</v>
      </c>
      <c r="BV317" s="56"/>
      <c r="BW317" s="56"/>
      <c r="BX317" s="485"/>
      <c r="BZ317" s="56">
        <f>SUM(BZ318:BZ320)</f>
        <v>0</v>
      </c>
      <c r="CA317" s="56"/>
      <c r="CB317" s="56"/>
      <c r="CC317" s="485"/>
      <c r="CE317" s="56">
        <f>SUM(CE318:CE320)</f>
        <v>0</v>
      </c>
      <c r="CF317" s="56"/>
      <c r="CG317" s="56"/>
      <c r="CH317" s="485"/>
      <c r="CJ317" s="56">
        <f>SUM(CJ318:CJ320)</f>
        <v>0</v>
      </c>
      <c r="CK317" s="56"/>
      <c r="CL317" s="56"/>
      <c r="CM317" s="485"/>
      <c r="CO317" s="56">
        <f>SUM(CO318:CO320)</f>
        <v>0</v>
      </c>
      <c r="CP317" s="56"/>
      <c r="CQ317" s="56"/>
      <c r="CR317" s="485"/>
      <c r="CT317" s="56">
        <f>SUM(CT318:CT320)</f>
        <v>0</v>
      </c>
      <c r="CU317" s="56"/>
      <c r="CV317" s="56"/>
      <c r="CW317" s="485"/>
      <c r="CY317" s="56">
        <f>SUM(CY318:CY320)</f>
        <v>0</v>
      </c>
      <c r="CZ317" s="56"/>
      <c r="DA317" s="56"/>
      <c r="DB317" s="485"/>
      <c r="DD317" s="56">
        <f>SUM(DD318:DD320)</f>
        <v>0</v>
      </c>
      <c r="DE317" s="56"/>
      <c r="DF317" s="56"/>
      <c r="DG317" s="485"/>
      <c r="DI317" s="56">
        <f>SUM(DI318:DI320)</f>
        <v>0</v>
      </c>
      <c r="DJ317" s="56"/>
      <c r="DK317" s="56"/>
      <c r="DL317" s="485"/>
      <c r="DN317" s="56">
        <f>SUM(DN318:DN320)</f>
        <v>0</v>
      </c>
      <c r="DO317" s="56"/>
      <c r="DP317" s="56"/>
      <c r="DQ317" s="485"/>
      <c r="DS317" s="56">
        <f>SUM(DS318:DS320)</f>
        <v>0</v>
      </c>
      <c r="DT317" s="56"/>
      <c r="DU317" s="56"/>
      <c r="DV317" s="485"/>
      <c r="DX317" s="56">
        <f>SUM(DX318:DX320)</f>
        <v>0</v>
      </c>
      <c r="DY317" s="56"/>
      <c r="DZ317" s="56"/>
      <c r="EA317" s="485"/>
      <c r="EC317" s="56">
        <f>SUM(EC318:EC320)</f>
        <v>0</v>
      </c>
      <c r="ED317" s="56"/>
      <c r="EE317" s="56"/>
      <c r="EF317" s="485"/>
      <c r="EH317" s="56">
        <f>SUM(EH318:EH320)</f>
        <v>0</v>
      </c>
      <c r="EI317" s="56"/>
      <c r="EJ317" s="56"/>
      <c r="EK317" s="485"/>
      <c r="EM317" s="56">
        <f>SUM(EM318:EM320)</f>
        <v>0</v>
      </c>
      <c r="EN317" s="56"/>
      <c r="EO317" s="56"/>
      <c r="EP317" s="144"/>
    </row>
    <row r="318" spans="4:146" ht="12.75" hidden="1" customHeight="1" x14ac:dyDescent="0.3">
      <c r="D318" s="144" t="s">
        <v>362</v>
      </c>
      <c r="F318" s="509"/>
      <c r="G318" s="406"/>
      <c r="H318" s="483">
        <v>0</v>
      </c>
      <c r="I318" s="484"/>
      <c r="J318" s="56"/>
      <c r="K318" s="485"/>
      <c r="L318" s="406"/>
      <c r="M318" s="483">
        <v>0</v>
      </c>
      <c r="N318" s="484"/>
      <c r="O318" s="56"/>
      <c r="P318" s="485"/>
      <c r="Q318" s="406"/>
      <c r="R318" s="483">
        <v>0</v>
      </c>
      <c r="S318" s="484"/>
      <c r="T318" s="56"/>
      <c r="U318" s="485"/>
      <c r="V318" s="406"/>
      <c r="W318" s="483">
        <v>0</v>
      </c>
      <c r="X318" s="484"/>
      <c r="Y318" s="56"/>
      <c r="Z318" s="485"/>
      <c r="AA318" s="406"/>
      <c r="AB318" s="483">
        <v>0</v>
      </c>
      <c r="AC318" s="484"/>
      <c r="AD318" s="56"/>
      <c r="AE318" s="485"/>
      <c r="AF318" s="406"/>
      <c r="AG318" s="483">
        <v>0</v>
      </c>
      <c r="AH318" s="484"/>
      <c r="AI318" s="56"/>
      <c r="AJ318" s="485"/>
      <c r="AK318" s="406"/>
      <c r="AL318" s="483">
        <v>0</v>
      </c>
      <c r="AM318" s="484"/>
      <c r="AN318" s="56"/>
      <c r="AO318" s="485"/>
      <c r="AP318" s="406"/>
      <c r="AQ318" s="483">
        <v>0</v>
      </c>
      <c r="AR318" s="484"/>
      <c r="AS318" s="56"/>
      <c r="AT318" s="485"/>
      <c r="AU318" s="406"/>
      <c r="AV318" s="483">
        <v>0</v>
      </c>
      <c r="AW318" s="484"/>
      <c r="AX318" s="56"/>
      <c r="AY318" s="485"/>
      <c r="AZ318" s="406"/>
      <c r="BA318" s="483">
        <v>0</v>
      </c>
      <c r="BB318" s="484"/>
      <c r="BC318" s="56"/>
      <c r="BD318" s="485"/>
      <c r="BE318" s="406"/>
      <c r="BF318" s="483">
        <v>0</v>
      </c>
      <c r="BG318" s="484"/>
      <c r="BH318" s="56"/>
      <c r="BI318" s="485"/>
      <c r="BJ318" s="406"/>
      <c r="BK318" s="483">
        <v>0</v>
      </c>
      <c r="BL318" s="484"/>
      <c r="BM318" s="56"/>
      <c r="BN318" s="485"/>
      <c r="BO318" s="406"/>
      <c r="BP318" s="483">
        <v>0</v>
      </c>
      <c r="BQ318" s="484"/>
      <c r="BR318" s="56"/>
      <c r="BS318" s="485"/>
      <c r="BT318" s="406"/>
      <c r="BU318" s="483">
        <f>SUM(M318:BP318)</f>
        <v>0</v>
      </c>
      <c r="BV318" s="484"/>
      <c r="BW318" s="56"/>
      <c r="BX318" s="485"/>
      <c r="BY318" s="406"/>
      <c r="BZ318" s="483">
        <v>0</v>
      </c>
      <c r="CA318" s="484"/>
      <c r="CB318" s="56"/>
      <c r="CC318" s="485"/>
      <c r="CD318" s="406"/>
      <c r="CE318" s="483">
        <v>0</v>
      </c>
      <c r="CF318" s="484"/>
      <c r="CG318" s="56"/>
      <c r="CH318" s="485"/>
      <c r="CI318" s="406"/>
      <c r="CJ318" s="483">
        <v>0</v>
      </c>
      <c r="CK318" s="484"/>
      <c r="CL318" s="56"/>
      <c r="CM318" s="485"/>
      <c r="CN318" s="406"/>
      <c r="CO318" s="483">
        <v>0</v>
      </c>
      <c r="CP318" s="484"/>
      <c r="CQ318" s="56"/>
      <c r="CR318" s="485"/>
      <c r="CS318" s="406"/>
      <c r="CT318" s="483">
        <v>0</v>
      </c>
      <c r="CU318" s="484"/>
      <c r="CV318" s="56"/>
      <c r="CW318" s="485"/>
      <c r="CX318" s="406"/>
      <c r="CY318" s="483">
        <v>0</v>
      </c>
      <c r="CZ318" s="484"/>
      <c r="DA318" s="56"/>
      <c r="DB318" s="485"/>
      <c r="DC318" s="406"/>
      <c r="DD318" s="483">
        <v>0</v>
      </c>
      <c r="DE318" s="484"/>
      <c r="DF318" s="56"/>
      <c r="DG318" s="485"/>
      <c r="DH318" s="406"/>
      <c r="DI318" s="483">
        <v>0</v>
      </c>
      <c r="DJ318" s="484"/>
      <c r="DK318" s="56"/>
      <c r="DL318" s="485"/>
      <c r="DM318" s="406"/>
      <c r="DN318" s="483">
        <v>0</v>
      </c>
      <c r="DO318" s="484"/>
      <c r="DP318" s="56"/>
      <c r="DQ318" s="485"/>
      <c r="DR318" s="406"/>
      <c r="DS318" s="483">
        <v>0</v>
      </c>
      <c r="DT318" s="484"/>
      <c r="DU318" s="56"/>
      <c r="DV318" s="485"/>
      <c r="DW318" s="406"/>
      <c r="DX318" s="483">
        <v>0</v>
      </c>
      <c r="DY318" s="484"/>
      <c r="DZ318" s="56"/>
      <c r="EA318" s="485"/>
      <c r="EB318" s="406"/>
      <c r="EC318" s="483">
        <v>0</v>
      </c>
      <c r="ED318" s="484"/>
      <c r="EE318" s="56"/>
      <c r="EF318" s="485"/>
      <c r="EG318" s="406"/>
      <c r="EH318" s="483">
        <v>0</v>
      </c>
      <c r="EI318" s="484"/>
      <c r="EJ318" s="56"/>
      <c r="EK318" s="485"/>
      <c r="EL318" s="406"/>
      <c r="EM318" s="483">
        <f t="shared" ref="EM318:EM320" si="40">SUM(CE318:EC318)</f>
        <v>0</v>
      </c>
      <c r="EN318" s="484"/>
      <c r="EO318" s="56"/>
      <c r="EP318" s="144"/>
    </row>
    <row r="319" spans="4:146" ht="12.75" hidden="1" customHeight="1" x14ac:dyDescent="0.3">
      <c r="D319" s="144" t="s">
        <v>365</v>
      </c>
      <c r="F319" s="509"/>
      <c r="G319" s="400"/>
      <c r="H319" s="56">
        <v>0</v>
      </c>
      <c r="I319" s="55"/>
      <c r="J319" s="56"/>
      <c r="K319" s="485"/>
      <c r="L319" s="400"/>
      <c r="M319" s="56">
        <v>0</v>
      </c>
      <c r="N319" s="55"/>
      <c r="O319" s="56"/>
      <c r="P319" s="485"/>
      <c r="Q319" s="400"/>
      <c r="R319" s="56">
        <v>0</v>
      </c>
      <c r="S319" s="55"/>
      <c r="T319" s="56"/>
      <c r="U319" s="485"/>
      <c r="V319" s="400"/>
      <c r="W319" s="56">
        <v>0</v>
      </c>
      <c r="X319" s="55"/>
      <c r="Y319" s="56"/>
      <c r="Z319" s="485"/>
      <c r="AA319" s="400"/>
      <c r="AB319" s="56">
        <v>0</v>
      </c>
      <c r="AC319" s="55"/>
      <c r="AD319" s="56"/>
      <c r="AE319" s="485"/>
      <c r="AF319" s="400"/>
      <c r="AG319" s="56">
        <v>0</v>
      </c>
      <c r="AH319" s="55"/>
      <c r="AI319" s="56"/>
      <c r="AJ319" s="485"/>
      <c r="AK319" s="400"/>
      <c r="AL319" s="56">
        <v>0</v>
      </c>
      <c r="AM319" s="55"/>
      <c r="AN319" s="56"/>
      <c r="AO319" s="485"/>
      <c r="AP319" s="400"/>
      <c r="AQ319" s="56">
        <v>0</v>
      </c>
      <c r="AR319" s="55"/>
      <c r="AS319" s="56"/>
      <c r="AT319" s="485"/>
      <c r="AU319" s="400"/>
      <c r="AV319" s="56">
        <v>0</v>
      </c>
      <c r="AW319" s="55"/>
      <c r="AX319" s="56"/>
      <c r="AY319" s="485"/>
      <c r="AZ319" s="400"/>
      <c r="BA319" s="56">
        <v>0</v>
      </c>
      <c r="BB319" s="55"/>
      <c r="BC319" s="56"/>
      <c r="BD319" s="485"/>
      <c r="BE319" s="400"/>
      <c r="BF319" s="56">
        <v>0</v>
      </c>
      <c r="BG319" s="55"/>
      <c r="BH319" s="56"/>
      <c r="BI319" s="485"/>
      <c r="BJ319" s="400"/>
      <c r="BK319" s="56">
        <v>0</v>
      </c>
      <c r="BL319" s="55"/>
      <c r="BM319" s="56"/>
      <c r="BN319" s="485"/>
      <c r="BO319" s="400"/>
      <c r="BP319" s="56">
        <v>0</v>
      </c>
      <c r="BQ319" s="55"/>
      <c r="BR319" s="56"/>
      <c r="BS319" s="485"/>
      <c r="BT319" s="400"/>
      <c r="BU319" s="56">
        <f>SUM(M319:BP319)</f>
        <v>0</v>
      </c>
      <c r="BV319" s="55"/>
      <c r="BW319" s="56"/>
      <c r="BX319" s="485"/>
      <c r="BY319" s="400"/>
      <c r="BZ319" s="56">
        <v>0</v>
      </c>
      <c r="CA319" s="55"/>
      <c r="CB319" s="56"/>
      <c r="CC319" s="485"/>
      <c r="CD319" s="400"/>
      <c r="CE319" s="56">
        <v>0</v>
      </c>
      <c r="CF319" s="55"/>
      <c r="CG319" s="56"/>
      <c r="CH319" s="485"/>
      <c r="CI319" s="400"/>
      <c r="CJ319" s="56">
        <v>0</v>
      </c>
      <c r="CK319" s="55"/>
      <c r="CL319" s="56"/>
      <c r="CM319" s="485"/>
      <c r="CN319" s="400"/>
      <c r="CO319" s="56">
        <v>0</v>
      </c>
      <c r="CP319" s="55"/>
      <c r="CQ319" s="56"/>
      <c r="CR319" s="485"/>
      <c r="CS319" s="400"/>
      <c r="CT319" s="56">
        <v>0</v>
      </c>
      <c r="CU319" s="55"/>
      <c r="CV319" s="56"/>
      <c r="CW319" s="485"/>
      <c r="CX319" s="400"/>
      <c r="CY319" s="56">
        <v>0</v>
      </c>
      <c r="CZ319" s="55"/>
      <c r="DA319" s="56"/>
      <c r="DB319" s="485"/>
      <c r="DC319" s="400"/>
      <c r="DD319" s="56">
        <v>0</v>
      </c>
      <c r="DE319" s="55"/>
      <c r="DF319" s="56"/>
      <c r="DG319" s="485"/>
      <c r="DH319" s="400"/>
      <c r="DI319" s="56">
        <v>0</v>
      </c>
      <c r="DJ319" s="55"/>
      <c r="DK319" s="56"/>
      <c r="DL319" s="485"/>
      <c r="DM319" s="400"/>
      <c r="DN319" s="56">
        <v>0</v>
      </c>
      <c r="DO319" s="55"/>
      <c r="DP319" s="56"/>
      <c r="DQ319" s="485"/>
      <c r="DR319" s="400"/>
      <c r="DS319" s="56">
        <v>0</v>
      </c>
      <c r="DT319" s="55"/>
      <c r="DU319" s="56"/>
      <c r="DV319" s="485"/>
      <c r="DW319" s="400"/>
      <c r="DX319" s="56">
        <v>0</v>
      </c>
      <c r="DY319" s="55"/>
      <c r="DZ319" s="56"/>
      <c r="EA319" s="485"/>
      <c r="EB319" s="400"/>
      <c r="EC319" s="56">
        <v>0</v>
      </c>
      <c r="ED319" s="55"/>
      <c r="EE319" s="56"/>
      <c r="EF319" s="485"/>
      <c r="EG319" s="400"/>
      <c r="EH319" s="56">
        <v>0</v>
      </c>
      <c r="EI319" s="55"/>
      <c r="EJ319" s="56"/>
      <c r="EK319" s="485"/>
      <c r="EL319" s="400"/>
      <c r="EM319" s="56">
        <f t="shared" si="40"/>
        <v>0</v>
      </c>
      <c r="EN319" s="55"/>
      <c r="EO319" s="56"/>
      <c r="EP319" s="144"/>
    </row>
    <row r="320" spans="4:146" ht="12.75" hidden="1" customHeight="1" x14ac:dyDescent="0.3">
      <c r="D320" s="144" t="s">
        <v>382</v>
      </c>
      <c r="F320" s="509"/>
      <c r="G320" s="420"/>
      <c r="H320" s="121">
        <v>0</v>
      </c>
      <c r="I320" s="120"/>
      <c r="J320" s="56"/>
      <c r="K320" s="485"/>
      <c r="L320" s="420"/>
      <c r="M320" s="121">
        <v>0</v>
      </c>
      <c r="N320" s="120"/>
      <c r="O320" s="56"/>
      <c r="P320" s="485"/>
      <c r="Q320" s="420"/>
      <c r="R320" s="121">
        <v>0</v>
      </c>
      <c r="S320" s="120"/>
      <c r="T320" s="56"/>
      <c r="U320" s="485"/>
      <c r="V320" s="420"/>
      <c r="W320" s="121">
        <v>0</v>
      </c>
      <c r="X320" s="120"/>
      <c r="Y320" s="56"/>
      <c r="Z320" s="485"/>
      <c r="AA320" s="420"/>
      <c r="AB320" s="121">
        <v>0</v>
      </c>
      <c r="AC320" s="120"/>
      <c r="AD320" s="56"/>
      <c r="AE320" s="485"/>
      <c r="AF320" s="420"/>
      <c r="AG320" s="121">
        <v>0</v>
      </c>
      <c r="AH320" s="120"/>
      <c r="AI320" s="56"/>
      <c r="AJ320" s="485"/>
      <c r="AK320" s="420"/>
      <c r="AL320" s="121">
        <v>0</v>
      </c>
      <c r="AM320" s="120"/>
      <c r="AN320" s="56"/>
      <c r="AO320" s="485"/>
      <c r="AP320" s="420"/>
      <c r="AQ320" s="121">
        <v>0</v>
      </c>
      <c r="AR320" s="120"/>
      <c r="AS320" s="56"/>
      <c r="AT320" s="485"/>
      <c r="AU320" s="420"/>
      <c r="AV320" s="121">
        <v>0</v>
      </c>
      <c r="AW320" s="120"/>
      <c r="AX320" s="56"/>
      <c r="AY320" s="485"/>
      <c r="AZ320" s="420"/>
      <c r="BA320" s="121">
        <v>0</v>
      </c>
      <c r="BB320" s="120"/>
      <c r="BC320" s="56"/>
      <c r="BD320" s="485"/>
      <c r="BE320" s="420"/>
      <c r="BF320" s="121">
        <v>0</v>
      </c>
      <c r="BG320" s="120"/>
      <c r="BH320" s="56"/>
      <c r="BI320" s="485"/>
      <c r="BJ320" s="420"/>
      <c r="BK320" s="121">
        <v>0</v>
      </c>
      <c r="BL320" s="120"/>
      <c r="BM320" s="56"/>
      <c r="BN320" s="485"/>
      <c r="BO320" s="420"/>
      <c r="BP320" s="121">
        <v>0</v>
      </c>
      <c r="BQ320" s="120"/>
      <c r="BR320" s="56"/>
      <c r="BS320" s="485"/>
      <c r="BT320" s="420"/>
      <c r="BU320" s="121">
        <f>SUM(M320:BP320)</f>
        <v>0</v>
      </c>
      <c r="BV320" s="120"/>
      <c r="BW320" s="56"/>
      <c r="BX320" s="485"/>
      <c r="BY320" s="420"/>
      <c r="BZ320" s="121">
        <v>0</v>
      </c>
      <c r="CA320" s="120"/>
      <c r="CB320" s="56"/>
      <c r="CC320" s="485"/>
      <c r="CD320" s="420"/>
      <c r="CE320" s="121">
        <v>0</v>
      </c>
      <c r="CF320" s="120"/>
      <c r="CG320" s="56"/>
      <c r="CH320" s="485"/>
      <c r="CI320" s="420"/>
      <c r="CJ320" s="121">
        <v>0</v>
      </c>
      <c r="CK320" s="120"/>
      <c r="CL320" s="56"/>
      <c r="CM320" s="485"/>
      <c r="CN320" s="420"/>
      <c r="CO320" s="121">
        <v>0</v>
      </c>
      <c r="CP320" s="120"/>
      <c r="CQ320" s="56"/>
      <c r="CR320" s="485"/>
      <c r="CS320" s="420"/>
      <c r="CT320" s="121">
        <v>0</v>
      </c>
      <c r="CU320" s="120"/>
      <c r="CV320" s="56"/>
      <c r="CW320" s="485"/>
      <c r="CX320" s="420"/>
      <c r="CY320" s="121">
        <v>0</v>
      </c>
      <c r="CZ320" s="120"/>
      <c r="DA320" s="56"/>
      <c r="DB320" s="485"/>
      <c r="DC320" s="420"/>
      <c r="DD320" s="121">
        <v>0</v>
      </c>
      <c r="DE320" s="120"/>
      <c r="DF320" s="56"/>
      <c r="DG320" s="485"/>
      <c r="DH320" s="420"/>
      <c r="DI320" s="121">
        <v>0</v>
      </c>
      <c r="DJ320" s="120"/>
      <c r="DK320" s="56"/>
      <c r="DL320" s="485"/>
      <c r="DM320" s="420"/>
      <c r="DN320" s="121">
        <v>0</v>
      </c>
      <c r="DO320" s="120"/>
      <c r="DP320" s="56"/>
      <c r="DQ320" s="485"/>
      <c r="DR320" s="420"/>
      <c r="DS320" s="121">
        <v>0</v>
      </c>
      <c r="DT320" s="120"/>
      <c r="DU320" s="56"/>
      <c r="DV320" s="485"/>
      <c r="DW320" s="420"/>
      <c r="DX320" s="121">
        <v>0</v>
      </c>
      <c r="DY320" s="120"/>
      <c r="DZ320" s="56"/>
      <c r="EA320" s="485"/>
      <c r="EB320" s="420"/>
      <c r="EC320" s="121">
        <v>0</v>
      </c>
      <c r="ED320" s="120"/>
      <c r="EE320" s="56"/>
      <c r="EF320" s="485"/>
      <c r="EG320" s="420"/>
      <c r="EH320" s="121">
        <v>0</v>
      </c>
      <c r="EI320" s="120"/>
      <c r="EJ320" s="56"/>
      <c r="EK320" s="485"/>
      <c r="EL320" s="420"/>
      <c r="EM320" s="121">
        <f t="shared" si="40"/>
        <v>0</v>
      </c>
      <c r="EN320" s="120"/>
      <c r="EO320" s="56"/>
      <c r="EP320" s="144"/>
    </row>
    <row r="321" spans="4:146" ht="12.75" hidden="1" customHeight="1" x14ac:dyDescent="0.3">
      <c r="D321" s="144"/>
      <c r="F321" s="509"/>
      <c r="H321" s="56"/>
      <c r="I321" s="56"/>
      <c r="J321" s="56"/>
      <c r="K321" s="485"/>
      <c r="M321" s="56"/>
      <c r="N321" s="56"/>
      <c r="O321" s="56"/>
      <c r="P321" s="485"/>
      <c r="R321" s="56"/>
      <c r="S321" s="56"/>
      <c r="T321" s="56"/>
      <c r="U321" s="485"/>
      <c r="W321" s="56"/>
      <c r="X321" s="56"/>
      <c r="Y321" s="56"/>
      <c r="Z321" s="485"/>
      <c r="AB321" s="56"/>
      <c r="AC321" s="56"/>
      <c r="AD321" s="56"/>
      <c r="AE321" s="485"/>
      <c r="AG321" s="56"/>
      <c r="AH321" s="56"/>
      <c r="AI321" s="56"/>
      <c r="AJ321" s="485"/>
      <c r="AL321" s="56"/>
      <c r="AM321" s="56"/>
      <c r="AN321" s="56"/>
      <c r="AO321" s="485"/>
      <c r="AQ321" s="56"/>
      <c r="AR321" s="56"/>
      <c r="AS321" s="56"/>
      <c r="AT321" s="485"/>
      <c r="AV321" s="56"/>
      <c r="AW321" s="56"/>
      <c r="AX321" s="56"/>
      <c r="AY321" s="485"/>
      <c r="BA321" s="56"/>
      <c r="BB321" s="56"/>
      <c r="BC321" s="56"/>
      <c r="BD321" s="485"/>
      <c r="BF321" s="56"/>
      <c r="BG321" s="56"/>
      <c r="BH321" s="56"/>
      <c r="BI321" s="485"/>
      <c r="BK321" s="56"/>
      <c r="BL321" s="56"/>
      <c r="BM321" s="56"/>
      <c r="BN321" s="485"/>
      <c r="BP321" s="56"/>
      <c r="BQ321" s="56"/>
      <c r="BR321" s="56"/>
      <c r="BS321" s="485"/>
      <c r="BU321" s="56"/>
      <c r="BV321" s="56"/>
      <c r="BW321" s="56"/>
      <c r="BX321" s="485"/>
      <c r="BZ321" s="56"/>
      <c r="CA321" s="56"/>
      <c r="CB321" s="56"/>
      <c r="CC321" s="485"/>
      <c r="CE321" s="56"/>
      <c r="CF321" s="56"/>
      <c r="CG321" s="56"/>
      <c r="CH321" s="485"/>
      <c r="CJ321" s="56"/>
      <c r="CK321" s="56"/>
      <c r="CL321" s="56"/>
      <c r="CM321" s="485"/>
      <c r="CO321" s="56"/>
      <c r="CP321" s="56"/>
      <c r="CQ321" s="56"/>
      <c r="CR321" s="485"/>
      <c r="CT321" s="56"/>
      <c r="CU321" s="56"/>
      <c r="CV321" s="56"/>
      <c r="CW321" s="485"/>
      <c r="CY321" s="56"/>
      <c r="CZ321" s="56"/>
      <c r="DA321" s="56"/>
      <c r="DB321" s="485"/>
      <c r="DD321" s="56"/>
      <c r="DE321" s="56"/>
      <c r="DF321" s="56"/>
      <c r="DG321" s="485"/>
      <c r="DI321" s="56"/>
      <c r="DJ321" s="56"/>
      <c r="DK321" s="56"/>
      <c r="DL321" s="485"/>
      <c r="DN321" s="56"/>
      <c r="DO321" s="56"/>
      <c r="DP321" s="56"/>
      <c r="DQ321" s="485"/>
      <c r="DS321" s="56"/>
      <c r="DT321" s="56"/>
      <c r="DU321" s="56"/>
      <c r="DV321" s="485"/>
      <c r="DX321" s="56"/>
      <c r="DY321" s="56"/>
      <c r="DZ321" s="56"/>
      <c r="EA321" s="485"/>
      <c r="EC321" s="56"/>
      <c r="ED321" s="56"/>
      <c r="EE321" s="56"/>
      <c r="EF321" s="485"/>
      <c r="EH321" s="56"/>
      <c r="EI321" s="56"/>
      <c r="EJ321" s="56"/>
      <c r="EK321" s="485"/>
      <c r="EM321" s="56"/>
      <c r="EN321" s="56"/>
      <c r="EO321" s="56"/>
      <c r="EP321" s="144"/>
    </row>
    <row r="322" spans="4:146" ht="12.75" hidden="1" customHeight="1" x14ac:dyDescent="0.3">
      <c r="D322" s="144" t="s">
        <v>384</v>
      </c>
      <c r="H322" s="56">
        <f>SUM(H323:H325)</f>
        <v>0</v>
      </c>
      <c r="I322" s="56"/>
      <c r="J322" s="56"/>
      <c r="K322" s="485"/>
      <c r="L322" s="56"/>
      <c r="M322" s="56">
        <f>SUM(M323:M325)</f>
        <v>0</v>
      </c>
      <c r="N322" s="56"/>
      <c r="O322" s="56"/>
      <c r="P322" s="485"/>
      <c r="Q322" s="56"/>
      <c r="R322" s="56">
        <f>SUM(R323:R325)</f>
        <v>0</v>
      </c>
      <c r="S322" s="56"/>
      <c r="T322" s="56"/>
      <c r="U322" s="485"/>
      <c r="V322" s="56"/>
      <c r="W322" s="56">
        <f>SUM(W323:W325)</f>
        <v>0</v>
      </c>
      <c r="X322" s="56"/>
      <c r="Y322" s="56"/>
      <c r="Z322" s="485"/>
      <c r="AA322" s="56"/>
      <c r="AB322" s="56">
        <f>SUM(AB323:AB325)</f>
        <v>0</v>
      </c>
      <c r="AC322" s="56"/>
      <c r="AD322" s="56"/>
      <c r="AE322" s="485"/>
      <c r="AF322" s="56"/>
      <c r="AG322" s="56">
        <f>SUM(AG323:AG325)</f>
        <v>0</v>
      </c>
      <c r="AH322" s="56"/>
      <c r="AI322" s="56"/>
      <c r="AJ322" s="485"/>
      <c r="AK322" s="56"/>
      <c r="AL322" s="56">
        <f>SUM(AL323:AL325)</f>
        <v>0</v>
      </c>
      <c r="AM322" s="56"/>
      <c r="AN322" s="56"/>
      <c r="AO322" s="485"/>
      <c r="AP322" s="56"/>
      <c r="AQ322" s="56">
        <f>SUM(AQ323:AQ325)</f>
        <v>0</v>
      </c>
      <c r="AR322" s="56"/>
      <c r="AS322" s="56"/>
      <c r="AT322" s="485"/>
      <c r="AU322" s="56"/>
      <c r="AV322" s="56">
        <f>SUM(AV323:AV325)</f>
        <v>0</v>
      </c>
      <c r="AW322" s="56"/>
      <c r="AX322" s="56"/>
      <c r="AY322" s="485"/>
      <c r="AZ322" s="56"/>
      <c r="BA322" s="56">
        <f>SUM(BA323:BA325)</f>
        <v>0</v>
      </c>
      <c r="BB322" s="56"/>
      <c r="BC322" s="56"/>
      <c r="BD322" s="485"/>
      <c r="BE322" s="56"/>
      <c r="BF322" s="56">
        <f>SUM(BF323:BF325)</f>
        <v>0</v>
      </c>
      <c r="BG322" s="56"/>
      <c r="BH322" s="56"/>
      <c r="BI322" s="485"/>
      <c r="BJ322" s="56"/>
      <c r="BK322" s="56">
        <f>SUM(BK323:BK325)</f>
        <v>0</v>
      </c>
      <c r="BL322" s="56"/>
      <c r="BM322" s="56"/>
      <c r="BN322" s="485"/>
      <c r="BO322" s="56"/>
      <c r="BP322" s="56">
        <f>SUM(BP323:BP325)</f>
        <v>0</v>
      </c>
      <c r="BQ322" s="56"/>
      <c r="BR322" s="56"/>
      <c r="BS322" s="485"/>
      <c r="BT322" s="56"/>
      <c r="BU322" s="56">
        <f>SUM(BU323:BU325)</f>
        <v>0</v>
      </c>
      <c r="BV322" s="56"/>
      <c r="BW322" s="56"/>
      <c r="BX322" s="485"/>
      <c r="BY322" s="56"/>
      <c r="BZ322" s="56">
        <f>SUM(BZ323:BZ325)</f>
        <v>0</v>
      </c>
      <c r="CA322" s="56"/>
      <c r="CB322" s="56"/>
      <c r="CC322" s="485"/>
      <c r="CD322" s="56"/>
      <c r="CE322" s="56">
        <f>SUM(CE323:CE325)</f>
        <v>0</v>
      </c>
      <c r="CF322" s="56"/>
      <c r="CG322" s="56"/>
      <c r="CH322" s="485"/>
      <c r="CI322" s="56"/>
      <c r="CJ322" s="56">
        <f>SUM(CJ323:CJ325)</f>
        <v>0</v>
      </c>
      <c r="CK322" s="56"/>
      <c r="CL322" s="56"/>
      <c r="CM322" s="485"/>
      <c r="CN322" s="56"/>
      <c r="CO322" s="56">
        <f>SUM(CO323:CO325)</f>
        <v>0</v>
      </c>
      <c r="CP322" s="56"/>
      <c r="CQ322" s="56"/>
      <c r="CR322" s="485"/>
      <c r="CS322" s="56"/>
      <c r="CT322" s="56">
        <f>SUM(CT323:CT325)</f>
        <v>0</v>
      </c>
      <c r="CU322" s="56"/>
      <c r="CV322" s="56"/>
      <c r="CW322" s="485"/>
      <c r="CX322" s="56"/>
      <c r="CY322" s="56">
        <f>SUM(CY323:CY325)</f>
        <v>0</v>
      </c>
      <c r="CZ322" s="56"/>
      <c r="DA322" s="56"/>
      <c r="DB322" s="485"/>
      <c r="DC322" s="56"/>
      <c r="DD322" s="56">
        <f>SUM(DD323:DD325)</f>
        <v>0</v>
      </c>
      <c r="DE322" s="56"/>
      <c r="DF322" s="56"/>
      <c r="DG322" s="485"/>
      <c r="DH322" s="56"/>
      <c r="DI322" s="56">
        <f>SUM(DI323:DI325)</f>
        <v>0</v>
      </c>
      <c r="DJ322" s="56"/>
      <c r="DK322" s="56"/>
      <c r="DL322" s="485"/>
      <c r="DM322" s="56"/>
      <c r="DN322" s="56">
        <f>SUM(DN323:DN325)</f>
        <v>0</v>
      </c>
      <c r="DO322" s="56"/>
      <c r="DP322" s="56"/>
      <c r="DQ322" s="485"/>
      <c r="DR322" s="56"/>
      <c r="DS322" s="56">
        <f>SUM(DS323:DS325)</f>
        <v>0</v>
      </c>
      <c r="DT322" s="56"/>
      <c r="DU322" s="56"/>
      <c r="DV322" s="485"/>
      <c r="DW322" s="56"/>
      <c r="DX322" s="56">
        <f>SUM(DX323:DX325)</f>
        <v>0</v>
      </c>
      <c r="DY322" s="56"/>
      <c r="DZ322" s="56"/>
      <c r="EA322" s="485"/>
      <c r="EB322" s="56"/>
      <c r="EC322" s="56">
        <f>SUM(EC323:EC325)</f>
        <v>0</v>
      </c>
      <c r="ED322" s="56"/>
      <c r="EE322" s="56"/>
      <c r="EF322" s="485"/>
      <c r="EG322" s="56"/>
      <c r="EH322" s="56">
        <f>SUM(EH323:EH325)</f>
        <v>0</v>
      </c>
      <c r="EI322" s="56"/>
      <c r="EJ322" s="56"/>
      <c r="EK322" s="485"/>
      <c r="EL322" s="56"/>
      <c r="EM322" s="56">
        <f>SUM(EM323:EM325)</f>
        <v>0</v>
      </c>
      <c r="EN322" s="56"/>
      <c r="EO322" s="56"/>
      <c r="EP322" s="144"/>
    </row>
    <row r="323" spans="4:146" ht="12.75" hidden="1" customHeight="1" x14ac:dyDescent="0.3">
      <c r="D323" s="144" t="s">
        <v>362</v>
      </c>
      <c r="G323" s="406"/>
      <c r="H323" s="483">
        <v>0</v>
      </c>
      <c r="I323" s="484"/>
      <c r="J323" s="56"/>
      <c r="K323" s="485"/>
      <c r="L323" s="486"/>
      <c r="M323" s="483">
        <v>0</v>
      </c>
      <c r="N323" s="484"/>
      <c r="O323" s="56"/>
      <c r="P323" s="485"/>
      <c r="Q323" s="486"/>
      <c r="R323" s="483">
        <v>0</v>
      </c>
      <c r="S323" s="484"/>
      <c r="T323" s="56"/>
      <c r="U323" s="485"/>
      <c r="V323" s="486"/>
      <c r="W323" s="483">
        <v>0</v>
      </c>
      <c r="X323" s="484"/>
      <c r="Y323" s="56"/>
      <c r="Z323" s="485"/>
      <c r="AA323" s="486"/>
      <c r="AB323" s="483">
        <v>0</v>
      </c>
      <c r="AC323" s="484"/>
      <c r="AD323" s="56"/>
      <c r="AE323" s="485"/>
      <c r="AF323" s="486"/>
      <c r="AG323" s="483">
        <v>0</v>
      </c>
      <c r="AH323" s="484"/>
      <c r="AI323" s="56"/>
      <c r="AJ323" s="485"/>
      <c r="AK323" s="486"/>
      <c r="AL323" s="483">
        <v>0</v>
      </c>
      <c r="AM323" s="484"/>
      <c r="AN323" s="56"/>
      <c r="AO323" s="485"/>
      <c r="AP323" s="486"/>
      <c r="AQ323" s="483">
        <v>0</v>
      </c>
      <c r="AR323" s="484"/>
      <c r="AS323" s="56"/>
      <c r="AT323" s="485"/>
      <c r="AU323" s="486"/>
      <c r="AV323" s="483">
        <v>0</v>
      </c>
      <c r="AW323" s="484"/>
      <c r="AX323" s="56"/>
      <c r="AY323" s="485"/>
      <c r="AZ323" s="486"/>
      <c r="BA323" s="483">
        <v>0</v>
      </c>
      <c r="BB323" s="484"/>
      <c r="BC323" s="56"/>
      <c r="BD323" s="485"/>
      <c r="BE323" s="486"/>
      <c r="BF323" s="483">
        <v>0</v>
      </c>
      <c r="BG323" s="484"/>
      <c r="BH323" s="56"/>
      <c r="BI323" s="485"/>
      <c r="BJ323" s="486"/>
      <c r="BK323" s="483">
        <v>0</v>
      </c>
      <c r="BL323" s="484"/>
      <c r="BM323" s="56"/>
      <c r="BN323" s="485"/>
      <c r="BO323" s="486"/>
      <c r="BP323" s="483">
        <v>0</v>
      </c>
      <c r="BQ323" s="484"/>
      <c r="BR323" s="56"/>
      <c r="BS323" s="485"/>
      <c r="BT323" s="486"/>
      <c r="BU323" s="483">
        <f>SUM(M323:BP323)</f>
        <v>0</v>
      </c>
      <c r="BV323" s="484"/>
      <c r="BW323" s="56"/>
      <c r="BX323" s="485"/>
      <c r="BY323" s="486"/>
      <c r="BZ323" s="483">
        <v>0</v>
      </c>
      <c r="CA323" s="484"/>
      <c r="CB323" s="56"/>
      <c r="CC323" s="485"/>
      <c r="CD323" s="486"/>
      <c r="CE323" s="483">
        <v>0</v>
      </c>
      <c r="CF323" s="484"/>
      <c r="CG323" s="56"/>
      <c r="CH323" s="485"/>
      <c r="CI323" s="486"/>
      <c r="CJ323" s="483">
        <v>0</v>
      </c>
      <c r="CK323" s="484"/>
      <c r="CL323" s="56"/>
      <c r="CM323" s="485"/>
      <c r="CN323" s="486"/>
      <c r="CO323" s="483">
        <v>0</v>
      </c>
      <c r="CP323" s="484"/>
      <c r="CQ323" s="56"/>
      <c r="CR323" s="485"/>
      <c r="CS323" s="486"/>
      <c r="CT323" s="483">
        <v>0</v>
      </c>
      <c r="CU323" s="484"/>
      <c r="CV323" s="56"/>
      <c r="CW323" s="485"/>
      <c r="CX323" s="486"/>
      <c r="CY323" s="483">
        <v>0</v>
      </c>
      <c r="CZ323" s="484"/>
      <c r="DA323" s="56"/>
      <c r="DB323" s="485"/>
      <c r="DC323" s="486"/>
      <c r="DD323" s="483">
        <v>0</v>
      </c>
      <c r="DE323" s="484"/>
      <c r="DF323" s="56"/>
      <c r="DG323" s="485"/>
      <c r="DH323" s="486"/>
      <c r="DI323" s="483">
        <v>0</v>
      </c>
      <c r="DJ323" s="484"/>
      <c r="DK323" s="56"/>
      <c r="DL323" s="485"/>
      <c r="DM323" s="486"/>
      <c r="DN323" s="483">
        <v>0</v>
      </c>
      <c r="DO323" s="484"/>
      <c r="DP323" s="56"/>
      <c r="DQ323" s="485"/>
      <c r="DR323" s="486"/>
      <c r="DS323" s="483">
        <v>0</v>
      </c>
      <c r="DT323" s="484"/>
      <c r="DU323" s="56"/>
      <c r="DV323" s="485"/>
      <c r="DW323" s="486"/>
      <c r="DX323" s="483">
        <v>0</v>
      </c>
      <c r="DY323" s="484"/>
      <c r="DZ323" s="56"/>
      <c r="EA323" s="485"/>
      <c r="EB323" s="486"/>
      <c r="EC323" s="483">
        <v>0</v>
      </c>
      <c r="ED323" s="484"/>
      <c r="EE323" s="56"/>
      <c r="EF323" s="485"/>
      <c r="EG323" s="486"/>
      <c r="EH323" s="483">
        <v>0</v>
      </c>
      <c r="EI323" s="484"/>
      <c r="EJ323" s="56"/>
      <c r="EK323" s="485"/>
      <c r="EL323" s="486"/>
      <c r="EM323" s="483">
        <f t="shared" ref="EM323:EM325" si="41">SUM(CE323:CJ323)</f>
        <v>0</v>
      </c>
      <c r="EN323" s="484"/>
      <c r="EO323" s="56"/>
      <c r="EP323" s="144"/>
    </row>
    <row r="324" spans="4:146" ht="12.75" hidden="1" customHeight="1" x14ac:dyDescent="0.3">
      <c r="D324" s="144" t="s">
        <v>365</v>
      </c>
      <c r="G324" s="400"/>
      <c r="H324" s="56">
        <v>0</v>
      </c>
      <c r="I324" s="55"/>
      <c r="J324" s="56"/>
      <c r="K324" s="485"/>
      <c r="L324" s="485"/>
      <c r="M324" s="56">
        <v>0</v>
      </c>
      <c r="N324" s="55"/>
      <c r="O324" s="56"/>
      <c r="P324" s="485"/>
      <c r="Q324" s="485"/>
      <c r="R324" s="56">
        <v>0</v>
      </c>
      <c r="S324" s="55"/>
      <c r="T324" s="56"/>
      <c r="U324" s="485"/>
      <c r="V324" s="485"/>
      <c r="W324" s="56">
        <v>0</v>
      </c>
      <c r="X324" s="55"/>
      <c r="Y324" s="56"/>
      <c r="Z324" s="485"/>
      <c r="AA324" s="485"/>
      <c r="AB324" s="56">
        <v>0</v>
      </c>
      <c r="AC324" s="55"/>
      <c r="AD324" s="56"/>
      <c r="AE324" s="485"/>
      <c r="AF324" s="485"/>
      <c r="AG324" s="56">
        <v>0</v>
      </c>
      <c r="AH324" s="55"/>
      <c r="AI324" s="56"/>
      <c r="AJ324" s="485"/>
      <c r="AK324" s="485"/>
      <c r="AL324" s="56">
        <v>0</v>
      </c>
      <c r="AM324" s="55"/>
      <c r="AN324" s="56"/>
      <c r="AO324" s="485"/>
      <c r="AP324" s="485"/>
      <c r="AQ324" s="56">
        <v>0</v>
      </c>
      <c r="AR324" s="55"/>
      <c r="AS324" s="56"/>
      <c r="AT324" s="485"/>
      <c r="AU324" s="485"/>
      <c r="AV324" s="56">
        <v>0</v>
      </c>
      <c r="AW324" s="55"/>
      <c r="AX324" s="56"/>
      <c r="AY324" s="485"/>
      <c r="AZ324" s="485"/>
      <c r="BA324" s="56">
        <v>0</v>
      </c>
      <c r="BB324" s="55"/>
      <c r="BC324" s="56"/>
      <c r="BD324" s="485"/>
      <c r="BE324" s="485"/>
      <c r="BF324" s="56">
        <v>0</v>
      </c>
      <c r="BG324" s="55"/>
      <c r="BH324" s="56"/>
      <c r="BI324" s="485"/>
      <c r="BJ324" s="485"/>
      <c r="BK324" s="56">
        <v>0</v>
      </c>
      <c r="BL324" s="55"/>
      <c r="BM324" s="56"/>
      <c r="BN324" s="485"/>
      <c r="BO324" s="485"/>
      <c r="BP324" s="56">
        <v>0</v>
      </c>
      <c r="BQ324" s="55"/>
      <c r="BR324" s="56"/>
      <c r="BS324" s="485"/>
      <c r="BT324" s="485"/>
      <c r="BU324" s="56">
        <f>SUM(M324:BP324)</f>
        <v>0</v>
      </c>
      <c r="BV324" s="55"/>
      <c r="BW324" s="56"/>
      <c r="BX324" s="485"/>
      <c r="BY324" s="485"/>
      <c r="BZ324" s="56">
        <v>0</v>
      </c>
      <c r="CA324" s="55"/>
      <c r="CB324" s="56"/>
      <c r="CC324" s="485"/>
      <c r="CD324" s="485"/>
      <c r="CE324" s="56">
        <v>0</v>
      </c>
      <c r="CF324" s="55"/>
      <c r="CG324" s="56"/>
      <c r="CH324" s="485"/>
      <c r="CI324" s="485"/>
      <c r="CJ324" s="56">
        <v>0</v>
      </c>
      <c r="CK324" s="55"/>
      <c r="CL324" s="56"/>
      <c r="CM324" s="485"/>
      <c r="CN324" s="485"/>
      <c r="CO324" s="56">
        <v>0</v>
      </c>
      <c r="CP324" s="55"/>
      <c r="CQ324" s="56"/>
      <c r="CR324" s="485"/>
      <c r="CS324" s="485"/>
      <c r="CT324" s="56">
        <v>0</v>
      </c>
      <c r="CU324" s="55"/>
      <c r="CV324" s="56"/>
      <c r="CW324" s="485"/>
      <c r="CX324" s="485"/>
      <c r="CY324" s="56">
        <v>0</v>
      </c>
      <c r="CZ324" s="55"/>
      <c r="DA324" s="56"/>
      <c r="DB324" s="485"/>
      <c r="DC324" s="485"/>
      <c r="DD324" s="56">
        <v>0</v>
      </c>
      <c r="DE324" s="55"/>
      <c r="DF324" s="56"/>
      <c r="DG324" s="485"/>
      <c r="DH324" s="485"/>
      <c r="DI324" s="56">
        <v>0</v>
      </c>
      <c r="DJ324" s="55"/>
      <c r="DK324" s="56"/>
      <c r="DL324" s="485"/>
      <c r="DM324" s="485"/>
      <c r="DN324" s="56">
        <v>0</v>
      </c>
      <c r="DO324" s="55"/>
      <c r="DP324" s="56"/>
      <c r="DQ324" s="485"/>
      <c r="DR324" s="485"/>
      <c r="DS324" s="56">
        <v>0</v>
      </c>
      <c r="DT324" s="55"/>
      <c r="DU324" s="56"/>
      <c r="DV324" s="485"/>
      <c r="DW324" s="485"/>
      <c r="DX324" s="56">
        <v>0</v>
      </c>
      <c r="DY324" s="55"/>
      <c r="DZ324" s="56"/>
      <c r="EA324" s="485"/>
      <c r="EB324" s="485"/>
      <c r="EC324" s="56">
        <v>0</v>
      </c>
      <c r="ED324" s="55"/>
      <c r="EE324" s="56"/>
      <c r="EF324" s="485"/>
      <c r="EG324" s="485"/>
      <c r="EH324" s="56">
        <v>0</v>
      </c>
      <c r="EI324" s="55"/>
      <c r="EJ324" s="56"/>
      <c r="EK324" s="485"/>
      <c r="EL324" s="485"/>
      <c r="EM324" s="56">
        <f t="shared" si="41"/>
        <v>0</v>
      </c>
      <c r="EN324" s="55"/>
      <c r="EO324" s="56"/>
      <c r="EP324" s="144"/>
    </row>
    <row r="325" spans="4:146" ht="12.75" hidden="1" customHeight="1" x14ac:dyDescent="0.3">
      <c r="D325" s="144" t="s">
        <v>382</v>
      </c>
      <c r="G325" s="420"/>
      <c r="H325" s="121">
        <v>0</v>
      </c>
      <c r="I325" s="120"/>
      <c r="J325" s="56"/>
      <c r="K325" s="485"/>
      <c r="L325" s="494"/>
      <c r="M325" s="121">
        <v>0</v>
      </c>
      <c r="N325" s="120"/>
      <c r="O325" s="56"/>
      <c r="P325" s="485"/>
      <c r="Q325" s="494"/>
      <c r="R325" s="121">
        <v>0</v>
      </c>
      <c r="S325" s="120"/>
      <c r="T325" s="56"/>
      <c r="U325" s="485"/>
      <c r="V325" s="494"/>
      <c r="W325" s="121">
        <v>0</v>
      </c>
      <c r="X325" s="120"/>
      <c r="Y325" s="56"/>
      <c r="Z325" s="485"/>
      <c r="AA325" s="494"/>
      <c r="AB325" s="121">
        <v>0</v>
      </c>
      <c r="AC325" s="120"/>
      <c r="AD325" s="56"/>
      <c r="AE325" s="485"/>
      <c r="AF325" s="494"/>
      <c r="AG325" s="121">
        <v>0</v>
      </c>
      <c r="AH325" s="120"/>
      <c r="AI325" s="56"/>
      <c r="AJ325" s="485"/>
      <c r="AK325" s="494"/>
      <c r="AL325" s="121">
        <v>0</v>
      </c>
      <c r="AM325" s="120"/>
      <c r="AN325" s="56"/>
      <c r="AO325" s="485"/>
      <c r="AP325" s="494"/>
      <c r="AQ325" s="121">
        <v>0</v>
      </c>
      <c r="AR325" s="120"/>
      <c r="AS325" s="56"/>
      <c r="AT325" s="485"/>
      <c r="AU325" s="494"/>
      <c r="AV325" s="121">
        <v>0</v>
      </c>
      <c r="AW325" s="120"/>
      <c r="AX325" s="56"/>
      <c r="AY325" s="485"/>
      <c r="AZ325" s="494"/>
      <c r="BA325" s="121">
        <v>0</v>
      </c>
      <c r="BB325" s="120"/>
      <c r="BC325" s="56"/>
      <c r="BD325" s="485"/>
      <c r="BE325" s="494"/>
      <c r="BF325" s="121">
        <v>0</v>
      </c>
      <c r="BG325" s="120"/>
      <c r="BH325" s="56"/>
      <c r="BI325" s="485"/>
      <c r="BJ325" s="494"/>
      <c r="BK325" s="121">
        <v>0</v>
      </c>
      <c r="BL325" s="120"/>
      <c r="BM325" s="56"/>
      <c r="BN325" s="485"/>
      <c r="BO325" s="494"/>
      <c r="BP325" s="121">
        <v>0</v>
      </c>
      <c r="BQ325" s="120"/>
      <c r="BR325" s="56"/>
      <c r="BS325" s="485"/>
      <c r="BT325" s="494"/>
      <c r="BU325" s="121">
        <f>SUM(M325:BP325)</f>
        <v>0</v>
      </c>
      <c r="BV325" s="120"/>
      <c r="BW325" s="56"/>
      <c r="BX325" s="485"/>
      <c r="BY325" s="494"/>
      <c r="BZ325" s="121">
        <v>0</v>
      </c>
      <c r="CA325" s="120"/>
      <c r="CB325" s="56"/>
      <c r="CC325" s="485"/>
      <c r="CD325" s="494"/>
      <c r="CE325" s="121">
        <v>0</v>
      </c>
      <c r="CF325" s="120"/>
      <c r="CG325" s="56"/>
      <c r="CH325" s="485"/>
      <c r="CI325" s="494"/>
      <c r="CJ325" s="121">
        <v>0</v>
      </c>
      <c r="CK325" s="120"/>
      <c r="CL325" s="56"/>
      <c r="CM325" s="485"/>
      <c r="CN325" s="494"/>
      <c r="CO325" s="121">
        <v>0</v>
      </c>
      <c r="CP325" s="120"/>
      <c r="CQ325" s="56"/>
      <c r="CR325" s="485"/>
      <c r="CS325" s="494"/>
      <c r="CT325" s="121">
        <v>0</v>
      </c>
      <c r="CU325" s="120"/>
      <c r="CV325" s="56"/>
      <c r="CW325" s="485"/>
      <c r="CX325" s="494"/>
      <c r="CY325" s="121">
        <v>0</v>
      </c>
      <c r="CZ325" s="120"/>
      <c r="DA325" s="56"/>
      <c r="DB325" s="485"/>
      <c r="DC325" s="494"/>
      <c r="DD325" s="121">
        <v>0</v>
      </c>
      <c r="DE325" s="120"/>
      <c r="DF325" s="56"/>
      <c r="DG325" s="485"/>
      <c r="DH325" s="494"/>
      <c r="DI325" s="121">
        <v>0</v>
      </c>
      <c r="DJ325" s="120"/>
      <c r="DK325" s="56"/>
      <c r="DL325" s="485"/>
      <c r="DM325" s="494"/>
      <c r="DN325" s="121">
        <v>0</v>
      </c>
      <c r="DO325" s="120"/>
      <c r="DP325" s="56"/>
      <c r="DQ325" s="485"/>
      <c r="DR325" s="494"/>
      <c r="DS325" s="121">
        <v>0</v>
      </c>
      <c r="DT325" s="120"/>
      <c r="DU325" s="56"/>
      <c r="DV325" s="485"/>
      <c r="DW325" s="494"/>
      <c r="DX325" s="121">
        <v>0</v>
      </c>
      <c r="DY325" s="120"/>
      <c r="DZ325" s="56"/>
      <c r="EA325" s="485"/>
      <c r="EB325" s="494"/>
      <c r="EC325" s="121">
        <v>0</v>
      </c>
      <c r="ED325" s="120"/>
      <c r="EE325" s="56"/>
      <c r="EF325" s="485"/>
      <c r="EG325" s="494"/>
      <c r="EH325" s="121">
        <v>0</v>
      </c>
      <c r="EI325" s="120"/>
      <c r="EJ325" s="56"/>
      <c r="EK325" s="485"/>
      <c r="EL325" s="494"/>
      <c r="EM325" s="121">
        <f t="shared" si="41"/>
        <v>0</v>
      </c>
      <c r="EN325" s="120"/>
      <c r="EO325" s="56"/>
      <c r="EP325" s="144"/>
    </row>
    <row r="326" spans="4:146" ht="12.75" hidden="1" customHeight="1" x14ac:dyDescent="0.3">
      <c r="D326" s="144"/>
      <c r="H326" s="56"/>
      <c r="I326" s="56"/>
      <c r="J326" s="56"/>
      <c r="K326" s="485"/>
      <c r="L326" s="56"/>
      <c r="M326" s="56"/>
      <c r="N326" s="56"/>
      <c r="O326" s="56"/>
      <c r="P326" s="485"/>
      <c r="Q326" s="56"/>
      <c r="R326" s="56"/>
      <c r="S326" s="56"/>
      <c r="T326" s="56"/>
      <c r="U326" s="485"/>
      <c r="V326" s="56"/>
      <c r="W326" s="56"/>
      <c r="X326" s="56"/>
      <c r="Y326" s="56"/>
      <c r="Z326" s="485"/>
      <c r="AA326" s="56"/>
      <c r="AB326" s="56"/>
      <c r="AC326" s="56"/>
      <c r="AD326" s="56"/>
      <c r="AE326" s="485"/>
      <c r="AF326" s="56"/>
      <c r="AG326" s="56"/>
      <c r="AH326" s="56"/>
      <c r="AI326" s="56"/>
      <c r="AJ326" s="485"/>
      <c r="AK326" s="56"/>
      <c r="AL326" s="56"/>
      <c r="AM326" s="56"/>
      <c r="AN326" s="56"/>
      <c r="AO326" s="485"/>
      <c r="AP326" s="56"/>
      <c r="AQ326" s="56"/>
      <c r="AR326" s="56"/>
      <c r="AS326" s="56"/>
      <c r="AT326" s="485"/>
      <c r="AU326" s="56"/>
      <c r="AV326" s="56"/>
      <c r="AW326" s="56"/>
      <c r="AX326" s="56"/>
      <c r="AY326" s="485"/>
      <c r="AZ326" s="56"/>
      <c r="BA326" s="56"/>
      <c r="BB326" s="56"/>
      <c r="BC326" s="56"/>
      <c r="BD326" s="485"/>
      <c r="BE326" s="56"/>
      <c r="BF326" s="56"/>
      <c r="BG326" s="56"/>
      <c r="BH326" s="56"/>
      <c r="BI326" s="485"/>
      <c r="BJ326" s="56"/>
      <c r="BK326" s="56"/>
      <c r="BL326" s="56"/>
      <c r="BM326" s="56"/>
      <c r="BN326" s="485"/>
      <c r="BO326" s="56"/>
      <c r="BP326" s="56"/>
      <c r="BQ326" s="56"/>
      <c r="BR326" s="56"/>
      <c r="BS326" s="485"/>
      <c r="BT326" s="56"/>
      <c r="BU326" s="56"/>
      <c r="BV326" s="56"/>
      <c r="BW326" s="56"/>
      <c r="BX326" s="485"/>
      <c r="BY326" s="56"/>
      <c r="BZ326" s="56"/>
      <c r="CA326" s="56"/>
      <c r="CB326" s="56"/>
      <c r="CC326" s="485"/>
      <c r="CD326" s="56"/>
      <c r="CE326" s="56"/>
      <c r="CF326" s="56"/>
      <c r="CG326" s="56"/>
      <c r="CH326" s="485"/>
      <c r="CI326" s="56"/>
      <c r="CJ326" s="56"/>
      <c r="CK326" s="56"/>
      <c r="CL326" s="56"/>
      <c r="CM326" s="485"/>
      <c r="CN326" s="56"/>
      <c r="CO326" s="56"/>
      <c r="CP326" s="56"/>
      <c r="CQ326" s="56"/>
      <c r="CR326" s="485"/>
      <c r="CS326" s="56"/>
      <c r="CT326" s="56"/>
      <c r="CU326" s="56"/>
      <c r="CV326" s="56"/>
      <c r="CW326" s="485"/>
      <c r="CX326" s="56"/>
      <c r="CY326" s="56"/>
      <c r="CZ326" s="56"/>
      <c r="DA326" s="56"/>
      <c r="DB326" s="485"/>
      <c r="DC326" s="56"/>
      <c r="DD326" s="56"/>
      <c r="DE326" s="56"/>
      <c r="DF326" s="56"/>
      <c r="DG326" s="485"/>
      <c r="DH326" s="56"/>
      <c r="DI326" s="56"/>
      <c r="DJ326" s="56"/>
      <c r="DK326" s="56"/>
      <c r="DL326" s="485"/>
      <c r="DM326" s="56"/>
      <c r="DN326" s="56"/>
      <c r="DO326" s="56"/>
      <c r="DP326" s="56"/>
      <c r="DQ326" s="485"/>
      <c r="DR326" s="56"/>
      <c r="DS326" s="56"/>
      <c r="DT326" s="56"/>
      <c r="DU326" s="56"/>
      <c r="DV326" s="485"/>
      <c r="DW326" s="56"/>
      <c r="DX326" s="56"/>
      <c r="DY326" s="56"/>
      <c r="DZ326" s="56"/>
      <c r="EA326" s="485"/>
      <c r="EB326" s="56"/>
      <c r="EC326" s="56"/>
      <c r="ED326" s="56"/>
      <c r="EE326" s="56"/>
      <c r="EF326" s="485"/>
      <c r="EG326" s="56"/>
      <c r="EH326" s="56"/>
      <c r="EI326" s="56"/>
      <c r="EJ326" s="56"/>
      <c r="EK326" s="485"/>
      <c r="EL326" s="56"/>
      <c r="EM326" s="56"/>
      <c r="EN326" s="56"/>
      <c r="EO326" s="56"/>
      <c r="EP326" s="144"/>
    </row>
    <row r="327" spans="4:146" ht="12.75" hidden="1" customHeight="1" x14ac:dyDescent="0.3">
      <c r="D327" s="144" t="s">
        <v>385</v>
      </c>
      <c r="H327" s="56">
        <f>SUM(H328:H330)</f>
        <v>0</v>
      </c>
      <c r="I327" s="56"/>
      <c r="J327" s="56"/>
      <c r="K327" s="485"/>
      <c r="L327" s="56"/>
      <c r="M327" s="56">
        <f>SUM(M328:M330)</f>
        <v>0</v>
      </c>
      <c r="N327" s="56"/>
      <c r="O327" s="56"/>
      <c r="P327" s="485"/>
      <c r="Q327" s="56"/>
      <c r="R327" s="56">
        <f>SUM(R328:R330)</f>
        <v>0</v>
      </c>
      <c r="S327" s="56"/>
      <c r="T327" s="56"/>
      <c r="U327" s="485"/>
      <c r="V327" s="56"/>
      <c r="W327" s="56">
        <f>SUM(W328:W330)</f>
        <v>0</v>
      </c>
      <c r="X327" s="56"/>
      <c r="Y327" s="56"/>
      <c r="Z327" s="485"/>
      <c r="AA327" s="56"/>
      <c r="AB327" s="56">
        <f>SUM(AB328:AB330)</f>
        <v>0</v>
      </c>
      <c r="AC327" s="56"/>
      <c r="AD327" s="56"/>
      <c r="AE327" s="485"/>
      <c r="AF327" s="56"/>
      <c r="AG327" s="56">
        <f>SUM(AG328:AG330)</f>
        <v>0</v>
      </c>
      <c r="AH327" s="56"/>
      <c r="AI327" s="56"/>
      <c r="AJ327" s="485"/>
      <c r="AK327" s="56"/>
      <c r="AL327" s="56">
        <f>SUM(AL328:AL330)</f>
        <v>0</v>
      </c>
      <c r="AM327" s="56"/>
      <c r="AN327" s="56"/>
      <c r="AO327" s="485"/>
      <c r="AP327" s="56"/>
      <c r="AQ327" s="56">
        <f>SUM(AQ328:AQ330)</f>
        <v>0</v>
      </c>
      <c r="AR327" s="56"/>
      <c r="AS327" s="56"/>
      <c r="AT327" s="485"/>
      <c r="AU327" s="56"/>
      <c r="AV327" s="56">
        <f>SUM(AV328:AV330)</f>
        <v>0</v>
      </c>
      <c r="AW327" s="56"/>
      <c r="AX327" s="56"/>
      <c r="AY327" s="485"/>
      <c r="AZ327" s="56"/>
      <c r="BA327" s="56">
        <f>SUM(BA328:BA330)</f>
        <v>0</v>
      </c>
      <c r="BB327" s="56"/>
      <c r="BC327" s="56"/>
      <c r="BD327" s="485"/>
      <c r="BE327" s="56"/>
      <c r="BF327" s="56">
        <f>SUM(BF328:BF330)</f>
        <v>0</v>
      </c>
      <c r="BG327" s="56"/>
      <c r="BH327" s="56"/>
      <c r="BI327" s="485"/>
      <c r="BJ327" s="56"/>
      <c r="BK327" s="56">
        <f>SUM(BK328:BK330)</f>
        <v>0</v>
      </c>
      <c r="BL327" s="56"/>
      <c r="BM327" s="56"/>
      <c r="BN327" s="485"/>
      <c r="BO327" s="56"/>
      <c r="BP327" s="56">
        <f>SUM(BP328:BP330)</f>
        <v>0</v>
      </c>
      <c r="BQ327" s="56"/>
      <c r="BR327" s="56"/>
      <c r="BS327" s="485"/>
      <c r="BT327" s="56"/>
      <c r="BU327" s="56">
        <f>SUM(BU328:BU330)</f>
        <v>0</v>
      </c>
      <c r="BV327" s="56"/>
      <c r="BW327" s="56"/>
      <c r="BX327" s="485"/>
      <c r="BY327" s="56"/>
      <c r="BZ327" s="56">
        <f>SUM(BZ328:BZ330)</f>
        <v>0</v>
      </c>
      <c r="CA327" s="56"/>
      <c r="CB327" s="56"/>
      <c r="CC327" s="485"/>
      <c r="CD327" s="56"/>
      <c r="CE327" s="56">
        <f>SUM(CE328:CE330)</f>
        <v>0</v>
      </c>
      <c r="CF327" s="56"/>
      <c r="CG327" s="56"/>
      <c r="CH327" s="485"/>
      <c r="CI327" s="56"/>
      <c r="CJ327" s="56">
        <f>SUM(CJ328:CJ330)</f>
        <v>0</v>
      </c>
      <c r="CK327" s="56"/>
      <c r="CL327" s="56"/>
      <c r="CM327" s="485"/>
      <c r="CN327" s="56"/>
      <c r="CO327" s="56">
        <f>SUM(CO328:CO330)</f>
        <v>0</v>
      </c>
      <c r="CP327" s="56"/>
      <c r="CQ327" s="56"/>
      <c r="CR327" s="485"/>
      <c r="CS327" s="56"/>
      <c r="CT327" s="56">
        <f>SUM(CT328:CT330)</f>
        <v>0</v>
      </c>
      <c r="CU327" s="56"/>
      <c r="CV327" s="56"/>
      <c r="CW327" s="485"/>
      <c r="CX327" s="56"/>
      <c r="CY327" s="56">
        <f>SUM(CY328:CY330)</f>
        <v>0</v>
      </c>
      <c r="CZ327" s="56"/>
      <c r="DA327" s="56"/>
      <c r="DB327" s="485"/>
      <c r="DC327" s="56"/>
      <c r="DD327" s="56">
        <f>SUM(DD328:DD330)</f>
        <v>0</v>
      </c>
      <c r="DE327" s="56"/>
      <c r="DF327" s="56"/>
      <c r="DG327" s="485"/>
      <c r="DH327" s="56"/>
      <c r="DI327" s="56">
        <f>SUM(DI328:DI330)</f>
        <v>0</v>
      </c>
      <c r="DJ327" s="56"/>
      <c r="DK327" s="56"/>
      <c r="DL327" s="485"/>
      <c r="DM327" s="56"/>
      <c r="DN327" s="56">
        <f>SUM(DN328:DN330)</f>
        <v>0</v>
      </c>
      <c r="DO327" s="56"/>
      <c r="DP327" s="56"/>
      <c r="DQ327" s="485"/>
      <c r="DR327" s="56"/>
      <c r="DS327" s="56">
        <f>SUM(DS328:DS330)</f>
        <v>0</v>
      </c>
      <c r="DT327" s="56"/>
      <c r="DU327" s="56"/>
      <c r="DV327" s="485"/>
      <c r="DW327" s="56"/>
      <c r="DX327" s="56">
        <f>SUM(DX328:DX330)</f>
        <v>0</v>
      </c>
      <c r="DY327" s="56"/>
      <c r="DZ327" s="56"/>
      <c r="EA327" s="485"/>
      <c r="EB327" s="56"/>
      <c r="EC327" s="56">
        <f>SUM(EC328:EC330)</f>
        <v>0</v>
      </c>
      <c r="ED327" s="56"/>
      <c r="EE327" s="56"/>
      <c r="EF327" s="485"/>
      <c r="EG327" s="56"/>
      <c r="EH327" s="56">
        <f>SUM(EH328:EH330)</f>
        <v>0</v>
      </c>
      <c r="EI327" s="56"/>
      <c r="EJ327" s="56"/>
      <c r="EK327" s="485"/>
      <c r="EL327" s="56"/>
      <c r="EM327" s="56">
        <f>SUM(EM328:EM330)</f>
        <v>0</v>
      </c>
      <c r="EN327" s="56"/>
      <c r="EO327" s="56"/>
      <c r="EP327" s="144"/>
    </row>
    <row r="328" spans="4:146" ht="12.75" hidden="1" customHeight="1" x14ac:dyDescent="0.3">
      <c r="D328" s="144" t="s">
        <v>362</v>
      </c>
      <c r="G328" s="406"/>
      <c r="H328" s="483">
        <v>0</v>
      </c>
      <c r="I328" s="484"/>
      <c r="J328" s="56"/>
      <c r="K328" s="485"/>
      <c r="L328" s="486"/>
      <c r="M328" s="483">
        <v>0</v>
      </c>
      <c r="N328" s="484"/>
      <c r="O328" s="56"/>
      <c r="P328" s="485"/>
      <c r="Q328" s="486"/>
      <c r="R328" s="483">
        <v>0</v>
      </c>
      <c r="S328" s="484"/>
      <c r="T328" s="56"/>
      <c r="U328" s="485"/>
      <c r="V328" s="486"/>
      <c r="W328" s="483">
        <v>0</v>
      </c>
      <c r="X328" s="484"/>
      <c r="Y328" s="56"/>
      <c r="Z328" s="485"/>
      <c r="AA328" s="486"/>
      <c r="AB328" s="483">
        <v>0</v>
      </c>
      <c r="AC328" s="484"/>
      <c r="AD328" s="56"/>
      <c r="AE328" s="485"/>
      <c r="AF328" s="486"/>
      <c r="AG328" s="483">
        <v>0</v>
      </c>
      <c r="AH328" s="484"/>
      <c r="AI328" s="56"/>
      <c r="AJ328" s="485"/>
      <c r="AK328" s="486"/>
      <c r="AL328" s="483">
        <v>0</v>
      </c>
      <c r="AM328" s="484"/>
      <c r="AN328" s="56"/>
      <c r="AO328" s="485"/>
      <c r="AP328" s="486"/>
      <c r="AQ328" s="483">
        <v>0</v>
      </c>
      <c r="AR328" s="484"/>
      <c r="AS328" s="56"/>
      <c r="AT328" s="485"/>
      <c r="AU328" s="486"/>
      <c r="AV328" s="483">
        <v>0</v>
      </c>
      <c r="AW328" s="484"/>
      <c r="AX328" s="56"/>
      <c r="AY328" s="485"/>
      <c r="AZ328" s="486"/>
      <c r="BA328" s="483">
        <v>0</v>
      </c>
      <c r="BB328" s="484"/>
      <c r="BC328" s="56"/>
      <c r="BD328" s="485"/>
      <c r="BE328" s="486"/>
      <c r="BF328" s="483">
        <v>0</v>
      </c>
      <c r="BG328" s="484"/>
      <c r="BH328" s="56"/>
      <c r="BI328" s="485"/>
      <c r="BJ328" s="486"/>
      <c r="BK328" s="483">
        <v>0</v>
      </c>
      <c r="BL328" s="484"/>
      <c r="BM328" s="56"/>
      <c r="BN328" s="485"/>
      <c r="BO328" s="486"/>
      <c r="BP328" s="483">
        <v>0</v>
      </c>
      <c r="BQ328" s="484"/>
      <c r="BR328" s="56"/>
      <c r="BS328" s="485"/>
      <c r="BT328" s="486"/>
      <c r="BU328" s="483">
        <f>SUM(M328:BP328)</f>
        <v>0</v>
      </c>
      <c r="BV328" s="484"/>
      <c r="BW328" s="56"/>
      <c r="BX328" s="485"/>
      <c r="BY328" s="486"/>
      <c r="BZ328" s="483">
        <v>0</v>
      </c>
      <c r="CA328" s="484"/>
      <c r="CB328" s="56"/>
      <c r="CC328" s="485"/>
      <c r="CD328" s="486"/>
      <c r="CE328" s="483">
        <v>0</v>
      </c>
      <c r="CF328" s="484"/>
      <c r="CG328" s="56"/>
      <c r="CH328" s="485"/>
      <c r="CI328" s="486"/>
      <c r="CJ328" s="483">
        <v>0</v>
      </c>
      <c r="CK328" s="484"/>
      <c r="CL328" s="56"/>
      <c r="CM328" s="485"/>
      <c r="CN328" s="486"/>
      <c r="CO328" s="483">
        <v>0</v>
      </c>
      <c r="CP328" s="484"/>
      <c r="CQ328" s="56"/>
      <c r="CR328" s="485"/>
      <c r="CS328" s="486"/>
      <c r="CT328" s="483">
        <v>0</v>
      </c>
      <c r="CU328" s="484"/>
      <c r="CV328" s="56"/>
      <c r="CW328" s="485"/>
      <c r="CX328" s="486"/>
      <c r="CY328" s="483">
        <v>0</v>
      </c>
      <c r="CZ328" s="484"/>
      <c r="DA328" s="56"/>
      <c r="DB328" s="485"/>
      <c r="DC328" s="486"/>
      <c r="DD328" s="483">
        <v>0</v>
      </c>
      <c r="DE328" s="484"/>
      <c r="DF328" s="56"/>
      <c r="DG328" s="485"/>
      <c r="DH328" s="486"/>
      <c r="DI328" s="483">
        <v>0</v>
      </c>
      <c r="DJ328" s="484"/>
      <c r="DK328" s="56"/>
      <c r="DL328" s="485"/>
      <c r="DM328" s="486"/>
      <c r="DN328" s="483">
        <v>0</v>
      </c>
      <c r="DO328" s="484"/>
      <c r="DP328" s="56"/>
      <c r="DQ328" s="485"/>
      <c r="DR328" s="486"/>
      <c r="DS328" s="483">
        <v>0</v>
      </c>
      <c r="DT328" s="484"/>
      <c r="DU328" s="56"/>
      <c r="DV328" s="485"/>
      <c r="DW328" s="486"/>
      <c r="DX328" s="483">
        <v>0</v>
      </c>
      <c r="DY328" s="484"/>
      <c r="DZ328" s="56"/>
      <c r="EA328" s="485"/>
      <c r="EB328" s="486"/>
      <c r="EC328" s="483">
        <v>0</v>
      </c>
      <c r="ED328" s="484"/>
      <c r="EE328" s="56"/>
      <c r="EF328" s="485"/>
      <c r="EG328" s="486"/>
      <c r="EH328" s="483">
        <v>0</v>
      </c>
      <c r="EI328" s="484"/>
      <c r="EJ328" s="56"/>
      <c r="EK328" s="485"/>
      <c r="EL328" s="486"/>
      <c r="EM328" s="483">
        <f t="shared" ref="EM328:EM330" si="42">SUM(CE328:DI328)</f>
        <v>0</v>
      </c>
      <c r="EN328" s="484"/>
      <c r="EO328" s="56"/>
      <c r="EP328" s="144"/>
    </row>
    <row r="329" spans="4:146" ht="12.75" hidden="1" customHeight="1" x14ac:dyDescent="0.3">
      <c r="D329" s="144" t="s">
        <v>365</v>
      </c>
      <c r="G329" s="400"/>
      <c r="H329" s="56">
        <v>0</v>
      </c>
      <c r="I329" s="55"/>
      <c r="J329" s="56"/>
      <c r="K329" s="485"/>
      <c r="L329" s="485"/>
      <c r="M329" s="56">
        <v>0</v>
      </c>
      <c r="N329" s="55"/>
      <c r="O329" s="56"/>
      <c r="P329" s="485"/>
      <c r="Q329" s="485"/>
      <c r="R329" s="56">
        <v>0</v>
      </c>
      <c r="S329" s="55"/>
      <c r="T329" s="56"/>
      <c r="U329" s="485"/>
      <c r="V329" s="485"/>
      <c r="W329" s="56">
        <v>0</v>
      </c>
      <c r="X329" s="55"/>
      <c r="Y329" s="56"/>
      <c r="Z329" s="485"/>
      <c r="AA329" s="485"/>
      <c r="AB329" s="56">
        <v>0</v>
      </c>
      <c r="AC329" s="55"/>
      <c r="AD329" s="56"/>
      <c r="AE329" s="485"/>
      <c r="AF329" s="485"/>
      <c r="AG329" s="56">
        <v>0</v>
      </c>
      <c r="AH329" s="55"/>
      <c r="AI329" s="56"/>
      <c r="AJ329" s="485"/>
      <c r="AK329" s="485"/>
      <c r="AL329" s="56">
        <v>0</v>
      </c>
      <c r="AM329" s="55"/>
      <c r="AN329" s="56"/>
      <c r="AO329" s="485"/>
      <c r="AP329" s="485"/>
      <c r="AQ329" s="56">
        <v>0</v>
      </c>
      <c r="AR329" s="55"/>
      <c r="AS329" s="56"/>
      <c r="AT329" s="485"/>
      <c r="AU329" s="485"/>
      <c r="AV329" s="56">
        <v>0</v>
      </c>
      <c r="AW329" s="55"/>
      <c r="AX329" s="56"/>
      <c r="AY329" s="485"/>
      <c r="AZ329" s="485"/>
      <c r="BA329" s="56">
        <v>0</v>
      </c>
      <c r="BB329" s="55"/>
      <c r="BC329" s="56"/>
      <c r="BD329" s="485"/>
      <c r="BE329" s="485"/>
      <c r="BF329" s="56">
        <v>0</v>
      </c>
      <c r="BG329" s="55"/>
      <c r="BH329" s="56"/>
      <c r="BI329" s="485"/>
      <c r="BJ329" s="485"/>
      <c r="BK329" s="56">
        <v>0</v>
      </c>
      <c r="BL329" s="55"/>
      <c r="BM329" s="56"/>
      <c r="BN329" s="485"/>
      <c r="BO329" s="485"/>
      <c r="BP329" s="56">
        <v>0</v>
      </c>
      <c r="BQ329" s="55"/>
      <c r="BR329" s="56"/>
      <c r="BS329" s="485"/>
      <c r="BT329" s="485"/>
      <c r="BU329" s="56">
        <f>SUM(M329:BP329)</f>
        <v>0</v>
      </c>
      <c r="BV329" s="55"/>
      <c r="BW329" s="56"/>
      <c r="BX329" s="485"/>
      <c r="BY329" s="485"/>
      <c r="BZ329" s="56">
        <v>0</v>
      </c>
      <c r="CA329" s="55"/>
      <c r="CB329" s="56"/>
      <c r="CC329" s="485"/>
      <c r="CD329" s="485"/>
      <c r="CE329" s="56">
        <v>0</v>
      </c>
      <c r="CF329" s="55"/>
      <c r="CG329" s="56"/>
      <c r="CH329" s="485"/>
      <c r="CI329" s="485"/>
      <c r="CJ329" s="56">
        <v>0</v>
      </c>
      <c r="CK329" s="55"/>
      <c r="CL329" s="56"/>
      <c r="CM329" s="485"/>
      <c r="CN329" s="485"/>
      <c r="CO329" s="56">
        <v>0</v>
      </c>
      <c r="CP329" s="55"/>
      <c r="CQ329" s="56"/>
      <c r="CR329" s="485"/>
      <c r="CS329" s="485"/>
      <c r="CT329" s="56">
        <v>0</v>
      </c>
      <c r="CU329" s="55"/>
      <c r="CV329" s="56"/>
      <c r="CW329" s="485"/>
      <c r="CX329" s="485"/>
      <c r="CY329" s="56">
        <v>0</v>
      </c>
      <c r="CZ329" s="55"/>
      <c r="DA329" s="56"/>
      <c r="DB329" s="485"/>
      <c r="DC329" s="485"/>
      <c r="DD329" s="56">
        <v>0</v>
      </c>
      <c r="DE329" s="55"/>
      <c r="DF329" s="56"/>
      <c r="DG329" s="485"/>
      <c r="DH329" s="485"/>
      <c r="DI329" s="56">
        <v>0</v>
      </c>
      <c r="DJ329" s="55"/>
      <c r="DK329" s="56"/>
      <c r="DL329" s="485"/>
      <c r="DM329" s="485"/>
      <c r="DN329" s="56">
        <v>0</v>
      </c>
      <c r="DO329" s="55"/>
      <c r="DP329" s="56"/>
      <c r="DQ329" s="485"/>
      <c r="DR329" s="485"/>
      <c r="DS329" s="56">
        <v>0</v>
      </c>
      <c r="DT329" s="55"/>
      <c r="DU329" s="56"/>
      <c r="DV329" s="485"/>
      <c r="DW329" s="485"/>
      <c r="DX329" s="56">
        <v>0</v>
      </c>
      <c r="DY329" s="55"/>
      <c r="DZ329" s="56"/>
      <c r="EA329" s="485"/>
      <c r="EB329" s="485"/>
      <c r="EC329" s="56">
        <v>0</v>
      </c>
      <c r="ED329" s="55"/>
      <c r="EE329" s="56"/>
      <c r="EF329" s="485"/>
      <c r="EG329" s="485"/>
      <c r="EH329" s="56">
        <v>0</v>
      </c>
      <c r="EI329" s="55"/>
      <c r="EJ329" s="56"/>
      <c r="EK329" s="485"/>
      <c r="EL329" s="485"/>
      <c r="EM329" s="56">
        <f t="shared" si="42"/>
        <v>0</v>
      </c>
      <c r="EN329" s="55"/>
      <c r="EO329" s="56"/>
      <c r="EP329" s="144"/>
    </row>
    <row r="330" spans="4:146" ht="12.75" hidden="1" customHeight="1" x14ac:dyDescent="0.3">
      <c r="D330" s="144" t="s">
        <v>382</v>
      </c>
      <c r="G330" s="420"/>
      <c r="H330" s="121">
        <v>0</v>
      </c>
      <c r="I330" s="120"/>
      <c r="J330" s="56"/>
      <c r="K330" s="485"/>
      <c r="L330" s="494"/>
      <c r="M330" s="121">
        <v>0</v>
      </c>
      <c r="N330" s="120"/>
      <c r="O330" s="56"/>
      <c r="P330" s="485"/>
      <c r="Q330" s="494"/>
      <c r="R330" s="121">
        <v>0</v>
      </c>
      <c r="S330" s="120"/>
      <c r="T330" s="56"/>
      <c r="U330" s="485"/>
      <c r="V330" s="494"/>
      <c r="W330" s="121">
        <v>0</v>
      </c>
      <c r="X330" s="120"/>
      <c r="Y330" s="56"/>
      <c r="Z330" s="485"/>
      <c r="AA330" s="494"/>
      <c r="AB330" s="121">
        <v>0</v>
      </c>
      <c r="AC330" s="120"/>
      <c r="AD330" s="56"/>
      <c r="AE330" s="485"/>
      <c r="AF330" s="494"/>
      <c r="AG330" s="121">
        <v>0</v>
      </c>
      <c r="AH330" s="120"/>
      <c r="AI330" s="56"/>
      <c r="AJ330" s="485"/>
      <c r="AK330" s="494"/>
      <c r="AL330" s="121">
        <v>0</v>
      </c>
      <c r="AM330" s="120"/>
      <c r="AN330" s="56"/>
      <c r="AO330" s="485"/>
      <c r="AP330" s="494"/>
      <c r="AQ330" s="121">
        <v>0</v>
      </c>
      <c r="AR330" s="120"/>
      <c r="AS330" s="56"/>
      <c r="AT330" s="485"/>
      <c r="AU330" s="494"/>
      <c r="AV330" s="121">
        <v>0</v>
      </c>
      <c r="AW330" s="120"/>
      <c r="AX330" s="56"/>
      <c r="AY330" s="485"/>
      <c r="AZ330" s="494"/>
      <c r="BA330" s="121">
        <v>0</v>
      </c>
      <c r="BB330" s="120"/>
      <c r="BC330" s="56"/>
      <c r="BD330" s="485"/>
      <c r="BE330" s="494"/>
      <c r="BF330" s="121">
        <v>0</v>
      </c>
      <c r="BG330" s="120"/>
      <c r="BH330" s="56"/>
      <c r="BI330" s="485"/>
      <c r="BJ330" s="494"/>
      <c r="BK330" s="121">
        <v>0</v>
      </c>
      <c r="BL330" s="120"/>
      <c r="BM330" s="56"/>
      <c r="BN330" s="485"/>
      <c r="BO330" s="494"/>
      <c r="BP330" s="121">
        <v>0</v>
      </c>
      <c r="BQ330" s="120"/>
      <c r="BR330" s="56"/>
      <c r="BS330" s="485"/>
      <c r="BT330" s="494"/>
      <c r="BU330" s="121">
        <f>SUM(M330:BP330)</f>
        <v>0</v>
      </c>
      <c r="BV330" s="120"/>
      <c r="BW330" s="56"/>
      <c r="BX330" s="485"/>
      <c r="BY330" s="494"/>
      <c r="BZ330" s="121">
        <v>0</v>
      </c>
      <c r="CA330" s="120"/>
      <c r="CB330" s="56"/>
      <c r="CC330" s="485"/>
      <c r="CD330" s="494"/>
      <c r="CE330" s="121">
        <v>0</v>
      </c>
      <c r="CF330" s="120"/>
      <c r="CG330" s="56"/>
      <c r="CH330" s="485"/>
      <c r="CI330" s="494"/>
      <c r="CJ330" s="121">
        <v>0</v>
      </c>
      <c r="CK330" s="120"/>
      <c r="CL330" s="56"/>
      <c r="CM330" s="485"/>
      <c r="CN330" s="494"/>
      <c r="CO330" s="121">
        <v>0</v>
      </c>
      <c r="CP330" s="120"/>
      <c r="CQ330" s="56"/>
      <c r="CR330" s="485"/>
      <c r="CS330" s="494"/>
      <c r="CT330" s="121">
        <v>0</v>
      </c>
      <c r="CU330" s="120"/>
      <c r="CV330" s="56"/>
      <c r="CW330" s="485"/>
      <c r="CX330" s="494"/>
      <c r="CY330" s="121">
        <v>0</v>
      </c>
      <c r="CZ330" s="120"/>
      <c r="DA330" s="56"/>
      <c r="DB330" s="485"/>
      <c r="DC330" s="494"/>
      <c r="DD330" s="121">
        <v>0</v>
      </c>
      <c r="DE330" s="120"/>
      <c r="DF330" s="56"/>
      <c r="DG330" s="485"/>
      <c r="DH330" s="494"/>
      <c r="DI330" s="121">
        <v>0</v>
      </c>
      <c r="DJ330" s="120"/>
      <c r="DK330" s="56"/>
      <c r="DL330" s="485"/>
      <c r="DM330" s="494"/>
      <c r="DN330" s="121">
        <v>0</v>
      </c>
      <c r="DO330" s="120"/>
      <c r="DP330" s="56"/>
      <c r="DQ330" s="485"/>
      <c r="DR330" s="494"/>
      <c r="DS330" s="121">
        <v>0</v>
      </c>
      <c r="DT330" s="120"/>
      <c r="DU330" s="56"/>
      <c r="DV330" s="485"/>
      <c r="DW330" s="494"/>
      <c r="DX330" s="121">
        <v>0</v>
      </c>
      <c r="DY330" s="120"/>
      <c r="DZ330" s="56"/>
      <c r="EA330" s="485"/>
      <c r="EB330" s="494"/>
      <c r="EC330" s="121">
        <v>0</v>
      </c>
      <c r="ED330" s="120"/>
      <c r="EE330" s="56"/>
      <c r="EF330" s="485"/>
      <c r="EG330" s="494"/>
      <c r="EH330" s="121">
        <v>0</v>
      </c>
      <c r="EI330" s="120"/>
      <c r="EJ330" s="56"/>
      <c r="EK330" s="485"/>
      <c r="EL330" s="494"/>
      <c r="EM330" s="121">
        <f t="shared" si="42"/>
        <v>0</v>
      </c>
      <c r="EN330" s="120"/>
      <c r="EO330" s="56"/>
      <c r="EP330" s="144"/>
    </row>
    <row r="331" spans="4:146" ht="12.75" customHeight="1" x14ac:dyDescent="0.3">
      <c r="D331" s="144"/>
      <c r="H331" s="56"/>
      <c r="I331" s="56"/>
      <c r="J331" s="56"/>
      <c r="K331" s="485"/>
      <c r="L331" s="56"/>
      <c r="M331" s="56"/>
      <c r="N331" s="56"/>
      <c r="O331" s="56"/>
      <c r="P331" s="485"/>
      <c r="Q331" s="56"/>
      <c r="R331" s="56"/>
      <c r="S331" s="56"/>
      <c r="T331" s="56"/>
      <c r="U331" s="485"/>
      <c r="V331" s="56"/>
      <c r="W331" s="56"/>
      <c r="X331" s="56"/>
      <c r="Y331" s="56"/>
      <c r="Z331" s="485"/>
      <c r="AA331" s="56"/>
      <c r="AB331" s="56"/>
      <c r="AC331" s="56"/>
      <c r="AD331" s="56"/>
      <c r="AE331" s="485"/>
      <c r="AF331" s="56"/>
      <c r="AG331" s="56"/>
      <c r="AH331" s="56"/>
      <c r="AI331" s="56"/>
      <c r="AJ331" s="485"/>
      <c r="AK331" s="56"/>
      <c r="AL331" s="56"/>
      <c r="AM331" s="56"/>
      <c r="AN331" s="56"/>
      <c r="AO331" s="485"/>
      <c r="AP331" s="56"/>
      <c r="AQ331" s="56"/>
      <c r="AR331" s="56"/>
      <c r="AS331" s="56"/>
      <c r="AT331" s="485"/>
      <c r="AU331" s="56"/>
      <c r="AV331" s="56"/>
      <c r="AW331" s="56"/>
      <c r="AX331" s="56"/>
      <c r="AY331" s="485"/>
      <c r="AZ331" s="56"/>
      <c r="BA331" s="56"/>
      <c r="BB331" s="56"/>
      <c r="BC331" s="56"/>
      <c r="BD331" s="485"/>
      <c r="BE331" s="56"/>
      <c r="BF331" s="56"/>
      <c r="BG331" s="56"/>
      <c r="BH331" s="56"/>
      <c r="BI331" s="485"/>
      <c r="BJ331" s="56"/>
      <c r="BK331" s="56"/>
      <c r="BL331" s="56"/>
      <c r="BM331" s="56"/>
      <c r="BN331" s="485"/>
      <c r="BO331" s="56"/>
      <c r="BP331" s="56"/>
      <c r="BQ331" s="56"/>
      <c r="BR331" s="56"/>
      <c r="BS331" s="485"/>
      <c r="BT331" s="56"/>
      <c r="BU331" s="56"/>
      <c r="BV331" s="56"/>
      <c r="BW331" s="56"/>
      <c r="BX331" s="485"/>
      <c r="BY331" s="56"/>
      <c r="BZ331" s="56"/>
      <c r="CA331" s="56"/>
      <c r="CB331" s="56"/>
      <c r="CC331" s="485"/>
      <c r="CD331" s="56"/>
      <c r="CE331" s="56"/>
      <c r="CF331" s="56"/>
      <c r="CG331" s="56"/>
      <c r="CH331" s="485"/>
      <c r="CI331" s="56"/>
      <c r="CJ331" s="56"/>
      <c r="CK331" s="56"/>
      <c r="CL331" s="56"/>
      <c r="CM331" s="485"/>
      <c r="CN331" s="56"/>
      <c r="CO331" s="56"/>
      <c r="CP331" s="56"/>
      <c r="CQ331" s="56"/>
      <c r="CR331" s="485"/>
      <c r="CS331" s="56"/>
      <c r="CT331" s="56"/>
      <c r="CU331" s="56"/>
      <c r="CV331" s="56"/>
      <c r="CW331" s="485"/>
      <c r="CX331" s="56"/>
      <c r="CY331" s="56"/>
      <c r="CZ331" s="56"/>
      <c r="DA331" s="56"/>
      <c r="DB331" s="485"/>
      <c r="DC331" s="56"/>
      <c r="DD331" s="56"/>
      <c r="DE331" s="56"/>
      <c r="DF331" s="56"/>
      <c r="DG331" s="485"/>
      <c r="DH331" s="56"/>
      <c r="DI331" s="56"/>
      <c r="DJ331" s="56"/>
      <c r="DK331" s="56"/>
      <c r="DL331" s="485"/>
      <c r="DM331" s="56"/>
      <c r="DN331" s="56"/>
      <c r="DO331" s="56"/>
      <c r="DP331" s="56"/>
      <c r="DQ331" s="485"/>
      <c r="DR331" s="56"/>
      <c r="DS331" s="56"/>
      <c r="DT331" s="56"/>
      <c r="DU331" s="56"/>
      <c r="DV331" s="485"/>
      <c r="DW331" s="56"/>
      <c r="DX331" s="56"/>
      <c r="DY331" s="56"/>
      <c r="DZ331" s="56"/>
      <c r="EA331" s="485"/>
      <c r="EB331" s="56"/>
      <c r="EC331" s="56"/>
      <c r="ED331" s="56"/>
      <c r="EE331" s="56"/>
      <c r="EF331" s="485"/>
      <c r="EG331" s="56"/>
      <c r="EH331" s="56"/>
      <c r="EI331" s="56"/>
      <c r="EJ331" s="56"/>
      <c r="EK331" s="485"/>
      <c r="EL331" s="56"/>
      <c r="EM331" s="56"/>
      <c r="EN331" s="56"/>
      <c r="EO331" s="56"/>
      <c r="EP331" s="144"/>
    </row>
    <row r="332" spans="4:146" ht="12.75" customHeight="1" x14ac:dyDescent="0.3">
      <c r="D332" s="144" t="s">
        <v>386</v>
      </c>
      <c r="H332" s="56">
        <f>SUM(H333:H335)</f>
        <v>0</v>
      </c>
      <c r="I332" s="56"/>
      <c r="J332" s="56"/>
      <c r="K332" s="485"/>
      <c r="L332" s="56"/>
      <c r="M332" s="56">
        <f>SUM(M333:M335)</f>
        <v>0</v>
      </c>
      <c r="N332" s="56"/>
      <c r="O332" s="56"/>
      <c r="P332" s="485"/>
      <c r="Q332" s="56"/>
      <c r="R332" s="56">
        <f>SUM(R333:R335)</f>
        <v>891587</v>
      </c>
      <c r="S332" s="56"/>
      <c r="T332" s="56"/>
      <c r="U332" s="485"/>
      <c r="V332" s="56"/>
      <c r="W332" s="56">
        <f>SUM(W333:W335)</f>
        <v>2771370</v>
      </c>
      <c r="X332" s="56"/>
      <c r="Y332" s="56"/>
      <c r="Z332" s="485"/>
      <c r="AA332" s="56"/>
      <c r="AB332" s="56">
        <f>SUM(AB333:AB335)</f>
        <v>0</v>
      </c>
      <c r="AC332" s="56"/>
      <c r="AD332" s="56"/>
      <c r="AE332" s="485"/>
      <c r="AF332" s="56"/>
      <c r="AG332" s="56">
        <f>SUM(AG333:AG335)</f>
        <v>0</v>
      </c>
      <c r="AH332" s="56"/>
      <c r="AI332" s="56"/>
      <c r="AJ332" s="485"/>
      <c r="AK332" s="56"/>
      <c r="AL332" s="56">
        <f>SUM(AL333:AL335)</f>
        <v>0</v>
      </c>
      <c r="AM332" s="56"/>
      <c r="AN332" s="56"/>
      <c r="AO332" s="485"/>
      <c r="AP332" s="56"/>
      <c r="AQ332" s="56">
        <f>SUM(AQ333:AQ335)</f>
        <v>0</v>
      </c>
      <c r="AR332" s="56"/>
      <c r="AS332" s="56"/>
      <c r="AT332" s="485"/>
      <c r="AU332" s="56"/>
      <c r="AV332" s="56">
        <f>SUM(AV333:AV335)</f>
        <v>0</v>
      </c>
      <c r="AW332" s="56"/>
      <c r="AX332" s="56"/>
      <c r="AY332" s="485"/>
      <c r="AZ332" s="56"/>
      <c r="BA332" s="56">
        <f>SUM(BA333:BA335)</f>
        <v>0</v>
      </c>
      <c r="BB332" s="56"/>
      <c r="BC332" s="56"/>
      <c r="BD332" s="485"/>
      <c r="BE332" s="56"/>
      <c r="BF332" s="56">
        <f>SUM(BF333:BF335)</f>
        <v>0</v>
      </c>
      <c r="BG332" s="56"/>
      <c r="BH332" s="56"/>
      <c r="BI332" s="485"/>
      <c r="BJ332" s="56"/>
      <c r="BK332" s="56">
        <f>SUM(BK333:BK335)</f>
        <v>0</v>
      </c>
      <c r="BL332" s="56"/>
      <c r="BM332" s="56"/>
      <c r="BN332" s="485"/>
      <c r="BO332" s="56"/>
      <c r="BP332" s="56">
        <f>SUM(BP333:BP335)</f>
        <v>0</v>
      </c>
      <c r="BQ332" s="56"/>
      <c r="BR332" s="56"/>
      <c r="BS332" s="485"/>
      <c r="BT332" s="56"/>
      <c r="BU332" s="56">
        <f>SUM(BU333:BU335)</f>
        <v>3662957</v>
      </c>
      <c r="BV332" s="56"/>
      <c r="BW332" s="56"/>
      <c r="BX332" s="485"/>
      <c r="BY332" s="56"/>
      <c r="BZ332" s="56">
        <f>SUM(BZ333:BZ335)</f>
        <v>0</v>
      </c>
      <c r="CA332" s="56"/>
      <c r="CB332" s="56"/>
      <c r="CC332" s="485"/>
      <c r="CD332" s="56"/>
      <c r="CE332" s="56">
        <f>SUM(CE333:CE335)</f>
        <v>0</v>
      </c>
      <c r="CF332" s="56"/>
      <c r="CG332" s="56"/>
      <c r="CH332" s="485"/>
      <c r="CI332" s="56"/>
      <c r="CJ332" s="56">
        <f>SUM(CJ333:CJ335)</f>
        <v>0</v>
      </c>
      <c r="CK332" s="56"/>
      <c r="CL332" s="56"/>
      <c r="CM332" s="485"/>
      <c r="CN332" s="56"/>
      <c r="CO332" s="56">
        <f>SUM(CO333:CO335)</f>
        <v>0</v>
      </c>
      <c r="CP332" s="56"/>
      <c r="CQ332" s="56"/>
      <c r="CR332" s="485"/>
      <c r="CS332" s="56"/>
      <c r="CT332" s="56">
        <f>SUM(CT333:CT335)</f>
        <v>0</v>
      </c>
      <c r="CU332" s="56"/>
      <c r="CV332" s="56"/>
      <c r="CW332" s="485"/>
      <c r="CX332" s="56"/>
      <c r="CY332" s="56">
        <f>SUM(CY333:CY335)</f>
        <v>0</v>
      </c>
      <c r="CZ332" s="56"/>
      <c r="DA332" s="56"/>
      <c r="DB332" s="485"/>
      <c r="DC332" s="56"/>
      <c r="DD332" s="56">
        <f>SUM(DD333:DD335)</f>
        <v>0</v>
      </c>
      <c r="DE332" s="56"/>
      <c r="DF332" s="56"/>
      <c r="DG332" s="485"/>
      <c r="DH332" s="56"/>
      <c r="DI332" s="56">
        <f>SUM(DI333:DI335)</f>
        <v>0</v>
      </c>
      <c r="DJ332" s="56"/>
      <c r="DK332" s="56"/>
      <c r="DL332" s="485"/>
      <c r="DM332" s="56"/>
      <c r="DN332" s="56">
        <f>SUM(DN333:DN335)</f>
        <v>0</v>
      </c>
      <c r="DO332" s="56"/>
      <c r="DP332" s="56"/>
      <c r="DQ332" s="485"/>
      <c r="DR332" s="56"/>
      <c r="DS332" s="56">
        <f>SUM(DS333:DS335)</f>
        <v>0</v>
      </c>
      <c r="DT332" s="56"/>
      <c r="DU332" s="56"/>
      <c r="DV332" s="485"/>
      <c r="DW332" s="56"/>
      <c r="DX332" s="56">
        <f>SUM(DX333:DX335)</f>
        <v>0</v>
      </c>
      <c r="DY332" s="56"/>
      <c r="DZ332" s="56"/>
      <c r="EA332" s="485"/>
      <c r="EB332" s="56"/>
      <c r="EC332" s="56">
        <f>SUM(EC333:EC335)</f>
        <v>0</v>
      </c>
      <c r="ED332" s="56"/>
      <c r="EE332" s="56"/>
      <c r="EF332" s="485"/>
      <c r="EG332" s="56"/>
      <c r="EH332" s="56">
        <f>SUM(EH333:EH335)</f>
        <v>0</v>
      </c>
      <c r="EI332" s="56"/>
      <c r="EJ332" s="56"/>
      <c r="EK332" s="485"/>
      <c r="EL332" s="56"/>
      <c r="EM332" s="56">
        <f>SUM(EM333:EM335)</f>
        <v>0</v>
      </c>
      <c r="EN332" s="56"/>
      <c r="EO332" s="56"/>
      <c r="EP332" s="144"/>
    </row>
    <row r="333" spans="4:146" ht="12.75" customHeight="1" x14ac:dyDescent="0.3">
      <c r="D333" s="144" t="s">
        <v>362</v>
      </c>
      <c r="G333" s="406"/>
      <c r="H333" s="483">
        <v>0</v>
      </c>
      <c r="I333" s="484"/>
      <c r="J333" s="56"/>
      <c r="K333" s="485"/>
      <c r="L333" s="486"/>
      <c r="M333" s="483">
        <v>0</v>
      </c>
      <c r="N333" s="484"/>
      <c r="O333" s="56"/>
      <c r="P333" s="485"/>
      <c r="Q333" s="486"/>
      <c r="R333" s="483">
        <f>891587+8166</f>
        <v>899753</v>
      </c>
      <c r="S333" s="484"/>
      <c r="T333" s="56"/>
      <c r="U333" s="485"/>
      <c r="V333" s="486"/>
      <c r="W333" s="483">
        <f>2771370+69507</f>
        <v>2840877</v>
      </c>
      <c r="X333" s="484"/>
      <c r="Y333" s="56"/>
      <c r="Z333" s="485"/>
      <c r="AA333" s="486"/>
      <c r="AB333" s="483">
        <v>0</v>
      </c>
      <c r="AC333" s="484"/>
      <c r="AD333" s="56"/>
      <c r="AE333" s="485"/>
      <c r="AF333" s="486"/>
      <c r="AG333" s="483">
        <v>0</v>
      </c>
      <c r="AH333" s="484"/>
      <c r="AI333" s="56"/>
      <c r="AJ333" s="485"/>
      <c r="AK333" s="486"/>
      <c r="AL333" s="483">
        <v>0</v>
      </c>
      <c r="AM333" s="484"/>
      <c r="AN333" s="56"/>
      <c r="AO333" s="485"/>
      <c r="AP333" s="486"/>
      <c r="AQ333" s="483">
        <v>0</v>
      </c>
      <c r="AR333" s="484"/>
      <c r="AS333" s="56"/>
      <c r="AT333" s="485"/>
      <c r="AU333" s="486"/>
      <c r="AV333" s="483">
        <v>0</v>
      </c>
      <c r="AW333" s="484"/>
      <c r="AX333" s="56"/>
      <c r="AY333" s="485"/>
      <c r="AZ333" s="486"/>
      <c r="BA333" s="483">
        <v>0</v>
      </c>
      <c r="BB333" s="484"/>
      <c r="BC333" s="56"/>
      <c r="BD333" s="485"/>
      <c r="BE333" s="486"/>
      <c r="BF333" s="483">
        <v>0</v>
      </c>
      <c r="BG333" s="484"/>
      <c r="BH333" s="56"/>
      <c r="BI333" s="485"/>
      <c r="BJ333" s="486"/>
      <c r="BK333" s="483">
        <v>0</v>
      </c>
      <c r="BL333" s="484"/>
      <c r="BM333" s="56"/>
      <c r="BN333" s="485"/>
      <c r="BO333" s="486"/>
      <c r="BP333" s="483">
        <v>0</v>
      </c>
      <c r="BQ333" s="484"/>
      <c r="BR333" s="56"/>
      <c r="BS333" s="485"/>
      <c r="BT333" s="486"/>
      <c r="BU333" s="483">
        <f>SUM(M333:BP333)</f>
        <v>3740630</v>
      </c>
      <c r="BV333" s="484"/>
      <c r="BW333" s="56"/>
      <c r="BX333" s="485"/>
      <c r="BY333" s="486"/>
      <c r="BZ333" s="483">
        <v>0</v>
      </c>
      <c r="CA333" s="484"/>
      <c r="CB333" s="56"/>
      <c r="CC333" s="485"/>
      <c r="CD333" s="486"/>
      <c r="CE333" s="483">
        <v>0</v>
      </c>
      <c r="CF333" s="484"/>
      <c r="CG333" s="56"/>
      <c r="CH333" s="485"/>
      <c r="CI333" s="486"/>
      <c r="CJ333" s="483">
        <v>0</v>
      </c>
      <c r="CK333" s="484"/>
      <c r="CL333" s="56"/>
      <c r="CM333" s="485"/>
      <c r="CN333" s="486"/>
      <c r="CO333" s="483">
        <v>0</v>
      </c>
      <c r="CP333" s="484"/>
      <c r="CQ333" s="56"/>
      <c r="CR333" s="485"/>
      <c r="CS333" s="486"/>
      <c r="CT333" s="483">
        <v>0</v>
      </c>
      <c r="CU333" s="484"/>
      <c r="CV333" s="56"/>
      <c r="CW333" s="485"/>
      <c r="CX333" s="486"/>
      <c r="CY333" s="483">
        <v>0</v>
      </c>
      <c r="CZ333" s="484"/>
      <c r="DA333" s="56"/>
      <c r="DB333" s="485"/>
      <c r="DC333" s="486"/>
      <c r="DD333" s="483">
        <v>0</v>
      </c>
      <c r="DE333" s="484"/>
      <c r="DF333" s="56"/>
      <c r="DG333" s="485"/>
      <c r="DH333" s="486"/>
      <c r="DI333" s="483">
        <v>0</v>
      </c>
      <c r="DJ333" s="484"/>
      <c r="DK333" s="56"/>
      <c r="DL333" s="485"/>
      <c r="DM333" s="486"/>
      <c r="DN333" s="483">
        <v>0</v>
      </c>
      <c r="DO333" s="484"/>
      <c r="DP333" s="56"/>
      <c r="DQ333" s="485"/>
      <c r="DR333" s="486"/>
      <c r="DS333" s="483">
        <v>0</v>
      </c>
      <c r="DT333" s="484"/>
      <c r="DU333" s="56"/>
      <c r="DV333" s="485"/>
      <c r="DW333" s="486"/>
      <c r="DX333" s="483">
        <v>0</v>
      </c>
      <c r="DY333" s="484"/>
      <c r="DZ333" s="56"/>
      <c r="EA333" s="485"/>
      <c r="EB333" s="486"/>
      <c r="EC333" s="483">
        <v>0</v>
      </c>
      <c r="ED333" s="484"/>
      <c r="EE333" s="56"/>
      <c r="EF333" s="485"/>
      <c r="EG333" s="486"/>
      <c r="EH333" s="483">
        <v>0</v>
      </c>
      <c r="EI333" s="484"/>
      <c r="EJ333" s="56"/>
      <c r="EK333" s="485"/>
      <c r="EL333" s="486"/>
      <c r="EM333" s="483">
        <f t="shared" ref="EM333:EM335" si="43">SUM(CE333:CO333)</f>
        <v>0</v>
      </c>
      <c r="EN333" s="484"/>
      <c r="EO333" s="56"/>
      <c r="EP333" s="144"/>
    </row>
    <row r="334" spans="4:146" ht="12.75" customHeight="1" x14ac:dyDescent="0.3">
      <c r="D334" s="144" t="s">
        <v>365</v>
      </c>
      <c r="G334" s="400"/>
      <c r="H334" s="56">
        <v>0</v>
      </c>
      <c r="I334" s="55"/>
      <c r="J334" s="56"/>
      <c r="K334" s="485"/>
      <c r="L334" s="485"/>
      <c r="M334" s="56">
        <v>0</v>
      </c>
      <c r="N334" s="55"/>
      <c r="O334" s="56"/>
      <c r="P334" s="485"/>
      <c r="Q334" s="485"/>
      <c r="R334" s="56">
        <v>0</v>
      </c>
      <c r="S334" s="55"/>
      <c r="T334" s="56"/>
      <c r="U334" s="485"/>
      <c r="V334" s="485"/>
      <c r="W334" s="56">
        <v>0</v>
      </c>
      <c r="X334" s="55"/>
      <c r="Y334" s="56"/>
      <c r="Z334" s="485"/>
      <c r="AA334" s="485"/>
      <c r="AB334" s="56">
        <v>0</v>
      </c>
      <c r="AC334" s="55"/>
      <c r="AD334" s="56"/>
      <c r="AE334" s="485"/>
      <c r="AF334" s="485"/>
      <c r="AG334" s="56">
        <v>0</v>
      </c>
      <c r="AH334" s="55"/>
      <c r="AI334" s="56"/>
      <c r="AJ334" s="485"/>
      <c r="AK334" s="485"/>
      <c r="AL334" s="56">
        <v>0</v>
      </c>
      <c r="AM334" s="55"/>
      <c r="AN334" s="56"/>
      <c r="AO334" s="485"/>
      <c r="AP334" s="485"/>
      <c r="AQ334" s="56">
        <v>0</v>
      </c>
      <c r="AR334" s="55"/>
      <c r="AS334" s="56"/>
      <c r="AT334" s="485"/>
      <c r="AU334" s="485"/>
      <c r="AV334" s="56">
        <v>0</v>
      </c>
      <c r="AW334" s="55"/>
      <c r="AX334" s="56"/>
      <c r="AY334" s="485"/>
      <c r="AZ334" s="485"/>
      <c r="BA334" s="56">
        <v>0</v>
      </c>
      <c r="BB334" s="55"/>
      <c r="BC334" s="56"/>
      <c r="BD334" s="485"/>
      <c r="BE334" s="485"/>
      <c r="BF334" s="56">
        <v>0</v>
      </c>
      <c r="BG334" s="55"/>
      <c r="BH334" s="56"/>
      <c r="BI334" s="485"/>
      <c r="BJ334" s="485"/>
      <c r="BK334" s="56">
        <v>0</v>
      </c>
      <c r="BL334" s="55"/>
      <c r="BM334" s="56"/>
      <c r="BN334" s="485"/>
      <c r="BO334" s="485"/>
      <c r="BP334" s="56">
        <v>0</v>
      </c>
      <c r="BQ334" s="55"/>
      <c r="BR334" s="56"/>
      <c r="BS334" s="485"/>
      <c r="BT334" s="485"/>
      <c r="BU334" s="56">
        <f>SUM(M334:BP334)</f>
        <v>0</v>
      </c>
      <c r="BV334" s="55"/>
      <c r="BW334" s="56"/>
      <c r="BX334" s="485"/>
      <c r="BY334" s="485"/>
      <c r="BZ334" s="56">
        <v>0</v>
      </c>
      <c r="CA334" s="55"/>
      <c r="CB334" s="56"/>
      <c r="CC334" s="485"/>
      <c r="CD334" s="485"/>
      <c r="CE334" s="56">
        <v>0</v>
      </c>
      <c r="CF334" s="55"/>
      <c r="CG334" s="56"/>
      <c r="CH334" s="485"/>
      <c r="CI334" s="485"/>
      <c r="CJ334" s="56">
        <v>0</v>
      </c>
      <c r="CK334" s="55"/>
      <c r="CL334" s="56"/>
      <c r="CM334" s="485"/>
      <c r="CN334" s="485"/>
      <c r="CO334" s="56">
        <v>0</v>
      </c>
      <c r="CP334" s="55"/>
      <c r="CQ334" s="56"/>
      <c r="CR334" s="485"/>
      <c r="CS334" s="485"/>
      <c r="CT334" s="56">
        <v>0</v>
      </c>
      <c r="CU334" s="55"/>
      <c r="CV334" s="56"/>
      <c r="CW334" s="485"/>
      <c r="CX334" s="485"/>
      <c r="CY334" s="56">
        <v>0</v>
      </c>
      <c r="CZ334" s="55"/>
      <c r="DA334" s="56"/>
      <c r="DB334" s="485"/>
      <c r="DC334" s="485"/>
      <c r="DD334" s="56">
        <v>0</v>
      </c>
      <c r="DE334" s="55"/>
      <c r="DF334" s="56"/>
      <c r="DG334" s="485"/>
      <c r="DH334" s="485"/>
      <c r="DI334" s="56">
        <v>0</v>
      </c>
      <c r="DJ334" s="55"/>
      <c r="DK334" s="56"/>
      <c r="DL334" s="485"/>
      <c r="DM334" s="485"/>
      <c r="DN334" s="56">
        <v>0</v>
      </c>
      <c r="DO334" s="55"/>
      <c r="DP334" s="56"/>
      <c r="DQ334" s="485"/>
      <c r="DR334" s="485"/>
      <c r="DS334" s="56">
        <v>0</v>
      </c>
      <c r="DT334" s="55"/>
      <c r="DU334" s="56"/>
      <c r="DV334" s="485"/>
      <c r="DW334" s="485"/>
      <c r="DX334" s="56">
        <v>0</v>
      </c>
      <c r="DY334" s="55"/>
      <c r="DZ334" s="56"/>
      <c r="EA334" s="485"/>
      <c r="EB334" s="485"/>
      <c r="EC334" s="56">
        <v>0</v>
      </c>
      <c r="ED334" s="55"/>
      <c r="EE334" s="56"/>
      <c r="EF334" s="485"/>
      <c r="EG334" s="485"/>
      <c r="EH334" s="56">
        <v>0</v>
      </c>
      <c r="EI334" s="55"/>
      <c r="EJ334" s="56"/>
      <c r="EK334" s="485"/>
      <c r="EL334" s="485"/>
      <c r="EM334" s="56">
        <f t="shared" si="43"/>
        <v>0</v>
      </c>
      <c r="EN334" s="55"/>
      <c r="EO334" s="56"/>
      <c r="EP334" s="144"/>
    </row>
    <row r="335" spans="4:146" ht="12.75" customHeight="1" x14ac:dyDescent="0.3">
      <c r="D335" s="144" t="s">
        <v>382</v>
      </c>
      <c r="G335" s="420"/>
      <c r="H335" s="121">
        <v>0</v>
      </c>
      <c r="I335" s="120"/>
      <c r="J335" s="56"/>
      <c r="K335" s="485"/>
      <c r="L335" s="494"/>
      <c r="M335" s="121">
        <v>0</v>
      </c>
      <c r="N335" s="120"/>
      <c r="O335" s="56"/>
      <c r="P335" s="485"/>
      <c r="Q335" s="494"/>
      <c r="R335" s="121">
        <v>-8166</v>
      </c>
      <c r="S335" s="120"/>
      <c r="T335" s="56"/>
      <c r="U335" s="485"/>
      <c r="V335" s="494"/>
      <c r="W335" s="121">
        <v>-69507</v>
      </c>
      <c r="X335" s="120"/>
      <c r="Y335" s="56"/>
      <c r="Z335" s="485"/>
      <c r="AA335" s="494"/>
      <c r="AB335" s="121">
        <v>0</v>
      </c>
      <c r="AC335" s="120"/>
      <c r="AD335" s="56"/>
      <c r="AE335" s="485"/>
      <c r="AF335" s="494"/>
      <c r="AG335" s="121">
        <v>0</v>
      </c>
      <c r="AH335" s="120"/>
      <c r="AI335" s="56"/>
      <c r="AJ335" s="485"/>
      <c r="AK335" s="494"/>
      <c r="AL335" s="121">
        <v>0</v>
      </c>
      <c r="AM335" s="120"/>
      <c r="AN335" s="56"/>
      <c r="AO335" s="485"/>
      <c r="AP335" s="494"/>
      <c r="AQ335" s="121">
        <v>0</v>
      </c>
      <c r="AR335" s="120"/>
      <c r="AS335" s="56"/>
      <c r="AT335" s="485"/>
      <c r="AU335" s="494"/>
      <c r="AV335" s="121">
        <v>0</v>
      </c>
      <c r="AW335" s="120"/>
      <c r="AX335" s="56"/>
      <c r="AY335" s="485"/>
      <c r="AZ335" s="494"/>
      <c r="BA335" s="121">
        <v>0</v>
      </c>
      <c r="BB335" s="120"/>
      <c r="BC335" s="56"/>
      <c r="BD335" s="485"/>
      <c r="BE335" s="494"/>
      <c r="BF335" s="121">
        <v>0</v>
      </c>
      <c r="BG335" s="120"/>
      <c r="BH335" s="56"/>
      <c r="BI335" s="485"/>
      <c r="BJ335" s="494"/>
      <c r="BK335" s="121">
        <v>0</v>
      </c>
      <c r="BL335" s="120"/>
      <c r="BM335" s="56"/>
      <c r="BN335" s="485"/>
      <c r="BO335" s="494"/>
      <c r="BP335" s="121">
        <v>0</v>
      </c>
      <c r="BQ335" s="120"/>
      <c r="BR335" s="56"/>
      <c r="BS335" s="485"/>
      <c r="BT335" s="494"/>
      <c r="BU335" s="121">
        <f>SUM(M335:BP335)</f>
        <v>-77673</v>
      </c>
      <c r="BV335" s="120"/>
      <c r="BW335" s="56"/>
      <c r="BX335" s="485"/>
      <c r="BY335" s="494"/>
      <c r="BZ335" s="121">
        <v>0</v>
      </c>
      <c r="CA335" s="120"/>
      <c r="CB335" s="56"/>
      <c r="CC335" s="485"/>
      <c r="CD335" s="494"/>
      <c r="CE335" s="121">
        <v>0</v>
      </c>
      <c r="CF335" s="120"/>
      <c r="CG335" s="56"/>
      <c r="CH335" s="485"/>
      <c r="CI335" s="494"/>
      <c r="CJ335" s="121">
        <v>0</v>
      </c>
      <c r="CK335" s="120"/>
      <c r="CL335" s="56"/>
      <c r="CM335" s="485"/>
      <c r="CN335" s="494"/>
      <c r="CO335" s="121">
        <v>0</v>
      </c>
      <c r="CP335" s="120"/>
      <c r="CQ335" s="56"/>
      <c r="CR335" s="485"/>
      <c r="CS335" s="494"/>
      <c r="CT335" s="121">
        <v>0</v>
      </c>
      <c r="CU335" s="120"/>
      <c r="CV335" s="56"/>
      <c r="CW335" s="485"/>
      <c r="CX335" s="494"/>
      <c r="CY335" s="121">
        <v>0</v>
      </c>
      <c r="CZ335" s="120"/>
      <c r="DA335" s="56"/>
      <c r="DB335" s="485"/>
      <c r="DC335" s="494"/>
      <c r="DD335" s="121">
        <v>0</v>
      </c>
      <c r="DE335" s="120"/>
      <c r="DF335" s="56"/>
      <c r="DG335" s="485"/>
      <c r="DH335" s="494"/>
      <c r="DI335" s="121">
        <v>0</v>
      </c>
      <c r="DJ335" s="120"/>
      <c r="DK335" s="56"/>
      <c r="DL335" s="485"/>
      <c r="DM335" s="494"/>
      <c r="DN335" s="121">
        <v>0</v>
      </c>
      <c r="DO335" s="120"/>
      <c r="DP335" s="56"/>
      <c r="DQ335" s="485"/>
      <c r="DR335" s="494"/>
      <c r="DS335" s="121">
        <v>0</v>
      </c>
      <c r="DT335" s="120"/>
      <c r="DU335" s="56"/>
      <c r="DV335" s="485"/>
      <c r="DW335" s="494"/>
      <c r="DX335" s="121">
        <v>0</v>
      </c>
      <c r="DY335" s="120"/>
      <c r="DZ335" s="56"/>
      <c r="EA335" s="485"/>
      <c r="EB335" s="494"/>
      <c r="EC335" s="121">
        <v>0</v>
      </c>
      <c r="ED335" s="120"/>
      <c r="EE335" s="56"/>
      <c r="EF335" s="485"/>
      <c r="EG335" s="494"/>
      <c r="EH335" s="121">
        <v>0</v>
      </c>
      <c r="EI335" s="120"/>
      <c r="EJ335" s="56"/>
      <c r="EK335" s="485"/>
      <c r="EL335" s="494"/>
      <c r="EM335" s="121">
        <f t="shared" si="43"/>
        <v>0</v>
      </c>
      <c r="EN335" s="120"/>
      <c r="EO335" s="56"/>
      <c r="EP335" s="144"/>
    </row>
    <row r="336" spans="4:146" ht="12.75" customHeight="1" x14ac:dyDescent="0.3">
      <c r="D336" s="144"/>
      <c r="H336" s="56"/>
      <c r="I336" s="56"/>
      <c r="J336" s="56"/>
      <c r="K336" s="485"/>
      <c r="L336" s="56"/>
      <c r="M336" s="56"/>
      <c r="N336" s="56"/>
      <c r="O336" s="56"/>
      <c r="P336" s="485"/>
      <c r="Q336" s="56"/>
      <c r="R336" s="56"/>
      <c r="S336" s="56"/>
      <c r="T336" s="56"/>
      <c r="U336" s="485"/>
      <c r="V336" s="56"/>
      <c r="W336" s="56"/>
      <c r="X336" s="56"/>
      <c r="Y336" s="56"/>
      <c r="Z336" s="485"/>
      <c r="AA336" s="56"/>
      <c r="AB336" s="56"/>
      <c r="AC336" s="56"/>
      <c r="AD336" s="56"/>
      <c r="AE336" s="485"/>
      <c r="AF336" s="56"/>
      <c r="AG336" s="56"/>
      <c r="AH336" s="56"/>
      <c r="AI336" s="56"/>
      <c r="AJ336" s="485"/>
      <c r="AK336" s="56"/>
      <c r="AL336" s="56"/>
      <c r="AM336" s="56"/>
      <c r="AN336" s="56"/>
      <c r="AO336" s="485"/>
      <c r="AP336" s="56"/>
      <c r="AQ336" s="56"/>
      <c r="AR336" s="56"/>
      <c r="AS336" s="56"/>
      <c r="AT336" s="485"/>
      <c r="AU336" s="56"/>
      <c r="AV336" s="56"/>
      <c r="AW336" s="56"/>
      <c r="AX336" s="56"/>
      <c r="AY336" s="485"/>
      <c r="AZ336" s="56"/>
      <c r="BA336" s="56"/>
      <c r="BB336" s="56"/>
      <c r="BC336" s="56"/>
      <c r="BD336" s="485"/>
      <c r="BE336" s="56"/>
      <c r="BF336" s="56"/>
      <c r="BG336" s="56"/>
      <c r="BH336" s="56"/>
      <c r="BI336" s="485"/>
      <c r="BJ336" s="56"/>
      <c r="BK336" s="56"/>
      <c r="BL336" s="56"/>
      <c r="BM336" s="56"/>
      <c r="BN336" s="485"/>
      <c r="BO336" s="56"/>
      <c r="BP336" s="56"/>
      <c r="BQ336" s="56"/>
      <c r="BR336" s="56"/>
      <c r="BS336" s="485"/>
      <c r="BT336" s="56"/>
      <c r="BU336" s="56"/>
      <c r="BV336" s="56"/>
      <c r="BW336" s="56"/>
      <c r="BX336" s="485"/>
      <c r="BY336" s="56"/>
      <c r="BZ336" s="56"/>
      <c r="CA336" s="56"/>
      <c r="CB336" s="56"/>
      <c r="CC336" s="485"/>
      <c r="CD336" s="56"/>
      <c r="CE336" s="56"/>
      <c r="CF336" s="56"/>
      <c r="CG336" s="56"/>
      <c r="CH336" s="485"/>
      <c r="CI336" s="56"/>
      <c r="CJ336" s="56"/>
      <c r="CK336" s="56"/>
      <c r="CL336" s="56"/>
      <c r="CM336" s="485"/>
      <c r="CN336" s="56"/>
      <c r="CO336" s="56"/>
      <c r="CP336" s="56"/>
      <c r="CQ336" s="56"/>
      <c r="CR336" s="485"/>
      <c r="CS336" s="56"/>
      <c r="CT336" s="56"/>
      <c r="CU336" s="56"/>
      <c r="CV336" s="56"/>
      <c r="CW336" s="485"/>
      <c r="CX336" s="56"/>
      <c r="CY336" s="56"/>
      <c r="CZ336" s="56"/>
      <c r="DA336" s="56"/>
      <c r="DB336" s="485"/>
      <c r="DC336" s="56"/>
      <c r="DD336" s="56"/>
      <c r="DE336" s="56"/>
      <c r="DF336" s="56"/>
      <c r="DG336" s="485"/>
      <c r="DH336" s="56"/>
      <c r="DI336" s="56"/>
      <c r="DJ336" s="56"/>
      <c r="DK336" s="56"/>
      <c r="DL336" s="485"/>
      <c r="DM336" s="56"/>
      <c r="DN336" s="56"/>
      <c r="DO336" s="56"/>
      <c r="DP336" s="56"/>
      <c r="DQ336" s="485"/>
      <c r="DR336" s="56"/>
      <c r="DS336" s="56"/>
      <c r="DT336" s="56"/>
      <c r="DU336" s="56"/>
      <c r="DV336" s="485"/>
      <c r="DW336" s="56"/>
      <c r="DX336" s="56"/>
      <c r="DY336" s="56"/>
      <c r="DZ336" s="56"/>
      <c r="EA336" s="485"/>
      <c r="EB336" s="56"/>
      <c r="EC336" s="56"/>
      <c r="ED336" s="56"/>
      <c r="EE336" s="56"/>
      <c r="EF336" s="485"/>
      <c r="EG336" s="56"/>
      <c r="EH336" s="56"/>
      <c r="EI336" s="56"/>
      <c r="EJ336" s="56"/>
      <c r="EK336" s="485"/>
      <c r="EL336" s="56"/>
      <c r="EM336" s="56"/>
      <c r="EN336" s="56"/>
      <c r="EO336" s="56"/>
      <c r="EP336" s="144"/>
    </row>
    <row r="337" spans="4:146" ht="12.75" customHeight="1" x14ac:dyDescent="0.3">
      <c r="D337" s="144" t="s">
        <v>387</v>
      </c>
      <c r="H337" s="56">
        <f>SUM(H338:H340)</f>
        <v>0</v>
      </c>
      <c r="I337" s="56"/>
      <c r="J337" s="56"/>
      <c r="K337" s="485"/>
      <c r="L337" s="56"/>
      <c r="M337" s="56">
        <f>SUM(M338:M340)</f>
        <v>0</v>
      </c>
      <c r="N337" s="56"/>
      <c r="O337" s="56"/>
      <c r="P337" s="485"/>
      <c r="Q337" s="56"/>
      <c r="R337" s="56">
        <f>SUM(R338:R340)</f>
        <v>0</v>
      </c>
      <c r="S337" s="56"/>
      <c r="T337" s="56"/>
      <c r="U337" s="485"/>
      <c r="V337" s="56"/>
      <c r="W337" s="56">
        <f>SUM(W338:W340)</f>
        <v>104449</v>
      </c>
      <c r="X337" s="56"/>
      <c r="Y337" s="56"/>
      <c r="Z337" s="485"/>
      <c r="AA337" s="56"/>
      <c r="AB337" s="56">
        <f>SUM(AB338:AB340)</f>
        <v>0</v>
      </c>
      <c r="AC337" s="56"/>
      <c r="AD337" s="56"/>
      <c r="AE337" s="485"/>
      <c r="AF337" s="56"/>
      <c r="AG337" s="56">
        <f>SUM(AG338:AG340)</f>
        <v>0</v>
      </c>
      <c r="AH337" s="56"/>
      <c r="AI337" s="56"/>
      <c r="AJ337" s="485"/>
      <c r="AK337" s="56"/>
      <c r="AL337" s="56">
        <f>SUM(AL338:AL340)</f>
        <v>0</v>
      </c>
      <c r="AM337" s="56"/>
      <c r="AN337" s="56"/>
      <c r="AO337" s="485"/>
      <c r="AP337" s="56"/>
      <c r="AQ337" s="56">
        <f>SUM(AQ338:AQ340)</f>
        <v>0</v>
      </c>
      <c r="AR337" s="56"/>
      <c r="AS337" s="56"/>
      <c r="AT337" s="485"/>
      <c r="AU337" s="56"/>
      <c r="AV337" s="56">
        <f>SUM(AV338:AV340)</f>
        <v>0</v>
      </c>
      <c r="AW337" s="56"/>
      <c r="AX337" s="56"/>
      <c r="AY337" s="485"/>
      <c r="AZ337" s="56"/>
      <c r="BA337" s="56">
        <f>SUM(BA338:BA340)</f>
        <v>0</v>
      </c>
      <c r="BB337" s="56"/>
      <c r="BC337" s="56"/>
      <c r="BD337" s="485"/>
      <c r="BE337" s="56"/>
      <c r="BF337" s="56">
        <f>SUM(BF338:BF340)</f>
        <v>0</v>
      </c>
      <c r="BG337" s="56"/>
      <c r="BH337" s="56"/>
      <c r="BI337" s="485"/>
      <c r="BJ337" s="56"/>
      <c r="BK337" s="56">
        <f>SUM(BK338:BK340)</f>
        <v>0</v>
      </c>
      <c r="BL337" s="56"/>
      <c r="BM337" s="56"/>
      <c r="BN337" s="485"/>
      <c r="BO337" s="56"/>
      <c r="BP337" s="56">
        <f>SUM(BP338:BP340)</f>
        <v>0</v>
      </c>
      <c r="BQ337" s="56"/>
      <c r="BR337" s="56"/>
      <c r="BS337" s="485"/>
      <c r="BT337" s="56"/>
      <c r="BU337" s="56">
        <f>SUM(BU338:BU340)</f>
        <v>104449</v>
      </c>
      <c r="BV337" s="56"/>
      <c r="BW337" s="56"/>
      <c r="BX337" s="485"/>
      <c r="BY337" s="56"/>
      <c r="BZ337" s="56">
        <f>SUM(BZ338:BZ340)</f>
        <v>3317917</v>
      </c>
      <c r="CA337" s="56"/>
      <c r="CB337" s="56"/>
      <c r="CC337" s="485"/>
      <c r="CD337" s="56"/>
      <c r="CE337" s="56">
        <f>SUM(CE338:CE340)</f>
        <v>261492</v>
      </c>
      <c r="CF337" s="56"/>
      <c r="CG337" s="56"/>
      <c r="CH337" s="485"/>
      <c r="CI337" s="56"/>
      <c r="CJ337" s="56">
        <f>SUM(CJ338:CJ340)</f>
        <v>773520</v>
      </c>
      <c r="CK337" s="56"/>
      <c r="CL337" s="56"/>
      <c r="CM337" s="485"/>
      <c r="CN337" s="56"/>
      <c r="CO337" s="56">
        <f>SUM(CO338:CO340)</f>
        <v>0</v>
      </c>
      <c r="CP337" s="56"/>
      <c r="CQ337" s="56"/>
      <c r="CR337" s="485"/>
      <c r="CS337" s="56"/>
      <c r="CT337" s="56">
        <f>SUM(CT338:CT340)</f>
        <v>0</v>
      </c>
      <c r="CU337" s="56"/>
      <c r="CV337" s="56"/>
      <c r="CW337" s="485"/>
      <c r="CX337" s="56"/>
      <c r="CY337" s="56">
        <f>SUM(CY338:CY340)</f>
        <v>0</v>
      </c>
      <c r="CZ337" s="56"/>
      <c r="DA337" s="56"/>
      <c r="DB337" s="485"/>
      <c r="DC337" s="56"/>
      <c r="DD337" s="56">
        <f>SUM(DD338:DD340)</f>
        <v>0</v>
      </c>
      <c r="DE337" s="56"/>
      <c r="DF337" s="56"/>
      <c r="DG337" s="485"/>
      <c r="DH337" s="56"/>
      <c r="DI337" s="56">
        <f>SUM(DI338:DI340)</f>
        <v>0</v>
      </c>
      <c r="DJ337" s="56"/>
      <c r="DK337" s="56"/>
      <c r="DL337" s="485"/>
      <c r="DM337" s="56"/>
      <c r="DN337" s="56">
        <f>SUM(DN338:DN340)</f>
        <v>0</v>
      </c>
      <c r="DO337" s="56"/>
      <c r="DP337" s="56"/>
      <c r="DQ337" s="485"/>
      <c r="DR337" s="56"/>
      <c r="DS337" s="56">
        <f>SUM(DS338:DS340)</f>
        <v>0</v>
      </c>
      <c r="DT337" s="56"/>
      <c r="DU337" s="56"/>
      <c r="DV337" s="485"/>
      <c r="DW337" s="56"/>
      <c r="DX337" s="56">
        <f>SUM(DX338:DX340)</f>
        <v>0</v>
      </c>
      <c r="DY337" s="56"/>
      <c r="DZ337" s="56"/>
      <c r="EA337" s="485"/>
      <c r="EB337" s="56"/>
      <c r="EC337" s="56">
        <f>SUM(EC338:EC340)</f>
        <v>0</v>
      </c>
      <c r="ED337" s="56"/>
      <c r="EE337" s="56"/>
      <c r="EF337" s="485"/>
      <c r="EG337" s="56"/>
      <c r="EH337" s="56">
        <f>SUM(EH338:EH340)</f>
        <v>2282905</v>
      </c>
      <c r="EI337" s="56"/>
      <c r="EJ337" s="56"/>
      <c r="EK337" s="485"/>
      <c r="EL337" s="56"/>
      <c r="EM337" s="56">
        <f>SUM(EM338:EM340)</f>
        <v>1035012</v>
      </c>
      <c r="EN337" s="56"/>
      <c r="EO337" s="56"/>
      <c r="EP337" s="144"/>
    </row>
    <row r="338" spans="4:146" ht="12.75" customHeight="1" x14ac:dyDescent="0.3">
      <c r="D338" s="144" t="s">
        <v>362</v>
      </c>
      <c r="G338" s="406"/>
      <c r="H338" s="483">
        <v>0</v>
      </c>
      <c r="I338" s="484"/>
      <c r="J338" s="56"/>
      <c r="K338" s="485"/>
      <c r="L338" s="486"/>
      <c r="M338" s="483">
        <v>0</v>
      </c>
      <c r="N338" s="484"/>
      <c r="O338" s="56"/>
      <c r="P338" s="485"/>
      <c r="Q338" s="486"/>
      <c r="R338" s="483">
        <v>0</v>
      </c>
      <c r="S338" s="484"/>
      <c r="T338" s="56"/>
      <c r="U338" s="485"/>
      <c r="V338" s="486"/>
      <c r="W338" s="483">
        <f>104449-7908</f>
        <v>96541</v>
      </c>
      <c r="X338" s="484"/>
      <c r="Y338" s="56"/>
      <c r="Z338" s="485"/>
      <c r="AA338" s="486"/>
      <c r="AB338" s="483">
        <v>0</v>
      </c>
      <c r="AC338" s="484"/>
      <c r="AD338" s="56"/>
      <c r="AE338" s="485"/>
      <c r="AF338" s="486"/>
      <c r="AG338" s="483">
        <v>0</v>
      </c>
      <c r="AH338" s="484"/>
      <c r="AI338" s="56"/>
      <c r="AJ338" s="485"/>
      <c r="AK338" s="486"/>
      <c r="AL338" s="483">
        <v>0</v>
      </c>
      <c r="AM338" s="484"/>
      <c r="AN338" s="56"/>
      <c r="AO338" s="485"/>
      <c r="AP338" s="486"/>
      <c r="AQ338" s="483">
        <v>0</v>
      </c>
      <c r="AR338" s="484"/>
      <c r="AS338" s="56"/>
      <c r="AT338" s="485"/>
      <c r="AU338" s="486"/>
      <c r="AV338" s="483">
        <v>0</v>
      </c>
      <c r="AW338" s="484"/>
      <c r="AX338" s="56"/>
      <c r="AY338" s="485"/>
      <c r="AZ338" s="486"/>
      <c r="BA338" s="483">
        <v>0</v>
      </c>
      <c r="BB338" s="484"/>
      <c r="BC338" s="56"/>
      <c r="BD338" s="485"/>
      <c r="BE338" s="486"/>
      <c r="BF338" s="483">
        <v>0</v>
      </c>
      <c r="BG338" s="484"/>
      <c r="BH338" s="56"/>
      <c r="BI338" s="485"/>
      <c r="BJ338" s="486"/>
      <c r="BK338" s="483">
        <v>0</v>
      </c>
      <c r="BL338" s="484"/>
      <c r="BM338" s="56"/>
      <c r="BN338" s="485"/>
      <c r="BO338" s="486"/>
      <c r="BP338" s="483">
        <v>0</v>
      </c>
      <c r="BQ338" s="484"/>
      <c r="BR338" s="56"/>
      <c r="BS338" s="485"/>
      <c r="BT338" s="486"/>
      <c r="BU338" s="483">
        <f>SUM(M338:BP338)</f>
        <v>96541</v>
      </c>
      <c r="BV338" s="484"/>
      <c r="BW338" s="56"/>
      <c r="BX338" s="485"/>
      <c r="BY338" s="486"/>
      <c r="BZ338" s="483">
        <v>2894155</v>
      </c>
      <c r="CA338" s="484"/>
      <c r="CB338" s="56"/>
      <c r="CC338" s="485"/>
      <c r="CD338" s="486"/>
      <c r="CE338" s="483">
        <v>209157</v>
      </c>
      <c r="CF338" s="484"/>
      <c r="CG338" s="56"/>
      <c r="CH338" s="485"/>
      <c r="CI338" s="486"/>
      <c r="CJ338" s="483">
        <v>630806</v>
      </c>
      <c r="CK338" s="484"/>
      <c r="CL338" s="56"/>
      <c r="CM338" s="485"/>
      <c r="CN338" s="486"/>
      <c r="CO338" s="483">
        <v>0</v>
      </c>
      <c r="CP338" s="484"/>
      <c r="CQ338" s="56"/>
      <c r="CR338" s="485"/>
      <c r="CS338" s="486"/>
      <c r="CT338" s="483">
        <v>0</v>
      </c>
      <c r="CU338" s="484"/>
      <c r="CV338" s="56"/>
      <c r="CW338" s="485"/>
      <c r="CX338" s="486"/>
      <c r="CY338" s="483">
        <v>0</v>
      </c>
      <c r="CZ338" s="484"/>
      <c r="DA338" s="56"/>
      <c r="DB338" s="485"/>
      <c r="DC338" s="486"/>
      <c r="DD338" s="483">
        <v>0</v>
      </c>
      <c r="DE338" s="484"/>
      <c r="DF338" s="56"/>
      <c r="DG338" s="485"/>
      <c r="DH338" s="486"/>
      <c r="DI338" s="483">
        <v>0</v>
      </c>
      <c r="DJ338" s="484"/>
      <c r="DK338" s="56"/>
      <c r="DL338" s="485"/>
      <c r="DM338" s="486"/>
      <c r="DN338" s="483">
        <v>0</v>
      </c>
      <c r="DO338" s="484"/>
      <c r="DP338" s="56"/>
      <c r="DQ338" s="485"/>
      <c r="DR338" s="486"/>
      <c r="DS338" s="483">
        <v>0</v>
      </c>
      <c r="DT338" s="484"/>
      <c r="DU338" s="56"/>
      <c r="DV338" s="485"/>
      <c r="DW338" s="486"/>
      <c r="DX338" s="483">
        <v>0</v>
      </c>
      <c r="DY338" s="484"/>
      <c r="DZ338" s="56"/>
      <c r="EA338" s="485"/>
      <c r="EB338" s="486"/>
      <c r="EC338" s="483">
        <v>0</v>
      </c>
      <c r="ED338" s="484"/>
      <c r="EE338" s="56"/>
      <c r="EF338" s="485"/>
      <c r="EG338" s="486"/>
      <c r="EH338" s="483">
        <v>2054192</v>
      </c>
      <c r="EI338" s="484"/>
      <c r="EJ338" s="56"/>
      <c r="EK338" s="485"/>
      <c r="EL338" s="486"/>
      <c r="EM338" s="483">
        <f t="shared" ref="EM338:EM340" si="44">SUM(CE338:CO338)</f>
        <v>839963</v>
      </c>
      <c r="EN338" s="484"/>
      <c r="EO338" s="56"/>
      <c r="EP338" s="144"/>
    </row>
    <row r="339" spans="4:146" ht="12.75" customHeight="1" x14ac:dyDescent="0.3">
      <c r="D339" s="144" t="s">
        <v>365</v>
      </c>
      <c r="G339" s="400"/>
      <c r="H339" s="56">
        <v>0</v>
      </c>
      <c r="I339" s="55"/>
      <c r="J339" s="56"/>
      <c r="K339" s="485"/>
      <c r="L339" s="485"/>
      <c r="M339" s="56">
        <v>0</v>
      </c>
      <c r="N339" s="55"/>
      <c r="O339" s="56"/>
      <c r="P339" s="485"/>
      <c r="Q339" s="485"/>
      <c r="R339" s="56">
        <v>0</v>
      </c>
      <c r="S339" s="55"/>
      <c r="T339" s="56"/>
      <c r="U339" s="485"/>
      <c r="V339" s="485"/>
      <c r="W339" s="56">
        <v>7908</v>
      </c>
      <c r="X339" s="55"/>
      <c r="Y339" s="56"/>
      <c r="Z339" s="485"/>
      <c r="AA339" s="485"/>
      <c r="AB339" s="56">
        <v>0</v>
      </c>
      <c r="AC339" s="55"/>
      <c r="AD339" s="56"/>
      <c r="AE339" s="485"/>
      <c r="AF339" s="485"/>
      <c r="AG339" s="56">
        <v>0</v>
      </c>
      <c r="AH339" s="55"/>
      <c r="AI339" s="56"/>
      <c r="AJ339" s="485"/>
      <c r="AK339" s="485"/>
      <c r="AL339" s="56">
        <v>0</v>
      </c>
      <c r="AM339" s="55"/>
      <c r="AN339" s="56"/>
      <c r="AO339" s="485"/>
      <c r="AP339" s="485"/>
      <c r="AQ339" s="56">
        <v>0</v>
      </c>
      <c r="AR339" s="55"/>
      <c r="AS339" s="56"/>
      <c r="AT339" s="485"/>
      <c r="AU339" s="485"/>
      <c r="AV339" s="56">
        <v>0</v>
      </c>
      <c r="AW339" s="55"/>
      <c r="AX339" s="56"/>
      <c r="AY339" s="485"/>
      <c r="AZ339" s="485"/>
      <c r="BA339" s="56">
        <v>0</v>
      </c>
      <c r="BB339" s="55"/>
      <c r="BC339" s="56"/>
      <c r="BD339" s="485"/>
      <c r="BE339" s="485"/>
      <c r="BF339" s="56">
        <v>0</v>
      </c>
      <c r="BG339" s="55"/>
      <c r="BH339" s="56"/>
      <c r="BI339" s="485"/>
      <c r="BJ339" s="485"/>
      <c r="BK339" s="56">
        <v>0</v>
      </c>
      <c r="BL339" s="55"/>
      <c r="BM339" s="56"/>
      <c r="BN339" s="485"/>
      <c r="BO339" s="485"/>
      <c r="BP339" s="56">
        <v>0</v>
      </c>
      <c r="BQ339" s="55"/>
      <c r="BR339" s="56"/>
      <c r="BS339" s="485"/>
      <c r="BT339" s="485"/>
      <c r="BU339" s="56">
        <f>SUM(M339:BP339)</f>
        <v>7908</v>
      </c>
      <c r="BV339" s="55"/>
      <c r="BW339" s="56"/>
      <c r="BX339" s="485"/>
      <c r="BY339" s="485"/>
      <c r="BZ339" s="56">
        <v>423762</v>
      </c>
      <c r="CA339" s="55"/>
      <c r="CB339" s="56"/>
      <c r="CC339" s="485"/>
      <c r="CD339" s="485"/>
      <c r="CE339" s="56">
        <v>52335</v>
      </c>
      <c r="CF339" s="55"/>
      <c r="CG339" s="56"/>
      <c r="CH339" s="485"/>
      <c r="CI339" s="485"/>
      <c r="CJ339" s="56">
        <v>142714</v>
      </c>
      <c r="CK339" s="55"/>
      <c r="CL339" s="56"/>
      <c r="CM339" s="485"/>
      <c r="CN339" s="485"/>
      <c r="CO339" s="56">
        <v>0</v>
      </c>
      <c r="CP339" s="55"/>
      <c r="CQ339" s="56"/>
      <c r="CR339" s="485"/>
      <c r="CS339" s="485"/>
      <c r="CT339" s="56">
        <v>0</v>
      </c>
      <c r="CU339" s="55"/>
      <c r="CV339" s="56"/>
      <c r="CW339" s="485"/>
      <c r="CX339" s="485"/>
      <c r="CY339" s="56">
        <v>0</v>
      </c>
      <c r="CZ339" s="55"/>
      <c r="DA339" s="56"/>
      <c r="DB339" s="485"/>
      <c r="DC339" s="485"/>
      <c r="DD339" s="56">
        <v>0</v>
      </c>
      <c r="DE339" s="55"/>
      <c r="DF339" s="56"/>
      <c r="DG339" s="485"/>
      <c r="DH339" s="485"/>
      <c r="DI339" s="56">
        <v>0</v>
      </c>
      <c r="DJ339" s="55"/>
      <c r="DK339" s="56"/>
      <c r="DL339" s="485"/>
      <c r="DM339" s="485"/>
      <c r="DN339" s="56">
        <v>0</v>
      </c>
      <c r="DO339" s="55"/>
      <c r="DP339" s="56"/>
      <c r="DQ339" s="485"/>
      <c r="DR339" s="485"/>
      <c r="DS339" s="56">
        <v>0</v>
      </c>
      <c r="DT339" s="55"/>
      <c r="DU339" s="56"/>
      <c r="DV339" s="485"/>
      <c r="DW339" s="485"/>
      <c r="DX339" s="56">
        <v>0</v>
      </c>
      <c r="DY339" s="55"/>
      <c r="DZ339" s="56"/>
      <c r="EA339" s="485"/>
      <c r="EB339" s="485"/>
      <c r="EC339" s="56">
        <v>0</v>
      </c>
      <c r="ED339" s="55"/>
      <c r="EE339" s="56"/>
      <c r="EF339" s="485"/>
      <c r="EG339" s="485"/>
      <c r="EH339" s="56">
        <v>228713</v>
      </c>
      <c r="EI339" s="55"/>
      <c r="EJ339" s="56"/>
      <c r="EK339" s="485"/>
      <c r="EL339" s="485"/>
      <c r="EM339" s="56">
        <f t="shared" si="44"/>
        <v>195049</v>
      </c>
      <c r="EN339" s="55"/>
      <c r="EO339" s="56"/>
      <c r="EP339" s="144"/>
    </row>
    <row r="340" spans="4:146" ht="12.75" customHeight="1" x14ac:dyDescent="0.3">
      <c r="D340" s="144" t="s">
        <v>382</v>
      </c>
      <c r="G340" s="420"/>
      <c r="H340" s="121">
        <v>0</v>
      </c>
      <c r="I340" s="120"/>
      <c r="J340" s="56"/>
      <c r="K340" s="485"/>
      <c r="L340" s="494"/>
      <c r="M340" s="121">
        <v>0</v>
      </c>
      <c r="N340" s="120"/>
      <c r="O340" s="56"/>
      <c r="P340" s="485"/>
      <c r="Q340" s="494"/>
      <c r="R340" s="121">
        <v>0</v>
      </c>
      <c r="S340" s="120"/>
      <c r="T340" s="56"/>
      <c r="U340" s="485"/>
      <c r="V340" s="494"/>
      <c r="W340" s="121">
        <v>0</v>
      </c>
      <c r="X340" s="120"/>
      <c r="Y340" s="56"/>
      <c r="Z340" s="485"/>
      <c r="AA340" s="494"/>
      <c r="AB340" s="121">
        <v>0</v>
      </c>
      <c r="AC340" s="120"/>
      <c r="AD340" s="56"/>
      <c r="AE340" s="485"/>
      <c r="AF340" s="494"/>
      <c r="AG340" s="121">
        <v>0</v>
      </c>
      <c r="AH340" s="120"/>
      <c r="AI340" s="56"/>
      <c r="AJ340" s="485"/>
      <c r="AK340" s="494"/>
      <c r="AL340" s="121">
        <v>0</v>
      </c>
      <c r="AM340" s="120"/>
      <c r="AN340" s="56"/>
      <c r="AO340" s="485"/>
      <c r="AP340" s="494"/>
      <c r="AQ340" s="121">
        <v>0</v>
      </c>
      <c r="AR340" s="120"/>
      <c r="AS340" s="56"/>
      <c r="AT340" s="485"/>
      <c r="AU340" s="494"/>
      <c r="AV340" s="121">
        <v>0</v>
      </c>
      <c r="AW340" s="120"/>
      <c r="AX340" s="56"/>
      <c r="AY340" s="485"/>
      <c r="AZ340" s="494"/>
      <c r="BA340" s="121">
        <v>0</v>
      </c>
      <c r="BB340" s="120"/>
      <c r="BC340" s="56"/>
      <c r="BD340" s="485"/>
      <c r="BE340" s="494"/>
      <c r="BF340" s="121">
        <v>0</v>
      </c>
      <c r="BG340" s="120"/>
      <c r="BH340" s="56"/>
      <c r="BI340" s="485"/>
      <c r="BJ340" s="494"/>
      <c r="BK340" s="121">
        <v>0</v>
      </c>
      <c r="BL340" s="120"/>
      <c r="BM340" s="56"/>
      <c r="BN340" s="485"/>
      <c r="BO340" s="494"/>
      <c r="BP340" s="121">
        <v>0</v>
      </c>
      <c r="BQ340" s="120"/>
      <c r="BR340" s="56"/>
      <c r="BS340" s="485"/>
      <c r="BT340" s="494"/>
      <c r="BU340" s="121">
        <f>SUM(M340:BP340)</f>
        <v>0</v>
      </c>
      <c r="BV340" s="120"/>
      <c r="BW340" s="56"/>
      <c r="BX340" s="485"/>
      <c r="BY340" s="494"/>
      <c r="BZ340" s="121">
        <v>0</v>
      </c>
      <c r="CA340" s="120"/>
      <c r="CB340" s="56"/>
      <c r="CC340" s="485"/>
      <c r="CD340" s="494"/>
      <c r="CE340" s="121">
        <v>0</v>
      </c>
      <c r="CF340" s="120"/>
      <c r="CG340" s="56"/>
      <c r="CH340" s="485"/>
      <c r="CI340" s="494"/>
      <c r="CJ340" s="121">
        <v>0</v>
      </c>
      <c r="CK340" s="120"/>
      <c r="CL340" s="56"/>
      <c r="CM340" s="485"/>
      <c r="CN340" s="494"/>
      <c r="CO340" s="121">
        <v>0</v>
      </c>
      <c r="CP340" s="120"/>
      <c r="CQ340" s="56"/>
      <c r="CR340" s="485"/>
      <c r="CS340" s="494"/>
      <c r="CT340" s="121">
        <v>0</v>
      </c>
      <c r="CU340" s="120"/>
      <c r="CV340" s="56"/>
      <c r="CW340" s="485"/>
      <c r="CX340" s="494"/>
      <c r="CY340" s="121">
        <v>0</v>
      </c>
      <c r="CZ340" s="120"/>
      <c r="DA340" s="56"/>
      <c r="DB340" s="485"/>
      <c r="DC340" s="494"/>
      <c r="DD340" s="121">
        <v>0</v>
      </c>
      <c r="DE340" s="120"/>
      <c r="DF340" s="56"/>
      <c r="DG340" s="485"/>
      <c r="DH340" s="494"/>
      <c r="DI340" s="121">
        <v>0</v>
      </c>
      <c r="DJ340" s="120"/>
      <c r="DK340" s="56"/>
      <c r="DL340" s="485"/>
      <c r="DM340" s="494"/>
      <c r="DN340" s="121">
        <v>0</v>
      </c>
      <c r="DO340" s="120"/>
      <c r="DP340" s="56"/>
      <c r="DQ340" s="485"/>
      <c r="DR340" s="494"/>
      <c r="DS340" s="121">
        <v>0</v>
      </c>
      <c r="DT340" s="120"/>
      <c r="DU340" s="56"/>
      <c r="DV340" s="485"/>
      <c r="DW340" s="494"/>
      <c r="DX340" s="121">
        <v>0</v>
      </c>
      <c r="DY340" s="120"/>
      <c r="DZ340" s="56"/>
      <c r="EA340" s="485"/>
      <c r="EB340" s="494"/>
      <c r="EC340" s="121">
        <v>0</v>
      </c>
      <c r="ED340" s="120"/>
      <c r="EE340" s="56"/>
      <c r="EF340" s="485"/>
      <c r="EG340" s="494"/>
      <c r="EH340" s="121">
        <v>0</v>
      </c>
      <c r="EI340" s="120"/>
      <c r="EJ340" s="56"/>
      <c r="EK340" s="485"/>
      <c r="EL340" s="494"/>
      <c r="EM340" s="121">
        <f t="shared" si="44"/>
        <v>0</v>
      </c>
      <c r="EN340" s="120"/>
      <c r="EO340" s="56"/>
      <c r="EP340" s="144"/>
    </row>
    <row r="341" spans="4:146" ht="12.75" hidden="1" customHeight="1" x14ac:dyDescent="0.3">
      <c r="D341" s="144"/>
      <c r="H341" s="56"/>
      <c r="I341" s="56"/>
      <c r="J341" s="56"/>
      <c r="K341" s="485"/>
      <c r="L341" s="56"/>
      <c r="M341" s="56"/>
      <c r="N341" s="56"/>
      <c r="O341" s="56"/>
      <c r="P341" s="485"/>
      <c r="Q341" s="56"/>
      <c r="R341" s="56"/>
      <c r="S341" s="56"/>
      <c r="T341" s="56"/>
      <c r="U341" s="485"/>
      <c r="V341" s="56"/>
      <c r="W341" s="56"/>
      <c r="X341" s="56"/>
      <c r="Y341" s="56"/>
      <c r="Z341" s="485"/>
      <c r="AA341" s="56"/>
      <c r="AB341" s="56"/>
      <c r="AC341" s="56"/>
      <c r="AD341" s="56"/>
      <c r="AE341" s="485"/>
      <c r="AF341" s="56"/>
      <c r="AG341" s="56"/>
      <c r="AH341" s="56"/>
      <c r="AI341" s="56"/>
      <c r="AJ341" s="485"/>
      <c r="AK341" s="56"/>
      <c r="AL341" s="56"/>
      <c r="AM341" s="56"/>
      <c r="AN341" s="56"/>
      <c r="AO341" s="485"/>
      <c r="AP341" s="56"/>
      <c r="AQ341" s="56"/>
      <c r="AR341" s="56"/>
      <c r="AS341" s="56"/>
      <c r="AT341" s="485"/>
      <c r="AU341" s="56"/>
      <c r="AV341" s="56"/>
      <c r="AW341" s="56"/>
      <c r="AX341" s="56"/>
      <c r="AY341" s="485"/>
      <c r="AZ341" s="56"/>
      <c r="BA341" s="56"/>
      <c r="BB341" s="56"/>
      <c r="BC341" s="56"/>
      <c r="BD341" s="485"/>
      <c r="BE341" s="56"/>
      <c r="BF341" s="56"/>
      <c r="BG341" s="56"/>
      <c r="BH341" s="56"/>
      <c r="BI341" s="485"/>
      <c r="BJ341" s="56"/>
      <c r="BK341" s="56"/>
      <c r="BL341" s="56"/>
      <c r="BM341" s="56"/>
      <c r="BN341" s="485"/>
      <c r="BO341" s="56"/>
      <c r="BP341" s="56"/>
      <c r="BQ341" s="56"/>
      <c r="BR341" s="56"/>
      <c r="BS341" s="485"/>
      <c r="BT341" s="56"/>
      <c r="BU341" s="56"/>
      <c r="BV341" s="56"/>
      <c r="BW341" s="56"/>
      <c r="BX341" s="485"/>
      <c r="BY341" s="56"/>
      <c r="BZ341" s="56"/>
      <c r="CA341" s="56"/>
      <c r="CB341" s="56"/>
      <c r="CC341" s="485"/>
      <c r="CD341" s="56"/>
      <c r="CE341" s="56"/>
      <c r="CF341" s="56"/>
      <c r="CG341" s="56"/>
      <c r="CH341" s="485"/>
      <c r="CI341" s="56"/>
      <c r="CJ341" s="56"/>
      <c r="CK341" s="56"/>
      <c r="CL341" s="56"/>
      <c r="CM341" s="485"/>
      <c r="CN341" s="56"/>
      <c r="CO341" s="56"/>
      <c r="CP341" s="56"/>
      <c r="CQ341" s="56"/>
      <c r="CR341" s="485"/>
      <c r="CS341" s="56"/>
      <c r="CT341" s="56"/>
      <c r="CU341" s="56"/>
      <c r="CV341" s="56"/>
      <c r="CW341" s="485"/>
      <c r="CX341" s="56"/>
      <c r="CY341" s="56"/>
      <c r="CZ341" s="56"/>
      <c r="DA341" s="56"/>
      <c r="DB341" s="485"/>
      <c r="DC341" s="56"/>
      <c r="DD341" s="56"/>
      <c r="DE341" s="56"/>
      <c r="DF341" s="56"/>
      <c r="DG341" s="485"/>
      <c r="DH341" s="56"/>
      <c r="DI341" s="56"/>
      <c r="DJ341" s="56"/>
      <c r="DK341" s="56"/>
      <c r="DL341" s="485"/>
      <c r="DM341" s="56"/>
      <c r="DN341" s="56"/>
      <c r="DO341" s="56"/>
      <c r="DP341" s="56"/>
      <c r="DQ341" s="485"/>
      <c r="DR341" s="56"/>
      <c r="DS341" s="56"/>
      <c r="DT341" s="56"/>
      <c r="DU341" s="56"/>
      <c r="DV341" s="485"/>
      <c r="DW341" s="56"/>
      <c r="DX341" s="56"/>
      <c r="DY341" s="56"/>
      <c r="DZ341" s="56"/>
      <c r="EA341" s="485"/>
      <c r="EB341" s="56"/>
      <c r="EC341" s="56"/>
      <c r="ED341" s="56"/>
      <c r="EE341" s="56"/>
      <c r="EF341" s="485"/>
      <c r="EG341" s="56"/>
      <c r="EH341" s="56"/>
      <c r="EI341" s="56"/>
      <c r="EJ341" s="56"/>
      <c r="EK341" s="485"/>
      <c r="EL341" s="56"/>
      <c r="EM341" s="56"/>
      <c r="EN341" s="56"/>
      <c r="EO341" s="56"/>
      <c r="EP341" s="144"/>
    </row>
    <row r="342" spans="4:146" ht="12.75" hidden="1" customHeight="1" x14ac:dyDescent="0.3">
      <c r="D342" s="144" t="s">
        <v>388</v>
      </c>
      <c r="H342" s="56">
        <f>SUM(H343:H345)</f>
        <v>0</v>
      </c>
      <c r="I342" s="56"/>
      <c r="J342" s="56"/>
      <c r="K342" s="485"/>
      <c r="L342" s="56"/>
      <c r="M342" s="56">
        <f>SUM(M343:M345)</f>
        <v>0</v>
      </c>
      <c r="N342" s="56"/>
      <c r="O342" s="56"/>
      <c r="P342" s="485"/>
      <c r="Q342" s="56"/>
      <c r="R342" s="56">
        <f>SUM(R343:R345)</f>
        <v>0</v>
      </c>
      <c r="S342" s="56"/>
      <c r="T342" s="56"/>
      <c r="U342" s="485"/>
      <c r="V342" s="56"/>
      <c r="W342" s="56">
        <f>SUM(W343:W345)</f>
        <v>0</v>
      </c>
      <c r="X342" s="56"/>
      <c r="Y342" s="56"/>
      <c r="Z342" s="485"/>
      <c r="AA342" s="56"/>
      <c r="AB342" s="56">
        <f>SUM(AB343:AB345)</f>
        <v>0</v>
      </c>
      <c r="AC342" s="56"/>
      <c r="AD342" s="56"/>
      <c r="AE342" s="485"/>
      <c r="AF342" s="56"/>
      <c r="AG342" s="56">
        <f>SUM(AG343:AG345)</f>
        <v>0</v>
      </c>
      <c r="AH342" s="56"/>
      <c r="AI342" s="56"/>
      <c r="AJ342" s="485"/>
      <c r="AK342" s="56"/>
      <c r="AL342" s="56">
        <f>SUM(AL343:AL345)</f>
        <v>0</v>
      </c>
      <c r="AM342" s="56"/>
      <c r="AN342" s="56"/>
      <c r="AO342" s="485"/>
      <c r="AP342" s="56"/>
      <c r="AQ342" s="56">
        <f>SUM(AQ343:AQ345)</f>
        <v>0</v>
      </c>
      <c r="AR342" s="56"/>
      <c r="AS342" s="56"/>
      <c r="AT342" s="485"/>
      <c r="AU342" s="56"/>
      <c r="AV342" s="56">
        <f>SUM(AV343:AV345)</f>
        <v>0</v>
      </c>
      <c r="AW342" s="56"/>
      <c r="AX342" s="56"/>
      <c r="AY342" s="485"/>
      <c r="AZ342" s="56"/>
      <c r="BA342" s="56">
        <f>SUM(BA343:BA345)</f>
        <v>0</v>
      </c>
      <c r="BB342" s="56"/>
      <c r="BC342" s="56"/>
      <c r="BD342" s="485"/>
      <c r="BE342" s="56"/>
      <c r="BF342" s="56">
        <f>SUM(BF343:BF345)</f>
        <v>0</v>
      </c>
      <c r="BG342" s="56"/>
      <c r="BH342" s="56"/>
      <c r="BI342" s="485"/>
      <c r="BJ342" s="56"/>
      <c r="BK342" s="56">
        <f>SUM(BK343:BK345)</f>
        <v>0</v>
      </c>
      <c r="BL342" s="56"/>
      <c r="BM342" s="56"/>
      <c r="BN342" s="485"/>
      <c r="BO342" s="56"/>
      <c r="BP342" s="56">
        <f>SUM(BP343:BP345)</f>
        <v>0</v>
      </c>
      <c r="BQ342" s="56"/>
      <c r="BR342" s="56"/>
      <c r="BS342" s="485"/>
      <c r="BT342" s="56"/>
      <c r="BU342" s="56">
        <f>SUM(BU343:BU345)</f>
        <v>0</v>
      </c>
      <c r="BV342" s="56"/>
      <c r="BW342" s="56"/>
      <c r="BX342" s="485"/>
      <c r="BY342" s="56"/>
      <c r="BZ342" s="56">
        <f>SUM(BZ343:BZ345)</f>
        <v>0</v>
      </c>
      <c r="CA342" s="56"/>
      <c r="CB342" s="56"/>
      <c r="CC342" s="485"/>
      <c r="CD342" s="56"/>
      <c r="CE342" s="56">
        <f>SUM(CE343:CE345)</f>
        <v>0</v>
      </c>
      <c r="CF342" s="56"/>
      <c r="CG342" s="56"/>
      <c r="CH342" s="485"/>
      <c r="CI342" s="56"/>
      <c r="CJ342" s="56">
        <f>SUM(CJ343:CJ345)</f>
        <v>0</v>
      </c>
      <c r="CK342" s="56"/>
      <c r="CL342" s="56"/>
      <c r="CM342" s="485"/>
      <c r="CN342" s="56"/>
      <c r="CO342" s="56">
        <f>SUM(CO343:CO345)</f>
        <v>0</v>
      </c>
      <c r="CP342" s="56"/>
      <c r="CQ342" s="56"/>
      <c r="CR342" s="485"/>
      <c r="CS342" s="56"/>
      <c r="CT342" s="56">
        <f>SUM(CT343:CT345)</f>
        <v>0</v>
      </c>
      <c r="CU342" s="56"/>
      <c r="CV342" s="56"/>
      <c r="CW342" s="485"/>
      <c r="CX342" s="56"/>
      <c r="CY342" s="56">
        <f>SUM(CY343:CY345)</f>
        <v>0</v>
      </c>
      <c r="CZ342" s="56"/>
      <c r="DA342" s="56"/>
      <c r="DB342" s="485"/>
      <c r="DC342" s="56"/>
      <c r="DD342" s="56">
        <f>SUM(DD343:DD345)</f>
        <v>0</v>
      </c>
      <c r="DE342" s="56"/>
      <c r="DF342" s="56"/>
      <c r="DG342" s="485"/>
      <c r="DH342" s="56"/>
      <c r="DI342" s="56">
        <f>SUM(DI343:DI345)</f>
        <v>0</v>
      </c>
      <c r="DJ342" s="56"/>
      <c r="DK342" s="56"/>
      <c r="DL342" s="485"/>
      <c r="DM342" s="56"/>
      <c r="DN342" s="56">
        <f>SUM(DN343:DN345)</f>
        <v>0</v>
      </c>
      <c r="DO342" s="56"/>
      <c r="DP342" s="56"/>
      <c r="DQ342" s="485"/>
      <c r="DR342" s="56"/>
      <c r="DS342" s="56">
        <f>SUM(DS343:DS345)</f>
        <v>0</v>
      </c>
      <c r="DT342" s="56"/>
      <c r="DU342" s="56"/>
      <c r="DV342" s="485"/>
      <c r="DW342" s="56"/>
      <c r="DX342" s="56">
        <f>SUM(DX343:DX345)</f>
        <v>0</v>
      </c>
      <c r="DY342" s="56"/>
      <c r="DZ342" s="56"/>
      <c r="EA342" s="485"/>
      <c r="EB342" s="56"/>
      <c r="EC342" s="56">
        <f>SUM(EC343:EC345)</f>
        <v>0</v>
      </c>
      <c r="ED342" s="56"/>
      <c r="EE342" s="56"/>
      <c r="EF342" s="485"/>
      <c r="EG342" s="56"/>
      <c r="EH342" s="56">
        <f>SUM(EH343:EH345)</f>
        <v>0</v>
      </c>
      <c r="EI342" s="56"/>
      <c r="EJ342" s="56"/>
      <c r="EK342" s="485"/>
      <c r="EL342" s="56"/>
      <c r="EM342" s="56">
        <f>SUM(EM343:EM345)</f>
        <v>0</v>
      </c>
      <c r="EN342" s="56"/>
      <c r="EO342" s="56"/>
      <c r="EP342" s="144"/>
    </row>
    <row r="343" spans="4:146" ht="12.75" hidden="1" customHeight="1" x14ac:dyDescent="0.3">
      <c r="D343" s="144" t="s">
        <v>362</v>
      </c>
      <c r="G343" s="406"/>
      <c r="H343" s="483">
        <v>0</v>
      </c>
      <c r="I343" s="484"/>
      <c r="J343" s="56"/>
      <c r="K343" s="485"/>
      <c r="L343" s="486"/>
      <c r="M343" s="483">
        <v>0</v>
      </c>
      <c r="N343" s="484"/>
      <c r="O343" s="56"/>
      <c r="P343" s="485"/>
      <c r="Q343" s="486"/>
      <c r="R343" s="483">
        <v>0</v>
      </c>
      <c r="S343" s="484"/>
      <c r="T343" s="56"/>
      <c r="U343" s="485"/>
      <c r="V343" s="486"/>
      <c r="W343" s="483">
        <v>0</v>
      </c>
      <c r="X343" s="484"/>
      <c r="Y343" s="56"/>
      <c r="Z343" s="485"/>
      <c r="AA343" s="486"/>
      <c r="AB343" s="483">
        <v>0</v>
      </c>
      <c r="AC343" s="484"/>
      <c r="AD343" s="56"/>
      <c r="AE343" s="485"/>
      <c r="AF343" s="486"/>
      <c r="AG343" s="483">
        <v>0</v>
      </c>
      <c r="AH343" s="484"/>
      <c r="AI343" s="56"/>
      <c r="AJ343" s="485"/>
      <c r="AK343" s="486"/>
      <c r="AL343" s="483">
        <v>0</v>
      </c>
      <c r="AM343" s="484"/>
      <c r="AN343" s="56"/>
      <c r="AO343" s="485"/>
      <c r="AP343" s="486"/>
      <c r="AQ343" s="483">
        <v>0</v>
      </c>
      <c r="AR343" s="484"/>
      <c r="AS343" s="56"/>
      <c r="AT343" s="485"/>
      <c r="AU343" s="486"/>
      <c r="AV343" s="483">
        <v>0</v>
      </c>
      <c r="AW343" s="484"/>
      <c r="AX343" s="56"/>
      <c r="AY343" s="485"/>
      <c r="AZ343" s="486"/>
      <c r="BA343" s="483">
        <v>0</v>
      </c>
      <c r="BB343" s="484"/>
      <c r="BC343" s="56"/>
      <c r="BD343" s="485"/>
      <c r="BE343" s="486"/>
      <c r="BF343" s="483">
        <v>0</v>
      </c>
      <c r="BG343" s="484"/>
      <c r="BH343" s="56"/>
      <c r="BI343" s="485"/>
      <c r="BJ343" s="486"/>
      <c r="BK343" s="483">
        <v>0</v>
      </c>
      <c r="BL343" s="484"/>
      <c r="BM343" s="56"/>
      <c r="BN343" s="485"/>
      <c r="BO343" s="486"/>
      <c r="BP343" s="483">
        <v>0</v>
      </c>
      <c r="BQ343" s="484"/>
      <c r="BR343" s="56"/>
      <c r="BS343" s="485"/>
      <c r="BT343" s="486"/>
      <c r="BU343" s="483">
        <f>SUM(M343:BP343)</f>
        <v>0</v>
      </c>
      <c r="BV343" s="484"/>
      <c r="BW343" s="56"/>
      <c r="BX343" s="485"/>
      <c r="BY343" s="486"/>
      <c r="BZ343" s="483">
        <v>0</v>
      </c>
      <c r="CA343" s="484"/>
      <c r="CB343" s="56"/>
      <c r="CC343" s="485"/>
      <c r="CD343" s="486"/>
      <c r="CE343" s="483">
        <v>0</v>
      </c>
      <c r="CF343" s="484"/>
      <c r="CG343" s="56"/>
      <c r="CH343" s="485"/>
      <c r="CI343" s="486"/>
      <c r="CJ343" s="483">
        <v>0</v>
      </c>
      <c r="CK343" s="484"/>
      <c r="CL343" s="56"/>
      <c r="CM343" s="485"/>
      <c r="CN343" s="486"/>
      <c r="CO343" s="483">
        <v>0</v>
      </c>
      <c r="CP343" s="484"/>
      <c r="CQ343" s="56"/>
      <c r="CR343" s="485"/>
      <c r="CS343" s="486"/>
      <c r="CT343" s="483">
        <v>0</v>
      </c>
      <c r="CU343" s="484"/>
      <c r="CV343" s="56"/>
      <c r="CW343" s="485"/>
      <c r="CX343" s="486"/>
      <c r="CY343" s="483">
        <v>0</v>
      </c>
      <c r="CZ343" s="484"/>
      <c r="DA343" s="56"/>
      <c r="DB343" s="485"/>
      <c r="DC343" s="486"/>
      <c r="DD343" s="483">
        <v>0</v>
      </c>
      <c r="DE343" s="484"/>
      <c r="DF343" s="56"/>
      <c r="DG343" s="485"/>
      <c r="DH343" s="486"/>
      <c r="DI343" s="483">
        <v>0</v>
      </c>
      <c r="DJ343" s="484"/>
      <c r="DK343" s="56"/>
      <c r="DL343" s="485"/>
      <c r="DM343" s="486"/>
      <c r="DN343" s="483">
        <v>0</v>
      </c>
      <c r="DO343" s="484"/>
      <c r="DP343" s="56"/>
      <c r="DQ343" s="485"/>
      <c r="DR343" s="486"/>
      <c r="DS343" s="483">
        <v>0</v>
      </c>
      <c r="DT343" s="484"/>
      <c r="DU343" s="56"/>
      <c r="DV343" s="485"/>
      <c r="DW343" s="486"/>
      <c r="DX343" s="483">
        <v>0</v>
      </c>
      <c r="DY343" s="484"/>
      <c r="DZ343" s="56"/>
      <c r="EA343" s="485"/>
      <c r="EB343" s="486"/>
      <c r="EC343" s="483">
        <v>0</v>
      </c>
      <c r="ED343" s="484"/>
      <c r="EE343" s="56"/>
      <c r="EF343" s="485"/>
      <c r="EG343" s="486"/>
      <c r="EH343" s="483">
        <v>0</v>
      </c>
      <c r="EI343" s="484"/>
      <c r="EJ343" s="56"/>
      <c r="EK343" s="485"/>
      <c r="EL343" s="486"/>
      <c r="EM343" s="483">
        <f>SUM(CE343:CE343)</f>
        <v>0</v>
      </c>
      <c r="EN343" s="484"/>
      <c r="EO343" s="56"/>
      <c r="EP343" s="144"/>
    </row>
    <row r="344" spans="4:146" ht="12.75" hidden="1" customHeight="1" x14ac:dyDescent="0.3">
      <c r="D344" s="144" t="s">
        <v>365</v>
      </c>
      <c r="G344" s="400"/>
      <c r="H344" s="56">
        <v>0</v>
      </c>
      <c r="I344" s="55"/>
      <c r="J344" s="56"/>
      <c r="K344" s="485"/>
      <c r="L344" s="485"/>
      <c r="M344" s="56">
        <v>0</v>
      </c>
      <c r="N344" s="55"/>
      <c r="O344" s="56"/>
      <c r="P344" s="485"/>
      <c r="Q344" s="485"/>
      <c r="R344" s="56">
        <v>0</v>
      </c>
      <c r="S344" s="55"/>
      <c r="T344" s="56"/>
      <c r="U344" s="485"/>
      <c r="V344" s="485"/>
      <c r="W344" s="56">
        <v>0</v>
      </c>
      <c r="X344" s="55"/>
      <c r="Y344" s="56"/>
      <c r="Z344" s="485"/>
      <c r="AA344" s="485"/>
      <c r="AB344" s="56">
        <v>0</v>
      </c>
      <c r="AC344" s="55"/>
      <c r="AD344" s="56"/>
      <c r="AE344" s="485"/>
      <c r="AF344" s="485"/>
      <c r="AG344" s="56">
        <v>0</v>
      </c>
      <c r="AH344" s="55"/>
      <c r="AI344" s="56"/>
      <c r="AJ344" s="485"/>
      <c r="AK344" s="485"/>
      <c r="AL344" s="56">
        <v>0</v>
      </c>
      <c r="AM344" s="55"/>
      <c r="AN344" s="56"/>
      <c r="AO344" s="485"/>
      <c r="AP344" s="485"/>
      <c r="AQ344" s="56">
        <v>0</v>
      </c>
      <c r="AR344" s="55"/>
      <c r="AS344" s="56"/>
      <c r="AT344" s="485"/>
      <c r="AU344" s="485"/>
      <c r="AV344" s="56">
        <v>0</v>
      </c>
      <c r="AW344" s="55"/>
      <c r="AX344" s="56"/>
      <c r="AY344" s="485"/>
      <c r="AZ344" s="485"/>
      <c r="BA344" s="56">
        <v>0</v>
      </c>
      <c r="BB344" s="55"/>
      <c r="BC344" s="56"/>
      <c r="BD344" s="485"/>
      <c r="BE344" s="485"/>
      <c r="BF344" s="56">
        <v>0</v>
      </c>
      <c r="BG344" s="55"/>
      <c r="BH344" s="56"/>
      <c r="BI344" s="485"/>
      <c r="BJ344" s="485"/>
      <c r="BK344" s="56">
        <v>0</v>
      </c>
      <c r="BL344" s="55"/>
      <c r="BM344" s="56"/>
      <c r="BN344" s="485"/>
      <c r="BO344" s="485"/>
      <c r="BP344" s="56">
        <v>0</v>
      </c>
      <c r="BQ344" s="55"/>
      <c r="BR344" s="56"/>
      <c r="BS344" s="485"/>
      <c r="BT344" s="485"/>
      <c r="BU344" s="56">
        <f>SUM(M344:BP344)</f>
        <v>0</v>
      </c>
      <c r="BV344" s="55"/>
      <c r="BW344" s="56"/>
      <c r="BX344" s="485"/>
      <c r="BY344" s="485"/>
      <c r="BZ344" s="56">
        <v>0</v>
      </c>
      <c r="CA344" s="55"/>
      <c r="CB344" s="56"/>
      <c r="CC344" s="485"/>
      <c r="CD344" s="485"/>
      <c r="CE344" s="56">
        <v>0</v>
      </c>
      <c r="CF344" s="55"/>
      <c r="CG344" s="56"/>
      <c r="CH344" s="485"/>
      <c r="CI344" s="485"/>
      <c r="CJ344" s="56">
        <v>0</v>
      </c>
      <c r="CK344" s="55"/>
      <c r="CL344" s="56"/>
      <c r="CM344" s="485"/>
      <c r="CN344" s="485"/>
      <c r="CO344" s="56">
        <v>0</v>
      </c>
      <c r="CP344" s="55"/>
      <c r="CQ344" s="56"/>
      <c r="CR344" s="485"/>
      <c r="CS344" s="485"/>
      <c r="CT344" s="56">
        <v>0</v>
      </c>
      <c r="CU344" s="55"/>
      <c r="CV344" s="56"/>
      <c r="CW344" s="485"/>
      <c r="CX344" s="485"/>
      <c r="CY344" s="56">
        <v>0</v>
      </c>
      <c r="CZ344" s="55"/>
      <c r="DA344" s="56"/>
      <c r="DB344" s="485"/>
      <c r="DC344" s="485"/>
      <c r="DD344" s="56">
        <v>0</v>
      </c>
      <c r="DE344" s="55"/>
      <c r="DF344" s="56"/>
      <c r="DG344" s="485"/>
      <c r="DH344" s="485"/>
      <c r="DI344" s="56">
        <v>0</v>
      </c>
      <c r="DJ344" s="55"/>
      <c r="DK344" s="56"/>
      <c r="DL344" s="485"/>
      <c r="DM344" s="485"/>
      <c r="DN344" s="56">
        <v>0</v>
      </c>
      <c r="DO344" s="55"/>
      <c r="DP344" s="56"/>
      <c r="DQ344" s="485"/>
      <c r="DR344" s="485"/>
      <c r="DS344" s="56">
        <v>0</v>
      </c>
      <c r="DT344" s="55"/>
      <c r="DU344" s="56"/>
      <c r="DV344" s="485"/>
      <c r="DW344" s="485"/>
      <c r="DX344" s="56">
        <v>0</v>
      </c>
      <c r="DY344" s="55"/>
      <c r="DZ344" s="56"/>
      <c r="EA344" s="485"/>
      <c r="EB344" s="485"/>
      <c r="EC344" s="56">
        <v>0</v>
      </c>
      <c r="ED344" s="55"/>
      <c r="EE344" s="56"/>
      <c r="EF344" s="485"/>
      <c r="EG344" s="485"/>
      <c r="EH344" s="56">
        <v>0</v>
      </c>
      <c r="EI344" s="55"/>
      <c r="EJ344" s="56"/>
      <c r="EK344" s="485"/>
      <c r="EL344" s="485"/>
      <c r="EM344" s="56">
        <f>SUM(CE344:CE344)</f>
        <v>0</v>
      </c>
      <c r="EN344" s="55"/>
      <c r="EO344" s="56"/>
      <c r="EP344" s="144"/>
    </row>
    <row r="345" spans="4:146" ht="12.75" hidden="1" customHeight="1" x14ac:dyDescent="0.3">
      <c r="D345" s="144" t="s">
        <v>382</v>
      </c>
      <c r="G345" s="420"/>
      <c r="H345" s="121">
        <v>0</v>
      </c>
      <c r="I345" s="120"/>
      <c r="J345" s="56"/>
      <c r="K345" s="485"/>
      <c r="L345" s="494"/>
      <c r="M345" s="121">
        <v>0</v>
      </c>
      <c r="N345" s="120"/>
      <c r="O345" s="56"/>
      <c r="P345" s="485"/>
      <c r="Q345" s="494"/>
      <c r="R345" s="121">
        <v>0</v>
      </c>
      <c r="S345" s="120"/>
      <c r="T345" s="56"/>
      <c r="U345" s="485"/>
      <c r="V345" s="494"/>
      <c r="W345" s="121">
        <v>0</v>
      </c>
      <c r="X345" s="120"/>
      <c r="Y345" s="56"/>
      <c r="Z345" s="485"/>
      <c r="AA345" s="494"/>
      <c r="AB345" s="121">
        <v>0</v>
      </c>
      <c r="AC345" s="120"/>
      <c r="AD345" s="56"/>
      <c r="AE345" s="485"/>
      <c r="AF345" s="494"/>
      <c r="AG345" s="121">
        <v>0</v>
      </c>
      <c r="AH345" s="120"/>
      <c r="AI345" s="56"/>
      <c r="AJ345" s="485"/>
      <c r="AK345" s="494"/>
      <c r="AL345" s="121">
        <v>0</v>
      </c>
      <c r="AM345" s="120"/>
      <c r="AN345" s="56"/>
      <c r="AO345" s="485"/>
      <c r="AP345" s="494"/>
      <c r="AQ345" s="121">
        <v>0</v>
      </c>
      <c r="AR345" s="120"/>
      <c r="AS345" s="56"/>
      <c r="AT345" s="485"/>
      <c r="AU345" s="494"/>
      <c r="AV345" s="121">
        <v>0</v>
      </c>
      <c r="AW345" s="120"/>
      <c r="AX345" s="56"/>
      <c r="AY345" s="485"/>
      <c r="AZ345" s="494"/>
      <c r="BA345" s="121">
        <v>0</v>
      </c>
      <c r="BB345" s="120"/>
      <c r="BC345" s="56"/>
      <c r="BD345" s="485"/>
      <c r="BE345" s="494"/>
      <c r="BF345" s="121">
        <v>0</v>
      </c>
      <c r="BG345" s="120"/>
      <c r="BH345" s="56"/>
      <c r="BI345" s="485"/>
      <c r="BJ345" s="494"/>
      <c r="BK345" s="121">
        <v>0</v>
      </c>
      <c r="BL345" s="120"/>
      <c r="BM345" s="56"/>
      <c r="BN345" s="485"/>
      <c r="BO345" s="494"/>
      <c r="BP345" s="121">
        <v>0</v>
      </c>
      <c r="BQ345" s="120"/>
      <c r="BR345" s="56"/>
      <c r="BS345" s="485"/>
      <c r="BT345" s="494"/>
      <c r="BU345" s="121">
        <f>SUM(M345:BP345)</f>
        <v>0</v>
      </c>
      <c r="BV345" s="120"/>
      <c r="BW345" s="56"/>
      <c r="BX345" s="485"/>
      <c r="BY345" s="494"/>
      <c r="BZ345" s="121">
        <v>0</v>
      </c>
      <c r="CA345" s="120"/>
      <c r="CB345" s="56"/>
      <c r="CC345" s="485"/>
      <c r="CD345" s="494"/>
      <c r="CE345" s="121">
        <v>0</v>
      </c>
      <c r="CF345" s="120"/>
      <c r="CG345" s="56"/>
      <c r="CH345" s="485"/>
      <c r="CI345" s="494"/>
      <c r="CJ345" s="121">
        <v>0</v>
      </c>
      <c r="CK345" s="120"/>
      <c r="CL345" s="56"/>
      <c r="CM345" s="485"/>
      <c r="CN345" s="494"/>
      <c r="CO345" s="121">
        <v>0</v>
      </c>
      <c r="CP345" s="120"/>
      <c r="CQ345" s="56"/>
      <c r="CR345" s="485"/>
      <c r="CS345" s="494"/>
      <c r="CT345" s="121">
        <v>0</v>
      </c>
      <c r="CU345" s="120"/>
      <c r="CV345" s="56"/>
      <c r="CW345" s="485"/>
      <c r="CX345" s="494"/>
      <c r="CY345" s="121">
        <v>0</v>
      </c>
      <c r="CZ345" s="120"/>
      <c r="DA345" s="56"/>
      <c r="DB345" s="485"/>
      <c r="DC345" s="494"/>
      <c r="DD345" s="121">
        <v>0</v>
      </c>
      <c r="DE345" s="120"/>
      <c r="DF345" s="56"/>
      <c r="DG345" s="485"/>
      <c r="DH345" s="494"/>
      <c r="DI345" s="121">
        <v>0</v>
      </c>
      <c r="DJ345" s="120"/>
      <c r="DK345" s="56"/>
      <c r="DL345" s="485"/>
      <c r="DM345" s="494"/>
      <c r="DN345" s="121">
        <v>0</v>
      </c>
      <c r="DO345" s="120"/>
      <c r="DP345" s="56"/>
      <c r="DQ345" s="485"/>
      <c r="DR345" s="494"/>
      <c r="DS345" s="121">
        <v>0</v>
      </c>
      <c r="DT345" s="120"/>
      <c r="DU345" s="56"/>
      <c r="DV345" s="485"/>
      <c r="DW345" s="494"/>
      <c r="DX345" s="121">
        <v>0</v>
      </c>
      <c r="DY345" s="120"/>
      <c r="DZ345" s="56"/>
      <c r="EA345" s="485"/>
      <c r="EB345" s="494"/>
      <c r="EC345" s="121">
        <v>0</v>
      </c>
      <c r="ED345" s="120"/>
      <c r="EE345" s="56"/>
      <c r="EF345" s="485"/>
      <c r="EG345" s="494"/>
      <c r="EH345" s="121">
        <v>0</v>
      </c>
      <c r="EI345" s="120"/>
      <c r="EJ345" s="56"/>
      <c r="EK345" s="485"/>
      <c r="EL345" s="494"/>
      <c r="EM345" s="121">
        <f>SUM(CE345:CE345)</f>
        <v>0</v>
      </c>
      <c r="EN345" s="120"/>
      <c r="EO345" s="56"/>
      <c r="EP345" s="144"/>
    </row>
    <row r="346" spans="4:146" ht="12.75" customHeight="1" x14ac:dyDescent="0.3">
      <c r="D346" s="144"/>
      <c r="H346" s="56"/>
      <c r="I346" s="56"/>
      <c r="J346" s="56"/>
      <c r="K346" s="485"/>
      <c r="L346" s="56"/>
      <c r="M346" s="56"/>
      <c r="N346" s="56"/>
      <c r="O346" s="56"/>
      <c r="P346" s="485"/>
      <c r="Q346" s="56"/>
      <c r="R346" s="56"/>
      <c r="S346" s="56"/>
      <c r="T346" s="56"/>
      <c r="U346" s="485"/>
      <c r="V346" s="56"/>
      <c r="W346" s="56"/>
      <c r="X346" s="56"/>
      <c r="Y346" s="56"/>
      <c r="Z346" s="485"/>
      <c r="AA346" s="56"/>
      <c r="AB346" s="56"/>
      <c r="AC346" s="56"/>
      <c r="AD346" s="56"/>
      <c r="AE346" s="485"/>
      <c r="AF346" s="56"/>
      <c r="AG346" s="56"/>
      <c r="AH346" s="56"/>
      <c r="AI346" s="56"/>
      <c r="AJ346" s="485"/>
      <c r="AK346" s="56"/>
      <c r="AL346" s="56"/>
      <c r="AM346" s="56"/>
      <c r="AN346" s="56"/>
      <c r="AO346" s="485"/>
      <c r="AP346" s="56"/>
      <c r="AQ346" s="56"/>
      <c r="AR346" s="56"/>
      <c r="AS346" s="56"/>
      <c r="AT346" s="485"/>
      <c r="AU346" s="56"/>
      <c r="AV346" s="56"/>
      <c r="AW346" s="56"/>
      <c r="AX346" s="56"/>
      <c r="AY346" s="485"/>
      <c r="AZ346" s="56"/>
      <c r="BA346" s="56"/>
      <c r="BB346" s="56"/>
      <c r="BC346" s="56"/>
      <c r="BD346" s="485"/>
      <c r="BE346" s="56"/>
      <c r="BF346" s="56"/>
      <c r="BG346" s="56"/>
      <c r="BH346" s="56"/>
      <c r="BI346" s="485"/>
      <c r="BJ346" s="56"/>
      <c r="BK346" s="56"/>
      <c r="BL346" s="56"/>
      <c r="BM346" s="56"/>
      <c r="BN346" s="485"/>
      <c r="BO346" s="56"/>
      <c r="BP346" s="56"/>
      <c r="BQ346" s="56"/>
      <c r="BR346" s="56"/>
      <c r="BS346" s="485"/>
      <c r="BT346" s="56"/>
      <c r="BU346" s="56"/>
      <c r="BV346" s="56"/>
      <c r="BW346" s="56"/>
      <c r="BX346" s="485"/>
      <c r="BY346" s="56"/>
      <c r="BZ346" s="56"/>
      <c r="CA346" s="56"/>
      <c r="CB346" s="56"/>
      <c r="CC346" s="485"/>
      <c r="CD346" s="56"/>
      <c r="CE346" s="56"/>
      <c r="CF346" s="56"/>
      <c r="CG346" s="56"/>
      <c r="CH346" s="485"/>
      <c r="CI346" s="56"/>
      <c r="CJ346" s="56"/>
      <c r="CK346" s="56"/>
      <c r="CL346" s="56"/>
      <c r="CM346" s="485"/>
      <c r="CN346" s="56"/>
      <c r="CO346" s="56"/>
      <c r="CP346" s="56"/>
      <c r="CQ346" s="56"/>
      <c r="CR346" s="485"/>
      <c r="CS346" s="56"/>
      <c r="CT346" s="56"/>
      <c r="CU346" s="56"/>
      <c r="CV346" s="56"/>
      <c r="CW346" s="485"/>
      <c r="CX346" s="56"/>
      <c r="CY346" s="56"/>
      <c r="CZ346" s="56"/>
      <c r="DA346" s="56"/>
      <c r="DB346" s="485"/>
      <c r="DC346" s="56"/>
      <c r="DD346" s="56"/>
      <c r="DE346" s="56"/>
      <c r="DF346" s="56"/>
      <c r="DG346" s="485"/>
      <c r="DH346" s="56"/>
      <c r="DI346" s="56"/>
      <c r="DJ346" s="56"/>
      <c r="DK346" s="56"/>
      <c r="DL346" s="485"/>
      <c r="DM346" s="56"/>
      <c r="DN346" s="56"/>
      <c r="DO346" s="56"/>
      <c r="DP346" s="56"/>
      <c r="DQ346" s="485"/>
      <c r="DR346" s="56"/>
      <c r="DS346" s="56"/>
      <c r="DT346" s="56"/>
      <c r="DU346" s="56"/>
      <c r="DV346" s="485"/>
      <c r="DW346" s="56"/>
      <c r="DX346" s="56"/>
      <c r="DY346" s="56"/>
      <c r="DZ346" s="56"/>
      <c r="EA346" s="485"/>
      <c r="EB346" s="56"/>
      <c r="EC346" s="56"/>
      <c r="ED346" s="56"/>
      <c r="EE346" s="56"/>
      <c r="EF346" s="485"/>
      <c r="EG346" s="56"/>
      <c r="EH346" s="56"/>
      <c r="EI346" s="56"/>
      <c r="EJ346" s="56"/>
      <c r="EK346" s="485"/>
      <c r="EL346" s="56"/>
      <c r="EM346" s="56"/>
      <c r="EN346" s="56"/>
      <c r="EO346" s="56"/>
      <c r="EP346" s="144"/>
    </row>
    <row r="347" spans="4:146" ht="12.75" customHeight="1" x14ac:dyDescent="0.3">
      <c r="D347" s="144" t="s">
        <v>389</v>
      </c>
      <c r="H347" s="56">
        <f>SUM(H348:H350)</f>
        <v>0</v>
      </c>
      <c r="I347" s="56"/>
      <c r="J347" s="56"/>
      <c r="K347" s="485"/>
      <c r="L347" s="56"/>
      <c r="M347" s="56">
        <f>SUM(M348:M350)</f>
        <v>489291</v>
      </c>
      <c r="N347" s="56"/>
      <c r="O347" s="56"/>
      <c r="P347" s="485"/>
      <c r="Q347" s="56"/>
      <c r="R347" s="56">
        <f>SUM(R348:R350)</f>
        <v>0</v>
      </c>
      <c r="S347" s="56"/>
      <c r="T347" s="56"/>
      <c r="U347" s="485"/>
      <c r="V347" s="56"/>
      <c r="W347" s="56">
        <f>SUM(W348:W350)</f>
        <v>0</v>
      </c>
      <c r="X347" s="56"/>
      <c r="Y347" s="56"/>
      <c r="Z347" s="485"/>
      <c r="AA347" s="56"/>
      <c r="AB347" s="56">
        <f>SUM(AB348:AB350)</f>
        <v>0</v>
      </c>
      <c r="AC347" s="56"/>
      <c r="AD347" s="56"/>
      <c r="AE347" s="485"/>
      <c r="AF347" s="56"/>
      <c r="AG347" s="56">
        <f>SUM(AG348:AG350)</f>
        <v>0</v>
      </c>
      <c r="AH347" s="56"/>
      <c r="AI347" s="56"/>
      <c r="AJ347" s="485"/>
      <c r="AK347" s="56"/>
      <c r="AL347" s="56">
        <f>SUM(AL348:AL350)</f>
        <v>0</v>
      </c>
      <c r="AM347" s="56"/>
      <c r="AN347" s="56"/>
      <c r="AO347" s="485"/>
      <c r="AP347" s="56"/>
      <c r="AQ347" s="56">
        <f>SUM(AQ348:AQ350)</f>
        <v>0</v>
      </c>
      <c r="AR347" s="56"/>
      <c r="AS347" s="56"/>
      <c r="AT347" s="485"/>
      <c r="AU347" s="56"/>
      <c r="AV347" s="56">
        <f>SUM(AV348:AV350)</f>
        <v>0</v>
      </c>
      <c r="AW347" s="56"/>
      <c r="AX347" s="56"/>
      <c r="AY347" s="485"/>
      <c r="AZ347" s="56"/>
      <c r="BA347" s="56">
        <f>SUM(BA348:BA350)</f>
        <v>0</v>
      </c>
      <c r="BB347" s="56"/>
      <c r="BC347" s="56"/>
      <c r="BD347" s="485"/>
      <c r="BE347" s="56"/>
      <c r="BF347" s="56">
        <f>SUM(BF348:BF350)</f>
        <v>0</v>
      </c>
      <c r="BG347" s="56"/>
      <c r="BH347" s="56"/>
      <c r="BI347" s="485"/>
      <c r="BJ347" s="56"/>
      <c r="BK347" s="56">
        <f>SUM(BK348:BK350)</f>
        <v>0</v>
      </c>
      <c r="BL347" s="56"/>
      <c r="BM347" s="56"/>
      <c r="BN347" s="485"/>
      <c r="BO347" s="56"/>
      <c r="BP347" s="56">
        <f>SUM(BP348:BP350)</f>
        <v>0</v>
      </c>
      <c r="BQ347" s="56"/>
      <c r="BR347" s="56"/>
      <c r="BS347" s="485"/>
      <c r="BT347" s="56"/>
      <c r="BU347" s="56">
        <f>SUM(BU348:BU350)</f>
        <v>489291</v>
      </c>
      <c r="BV347" s="56"/>
      <c r="BW347" s="56"/>
      <c r="BX347" s="485"/>
      <c r="BY347" s="56"/>
      <c r="BZ347" s="56">
        <f>SUM(BZ348:BZ350)</f>
        <v>16336864</v>
      </c>
      <c r="CA347" s="56"/>
      <c r="CB347" s="56"/>
      <c r="CC347" s="485"/>
      <c r="CD347" s="56"/>
      <c r="CE347" s="56">
        <f>SUM(CE348:CE350)</f>
        <v>0</v>
      </c>
      <c r="CF347" s="56"/>
      <c r="CG347" s="56"/>
      <c r="CH347" s="485"/>
      <c r="CI347" s="56"/>
      <c r="CJ347" s="56">
        <f>SUM(CJ348:CJ350)</f>
        <v>0</v>
      </c>
      <c r="CK347" s="56"/>
      <c r="CL347" s="56"/>
      <c r="CM347" s="485"/>
      <c r="CN347" s="56"/>
      <c r="CO347" s="56">
        <f>SUM(CO348:CO350)</f>
        <v>1790621</v>
      </c>
      <c r="CP347" s="56"/>
      <c r="CQ347" s="56"/>
      <c r="CR347" s="485"/>
      <c r="CS347" s="56"/>
      <c r="CT347" s="56">
        <f>SUM(CT348:CT350)</f>
        <v>1057928</v>
      </c>
      <c r="CU347" s="56"/>
      <c r="CV347" s="56"/>
      <c r="CW347" s="485"/>
      <c r="CX347" s="56"/>
      <c r="CY347" s="56">
        <f>SUM(CY348:CY350)</f>
        <v>4793462</v>
      </c>
      <c r="CZ347" s="56"/>
      <c r="DA347" s="56"/>
      <c r="DB347" s="485"/>
      <c r="DC347" s="56"/>
      <c r="DD347" s="56">
        <f>SUM(DD348:DD350)</f>
        <v>0</v>
      </c>
      <c r="DE347" s="56"/>
      <c r="DF347" s="56"/>
      <c r="DG347" s="485"/>
      <c r="DH347" s="56"/>
      <c r="DI347" s="56">
        <f>SUM(DI348:DI350)</f>
        <v>3716932</v>
      </c>
      <c r="DJ347" s="56"/>
      <c r="DK347" s="56"/>
      <c r="DL347" s="485"/>
      <c r="DM347" s="56"/>
      <c r="DN347" s="56">
        <f>SUM(DN348:DN350)</f>
        <v>2221560</v>
      </c>
      <c r="DO347" s="56"/>
      <c r="DP347" s="56"/>
      <c r="DQ347" s="485"/>
      <c r="DR347" s="56"/>
      <c r="DS347" s="56">
        <f>SUM(DS348:DS350)</f>
        <v>2756361</v>
      </c>
      <c r="DT347" s="56"/>
      <c r="DU347" s="56"/>
      <c r="DV347" s="485"/>
      <c r="DW347" s="56"/>
      <c r="DX347" s="56">
        <f>SUM(DX348:DX350)</f>
        <v>0</v>
      </c>
      <c r="DY347" s="56"/>
      <c r="DZ347" s="56"/>
      <c r="EA347" s="485"/>
      <c r="EB347" s="56"/>
      <c r="EC347" s="56">
        <f>SUM(EC348:EC350)</f>
        <v>0</v>
      </c>
      <c r="ED347" s="56"/>
      <c r="EE347" s="56"/>
      <c r="EF347" s="485"/>
      <c r="EG347" s="56"/>
      <c r="EH347" s="56">
        <f>SUM(EH348:EH350)</f>
        <v>0</v>
      </c>
      <c r="EI347" s="56"/>
      <c r="EJ347" s="56"/>
      <c r="EK347" s="485"/>
      <c r="EL347" s="56"/>
      <c r="EM347" s="56">
        <f>SUM(EM348:EM350)</f>
        <v>1790621</v>
      </c>
      <c r="EN347" s="56"/>
      <c r="EO347" s="56"/>
      <c r="EP347" s="144"/>
    </row>
    <row r="348" spans="4:146" ht="12.75" customHeight="1" x14ac:dyDescent="0.3">
      <c r="D348" s="144" t="s">
        <v>362</v>
      </c>
      <c r="G348" s="406"/>
      <c r="H348" s="483">
        <v>0</v>
      </c>
      <c r="I348" s="484"/>
      <c r="J348" s="56"/>
      <c r="K348" s="485"/>
      <c r="L348" s="486"/>
      <c r="M348" s="483">
        <f>489291-92133</f>
        <v>397158</v>
      </c>
      <c r="N348" s="484"/>
      <c r="O348" s="56"/>
      <c r="P348" s="485"/>
      <c r="Q348" s="486"/>
      <c r="R348" s="483">
        <v>0</v>
      </c>
      <c r="S348" s="484"/>
      <c r="T348" s="56"/>
      <c r="U348" s="485"/>
      <c r="V348" s="486"/>
      <c r="W348" s="483">
        <v>0</v>
      </c>
      <c r="X348" s="484"/>
      <c r="Y348" s="56"/>
      <c r="Z348" s="485"/>
      <c r="AA348" s="486"/>
      <c r="AB348" s="483">
        <v>0</v>
      </c>
      <c r="AC348" s="484"/>
      <c r="AD348" s="56"/>
      <c r="AE348" s="485"/>
      <c r="AF348" s="486"/>
      <c r="AG348" s="483">
        <v>0</v>
      </c>
      <c r="AH348" s="484"/>
      <c r="AI348" s="56"/>
      <c r="AJ348" s="485"/>
      <c r="AK348" s="486"/>
      <c r="AL348" s="483">
        <v>0</v>
      </c>
      <c r="AM348" s="484"/>
      <c r="AN348" s="56"/>
      <c r="AO348" s="485"/>
      <c r="AP348" s="486"/>
      <c r="AQ348" s="483">
        <v>0</v>
      </c>
      <c r="AR348" s="484"/>
      <c r="AS348" s="56"/>
      <c r="AT348" s="485"/>
      <c r="AU348" s="486"/>
      <c r="AV348" s="483">
        <v>0</v>
      </c>
      <c r="AW348" s="484"/>
      <c r="AX348" s="56"/>
      <c r="AY348" s="485"/>
      <c r="AZ348" s="486"/>
      <c r="BA348" s="483">
        <v>0</v>
      </c>
      <c r="BB348" s="484"/>
      <c r="BC348" s="56"/>
      <c r="BD348" s="485"/>
      <c r="BE348" s="486"/>
      <c r="BF348" s="483">
        <v>0</v>
      </c>
      <c r="BG348" s="484"/>
      <c r="BH348" s="56"/>
      <c r="BI348" s="485"/>
      <c r="BJ348" s="486"/>
      <c r="BK348" s="483">
        <v>0</v>
      </c>
      <c r="BL348" s="484"/>
      <c r="BM348" s="56"/>
      <c r="BN348" s="485"/>
      <c r="BO348" s="486"/>
      <c r="BP348" s="483">
        <v>0</v>
      </c>
      <c r="BQ348" s="484"/>
      <c r="BR348" s="56"/>
      <c r="BS348" s="485"/>
      <c r="BT348" s="486"/>
      <c r="BU348" s="483">
        <f>SUM(M348:BP348)</f>
        <v>397158</v>
      </c>
      <c r="BV348" s="484"/>
      <c r="BW348" s="56"/>
      <c r="BX348" s="485"/>
      <c r="BY348" s="486"/>
      <c r="BZ348" s="483">
        <v>13648812</v>
      </c>
      <c r="CA348" s="484"/>
      <c r="CB348" s="56"/>
      <c r="CC348" s="485"/>
      <c r="CD348" s="486"/>
      <c r="CE348" s="483">
        <v>0</v>
      </c>
      <c r="CF348" s="484"/>
      <c r="CG348" s="56"/>
      <c r="CH348" s="485"/>
      <c r="CI348" s="486"/>
      <c r="CJ348" s="483">
        <v>0</v>
      </c>
      <c r="CK348" s="484"/>
      <c r="CL348" s="56"/>
      <c r="CM348" s="485"/>
      <c r="CN348" s="486"/>
      <c r="CO348" s="483">
        <v>1415138</v>
      </c>
      <c r="CP348" s="484"/>
      <c r="CQ348" s="56"/>
      <c r="CR348" s="485"/>
      <c r="CS348" s="486"/>
      <c r="CT348" s="483">
        <v>860908</v>
      </c>
      <c r="CU348" s="484"/>
      <c r="CV348" s="56"/>
      <c r="CW348" s="485"/>
      <c r="CX348" s="486"/>
      <c r="CY348" s="483">
        <v>3993503</v>
      </c>
      <c r="CZ348" s="484"/>
      <c r="DA348" s="56"/>
      <c r="DB348" s="485"/>
      <c r="DC348" s="486"/>
      <c r="DD348" s="483">
        <v>0</v>
      </c>
      <c r="DE348" s="484"/>
      <c r="DF348" s="56"/>
      <c r="DG348" s="485"/>
      <c r="DH348" s="486"/>
      <c r="DI348" s="483">
        <v>3149545</v>
      </c>
      <c r="DJ348" s="484"/>
      <c r="DK348" s="56"/>
      <c r="DL348" s="485"/>
      <c r="DM348" s="486"/>
      <c r="DN348" s="483">
        <v>1873244</v>
      </c>
      <c r="DO348" s="484"/>
      <c r="DP348" s="56"/>
      <c r="DQ348" s="485"/>
      <c r="DR348" s="486"/>
      <c r="DS348" s="483">
        <v>2356474</v>
      </c>
      <c r="DT348" s="484"/>
      <c r="DU348" s="56"/>
      <c r="DV348" s="485"/>
      <c r="DW348" s="486"/>
      <c r="DX348" s="483">
        <v>0</v>
      </c>
      <c r="DY348" s="484"/>
      <c r="DZ348" s="56"/>
      <c r="EA348" s="485"/>
      <c r="EB348" s="486"/>
      <c r="EC348" s="483">
        <v>0</v>
      </c>
      <c r="ED348" s="484"/>
      <c r="EE348" s="56"/>
      <c r="EF348" s="485"/>
      <c r="EG348" s="486"/>
      <c r="EH348" s="483">
        <v>0</v>
      </c>
      <c r="EI348" s="484"/>
      <c r="EJ348" s="56"/>
      <c r="EK348" s="485"/>
      <c r="EL348" s="486"/>
      <c r="EM348" s="483">
        <f t="shared" ref="EM348:EM350" si="45">SUM(CE348:CO348)</f>
        <v>1415138</v>
      </c>
      <c r="EN348" s="484"/>
      <c r="EO348" s="56"/>
      <c r="EP348" s="144"/>
    </row>
    <row r="349" spans="4:146" ht="12.75" customHeight="1" x14ac:dyDescent="0.3">
      <c r="D349" s="144" t="s">
        <v>365</v>
      </c>
      <c r="G349" s="400"/>
      <c r="H349" s="56">
        <v>0</v>
      </c>
      <c r="I349" s="55"/>
      <c r="J349" s="56"/>
      <c r="K349" s="485"/>
      <c r="L349" s="485"/>
      <c r="M349" s="56">
        <v>92133</v>
      </c>
      <c r="N349" s="55"/>
      <c r="O349" s="56"/>
      <c r="P349" s="485"/>
      <c r="Q349" s="485"/>
      <c r="R349" s="56">
        <v>0</v>
      </c>
      <c r="S349" s="55"/>
      <c r="T349" s="56"/>
      <c r="U349" s="485"/>
      <c r="V349" s="485"/>
      <c r="W349" s="56">
        <v>0</v>
      </c>
      <c r="X349" s="55"/>
      <c r="Y349" s="56"/>
      <c r="Z349" s="485"/>
      <c r="AA349" s="485"/>
      <c r="AB349" s="56">
        <v>0</v>
      </c>
      <c r="AC349" s="55"/>
      <c r="AD349" s="56"/>
      <c r="AE349" s="485"/>
      <c r="AF349" s="485"/>
      <c r="AG349" s="56">
        <v>0</v>
      </c>
      <c r="AH349" s="55"/>
      <c r="AI349" s="56"/>
      <c r="AJ349" s="485"/>
      <c r="AK349" s="485"/>
      <c r="AL349" s="56">
        <v>0</v>
      </c>
      <c r="AM349" s="55"/>
      <c r="AN349" s="56"/>
      <c r="AO349" s="485"/>
      <c r="AP349" s="485"/>
      <c r="AQ349" s="56">
        <v>0</v>
      </c>
      <c r="AR349" s="55"/>
      <c r="AS349" s="56"/>
      <c r="AT349" s="485"/>
      <c r="AU349" s="485"/>
      <c r="AV349" s="56">
        <v>0</v>
      </c>
      <c r="AW349" s="55"/>
      <c r="AX349" s="56"/>
      <c r="AY349" s="485"/>
      <c r="AZ349" s="485"/>
      <c r="BA349" s="56">
        <v>0</v>
      </c>
      <c r="BB349" s="55"/>
      <c r="BC349" s="56"/>
      <c r="BD349" s="485"/>
      <c r="BE349" s="485"/>
      <c r="BF349" s="56">
        <v>0</v>
      </c>
      <c r="BG349" s="55"/>
      <c r="BH349" s="56"/>
      <c r="BI349" s="485"/>
      <c r="BJ349" s="485"/>
      <c r="BK349" s="56">
        <v>0</v>
      </c>
      <c r="BL349" s="55"/>
      <c r="BM349" s="56"/>
      <c r="BN349" s="485"/>
      <c r="BO349" s="485"/>
      <c r="BP349" s="56">
        <v>0</v>
      </c>
      <c r="BQ349" s="55"/>
      <c r="BR349" s="56"/>
      <c r="BS349" s="485"/>
      <c r="BT349" s="485"/>
      <c r="BU349" s="56">
        <f>SUM(M349:BP349)</f>
        <v>92133</v>
      </c>
      <c r="BV349" s="55"/>
      <c r="BW349" s="56"/>
      <c r="BX349" s="485"/>
      <c r="BY349" s="485"/>
      <c r="BZ349" s="56">
        <v>2688052</v>
      </c>
      <c r="CA349" s="55"/>
      <c r="CB349" s="56"/>
      <c r="CC349" s="485"/>
      <c r="CD349" s="485"/>
      <c r="CE349" s="56">
        <v>0</v>
      </c>
      <c r="CF349" s="55"/>
      <c r="CG349" s="56"/>
      <c r="CH349" s="485"/>
      <c r="CI349" s="485"/>
      <c r="CJ349" s="56">
        <v>0</v>
      </c>
      <c r="CK349" s="55"/>
      <c r="CL349" s="56"/>
      <c r="CM349" s="485"/>
      <c r="CN349" s="485"/>
      <c r="CO349" s="56">
        <v>375483</v>
      </c>
      <c r="CP349" s="55"/>
      <c r="CQ349" s="56"/>
      <c r="CR349" s="485"/>
      <c r="CS349" s="485"/>
      <c r="CT349" s="56">
        <v>197020</v>
      </c>
      <c r="CU349" s="55"/>
      <c r="CV349" s="56"/>
      <c r="CW349" s="485"/>
      <c r="CX349" s="485"/>
      <c r="CY349" s="56">
        <v>799959</v>
      </c>
      <c r="CZ349" s="55"/>
      <c r="DA349" s="56"/>
      <c r="DB349" s="485"/>
      <c r="DC349" s="485"/>
      <c r="DD349" s="56">
        <v>0</v>
      </c>
      <c r="DE349" s="55"/>
      <c r="DF349" s="56"/>
      <c r="DG349" s="485"/>
      <c r="DH349" s="485"/>
      <c r="DI349" s="56">
        <v>567387</v>
      </c>
      <c r="DJ349" s="55"/>
      <c r="DK349" s="56"/>
      <c r="DL349" s="485"/>
      <c r="DM349" s="485"/>
      <c r="DN349" s="56">
        <v>348316</v>
      </c>
      <c r="DO349" s="55"/>
      <c r="DP349" s="56"/>
      <c r="DQ349" s="485"/>
      <c r="DR349" s="485"/>
      <c r="DS349" s="56">
        <v>399887</v>
      </c>
      <c r="DT349" s="55"/>
      <c r="DU349" s="56"/>
      <c r="DV349" s="485"/>
      <c r="DW349" s="485"/>
      <c r="DX349" s="56">
        <v>0</v>
      </c>
      <c r="DY349" s="55"/>
      <c r="DZ349" s="56"/>
      <c r="EA349" s="485"/>
      <c r="EB349" s="485"/>
      <c r="EC349" s="56">
        <v>0</v>
      </c>
      <c r="ED349" s="55"/>
      <c r="EE349" s="56"/>
      <c r="EF349" s="485"/>
      <c r="EG349" s="485"/>
      <c r="EH349" s="56">
        <v>0</v>
      </c>
      <c r="EI349" s="55"/>
      <c r="EJ349" s="56"/>
      <c r="EK349" s="485"/>
      <c r="EL349" s="485"/>
      <c r="EM349" s="56">
        <f t="shared" si="45"/>
        <v>375483</v>
      </c>
      <c r="EN349" s="55"/>
      <c r="EO349" s="56"/>
      <c r="EP349" s="144"/>
    </row>
    <row r="350" spans="4:146" ht="12.75" customHeight="1" x14ac:dyDescent="0.3">
      <c r="D350" s="144" t="s">
        <v>382</v>
      </c>
      <c r="G350" s="420"/>
      <c r="H350" s="121">
        <v>0</v>
      </c>
      <c r="I350" s="120"/>
      <c r="J350" s="56"/>
      <c r="K350" s="485"/>
      <c r="L350" s="494"/>
      <c r="M350" s="121">
        <v>0</v>
      </c>
      <c r="N350" s="120"/>
      <c r="O350" s="56"/>
      <c r="P350" s="485"/>
      <c r="Q350" s="494"/>
      <c r="R350" s="121">
        <v>0</v>
      </c>
      <c r="S350" s="120"/>
      <c r="T350" s="56"/>
      <c r="U350" s="485"/>
      <c r="V350" s="494"/>
      <c r="W350" s="121">
        <v>0</v>
      </c>
      <c r="X350" s="120"/>
      <c r="Y350" s="56"/>
      <c r="Z350" s="485"/>
      <c r="AA350" s="494"/>
      <c r="AB350" s="121">
        <v>0</v>
      </c>
      <c r="AC350" s="120"/>
      <c r="AD350" s="56"/>
      <c r="AE350" s="485"/>
      <c r="AF350" s="494"/>
      <c r="AG350" s="121">
        <v>0</v>
      </c>
      <c r="AH350" s="120"/>
      <c r="AI350" s="56"/>
      <c r="AJ350" s="485"/>
      <c r="AK350" s="494"/>
      <c r="AL350" s="121">
        <v>0</v>
      </c>
      <c r="AM350" s="120"/>
      <c r="AN350" s="56"/>
      <c r="AO350" s="485"/>
      <c r="AP350" s="494"/>
      <c r="AQ350" s="121">
        <v>0</v>
      </c>
      <c r="AR350" s="120"/>
      <c r="AS350" s="56"/>
      <c r="AT350" s="485"/>
      <c r="AU350" s="494"/>
      <c r="AV350" s="121">
        <v>0</v>
      </c>
      <c r="AW350" s="120"/>
      <c r="AX350" s="56"/>
      <c r="AY350" s="485"/>
      <c r="AZ350" s="494"/>
      <c r="BA350" s="121">
        <v>0</v>
      </c>
      <c r="BB350" s="120"/>
      <c r="BC350" s="56"/>
      <c r="BD350" s="485"/>
      <c r="BE350" s="494"/>
      <c r="BF350" s="121">
        <v>0</v>
      </c>
      <c r="BG350" s="120"/>
      <c r="BH350" s="56"/>
      <c r="BI350" s="485"/>
      <c r="BJ350" s="494"/>
      <c r="BK350" s="121">
        <v>0</v>
      </c>
      <c r="BL350" s="120"/>
      <c r="BM350" s="56"/>
      <c r="BN350" s="485"/>
      <c r="BO350" s="494"/>
      <c r="BP350" s="121">
        <v>0</v>
      </c>
      <c r="BQ350" s="120"/>
      <c r="BR350" s="56"/>
      <c r="BS350" s="485"/>
      <c r="BT350" s="494"/>
      <c r="BU350" s="121">
        <f>SUM(M350:BP350)</f>
        <v>0</v>
      </c>
      <c r="BV350" s="120"/>
      <c r="BW350" s="56"/>
      <c r="BX350" s="485"/>
      <c r="BY350" s="494"/>
      <c r="BZ350" s="121">
        <v>0</v>
      </c>
      <c r="CA350" s="120"/>
      <c r="CB350" s="56"/>
      <c r="CC350" s="485"/>
      <c r="CD350" s="494"/>
      <c r="CE350" s="121">
        <v>0</v>
      </c>
      <c r="CF350" s="120"/>
      <c r="CG350" s="56"/>
      <c r="CH350" s="485"/>
      <c r="CI350" s="494"/>
      <c r="CJ350" s="121">
        <v>0</v>
      </c>
      <c r="CK350" s="120"/>
      <c r="CL350" s="56"/>
      <c r="CM350" s="485"/>
      <c r="CN350" s="494"/>
      <c r="CO350" s="121">
        <v>0</v>
      </c>
      <c r="CP350" s="120"/>
      <c r="CQ350" s="56"/>
      <c r="CR350" s="485"/>
      <c r="CS350" s="494"/>
      <c r="CT350" s="121">
        <v>0</v>
      </c>
      <c r="CU350" s="120"/>
      <c r="CV350" s="56"/>
      <c r="CW350" s="485"/>
      <c r="CX350" s="494"/>
      <c r="CY350" s="121">
        <v>0</v>
      </c>
      <c r="CZ350" s="120"/>
      <c r="DA350" s="56"/>
      <c r="DB350" s="485"/>
      <c r="DC350" s="494"/>
      <c r="DD350" s="121">
        <v>0</v>
      </c>
      <c r="DE350" s="120"/>
      <c r="DF350" s="56"/>
      <c r="DG350" s="485"/>
      <c r="DH350" s="494"/>
      <c r="DI350" s="121">
        <v>0</v>
      </c>
      <c r="DJ350" s="120"/>
      <c r="DK350" s="56"/>
      <c r="DL350" s="485"/>
      <c r="DM350" s="494"/>
      <c r="DN350" s="121">
        <v>0</v>
      </c>
      <c r="DO350" s="120"/>
      <c r="DP350" s="56"/>
      <c r="DQ350" s="485"/>
      <c r="DR350" s="494"/>
      <c r="DS350" s="121">
        <v>0</v>
      </c>
      <c r="DT350" s="120"/>
      <c r="DU350" s="56"/>
      <c r="DV350" s="485"/>
      <c r="DW350" s="494"/>
      <c r="DX350" s="121">
        <v>0</v>
      </c>
      <c r="DY350" s="120"/>
      <c r="DZ350" s="56"/>
      <c r="EA350" s="485"/>
      <c r="EB350" s="494"/>
      <c r="EC350" s="121">
        <v>0</v>
      </c>
      <c r="ED350" s="120"/>
      <c r="EE350" s="56"/>
      <c r="EF350" s="485"/>
      <c r="EG350" s="494"/>
      <c r="EH350" s="121">
        <v>0</v>
      </c>
      <c r="EI350" s="120"/>
      <c r="EJ350" s="56"/>
      <c r="EK350" s="485"/>
      <c r="EL350" s="494"/>
      <c r="EM350" s="121">
        <f t="shared" si="45"/>
        <v>0</v>
      </c>
      <c r="EN350" s="120"/>
      <c r="EO350" s="56"/>
      <c r="EP350" s="144"/>
    </row>
    <row r="351" spans="4:146" ht="12.75" customHeight="1" x14ac:dyDescent="0.3">
      <c r="D351" s="144"/>
      <c r="H351" s="56"/>
      <c r="I351" s="56"/>
      <c r="J351" s="56"/>
      <c r="K351" s="485"/>
      <c r="L351" s="56"/>
      <c r="M351" s="56"/>
      <c r="N351" s="56"/>
      <c r="O351" s="56"/>
      <c r="P351" s="485"/>
      <c r="Q351" s="56"/>
      <c r="R351" s="56"/>
      <c r="S351" s="56"/>
      <c r="T351" s="56"/>
      <c r="U351" s="485"/>
      <c r="V351" s="56"/>
      <c r="W351" s="56"/>
      <c r="X351" s="56"/>
      <c r="Y351" s="56"/>
      <c r="Z351" s="485"/>
      <c r="AA351" s="56"/>
      <c r="AB351" s="56"/>
      <c r="AC351" s="56"/>
      <c r="AD351" s="56"/>
      <c r="AE351" s="485"/>
      <c r="AF351" s="56"/>
      <c r="AG351" s="56"/>
      <c r="AH351" s="56"/>
      <c r="AI351" s="56"/>
      <c r="AJ351" s="485"/>
      <c r="AK351" s="56"/>
      <c r="AL351" s="56"/>
      <c r="AM351" s="56"/>
      <c r="AN351" s="56"/>
      <c r="AO351" s="485"/>
      <c r="AP351" s="56"/>
      <c r="AQ351" s="56"/>
      <c r="AR351" s="56"/>
      <c r="AS351" s="56"/>
      <c r="AT351" s="485"/>
      <c r="AU351" s="56"/>
      <c r="AV351" s="56"/>
      <c r="AW351" s="56"/>
      <c r="AX351" s="56"/>
      <c r="AY351" s="485"/>
      <c r="AZ351" s="56"/>
      <c r="BA351" s="56"/>
      <c r="BB351" s="56"/>
      <c r="BC351" s="56"/>
      <c r="BD351" s="485"/>
      <c r="BE351" s="56"/>
      <c r="BF351" s="56"/>
      <c r="BG351" s="56"/>
      <c r="BH351" s="56"/>
      <c r="BI351" s="485"/>
      <c r="BJ351" s="56"/>
      <c r="BK351" s="56"/>
      <c r="BL351" s="56"/>
      <c r="BM351" s="56"/>
      <c r="BN351" s="485"/>
      <c r="BO351" s="56"/>
      <c r="BP351" s="56"/>
      <c r="BQ351" s="56"/>
      <c r="BR351" s="56"/>
      <c r="BS351" s="485"/>
      <c r="BT351" s="56"/>
      <c r="BU351" s="56"/>
      <c r="BV351" s="56"/>
      <c r="BW351" s="56"/>
      <c r="BX351" s="485"/>
      <c r="BY351" s="56"/>
      <c r="BZ351" s="56"/>
      <c r="CA351" s="56"/>
      <c r="CB351" s="56"/>
      <c r="CC351" s="485"/>
      <c r="CD351" s="56"/>
      <c r="CE351" s="56"/>
      <c r="CF351" s="56"/>
      <c r="CG351" s="56"/>
      <c r="CH351" s="485"/>
      <c r="CI351" s="56"/>
      <c r="CJ351" s="56"/>
      <c r="CK351" s="56"/>
      <c r="CL351" s="56"/>
      <c r="CM351" s="485"/>
      <c r="CN351" s="56"/>
      <c r="CO351" s="56"/>
      <c r="CP351" s="56"/>
      <c r="CQ351" s="56"/>
      <c r="CR351" s="485"/>
      <c r="CS351" s="56"/>
      <c r="CT351" s="56"/>
      <c r="CU351" s="56"/>
      <c r="CV351" s="56"/>
      <c r="CW351" s="485"/>
      <c r="CX351" s="56"/>
      <c r="CY351" s="56"/>
      <c r="CZ351" s="56"/>
      <c r="DA351" s="56"/>
      <c r="DB351" s="485"/>
      <c r="DC351" s="56"/>
      <c r="DD351" s="56"/>
      <c r="DE351" s="56"/>
      <c r="DF351" s="56"/>
      <c r="DG351" s="485"/>
      <c r="DH351" s="56"/>
      <c r="DI351" s="56"/>
      <c r="DJ351" s="56"/>
      <c r="DK351" s="56"/>
      <c r="DL351" s="485"/>
      <c r="DM351" s="56"/>
      <c r="DN351" s="56"/>
      <c r="DO351" s="56"/>
      <c r="DP351" s="56"/>
      <c r="DQ351" s="485"/>
      <c r="DR351" s="56"/>
      <c r="DS351" s="56"/>
      <c r="DT351" s="56"/>
      <c r="DU351" s="56"/>
      <c r="DV351" s="485"/>
      <c r="DW351" s="56"/>
      <c r="DX351" s="56"/>
      <c r="DY351" s="56"/>
      <c r="DZ351" s="56"/>
      <c r="EA351" s="485"/>
      <c r="EB351" s="56"/>
      <c r="EC351" s="56"/>
      <c r="ED351" s="56"/>
      <c r="EE351" s="56"/>
      <c r="EF351" s="485"/>
      <c r="EG351" s="56"/>
      <c r="EH351" s="56"/>
      <c r="EI351" s="56"/>
      <c r="EJ351" s="56"/>
      <c r="EK351" s="485"/>
      <c r="EL351" s="56"/>
      <c r="EM351" s="56"/>
      <c r="EN351" s="56"/>
      <c r="EO351" s="56"/>
      <c r="EP351" s="144"/>
    </row>
    <row r="352" spans="4:146" ht="12.75" customHeight="1" x14ac:dyDescent="0.3">
      <c r="D352" s="144" t="s">
        <v>390</v>
      </c>
      <c r="H352" s="56">
        <f>SUM(H353:H355)</f>
        <v>0</v>
      </c>
      <c r="I352" s="56"/>
      <c r="J352" s="56"/>
      <c r="K352" s="485"/>
      <c r="L352" s="56"/>
      <c r="M352" s="56">
        <f>SUM(M353:M355)</f>
        <v>0</v>
      </c>
      <c r="N352" s="56"/>
      <c r="O352" s="56"/>
      <c r="P352" s="485"/>
      <c r="Q352" s="56"/>
      <c r="R352" s="56">
        <f>SUM(R353:R355)</f>
        <v>1154895</v>
      </c>
      <c r="S352" s="56"/>
      <c r="T352" s="56"/>
      <c r="U352" s="485"/>
      <c r="V352" s="56"/>
      <c r="W352" s="56">
        <f>SUM(W353:W355)</f>
        <v>3552930</v>
      </c>
      <c r="X352" s="56"/>
      <c r="Y352" s="56"/>
      <c r="Z352" s="485"/>
      <c r="AA352" s="56"/>
      <c r="AB352" s="56">
        <f>SUM(AB353:AB355)</f>
        <v>0</v>
      </c>
      <c r="AC352" s="56"/>
      <c r="AD352" s="56"/>
      <c r="AE352" s="485"/>
      <c r="AF352" s="56"/>
      <c r="AG352" s="56">
        <f>SUM(AG353:AG355)</f>
        <v>0</v>
      </c>
      <c r="AH352" s="56"/>
      <c r="AI352" s="56"/>
      <c r="AJ352" s="485"/>
      <c r="AK352" s="56"/>
      <c r="AL352" s="56">
        <f>SUM(AL353:AL355)</f>
        <v>0</v>
      </c>
      <c r="AM352" s="56"/>
      <c r="AN352" s="56"/>
      <c r="AO352" s="485"/>
      <c r="AP352" s="56"/>
      <c r="AQ352" s="56">
        <f>SUM(AQ353:AQ355)</f>
        <v>0</v>
      </c>
      <c r="AR352" s="56"/>
      <c r="AS352" s="56"/>
      <c r="AT352" s="485"/>
      <c r="AU352" s="56"/>
      <c r="AV352" s="56">
        <f>SUM(AV353:AV355)</f>
        <v>0</v>
      </c>
      <c r="AW352" s="56"/>
      <c r="AX352" s="56"/>
      <c r="AY352" s="485"/>
      <c r="AZ352" s="56"/>
      <c r="BA352" s="56">
        <f>SUM(BA353:BA355)</f>
        <v>0</v>
      </c>
      <c r="BB352" s="56"/>
      <c r="BC352" s="56"/>
      <c r="BD352" s="485"/>
      <c r="BE352" s="56"/>
      <c r="BF352" s="56">
        <f>SUM(BF353:BF355)</f>
        <v>0</v>
      </c>
      <c r="BG352" s="56"/>
      <c r="BH352" s="56"/>
      <c r="BI352" s="485"/>
      <c r="BJ352" s="56"/>
      <c r="BK352" s="56">
        <f>SUM(BK353:BK355)</f>
        <v>0</v>
      </c>
      <c r="BL352" s="56"/>
      <c r="BM352" s="56"/>
      <c r="BN352" s="485"/>
      <c r="BO352" s="56"/>
      <c r="BP352" s="56">
        <f>SUM(BP353:BP355)</f>
        <v>0</v>
      </c>
      <c r="BQ352" s="56"/>
      <c r="BR352" s="56"/>
      <c r="BS352" s="485"/>
      <c r="BT352" s="56"/>
      <c r="BU352" s="56">
        <f>SUM(BU353:BU355)</f>
        <v>4707825</v>
      </c>
      <c r="BV352" s="56"/>
      <c r="BW352" s="56"/>
      <c r="BX352" s="485"/>
      <c r="BY352" s="56"/>
      <c r="BZ352" s="56">
        <f>SUM(BZ353:BZ355)</f>
        <v>3460572</v>
      </c>
      <c r="CA352" s="56"/>
      <c r="CB352" s="56"/>
      <c r="CC352" s="485"/>
      <c r="CD352" s="56"/>
      <c r="CE352" s="56">
        <f>SUM(CE353:CE355)</f>
        <v>0</v>
      </c>
      <c r="CF352" s="56"/>
      <c r="CG352" s="56"/>
      <c r="CH352" s="485"/>
      <c r="CI352" s="56"/>
      <c r="CJ352" s="56">
        <f>SUM(CJ353:CJ355)</f>
        <v>0</v>
      </c>
      <c r="CK352" s="56"/>
      <c r="CL352" s="56"/>
      <c r="CM352" s="485"/>
      <c r="CN352" s="56"/>
      <c r="CO352" s="56">
        <f>SUM(CO353:CO355)</f>
        <v>0</v>
      </c>
      <c r="CP352" s="56"/>
      <c r="CQ352" s="56"/>
      <c r="CR352" s="485"/>
      <c r="CS352" s="56"/>
      <c r="CT352" s="56">
        <f>SUM(CT353:CT355)</f>
        <v>0</v>
      </c>
      <c r="CU352" s="56"/>
      <c r="CV352" s="56"/>
      <c r="CW352" s="485"/>
      <c r="CX352" s="56"/>
      <c r="CY352" s="56">
        <f>SUM(CY353:CY355)</f>
        <v>0</v>
      </c>
      <c r="CZ352" s="56"/>
      <c r="DA352" s="56"/>
      <c r="DB352" s="485"/>
      <c r="DC352" s="56"/>
      <c r="DD352" s="56">
        <f>SUM(DD353:DD355)</f>
        <v>0</v>
      </c>
      <c r="DE352" s="56"/>
      <c r="DF352" s="56"/>
      <c r="DG352" s="485"/>
      <c r="DH352" s="56"/>
      <c r="DI352" s="56">
        <f>SUM(DI353:DI355)</f>
        <v>0</v>
      </c>
      <c r="DJ352" s="56"/>
      <c r="DK352" s="56"/>
      <c r="DL352" s="485"/>
      <c r="DM352" s="56"/>
      <c r="DN352" s="56">
        <f>SUM(DN353:DN355)</f>
        <v>0</v>
      </c>
      <c r="DO352" s="56"/>
      <c r="DP352" s="56"/>
      <c r="DQ352" s="485"/>
      <c r="DR352" s="56"/>
      <c r="DS352" s="56">
        <f>SUM(DS353:DS355)</f>
        <v>0</v>
      </c>
      <c r="DT352" s="56"/>
      <c r="DU352" s="56"/>
      <c r="DV352" s="485"/>
      <c r="DW352" s="56"/>
      <c r="DX352" s="56">
        <f>SUM(DX353:DX355)</f>
        <v>2452799</v>
      </c>
      <c r="DY352" s="56"/>
      <c r="DZ352" s="56"/>
      <c r="EA352" s="485"/>
      <c r="EB352" s="56"/>
      <c r="EC352" s="56">
        <f>SUM(EC353:EC355)</f>
        <v>1007773</v>
      </c>
      <c r="ED352" s="56"/>
      <c r="EE352" s="56"/>
      <c r="EF352" s="485"/>
      <c r="EG352" s="56"/>
      <c r="EH352" s="56">
        <f>SUM(EH353:EH355)</f>
        <v>0</v>
      </c>
      <c r="EI352" s="56"/>
      <c r="EJ352" s="56"/>
      <c r="EK352" s="485"/>
      <c r="EL352" s="56"/>
      <c r="EM352" s="56">
        <f>SUM(EM353:EM355)</f>
        <v>0</v>
      </c>
      <c r="EN352" s="56"/>
      <c r="EO352" s="56"/>
      <c r="EP352" s="144"/>
    </row>
    <row r="353" spans="4:146" ht="12.75" customHeight="1" x14ac:dyDescent="0.3">
      <c r="D353" s="144" t="s">
        <v>362</v>
      </c>
      <c r="G353" s="406"/>
      <c r="H353" s="483">
        <v>0</v>
      </c>
      <c r="I353" s="484"/>
      <c r="J353" s="56"/>
      <c r="K353" s="485"/>
      <c r="L353" s="486"/>
      <c r="M353" s="483">
        <v>0</v>
      </c>
      <c r="N353" s="484"/>
      <c r="O353" s="56"/>
      <c r="P353" s="485"/>
      <c r="Q353" s="486"/>
      <c r="R353" s="483">
        <f>1154895-18732</f>
        <v>1136163</v>
      </c>
      <c r="S353" s="484"/>
      <c r="T353" s="56"/>
      <c r="U353" s="485"/>
      <c r="V353" s="486"/>
      <c r="W353" s="483">
        <f>3552930+41318</f>
        <v>3594248</v>
      </c>
      <c r="X353" s="484"/>
      <c r="Y353" s="56"/>
      <c r="Z353" s="485"/>
      <c r="AA353" s="486"/>
      <c r="AB353" s="483">
        <v>0</v>
      </c>
      <c r="AC353" s="484"/>
      <c r="AD353" s="56"/>
      <c r="AE353" s="485"/>
      <c r="AF353" s="486"/>
      <c r="AG353" s="483">
        <v>0</v>
      </c>
      <c r="AH353" s="484"/>
      <c r="AI353" s="56"/>
      <c r="AJ353" s="485"/>
      <c r="AK353" s="486"/>
      <c r="AL353" s="483">
        <v>0</v>
      </c>
      <c r="AM353" s="484"/>
      <c r="AN353" s="56"/>
      <c r="AO353" s="485"/>
      <c r="AP353" s="486"/>
      <c r="AQ353" s="483">
        <v>0</v>
      </c>
      <c r="AR353" s="484"/>
      <c r="AS353" s="56"/>
      <c r="AT353" s="485"/>
      <c r="AU353" s="486"/>
      <c r="AV353" s="483">
        <v>0</v>
      </c>
      <c r="AW353" s="484"/>
      <c r="AX353" s="56"/>
      <c r="AY353" s="485"/>
      <c r="AZ353" s="486"/>
      <c r="BA353" s="483">
        <v>0</v>
      </c>
      <c r="BB353" s="484"/>
      <c r="BC353" s="56"/>
      <c r="BD353" s="485"/>
      <c r="BE353" s="486"/>
      <c r="BF353" s="483">
        <v>0</v>
      </c>
      <c r="BG353" s="484"/>
      <c r="BH353" s="56"/>
      <c r="BI353" s="485"/>
      <c r="BJ353" s="486"/>
      <c r="BK353" s="483">
        <v>0</v>
      </c>
      <c r="BL353" s="484"/>
      <c r="BM353" s="56"/>
      <c r="BN353" s="485"/>
      <c r="BO353" s="486"/>
      <c r="BP353" s="483">
        <v>0</v>
      </c>
      <c r="BQ353" s="484"/>
      <c r="BR353" s="56"/>
      <c r="BS353" s="485"/>
      <c r="BT353" s="486"/>
      <c r="BU353" s="483">
        <f>SUM(M353:BP353)</f>
        <v>4730411</v>
      </c>
      <c r="BV353" s="484"/>
      <c r="BW353" s="56"/>
      <c r="BX353" s="485"/>
      <c r="BY353" s="486"/>
      <c r="BZ353" s="483">
        <v>3418706</v>
      </c>
      <c r="CA353" s="484"/>
      <c r="CB353" s="56"/>
      <c r="CC353" s="485"/>
      <c r="CD353" s="486"/>
      <c r="CE353" s="483">
        <v>0</v>
      </c>
      <c r="CF353" s="484"/>
      <c r="CG353" s="56"/>
      <c r="CH353" s="485"/>
      <c r="CI353" s="486"/>
      <c r="CJ353" s="483">
        <v>0</v>
      </c>
      <c r="CK353" s="484"/>
      <c r="CL353" s="56"/>
      <c r="CM353" s="485"/>
      <c r="CN353" s="486"/>
      <c r="CO353" s="483">
        <v>0</v>
      </c>
      <c r="CP353" s="484"/>
      <c r="CQ353" s="56"/>
      <c r="CR353" s="485"/>
      <c r="CS353" s="486"/>
      <c r="CT353" s="483">
        <v>0</v>
      </c>
      <c r="CU353" s="484"/>
      <c r="CV353" s="56"/>
      <c r="CW353" s="485"/>
      <c r="CX353" s="486"/>
      <c r="CY353" s="483">
        <v>0</v>
      </c>
      <c r="CZ353" s="484"/>
      <c r="DA353" s="56"/>
      <c r="DB353" s="485"/>
      <c r="DC353" s="486"/>
      <c r="DD353" s="483">
        <v>0</v>
      </c>
      <c r="DE353" s="484"/>
      <c r="DF353" s="56"/>
      <c r="DG353" s="485"/>
      <c r="DH353" s="486"/>
      <c r="DI353" s="483">
        <v>0</v>
      </c>
      <c r="DJ353" s="484"/>
      <c r="DK353" s="56"/>
      <c r="DL353" s="485"/>
      <c r="DM353" s="486"/>
      <c r="DN353" s="483">
        <v>0</v>
      </c>
      <c r="DO353" s="484"/>
      <c r="DP353" s="56"/>
      <c r="DQ353" s="485"/>
      <c r="DR353" s="486"/>
      <c r="DS353" s="483">
        <v>0</v>
      </c>
      <c r="DT353" s="484"/>
      <c r="DU353" s="56"/>
      <c r="DV353" s="485"/>
      <c r="DW353" s="486"/>
      <c r="DX353" s="483">
        <v>2424406</v>
      </c>
      <c r="DY353" s="484"/>
      <c r="DZ353" s="56"/>
      <c r="EA353" s="485"/>
      <c r="EB353" s="486"/>
      <c r="EC353" s="483">
        <v>994300</v>
      </c>
      <c r="ED353" s="484"/>
      <c r="EE353" s="56"/>
      <c r="EF353" s="485"/>
      <c r="EG353" s="486"/>
      <c r="EH353" s="483">
        <v>0</v>
      </c>
      <c r="EI353" s="484"/>
      <c r="EJ353" s="56"/>
      <c r="EK353" s="485"/>
      <c r="EL353" s="486"/>
      <c r="EM353" s="483">
        <f t="shared" ref="EM353:EM355" si="46">SUM(CE353:CO353)</f>
        <v>0</v>
      </c>
      <c r="EN353" s="484"/>
      <c r="EO353" s="56"/>
      <c r="EP353" s="144"/>
    </row>
    <row r="354" spans="4:146" ht="12.75" customHeight="1" x14ac:dyDescent="0.3">
      <c r="D354" s="144" t="s">
        <v>365</v>
      </c>
      <c r="G354" s="400"/>
      <c r="H354" s="56">
        <v>0</v>
      </c>
      <c r="I354" s="55"/>
      <c r="J354" s="56"/>
      <c r="K354" s="485"/>
      <c r="L354" s="485"/>
      <c r="M354" s="56">
        <v>0</v>
      </c>
      <c r="N354" s="55"/>
      <c r="O354" s="56"/>
      <c r="P354" s="485"/>
      <c r="Q354" s="485"/>
      <c r="R354" s="56">
        <v>18732</v>
      </c>
      <c r="S354" s="55"/>
      <c r="T354" s="56"/>
      <c r="U354" s="485"/>
      <c r="V354" s="485"/>
      <c r="W354" s="56">
        <v>0</v>
      </c>
      <c r="X354" s="55"/>
      <c r="Y354" s="56"/>
      <c r="Z354" s="485"/>
      <c r="AA354" s="485"/>
      <c r="AB354" s="56">
        <v>0</v>
      </c>
      <c r="AC354" s="55"/>
      <c r="AD354" s="56"/>
      <c r="AE354" s="485"/>
      <c r="AF354" s="485"/>
      <c r="AG354" s="56">
        <v>0</v>
      </c>
      <c r="AH354" s="55"/>
      <c r="AI354" s="56"/>
      <c r="AJ354" s="485"/>
      <c r="AK354" s="485"/>
      <c r="AL354" s="56">
        <v>0</v>
      </c>
      <c r="AM354" s="55"/>
      <c r="AN354" s="56"/>
      <c r="AO354" s="485"/>
      <c r="AP354" s="485"/>
      <c r="AQ354" s="56">
        <v>0</v>
      </c>
      <c r="AR354" s="55"/>
      <c r="AS354" s="56"/>
      <c r="AT354" s="485"/>
      <c r="AU354" s="485"/>
      <c r="AV354" s="56">
        <v>0</v>
      </c>
      <c r="AW354" s="55"/>
      <c r="AX354" s="56"/>
      <c r="AY354" s="485"/>
      <c r="AZ354" s="485"/>
      <c r="BA354" s="56">
        <v>0</v>
      </c>
      <c r="BB354" s="55"/>
      <c r="BC354" s="56"/>
      <c r="BD354" s="485"/>
      <c r="BE354" s="485"/>
      <c r="BF354" s="56">
        <v>0</v>
      </c>
      <c r="BG354" s="55"/>
      <c r="BH354" s="56"/>
      <c r="BI354" s="485"/>
      <c r="BJ354" s="485"/>
      <c r="BK354" s="56">
        <v>0</v>
      </c>
      <c r="BL354" s="55"/>
      <c r="BM354" s="56"/>
      <c r="BN354" s="485"/>
      <c r="BO354" s="485"/>
      <c r="BP354" s="56">
        <v>0</v>
      </c>
      <c r="BQ354" s="55"/>
      <c r="BR354" s="56"/>
      <c r="BS354" s="485"/>
      <c r="BT354" s="485"/>
      <c r="BU354" s="56">
        <f>SUM(M354:BP354)</f>
        <v>18732</v>
      </c>
      <c r="BV354" s="55"/>
      <c r="BW354" s="56"/>
      <c r="BX354" s="485"/>
      <c r="BY354" s="485"/>
      <c r="BZ354" s="56">
        <v>41866</v>
      </c>
      <c r="CA354" s="55"/>
      <c r="CB354" s="56"/>
      <c r="CC354" s="485"/>
      <c r="CD354" s="485"/>
      <c r="CE354" s="56">
        <v>0</v>
      </c>
      <c r="CF354" s="55"/>
      <c r="CG354" s="56"/>
      <c r="CH354" s="485"/>
      <c r="CI354" s="485"/>
      <c r="CJ354" s="56">
        <v>0</v>
      </c>
      <c r="CK354" s="55"/>
      <c r="CL354" s="56"/>
      <c r="CM354" s="485"/>
      <c r="CN354" s="485"/>
      <c r="CO354" s="56">
        <v>0</v>
      </c>
      <c r="CP354" s="55"/>
      <c r="CQ354" s="56"/>
      <c r="CR354" s="485"/>
      <c r="CS354" s="485"/>
      <c r="CT354" s="56">
        <v>0</v>
      </c>
      <c r="CU354" s="55"/>
      <c r="CV354" s="56"/>
      <c r="CW354" s="485"/>
      <c r="CX354" s="485"/>
      <c r="CY354" s="56">
        <v>0</v>
      </c>
      <c r="CZ354" s="55"/>
      <c r="DA354" s="56"/>
      <c r="DB354" s="485"/>
      <c r="DC354" s="485"/>
      <c r="DD354" s="56">
        <v>0</v>
      </c>
      <c r="DE354" s="55"/>
      <c r="DF354" s="56"/>
      <c r="DG354" s="485"/>
      <c r="DH354" s="485"/>
      <c r="DI354" s="56">
        <v>0</v>
      </c>
      <c r="DJ354" s="55"/>
      <c r="DK354" s="56"/>
      <c r="DL354" s="485"/>
      <c r="DM354" s="485"/>
      <c r="DN354" s="56">
        <v>0</v>
      </c>
      <c r="DO354" s="55"/>
      <c r="DP354" s="56"/>
      <c r="DQ354" s="485"/>
      <c r="DR354" s="485"/>
      <c r="DS354" s="56">
        <v>0</v>
      </c>
      <c r="DT354" s="55"/>
      <c r="DU354" s="56"/>
      <c r="DV354" s="485"/>
      <c r="DW354" s="485"/>
      <c r="DX354" s="56">
        <v>28393</v>
      </c>
      <c r="DY354" s="55"/>
      <c r="DZ354" s="56"/>
      <c r="EA354" s="485"/>
      <c r="EB354" s="485"/>
      <c r="EC354" s="56">
        <v>13473</v>
      </c>
      <c r="ED354" s="55"/>
      <c r="EE354" s="56"/>
      <c r="EF354" s="485"/>
      <c r="EG354" s="485"/>
      <c r="EH354" s="56">
        <v>0</v>
      </c>
      <c r="EI354" s="55"/>
      <c r="EJ354" s="56"/>
      <c r="EK354" s="485"/>
      <c r="EL354" s="485"/>
      <c r="EM354" s="56">
        <f t="shared" si="46"/>
        <v>0</v>
      </c>
      <c r="EN354" s="55"/>
      <c r="EO354" s="56"/>
      <c r="EP354" s="144"/>
    </row>
    <row r="355" spans="4:146" ht="12.75" customHeight="1" x14ac:dyDescent="0.3">
      <c r="D355" s="144" t="s">
        <v>366</v>
      </c>
      <c r="G355" s="420"/>
      <c r="H355" s="121">
        <v>0</v>
      </c>
      <c r="I355" s="120"/>
      <c r="J355" s="56"/>
      <c r="K355" s="485"/>
      <c r="L355" s="494"/>
      <c r="M355" s="121">
        <v>0</v>
      </c>
      <c r="N355" s="120"/>
      <c r="O355" s="56"/>
      <c r="P355" s="485"/>
      <c r="Q355" s="494"/>
      <c r="R355" s="121">
        <v>0</v>
      </c>
      <c r="S355" s="120"/>
      <c r="T355" s="56"/>
      <c r="U355" s="485"/>
      <c r="V355" s="494"/>
      <c r="W355" s="121">
        <v>-41318</v>
      </c>
      <c r="X355" s="120"/>
      <c r="Y355" s="56"/>
      <c r="Z355" s="485"/>
      <c r="AA355" s="494"/>
      <c r="AB355" s="121">
        <v>0</v>
      </c>
      <c r="AC355" s="120"/>
      <c r="AD355" s="56"/>
      <c r="AE355" s="485"/>
      <c r="AF355" s="494"/>
      <c r="AG355" s="121">
        <v>0</v>
      </c>
      <c r="AH355" s="120"/>
      <c r="AI355" s="56"/>
      <c r="AJ355" s="485"/>
      <c r="AK355" s="494"/>
      <c r="AL355" s="121">
        <v>0</v>
      </c>
      <c r="AM355" s="120"/>
      <c r="AN355" s="56"/>
      <c r="AO355" s="485"/>
      <c r="AP355" s="494"/>
      <c r="AQ355" s="121">
        <v>0</v>
      </c>
      <c r="AR355" s="120"/>
      <c r="AS355" s="56"/>
      <c r="AT355" s="485"/>
      <c r="AU355" s="494"/>
      <c r="AV355" s="121">
        <v>0</v>
      </c>
      <c r="AW355" s="120"/>
      <c r="AX355" s="56"/>
      <c r="AY355" s="485"/>
      <c r="AZ355" s="494"/>
      <c r="BA355" s="121">
        <v>0</v>
      </c>
      <c r="BB355" s="120"/>
      <c r="BC355" s="56"/>
      <c r="BD355" s="485"/>
      <c r="BE355" s="494"/>
      <c r="BF355" s="121">
        <v>0</v>
      </c>
      <c r="BG355" s="120"/>
      <c r="BH355" s="56"/>
      <c r="BI355" s="485"/>
      <c r="BJ355" s="494"/>
      <c r="BK355" s="121">
        <v>0</v>
      </c>
      <c r="BL355" s="120"/>
      <c r="BM355" s="56"/>
      <c r="BN355" s="485"/>
      <c r="BO355" s="494"/>
      <c r="BP355" s="121">
        <v>0</v>
      </c>
      <c r="BQ355" s="120"/>
      <c r="BR355" s="56"/>
      <c r="BS355" s="485"/>
      <c r="BT355" s="494"/>
      <c r="BU355" s="121">
        <f>SUM(M355:BP355)</f>
        <v>-41318</v>
      </c>
      <c r="BV355" s="120"/>
      <c r="BW355" s="56"/>
      <c r="BX355" s="485"/>
      <c r="BY355" s="494"/>
      <c r="BZ355" s="121">
        <v>0</v>
      </c>
      <c r="CA355" s="120"/>
      <c r="CB355" s="56"/>
      <c r="CC355" s="485"/>
      <c r="CD355" s="494"/>
      <c r="CE355" s="121">
        <v>0</v>
      </c>
      <c r="CF355" s="120"/>
      <c r="CG355" s="56"/>
      <c r="CH355" s="485"/>
      <c r="CI355" s="494"/>
      <c r="CJ355" s="121">
        <v>0</v>
      </c>
      <c r="CK355" s="120"/>
      <c r="CL355" s="56"/>
      <c r="CM355" s="485"/>
      <c r="CN355" s="494"/>
      <c r="CO355" s="121">
        <v>0</v>
      </c>
      <c r="CP355" s="120"/>
      <c r="CQ355" s="56"/>
      <c r="CR355" s="485"/>
      <c r="CS355" s="494"/>
      <c r="CT355" s="121">
        <v>0</v>
      </c>
      <c r="CU355" s="120"/>
      <c r="CV355" s="56"/>
      <c r="CW355" s="485"/>
      <c r="CX355" s="494"/>
      <c r="CY355" s="121">
        <v>0</v>
      </c>
      <c r="CZ355" s="120"/>
      <c r="DA355" s="56"/>
      <c r="DB355" s="485"/>
      <c r="DC355" s="494"/>
      <c r="DD355" s="121">
        <v>0</v>
      </c>
      <c r="DE355" s="120"/>
      <c r="DF355" s="56"/>
      <c r="DG355" s="485"/>
      <c r="DH355" s="494"/>
      <c r="DI355" s="121">
        <v>0</v>
      </c>
      <c r="DJ355" s="120"/>
      <c r="DK355" s="56"/>
      <c r="DL355" s="485"/>
      <c r="DM355" s="494"/>
      <c r="DN355" s="121">
        <v>0</v>
      </c>
      <c r="DO355" s="120"/>
      <c r="DP355" s="56"/>
      <c r="DQ355" s="485"/>
      <c r="DR355" s="494"/>
      <c r="DS355" s="121">
        <v>0</v>
      </c>
      <c r="DT355" s="120"/>
      <c r="DU355" s="56"/>
      <c r="DV355" s="485"/>
      <c r="DW355" s="494"/>
      <c r="DX355" s="121">
        <v>0</v>
      </c>
      <c r="DY355" s="120"/>
      <c r="DZ355" s="56"/>
      <c r="EA355" s="485"/>
      <c r="EB355" s="494"/>
      <c r="EC355" s="121">
        <v>0</v>
      </c>
      <c r="ED355" s="120"/>
      <c r="EE355" s="56"/>
      <c r="EF355" s="485"/>
      <c r="EG355" s="494"/>
      <c r="EH355" s="121">
        <v>0</v>
      </c>
      <c r="EI355" s="120"/>
      <c r="EJ355" s="56"/>
      <c r="EK355" s="485"/>
      <c r="EL355" s="494"/>
      <c r="EM355" s="121">
        <f t="shared" si="46"/>
        <v>0</v>
      </c>
      <c r="EN355" s="120"/>
      <c r="EO355" s="56"/>
      <c r="EP355" s="144"/>
    </row>
    <row r="356" spans="4:146" ht="12.75" customHeight="1" x14ac:dyDescent="0.3">
      <c r="D356" s="144"/>
      <c r="H356" s="56"/>
      <c r="I356" s="56"/>
      <c r="J356" s="56"/>
      <c r="K356" s="485"/>
      <c r="L356" s="56"/>
      <c r="M356" s="56"/>
      <c r="N356" s="56"/>
      <c r="O356" s="56"/>
      <c r="P356" s="485"/>
      <c r="Q356" s="56"/>
      <c r="R356" s="56"/>
      <c r="S356" s="56"/>
      <c r="T356" s="56"/>
      <c r="U356" s="485"/>
      <c r="V356" s="56"/>
      <c r="W356" s="56"/>
      <c r="X356" s="56"/>
      <c r="Y356" s="56"/>
      <c r="Z356" s="485"/>
      <c r="AA356" s="56"/>
      <c r="AB356" s="56"/>
      <c r="AC356" s="56"/>
      <c r="AD356" s="56"/>
      <c r="AE356" s="485"/>
      <c r="AF356" s="56"/>
      <c r="AG356" s="56"/>
      <c r="AH356" s="56"/>
      <c r="AI356" s="56"/>
      <c r="AJ356" s="485"/>
      <c r="AK356" s="56"/>
      <c r="AL356" s="56"/>
      <c r="AM356" s="56"/>
      <c r="AN356" s="56"/>
      <c r="AO356" s="485"/>
      <c r="AP356" s="56"/>
      <c r="AQ356" s="56"/>
      <c r="AR356" s="56"/>
      <c r="AS356" s="56"/>
      <c r="AT356" s="485"/>
      <c r="AU356" s="56"/>
      <c r="AV356" s="56"/>
      <c r="AW356" s="56"/>
      <c r="AX356" s="56"/>
      <c r="AY356" s="485"/>
      <c r="AZ356" s="56"/>
      <c r="BA356" s="56"/>
      <c r="BB356" s="56"/>
      <c r="BC356" s="56"/>
      <c r="BD356" s="485"/>
      <c r="BE356" s="56"/>
      <c r="BF356" s="56"/>
      <c r="BG356" s="56"/>
      <c r="BH356" s="56"/>
      <c r="BI356" s="485"/>
      <c r="BJ356" s="56"/>
      <c r="BK356" s="56"/>
      <c r="BL356" s="56"/>
      <c r="BM356" s="56"/>
      <c r="BN356" s="485"/>
      <c r="BO356" s="56"/>
      <c r="BP356" s="56"/>
      <c r="BQ356" s="56"/>
      <c r="BR356" s="56"/>
      <c r="BS356" s="485"/>
      <c r="BT356" s="56"/>
      <c r="BU356" s="56"/>
      <c r="BV356" s="56"/>
      <c r="BW356" s="56"/>
      <c r="BX356" s="485"/>
      <c r="BY356" s="56"/>
      <c r="BZ356" s="56"/>
      <c r="CA356" s="56"/>
      <c r="CB356" s="56"/>
      <c r="CC356" s="485"/>
      <c r="CD356" s="56"/>
      <c r="CE356" s="56"/>
      <c r="CF356" s="56"/>
      <c r="CG356" s="56"/>
      <c r="CH356" s="485"/>
      <c r="CI356" s="56"/>
      <c r="CJ356" s="56"/>
      <c r="CK356" s="56"/>
      <c r="CL356" s="56"/>
      <c r="CM356" s="485"/>
      <c r="CN356" s="56"/>
      <c r="CO356" s="56"/>
      <c r="CP356" s="56"/>
      <c r="CQ356" s="56"/>
      <c r="CR356" s="485"/>
      <c r="CS356" s="56"/>
      <c r="CT356" s="56"/>
      <c r="CU356" s="56"/>
      <c r="CV356" s="56"/>
      <c r="CW356" s="485"/>
      <c r="CX356" s="56"/>
      <c r="CY356" s="56"/>
      <c r="CZ356" s="56"/>
      <c r="DA356" s="56"/>
      <c r="DB356" s="485"/>
      <c r="DC356" s="56"/>
      <c r="DD356" s="56"/>
      <c r="DE356" s="56"/>
      <c r="DF356" s="56"/>
      <c r="DG356" s="485"/>
      <c r="DH356" s="56"/>
      <c r="DI356" s="56"/>
      <c r="DJ356" s="56"/>
      <c r="DK356" s="56"/>
      <c r="DL356" s="485"/>
      <c r="DM356" s="56"/>
      <c r="DN356" s="56"/>
      <c r="DO356" s="56"/>
      <c r="DP356" s="56"/>
      <c r="DQ356" s="485"/>
      <c r="DR356" s="56"/>
      <c r="DS356" s="56"/>
      <c r="DT356" s="56"/>
      <c r="DU356" s="56"/>
      <c r="DV356" s="485"/>
      <c r="DW356" s="56"/>
      <c r="DX356" s="56"/>
      <c r="DY356" s="56"/>
      <c r="DZ356" s="56"/>
      <c r="EA356" s="485"/>
      <c r="EB356" s="56"/>
      <c r="EC356" s="56"/>
      <c r="ED356" s="56"/>
      <c r="EE356" s="56"/>
      <c r="EF356" s="485"/>
      <c r="EG356" s="56"/>
      <c r="EH356" s="56"/>
      <c r="EI356" s="56"/>
      <c r="EJ356" s="56"/>
      <c r="EK356" s="485"/>
      <c r="EL356" s="56"/>
      <c r="EM356" s="56"/>
      <c r="EN356" s="56"/>
      <c r="EO356" s="56"/>
      <c r="EP356" s="144"/>
    </row>
    <row r="357" spans="4:146" ht="12.75" customHeight="1" x14ac:dyDescent="0.3">
      <c r="D357" s="144" t="s">
        <v>391</v>
      </c>
      <c r="H357" s="56">
        <f>SUM(H358:H360)</f>
        <v>0</v>
      </c>
      <c r="I357" s="56"/>
      <c r="J357" s="56"/>
      <c r="K357" s="485"/>
      <c r="L357" s="56"/>
      <c r="M357" s="56">
        <f>SUM(M358:M360)</f>
        <v>0</v>
      </c>
      <c r="N357" s="56"/>
      <c r="O357" s="56"/>
      <c r="P357" s="485"/>
      <c r="Q357" s="56"/>
      <c r="R357" s="56">
        <f>SUM(R358:R360)</f>
        <v>0</v>
      </c>
      <c r="S357" s="56"/>
      <c r="T357" s="56"/>
      <c r="U357" s="485"/>
      <c r="V357" s="56"/>
      <c r="W357" s="56">
        <f>SUM(W358:W360)</f>
        <v>0</v>
      </c>
      <c r="X357" s="56"/>
      <c r="Y357" s="56"/>
      <c r="Z357" s="485"/>
      <c r="AA357" s="56"/>
      <c r="AB357" s="56">
        <f>SUM(AB358:AB360)</f>
        <v>0</v>
      </c>
      <c r="AC357" s="56"/>
      <c r="AD357" s="56"/>
      <c r="AE357" s="485"/>
      <c r="AF357" s="56"/>
      <c r="AG357" s="56">
        <f>SUM(AG358:AG360)</f>
        <v>0</v>
      </c>
      <c r="AH357" s="56"/>
      <c r="AI357" s="56"/>
      <c r="AJ357" s="485"/>
      <c r="AK357" s="56"/>
      <c r="AL357" s="56">
        <f>SUM(AL358:AL360)</f>
        <v>0</v>
      </c>
      <c r="AM357" s="56"/>
      <c r="AN357" s="56"/>
      <c r="AO357" s="485"/>
      <c r="AP357" s="56"/>
      <c r="AQ357" s="56">
        <f>SUM(AQ358:AQ360)</f>
        <v>0</v>
      </c>
      <c r="AR357" s="56"/>
      <c r="AS357" s="56"/>
      <c r="AT357" s="485"/>
      <c r="AU357" s="56"/>
      <c r="AV357" s="56">
        <f>SUM(AV358:AV360)</f>
        <v>0</v>
      </c>
      <c r="AW357" s="56"/>
      <c r="AX357" s="56"/>
      <c r="AY357" s="485"/>
      <c r="AZ357" s="56"/>
      <c r="BA357" s="56">
        <f>SUM(BA358:BA360)</f>
        <v>0</v>
      </c>
      <c r="BB357" s="56"/>
      <c r="BC357" s="56"/>
      <c r="BD357" s="485"/>
      <c r="BE357" s="56"/>
      <c r="BF357" s="56">
        <f>SUM(BF358:BF360)</f>
        <v>0</v>
      </c>
      <c r="BG357" s="56"/>
      <c r="BH357" s="56"/>
      <c r="BI357" s="485"/>
      <c r="BJ357" s="56"/>
      <c r="BK357" s="56">
        <f>SUM(BK358:BK360)</f>
        <v>0</v>
      </c>
      <c r="BL357" s="56"/>
      <c r="BM357" s="56"/>
      <c r="BN357" s="485"/>
      <c r="BO357" s="56"/>
      <c r="BP357" s="56">
        <f>SUM(BP358:BP360)</f>
        <v>0</v>
      </c>
      <c r="BQ357" s="56"/>
      <c r="BR357" s="56"/>
      <c r="BS357" s="485"/>
      <c r="BT357" s="56"/>
      <c r="BU357" s="56">
        <f>SUM(BU358:BU360)</f>
        <v>0</v>
      </c>
      <c r="BV357" s="56"/>
      <c r="BW357" s="56"/>
      <c r="BX357" s="485"/>
      <c r="BY357" s="56"/>
      <c r="BZ357" s="56">
        <f>SUM(BZ358:BZ360)</f>
        <v>8927669</v>
      </c>
      <c r="CA357" s="56"/>
      <c r="CB357" s="56"/>
      <c r="CC357" s="485"/>
      <c r="CD357" s="56"/>
      <c r="CE357" s="56">
        <f>SUM(CE358:CE360)</f>
        <v>0</v>
      </c>
      <c r="CF357" s="56"/>
      <c r="CG357" s="56"/>
      <c r="CH357" s="485"/>
      <c r="CI357" s="56"/>
      <c r="CJ357" s="56">
        <f>SUM(CJ358:CJ360)</f>
        <v>1952878</v>
      </c>
      <c r="CK357" s="56"/>
      <c r="CL357" s="56"/>
      <c r="CM357" s="485"/>
      <c r="CN357" s="56"/>
      <c r="CO357" s="56">
        <f>SUM(CO358:CO360)</f>
        <v>0</v>
      </c>
      <c r="CP357" s="56"/>
      <c r="CQ357" s="56"/>
      <c r="CR357" s="485"/>
      <c r="CS357" s="56"/>
      <c r="CT357" s="56">
        <f>SUM(CT358:CT360)</f>
        <v>967141</v>
      </c>
      <c r="CU357" s="56"/>
      <c r="CV357" s="56"/>
      <c r="CW357" s="485"/>
      <c r="CX357" s="56"/>
      <c r="CY357" s="56">
        <f>SUM(CY358:CY360)</f>
        <v>0</v>
      </c>
      <c r="CZ357" s="56"/>
      <c r="DA357" s="56"/>
      <c r="DB357" s="485"/>
      <c r="DC357" s="56"/>
      <c r="DD357" s="56">
        <f>SUM(DD358:DD360)</f>
        <v>0</v>
      </c>
      <c r="DE357" s="56"/>
      <c r="DF357" s="56"/>
      <c r="DG357" s="485"/>
      <c r="DH357" s="56"/>
      <c r="DI357" s="56">
        <f>SUM(DI358:DI360)</f>
        <v>1222931</v>
      </c>
      <c r="DJ357" s="56"/>
      <c r="DK357" s="56"/>
      <c r="DL357" s="485"/>
      <c r="DM357" s="56"/>
      <c r="DN357" s="56">
        <f>SUM(DN358:DN360)</f>
        <v>0</v>
      </c>
      <c r="DO357" s="56"/>
      <c r="DP357" s="56"/>
      <c r="DQ357" s="485"/>
      <c r="DR357" s="56"/>
      <c r="DS357" s="56">
        <f>SUM(DS358:DS360)</f>
        <v>2335067</v>
      </c>
      <c r="DT357" s="56"/>
      <c r="DU357" s="56"/>
      <c r="DV357" s="485"/>
      <c r="DW357" s="56"/>
      <c r="DX357" s="56">
        <f>SUM(DX358:DX360)</f>
        <v>0</v>
      </c>
      <c r="DY357" s="56"/>
      <c r="DZ357" s="56"/>
      <c r="EA357" s="485"/>
      <c r="EB357" s="56"/>
      <c r="EC357" s="56">
        <f>SUM(EC358:EC360)</f>
        <v>1647242</v>
      </c>
      <c r="ED357" s="56"/>
      <c r="EE357" s="56"/>
      <c r="EF357" s="485"/>
      <c r="EG357" s="56"/>
      <c r="EH357" s="56">
        <f>SUM(EH358:EH360)</f>
        <v>802410</v>
      </c>
      <c r="EI357" s="56"/>
      <c r="EJ357" s="56"/>
      <c r="EK357" s="485"/>
      <c r="EL357" s="56"/>
      <c r="EM357" s="56">
        <f>SUM(EM358:EM360)</f>
        <v>1952878</v>
      </c>
      <c r="EN357" s="56"/>
      <c r="EO357" s="56"/>
      <c r="EP357" s="144"/>
    </row>
    <row r="358" spans="4:146" ht="12.75" customHeight="1" x14ac:dyDescent="0.3">
      <c r="D358" s="144" t="s">
        <v>362</v>
      </c>
      <c r="G358" s="406"/>
      <c r="H358" s="483">
        <v>0</v>
      </c>
      <c r="I358" s="484"/>
      <c r="J358" s="56"/>
      <c r="K358" s="485"/>
      <c r="L358" s="486"/>
      <c r="M358" s="483">
        <v>0</v>
      </c>
      <c r="N358" s="484"/>
      <c r="O358" s="56"/>
      <c r="P358" s="485"/>
      <c r="Q358" s="486"/>
      <c r="R358" s="483">
        <v>0</v>
      </c>
      <c r="S358" s="484"/>
      <c r="T358" s="56"/>
      <c r="U358" s="485"/>
      <c r="V358" s="486"/>
      <c r="W358" s="483">
        <v>0</v>
      </c>
      <c r="X358" s="484"/>
      <c r="Y358" s="56"/>
      <c r="Z358" s="485"/>
      <c r="AA358" s="486"/>
      <c r="AB358" s="483">
        <v>0</v>
      </c>
      <c r="AC358" s="484"/>
      <c r="AD358" s="56"/>
      <c r="AE358" s="485"/>
      <c r="AF358" s="486"/>
      <c r="AG358" s="483">
        <v>0</v>
      </c>
      <c r="AH358" s="484"/>
      <c r="AI358" s="56"/>
      <c r="AJ358" s="485"/>
      <c r="AK358" s="486"/>
      <c r="AL358" s="483">
        <v>0</v>
      </c>
      <c r="AM358" s="484"/>
      <c r="AN358" s="56"/>
      <c r="AO358" s="485"/>
      <c r="AP358" s="486"/>
      <c r="AQ358" s="483">
        <v>0</v>
      </c>
      <c r="AR358" s="484"/>
      <c r="AS358" s="56"/>
      <c r="AT358" s="485"/>
      <c r="AU358" s="486"/>
      <c r="AV358" s="483">
        <v>0</v>
      </c>
      <c r="AW358" s="484"/>
      <c r="AX358" s="56"/>
      <c r="AY358" s="485"/>
      <c r="AZ358" s="486"/>
      <c r="BA358" s="483">
        <v>0</v>
      </c>
      <c r="BB358" s="484"/>
      <c r="BC358" s="56"/>
      <c r="BD358" s="485"/>
      <c r="BE358" s="486"/>
      <c r="BF358" s="483">
        <v>0</v>
      </c>
      <c r="BG358" s="484"/>
      <c r="BH358" s="56"/>
      <c r="BI358" s="485"/>
      <c r="BJ358" s="486"/>
      <c r="BK358" s="483">
        <v>0</v>
      </c>
      <c r="BL358" s="484"/>
      <c r="BM358" s="56"/>
      <c r="BN358" s="485"/>
      <c r="BO358" s="486"/>
      <c r="BP358" s="483">
        <v>0</v>
      </c>
      <c r="BQ358" s="484"/>
      <c r="BR358" s="56"/>
      <c r="BS358" s="485"/>
      <c r="BT358" s="486"/>
      <c r="BU358" s="483">
        <f>SUM(M358:BP358)</f>
        <v>0</v>
      </c>
      <c r="BV358" s="484"/>
      <c r="BW358" s="56"/>
      <c r="BX358" s="485"/>
      <c r="BY358" s="486"/>
      <c r="BZ358" s="483">
        <v>7383004</v>
      </c>
      <c r="CA358" s="484"/>
      <c r="CB358" s="56"/>
      <c r="CC358" s="485"/>
      <c r="CD358" s="486"/>
      <c r="CE358" s="483">
        <v>0</v>
      </c>
      <c r="CF358" s="484"/>
      <c r="CG358" s="56"/>
      <c r="CH358" s="485"/>
      <c r="CI358" s="486"/>
      <c r="CJ358" s="483">
        <v>1476403</v>
      </c>
      <c r="CK358" s="484"/>
      <c r="CL358" s="56"/>
      <c r="CM358" s="485"/>
      <c r="CN358" s="486"/>
      <c r="CO358" s="483">
        <v>0</v>
      </c>
      <c r="CP358" s="484"/>
      <c r="CQ358" s="56"/>
      <c r="CR358" s="485"/>
      <c r="CS358" s="486"/>
      <c r="CT358" s="483">
        <v>792259</v>
      </c>
      <c r="CU358" s="484"/>
      <c r="CV358" s="56"/>
      <c r="CW358" s="485"/>
      <c r="CX358" s="486"/>
      <c r="CY358" s="483">
        <v>0</v>
      </c>
      <c r="CZ358" s="484"/>
      <c r="DA358" s="56"/>
      <c r="DB358" s="485"/>
      <c r="DC358" s="486"/>
      <c r="DD358" s="483">
        <v>0</v>
      </c>
      <c r="DE358" s="484"/>
      <c r="DF358" s="56"/>
      <c r="DG358" s="485"/>
      <c r="DH358" s="486"/>
      <c r="DI358" s="483">
        <v>1072013</v>
      </c>
      <c r="DJ358" s="484"/>
      <c r="DK358" s="56"/>
      <c r="DL358" s="485"/>
      <c r="DM358" s="486"/>
      <c r="DN358" s="483">
        <v>0</v>
      </c>
      <c r="DO358" s="484"/>
      <c r="DP358" s="56"/>
      <c r="DQ358" s="485"/>
      <c r="DR358" s="486"/>
      <c r="DS358" s="483">
        <v>1999295</v>
      </c>
      <c r="DT358" s="484"/>
      <c r="DU358" s="56"/>
      <c r="DV358" s="485"/>
      <c r="DW358" s="486"/>
      <c r="DX358" s="483">
        <v>0</v>
      </c>
      <c r="DY358" s="484"/>
      <c r="DZ358" s="56"/>
      <c r="EA358" s="485"/>
      <c r="EB358" s="486"/>
      <c r="EC358" s="483">
        <v>1371714</v>
      </c>
      <c r="ED358" s="484"/>
      <c r="EE358" s="56"/>
      <c r="EF358" s="485"/>
      <c r="EG358" s="486"/>
      <c r="EH358" s="483">
        <v>671320</v>
      </c>
      <c r="EI358" s="484"/>
      <c r="EJ358" s="56"/>
      <c r="EK358" s="485"/>
      <c r="EL358" s="486"/>
      <c r="EM358" s="483">
        <f t="shared" ref="EM358:EM360" si="47">SUM(CE358:CO358)</f>
        <v>1476403</v>
      </c>
      <c r="EN358" s="484"/>
      <c r="EO358" s="56"/>
      <c r="EP358" s="144"/>
    </row>
    <row r="359" spans="4:146" ht="12.75" customHeight="1" x14ac:dyDescent="0.3">
      <c r="D359" s="144" t="s">
        <v>365</v>
      </c>
      <c r="G359" s="400"/>
      <c r="H359" s="56">
        <v>0</v>
      </c>
      <c r="I359" s="55"/>
      <c r="J359" s="56"/>
      <c r="K359" s="485"/>
      <c r="L359" s="485"/>
      <c r="M359" s="56">
        <v>0</v>
      </c>
      <c r="N359" s="55"/>
      <c r="O359" s="56"/>
      <c r="P359" s="485"/>
      <c r="Q359" s="485"/>
      <c r="R359" s="56">
        <v>0</v>
      </c>
      <c r="S359" s="55"/>
      <c r="T359" s="56"/>
      <c r="U359" s="485"/>
      <c r="V359" s="485"/>
      <c r="W359" s="56">
        <v>0</v>
      </c>
      <c r="X359" s="55"/>
      <c r="Y359" s="56"/>
      <c r="Z359" s="485"/>
      <c r="AA359" s="485"/>
      <c r="AB359" s="56">
        <v>0</v>
      </c>
      <c r="AC359" s="55"/>
      <c r="AD359" s="56"/>
      <c r="AE359" s="485"/>
      <c r="AF359" s="485"/>
      <c r="AG359" s="56">
        <v>0</v>
      </c>
      <c r="AH359" s="55"/>
      <c r="AI359" s="56"/>
      <c r="AJ359" s="485"/>
      <c r="AK359" s="485"/>
      <c r="AL359" s="56">
        <v>0</v>
      </c>
      <c r="AM359" s="55"/>
      <c r="AN359" s="56"/>
      <c r="AO359" s="485"/>
      <c r="AP359" s="485"/>
      <c r="AQ359" s="56">
        <v>0</v>
      </c>
      <c r="AR359" s="55"/>
      <c r="AS359" s="56"/>
      <c r="AT359" s="485"/>
      <c r="AU359" s="485"/>
      <c r="AV359" s="56">
        <v>0</v>
      </c>
      <c r="AW359" s="55"/>
      <c r="AX359" s="56"/>
      <c r="AY359" s="485"/>
      <c r="AZ359" s="485"/>
      <c r="BA359" s="56">
        <v>0</v>
      </c>
      <c r="BB359" s="55"/>
      <c r="BC359" s="56"/>
      <c r="BD359" s="485"/>
      <c r="BE359" s="485"/>
      <c r="BF359" s="56">
        <v>0</v>
      </c>
      <c r="BG359" s="55"/>
      <c r="BH359" s="56"/>
      <c r="BI359" s="485"/>
      <c r="BJ359" s="485"/>
      <c r="BK359" s="56">
        <v>0</v>
      </c>
      <c r="BL359" s="55"/>
      <c r="BM359" s="56"/>
      <c r="BN359" s="485"/>
      <c r="BO359" s="485"/>
      <c r="BP359" s="56">
        <v>0</v>
      </c>
      <c r="BQ359" s="55"/>
      <c r="BR359" s="56"/>
      <c r="BS359" s="485"/>
      <c r="BT359" s="485"/>
      <c r="BU359" s="56">
        <f>SUM(M359:BP359)</f>
        <v>0</v>
      </c>
      <c r="BV359" s="55"/>
      <c r="BW359" s="56"/>
      <c r="BX359" s="485"/>
      <c r="BY359" s="485"/>
      <c r="BZ359" s="56">
        <v>1544665</v>
      </c>
      <c r="CA359" s="55"/>
      <c r="CB359" s="56"/>
      <c r="CC359" s="485"/>
      <c r="CD359" s="485"/>
      <c r="CE359" s="56">
        <v>0</v>
      </c>
      <c r="CF359" s="55"/>
      <c r="CG359" s="56"/>
      <c r="CH359" s="485"/>
      <c r="CI359" s="485"/>
      <c r="CJ359" s="56">
        <v>476475</v>
      </c>
      <c r="CK359" s="55"/>
      <c r="CL359" s="56"/>
      <c r="CM359" s="485"/>
      <c r="CN359" s="485"/>
      <c r="CO359" s="56">
        <v>0</v>
      </c>
      <c r="CP359" s="55"/>
      <c r="CQ359" s="56"/>
      <c r="CR359" s="485"/>
      <c r="CS359" s="485"/>
      <c r="CT359" s="56">
        <v>174882</v>
      </c>
      <c r="CU359" s="55"/>
      <c r="CV359" s="56"/>
      <c r="CW359" s="485"/>
      <c r="CX359" s="485"/>
      <c r="CY359" s="56">
        <v>0</v>
      </c>
      <c r="CZ359" s="55"/>
      <c r="DA359" s="56"/>
      <c r="DB359" s="485"/>
      <c r="DC359" s="485"/>
      <c r="DD359" s="56">
        <v>0</v>
      </c>
      <c r="DE359" s="55"/>
      <c r="DF359" s="56"/>
      <c r="DG359" s="485"/>
      <c r="DH359" s="485"/>
      <c r="DI359" s="56">
        <v>150918</v>
      </c>
      <c r="DJ359" s="55"/>
      <c r="DK359" s="56"/>
      <c r="DL359" s="485"/>
      <c r="DM359" s="485"/>
      <c r="DN359" s="56">
        <v>0</v>
      </c>
      <c r="DO359" s="55"/>
      <c r="DP359" s="56"/>
      <c r="DQ359" s="485"/>
      <c r="DR359" s="485"/>
      <c r="DS359" s="56">
        <v>335772</v>
      </c>
      <c r="DT359" s="55"/>
      <c r="DU359" s="56"/>
      <c r="DV359" s="485"/>
      <c r="DW359" s="485"/>
      <c r="DX359" s="56">
        <v>0</v>
      </c>
      <c r="DY359" s="55"/>
      <c r="DZ359" s="56"/>
      <c r="EA359" s="485"/>
      <c r="EB359" s="485"/>
      <c r="EC359" s="56">
        <v>275528</v>
      </c>
      <c r="ED359" s="55"/>
      <c r="EE359" s="56"/>
      <c r="EF359" s="485"/>
      <c r="EG359" s="485"/>
      <c r="EH359" s="56">
        <v>131090</v>
      </c>
      <c r="EI359" s="55"/>
      <c r="EJ359" s="56"/>
      <c r="EK359" s="485"/>
      <c r="EL359" s="485"/>
      <c r="EM359" s="56">
        <f t="shared" si="47"/>
        <v>476475</v>
      </c>
      <c r="EN359" s="55"/>
      <c r="EO359" s="56"/>
      <c r="EP359" s="144"/>
    </row>
    <row r="360" spans="4:146" ht="12.75" customHeight="1" x14ac:dyDescent="0.3">
      <c r="D360" s="144" t="s">
        <v>367</v>
      </c>
      <c r="G360" s="420"/>
      <c r="H360" s="121">
        <v>0</v>
      </c>
      <c r="I360" s="120"/>
      <c r="J360" s="56"/>
      <c r="K360" s="485"/>
      <c r="L360" s="494"/>
      <c r="M360" s="121">
        <v>0</v>
      </c>
      <c r="N360" s="120"/>
      <c r="O360" s="56"/>
      <c r="P360" s="485"/>
      <c r="Q360" s="494"/>
      <c r="R360" s="121">
        <v>0</v>
      </c>
      <c r="S360" s="120"/>
      <c r="T360" s="56"/>
      <c r="U360" s="485"/>
      <c r="V360" s="494"/>
      <c r="W360" s="121">
        <v>0</v>
      </c>
      <c r="X360" s="120"/>
      <c r="Y360" s="56"/>
      <c r="Z360" s="485"/>
      <c r="AA360" s="494"/>
      <c r="AB360" s="121">
        <v>0</v>
      </c>
      <c r="AC360" s="120"/>
      <c r="AD360" s="56"/>
      <c r="AE360" s="485"/>
      <c r="AF360" s="494"/>
      <c r="AG360" s="121">
        <v>0</v>
      </c>
      <c r="AH360" s="120"/>
      <c r="AI360" s="56"/>
      <c r="AJ360" s="485"/>
      <c r="AK360" s="494"/>
      <c r="AL360" s="121">
        <v>0</v>
      </c>
      <c r="AM360" s="120"/>
      <c r="AN360" s="56"/>
      <c r="AO360" s="485"/>
      <c r="AP360" s="494"/>
      <c r="AQ360" s="121">
        <v>0</v>
      </c>
      <c r="AR360" s="120"/>
      <c r="AS360" s="56"/>
      <c r="AT360" s="485"/>
      <c r="AU360" s="494"/>
      <c r="AV360" s="121">
        <v>0</v>
      </c>
      <c r="AW360" s="120"/>
      <c r="AX360" s="56"/>
      <c r="AY360" s="485"/>
      <c r="AZ360" s="494"/>
      <c r="BA360" s="121">
        <v>0</v>
      </c>
      <c r="BB360" s="120"/>
      <c r="BC360" s="56"/>
      <c r="BD360" s="485"/>
      <c r="BE360" s="494"/>
      <c r="BF360" s="121">
        <v>0</v>
      </c>
      <c r="BG360" s="120"/>
      <c r="BH360" s="56"/>
      <c r="BI360" s="485"/>
      <c r="BJ360" s="494"/>
      <c r="BK360" s="121">
        <v>0</v>
      </c>
      <c r="BL360" s="120"/>
      <c r="BM360" s="56"/>
      <c r="BN360" s="485"/>
      <c r="BO360" s="494"/>
      <c r="BP360" s="121">
        <v>0</v>
      </c>
      <c r="BQ360" s="120"/>
      <c r="BR360" s="56"/>
      <c r="BS360" s="485"/>
      <c r="BT360" s="494"/>
      <c r="BU360" s="121">
        <f>SUM(M360:BP360)</f>
        <v>0</v>
      </c>
      <c r="BV360" s="120"/>
      <c r="BW360" s="56"/>
      <c r="BX360" s="485"/>
      <c r="BY360" s="494"/>
      <c r="BZ360" s="121">
        <v>0</v>
      </c>
      <c r="CA360" s="120"/>
      <c r="CB360" s="56"/>
      <c r="CC360" s="485"/>
      <c r="CD360" s="494"/>
      <c r="CE360" s="121">
        <v>0</v>
      </c>
      <c r="CF360" s="120"/>
      <c r="CG360" s="56"/>
      <c r="CH360" s="485"/>
      <c r="CI360" s="494"/>
      <c r="CJ360" s="121">
        <v>0</v>
      </c>
      <c r="CK360" s="120"/>
      <c r="CL360" s="56"/>
      <c r="CM360" s="485"/>
      <c r="CN360" s="494"/>
      <c r="CO360" s="121">
        <v>0</v>
      </c>
      <c r="CP360" s="120"/>
      <c r="CQ360" s="56"/>
      <c r="CR360" s="485"/>
      <c r="CS360" s="494"/>
      <c r="CT360" s="121">
        <v>0</v>
      </c>
      <c r="CU360" s="120"/>
      <c r="CV360" s="56"/>
      <c r="CW360" s="485"/>
      <c r="CX360" s="494"/>
      <c r="CY360" s="121">
        <v>0</v>
      </c>
      <c r="CZ360" s="120"/>
      <c r="DA360" s="56"/>
      <c r="DB360" s="485"/>
      <c r="DC360" s="494"/>
      <c r="DD360" s="121">
        <v>0</v>
      </c>
      <c r="DE360" s="120"/>
      <c r="DF360" s="56"/>
      <c r="DG360" s="485"/>
      <c r="DH360" s="494"/>
      <c r="DI360" s="121">
        <v>0</v>
      </c>
      <c r="DJ360" s="120"/>
      <c r="DK360" s="56"/>
      <c r="DL360" s="485"/>
      <c r="DM360" s="494"/>
      <c r="DN360" s="121">
        <v>0</v>
      </c>
      <c r="DO360" s="120"/>
      <c r="DP360" s="56"/>
      <c r="DQ360" s="485"/>
      <c r="DR360" s="494"/>
      <c r="DS360" s="121">
        <v>0</v>
      </c>
      <c r="DT360" s="120"/>
      <c r="DU360" s="56"/>
      <c r="DV360" s="485"/>
      <c r="DW360" s="494"/>
      <c r="DX360" s="121">
        <v>0</v>
      </c>
      <c r="DY360" s="120"/>
      <c r="DZ360" s="56"/>
      <c r="EA360" s="485"/>
      <c r="EB360" s="494"/>
      <c r="EC360" s="121">
        <v>0</v>
      </c>
      <c r="ED360" s="120"/>
      <c r="EE360" s="56"/>
      <c r="EF360" s="485"/>
      <c r="EG360" s="494"/>
      <c r="EH360" s="121">
        <v>0</v>
      </c>
      <c r="EI360" s="120"/>
      <c r="EJ360" s="56"/>
      <c r="EK360" s="485"/>
      <c r="EL360" s="494"/>
      <c r="EM360" s="121">
        <f t="shared" si="47"/>
        <v>0</v>
      </c>
      <c r="EN360" s="120"/>
      <c r="EO360" s="56"/>
      <c r="EP360" s="144"/>
    </row>
    <row r="361" spans="4:146" ht="12.75" customHeight="1" x14ac:dyDescent="0.3">
      <c r="D361" s="144"/>
      <c r="H361" s="56"/>
      <c r="I361" s="56"/>
      <c r="J361" s="56"/>
      <c r="K361" s="485"/>
      <c r="L361" s="56"/>
      <c r="M361" s="56"/>
      <c r="N361" s="56"/>
      <c r="O361" s="56"/>
      <c r="P361" s="485"/>
      <c r="Q361" s="56"/>
      <c r="R361" s="56"/>
      <c r="S361" s="56"/>
      <c r="T361" s="56"/>
      <c r="U361" s="485"/>
      <c r="V361" s="56"/>
      <c r="W361" s="56"/>
      <c r="X361" s="56"/>
      <c r="Y361" s="56"/>
      <c r="Z361" s="485"/>
      <c r="AA361" s="56"/>
      <c r="AB361" s="56"/>
      <c r="AC361" s="56"/>
      <c r="AD361" s="56"/>
      <c r="AE361" s="485"/>
      <c r="AF361" s="56"/>
      <c r="AG361" s="56"/>
      <c r="AH361" s="56"/>
      <c r="AI361" s="56"/>
      <c r="AJ361" s="485"/>
      <c r="AK361" s="56"/>
      <c r="AL361" s="56"/>
      <c r="AM361" s="56"/>
      <c r="AN361" s="56"/>
      <c r="AO361" s="485"/>
      <c r="AP361" s="56"/>
      <c r="AQ361" s="56"/>
      <c r="AR361" s="56"/>
      <c r="AS361" s="56"/>
      <c r="AT361" s="485"/>
      <c r="AU361" s="56"/>
      <c r="AV361" s="56"/>
      <c r="AW361" s="56"/>
      <c r="AX361" s="56"/>
      <c r="AY361" s="485"/>
      <c r="AZ361" s="56"/>
      <c r="BA361" s="56"/>
      <c r="BB361" s="56"/>
      <c r="BC361" s="56"/>
      <c r="BD361" s="485"/>
      <c r="BE361" s="56"/>
      <c r="BF361" s="56"/>
      <c r="BG361" s="56"/>
      <c r="BH361" s="56"/>
      <c r="BI361" s="485"/>
      <c r="BJ361" s="56"/>
      <c r="BK361" s="56"/>
      <c r="BL361" s="56"/>
      <c r="BM361" s="56"/>
      <c r="BN361" s="485"/>
      <c r="BO361" s="56"/>
      <c r="BP361" s="56"/>
      <c r="BQ361" s="56"/>
      <c r="BR361" s="56"/>
      <c r="BS361" s="485"/>
      <c r="BT361" s="56"/>
      <c r="BU361" s="56"/>
      <c r="BV361" s="56"/>
      <c r="BW361" s="56"/>
      <c r="BX361" s="485"/>
      <c r="BY361" s="56"/>
      <c r="BZ361" s="56"/>
      <c r="CA361" s="56"/>
      <c r="CB361" s="56"/>
      <c r="CC361" s="485"/>
      <c r="CD361" s="56"/>
      <c r="CE361" s="56"/>
      <c r="CF361" s="56"/>
      <c r="CG361" s="56"/>
      <c r="CH361" s="485"/>
      <c r="CI361" s="56"/>
      <c r="CJ361" s="56"/>
      <c r="CK361" s="56"/>
      <c r="CL361" s="56"/>
      <c r="CM361" s="485"/>
      <c r="CN361" s="56"/>
      <c r="CO361" s="56"/>
      <c r="CP361" s="56"/>
      <c r="CQ361" s="56"/>
      <c r="CR361" s="485"/>
      <c r="CS361" s="56"/>
      <c r="CT361" s="56"/>
      <c r="CU361" s="56"/>
      <c r="CV361" s="56"/>
      <c r="CW361" s="485"/>
      <c r="CX361" s="56"/>
      <c r="CY361" s="56"/>
      <c r="CZ361" s="56"/>
      <c r="DA361" s="56"/>
      <c r="DB361" s="485"/>
      <c r="DC361" s="56"/>
      <c r="DD361" s="56"/>
      <c r="DE361" s="56"/>
      <c r="DF361" s="56"/>
      <c r="DG361" s="485"/>
      <c r="DH361" s="56"/>
      <c r="DI361" s="56"/>
      <c r="DJ361" s="56"/>
      <c r="DK361" s="56"/>
      <c r="DL361" s="485"/>
      <c r="DM361" s="56"/>
      <c r="DN361" s="56"/>
      <c r="DO361" s="56"/>
      <c r="DP361" s="56"/>
      <c r="DQ361" s="485"/>
      <c r="DR361" s="56"/>
      <c r="DS361" s="56"/>
      <c r="DT361" s="56"/>
      <c r="DU361" s="56"/>
      <c r="DV361" s="485"/>
      <c r="DW361" s="56"/>
      <c r="DX361" s="56"/>
      <c r="DY361" s="56"/>
      <c r="DZ361" s="56"/>
      <c r="EA361" s="485"/>
      <c r="EB361" s="56"/>
      <c r="EC361" s="56"/>
      <c r="ED361" s="56"/>
      <c r="EE361" s="56"/>
      <c r="EF361" s="485"/>
      <c r="EG361" s="56"/>
      <c r="EH361" s="56"/>
      <c r="EI361" s="56"/>
      <c r="EJ361" s="56"/>
      <c r="EK361" s="485"/>
      <c r="EL361" s="56"/>
      <c r="EM361" s="56"/>
      <c r="EN361" s="56"/>
      <c r="EO361" s="56"/>
      <c r="EP361" s="144"/>
    </row>
    <row r="362" spans="4:146" ht="12.75" hidden="1" customHeight="1" x14ac:dyDescent="0.3">
      <c r="D362" s="144" t="s">
        <v>392</v>
      </c>
      <c r="H362" s="56">
        <f>SUM(H363:H365)</f>
        <v>0</v>
      </c>
      <c r="I362" s="56"/>
      <c r="J362" s="56"/>
      <c r="K362" s="485"/>
      <c r="L362" s="56"/>
      <c r="M362" s="56">
        <f>SUM(M363:M365)</f>
        <v>0</v>
      </c>
      <c r="N362" s="56"/>
      <c r="O362" s="56"/>
      <c r="P362" s="485"/>
      <c r="Q362" s="56"/>
      <c r="R362" s="56">
        <f>SUM(R363:R365)</f>
        <v>0</v>
      </c>
      <c r="S362" s="56"/>
      <c r="T362" s="56"/>
      <c r="U362" s="485"/>
      <c r="V362" s="56"/>
      <c r="W362" s="56">
        <f>SUM(W363:W365)</f>
        <v>0</v>
      </c>
      <c r="X362" s="56"/>
      <c r="Y362" s="56"/>
      <c r="Z362" s="485"/>
      <c r="AA362" s="56"/>
      <c r="AB362" s="56">
        <f>SUM(AB363:AB365)</f>
        <v>0</v>
      </c>
      <c r="AC362" s="56"/>
      <c r="AD362" s="56"/>
      <c r="AE362" s="485"/>
      <c r="AF362" s="56"/>
      <c r="AG362" s="56">
        <f>SUM(AG363:AG365)</f>
        <v>0</v>
      </c>
      <c r="AH362" s="56"/>
      <c r="AI362" s="56"/>
      <c r="AJ362" s="485"/>
      <c r="AK362" s="56"/>
      <c r="AL362" s="56">
        <f>SUM(AL363:AL365)</f>
        <v>0</v>
      </c>
      <c r="AM362" s="56"/>
      <c r="AN362" s="56"/>
      <c r="AO362" s="485"/>
      <c r="AP362" s="56"/>
      <c r="AQ362" s="56">
        <f>SUM(AQ363:AQ365)</f>
        <v>0</v>
      </c>
      <c r="AR362" s="56"/>
      <c r="AS362" s="56"/>
      <c r="AT362" s="485"/>
      <c r="AU362" s="56"/>
      <c r="AV362" s="56">
        <f>SUM(AV363:AV365)</f>
        <v>0</v>
      </c>
      <c r="AW362" s="56"/>
      <c r="AX362" s="56"/>
      <c r="AY362" s="485"/>
      <c r="AZ362" s="56"/>
      <c r="BA362" s="56">
        <f>SUM(BA363:BA365)</f>
        <v>0</v>
      </c>
      <c r="BB362" s="56"/>
      <c r="BC362" s="56"/>
      <c r="BD362" s="485"/>
      <c r="BE362" s="56"/>
      <c r="BF362" s="56">
        <f>SUM(BF363:BF365)</f>
        <v>0</v>
      </c>
      <c r="BG362" s="56"/>
      <c r="BH362" s="56"/>
      <c r="BI362" s="485"/>
      <c r="BJ362" s="56"/>
      <c r="BK362" s="56">
        <f>SUM(BK363:BK365)</f>
        <v>0</v>
      </c>
      <c r="BL362" s="56"/>
      <c r="BM362" s="56"/>
      <c r="BN362" s="485"/>
      <c r="BO362" s="56"/>
      <c r="BP362" s="56">
        <f>SUM(BP363:BP365)</f>
        <v>0</v>
      </c>
      <c r="BQ362" s="56"/>
      <c r="BR362" s="56"/>
      <c r="BS362" s="485"/>
      <c r="BT362" s="56"/>
      <c r="BU362" s="56">
        <f>SUM(BU363:BU365)</f>
        <v>0</v>
      </c>
      <c r="BV362" s="56"/>
      <c r="BW362" s="56"/>
      <c r="BX362" s="485"/>
      <c r="BY362" s="56"/>
      <c r="BZ362" s="56">
        <f>SUM(BZ363:BZ365)</f>
        <v>0</v>
      </c>
      <c r="CA362" s="56"/>
      <c r="CB362" s="56"/>
      <c r="CC362" s="485"/>
      <c r="CD362" s="56"/>
      <c r="CE362" s="56">
        <f>SUM(CE363:CE365)</f>
        <v>0</v>
      </c>
      <c r="CF362" s="56"/>
      <c r="CG362" s="56"/>
      <c r="CH362" s="485"/>
      <c r="CI362" s="56"/>
      <c r="CJ362" s="56">
        <f>SUM(CJ363:CJ365)</f>
        <v>0</v>
      </c>
      <c r="CK362" s="56"/>
      <c r="CL362" s="56"/>
      <c r="CM362" s="485"/>
      <c r="CN362" s="56"/>
      <c r="CO362" s="56">
        <f>SUM(CO363:CO365)</f>
        <v>0</v>
      </c>
      <c r="CP362" s="56"/>
      <c r="CQ362" s="56"/>
      <c r="CR362" s="485"/>
      <c r="CS362" s="56"/>
      <c r="CT362" s="56">
        <f>SUM(CT363:CT365)</f>
        <v>0</v>
      </c>
      <c r="CU362" s="56"/>
      <c r="CV362" s="56"/>
      <c r="CW362" s="485"/>
      <c r="CX362" s="56"/>
      <c r="CY362" s="56">
        <f>SUM(CY363:CY365)</f>
        <v>0</v>
      </c>
      <c r="CZ362" s="56"/>
      <c r="DA362" s="56"/>
      <c r="DB362" s="485"/>
      <c r="DC362" s="56"/>
      <c r="DD362" s="56">
        <f>SUM(DD363:DD365)</f>
        <v>0</v>
      </c>
      <c r="DE362" s="56"/>
      <c r="DF362" s="56"/>
      <c r="DG362" s="485"/>
      <c r="DH362" s="56"/>
      <c r="DI362" s="56">
        <f>SUM(DI363:DI365)</f>
        <v>0</v>
      </c>
      <c r="DJ362" s="56"/>
      <c r="DK362" s="56"/>
      <c r="DL362" s="485"/>
      <c r="DM362" s="56"/>
      <c r="DN362" s="56">
        <f>SUM(DN363:DN365)</f>
        <v>0</v>
      </c>
      <c r="DO362" s="56"/>
      <c r="DP362" s="56"/>
      <c r="DQ362" s="485"/>
      <c r="DR362" s="56"/>
      <c r="DS362" s="56">
        <f>SUM(DS363:DS365)</f>
        <v>0</v>
      </c>
      <c r="DT362" s="56"/>
      <c r="DU362" s="56"/>
      <c r="DV362" s="485"/>
      <c r="DW362" s="56"/>
      <c r="DX362" s="56">
        <f>SUM(DX363:DX365)</f>
        <v>0</v>
      </c>
      <c r="DY362" s="56"/>
      <c r="DZ362" s="56"/>
      <c r="EA362" s="485"/>
      <c r="EB362" s="56"/>
      <c r="EC362" s="56">
        <f>SUM(EC363:EC365)</f>
        <v>0</v>
      </c>
      <c r="ED362" s="56"/>
      <c r="EE362" s="56"/>
      <c r="EF362" s="485"/>
      <c r="EG362" s="56"/>
      <c r="EH362" s="56">
        <f>SUM(EH363:EH365)</f>
        <v>0</v>
      </c>
      <c r="EI362" s="56"/>
      <c r="EJ362" s="56"/>
      <c r="EK362" s="485"/>
      <c r="EL362" s="56"/>
      <c r="EM362" s="56">
        <f>SUM(EM363:EM365)</f>
        <v>0</v>
      </c>
      <c r="EN362" s="56"/>
      <c r="EO362" s="56"/>
      <c r="EP362" s="144"/>
    </row>
    <row r="363" spans="4:146" ht="12.75" hidden="1" customHeight="1" x14ac:dyDescent="0.3">
      <c r="D363" s="144" t="s">
        <v>362</v>
      </c>
      <c r="G363" s="406"/>
      <c r="H363" s="483">
        <v>0</v>
      </c>
      <c r="I363" s="484"/>
      <c r="J363" s="56"/>
      <c r="K363" s="485"/>
      <c r="L363" s="486"/>
      <c r="M363" s="483">
        <v>0</v>
      </c>
      <c r="N363" s="484"/>
      <c r="O363" s="56"/>
      <c r="P363" s="485"/>
      <c r="Q363" s="486"/>
      <c r="R363" s="483">
        <v>0</v>
      </c>
      <c r="S363" s="484"/>
      <c r="T363" s="56"/>
      <c r="U363" s="485"/>
      <c r="V363" s="486"/>
      <c r="W363" s="483">
        <v>0</v>
      </c>
      <c r="X363" s="484"/>
      <c r="Y363" s="56"/>
      <c r="Z363" s="485"/>
      <c r="AA363" s="486"/>
      <c r="AB363" s="483">
        <v>0</v>
      </c>
      <c r="AC363" s="484"/>
      <c r="AD363" s="56"/>
      <c r="AE363" s="485"/>
      <c r="AF363" s="486"/>
      <c r="AG363" s="483">
        <v>0</v>
      </c>
      <c r="AH363" s="484"/>
      <c r="AI363" s="56"/>
      <c r="AJ363" s="485"/>
      <c r="AK363" s="486"/>
      <c r="AL363" s="483">
        <v>0</v>
      </c>
      <c r="AM363" s="484"/>
      <c r="AN363" s="56"/>
      <c r="AO363" s="485"/>
      <c r="AP363" s="486"/>
      <c r="AQ363" s="483">
        <v>0</v>
      </c>
      <c r="AR363" s="484"/>
      <c r="AS363" s="56"/>
      <c r="AT363" s="485"/>
      <c r="AU363" s="486"/>
      <c r="AV363" s="483">
        <v>0</v>
      </c>
      <c r="AW363" s="484"/>
      <c r="AX363" s="56"/>
      <c r="AY363" s="485"/>
      <c r="AZ363" s="486"/>
      <c r="BA363" s="483">
        <v>0</v>
      </c>
      <c r="BB363" s="484"/>
      <c r="BC363" s="56"/>
      <c r="BD363" s="485"/>
      <c r="BE363" s="486"/>
      <c r="BF363" s="483">
        <v>0</v>
      </c>
      <c r="BG363" s="484"/>
      <c r="BH363" s="56"/>
      <c r="BI363" s="485"/>
      <c r="BJ363" s="486"/>
      <c r="BK363" s="483">
        <v>0</v>
      </c>
      <c r="BL363" s="484"/>
      <c r="BM363" s="56"/>
      <c r="BN363" s="485"/>
      <c r="BO363" s="486"/>
      <c r="BP363" s="483">
        <v>0</v>
      </c>
      <c r="BQ363" s="484"/>
      <c r="BR363" s="56"/>
      <c r="BS363" s="485"/>
      <c r="BT363" s="486"/>
      <c r="BU363" s="483">
        <f>SUM(M363:BP363)</f>
        <v>0</v>
      </c>
      <c r="BV363" s="484"/>
      <c r="BW363" s="56"/>
      <c r="BX363" s="485"/>
      <c r="BY363" s="486"/>
      <c r="BZ363" s="483">
        <v>0</v>
      </c>
      <c r="CA363" s="484"/>
      <c r="CB363" s="56"/>
      <c r="CC363" s="485"/>
      <c r="CD363" s="486"/>
      <c r="CE363" s="483">
        <v>0</v>
      </c>
      <c r="CF363" s="484"/>
      <c r="CG363" s="56"/>
      <c r="CH363" s="485"/>
      <c r="CI363" s="486"/>
      <c r="CJ363" s="483">
        <v>0</v>
      </c>
      <c r="CK363" s="484"/>
      <c r="CL363" s="56"/>
      <c r="CM363" s="485"/>
      <c r="CN363" s="486"/>
      <c r="CO363" s="483">
        <v>0</v>
      </c>
      <c r="CP363" s="484"/>
      <c r="CQ363" s="56"/>
      <c r="CR363" s="485"/>
      <c r="CS363" s="486"/>
      <c r="CT363" s="483">
        <v>0</v>
      </c>
      <c r="CU363" s="484"/>
      <c r="CV363" s="56"/>
      <c r="CW363" s="485"/>
      <c r="CX363" s="486"/>
      <c r="CY363" s="483">
        <v>0</v>
      </c>
      <c r="CZ363" s="484"/>
      <c r="DA363" s="56"/>
      <c r="DB363" s="485"/>
      <c r="DC363" s="486"/>
      <c r="DD363" s="483">
        <v>0</v>
      </c>
      <c r="DE363" s="484"/>
      <c r="DF363" s="56"/>
      <c r="DG363" s="485"/>
      <c r="DH363" s="486"/>
      <c r="DI363" s="483">
        <v>0</v>
      </c>
      <c r="DJ363" s="484"/>
      <c r="DK363" s="56"/>
      <c r="DL363" s="485"/>
      <c r="DM363" s="486"/>
      <c r="DN363" s="483">
        <v>0</v>
      </c>
      <c r="DO363" s="484"/>
      <c r="DP363" s="56"/>
      <c r="DQ363" s="485"/>
      <c r="DR363" s="486"/>
      <c r="DS363" s="483">
        <v>0</v>
      </c>
      <c r="DT363" s="484"/>
      <c r="DU363" s="56"/>
      <c r="DV363" s="485"/>
      <c r="DW363" s="486"/>
      <c r="DX363" s="483">
        <v>0</v>
      </c>
      <c r="DY363" s="484"/>
      <c r="DZ363" s="56"/>
      <c r="EA363" s="485"/>
      <c r="EB363" s="486"/>
      <c r="EC363" s="483">
        <v>0</v>
      </c>
      <c r="ED363" s="484"/>
      <c r="EE363" s="56"/>
      <c r="EF363" s="485"/>
      <c r="EG363" s="486"/>
      <c r="EH363" s="483">
        <v>0</v>
      </c>
      <c r="EI363" s="484"/>
      <c r="EJ363" s="56"/>
      <c r="EK363" s="485"/>
      <c r="EL363" s="486"/>
      <c r="EM363" s="483">
        <f>SUM(CE363:CE363)</f>
        <v>0</v>
      </c>
      <c r="EN363" s="484"/>
      <c r="EO363" s="56"/>
      <c r="EP363" s="144"/>
    </row>
    <row r="364" spans="4:146" ht="12.75" hidden="1" customHeight="1" x14ac:dyDescent="0.3">
      <c r="D364" s="144" t="s">
        <v>365</v>
      </c>
      <c r="G364" s="400"/>
      <c r="H364" s="56">
        <v>0</v>
      </c>
      <c r="I364" s="55"/>
      <c r="J364" s="56"/>
      <c r="K364" s="485"/>
      <c r="L364" s="485"/>
      <c r="M364" s="56">
        <v>0</v>
      </c>
      <c r="N364" s="55"/>
      <c r="O364" s="56"/>
      <c r="P364" s="485"/>
      <c r="Q364" s="485"/>
      <c r="R364" s="56">
        <v>0</v>
      </c>
      <c r="S364" s="55"/>
      <c r="T364" s="56"/>
      <c r="U364" s="485"/>
      <c r="V364" s="485"/>
      <c r="W364" s="56">
        <v>0</v>
      </c>
      <c r="X364" s="55"/>
      <c r="Y364" s="56"/>
      <c r="Z364" s="485"/>
      <c r="AA364" s="485"/>
      <c r="AB364" s="56">
        <v>0</v>
      </c>
      <c r="AC364" s="55"/>
      <c r="AD364" s="56"/>
      <c r="AE364" s="485"/>
      <c r="AF364" s="485"/>
      <c r="AG364" s="56">
        <v>0</v>
      </c>
      <c r="AH364" s="55"/>
      <c r="AI364" s="56"/>
      <c r="AJ364" s="485"/>
      <c r="AK364" s="485"/>
      <c r="AL364" s="56">
        <v>0</v>
      </c>
      <c r="AM364" s="55"/>
      <c r="AN364" s="56"/>
      <c r="AO364" s="485"/>
      <c r="AP364" s="485"/>
      <c r="AQ364" s="56">
        <v>0</v>
      </c>
      <c r="AR364" s="55"/>
      <c r="AS364" s="56"/>
      <c r="AT364" s="485"/>
      <c r="AU364" s="485"/>
      <c r="AV364" s="56">
        <v>0</v>
      </c>
      <c r="AW364" s="55"/>
      <c r="AX364" s="56"/>
      <c r="AY364" s="485"/>
      <c r="AZ364" s="485"/>
      <c r="BA364" s="56">
        <v>0</v>
      </c>
      <c r="BB364" s="55"/>
      <c r="BC364" s="56"/>
      <c r="BD364" s="485"/>
      <c r="BE364" s="485"/>
      <c r="BF364" s="56">
        <v>0</v>
      </c>
      <c r="BG364" s="55"/>
      <c r="BH364" s="56"/>
      <c r="BI364" s="485"/>
      <c r="BJ364" s="485"/>
      <c r="BK364" s="56">
        <v>0</v>
      </c>
      <c r="BL364" s="55"/>
      <c r="BM364" s="56"/>
      <c r="BN364" s="485"/>
      <c r="BO364" s="485"/>
      <c r="BP364" s="56">
        <v>0</v>
      </c>
      <c r="BQ364" s="55"/>
      <c r="BR364" s="56"/>
      <c r="BS364" s="485"/>
      <c r="BT364" s="485"/>
      <c r="BU364" s="56">
        <f>SUM(M364:BP364)</f>
        <v>0</v>
      </c>
      <c r="BV364" s="55"/>
      <c r="BW364" s="56"/>
      <c r="BX364" s="485"/>
      <c r="BY364" s="485"/>
      <c r="BZ364" s="56">
        <v>0</v>
      </c>
      <c r="CA364" s="55"/>
      <c r="CB364" s="56"/>
      <c r="CC364" s="485"/>
      <c r="CD364" s="485"/>
      <c r="CE364" s="56">
        <v>0</v>
      </c>
      <c r="CF364" s="55"/>
      <c r="CG364" s="56"/>
      <c r="CH364" s="485"/>
      <c r="CI364" s="485"/>
      <c r="CJ364" s="56">
        <v>0</v>
      </c>
      <c r="CK364" s="55"/>
      <c r="CL364" s="56"/>
      <c r="CM364" s="485"/>
      <c r="CN364" s="485"/>
      <c r="CO364" s="56">
        <v>0</v>
      </c>
      <c r="CP364" s="55"/>
      <c r="CQ364" s="56"/>
      <c r="CR364" s="485"/>
      <c r="CS364" s="485"/>
      <c r="CT364" s="56">
        <v>0</v>
      </c>
      <c r="CU364" s="55"/>
      <c r="CV364" s="56"/>
      <c r="CW364" s="485"/>
      <c r="CX364" s="485"/>
      <c r="CY364" s="56">
        <v>0</v>
      </c>
      <c r="CZ364" s="55"/>
      <c r="DA364" s="56"/>
      <c r="DB364" s="485"/>
      <c r="DC364" s="485"/>
      <c r="DD364" s="56">
        <v>0</v>
      </c>
      <c r="DE364" s="55"/>
      <c r="DF364" s="56"/>
      <c r="DG364" s="485"/>
      <c r="DH364" s="485"/>
      <c r="DI364" s="56">
        <v>0</v>
      </c>
      <c r="DJ364" s="55"/>
      <c r="DK364" s="56"/>
      <c r="DL364" s="485"/>
      <c r="DM364" s="485"/>
      <c r="DN364" s="56">
        <v>0</v>
      </c>
      <c r="DO364" s="55"/>
      <c r="DP364" s="56"/>
      <c r="DQ364" s="485"/>
      <c r="DR364" s="485"/>
      <c r="DS364" s="56">
        <v>0</v>
      </c>
      <c r="DT364" s="55"/>
      <c r="DU364" s="56"/>
      <c r="DV364" s="485"/>
      <c r="DW364" s="485"/>
      <c r="DX364" s="56">
        <v>0</v>
      </c>
      <c r="DY364" s="55"/>
      <c r="DZ364" s="56"/>
      <c r="EA364" s="485"/>
      <c r="EB364" s="485"/>
      <c r="EC364" s="56">
        <v>0</v>
      </c>
      <c r="ED364" s="55"/>
      <c r="EE364" s="56"/>
      <c r="EF364" s="485"/>
      <c r="EG364" s="485"/>
      <c r="EH364" s="56">
        <v>0</v>
      </c>
      <c r="EI364" s="55"/>
      <c r="EJ364" s="56"/>
      <c r="EK364" s="485"/>
      <c r="EL364" s="485"/>
      <c r="EM364" s="56">
        <f>SUM(CE364:CE364)</f>
        <v>0</v>
      </c>
      <c r="EN364" s="55"/>
      <c r="EO364" s="56"/>
      <c r="EP364" s="144"/>
    </row>
    <row r="365" spans="4:146" ht="12.75" hidden="1" customHeight="1" x14ac:dyDescent="0.3">
      <c r="D365" s="144" t="s">
        <v>366</v>
      </c>
      <c r="G365" s="420"/>
      <c r="H365" s="121">
        <v>0</v>
      </c>
      <c r="I365" s="120"/>
      <c r="J365" s="56"/>
      <c r="K365" s="485"/>
      <c r="L365" s="494"/>
      <c r="M365" s="121">
        <v>0</v>
      </c>
      <c r="N365" s="120"/>
      <c r="O365" s="56"/>
      <c r="P365" s="485"/>
      <c r="Q365" s="494"/>
      <c r="R365" s="121">
        <v>0</v>
      </c>
      <c r="S365" s="120"/>
      <c r="T365" s="56"/>
      <c r="U365" s="485"/>
      <c r="V365" s="494"/>
      <c r="W365" s="121">
        <v>0</v>
      </c>
      <c r="X365" s="120"/>
      <c r="Y365" s="56"/>
      <c r="Z365" s="485"/>
      <c r="AA365" s="494"/>
      <c r="AB365" s="121">
        <v>0</v>
      </c>
      <c r="AC365" s="120"/>
      <c r="AD365" s="56"/>
      <c r="AE365" s="485"/>
      <c r="AF365" s="494"/>
      <c r="AG365" s="121">
        <v>0</v>
      </c>
      <c r="AH365" s="120"/>
      <c r="AI365" s="56"/>
      <c r="AJ365" s="485"/>
      <c r="AK365" s="494"/>
      <c r="AL365" s="121">
        <v>0</v>
      </c>
      <c r="AM365" s="120"/>
      <c r="AN365" s="56"/>
      <c r="AO365" s="485"/>
      <c r="AP365" s="494"/>
      <c r="AQ365" s="121">
        <v>0</v>
      </c>
      <c r="AR365" s="120"/>
      <c r="AS365" s="56"/>
      <c r="AT365" s="485"/>
      <c r="AU365" s="494"/>
      <c r="AV365" s="121">
        <v>0</v>
      </c>
      <c r="AW365" s="120"/>
      <c r="AX365" s="56"/>
      <c r="AY365" s="485"/>
      <c r="AZ365" s="494"/>
      <c r="BA365" s="121">
        <v>0</v>
      </c>
      <c r="BB365" s="120"/>
      <c r="BC365" s="56"/>
      <c r="BD365" s="485"/>
      <c r="BE365" s="494"/>
      <c r="BF365" s="121">
        <v>0</v>
      </c>
      <c r="BG365" s="120"/>
      <c r="BH365" s="56"/>
      <c r="BI365" s="485"/>
      <c r="BJ365" s="494"/>
      <c r="BK365" s="121">
        <v>0</v>
      </c>
      <c r="BL365" s="120"/>
      <c r="BM365" s="56"/>
      <c r="BN365" s="485"/>
      <c r="BO365" s="494"/>
      <c r="BP365" s="121">
        <v>0</v>
      </c>
      <c r="BQ365" s="120"/>
      <c r="BR365" s="56"/>
      <c r="BS365" s="485"/>
      <c r="BT365" s="494"/>
      <c r="BU365" s="121">
        <f>SUM(M365:BP365)</f>
        <v>0</v>
      </c>
      <c r="BV365" s="120"/>
      <c r="BW365" s="56"/>
      <c r="BX365" s="485"/>
      <c r="BY365" s="494"/>
      <c r="BZ365" s="121">
        <v>0</v>
      </c>
      <c r="CA365" s="120"/>
      <c r="CB365" s="56"/>
      <c r="CC365" s="485"/>
      <c r="CD365" s="494"/>
      <c r="CE365" s="121">
        <v>0</v>
      </c>
      <c r="CF365" s="120"/>
      <c r="CG365" s="56"/>
      <c r="CH365" s="485"/>
      <c r="CI365" s="494"/>
      <c r="CJ365" s="121">
        <v>0</v>
      </c>
      <c r="CK365" s="120"/>
      <c r="CL365" s="56"/>
      <c r="CM365" s="485"/>
      <c r="CN365" s="494"/>
      <c r="CO365" s="121">
        <v>0</v>
      </c>
      <c r="CP365" s="120"/>
      <c r="CQ365" s="56"/>
      <c r="CR365" s="485"/>
      <c r="CS365" s="494"/>
      <c r="CT365" s="121">
        <v>0</v>
      </c>
      <c r="CU365" s="120"/>
      <c r="CV365" s="56"/>
      <c r="CW365" s="485"/>
      <c r="CX365" s="494"/>
      <c r="CY365" s="121">
        <v>0</v>
      </c>
      <c r="CZ365" s="120"/>
      <c r="DA365" s="56"/>
      <c r="DB365" s="485"/>
      <c r="DC365" s="494"/>
      <c r="DD365" s="121">
        <v>0</v>
      </c>
      <c r="DE365" s="120"/>
      <c r="DF365" s="56"/>
      <c r="DG365" s="485"/>
      <c r="DH365" s="494"/>
      <c r="DI365" s="121">
        <v>0</v>
      </c>
      <c r="DJ365" s="120"/>
      <c r="DK365" s="56"/>
      <c r="DL365" s="485"/>
      <c r="DM365" s="494"/>
      <c r="DN365" s="121">
        <v>0</v>
      </c>
      <c r="DO365" s="120"/>
      <c r="DP365" s="56"/>
      <c r="DQ365" s="485"/>
      <c r="DR365" s="494"/>
      <c r="DS365" s="121">
        <v>0</v>
      </c>
      <c r="DT365" s="120"/>
      <c r="DU365" s="56"/>
      <c r="DV365" s="485"/>
      <c r="DW365" s="494"/>
      <c r="DX365" s="121">
        <v>0</v>
      </c>
      <c r="DY365" s="120"/>
      <c r="DZ365" s="56"/>
      <c r="EA365" s="485"/>
      <c r="EB365" s="494"/>
      <c r="EC365" s="121">
        <v>0</v>
      </c>
      <c r="ED365" s="120"/>
      <c r="EE365" s="56"/>
      <c r="EF365" s="485"/>
      <c r="EG365" s="494"/>
      <c r="EH365" s="121">
        <v>0</v>
      </c>
      <c r="EI365" s="120"/>
      <c r="EJ365" s="56"/>
      <c r="EK365" s="485"/>
      <c r="EL365" s="494"/>
      <c r="EM365" s="121">
        <f>SUM(CE365:CE365)</f>
        <v>0</v>
      </c>
      <c r="EN365" s="120"/>
      <c r="EO365" s="56"/>
      <c r="EP365" s="144"/>
    </row>
    <row r="366" spans="4:146" ht="12.75" hidden="1" customHeight="1" x14ac:dyDescent="0.3">
      <c r="D366" s="144"/>
      <c r="H366" s="56"/>
      <c r="I366" s="56"/>
      <c r="J366" s="56"/>
      <c r="K366" s="485"/>
      <c r="L366" s="56"/>
      <c r="M366" s="56"/>
      <c r="N366" s="56"/>
      <c r="O366" s="56"/>
      <c r="P366" s="485"/>
      <c r="Q366" s="56"/>
      <c r="R366" s="56"/>
      <c r="S366" s="56"/>
      <c r="T366" s="56"/>
      <c r="U366" s="485"/>
      <c r="V366" s="56"/>
      <c r="W366" s="56"/>
      <c r="X366" s="56"/>
      <c r="Y366" s="56"/>
      <c r="Z366" s="485"/>
      <c r="AA366" s="56"/>
      <c r="AB366" s="56"/>
      <c r="AC366" s="56"/>
      <c r="AD366" s="56"/>
      <c r="AE366" s="485"/>
      <c r="AF366" s="56"/>
      <c r="AG366" s="56"/>
      <c r="AH366" s="56"/>
      <c r="AI366" s="56"/>
      <c r="AJ366" s="485"/>
      <c r="AK366" s="56"/>
      <c r="AL366" s="56"/>
      <c r="AM366" s="56"/>
      <c r="AN366" s="56"/>
      <c r="AO366" s="485"/>
      <c r="AP366" s="56"/>
      <c r="AQ366" s="56"/>
      <c r="AR366" s="56"/>
      <c r="AS366" s="56"/>
      <c r="AT366" s="485"/>
      <c r="AU366" s="56"/>
      <c r="AV366" s="56"/>
      <c r="AW366" s="56"/>
      <c r="AX366" s="56"/>
      <c r="AY366" s="485"/>
      <c r="AZ366" s="56"/>
      <c r="BA366" s="56"/>
      <c r="BB366" s="56"/>
      <c r="BC366" s="56"/>
      <c r="BD366" s="485"/>
      <c r="BE366" s="56"/>
      <c r="BF366" s="56"/>
      <c r="BG366" s="56"/>
      <c r="BH366" s="56"/>
      <c r="BI366" s="485"/>
      <c r="BJ366" s="56"/>
      <c r="BK366" s="56"/>
      <c r="BL366" s="56"/>
      <c r="BM366" s="56"/>
      <c r="BN366" s="485"/>
      <c r="BO366" s="56"/>
      <c r="BP366" s="56"/>
      <c r="BQ366" s="56"/>
      <c r="BR366" s="56"/>
      <c r="BS366" s="485"/>
      <c r="BT366" s="56"/>
      <c r="BU366" s="56"/>
      <c r="BV366" s="56"/>
      <c r="BW366" s="56"/>
      <c r="BX366" s="485"/>
      <c r="BY366" s="56"/>
      <c r="BZ366" s="56"/>
      <c r="CA366" s="56"/>
      <c r="CB366" s="56"/>
      <c r="CC366" s="485"/>
      <c r="CD366" s="56"/>
      <c r="CE366" s="56"/>
      <c r="CF366" s="56"/>
      <c r="CG366" s="56"/>
      <c r="CH366" s="485"/>
      <c r="CI366" s="56"/>
      <c r="CJ366" s="56"/>
      <c r="CK366" s="56"/>
      <c r="CL366" s="56"/>
      <c r="CM366" s="485"/>
      <c r="CN366" s="56"/>
      <c r="CO366" s="56"/>
      <c r="CP366" s="56"/>
      <c r="CQ366" s="56"/>
      <c r="CR366" s="485"/>
      <c r="CS366" s="56"/>
      <c r="CT366" s="56"/>
      <c r="CU366" s="56"/>
      <c r="CV366" s="56"/>
      <c r="CW366" s="485"/>
      <c r="CX366" s="56"/>
      <c r="CY366" s="56"/>
      <c r="CZ366" s="56"/>
      <c r="DA366" s="56"/>
      <c r="DB366" s="485"/>
      <c r="DC366" s="56"/>
      <c r="DD366" s="56"/>
      <c r="DE366" s="56"/>
      <c r="DF366" s="56"/>
      <c r="DG366" s="485"/>
      <c r="DH366" s="56"/>
      <c r="DI366" s="56"/>
      <c r="DJ366" s="56"/>
      <c r="DK366" s="56"/>
      <c r="DL366" s="485"/>
      <c r="DM366" s="56"/>
      <c r="DN366" s="56"/>
      <c r="DO366" s="56"/>
      <c r="DP366" s="56"/>
      <c r="DQ366" s="485"/>
      <c r="DR366" s="56"/>
      <c r="DS366" s="56"/>
      <c r="DT366" s="56"/>
      <c r="DU366" s="56"/>
      <c r="DV366" s="485"/>
      <c r="DW366" s="56"/>
      <c r="DX366" s="56"/>
      <c r="DY366" s="56"/>
      <c r="DZ366" s="56"/>
      <c r="EA366" s="485"/>
      <c r="EB366" s="56"/>
      <c r="EC366" s="56"/>
      <c r="ED366" s="56"/>
      <c r="EE366" s="56"/>
      <c r="EF366" s="485"/>
      <c r="EG366" s="56"/>
      <c r="EH366" s="56"/>
      <c r="EI366" s="56"/>
      <c r="EJ366" s="56"/>
      <c r="EK366" s="485"/>
      <c r="EL366" s="56"/>
      <c r="EM366" s="56"/>
      <c r="EN366" s="56"/>
      <c r="EO366" s="56"/>
      <c r="EP366" s="144"/>
    </row>
    <row r="367" spans="4:146" ht="12.75" customHeight="1" x14ac:dyDescent="0.3">
      <c r="D367" s="144" t="s">
        <v>393</v>
      </c>
      <c r="H367" s="56">
        <f>SUM(H368:H370)</f>
        <v>0</v>
      </c>
      <c r="I367" s="56"/>
      <c r="J367" s="56"/>
      <c r="K367" s="485"/>
      <c r="L367" s="56"/>
      <c r="M367" s="56">
        <f>SUM(M368:M370)</f>
        <v>1256530</v>
      </c>
      <c r="N367" s="56"/>
      <c r="O367" s="56"/>
      <c r="P367" s="485"/>
      <c r="Q367" s="56"/>
      <c r="R367" s="56">
        <f>SUM(R368:R370)</f>
        <v>1268720</v>
      </c>
      <c r="S367" s="56"/>
      <c r="T367" s="56"/>
      <c r="U367" s="485"/>
      <c r="V367" s="56"/>
      <c r="W367" s="56">
        <f>SUM(W368:W370)</f>
        <v>426427</v>
      </c>
      <c r="X367" s="56"/>
      <c r="Y367" s="56"/>
      <c r="Z367" s="485"/>
      <c r="AA367" s="56"/>
      <c r="AB367" s="56">
        <f>SUM(AB368:AB370)</f>
        <v>0</v>
      </c>
      <c r="AC367" s="56"/>
      <c r="AD367" s="56"/>
      <c r="AE367" s="485"/>
      <c r="AF367" s="56"/>
      <c r="AG367" s="56">
        <f>SUM(AG368:AG370)</f>
        <v>0</v>
      </c>
      <c r="AH367" s="56"/>
      <c r="AI367" s="56"/>
      <c r="AJ367" s="485"/>
      <c r="AK367" s="56"/>
      <c r="AL367" s="56">
        <f>SUM(AL368:AL370)</f>
        <v>0</v>
      </c>
      <c r="AM367" s="56"/>
      <c r="AN367" s="56"/>
      <c r="AO367" s="485"/>
      <c r="AP367" s="56"/>
      <c r="AQ367" s="56">
        <f>SUM(AQ368:AQ370)</f>
        <v>0</v>
      </c>
      <c r="AR367" s="56"/>
      <c r="AS367" s="56"/>
      <c r="AT367" s="485"/>
      <c r="AU367" s="56"/>
      <c r="AV367" s="56">
        <f>SUM(AV368:AV370)</f>
        <v>0</v>
      </c>
      <c r="AW367" s="56"/>
      <c r="AX367" s="56"/>
      <c r="AY367" s="485"/>
      <c r="AZ367" s="56"/>
      <c r="BA367" s="56">
        <f>SUM(BA368:BA370)</f>
        <v>0</v>
      </c>
      <c r="BB367" s="56"/>
      <c r="BC367" s="56"/>
      <c r="BD367" s="485"/>
      <c r="BE367" s="56"/>
      <c r="BF367" s="56">
        <f>SUM(BF368:BF370)</f>
        <v>0</v>
      </c>
      <c r="BG367" s="56"/>
      <c r="BH367" s="56"/>
      <c r="BI367" s="485"/>
      <c r="BJ367" s="56"/>
      <c r="BK367" s="56">
        <f>SUM(BK368:BK370)</f>
        <v>0</v>
      </c>
      <c r="BL367" s="56"/>
      <c r="BM367" s="56"/>
      <c r="BN367" s="485"/>
      <c r="BO367" s="56"/>
      <c r="BP367" s="56">
        <f>SUM(BP368:BP370)</f>
        <v>0</v>
      </c>
      <c r="BQ367" s="56"/>
      <c r="BR367" s="56"/>
      <c r="BS367" s="485"/>
      <c r="BT367" s="56"/>
      <c r="BU367" s="56">
        <f>SUM(BU368:BU370)</f>
        <v>2951677</v>
      </c>
      <c r="BV367" s="56"/>
      <c r="BW367" s="56"/>
      <c r="BX367" s="485"/>
      <c r="BY367" s="56"/>
      <c r="BZ367" s="56">
        <f>SUM(BZ368:BZ370)</f>
        <v>2160142</v>
      </c>
      <c r="CA367" s="56"/>
      <c r="CB367" s="56"/>
      <c r="CC367" s="485"/>
      <c r="CD367" s="56"/>
      <c r="CE367" s="56">
        <f>SUM(CE368:CE370)</f>
        <v>0</v>
      </c>
      <c r="CF367" s="56"/>
      <c r="CG367" s="56"/>
      <c r="CH367" s="485"/>
      <c r="CI367" s="56"/>
      <c r="CJ367" s="56">
        <f>SUM(CJ368:CJ370)</f>
        <v>0</v>
      </c>
      <c r="CK367" s="56"/>
      <c r="CL367" s="56"/>
      <c r="CM367" s="485"/>
      <c r="CN367" s="56"/>
      <c r="CO367" s="56">
        <f>SUM(CO368:CO370)</f>
        <v>197872</v>
      </c>
      <c r="CP367" s="56"/>
      <c r="CQ367" s="56"/>
      <c r="CR367" s="485"/>
      <c r="CS367" s="56"/>
      <c r="CT367" s="56">
        <f>SUM(CT368:CT370)</f>
        <v>0</v>
      </c>
      <c r="CU367" s="56"/>
      <c r="CV367" s="56"/>
      <c r="CW367" s="485"/>
      <c r="CX367" s="56"/>
      <c r="CY367" s="56">
        <f>SUM(CY368:CY370)</f>
        <v>711708</v>
      </c>
      <c r="CZ367" s="56"/>
      <c r="DA367" s="56"/>
      <c r="DB367" s="485"/>
      <c r="DC367" s="56"/>
      <c r="DD367" s="56">
        <f>SUM(DD368:DD370)</f>
        <v>0</v>
      </c>
      <c r="DE367" s="56"/>
      <c r="DF367" s="56"/>
      <c r="DG367" s="485"/>
      <c r="DH367" s="56"/>
      <c r="DI367" s="56">
        <f>SUM(DI368:DI370)</f>
        <v>395368</v>
      </c>
      <c r="DJ367" s="56"/>
      <c r="DK367" s="56"/>
      <c r="DL367" s="485"/>
      <c r="DM367" s="56"/>
      <c r="DN367" s="56">
        <f>SUM(DN368:DN370)</f>
        <v>215432</v>
      </c>
      <c r="DO367" s="56"/>
      <c r="DP367" s="56"/>
      <c r="DQ367" s="485"/>
      <c r="DR367" s="56"/>
      <c r="DS367" s="56">
        <f>SUM(DS368:DS370)</f>
        <v>0</v>
      </c>
      <c r="DT367" s="56"/>
      <c r="DU367" s="56"/>
      <c r="DV367" s="485"/>
      <c r="DW367" s="56"/>
      <c r="DX367" s="56">
        <f>SUM(DX368:DX370)</f>
        <v>639762</v>
      </c>
      <c r="DY367" s="56"/>
      <c r="DZ367" s="56"/>
      <c r="EA367" s="485"/>
      <c r="EB367" s="56"/>
      <c r="EC367" s="56">
        <f>SUM(EC368:EC370)</f>
        <v>0</v>
      </c>
      <c r="ED367" s="56"/>
      <c r="EE367" s="56"/>
      <c r="EF367" s="485"/>
      <c r="EG367" s="56"/>
      <c r="EH367" s="56">
        <f>SUM(EH368:EH370)</f>
        <v>0</v>
      </c>
      <c r="EI367" s="56"/>
      <c r="EJ367" s="56"/>
      <c r="EK367" s="485"/>
      <c r="EL367" s="56"/>
      <c r="EM367" s="56">
        <f>SUM(EM368:EM370)</f>
        <v>197872</v>
      </c>
      <c r="EN367" s="56"/>
      <c r="EO367" s="56"/>
      <c r="EP367" s="144"/>
    </row>
    <row r="368" spans="4:146" ht="12.75" customHeight="1" x14ac:dyDescent="0.3">
      <c r="D368" s="144" t="s">
        <v>362</v>
      </c>
      <c r="G368" s="406"/>
      <c r="H368" s="483">
        <v>0</v>
      </c>
      <c r="I368" s="484"/>
      <c r="J368" s="56"/>
      <c r="K368" s="485"/>
      <c r="L368" s="486"/>
      <c r="M368" s="483">
        <f>1256530-300032</f>
        <v>956498</v>
      </c>
      <c r="N368" s="484"/>
      <c r="O368" s="56"/>
      <c r="P368" s="485"/>
      <c r="Q368" s="486"/>
      <c r="R368" s="483">
        <f>1268720-282615</f>
        <v>986105</v>
      </c>
      <c r="S368" s="484"/>
      <c r="T368" s="56"/>
      <c r="U368" s="485"/>
      <c r="V368" s="486"/>
      <c r="W368" s="483">
        <f>426427-84328</f>
        <v>342099</v>
      </c>
      <c r="X368" s="484"/>
      <c r="Y368" s="56"/>
      <c r="Z368" s="485"/>
      <c r="AA368" s="486"/>
      <c r="AB368" s="483">
        <v>0</v>
      </c>
      <c r="AC368" s="484"/>
      <c r="AD368" s="56"/>
      <c r="AE368" s="485"/>
      <c r="AF368" s="486"/>
      <c r="AG368" s="483">
        <v>0</v>
      </c>
      <c r="AH368" s="484"/>
      <c r="AI368" s="56"/>
      <c r="AJ368" s="485"/>
      <c r="AK368" s="486"/>
      <c r="AL368" s="483">
        <v>0</v>
      </c>
      <c r="AM368" s="484"/>
      <c r="AN368" s="56"/>
      <c r="AO368" s="485"/>
      <c r="AP368" s="486"/>
      <c r="AQ368" s="483">
        <v>0</v>
      </c>
      <c r="AR368" s="484"/>
      <c r="AS368" s="56"/>
      <c r="AT368" s="485"/>
      <c r="AU368" s="486"/>
      <c r="AV368" s="483">
        <v>0</v>
      </c>
      <c r="AW368" s="484"/>
      <c r="AX368" s="56"/>
      <c r="AY368" s="485"/>
      <c r="AZ368" s="486"/>
      <c r="BA368" s="483">
        <v>0</v>
      </c>
      <c r="BB368" s="484"/>
      <c r="BC368" s="56"/>
      <c r="BD368" s="485"/>
      <c r="BE368" s="486"/>
      <c r="BF368" s="483">
        <v>0</v>
      </c>
      <c r="BG368" s="484"/>
      <c r="BH368" s="56"/>
      <c r="BI368" s="485"/>
      <c r="BJ368" s="486"/>
      <c r="BK368" s="483">
        <v>0</v>
      </c>
      <c r="BL368" s="484"/>
      <c r="BM368" s="56"/>
      <c r="BN368" s="485"/>
      <c r="BO368" s="486"/>
      <c r="BP368" s="483">
        <v>0</v>
      </c>
      <c r="BQ368" s="484"/>
      <c r="BR368" s="56"/>
      <c r="BS368" s="485"/>
      <c r="BT368" s="486"/>
      <c r="BU368" s="483">
        <f>SUM(M368:BP368)</f>
        <v>2284702</v>
      </c>
      <c r="BV368" s="484"/>
      <c r="BW368" s="56"/>
      <c r="BX368" s="485"/>
      <c r="BY368" s="486"/>
      <c r="BZ368" s="483">
        <v>1720771</v>
      </c>
      <c r="CA368" s="484"/>
      <c r="CB368" s="56"/>
      <c r="CC368" s="485"/>
      <c r="CD368" s="486"/>
      <c r="CE368" s="483">
        <v>0</v>
      </c>
      <c r="CF368" s="484"/>
      <c r="CG368" s="56"/>
      <c r="CH368" s="485"/>
      <c r="CI368" s="486"/>
      <c r="CJ368" s="483">
        <v>0</v>
      </c>
      <c r="CK368" s="484"/>
      <c r="CL368" s="56"/>
      <c r="CM368" s="485"/>
      <c r="CN368" s="486"/>
      <c r="CO368" s="483">
        <v>149543</v>
      </c>
      <c r="CP368" s="484"/>
      <c r="CQ368" s="56"/>
      <c r="CR368" s="485"/>
      <c r="CS368" s="486"/>
      <c r="CT368" s="483">
        <v>0</v>
      </c>
      <c r="CU368" s="484"/>
      <c r="CV368" s="56"/>
      <c r="CW368" s="485"/>
      <c r="CX368" s="486"/>
      <c r="CY368" s="483">
        <v>571800</v>
      </c>
      <c r="CZ368" s="484"/>
      <c r="DA368" s="56"/>
      <c r="DB368" s="485"/>
      <c r="DC368" s="486"/>
      <c r="DD368" s="483">
        <v>0</v>
      </c>
      <c r="DE368" s="484"/>
      <c r="DF368" s="56"/>
      <c r="DG368" s="485"/>
      <c r="DH368" s="486"/>
      <c r="DI368" s="483">
        <v>315660</v>
      </c>
      <c r="DJ368" s="484"/>
      <c r="DK368" s="56"/>
      <c r="DL368" s="485"/>
      <c r="DM368" s="486"/>
      <c r="DN368" s="483">
        <v>173234</v>
      </c>
      <c r="DO368" s="484"/>
      <c r="DP368" s="56"/>
      <c r="DQ368" s="485"/>
      <c r="DR368" s="486"/>
      <c r="DS368" s="483">
        <v>0</v>
      </c>
      <c r="DT368" s="484"/>
      <c r="DU368" s="56"/>
      <c r="DV368" s="485"/>
      <c r="DW368" s="486"/>
      <c r="DX368" s="483">
        <v>510534</v>
      </c>
      <c r="DY368" s="484"/>
      <c r="DZ368" s="56"/>
      <c r="EA368" s="485"/>
      <c r="EB368" s="486"/>
      <c r="EC368" s="483">
        <v>0</v>
      </c>
      <c r="ED368" s="484"/>
      <c r="EE368" s="56"/>
      <c r="EF368" s="485"/>
      <c r="EG368" s="486"/>
      <c r="EH368" s="483">
        <v>0</v>
      </c>
      <c r="EI368" s="484"/>
      <c r="EJ368" s="56"/>
      <c r="EK368" s="485"/>
      <c r="EL368" s="486"/>
      <c r="EM368" s="483">
        <f t="shared" ref="EM368:EM370" si="48">SUM(CE368:CO368)</f>
        <v>149543</v>
      </c>
      <c r="EN368" s="484"/>
      <c r="EO368" s="56"/>
      <c r="EP368" s="144"/>
    </row>
    <row r="369" spans="4:146" ht="12.75" customHeight="1" x14ac:dyDescent="0.3">
      <c r="D369" s="144" t="s">
        <v>365</v>
      </c>
      <c r="G369" s="400"/>
      <c r="H369" s="56">
        <v>0</v>
      </c>
      <c r="I369" s="55"/>
      <c r="J369" s="56"/>
      <c r="K369" s="485"/>
      <c r="L369" s="485"/>
      <c r="M369" s="56">
        <v>300032</v>
      </c>
      <c r="N369" s="55"/>
      <c r="O369" s="56"/>
      <c r="P369" s="485"/>
      <c r="Q369" s="485"/>
      <c r="R369" s="56">
        <v>282615</v>
      </c>
      <c r="S369" s="55"/>
      <c r="T369" s="56"/>
      <c r="U369" s="485"/>
      <c r="V369" s="485"/>
      <c r="W369" s="56">
        <v>84328</v>
      </c>
      <c r="X369" s="55"/>
      <c r="Y369" s="56"/>
      <c r="Z369" s="485"/>
      <c r="AA369" s="485"/>
      <c r="AB369" s="56">
        <v>0</v>
      </c>
      <c r="AC369" s="55"/>
      <c r="AD369" s="56"/>
      <c r="AE369" s="485"/>
      <c r="AF369" s="485"/>
      <c r="AG369" s="56">
        <v>0</v>
      </c>
      <c r="AH369" s="55"/>
      <c r="AI369" s="56"/>
      <c r="AJ369" s="485"/>
      <c r="AK369" s="485"/>
      <c r="AL369" s="56">
        <v>0</v>
      </c>
      <c r="AM369" s="55"/>
      <c r="AN369" s="56"/>
      <c r="AO369" s="485"/>
      <c r="AP369" s="485"/>
      <c r="AQ369" s="56">
        <v>0</v>
      </c>
      <c r="AR369" s="55"/>
      <c r="AS369" s="56"/>
      <c r="AT369" s="485"/>
      <c r="AU369" s="485"/>
      <c r="AV369" s="56">
        <v>0</v>
      </c>
      <c r="AW369" s="55"/>
      <c r="AX369" s="56"/>
      <c r="AY369" s="485"/>
      <c r="AZ369" s="485"/>
      <c r="BA369" s="56">
        <v>0</v>
      </c>
      <c r="BB369" s="55"/>
      <c r="BC369" s="56"/>
      <c r="BD369" s="485"/>
      <c r="BE369" s="485"/>
      <c r="BF369" s="56">
        <v>0</v>
      </c>
      <c r="BG369" s="55"/>
      <c r="BH369" s="56"/>
      <c r="BI369" s="485"/>
      <c r="BJ369" s="485"/>
      <c r="BK369" s="56">
        <v>0</v>
      </c>
      <c r="BL369" s="55"/>
      <c r="BM369" s="56"/>
      <c r="BN369" s="485"/>
      <c r="BO369" s="485"/>
      <c r="BP369" s="56">
        <v>0</v>
      </c>
      <c r="BQ369" s="55"/>
      <c r="BR369" s="56"/>
      <c r="BS369" s="485"/>
      <c r="BT369" s="485"/>
      <c r="BU369" s="56">
        <f>SUM(M369:BP369)</f>
        <v>666975</v>
      </c>
      <c r="BV369" s="55"/>
      <c r="BW369" s="56"/>
      <c r="BX369" s="485"/>
      <c r="BY369" s="485"/>
      <c r="BZ369" s="56">
        <v>439371</v>
      </c>
      <c r="CA369" s="55"/>
      <c r="CB369" s="56"/>
      <c r="CC369" s="485"/>
      <c r="CD369" s="485"/>
      <c r="CE369" s="56">
        <v>0</v>
      </c>
      <c r="CF369" s="55"/>
      <c r="CG369" s="56"/>
      <c r="CH369" s="485"/>
      <c r="CI369" s="485"/>
      <c r="CJ369" s="56">
        <v>0</v>
      </c>
      <c r="CK369" s="55"/>
      <c r="CL369" s="56"/>
      <c r="CM369" s="485"/>
      <c r="CN369" s="485"/>
      <c r="CO369" s="56">
        <v>48329</v>
      </c>
      <c r="CP369" s="55"/>
      <c r="CQ369" s="56"/>
      <c r="CR369" s="485"/>
      <c r="CS369" s="485"/>
      <c r="CT369" s="56">
        <v>0</v>
      </c>
      <c r="CU369" s="55"/>
      <c r="CV369" s="56"/>
      <c r="CW369" s="485"/>
      <c r="CX369" s="485"/>
      <c r="CY369" s="56">
        <v>139908</v>
      </c>
      <c r="CZ369" s="55"/>
      <c r="DA369" s="56"/>
      <c r="DB369" s="485"/>
      <c r="DC369" s="485"/>
      <c r="DD369" s="56">
        <v>0</v>
      </c>
      <c r="DE369" s="55"/>
      <c r="DF369" s="56"/>
      <c r="DG369" s="485"/>
      <c r="DH369" s="485"/>
      <c r="DI369" s="56">
        <v>79708</v>
      </c>
      <c r="DJ369" s="55"/>
      <c r="DK369" s="56"/>
      <c r="DL369" s="485"/>
      <c r="DM369" s="485"/>
      <c r="DN369" s="56">
        <v>42198</v>
      </c>
      <c r="DO369" s="55"/>
      <c r="DP369" s="56"/>
      <c r="DQ369" s="485"/>
      <c r="DR369" s="485"/>
      <c r="DS369" s="56">
        <v>0</v>
      </c>
      <c r="DT369" s="55"/>
      <c r="DU369" s="56"/>
      <c r="DV369" s="485"/>
      <c r="DW369" s="485"/>
      <c r="DX369" s="56">
        <v>129228</v>
      </c>
      <c r="DY369" s="55"/>
      <c r="DZ369" s="56"/>
      <c r="EA369" s="485"/>
      <c r="EB369" s="485"/>
      <c r="EC369" s="56">
        <v>0</v>
      </c>
      <c r="ED369" s="55"/>
      <c r="EE369" s="56"/>
      <c r="EF369" s="485"/>
      <c r="EG369" s="485"/>
      <c r="EH369" s="56">
        <v>0</v>
      </c>
      <c r="EI369" s="55"/>
      <c r="EJ369" s="56"/>
      <c r="EK369" s="485"/>
      <c r="EL369" s="485"/>
      <c r="EM369" s="56">
        <f t="shared" si="48"/>
        <v>48329</v>
      </c>
      <c r="EN369" s="55"/>
      <c r="EO369" s="56"/>
      <c r="EP369" s="144"/>
    </row>
    <row r="370" spans="4:146" ht="12.75" customHeight="1" x14ac:dyDescent="0.3">
      <c r="D370" s="144" t="s">
        <v>366</v>
      </c>
      <c r="G370" s="420"/>
      <c r="H370" s="121">
        <v>0</v>
      </c>
      <c r="I370" s="120"/>
      <c r="J370" s="56"/>
      <c r="K370" s="485"/>
      <c r="L370" s="494"/>
      <c r="M370" s="121">
        <v>0</v>
      </c>
      <c r="N370" s="120"/>
      <c r="O370" s="56"/>
      <c r="P370" s="485"/>
      <c r="Q370" s="494"/>
      <c r="R370" s="121">
        <v>0</v>
      </c>
      <c r="S370" s="120"/>
      <c r="T370" s="56"/>
      <c r="U370" s="485"/>
      <c r="V370" s="494"/>
      <c r="W370" s="121">
        <v>0</v>
      </c>
      <c r="X370" s="120"/>
      <c r="Y370" s="56"/>
      <c r="Z370" s="485"/>
      <c r="AA370" s="494"/>
      <c r="AB370" s="121">
        <v>0</v>
      </c>
      <c r="AC370" s="120"/>
      <c r="AD370" s="56"/>
      <c r="AE370" s="485"/>
      <c r="AF370" s="494"/>
      <c r="AG370" s="121">
        <v>0</v>
      </c>
      <c r="AH370" s="120"/>
      <c r="AI370" s="56"/>
      <c r="AJ370" s="485"/>
      <c r="AK370" s="494"/>
      <c r="AL370" s="121">
        <v>0</v>
      </c>
      <c r="AM370" s="120"/>
      <c r="AN370" s="56"/>
      <c r="AO370" s="485"/>
      <c r="AP370" s="494"/>
      <c r="AQ370" s="121">
        <v>0</v>
      </c>
      <c r="AR370" s="120"/>
      <c r="AS370" s="56"/>
      <c r="AT370" s="485"/>
      <c r="AU370" s="494"/>
      <c r="AV370" s="121">
        <v>0</v>
      </c>
      <c r="AW370" s="120"/>
      <c r="AX370" s="56"/>
      <c r="AY370" s="485"/>
      <c r="AZ370" s="494"/>
      <c r="BA370" s="121">
        <v>0</v>
      </c>
      <c r="BB370" s="120"/>
      <c r="BC370" s="56"/>
      <c r="BD370" s="485"/>
      <c r="BE370" s="494"/>
      <c r="BF370" s="121">
        <v>0</v>
      </c>
      <c r="BG370" s="120"/>
      <c r="BH370" s="56"/>
      <c r="BI370" s="485"/>
      <c r="BJ370" s="494"/>
      <c r="BK370" s="121">
        <v>0</v>
      </c>
      <c r="BL370" s="120"/>
      <c r="BM370" s="56"/>
      <c r="BN370" s="485"/>
      <c r="BO370" s="494"/>
      <c r="BP370" s="121">
        <v>0</v>
      </c>
      <c r="BQ370" s="120"/>
      <c r="BR370" s="56"/>
      <c r="BS370" s="485"/>
      <c r="BT370" s="494"/>
      <c r="BU370" s="121">
        <f>SUM(M370:BP370)</f>
        <v>0</v>
      </c>
      <c r="BV370" s="120"/>
      <c r="BW370" s="56"/>
      <c r="BX370" s="485"/>
      <c r="BY370" s="494"/>
      <c r="BZ370" s="121">
        <v>0</v>
      </c>
      <c r="CA370" s="120"/>
      <c r="CB370" s="56"/>
      <c r="CC370" s="485"/>
      <c r="CD370" s="494"/>
      <c r="CE370" s="121">
        <v>0</v>
      </c>
      <c r="CF370" s="120"/>
      <c r="CG370" s="56"/>
      <c r="CH370" s="485"/>
      <c r="CI370" s="494"/>
      <c r="CJ370" s="121">
        <v>0</v>
      </c>
      <c r="CK370" s="120"/>
      <c r="CL370" s="56"/>
      <c r="CM370" s="485"/>
      <c r="CN370" s="494"/>
      <c r="CO370" s="121">
        <v>0</v>
      </c>
      <c r="CP370" s="120"/>
      <c r="CQ370" s="56"/>
      <c r="CR370" s="485"/>
      <c r="CS370" s="494"/>
      <c r="CT370" s="121">
        <v>0</v>
      </c>
      <c r="CU370" s="120"/>
      <c r="CV370" s="56"/>
      <c r="CW370" s="485"/>
      <c r="CX370" s="494"/>
      <c r="CY370" s="121">
        <v>0</v>
      </c>
      <c r="CZ370" s="120"/>
      <c r="DA370" s="56"/>
      <c r="DB370" s="485"/>
      <c r="DC370" s="494"/>
      <c r="DD370" s="121">
        <v>0</v>
      </c>
      <c r="DE370" s="120"/>
      <c r="DF370" s="56"/>
      <c r="DG370" s="485"/>
      <c r="DH370" s="494"/>
      <c r="DI370" s="121">
        <v>0</v>
      </c>
      <c r="DJ370" s="120"/>
      <c r="DK370" s="56"/>
      <c r="DL370" s="485"/>
      <c r="DM370" s="494"/>
      <c r="DN370" s="121">
        <v>0</v>
      </c>
      <c r="DO370" s="120"/>
      <c r="DP370" s="56"/>
      <c r="DQ370" s="485"/>
      <c r="DR370" s="494"/>
      <c r="DS370" s="121">
        <v>0</v>
      </c>
      <c r="DT370" s="120"/>
      <c r="DU370" s="56"/>
      <c r="DV370" s="485"/>
      <c r="DW370" s="494"/>
      <c r="DX370" s="121">
        <v>0</v>
      </c>
      <c r="DY370" s="120"/>
      <c r="DZ370" s="56"/>
      <c r="EA370" s="485"/>
      <c r="EB370" s="494"/>
      <c r="EC370" s="121">
        <v>0</v>
      </c>
      <c r="ED370" s="120"/>
      <c r="EE370" s="56"/>
      <c r="EF370" s="485"/>
      <c r="EG370" s="494"/>
      <c r="EH370" s="121">
        <v>0</v>
      </c>
      <c r="EI370" s="120"/>
      <c r="EJ370" s="56"/>
      <c r="EK370" s="485"/>
      <c r="EL370" s="494"/>
      <c r="EM370" s="121">
        <f t="shared" si="48"/>
        <v>0</v>
      </c>
      <c r="EN370" s="120"/>
      <c r="EO370" s="56"/>
      <c r="EP370" s="144"/>
    </row>
    <row r="371" spans="4:146" ht="12.75" customHeight="1" x14ac:dyDescent="0.3">
      <c r="D371" s="144"/>
      <c r="H371" s="56"/>
      <c r="I371" s="56"/>
      <c r="J371" s="56"/>
      <c r="K371" s="485"/>
      <c r="L371" s="56"/>
      <c r="M371" s="56"/>
      <c r="N371" s="56"/>
      <c r="O371" s="56"/>
      <c r="P371" s="485"/>
      <c r="Q371" s="56"/>
      <c r="R371" s="56"/>
      <c r="S371" s="56"/>
      <c r="T371" s="56"/>
      <c r="U371" s="485"/>
      <c r="V371" s="56"/>
      <c r="W371" s="56"/>
      <c r="X371" s="56"/>
      <c r="Y371" s="56"/>
      <c r="Z371" s="485"/>
      <c r="AA371" s="56"/>
      <c r="AB371" s="56"/>
      <c r="AC371" s="56"/>
      <c r="AD371" s="56"/>
      <c r="AE371" s="485"/>
      <c r="AF371" s="56"/>
      <c r="AG371" s="56"/>
      <c r="AH371" s="56"/>
      <c r="AI371" s="56"/>
      <c r="AJ371" s="485"/>
      <c r="AK371" s="56"/>
      <c r="AL371" s="56"/>
      <c r="AM371" s="56"/>
      <c r="AN371" s="56"/>
      <c r="AO371" s="485"/>
      <c r="AP371" s="56"/>
      <c r="AQ371" s="56"/>
      <c r="AR371" s="56"/>
      <c r="AS371" s="56"/>
      <c r="AT371" s="485"/>
      <c r="AU371" s="56"/>
      <c r="AV371" s="56"/>
      <c r="AW371" s="56"/>
      <c r="AX371" s="56"/>
      <c r="AY371" s="485"/>
      <c r="AZ371" s="56"/>
      <c r="BA371" s="56"/>
      <c r="BB371" s="56"/>
      <c r="BC371" s="56"/>
      <c r="BD371" s="485"/>
      <c r="BE371" s="56"/>
      <c r="BF371" s="56"/>
      <c r="BG371" s="56"/>
      <c r="BH371" s="56"/>
      <c r="BI371" s="485"/>
      <c r="BJ371" s="56"/>
      <c r="BK371" s="56"/>
      <c r="BL371" s="56"/>
      <c r="BM371" s="56"/>
      <c r="BN371" s="485"/>
      <c r="BO371" s="56"/>
      <c r="BP371" s="56"/>
      <c r="BQ371" s="56"/>
      <c r="BR371" s="56"/>
      <c r="BS371" s="485"/>
      <c r="BT371" s="56"/>
      <c r="BU371" s="56"/>
      <c r="BV371" s="56"/>
      <c r="BW371" s="56"/>
      <c r="BX371" s="485"/>
      <c r="BY371" s="56"/>
      <c r="BZ371" s="56"/>
      <c r="CA371" s="56"/>
      <c r="CB371" s="56"/>
      <c r="CC371" s="485"/>
      <c r="CD371" s="56"/>
      <c r="CE371" s="56"/>
      <c r="CF371" s="56"/>
      <c r="CG371" s="56"/>
      <c r="CH371" s="485"/>
      <c r="CI371" s="56"/>
      <c r="CJ371" s="56"/>
      <c r="CK371" s="56"/>
      <c r="CL371" s="56"/>
      <c r="CM371" s="485"/>
      <c r="CN371" s="56"/>
      <c r="CO371" s="56"/>
      <c r="CP371" s="56"/>
      <c r="CQ371" s="56"/>
      <c r="CR371" s="485"/>
      <c r="CS371" s="56"/>
      <c r="CT371" s="56"/>
      <c r="CU371" s="56"/>
      <c r="CV371" s="56"/>
      <c r="CW371" s="485"/>
      <c r="CX371" s="56"/>
      <c r="CY371" s="56"/>
      <c r="CZ371" s="56"/>
      <c r="DA371" s="56"/>
      <c r="DB371" s="485"/>
      <c r="DC371" s="56"/>
      <c r="DD371" s="56"/>
      <c r="DE371" s="56"/>
      <c r="DF371" s="56"/>
      <c r="DG371" s="485"/>
      <c r="DH371" s="56"/>
      <c r="DI371" s="56"/>
      <c r="DJ371" s="56"/>
      <c r="DK371" s="56"/>
      <c r="DL371" s="485"/>
      <c r="DM371" s="56"/>
      <c r="DN371" s="56"/>
      <c r="DO371" s="56"/>
      <c r="DP371" s="56"/>
      <c r="DQ371" s="485"/>
      <c r="DR371" s="56"/>
      <c r="DS371" s="56"/>
      <c r="DT371" s="56"/>
      <c r="DU371" s="56"/>
      <c r="DV371" s="485"/>
      <c r="DW371" s="56"/>
      <c r="DX371" s="56"/>
      <c r="DY371" s="56"/>
      <c r="DZ371" s="56"/>
      <c r="EA371" s="485"/>
      <c r="EB371" s="56"/>
      <c r="EC371" s="56"/>
      <c r="ED371" s="56"/>
      <c r="EE371" s="56"/>
      <c r="EF371" s="485"/>
      <c r="EG371" s="56"/>
      <c r="EH371" s="56"/>
      <c r="EI371" s="56"/>
      <c r="EJ371" s="56"/>
      <c r="EK371" s="485"/>
      <c r="EL371" s="56"/>
      <c r="EM371" s="56"/>
      <c r="EN371" s="56"/>
      <c r="EO371" s="56"/>
      <c r="EP371" s="144"/>
    </row>
    <row r="372" spans="4:146" ht="12.75" customHeight="1" x14ac:dyDescent="0.3">
      <c r="D372" s="144" t="s">
        <v>394</v>
      </c>
      <c r="H372" s="56">
        <f>SUM(H373:H375)</f>
        <v>0</v>
      </c>
      <c r="I372" s="56"/>
      <c r="J372" s="56"/>
      <c r="K372" s="485"/>
      <c r="L372" s="56"/>
      <c r="M372" s="56">
        <f>SUM(M373:M375)</f>
        <v>162675</v>
      </c>
      <c r="N372" s="56"/>
      <c r="O372" s="56"/>
      <c r="P372" s="485"/>
      <c r="Q372" s="56"/>
      <c r="R372" s="56">
        <f>SUM(R373:R375)</f>
        <v>62406</v>
      </c>
      <c r="S372" s="56"/>
      <c r="T372" s="56"/>
      <c r="U372" s="485"/>
      <c r="V372" s="56"/>
      <c r="W372" s="56">
        <f>SUM(W373:W375)</f>
        <v>133338</v>
      </c>
      <c r="X372" s="56"/>
      <c r="Y372" s="56"/>
      <c r="Z372" s="485"/>
      <c r="AA372" s="56"/>
      <c r="AB372" s="56">
        <f>SUM(AB373:AB375)</f>
        <v>0</v>
      </c>
      <c r="AC372" s="56"/>
      <c r="AD372" s="56"/>
      <c r="AE372" s="485"/>
      <c r="AF372" s="56"/>
      <c r="AG372" s="56">
        <f>SUM(AG373:AG375)</f>
        <v>0</v>
      </c>
      <c r="AH372" s="56"/>
      <c r="AI372" s="56"/>
      <c r="AJ372" s="485"/>
      <c r="AK372" s="56"/>
      <c r="AL372" s="56">
        <f>SUM(AL373:AL375)</f>
        <v>0</v>
      </c>
      <c r="AM372" s="56"/>
      <c r="AN372" s="56"/>
      <c r="AO372" s="485"/>
      <c r="AP372" s="56"/>
      <c r="AQ372" s="56">
        <f>SUM(AQ373:AQ375)</f>
        <v>0</v>
      </c>
      <c r="AR372" s="56"/>
      <c r="AS372" s="56"/>
      <c r="AT372" s="485"/>
      <c r="AU372" s="56"/>
      <c r="AV372" s="56">
        <f>SUM(AV373:AV375)</f>
        <v>0</v>
      </c>
      <c r="AW372" s="56"/>
      <c r="AX372" s="56"/>
      <c r="AY372" s="485"/>
      <c r="AZ372" s="56"/>
      <c r="BA372" s="56">
        <f>SUM(BA373:BA375)</f>
        <v>0</v>
      </c>
      <c r="BB372" s="56"/>
      <c r="BC372" s="56"/>
      <c r="BD372" s="485"/>
      <c r="BE372" s="56"/>
      <c r="BF372" s="56">
        <f>SUM(BF373:BF375)</f>
        <v>0</v>
      </c>
      <c r="BG372" s="56"/>
      <c r="BH372" s="56"/>
      <c r="BI372" s="485"/>
      <c r="BJ372" s="56"/>
      <c r="BK372" s="56">
        <f>SUM(BK373:BK375)</f>
        <v>0</v>
      </c>
      <c r="BL372" s="56"/>
      <c r="BM372" s="56"/>
      <c r="BN372" s="485"/>
      <c r="BO372" s="56"/>
      <c r="BP372" s="56">
        <f>SUM(BP373:BP375)</f>
        <v>0</v>
      </c>
      <c r="BQ372" s="56"/>
      <c r="BR372" s="56"/>
      <c r="BS372" s="485"/>
      <c r="BT372" s="56"/>
      <c r="BU372" s="56">
        <f>SUM(BU373:BU375)</f>
        <v>358419</v>
      </c>
      <c r="BV372" s="56"/>
      <c r="BW372" s="56"/>
      <c r="BX372" s="485"/>
      <c r="BY372" s="56"/>
      <c r="BZ372" s="56">
        <f>SUM(BZ373:BZ375)</f>
        <v>6382321</v>
      </c>
      <c r="CA372" s="56"/>
      <c r="CB372" s="56"/>
      <c r="CC372" s="485"/>
      <c r="CD372" s="56"/>
      <c r="CE372" s="56">
        <f>SUM(CE373:CE375)</f>
        <v>1703571</v>
      </c>
      <c r="CF372" s="56"/>
      <c r="CG372" s="56"/>
      <c r="CH372" s="485"/>
      <c r="CI372" s="56"/>
      <c r="CJ372" s="56">
        <f>SUM(CJ373:CJ375)</f>
        <v>0</v>
      </c>
      <c r="CK372" s="56"/>
      <c r="CL372" s="56"/>
      <c r="CM372" s="485"/>
      <c r="CN372" s="56"/>
      <c r="CO372" s="56">
        <f>SUM(CO373:CO375)</f>
        <v>1379558</v>
      </c>
      <c r="CP372" s="56"/>
      <c r="CQ372" s="56"/>
      <c r="CR372" s="485"/>
      <c r="CS372" s="56"/>
      <c r="CT372" s="56">
        <f>SUM(CT373:CT375)</f>
        <v>775292</v>
      </c>
      <c r="CU372" s="56"/>
      <c r="CV372" s="56"/>
      <c r="CW372" s="485"/>
      <c r="CX372" s="56"/>
      <c r="CY372" s="56">
        <f>SUM(CY373:CY375)</f>
        <v>873722</v>
      </c>
      <c r="CZ372" s="56"/>
      <c r="DA372" s="56"/>
      <c r="DB372" s="485"/>
      <c r="DC372" s="56"/>
      <c r="DD372" s="56">
        <f>SUM(DD373:DD375)</f>
        <v>0</v>
      </c>
      <c r="DE372" s="56"/>
      <c r="DF372" s="56"/>
      <c r="DG372" s="485"/>
      <c r="DH372" s="56"/>
      <c r="DI372" s="56">
        <f>SUM(DI373:DI375)</f>
        <v>935036</v>
      </c>
      <c r="DJ372" s="56"/>
      <c r="DK372" s="56"/>
      <c r="DL372" s="485"/>
      <c r="DM372" s="56"/>
      <c r="DN372" s="56">
        <f>SUM(DN373:DN375)</f>
        <v>0</v>
      </c>
      <c r="DO372" s="56"/>
      <c r="DP372" s="56"/>
      <c r="DQ372" s="485"/>
      <c r="DR372" s="56"/>
      <c r="DS372" s="56">
        <f>SUM(DS373:DS375)</f>
        <v>0</v>
      </c>
      <c r="DT372" s="56"/>
      <c r="DU372" s="56"/>
      <c r="DV372" s="485"/>
      <c r="DW372" s="56"/>
      <c r="DX372" s="56">
        <f>SUM(DX373:DX375)</f>
        <v>715142</v>
      </c>
      <c r="DY372" s="56"/>
      <c r="DZ372" s="56"/>
      <c r="EA372" s="485"/>
      <c r="EB372" s="56"/>
      <c r="EC372" s="56">
        <f>SUM(EC373:EC375)</f>
        <v>0</v>
      </c>
      <c r="ED372" s="56"/>
      <c r="EE372" s="56"/>
      <c r="EF372" s="485"/>
      <c r="EG372" s="56"/>
      <c r="EH372" s="56">
        <f>SUM(EH373:EH375)</f>
        <v>0</v>
      </c>
      <c r="EI372" s="56"/>
      <c r="EJ372" s="56"/>
      <c r="EK372" s="485"/>
      <c r="EL372" s="56"/>
      <c r="EM372" s="56">
        <f>SUM(EM373:EM375)</f>
        <v>3083129</v>
      </c>
      <c r="EN372" s="56"/>
      <c r="EO372" s="56"/>
      <c r="EP372" s="144"/>
    </row>
    <row r="373" spans="4:146" ht="12.75" customHeight="1" x14ac:dyDescent="0.3">
      <c r="D373" s="144" t="s">
        <v>362</v>
      </c>
      <c r="G373" s="406"/>
      <c r="H373" s="483">
        <v>0</v>
      </c>
      <c r="I373" s="484"/>
      <c r="J373" s="56"/>
      <c r="K373" s="485"/>
      <c r="L373" s="486"/>
      <c r="M373" s="483">
        <f>162675-40153</f>
        <v>122522</v>
      </c>
      <c r="N373" s="484"/>
      <c r="O373" s="56"/>
      <c r="P373" s="485"/>
      <c r="Q373" s="486"/>
      <c r="R373" s="483">
        <f>62406-14505</f>
        <v>47901</v>
      </c>
      <c r="S373" s="484"/>
      <c r="T373" s="56"/>
      <c r="U373" s="485"/>
      <c r="V373" s="486"/>
      <c r="W373" s="483">
        <f>133338-27586</f>
        <v>105752</v>
      </c>
      <c r="X373" s="484"/>
      <c r="Y373" s="56"/>
      <c r="Z373" s="485"/>
      <c r="AA373" s="486"/>
      <c r="AB373" s="483">
        <v>0</v>
      </c>
      <c r="AC373" s="484"/>
      <c r="AD373" s="56"/>
      <c r="AE373" s="485"/>
      <c r="AF373" s="486"/>
      <c r="AG373" s="483">
        <v>0</v>
      </c>
      <c r="AH373" s="484"/>
      <c r="AI373" s="56"/>
      <c r="AJ373" s="485"/>
      <c r="AK373" s="486"/>
      <c r="AL373" s="483">
        <v>0</v>
      </c>
      <c r="AM373" s="484"/>
      <c r="AN373" s="56"/>
      <c r="AO373" s="485"/>
      <c r="AP373" s="486"/>
      <c r="AQ373" s="483">
        <v>0</v>
      </c>
      <c r="AR373" s="484"/>
      <c r="AS373" s="56"/>
      <c r="AT373" s="485"/>
      <c r="AU373" s="486"/>
      <c r="AV373" s="483">
        <v>0</v>
      </c>
      <c r="AW373" s="484"/>
      <c r="AX373" s="56"/>
      <c r="AY373" s="485"/>
      <c r="AZ373" s="486"/>
      <c r="BA373" s="483">
        <v>0</v>
      </c>
      <c r="BB373" s="484"/>
      <c r="BC373" s="56"/>
      <c r="BD373" s="485"/>
      <c r="BE373" s="486"/>
      <c r="BF373" s="483">
        <v>0</v>
      </c>
      <c r="BG373" s="484"/>
      <c r="BH373" s="56"/>
      <c r="BI373" s="485"/>
      <c r="BJ373" s="486"/>
      <c r="BK373" s="483">
        <v>0</v>
      </c>
      <c r="BL373" s="484"/>
      <c r="BM373" s="56"/>
      <c r="BN373" s="485"/>
      <c r="BO373" s="486"/>
      <c r="BP373" s="483">
        <v>0</v>
      </c>
      <c r="BQ373" s="484"/>
      <c r="BR373" s="56"/>
      <c r="BS373" s="485"/>
      <c r="BT373" s="486"/>
      <c r="BU373" s="483">
        <f>SUM(M373:BP373)</f>
        <v>276175</v>
      </c>
      <c r="BV373" s="484"/>
      <c r="BW373" s="56"/>
      <c r="BX373" s="485"/>
      <c r="BY373" s="486"/>
      <c r="BZ373" s="483">
        <v>4832069</v>
      </c>
      <c r="CA373" s="484"/>
      <c r="CB373" s="56"/>
      <c r="CC373" s="485"/>
      <c r="CD373" s="486"/>
      <c r="CE373" s="483">
        <v>1184354</v>
      </c>
      <c r="CF373" s="484"/>
      <c r="CG373" s="56"/>
      <c r="CH373" s="485"/>
      <c r="CI373" s="486"/>
      <c r="CJ373" s="483">
        <v>0</v>
      </c>
      <c r="CK373" s="484"/>
      <c r="CL373" s="56"/>
      <c r="CM373" s="485"/>
      <c r="CN373" s="486"/>
      <c r="CO373" s="483">
        <v>1035392</v>
      </c>
      <c r="CP373" s="484"/>
      <c r="CQ373" s="56"/>
      <c r="CR373" s="485"/>
      <c r="CS373" s="486"/>
      <c r="CT373" s="483">
        <v>605180</v>
      </c>
      <c r="CU373" s="484"/>
      <c r="CV373" s="56"/>
      <c r="CW373" s="485"/>
      <c r="CX373" s="486"/>
      <c r="CY373" s="483">
        <v>698548</v>
      </c>
      <c r="CZ373" s="484"/>
      <c r="DA373" s="56"/>
      <c r="DB373" s="485"/>
      <c r="DC373" s="486"/>
      <c r="DD373" s="483">
        <v>0</v>
      </c>
      <c r="DE373" s="484"/>
      <c r="DF373" s="56"/>
      <c r="DG373" s="485"/>
      <c r="DH373" s="486"/>
      <c r="DI373" s="483">
        <v>743240</v>
      </c>
      <c r="DJ373" s="484"/>
      <c r="DK373" s="56"/>
      <c r="DL373" s="485"/>
      <c r="DM373" s="486"/>
      <c r="DN373" s="483">
        <v>0</v>
      </c>
      <c r="DO373" s="484"/>
      <c r="DP373" s="56"/>
      <c r="DQ373" s="485"/>
      <c r="DR373" s="486"/>
      <c r="DS373" s="483">
        <v>0</v>
      </c>
      <c r="DT373" s="484"/>
      <c r="DU373" s="56"/>
      <c r="DV373" s="485"/>
      <c r="DW373" s="486"/>
      <c r="DX373" s="483">
        <v>565355</v>
      </c>
      <c r="DY373" s="484"/>
      <c r="DZ373" s="56"/>
      <c r="EA373" s="485"/>
      <c r="EB373" s="486"/>
      <c r="EC373" s="483">
        <v>0</v>
      </c>
      <c r="ED373" s="484"/>
      <c r="EE373" s="56"/>
      <c r="EF373" s="485"/>
      <c r="EG373" s="486"/>
      <c r="EH373" s="483">
        <v>0</v>
      </c>
      <c r="EI373" s="484"/>
      <c r="EJ373" s="56"/>
      <c r="EK373" s="485"/>
      <c r="EL373" s="486"/>
      <c r="EM373" s="483">
        <f t="shared" ref="EM373:EM375" si="49">SUM(CE373:CO373)</f>
        <v>2219746</v>
      </c>
      <c r="EN373" s="484"/>
      <c r="EO373" s="56"/>
      <c r="EP373" s="144"/>
    </row>
    <row r="374" spans="4:146" ht="12.75" customHeight="1" x14ac:dyDescent="0.3">
      <c r="D374" s="144" t="s">
        <v>365</v>
      </c>
      <c r="G374" s="400"/>
      <c r="H374" s="56">
        <v>0</v>
      </c>
      <c r="I374" s="55"/>
      <c r="J374" s="56"/>
      <c r="K374" s="485"/>
      <c r="L374" s="485"/>
      <c r="M374" s="56">
        <v>40153</v>
      </c>
      <c r="N374" s="55"/>
      <c r="O374" s="56"/>
      <c r="P374" s="485"/>
      <c r="Q374" s="485"/>
      <c r="R374" s="56">
        <v>14505</v>
      </c>
      <c r="S374" s="55"/>
      <c r="T374" s="56"/>
      <c r="U374" s="485"/>
      <c r="V374" s="485"/>
      <c r="W374" s="56">
        <v>27586</v>
      </c>
      <c r="X374" s="55"/>
      <c r="Y374" s="56"/>
      <c r="Z374" s="485"/>
      <c r="AA374" s="485"/>
      <c r="AB374" s="56">
        <v>0</v>
      </c>
      <c r="AC374" s="55"/>
      <c r="AD374" s="56"/>
      <c r="AE374" s="485"/>
      <c r="AF374" s="485"/>
      <c r="AG374" s="56">
        <v>0</v>
      </c>
      <c r="AH374" s="55"/>
      <c r="AI374" s="56"/>
      <c r="AJ374" s="485"/>
      <c r="AK374" s="485"/>
      <c r="AL374" s="56">
        <v>0</v>
      </c>
      <c r="AM374" s="55"/>
      <c r="AN374" s="56"/>
      <c r="AO374" s="485"/>
      <c r="AP374" s="485"/>
      <c r="AQ374" s="56">
        <v>0</v>
      </c>
      <c r="AR374" s="55"/>
      <c r="AS374" s="56"/>
      <c r="AT374" s="485"/>
      <c r="AU374" s="485"/>
      <c r="AV374" s="56">
        <v>0</v>
      </c>
      <c r="AW374" s="55"/>
      <c r="AX374" s="56"/>
      <c r="AY374" s="485"/>
      <c r="AZ374" s="485"/>
      <c r="BA374" s="56">
        <v>0</v>
      </c>
      <c r="BB374" s="55"/>
      <c r="BC374" s="56"/>
      <c r="BD374" s="485"/>
      <c r="BE374" s="485"/>
      <c r="BF374" s="56">
        <v>0</v>
      </c>
      <c r="BG374" s="55"/>
      <c r="BH374" s="56"/>
      <c r="BI374" s="485"/>
      <c r="BJ374" s="485"/>
      <c r="BK374" s="56">
        <v>0</v>
      </c>
      <c r="BL374" s="55"/>
      <c r="BM374" s="56"/>
      <c r="BN374" s="485"/>
      <c r="BO374" s="485"/>
      <c r="BP374" s="56">
        <v>0</v>
      </c>
      <c r="BQ374" s="55"/>
      <c r="BR374" s="56"/>
      <c r="BS374" s="485"/>
      <c r="BT374" s="485"/>
      <c r="BU374" s="56">
        <f>SUM(M374:BP374)</f>
        <v>82244</v>
      </c>
      <c r="BV374" s="55"/>
      <c r="BW374" s="56"/>
      <c r="BX374" s="485"/>
      <c r="BY374" s="485"/>
      <c r="BZ374" s="56">
        <v>1550252</v>
      </c>
      <c r="CA374" s="55"/>
      <c r="CB374" s="56"/>
      <c r="CC374" s="485"/>
      <c r="CD374" s="485"/>
      <c r="CE374" s="56">
        <v>519217</v>
      </c>
      <c r="CF374" s="55"/>
      <c r="CG374" s="56"/>
      <c r="CH374" s="485"/>
      <c r="CI374" s="485"/>
      <c r="CJ374" s="56">
        <v>0</v>
      </c>
      <c r="CK374" s="55"/>
      <c r="CL374" s="56"/>
      <c r="CM374" s="485"/>
      <c r="CN374" s="485"/>
      <c r="CO374" s="56">
        <v>344166</v>
      </c>
      <c r="CP374" s="55"/>
      <c r="CQ374" s="56"/>
      <c r="CR374" s="485"/>
      <c r="CS374" s="485"/>
      <c r="CT374" s="56">
        <v>170112</v>
      </c>
      <c r="CU374" s="55"/>
      <c r="CV374" s="56"/>
      <c r="CW374" s="485"/>
      <c r="CX374" s="485"/>
      <c r="CY374" s="56">
        <v>175174</v>
      </c>
      <c r="CZ374" s="55"/>
      <c r="DA374" s="56"/>
      <c r="DB374" s="485"/>
      <c r="DC374" s="485"/>
      <c r="DD374" s="56">
        <v>0</v>
      </c>
      <c r="DE374" s="55"/>
      <c r="DF374" s="56"/>
      <c r="DG374" s="485"/>
      <c r="DH374" s="485"/>
      <c r="DI374" s="56">
        <v>191796</v>
      </c>
      <c r="DJ374" s="55"/>
      <c r="DK374" s="56"/>
      <c r="DL374" s="485"/>
      <c r="DM374" s="485"/>
      <c r="DN374" s="56">
        <v>0</v>
      </c>
      <c r="DO374" s="55"/>
      <c r="DP374" s="56"/>
      <c r="DQ374" s="485"/>
      <c r="DR374" s="485"/>
      <c r="DS374" s="56">
        <v>0</v>
      </c>
      <c r="DT374" s="55"/>
      <c r="DU374" s="56"/>
      <c r="DV374" s="485"/>
      <c r="DW374" s="485"/>
      <c r="DX374" s="56">
        <v>149787</v>
      </c>
      <c r="DY374" s="55"/>
      <c r="DZ374" s="56"/>
      <c r="EA374" s="485"/>
      <c r="EB374" s="485"/>
      <c r="EC374" s="56">
        <v>0</v>
      </c>
      <c r="ED374" s="55"/>
      <c r="EE374" s="56"/>
      <c r="EF374" s="485"/>
      <c r="EG374" s="485"/>
      <c r="EH374" s="56">
        <v>0</v>
      </c>
      <c r="EI374" s="55"/>
      <c r="EJ374" s="56"/>
      <c r="EK374" s="485"/>
      <c r="EL374" s="485"/>
      <c r="EM374" s="56">
        <f t="shared" si="49"/>
        <v>863383</v>
      </c>
      <c r="EN374" s="55"/>
      <c r="EO374" s="56"/>
      <c r="EP374" s="144"/>
    </row>
    <row r="375" spans="4:146" ht="12.75" customHeight="1" x14ac:dyDescent="0.3">
      <c r="D375" s="144" t="s">
        <v>366</v>
      </c>
      <c r="G375" s="420"/>
      <c r="H375" s="121">
        <v>0</v>
      </c>
      <c r="I375" s="120"/>
      <c r="J375" s="56"/>
      <c r="K375" s="485"/>
      <c r="L375" s="494"/>
      <c r="M375" s="121">
        <v>0</v>
      </c>
      <c r="N375" s="120"/>
      <c r="O375" s="56"/>
      <c r="P375" s="485"/>
      <c r="Q375" s="494"/>
      <c r="R375" s="121">
        <v>0</v>
      </c>
      <c r="S375" s="120"/>
      <c r="T375" s="56"/>
      <c r="U375" s="485"/>
      <c r="V375" s="494"/>
      <c r="W375" s="121">
        <v>0</v>
      </c>
      <c r="X375" s="120"/>
      <c r="Y375" s="56"/>
      <c r="Z375" s="485"/>
      <c r="AA375" s="494"/>
      <c r="AB375" s="121">
        <v>0</v>
      </c>
      <c r="AC375" s="120"/>
      <c r="AD375" s="56"/>
      <c r="AE375" s="485"/>
      <c r="AF375" s="494"/>
      <c r="AG375" s="121">
        <v>0</v>
      </c>
      <c r="AH375" s="120"/>
      <c r="AI375" s="56"/>
      <c r="AJ375" s="485"/>
      <c r="AK375" s="494"/>
      <c r="AL375" s="121">
        <v>0</v>
      </c>
      <c r="AM375" s="120"/>
      <c r="AN375" s="56"/>
      <c r="AO375" s="485"/>
      <c r="AP375" s="494"/>
      <c r="AQ375" s="121">
        <v>0</v>
      </c>
      <c r="AR375" s="120"/>
      <c r="AS375" s="56"/>
      <c r="AT375" s="485"/>
      <c r="AU375" s="494"/>
      <c r="AV375" s="121">
        <v>0</v>
      </c>
      <c r="AW375" s="120"/>
      <c r="AX375" s="56"/>
      <c r="AY375" s="485"/>
      <c r="AZ375" s="494"/>
      <c r="BA375" s="121">
        <v>0</v>
      </c>
      <c r="BB375" s="120"/>
      <c r="BC375" s="56"/>
      <c r="BD375" s="485"/>
      <c r="BE375" s="494"/>
      <c r="BF375" s="121">
        <v>0</v>
      </c>
      <c r="BG375" s="120"/>
      <c r="BH375" s="56"/>
      <c r="BI375" s="485"/>
      <c r="BJ375" s="494"/>
      <c r="BK375" s="121">
        <v>0</v>
      </c>
      <c r="BL375" s="120"/>
      <c r="BM375" s="56"/>
      <c r="BN375" s="485"/>
      <c r="BO375" s="494"/>
      <c r="BP375" s="121">
        <v>0</v>
      </c>
      <c r="BQ375" s="120"/>
      <c r="BR375" s="56"/>
      <c r="BS375" s="485"/>
      <c r="BT375" s="494"/>
      <c r="BU375" s="121">
        <f>SUM(M375:BP375)</f>
        <v>0</v>
      </c>
      <c r="BV375" s="120"/>
      <c r="BW375" s="56"/>
      <c r="BX375" s="485"/>
      <c r="BY375" s="494"/>
      <c r="BZ375" s="121">
        <v>0</v>
      </c>
      <c r="CA375" s="120"/>
      <c r="CB375" s="56"/>
      <c r="CC375" s="485"/>
      <c r="CD375" s="494"/>
      <c r="CE375" s="121">
        <v>0</v>
      </c>
      <c r="CF375" s="120"/>
      <c r="CG375" s="56"/>
      <c r="CH375" s="485"/>
      <c r="CI375" s="494"/>
      <c r="CJ375" s="121">
        <v>0</v>
      </c>
      <c r="CK375" s="120"/>
      <c r="CL375" s="56"/>
      <c r="CM375" s="485"/>
      <c r="CN375" s="494"/>
      <c r="CO375" s="121">
        <v>0</v>
      </c>
      <c r="CP375" s="120"/>
      <c r="CQ375" s="56"/>
      <c r="CR375" s="485"/>
      <c r="CS375" s="494"/>
      <c r="CT375" s="121">
        <v>0</v>
      </c>
      <c r="CU375" s="120"/>
      <c r="CV375" s="56"/>
      <c r="CW375" s="485"/>
      <c r="CX375" s="494"/>
      <c r="CY375" s="121">
        <v>0</v>
      </c>
      <c r="CZ375" s="120"/>
      <c r="DA375" s="56"/>
      <c r="DB375" s="485"/>
      <c r="DC375" s="494"/>
      <c r="DD375" s="121">
        <v>0</v>
      </c>
      <c r="DE375" s="120"/>
      <c r="DF375" s="56"/>
      <c r="DG375" s="485"/>
      <c r="DH375" s="494"/>
      <c r="DI375" s="121">
        <v>0</v>
      </c>
      <c r="DJ375" s="120"/>
      <c r="DK375" s="56"/>
      <c r="DL375" s="485"/>
      <c r="DM375" s="494"/>
      <c r="DN375" s="121">
        <v>0</v>
      </c>
      <c r="DO375" s="120"/>
      <c r="DP375" s="56"/>
      <c r="DQ375" s="485"/>
      <c r="DR375" s="494"/>
      <c r="DS375" s="121">
        <v>0</v>
      </c>
      <c r="DT375" s="120"/>
      <c r="DU375" s="56"/>
      <c r="DV375" s="485"/>
      <c r="DW375" s="494"/>
      <c r="DX375" s="121">
        <v>0</v>
      </c>
      <c r="DY375" s="120"/>
      <c r="DZ375" s="56"/>
      <c r="EA375" s="485"/>
      <c r="EB375" s="494"/>
      <c r="EC375" s="121">
        <v>0</v>
      </c>
      <c r="ED375" s="120"/>
      <c r="EE375" s="56"/>
      <c r="EF375" s="485"/>
      <c r="EG375" s="494"/>
      <c r="EH375" s="121">
        <v>0</v>
      </c>
      <c r="EI375" s="120"/>
      <c r="EJ375" s="56"/>
      <c r="EK375" s="485"/>
      <c r="EL375" s="494"/>
      <c r="EM375" s="121">
        <f t="shared" si="49"/>
        <v>0</v>
      </c>
      <c r="EN375" s="120"/>
      <c r="EO375" s="56"/>
      <c r="EP375" s="144"/>
    </row>
    <row r="376" spans="4:146" ht="12.75" customHeight="1" x14ac:dyDescent="0.3">
      <c r="D376" s="144"/>
      <c r="H376" s="56"/>
      <c r="I376" s="56"/>
      <c r="J376" s="56"/>
      <c r="K376" s="485"/>
      <c r="L376" s="56"/>
      <c r="M376" s="56"/>
      <c r="N376" s="56"/>
      <c r="O376" s="56"/>
      <c r="P376" s="485"/>
      <c r="Q376" s="56"/>
      <c r="R376" s="56"/>
      <c r="S376" s="56"/>
      <c r="T376" s="56"/>
      <c r="U376" s="485"/>
      <c r="V376" s="56"/>
      <c r="W376" s="56"/>
      <c r="X376" s="56"/>
      <c r="Y376" s="56"/>
      <c r="Z376" s="485"/>
      <c r="AA376" s="56"/>
      <c r="AB376" s="56"/>
      <c r="AC376" s="56"/>
      <c r="AD376" s="56"/>
      <c r="AE376" s="485"/>
      <c r="AF376" s="56"/>
      <c r="AG376" s="56"/>
      <c r="AH376" s="56"/>
      <c r="AI376" s="56"/>
      <c r="AJ376" s="485"/>
      <c r="AK376" s="56"/>
      <c r="AL376" s="56"/>
      <c r="AM376" s="56"/>
      <c r="AN376" s="56"/>
      <c r="AO376" s="485"/>
      <c r="AP376" s="56"/>
      <c r="AQ376" s="56"/>
      <c r="AR376" s="56"/>
      <c r="AS376" s="56"/>
      <c r="AT376" s="485"/>
      <c r="AU376" s="56"/>
      <c r="AV376" s="56"/>
      <c r="AW376" s="56"/>
      <c r="AX376" s="56"/>
      <c r="AY376" s="485"/>
      <c r="AZ376" s="56"/>
      <c r="BA376" s="56"/>
      <c r="BB376" s="56"/>
      <c r="BC376" s="56"/>
      <c r="BD376" s="485"/>
      <c r="BE376" s="56"/>
      <c r="BF376" s="56"/>
      <c r="BG376" s="56"/>
      <c r="BH376" s="56"/>
      <c r="BI376" s="485"/>
      <c r="BJ376" s="56"/>
      <c r="BK376" s="56"/>
      <c r="BL376" s="56"/>
      <c r="BM376" s="56"/>
      <c r="BN376" s="485"/>
      <c r="BO376" s="56"/>
      <c r="BP376" s="56"/>
      <c r="BQ376" s="56"/>
      <c r="BR376" s="56"/>
      <c r="BS376" s="485"/>
      <c r="BT376" s="56"/>
      <c r="BU376" s="56"/>
      <c r="BV376" s="56"/>
      <c r="BW376" s="56"/>
      <c r="BX376" s="485"/>
      <c r="BY376" s="56"/>
      <c r="BZ376" s="56"/>
      <c r="CA376" s="56"/>
      <c r="CB376" s="56"/>
      <c r="CC376" s="485"/>
      <c r="CD376" s="56"/>
      <c r="CE376" s="56"/>
      <c r="CF376" s="56"/>
      <c r="CG376" s="56"/>
      <c r="CH376" s="485"/>
      <c r="CI376" s="56"/>
      <c r="CJ376" s="56"/>
      <c r="CK376" s="56"/>
      <c r="CL376" s="56"/>
      <c r="CM376" s="485"/>
      <c r="CN376" s="56"/>
      <c r="CO376" s="56"/>
      <c r="CP376" s="56"/>
      <c r="CQ376" s="56"/>
      <c r="CR376" s="485"/>
      <c r="CS376" s="56"/>
      <c r="CT376" s="56"/>
      <c r="CU376" s="56"/>
      <c r="CV376" s="56"/>
      <c r="CW376" s="485"/>
      <c r="CX376" s="56"/>
      <c r="CY376" s="56"/>
      <c r="CZ376" s="56"/>
      <c r="DA376" s="56"/>
      <c r="DB376" s="485"/>
      <c r="DC376" s="56"/>
      <c r="DD376" s="56"/>
      <c r="DE376" s="56"/>
      <c r="DF376" s="56"/>
      <c r="DG376" s="485"/>
      <c r="DH376" s="56"/>
      <c r="DI376" s="56"/>
      <c r="DJ376" s="56"/>
      <c r="DK376" s="56"/>
      <c r="DL376" s="485"/>
      <c r="DM376" s="56"/>
      <c r="DN376" s="56"/>
      <c r="DO376" s="56"/>
      <c r="DP376" s="56"/>
      <c r="DQ376" s="485"/>
      <c r="DR376" s="56"/>
      <c r="DS376" s="56"/>
      <c r="DT376" s="56"/>
      <c r="DU376" s="56"/>
      <c r="DV376" s="485"/>
      <c r="DW376" s="56"/>
      <c r="DX376" s="56"/>
      <c r="DY376" s="56"/>
      <c r="DZ376" s="56"/>
      <c r="EA376" s="485"/>
      <c r="EB376" s="56"/>
      <c r="EC376" s="56"/>
      <c r="ED376" s="56"/>
      <c r="EE376" s="56"/>
      <c r="EF376" s="485"/>
      <c r="EG376" s="56"/>
      <c r="EH376" s="56"/>
      <c r="EI376" s="56"/>
      <c r="EJ376" s="56"/>
      <c r="EK376" s="485"/>
      <c r="EL376" s="56"/>
      <c r="EM376" s="56"/>
      <c r="EN376" s="56"/>
      <c r="EO376" s="56"/>
      <c r="EP376" s="144"/>
    </row>
    <row r="377" spans="4:146" ht="12.75" customHeight="1" x14ac:dyDescent="0.3">
      <c r="D377" s="144" t="s">
        <v>395</v>
      </c>
      <c r="H377" s="56">
        <f>SUM(H378:H380)</f>
        <v>0</v>
      </c>
      <c r="I377" s="56"/>
      <c r="J377" s="56"/>
      <c r="K377" s="485"/>
      <c r="L377" s="56"/>
      <c r="M377" s="56">
        <f>SUM(M378:M380)</f>
        <v>0</v>
      </c>
      <c r="N377" s="56"/>
      <c r="O377" s="56"/>
      <c r="P377" s="485"/>
      <c r="Q377" s="56"/>
      <c r="R377" s="56">
        <f>SUM(R378:R380)</f>
        <v>0</v>
      </c>
      <c r="S377" s="56"/>
      <c r="T377" s="56"/>
      <c r="U377" s="485"/>
      <c r="V377" s="56"/>
      <c r="W377" s="56">
        <f>SUM(W378:W380)</f>
        <v>0</v>
      </c>
      <c r="X377" s="56"/>
      <c r="Y377" s="56"/>
      <c r="Z377" s="485"/>
      <c r="AA377" s="56"/>
      <c r="AB377" s="56">
        <f>SUM(AB378:AB380)</f>
        <v>0</v>
      </c>
      <c r="AC377" s="56"/>
      <c r="AD377" s="56"/>
      <c r="AE377" s="485"/>
      <c r="AF377" s="56"/>
      <c r="AG377" s="56">
        <f>SUM(AG378:AG380)</f>
        <v>0</v>
      </c>
      <c r="AH377" s="56"/>
      <c r="AI377" s="56"/>
      <c r="AJ377" s="485"/>
      <c r="AK377" s="56"/>
      <c r="AL377" s="56">
        <f>SUM(AL378:AL380)</f>
        <v>0</v>
      </c>
      <c r="AM377" s="56"/>
      <c r="AN377" s="56"/>
      <c r="AO377" s="485"/>
      <c r="AP377" s="56"/>
      <c r="AQ377" s="56">
        <f>SUM(AQ378:AQ380)</f>
        <v>0</v>
      </c>
      <c r="AR377" s="56"/>
      <c r="AS377" s="56"/>
      <c r="AT377" s="485"/>
      <c r="AU377" s="56"/>
      <c r="AV377" s="56">
        <f>SUM(AV378:AV380)</f>
        <v>0</v>
      </c>
      <c r="AW377" s="56"/>
      <c r="AX377" s="56"/>
      <c r="AY377" s="485"/>
      <c r="AZ377" s="56"/>
      <c r="BA377" s="56">
        <f>SUM(BA378:BA380)</f>
        <v>0</v>
      </c>
      <c r="BB377" s="56"/>
      <c r="BC377" s="56"/>
      <c r="BD377" s="485"/>
      <c r="BE377" s="56"/>
      <c r="BF377" s="56">
        <f>SUM(BF378:BF380)</f>
        <v>0</v>
      </c>
      <c r="BG377" s="56"/>
      <c r="BH377" s="56"/>
      <c r="BI377" s="485"/>
      <c r="BJ377" s="56"/>
      <c r="BK377" s="56">
        <f>SUM(BK378:BK380)</f>
        <v>0</v>
      </c>
      <c r="BL377" s="56"/>
      <c r="BM377" s="56"/>
      <c r="BN377" s="485"/>
      <c r="BO377" s="56"/>
      <c r="BP377" s="56">
        <f>SUM(BP378:BP380)</f>
        <v>0</v>
      </c>
      <c r="BQ377" s="56"/>
      <c r="BR377" s="56"/>
      <c r="BS377" s="485"/>
      <c r="BT377" s="56"/>
      <c r="BU377" s="56">
        <f>SUM(BU378:BU380)</f>
        <v>0</v>
      </c>
      <c r="BV377" s="56"/>
      <c r="BW377" s="56"/>
      <c r="BX377" s="485"/>
      <c r="BY377" s="56"/>
      <c r="BZ377" s="56">
        <f>SUM(BZ378:BZ380)</f>
        <v>5245759</v>
      </c>
      <c r="CA377" s="56"/>
      <c r="CB377" s="56"/>
      <c r="CC377" s="485"/>
      <c r="CD377" s="56"/>
      <c r="CE377" s="56">
        <f>SUM(CE378:CE380)</f>
        <v>0</v>
      </c>
      <c r="CF377" s="56"/>
      <c r="CG377" s="56"/>
      <c r="CH377" s="485"/>
      <c r="CI377" s="56"/>
      <c r="CJ377" s="56">
        <f>SUM(CJ378:CJ380)</f>
        <v>571306</v>
      </c>
      <c r="CK377" s="56"/>
      <c r="CL377" s="56"/>
      <c r="CM377" s="485"/>
      <c r="CN377" s="56"/>
      <c r="CO377" s="56">
        <f>SUM(CO378:CO380)</f>
        <v>1350892</v>
      </c>
      <c r="CP377" s="56"/>
      <c r="CQ377" s="56"/>
      <c r="CR377" s="485"/>
      <c r="CS377" s="56"/>
      <c r="CT377" s="56">
        <f>SUM(CT378:CT380)</f>
        <v>0</v>
      </c>
      <c r="CU377" s="56"/>
      <c r="CV377" s="56"/>
      <c r="CW377" s="485"/>
      <c r="CX377" s="56"/>
      <c r="CY377" s="56">
        <f>SUM(CY378:CY380)</f>
        <v>0</v>
      </c>
      <c r="CZ377" s="56"/>
      <c r="DA377" s="56"/>
      <c r="DB377" s="485"/>
      <c r="DC377" s="56"/>
      <c r="DD377" s="56">
        <f>SUM(DD378:DD380)</f>
        <v>0</v>
      </c>
      <c r="DE377" s="56"/>
      <c r="DF377" s="56"/>
      <c r="DG377" s="485"/>
      <c r="DH377" s="56"/>
      <c r="DI377" s="56">
        <f>SUM(DI378:DI380)</f>
        <v>2689235</v>
      </c>
      <c r="DJ377" s="56"/>
      <c r="DK377" s="56"/>
      <c r="DL377" s="485"/>
      <c r="DM377" s="56"/>
      <c r="DN377" s="56">
        <f>SUM(DN378:DN380)</f>
        <v>0</v>
      </c>
      <c r="DO377" s="56"/>
      <c r="DP377" s="56"/>
      <c r="DQ377" s="485"/>
      <c r="DR377" s="56"/>
      <c r="DS377" s="56">
        <f>SUM(DS378:DS380)</f>
        <v>0</v>
      </c>
      <c r="DT377" s="56"/>
      <c r="DU377" s="56"/>
      <c r="DV377" s="485"/>
      <c r="DW377" s="56"/>
      <c r="DX377" s="56">
        <f>SUM(DX378:DX380)</f>
        <v>0</v>
      </c>
      <c r="DY377" s="56"/>
      <c r="DZ377" s="56"/>
      <c r="EA377" s="485"/>
      <c r="EB377" s="56"/>
      <c r="EC377" s="56">
        <f>SUM(EC378:EC380)</f>
        <v>360489</v>
      </c>
      <c r="ED377" s="56"/>
      <c r="EE377" s="56"/>
      <c r="EF377" s="485"/>
      <c r="EG377" s="56"/>
      <c r="EH377" s="56">
        <f>SUM(EH378:EH380)</f>
        <v>273837</v>
      </c>
      <c r="EI377" s="56"/>
      <c r="EJ377" s="56"/>
      <c r="EK377" s="485"/>
      <c r="EL377" s="56"/>
      <c r="EM377" s="56">
        <f>SUM(EM378:EM380)</f>
        <v>1922198</v>
      </c>
      <c r="EN377" s="56"/>
      <c r="EO377" s="56"/>
      <c r="EP377" s="144"/>
    </row>
    <row r="378" spans="4:146" ht="12.75" customHeight="1" x14ac:dyDescent="0.3">
      <c r="D378" s="144" t="s">
        <v>362</v>
      </c>
      <c r="G378" s="406"/>
      <c r="H378" s="483">
        <v>0</v>
      </c>
      <c r="I378" s="484"/>
      <c r="J378" s="56"/>
      <c r="K378" s="485"/>
      <c r="L378" s="486"/>
      <c r="M378" s="483">
        <v>0</v>
      </c>
      <c r="N378" s="484"/>
      <c r="O378" s="56"/>
      <c r="P378" s="485"/>
      <c r="Q378" s="486"/>
      <c r="R378" s="483">
        <v>0</v>
      </c>
      <c r="S378" s="484"/>
      <c r="T378" s="56"/>
      <c r="U378" s="485"/>
      <c r="V378" s="486"/>
      <c r="W378" s="483">
        <v>0</v>
      </c>
      <c r="X378" s="484"/>
      <c r="Y378" s="56"/>
      <c r="Z378" s="485"/>
      <c r="AA378" s="486"/>
      <c r="AB378" s="483">
        <v>0</v>
      </c>
      <c r="AC378" s="484"/>
      <c r="AD378" s="56"/>
      <c r="AE378" s="485"/>
      <c r="AF378" s="486"/>
      <c r="AG378" s="483">
        <v>0</v>
      </c>
      <c r="AH378" s="484"/>
      <c r="AI378" s="56"/>
      <c r="AJ378" s="485"/>
      <c r="AK378" s="486"/>
      <c r="AL378" s="483">
        <v>0</v>
      </c>
      <c r="AM378" s="484"/>
      <c r="AN378" s="56"/>
      <c r="AO378" s="485"/>
      <c r="AP378" s="486"/>
      <c r="AQ378" s="483">
        <v>0</v>
      </c>
      <c r="AR378" s="484"/>
      <c r="AS378" s="56"/>
      <c r="AT378" s="485"/>
      <c r="AU378" s="486"/>
      <c r="AV378" s="483">
        <v>0</v>
      </c>
      <c r="AW378" s="484"/>
      <c r="AX378" s="56"/>
      <c r="AY378" s="485"/>
      <c r="AZ378" s="486"/>
      <c r="BA378" s="483">
        <v>0</v>
      </c>
      <c r="BB378" s="484"/>
      <c r="BC378" s="56"/>
      <c r="BD378" s="485"/>
      <c r="BE378" s="486"/>
      <c r="BF378" s="483">
        <v>0</v>
      </c>
      <c r="BG378" s="484"/>
      <c r="BH378" s="56"/>
      <c r="BI378" s="485"/>
      <c r="BJ378" s="486"/>
      <c r="BK378" s="483">
        <v>0</v>
      </c>
      <c r="BL378" s="484"/>
      <c r="BM378" s="56"/>
      <c r="BN378" s="485"/>
      <c r="BO378" s="486"/>
      <c r="BP378" s="483">
        <v>0</v>
      </c>
      <c r="BQ378" s="484"/>
      <c r="BR378" s="56"/>
      <c r="BS378" s="485"/>
      <c r="BT378" s="486"/>
      <c r="BU378" s="483">
        <f>SUM(M378:BP378)</f>
        <v>0</v>
      </c>
      <c r="BV378" s="484"/>
      <c r="BW378" s="56"/>
      <c r="BX378" s="485"/>
      <c r="BY378" s="486"/>
      <c r="BZ378" s="483">
        <v>5410758</v>
      </c>
      <c r="CA378" s="484"/>
      <c r="CB378" s="56"/>
      <c r="CC378" s="485"/>
      <c r="CD378" s="486"/>
      <c r="CE378" s="483">
        <v>0</v>
      </c>
      <c r="CF378" s="484"/>
      <c r="CG378" s="56"/>
      <c r="CH378" s="485"/>
      <c r="CI378" s="486"/>
      <c r="CJ378" s="483">
        <v>529401</v>
      </c>
      <c r="CK378" s="484"/>
      <c r="CL378" s="56"/>
      <c r="CM378" s="485"/>
      <c r="CN378" s="486"/>
      <c r="CO378" s="483">
        <v>1319059</v>
      </c>
      <c r="CP378" s="484"/>
      <c r="CQ378" s="56"/>
      <c r="CR378" s="485"/>
      <c r="CS378" s="486"/>
      <c r="CT378" s="483">
        <v>0</v>
      </c>
      <c r="CU378" s="484"/>
      <c r="CV378" s="56"/>
      <c r="CW378" s="485"/>
      <c r="CX378" s="486"/>
      <c r="CY378" s="483">
        <v>0</v>
      </c>
      <c r="CZ378" s="484"/>
      <c r="DA378" s="56"/>
      <c r="DB378" s="485"/>
      <c r="DC378" s="486"/>
      <c r="DD378" s="483">
        <v>0</v>
      </c>
      <c r="DE378" s="484"/>
      <c r="DF378" s="56"/>
      <c r="DG378" s="485"/>
      <c r="DH378" s="486"/>
      <c r="DI378" s="483">
        <v>2914899</v>
      </c>
      <c r="DJ378" s="484"/>
      <c r="DK378" s="56"/>
      <c r="DL378" s="485"/>
      <c r="DM378" s="486"/>
      <c r="DN378" s="483">
        <v>0</v>
      </c>
      <c r="DO378" s="484"/>
      <c r="DP378" s="56"/>
      <c r="DQ378" s="485"/>
      <c r="DR378" s="486"/>
      <c r="DS378" s="483">
        <v>0</v>
      </c>
      <c r="DT378" s="484"/>
      <c r="DU378" s="56"/>
      <c r="DV378" s="485"/>
      <c r="DW378" s="486"/>
      <c r="DX378" s="483">
        <v>0</v>
      </c>
      <c r="DY378" s="484"/>
      <c r="DZ378" s="56"/>
      <c r="EA378" s="485"/>
      <c r="EB378" s="486"/>
      <c r="EC378" s="483">
        <v>366939</v>
      </c>
      <c r="ED378" s="484"/>
      <c r="EE378" s="56"/>
      <c r="EF378" s="485"/>
      <c r="EG378" s="486"/>
      <c r="EH378" s="483">
        <v>280460</v>
      </c>
      <c r="EI378" s="484"/>
      <c r="EJ378" s="56"/>
      <c r="EK378" s="485"/>
      <c r="EL378" s="486"/>
      <c r="EM378" s="483">
        <f t="shared" ref="EM378:EM380" si="50">SUM(CE378:CO378)</f>
        <v>1848460</v>
      </c>
      <c r="EN378" s="484"/>
      <c r="EO378" s="56"/>
      <c r="EP378" s="144"/>
    </row>
    <row r="379" spans="4:146" ht="12.75" customHeight="1" x14ac:dyDescent="0.3">
      <c r="D379" s="144" t="s">
        <v>365</v>
      </c>
      <c r="G379" s="400"/>
      <c r="H379" s="56">
        <v>0</v>
      </c>
      <c r="I379" s="55"/>
      <c r="J379" s="56"/>
      <c r="K379" s="485"/>
      <c r="L379" s="485"/>
      <c r="M379" s="56">
        <v>0</v>
      </c>
      <c r="N379" s="55"/>
      <c r="O379" s="56"/>
      <c r="P379" s="485"/>
      <c r="Q379" s="485"/>
      <c r="R379" s="56">
        <v>0</v>
      </c>
      <c r="S379" s="55"/>
      <c r="T379" s="56"/>
      <c r="U379" s="485"/>
      <c r="V379" s="485"/>
      <c r="W379" s="56">
        <v>0</v>
      </c>
      <c r="X379" s="55"/>
      <c r="Y379" s="56"/>
      <c r="Z379" s="485"/>
      <c r="AA379" s="485"/>
      <c r="AB379" s="56">
        <v>0</v>
      </c>
      <c r="AC379" s="55"/>
      <c r="AD379" s="56"/>
      <c r="AE379" s="485"/>
      <c r="AF379" s="485"/>
      <c r="AG379" s="56">
        <v>0</v>
      </c>
      <c r="AH379" s="55"/>
      <c r="AI379" s="56"/>
      <c r="AJ379" s="485"/>
      <c r="AK379" s="485"/>
      <c r="AL379" s="56">
        <v>0</v>
      </c>
      <c r="AM379" s="55"/>
      <c r="AN379" s="56"/>
      <c r="AO379" s="485"/>
      <c r="AP379" s="485"/>
      <c r="AQ379" s="56">
        <v>0</v>
      </c>
      <c r="AR379" s="55"/>
      <c r="AS379" s="56"/>
      <c r="AT379" s="485"/>
      <c r="AU379" s="485"/>
      <c r="AV379" s="56">
        <v>0</v>
      </c>
      <c r="AW379" s="55"/>
      <c r="AX379" s="56"/>
      <c r="AY379" s="485"/>
      <c r="AZ379" s="485"/>
      <c r="BA379" s="56">
        <v>0</v>
      </c>
      <c r="BB379" s="55"/>
      <c r="BC379" s="56"/>
      <c r="BD379" s="485"/>
      <c r="BE379" s="485"/>
      <c r="BF379" s="56">
        <v>0</v>
      </c>
      <c r="BG379" s="55"/>
      <c r="BH379" s="56"/>
      <c r="BI379" s="485"/>
      <c r="BJ379" s="485"/>
      <c r="BK379" s="56">
        <v>0</v>
      </c>
      <c r="BL379" s="55"/>
      <c r="BM379" s="56"/>
      <c r="BN379" s="485"/>
      <c r="BO379" s="485"/>
      <c r="BP379" s="56">
        <v>0</v>
      </c>
      <c r="BQ379" s="55"/>
      <c r="BR379" s="56"/>
      <c r="BS379" s="485"/>
      <c r="BT379" s="485"/>
      <c r="BU379" s="56">
        <f>SUM(M379:BP379)</f>
        <v>0</v>
      </c>
      <c r="BV379" s="55"/>
      <c r="BW379" s="56"/>
      <c r="BX379" s="485"/>
      <c r="BY379" s="485"/>
      <c r="BZ379" s="56">
        <v>73738</v>
      </c>
      <c r="CA379" s="55"/>
      <c r="CB379" s="56"/>
      <c r="CC379" s="485"/>
      <c r="CD379" s="485"/>
      <c r="CE379" s="56">
        <v>0</v>
      </c>
      <c r="CF379" s="55"/>
      <c r="CG379" s="56"/>
      <c r="CH379" s="485"/>
      <c r="CI379" s="485"/>
      <c r="CJ379" s="56">
        <v>41905</v>
      </c>
      <c r="CK379" s="55"/>
      <c r="CL379" s="56"/>
      <c r="CM379" s="485"/>
      <c r="CN379" s="485"/>
      <c r="CO379" s="56">
        <v>31833</v>
      </c>
      <c r="CP379" s="55"/>
      <c r="CQ379" s="56"/>
      <c r="CR379" s="485"/>
      <c r="CS379" s="485"/>
      <c r="CT379" s="56">
        <v>0</v>
      </c>
      <c r="CU379" s="55"/>
      <c r="CV379" s="56"/>
      <c r="CW379" s="485"/>
      <c r="CX379" s="485"/>
      <c r="CY379" s="56">
        <v>0</v>
      </c>
      <c r="CZ379" s="55"/>
      <c r="DA379" s="56"/>
      <c r="DB379" s="485"/>
      <c r="DC379" s="485"/>
      <c r="DD379" s="56">
        <v>0</v>
      </c>
      <c r="DE379" s="55"/>
      <c r="DF379" s="56"/>
      <c r="DG379" s="485"/>
      <c r="DH379" s="485"/>
      <c r="DI379" s="56">
        <v>0</v>
      </c>
      <c r="DJ379" s="55"/>
      <c r="DK379" s="56"/>
      <c r="DL379" s="485"/>
      <c r="DM379" s="485"/>
      <c r="DN379" s="56">
        <v>0</v>
      </c>
      <c r="DO379" s="55"/>
      <c r="DP379" s="56"/>
      <c r="DQ379" s="485"/>
      <c r="DR379" s="485"/>
      <c r="DS379" s="56">
        <v>0</v>
      </c>
      <c r="DT379" s="55"/>
      <c r="DU379" s="56"/>
      <c r="DV379" s="485"/>
      <c r="DW379" s="485"/>
      <c r="DX379" s="56">
        <v>0</v>
      </c>
      <c r="DY379" s="55"/>
      <c r="DZ379" s="56"/>
      <c r="EA379" s="485"/>
      <c r="EB379" s="485"/>
      <c r="EC379" s="56">
        <v>0</v>
      </c>
      <c r="ED379" s="55"/>
      <c r="EE379" s="56"/>
      <c r="EF379" s="485"/>
      <c r="EG379" s="485"/>
      <c r="EH379" s="56">
        <v>0</v>
      </c>
      <c r="EI379" s="55"/>
      <c r="EJ379" s="56"/>
      <c r="EK379" s="485"/>
      <c r="EL379" s="485"/>
      <c r="EM379" s="56">
        <f t="shared" si="50"/>
        <v>73738</v>
      </c>
      <c r="EN379" s="55"/>
      <c r="EO379" s="56"/>
      <c r="EP379" s="144"/>
    </row>
    <row r="380" spans="4:146" ht="12.75" customHeight="1" x14ac:dyDescent="0.3">
      <c r="D380" s="144" t="s">
        <v>366</v>
      </c>
      <c r="G380" s="420"/>
      <c r="H380" s="121">
        <v>0</v>
      </c>
      <c r="I380" s="120"/>
      <c r="J380" s="56"/>
      <c r="K380" s="485"/>
      <c r="L380" s="494"/>
      <c r="M380" s="121">
        <v>0</v>
      </c>
      <c r="N380" s="120"/>
      <c r="O380" s="56"/>
      <c r="P380" s="485"/>
      <c r="Q380" s="494"/>
      <c r="R380" s="121">
        <v>0</v>
      </c>
      <c r="S380" s="120"/>
      <c r="T380" s="56"/>
      <c r="U380" s="485"/>
      <c r="V380" s="494"/>
      <c r="W380" s="121">
        <v>0</v>
      </c>
      <c r="X380" s="120"/>
      <c r="Y380" s="56"/>
      <c r="Z380" s="485"/>
      <c r="AA380" s="494"/>
      <c r="AB380" s="121">
        <v>0</v>
      </c>
      <c r="AC380" s="120"/>
      <c r="AD380" s="56"/>
      <c r="AE380" s="485"/>
      <c r="AF380" s="494"/>
      <c r="AG380" s="121">
        <v>0</v>
      </c>
      <c r="AH380" s="120"/>
      <c r="AI380" s="56"/>
      <c r="AJ380" s="485"/>
      <c r="AK380" s="494"/>
      <c r="AL380" s="121">
        <v>0</v>
      </c>
      <c r="AM380" s="120"/>
      <c r="AN380" s="56"/>
      <c r="AO380" s="485"/>
      <c r="AP380" s="494"/>
      <c r="AQ380" s="121">
        <v>0</v>
      </c>
      <c r="AR380" s="120"/>
      <c r="AS380" s="56"/>
      <c r="AT380" s="485"/>
      <c r="AU380" s="494"/>
      <c r="AV380" s="121">
        <v>0</v>
      </c>
      <c r="AW380" s="120"/>
      <c r="AX380" s="56"/>
      <c r="AY380" s="485"/>
      <c r="AZ380" s="494"/>
      <c r="BA380" s="121">
        <v>0</v>
      </c>
      <c r="BB380" s="120"/>
      <c r="BC380" s="56"/>
      <c r="BD380" s="485"/>
      <c r="BE380" s="494"/>
      <c r="BF380" s="121">
        <v>0</v>
      </c>
      <c r="BG380" s="120"/>
      <c r="BH380" s="56"/>
      <c r="BI380" s="485"/>
      <c r="BJ380" s="494"/>
      <c r="BK380" s="121">
        <v>0</v>
      </c>
      <c r="BL380" s="120"/>
      <c r="BM380" s="56"/>
      <c r="BN380" s="485"/>
      <c r="BO380" s="494"/>
      <c r="BP380" s="121">
        <v>0</v>
      </c>
      <c r="BQ380" s="120"/>
      <c r="BR380" s="56"/>
      <c r="BS380" s="485"/>
      <c r="BT380" s="494"/>
      <c r="BU380" s="121">
        <f>SUM(M380:BP380)</f>
        <v>0</v>
      </c>
      <c r="BV380" s="120"/>
      <c r="BW380" s="56"/>
      <c r="BX380" s="485"/>
      <c r="BY380" s="494"/>
      <c r="BZ380" s="121">
        <v>-238737</v>
      </c>
      <c r="CA380" s="120"/>
      <c r="CB380" s="56"/>
      <c r="CC380" s="485"/>
      <c r="CD380" s="494"/>
      <c r="CE380" s="121">
        <v>0</v>
      </c>
      <c r="CF380" s="120"/>
      <c r="CG380" s="56"/>
      <c r="CH380" s="485"/>
      <c r="CI380" s="494"/>
      <c r="CJ380" s="121">
        <v>0</v>
      </c>
      <c r="CK380" s="120"/>
      <c r="CL380" s="56"/>
      <c r="CM380" s="485"/>
      <c r="CN380" s="494"/>
      <c r="CO380" s="121">
        <v>0</v>
      </c>
      <c r="CP380" s="120"/>
      <c r="CQ380" s="56"/>
      <c r="CR380" s="485"/>
      <c r="CS380" s="494"/>
      <c r="CT380" s="121">
        <v>0</v>
      </c>
      <c r="CU380" s="120"/>
      <c r="CV380" s="56"/>
      <c r="CW380" s="485"/>
      <c r="CX380" s="494"/>
      <c r="CY380" s="121">
        <v>0</v>
      </c>
      <c r="CZ380" s="120"/>
      <c r="DA380" s="56"/>
      <c r="DB380" s="485"/>
      <c r="DC380" s="494"/>
      <c r="DD380" s="121">
        <v>0</v>
      </c>
      <c r="DE380" s="120"/>
      <c r="DF380" s="56"/>
      <c r="DG380" s="485"/>
      <c r="DH380" s="494"/>
      <c r="DI380" s="121">
        <v>-225664</v>
      </c>
      <c r="DJ380" s="120"/>
      <c r="DK380" s="56"/>
      <c r="DL380" s="485"/>
      <c r="DM380" s="494"/>
      <c r="DN380" s="121">
        <v>0</v>
      </c>
      <c r="DO380" s="120"/>
      <c r="DP380" s="56"/>
      <c r="DQ380" s="485"/>
      <c r="DR380" s="494"/>
      <c r="DS380" s="121">
        <v>0</v>
      </c>
      <c r="DT380" s="120"/>
      <c r="DU380" s="56"/>
      <c r="DV380" s="485"/>
      <c r="DW380" s="494"/>
      <c r="DX380" s="121">
        <v>0</v>
      </c>
      <c r="DY380" s="120"/>
      <c r="DZ380" s="56"/>
      <c r="EA380" s="485"/>
      <c r="EB380" s="494"/>
      <c r="EC380" s="121">
        <v>-6450</v>
      </c>
      <c r="ED380" s="120"/>
      <c r="EE380" s="56"/>
      <c r="EF380" s="485"/>
      <c r="EG380" s="494"/>
      <c r="EH380" s="121">
        <v>-6623</v>
      </c>
      <c r="EI380" s="120"/>
      <c r="EJ380" s="56"/>
      <c r="EK380" s="485"/>
      <c r="EL380" s="494"/>
      <c r="EM380" s="121">
        <f t="shared" si="50"/>
        <v>0</v>
      </c>
      <c r="EN380" s="120"/>
      <c r="EO380" s="56"/>
      <c r="EP380" s="144"/>
    </row>
    <row r="381" spans="4:146" ht="12.75" hidden="1" customHeight="1" x14ac:dyDescent="0.3">
      <c r="D381" s="144"/>
      <c r="H381" s="56"/>
      <c r="I381" s="56"/>
      <c r="J381" s="56"/>
      <c r="K381" s="485"/>
      <c r="L381" s="56"/>
      <c r="M381" s="56"/>
      <c r="N381" s="56"/>
      <c r="O381" s="56"/>
      <c r="P381" s="485"/>
      <c r="Q381" s="56"/>
      <c r="R381" s="56"/>
      <c r="S381" s="56"/>
      <c r="T381" s="56"/>
      <c r="U381" s="485"/>
      <c r="V381" s="56"/>
      <c r="W381" s="56"/>
      <c r="X381" s="56"/>
      <c r="Y381" s="56"/>
      <c r="Z381" s="485"/>
      <c r="AA381" s="56"/>
      <c r="AB381" s="56"/>
      <c r="AC381" s="56"/>
      <c r="AD381" s="56"/>
      <c r="AE381" s="485"/>
      <c r="AF381" s="56"/>
      <c r="AG381" s="56"/>
      <c r="AH381" s="56"/>
      <c r="AI381" s="56"/>
      <c r="AJ381" s="485"/>
      <c r="AK381" s="56"/>
      <c r="AL381" s="56"/>
      <c r="AM381" s="56"/>
      <c r="AN381" s="56"/>
      <c r="AO381" s="485"/>
      <c r="AP381" s="56"/>
      <c r="AQ381" s="56"/>
      <c r="AR381" s="56"/>
      <c r="AS381" s="56"/>
      <c r="AT381" s="485"/>
      <c r="AU381" s="56"/>
      <c r="AV381" s="56"/>
      <c r="AW381" s="56"/>
      <c r="AX381" s="56"/>
      <c r="AY381" s="485"/>
      <c r="AZ381" s="56"/>
      <c r="BA381" s="56"/>
      <c r="BB381" s="56"/>
      <c r="BC381" s="56"/>
      <c r="BD381" s="485"/>
      <c r="BE381" s="56"/>
      <c r="BF381" s="56"/>
      <c r="BG381" s="56"/>
      <c r="BH381" s="56"/>
      <c r="BI381" s="485"/>
      <c r="BJ381" s="56"/>
      <c r="BK381" s="56"/>
      <c r="BL381" s="56"/>
      <c r="BM381" s="56"/>
      <c r="BN381" s="485"/>
      <c r="BO381" s="56"/>
      <c r="BP381" s="56"/>
      <c r="BQ381" s="56"/>
      <c r="BR381" s="56"/>
      <c r="BS381" s="485"/>
      <c r="BT381" s="56"/>
      <c r="BU381" s="56"/>
      <c r="BV381" s="56"/>
      <c r="BW381" s="56"/>
      <c r="BX381" s="485"/>
      <c r="BY381" s="56"/>
      <c r="BZ381" s="56"/>
      <c r="CA381" s="56"/>
      <c r="CB381" s="56"/>
      <c r="CC381" s="485"/>
      <c r="CD381" s="56"/>
      <c r="CE381" s="56"/>
      <c r="CF381" s="56"/>
      <c r="CG381" s="56"/>
      <c r="CH381" s="485"/>
      <c r="CI381" s="56"/>
      <c r="CJ381" s="56"/>
      <c r="CK381" s="56"/>
      <c r="CL381" s="56"/>
      <c r="CM381" s="485"/>
      <c r="CN381" s="56"/>
      <c r="CO381" s="56"/>
      <c r="CP381" s="56"/>
      <c r="CQ381" s="56"/>
      <c r="CR381" s="485"/>
      <c r="CS381" s="56"/>
      <c r="CT381" s="56"/>
      <c r="CU381" s="56"/>
      <c r="CV381" s="56"/>
      <c r="CW381" s="485"/>
      <c r="CX381" s="56"/>
      <c r="CY381" s="56"/>
      <c r="CZ381" s="56"/>
      <c r="DA381" s="56"/>
      <c r="DB381" s="485"/>
      <c r="DC381" s="56"/>
      <c r="DD381" s="56"/>
      <c r="DE381" s="56"/>
      <c r="DF381" s="56"/>
      <c r="DG381" s="485"/>
      <c r="DH381" s="56"/>
      <c r="DI381" s="56"/>
      <c r="DJ381" s="56"/>
      <c r="DK381" s="56"/>
      <c r="DL381" s="485"/>
      <c r="DM381" s="56"/>
      <c r="DN381" s="56"/>
      <c r="DO381" s="56"/>
      <c r="DP381" s="56"/>
      <c r="DQ381" s="485"/>
      <c r="DR381" s="56"/>
      <c r="DS381" s="56"/>
      <c r="DT381" s="56"/>
      <c r="DU381" s="56"/>
      <c r="DV381" s="485"/>
      <c r="DW381" s="56"/>
      <c r="DX381" s="56"/>
      <c r="DY381" s="56"/>
      <c r="DZ381" s="56"/>
      <c r="EA381" s="485"/>
      <c r="EB381" s="56"/>
      <c r="EC381" s="56"/>
      <c r="ED381" s="56"/>
      <c r="EE381" s="56"/>
      <c r="EF381" s="485"/>
      <c r="EG381" s="56"/>
      <c r="EH381" s="56"/>
      <c r="EI381" s="56"/>
      <c r="EJ381" s="56"/>
      <c r="EK381" s="485"/>
      <c r="EL381" s="56"/>
      <c r="EM381" s="56"/>
      <c r="EN381" s="56"/>
      <c r="EO381" s="56"/>
      <c r="EP381" s="144"/>
    </row>
    <row r="382" spans="4:146" ht="12.75" hidden="1" customHeight="1" x14ac:dyDescent="0.3">
      <c r="D382" s="144" t="s">
        <v>426</v>
      </c>
      <c r="H382" s="56">
        <f>SUM(H383:H385)</f>
        <v>0</v>
      </c>
      <c r="I382" s="56"/>
      <c r="J382" s="56"/>
      <c r="K382" s="485"/>
      <c r="L382" s="56"/>
      <c r="M382" s="56">
        <f>SUM(M383:M385)</f>
        <v>0</v>
      </c>
      <c r="N382" s="56"/>
      <c r="O382" s="56"/>
      <c r="P382" s="485"/>
      <c r="Q382" s="56"/>
      <c r="R382" s="56">
        <f>SUM(R383:R385)</f>
        <v>0</v>
      </c>
      <c r="S382" s="56"/>
      <c r="T382" s="56"/>
      <c r="U382" s="485"/>
      <c r="V382" s="56"/>
      <c r="W382" s="56">
        <f>SUM(W383:W385)</f>
        <v>0</v>
      </c>
      <c r="X382" s="56"/>
      <c r="Y382" s="56"/>
      <c r="Z382" s="485"/>
      <c r="AA382" s="56"/>
      <c r="AB382" s="56">
        <f>SUM(AB383:AB385)</f>
        <v>0</v>
      </c>
      <c r="AC382" s="56"/>
      <c r="AD382" s="56"/>
      <c r="AE382" s="485"/>
      <c r="AF382" s="56"/>
      <c r="AG382" s="56">
        <f>SUM(AG383:AG385)</f>
        <v>0</v>
      </c>
      <c r="AH382" s="56"/>
      <c r="AI382" s="56"/>
      <c r="AJ382" s="485"/>
      <c r="AK382" s="56"/>
      <c r="AL382" s="56">
        <f>SUM(AL383:AL385)</f>
        <v>0</v>
      </c>
      <c r="AM382" s="56"/>
      <c r="AN382" s="56"/>
      <c r="AO382" s="485"/>
      <c r="AP382" s="56"/>
      <c r="AQ382" s="56">
        <f>SUM(AQ383:AQ385)</f>
        <v>0</v>
      </c>
      <c r="AR382" s="56"/>
      <c r="AS382" s="56"/>
      <c r="AT382" s="485"/>
      <c r="AU382" s="56"/>
      <c r="AV382" s="56">
        <f>SUM(AV383:AV385)</f>
        <v>0</v>
      </c>
      <c r="AW382" s="56"/>
      <c r="AX382" s="56"/>
      <c r="AY382" s="485"/>
      <c r="AZ382" s="56"/>
      <c r="BA382" s="56">
        <f>SUM(BA383:BA385)</f>
        <v>0</v>
      </c>
      <c r="BB382" s="56"/>
      <c r="BC382" s="56"/>
      <c r="BD382" s="485"/>
      <c r="BE382" s="56"/>
      <c r="BF382" s="56">
        <f>SUM(BF383:BF385)</f>
        <v>0</v>
      </c>
      <c r="BG382" s="56"/>
      <c r="BH382" s="56"/>
      <c r="BI382" s="485"/>
      <c r="BJ382" s="56"/>
      <c r="BK382" s="56">
        <f>SUM(BK383:BK385)</f>
        <v>0</v>
      </c>
      <c r="BL382" s="56"/>
      <c r="BM382" s="56"/>
      <c r="BN382" s="485"/>
      <c r="BO382" s="56"/>
      <c r="BP382" s="56">
        <f>SUM(BP383:BP385)</f>
        <v>0</v>
      </c>
      <c r="BQ382" s="56"/>
      <c r="BR382" s="56"/>
      <c r="BS382" s="485"/>
      <c r="BT382" s="56"/>
      <c r="BU382" s="56">
        <f>SUM(BU383:BU385)</f>
        <v>0</v>
      </c>
      <c r="BV382" s="56"/>
      <c r="BW382" s="56"/>
      <c r="BX382" s="485"/>
      <c r="BY382" s="56"/>
      <c r="BZ382" s="56">
        <f>SUM(BZ383:BZ385)</f>
        <v>0</v>
      </c>
      <c r="CA382" s="56"/>
      <c r="CB382" s="56"/>
      <c r="CC382" s="485"/>
      <c r="CD382" s="56"/>
      <c r="CE382" s="56">
        <f>SUM(CE383:CE385)</f>
        <v>0</v>
      </c>
      <c r="CF382" s="56"/>
      <c r="CG382" s="56"/>
      <c r="CH382" s="485"/>
      <c r="CI382" s="56"/>
      <c r="CJ382" s="56">
        <f>SUM(CJ383:CJ385)</f>
        <v>0</v>
      </c>
      <c r="CK382" s="56"/>
      <c r="CL382" s="56"/>
      <c r="CM382" s="485"/>
      <c r="CN382" s="56"/>
      <c r="CO382" s="56">
        <f>SUM(CO383:CO385)</f>
        <v>0</v>
      </c>
      <c r="CP382" s="56"/>
      <c r="CQ382" s="56"/>
      <c r="CR382" s="485"/>
      <c r="CS382" s="56"/>
      <c r="CT382" s="56">
        <f>SUM(CT383:CT385)</f>
        <v>0</v>
      </c>
      <c r="CU382" s="56"/>
      <c r="CV382" s="56"/>
      <c r="CW382" s="485"/>
      <c r="CX382" s="56"/>
      <c r="CY382" s="56">
        <f>SUM(CY383:CY385)</f>
        <v>0</v>
      </c>
      <c r="CZ382" s="56"/>
      <c r="DA382" s="56"/>
      <c r="DB382" s="485"/>
      <c r="DC382" s="56"/>
      <c r="DD382" s="56">
        <f>SUM(DD383:DD385)</f>
        <v>0</v>
      </c>
      <c r="DE382" s="56"/>
      <c r="DF382" s="56"/>
      <c r="DG382" s="485"/>
      <c r="DH382" s="56"/>
      <c r="DI382" s="56">
        <f>SUM(DI383:DI385)</f>
        <v>0</v>
      </c>
      <c r="DJ382" s="56"/>
      <c r="DK382" s="56"/>
      <c r="DL382" s="485"/>
      <c r="DM382" s="56"/>
      <c r="DN382" s="56">
        <f>SUM(DN383:DN385)</f>
        <v>0</v>
      </c>
      <c r="DO382" s="56"/>
      <c r="DP382" s="56"/>
      <c r="DQ382" s="485"/>
      <c r="DR382" s="56"/>
      <c r="DS382" s="56">
        <f>SUM(DS383:DS385)</f>
        <v>0</v>
      </c>
      <c r="DT382" s="56"/>
      <c r="DU382" s="56"/>
      <c r="DV382" s="485"/>
      <c r="DW382" s="56"/>
      <c r="DX382" s="56">
        <f>SUM(DX383:DX385)</f>
        <v>0</v>
      </c>
      <c r="DY382" s="56"/>
      <c r="DZ382" s="56"/>
      <c r="EA382" s="485"/>
      <c r="EB382" s="56"/>
      <c r="EC382" s="56">
        <f>SUM(EC383:EC385)</f>
        <v>0</v>
      </c>
      <c r="ED382" s="56"/>
      <c r="EE382" s="56"/>
      <c r="EF382" s="485"/>
      <c r="EG382" s="56"/>
      <c r="EH382" s="56">
        <f>SUM(EH383:EH385)</f>
        <v>0</v>
      </c>
      <c r="EI382" s="56"/>
      <c r="EJ382" s="56"/>
      <c r="EK382" s="485"/>
      <c r="EL382" s="56"/>
      <c r="EM382" s="56">
        <f>SUM(EM383:EM385)</f>
        <v>0</v>
      </c>
      <c r="EN382" s="56"/>
      <c r="EO382" s="56"/>
      <c r="EP382" s="144"/>
    </row>
    <row r="383" spans="4:146" ht="12.75" hidden="1" customHeight="1" x14ac:dyDescent="0.3">
      <c r="D383" s="144" t="s">
        <v>362</v>
      </c>
      <c r="G383" s="406"/>
      <c r="H383" s="483">
        <v>0</v>
      </c>
      <c r="I383" s="484"/>
      <c r="J383" s="56"/>
      <c r="K383" s="485"/>
      <c r="L383" s="486"/>
      <c r="M383" s="483">
        <v>0</v>
      </c>
      <c r="N383" s="484"/>
      <c r="O383" s="56"/>
      <c r="P383" s="485"/>
      <c r="Q383" s="486"/>
      <c r="R383" s="483">
        <v>0</v>
      </c>
      <c r="S383" s="484"/>
      <c r="T383" s="56"/>
      <c r="U383" s="485"/>
      <c r="V383" s="486"/>
      <c r="W383" s="483">
        <v>0</v>
      </c>
      <c r="X383" s="484"/>
      <c r="Y383" s="56"/>
      <c r="Z383" s="485"/>
      <c r="AA383" s="486"/>
      <c r="AB383" s="483">
        <v>0</v>
      </c>
      <c r="AC383" s="484"/>
      <c r="AD383" s="56"/>
      <c r="AE383" s="485"/>
      <c r="AF383" s="486"/>
      <c r="AG383" s="483">
        <v>0</v>
      </c>
      <c r="AH383" s="484"/>
      <c r="AI383" s="56"/>
      <c r="AJ383" s="485"/>
      <c r="AK383" s="486"/>
      <c r="AL383" s="483">
        <v>0</v>
      </c>
      <c r="AM383" s="484"/>
      <c r="AN383" s="56"/>
      <c r="AO383" s="485"/>
      <c r="AP383" s="486"/>
      <c r="AQ383" s="483">
        <v>0</v>
      </c>
      <c r="AR383" s="484"/>
      <c r="AS383" s="56"/>
      <c r="AT383" s="485"/>
      <c r="AU383" s="486"/>
      <c r="AV383" s="483">
        <v>0</v>
      </c>
      <c r="AW383" s="484"/>
      <c r="AX383" s="56"/>
      <c r="AY383" s="485"/>
      <c r="AZ383" s="486"/>
      <c r="BA383" s="483">
        <v>0</v>
      </c>
      <c r="BB383" s="484"/>
      <c r="BC383" s="56"/>
      <c r="BD383" s="485"/>
      <c r="BE383" s="486"/>
      <c r="BF383" s="483">
        <v>0</v>
      </c>
      <c r="BG383" s="484"/>
      <c r="BH383" s="56"/>
      <c r="BI383" s="485"/>
      <c r="BJ383" s="486"/>
      <c r="BK383" s="483">
        <v>0</v>
      </c>
      <c r="BL383" s="484"/>
      <c r="BM383" s="56"/>
      <c r="BN383" s="485"/>
      <c r="BO383" s="486"/>
      <c r="BP383" s="483">
        <v>0</v>
      </c>
      <c r="BQ383" s="484"/>
      <c r="BR383" s="56"/>
      <c r="BS383" s="485"/>
      <c r="BT383" s="486"/>
      <c r="BU383" s="483">
        <f>SUM(M383:BP383)</f>
        <v>0</v>
      </c>
      <c r="BV383" s="484"/>
      <c r="BW383" s="56"/>
      <c r="BX383" s="485"/>
      <c r="BY383" s="486"/>
      <c r="BZ383" s="483">
        <v>0</v>
      </c>
      <c r="CA383" s="484"/>
      <c r="CB383" s="56"/>
      <c r="CC383" s="485"/>
      <c r="CD383" s="486"/>
      <c r="CE383" s="483">
        <v>0</v>
      </c>
      <c r="CF383" s="484"/>
      <c r="CG383" s="56"/>
      <c r="CH383" s="485"/>
      <c r="CI383" s="486"/>
      <c r="CJ383" s="483">
        <v>0</v>
      </c>
      <c r="CK383" s="484"/>
      <c r="CL383" s="56"/>
      <c r="CM383" s="485"/>
      <c r="CN383" s="486"/>
      <c r="CO383" s="483">
        <v>0</v>
      </c>
      <c r="CP383" s="484"/>
      <c r="CQ383" s="56"/>
      <c r="CR383" s="485"/>
      <c r="CS383" s="486"/>
      <c r="CT383" s="483">
        <v>0</v>
      </c>
      <c r="CU383" s="484"/>
      <c r="CV383" s="56"/>
      <c r="CW383" s="485"/>
      <c r="CX383" s="486"/>
      <c r="CY383" s="483">
        <v>0</v>
      </c>
      <c r="CZ383" s="484"/>
      <c r="DA383" s="56"/>
      <c r="DB383" s="485"/>
      <c r="DC383" s="486"/>
      <c r="DD383" s="483">
        <v>0</v>
      </c>
      <c r="DE383" s="484"/>
      <c r="DF383" s="56"/>
      <c r="DG383" s="485"/>
      <c r="DH383" s="486"/>
      <c r="DI383" s="483">
        <v>0</v>
      </c>
      <c r="DJ383" s="484"/>
      <c r="DK383" s="56"/>
      <c r="DL383" s="485"/>
      <c r="DM383" s="486"/>
      <c r="DN383" s="483">
        <v>0</v>
      </c>
      <c r="DO383" s="484"/>
      <c r="DP383" s="56"/>
      <c r="DQ383" s="485"/>
      <c r="DR383" s="486"/>
      <c r="DS383" s="483">
        <v>0</v>
      </c>
      <c r="DT383" s="484"/>
      <c r="DU383" s="56"/>
      <c r="DV383" s="485"/>
      <c r="DW383" s="486"/>
      <c r="DX383" s="483">
        <v>0</v>
      </c>
      <c r="DY383" s="484"/>
      <c r="DZ383" s="56"/>
      <c r="EA383" s="485"/>
      <c r="EB383" s="486"/>
      <c r="EC383" s="483">
        <v>0</v>
      </c>
      <c r="ED383" s="484"/>
      <c r="EE383" s="56"/>
      <c r="EF383" s="485"/>
      <c r="EG383" s="486"/>
      <c r="EH383" s="483">
        <v>0</v>
      </c>
      <c r="EI383" s="484"/>
      <c r="EJ383" s="56"/>
      <c r="EK383" s="485"/>
      <c r="EL383" s="486"/>
      <c r="EM383" s="483">
        <f>SUM(CE383:EH383)</f>
        <v>0</v>
      </c>
      <c r="EN383" s="484"/>
      <c r="EO383" s="56"/>
      <c r="EP383" s="144"/>
    </row>
    <row r="384" spans="4:146" ht="12.75" hidden="1" customHeight="1" x14ac:dyDescent="0.3">
      <c r="D384" s="144" t="s">
        <v>365</v>
      </c>
      <c r="G384" s="400"/>
      <c r="H384" s="56">
        <v>0</v>
      </c>
      <c r="I384" s="55"/>
      <c r="J384" s="56"/>
      <c r="K384" s="485"/>
      <c r="L384" s="485"/>
      <c r="M384" s="56">
        <v>0</v>
      </c>
      <c r="N384" s="55"/>
      <c r="O384" s="56"/>
      <c r="P384" s="485"/>
      <c r="Q384" s="485"/>
      <c r="R384" s="56">
        <v>0</v>
      </c>
      <c r="S384" s="55"/>
      <c r="T384" s="56"/>
      <c r="U384" s="485"/>
      <c r="V384" s="485"/>
      <c r="W384" s="56">
        <v>0</v>
      </c>
      <c r="X384" s="55"/>
      <c r="Y384" s="56"/>
      <c r="Z384" s="485"/>
      <c r="AA384" s="485"/>
      <c r="AB384" s="56">
        <v>0</v>
      </c>
      <c r="AC384" s="55"/>
      <c r="AD384" s="56"/>
      <c r="AE384" s="485"/>
      <c r="AF384" s="485"/>
      <c r="AG384" s="56">
        <v>0</v>
      </c>
      <c r="AH384" s="55"/>
      <c r="AI384" s="56"/>
      <c r="AJ384" s="485"/>
      <c r="AK384" s="485"/>
      <c r="AL384" s="56">
        <v>0</v>
      </c>
      <c r="AM384" s="55"/>
      <c r="AN384" s="56"/>
      <c r="AO384" s="485"/>
      <c r="AP384" s="485"/>
      <c r="AQ384" s="56">
        <v>0</v>
      </c>
      <c r="AR384" s="55"/>
      <c r="AS384" s="56"/>
      <c r="AT384" s="485"/>
      <c r="AU384" s="485"/>
      <c r="AV384" s="56">
        <v>0</v>
      </c>
      <c r="AW384" s="55"/>
      <c r="AX384" s="56"/>
      <c r="AY384" s="485"/>
      <c r="AZ384" s="485"/>
      <c r="BA384" s="56">
        <v>0</v>
      </c>
      <c r="BB384" s="55"/>
      <c r="BC384" s="56"/>
      <c r="BD384" s="485"/>
      <c r="BE384" s="485"/>
      <c r="BF384" s="56">
        <v>0</v>
      </c>
      <c r="BG384" s="55"/>
      <c r="BH384" s="56"/>
      <c r="BI384" s="485"/>
      <c r="BJ384" s="485"/>
      <c r="BK384" s="56">
        <v>0</v>
      </c>
      <c r="BL384" s="55"/>
      <c r="BM384" s="56"/>
      <c r="BN384" s="485"/>
      <c r="BO384" s="485"/>
      <c r="BP384" s="56">
        <v>0</v>
      </c>
      <c r="BQ384" s="55"/>
      <c r="BR384" s="56"/>
      <c r="BS384" s="485"/>
      <c r="BT384" s="485"/>
      <c r="BU384" s="56">
        <f>SUM(M384:BP384)</f>
        <v>0</v>
      </c>
      <c r="BV384" s="55"/>
      <c r="BW384" s="56"/>
      <c r="BX384" s="485"/>
      <c r="BY384" s="485"/>
      <c r="BZ384" s="56">
        <v>0</v>
      </c>
      <c r="CA384" s="55"/>
      <c r="CB384" s="56"/>
      <c r="CC384" s="485"/>
      <c r="CD384" s="485"/>
      <c r="CE384" s="56">
        <v>0</v>
      </c>
      <c r="CF384" s="55"/>
      <c r="CG384" s="56"/>
      <c r="CH384" s="485"/>
      <c r="CI384" s="485"/>
      <c r="CJ384" s="56">
        <v>0</v>
      </c>
      <c r="CK384" s="55"/>
      <c r="CL384" s="56"/>
      <c r="CM384" s="485"/>
      <c r="CN384" s="485"/>
      <c r="CO384" s="56">
        <v>0</v>
      </c>
      <c r="CP384" s="55"/>
      <c r="CQ384" s="56"/>
      <c r="CR384" s="485"/>
      <c r="CS384" s="485"/>
      <c r="CT384" s="56">
        <v>0</v>
      </c>
      <c r="CU384" s="55"/>
      <c r="CV384" s="56"/>
      <c r="CW384" s="485"/>
      <c r="CX384" s="485"/>
      <c r="CY384" s="56">
        <v>0</v>
      </c>
      <c r="CZ384" s="55"/>
      <c r="DA384" s="56"/>
      <c r="DB384" s="485"/>
      <c r="DC384" s="485"/>
      <c r="DD384" s="56">
        <v>0</v>
      </c>
      <c r="DE384" s="55"/>
      <c r="DF384" s="56"/>
      <c r="DG384" s="485"/>
      <c r="DH384" s="485"/>
      <c r="DI384" s="56">
        <v>0</v>
      </c>
      <c r="DJ384" s="55"/>
      <c r="DK384" s="56"/>
      <c r="DL384" s="485"/>
      <c r="DM384" s="485"/>
      <c r="DN384" s="56">
        <v>0</v>
      </c>
      <c r="DO384" s="55"/>
      <c r="DP384" s="56"/>
      <c r="DQ384" s="485"/>
      <c r="DR384" s="485"/>
      <c r="DS384" s="56">
        <v>0</v>
      </c>
      <c r="DT384" s="55"/>
      <c r="DU384" s="56"/>
      <c r="DV384" s="485"/>
      <c r="DW384" s="485"/>
      <c r="DX384" s="56">
        <v>0</v>
      </c>
      <c r="DY384" s="55"/>
      <c r="DZ384" s="56"/>
      <c r="EA384" s="485"/>
      <c r="EB384" s="485"/>
      <c r="EC384" s="56">
        <v>0</v>
      </c>
      <c r="ED384" s="55"/>
      <c r="EE384" s="56"/>
      <c r="EF384" s="485"/>
      <c r="EG384" s="485"/>
      <c r="EH384" s="56">
        <v>0</v>
      </c>
      <c r="EI384" s="55"/>
      <c r="EJ384" s="56"/>
      <c r="EK384" s="485"/>
      <c r="EL384" s="485"/>
      <c r="EM384" s="56">
        <f>SUM(CE384:EH384)</f>
        <v>0</v>
      </c>
      <c r="EN384" s="55"/>
      <c r="EO384" s="56"/>
      <c r="EP384" s="144"/>
    </row>
    <row r="385" spans="4:146" ht="12.75" hidden="1" customHeight="1" x14ac:dyDescent="0.3">
      <c r="D385" s="144" t="s">
        <v>366</v>
      </c>
      <c r="G385" s="420"/>
      <c r="H385" s="121">
        <v>0</v>
      </c>
      <c r="I385" s="120"/>
      <c r="J385" s="56"/>
      <c r="K385" s="485"/>
      <c r="L385" s="494"/>
      <c r="M385" s="121">
        <v>0</v>
      </c>
      <c r="N385" s="120"/>
      <c r="O385" s="56"/>
      <c r="P385" s="485"/>
      <c r="Q385" s="494"/>
      <c r="R385" s="121">
        <v>0</v>
      </c>
      <c r="S385" s="120"/>
      <c r="T385" s="56"/>
      <c r="U385" s="485"/>
      <c r="V385" s="494"/>
      <c r="W385" s="121">
        <v>0</v>
      </c>
      <c r="X385" s="120"/>
      <c r="Y385" s="56"/>
      <c r="Z385" s="485"/>
      <c r="AA385" s="494"/>
      <c r="AB385" s="121">
        <v>0</v>
      </c>
      <c r="AC385" s="120"/>
      <c r="AD385" s="56"/>
      <c r="AE385" s="485"/>
      <c r="AF385" s="494"/>
      <c r="AG385" s="121">
        <v>0</v>
      </c>
      <c r="AH385" s="120"/>
      <c r="AI385" s="56"/>
      <c r="AJ385" s="485"/>
      <c r="AK385" s="494"/>
      <c r="AL385" s="121">
        <v>0</v>
      </c>
      <c r="AM385" s="120"/>
      <c r="AN385" s="56"/>
      <c r="AO385" s="485"/>
      <c r="AP385" s="494"/>
      <c r="AQ385" s="121">
        <v>0</v>
      </c>
      <c r="AR385" s="120"/>
      <c r="AS385" s="56"/>
      <c r="AT385" s="485"/>
      <c r="AU385" s="494"/>
      <c r="AV385" s="121">
        <v>0</v>
      </c>
      <c r="AW385" s="120"/>
      <c r="AX385" s="56"/>
      <c r="AY385" s="485"/>
      <c r="AZ385" s="494"/>
      <c r="BA385" s="121">
        <v>0</v>
      </c>
      <c r="BB385" s="120"/>
      <c r="BC385" s="56"/>
      <c r="BD385" s="485"/>
      <c r="BE385" s="494"/>
      <c r="BF385" s="121">
        <v>0</v>
      </c>
      <c r="BG385" s="120"/>
      <c r="BH385" s="56"/>
      <c r="BI385" s="485"/>
      <c r="BJ385" s="494"/>
      <c r="BK385" s="121">
        <v>0</v>
      </c>
      <c r="BL385" s="120"/>
      <c r="BM385" s="56"/>
      <c r="BN385" s="485"/>
      <c r="BO385" s="494"/>
      <c r="BP385" s="121">
        <v>0</v>
      </c>
      <c r="BQ385" s="120"/>
      <c r="BR385" s="56"/>
      <c r="BS385" s="485"/>
      <c r="BT385" s="494"/>
      <c r="BU385" s="121">
        <f>SUM(M385:BP385)</f>
        <v>0</v>
      </c>
      <c r="BV385" s="120"/>
      <c r="BW385" s="56"/>
      <c r="BX385" s="485"/>
      <c r="BY385" s="494"/>
      <c r="BZ385" s="121">
        <v>0</v>
      </c>
      <c r="CA385" s="120"/>
      <c r="CB385" s="56"/>
      <c r="CC385" s="485"/>
      <c r="CD385" s="494"/>
      <c r="CE385" s="121">
        <v>0</v>
      </c>
      <c r="CF385" s="120"/>
      <c r="CG385" s="56"/>
      <c r="CH385" s="485"/>
      <c r="CI385" s="494"/>
      <c r="CJ385" s="121">
        <v>0</v>
      </c>
      <c r="CK385" s="120"/>
      <c r="CL385" s="56"/>
      <c r="CM385" s="485"/>
      <c r="CN385" s="494"/>
      <c r="CO385" s="121">
        <v>0</v>
      </c>
      <c r="CP385" s="120"/>
      <c r="CQ385" s="56"/>
      <c r="CR385" s="485"/>
      <c r="CS385" s="494"/>
      <c r="CT385" s="121">
        <v>0</v>
      </c>
      <c r="CU385" s="120"/>
      <c r="CV385" s="56"/>
      <c r="CW385" s="485"/>
      <c r="CX385" s="494"/>
      <c r="CY385" s="121">
        <v>0</v>
      </c>
      <c r="CZ385" s="120"/>
      <c r="DA385" s="56"/>
      <c r="DB385" s="485"/>
      <c r="DC385" s="494"/>
      <c r="DD385" s="121">
        <v>0</v>
      </c>
      <c r="DE385" s="120"/>
      <c r="DF385" s="56"/>
      <c r="DG385" s="485"/>
      <c r="DH385" s="494"/>
      <c r="DI385" s="121">
        <v>0</v>
      </c>
      <c r="DJ385" s="120"/>
      <c r="DK385" s="56"/>
      <c r="DL385" s="485"/>
      <c r="DM385" s="494"/>
      <c r="DN385" s="121">
        <v>0</v>
      </c>
      <c r="DO385" s="120"/>
      <c r="DP385" s="56"/>
      <c r="DQ385" s="485"/>
      <c r="DR385" s="494"/>
      <c r="DS385" s="121">
        <v>0</v>
      </c>
      <c r="DT385" s="120"/>
      <c r="DU385" s="56"/>
      <c r="DV385" s="485"/>
      <c r="DW385" s="494"/>
      <c r="DX385" s="121">
        <v>0</v>
      </c>
      <c r="DY385" s="120"/>
      <c r="DZ385" s="56"/>
      <c r="EA385" s="485"/>
      <c r="EB385" s="494"/>
      <c r="EC385" s="121">
        <v>0</v>
      </c>
      <c r="ED385" s="120"/>
      <c r="EE385" s="56"/>
      <c r="EF385" s="485"/>
      <c r="EG385" s="494"/>
      <c r="EH385" s="121">
        <v>0</v>
      </c>
      <c r="EI385" s="120"/>
      <c r="EJ385" s="56"/>
      <c r="EK385" s="485"/>
      <c r="EL385" s="494"/>
      <c r="EM385" s="121">
        <f>SUM(CE385:EH385)</f>
        <v>0</v>
      </c>
      <c r="EN385" s="120"/>
      <c r="EO385" s="56"/>
      <c r="EP385" s="144"/>
    </row>
    <row r="386" spans="4:146" ht="12.75" customHeight="1" x14ac:dyDescent="0.3">
      <c r="D386" s="144"/>
      <c r="H386" s="56"/>
      <c r="I386" s="56"/>
      <c r="J386" s="56"/>
      <c r="K386" s="485"/>
      <c r="L386" s="56"/>
      <c r="M386" s="56"/>
      <c r="N386" s="56"/>
      <c r="O386" s="56"/>
      <c r="P386" s="485"/>
      <c r="Q386" s="56"/>
      <c r="R386" s="56"/>
      <c r="S386" s="56"/>
      <c r="T386" s="56"/>
      <c r="U386" s="485"/>
      <c r="V386" s="56"/>
      <c r="W386" s="56"/>
      <c r="X386" s="56"/>
      <c r="Y386" s="56"/>
      <c r="Z386" s="485"/>
      <c r="AA386" s="56"/>
      <c r="AB386" s="56"/>
      <c r="AC386" s="56"/>
      <c r="AD386" s="56"/>
      <c r="AE386" s="485"/>
      <c r="AF386" s="56"/>
      <c r="AG386" s="56"/>
      <c r="AH386" s="56"/>
      <c r="AI386" s="56"/>
      <c r="AJ386" s="485"/>
      <c r="AK386" s="56"/>
      <c r="AL386" s="56"/>
      <c r="AM386" s="56"/>
      <c r="AN386" s="56"/>
      <c r="AO386" s="485"/>
      <c r="AP386" s="56"/>
      <c r="AQ386" s="56"/>
      <c r="AR386" s="56"/>
      <c r="AS386" s="56"/>
      <c r="AT386" s="485"/>
      <c r="AU386" s="56"/>
      <c r="AV386" s="56"/>
      <c r="AW386" s="56"/>
      <c r="AX386" s="56"/>
      <c r="AY386" s="485"/>
      <c r="AZ386" s="56"/>
      <c r="BA386" s="56"/>
      <c r="BB386" s="56"/>
      <c r="BC386" s="56"/>
      <c r="BD386" s="485"/>
      <c r="BE386" s="56"/>
      <c r="BF386" s="56"/>
      <c r="BG386" s="56"/>
      <c r="BH386" s="56"/>
      <c r="BI386" s="485"/>
      <c r="BJ386" s="56"/>
      <c r="BK386" s="56"/>
      <c r="BL386" s="56"/>
      <c r="BM386" s="56"/>
      <c r="BN386" s="485"/>
      <c r="BO386" s="56"/>
      <c r="BP386" s="56"/>
      <c r="BQ386" s="56"/>
      <c r="BR386" s="56"/>
      <c r="BS386" s="485"/>
      <c r="BT386" s="56"/>
      <c r="BU386" s="56"/>
      <c r="BV386" s="56"/>
      <c r="BW386" s="56"/>
      <c r="BX386" s="485"/>
      <c r="BY386" s="56"/>
      <c r="BZ386" s="56"/>
      <c r="CA386" s="56"/>
      <c r="CB386" s="56"/>
      <c r="CC386" s="485"/>
      <c r="CD386" s="56"/>
      <c r="CE386" s="56"/>
      <c r="CF386" s="56"/>
      <c r="CG386" s="56"/>
      <c r="CH386" s="485"/>
      <c r="CI386" s="56"/>
      <c r="CJ386" s="56"/>
      <c r="CK386" s="56"/>
      <c r="CL386" s="56"/>
      <c r="CM386" s="485"/>
      <c r="CN386" s="56"/>
      <c r="CO386" s="56"/>
      <c r="CP386" s="56"/>
      <c r="CQ386" s="56"/>
      <c r="CR386" s="485"/>
      <c r="CS386" s="56"/>
      <c r="CT386" s="56"/>
      <c r="CU386" s="56"/>
      <c r="CV386" s="56"/>
      <c r="CW386" s="485"/>
      <c r="CX386" s="56"/>
      <c r="CY386" s="56"/>
      <c r="CZ386" s="56"/>
      <c r="DA386" s="56"/>
      <c r="DB386" s="485"/>
      <c r="DC386" s="56"/>
      <c r="DD386" s="56"/>
      <c r="DE386" s="56"/>
      <c r="DF386" s="56"/>
      <c r="DG386" s="485"/>
      <c r="DH386" s="56"/>
      <c r="DI386" s="56"/>
      <c r="DJ386" s="56"/>
      <c r="DK386" s="56"/>
      <c r="DL386" s="485"/>
      <c r="DM386" s="56"/>
      <c r="DN386" s="56"/>
      <c r="DO386" s="56"/>
      <c r="DP386" s="56"/>
      <c r="DQ386" s="485"/>
      <c r="DR386" s="56"/>
      <c r="DS386" s="56"/>
      <c r="DT386" s="56"/>
      <c r="DU386" s="56"/>
      <c r="DV386" s="485"/>
      <c r="DW386" s="56"/>
      <c r="DX386" s="56"/>
      <c r="DY386" s="56"/>
      <c r="DZ386" s="56"/>
      <c r="EA386" s="485"/>
      <c r="EB386" s="56"/>
      <c r="EC386" s="56"/>
      <c r="ED386" s="56"/>
      <c r="EE386" s="56"/>
      <c r="EF386" s="485"/>
      <c r="EG386" s="56"/>
      <c r="EH386" s="56"/>
      <c r="EI386" s="56"/>
      <c r="EJ386" s="56"/>
      <c r="EK386" s="485"/>
      <c r="EL386" s="56"/>
      <c r="EM386" s="56"/>
      <c r="EN386" s="56"/>
      <c r="EO386" s="56"/>
      <c r="EP386" s="144"/>
    </row>
    <row r="387" spans="4:146" s="145" customFormat="1" x14ac:dyDescent="0.3">
      <c r="D387" s="272" t="s">
        <v>356</v>
      </c>
      <c r="E387" s="235" t="s">
        <v>103</v>
      </c>
      <c r="F387" s="514"/>
      <c r="G387" s="230"/>
      <c r="H387" s="49">
        <f>SUM(H388:H388)</f>
        <v>0</v>
      </c>
      <c r="I387" s="49"/>
      <c r="J387" s="49"/>
      <c r="K387" s="118"/>
      <c r="L387" s="49"/>
      <c r="M387" s="49">
        <f>SUM(M388:M388)</f>
        <v>1839017</v>
      </c>
      <c r="N387" s="49"/>
      <c r="O387" s="49"/>
      <c r="P387" s="118"/>
      <c r="Q387" s="49"/>
      <c r="R387" s="49">
        <f>SUM(R388:R388)</f>
        <v>1574881</v>
      </c>
      <c r="S387" s="49"/>
      <c r="T387" s="49"/>
      <c r="U387" s="118"/>
      <c r="V387" s="49"/>
      <c r="W387" s="49">
        <f>SUM(W388:W388)</f>
        <v>2461029</v>
      </c>
      <c r="X387" s="49"/>
      <c r="Y387" s="49"/>
      <c r="Z387" s="118"/>
      <c r="AA387" s="49"/>
      <c r="AB387" s="49">
        <f>SUM(AB388:AB388)</f>
        <v>0</v>
      </c>
      <c r="AC387" s="49"/>
      <c r="AD387" s="49"/>
      <c r="AE387" s="118"/>
      <c r="AF387" s="49"/>
      <c r="AG387" s="49">
        <f>SUM(AG388:AG388)</f>
        <v>0</v>
      </c>
      <c r="AH387" s="49"/>
      <c r="AI387" s="49"/>
      <c r="AJ387" s="118"/>
      <c r="AK387" s="49"/>
      <c r="AL387" s="49">
        <f>SUM(AL388:AL388)</f>
        <v>0</v>
      </c>
      <c r="AM387" s="49"/>
      <c r="AN387" s="49"/>
      <c r="AO387" s="118"/>
      <c r="AP387" s="412"/>
      <c r="AQ387" s="49">
        <f>SUM(AQ388:AQ388)</f>
        <v>0</v>
      </c>
      <c r="AR387" s="56"/>
      <c r="AS387" s="49"/>
      <c r="AT387" s="118"/>
      <c r="AU387" s="49"/>
      <c r="AV387" s="49">
        <f>SUM(AV388:AV388)</f>
        <v>0</v>
      </c>
      <c r="AW387" s="49"/>
      <c r="AX387" s="49"/>
      <c r="AY387" s="118"/>
      <c r="AZ387" s="49"/>
      <c r="BA387" s="49">
        <f>SUM(BA388:BA388)</f>
        <v>0</v>
      </c>
      <c r="BB387" s="49"/>
      <c r="BC387" s="49"/>
      <c r="BD387" s="118"/>
      <c r="BE387" s="49"/>
      <c r="BF387" s="49">
        <f>SUM(BF388:BF388)</f>
        <v>0</v>
      </c>
      <c r="BG387" s="49"/>
      <c r="BH387" s="49"/>
      <c r="BI387" s="118"/>
      <c r="BJ387" s="49"/>
      <c r="BK387" s="49">
        <f>SUM(BK388:BK388)</f>
        <v>0</v>
      </c>
      <c r="BL387" s="49"/>
      <c r="BM387" s="49"/>
      <c r="BN387" s="118"/>
      <c r="BO387" s="49"/>
      <c r="BP387" s="49">
        <f>SUM(BP388:BP388)</f>
        <v>0</v>
      </c>
      <c r="BQ387" s="49"/>
      <c r="BR387" s="49"/>
      <c r="BS387" s="118"/>
      <c r="BT387" s="49"/>
      <c r="BU387" s="49">
        <f>SUM(BU388:BU388)</f>
        <v>5874927</v>
      </c>
      <c r="BV387" s="49"/>
      <c r="BW387" s="49"/>
      <c r="BX387" s="118"/>
      <c r="BY387" s="49"/>
      <c r="BZ387" s="49">
        <f>SUM(BZ388:BZ388)</f>
        <v>15114003</v>
      </c>
      <c r="CA387" s="49"/>
      <c r="CB387" s="49"/>
      <c r="CC387" s="118"/>
      <c r="CD387" s="49"/>
      <c r="CE387" s="49">
        <f>SUM(CE388:CE388)</f>
        <v>708703</v>
      </c>
      <c r="CF387" s="49"/>
      <c r="CG387" s="49"/>
      <c r="CH387" s="118"/>
      <c r="CI387" s="49"/>
      <c r="CJ387" s="49">
        <f>SUM(CJ388:CJ388)</f>
        <v>484188</v>
      </c>
      <c r="CK387" s="49"/>
      <c r="CL387" s="49"/>
      <c r="CM387" s="118"/>
      <c r="CN387" s="49"/>
      <c r="CO387" s="49">
        <f>SUM(CO388:CO388)</f>
        <v>458370</v>
      </c>
      <c r="CP387" s="49"/>
      <c r="CQ387" s="49"/>
      <c r="CR387" s="118"/>
      <c r="CS387" s="49"/>
      <c r="CT387" s="49">
        <f>SUM(CT388:CT388)</f>
        <v>0</v>
      </c>
      <c r="CU387" s="49"/>
      <c r="CV387" s="49"/>
      <c r="CW387" s="118"/>
      <c r="CX387" s="49"/>
      <c r="CY387" s="49">
        <f>SUM(CY388:CY388)</f>
        <v>346294</v>
      </c>
      <c r="CZ387" s="49"/>
      <c r="DA387" s="49"/>
      <c r="DB387" s="118"/>
      <c r="DC387" s="49"/>
      <c r="DD387" s="49">
        <f>SUM(DD388:DD388)</f>
        <v>471893</v>
      </c>
      <c r="DE387" s="49"/>
      <c r="DF387" s="49"/>
      <c r="DG387" s="118"/>
      <c r="DH387" s="412"/>
      <c r="DI387" s="49">
        <f>SUM(DI388:DI388)</f>
        <v>2247060</v>
      </c>
      <c r="DJ387" s="56"/>
      <c r="DK387" s="49"/>
      <c r="DL387" s="118"/>
      <c r="DM387" s="49"/>
      <c r="DN387" s="49">
        <f>SUM(DN388:DN388)</f>
        <v>299195</v>
      </c>
      <c r="DO387" s="49"/>
      <c r="DP387" s="49"/>
      <c r="DQ387" s="118"/>
      <c r="DR387" s="49"/>
      <c r="DS387" s="49">
        <f>SUM(DS388:DS388)</f>
        <v>173081</v>
      </c>
      <c r="DT387" s="49"/>
      <c r="DU387" s="49"/>
      <c r="DV387" s="118"/>
      <c r="DW387" s="49"/>
      <c r="DX387" s="49">
        <f>SUM(DX388:DX388)</f>
        <v>1078094</v>
      </c>
      <c r="DY387" s="49"/>
      <c r="DZ387" s="49"/>
      <c r="EA387" s="118"/>
      <c r="EB387" s="49"/>
      <c r="EC387" s="49">
        <f>SUM(EC388:EC388)</f>
        <v>4173395</v>
      </c>
      <c r="ED387" s="49"/>
      <c r="EE387" s="49"/>
      <c r="EF387" s="118"/>
      <c r="EG387" s="49"/>
      <c r="EH387" s="49">
        <f>SUM(EH388:EH388)</f>
        <v>3457238</v>
      </c>
      <c r="EI387" s="49"/>
      <c r="EJ387" s="49"/>
      <c r="EK387" s="118"/>
      <c r="EL387" s="49"/>
      <c r="EM387" s="49">
        <f>SUM(EM388:EM388)</f>
        <v>1651261</v>
      </c>
      <c r="EN387" s="49"/>
      <c r="EO387" s="49"/>
      <c r="EP387" s="201"/>
    </row>
    <row r="388" spans="4:146" x14ac:dyDescent="0.3">
      <c r="D388" s="144" t="s">
        <v>362</v>
      </c>
      <c r="F388" s="509"/>
      <c r="G388" s="515"/>
      <c r="H388" s="492">
        <f>H391+H394+H397+H400+H403+H409+H412+H415+H418+H421+H424+H427+H430+H433+H436+H439+H442+H445+H448+H451+H454+H457+H460+H463+H466+H469+H481+H406+H472+H475+H478</f>
        <v>0</v>
      </c>
      <c r="I388" s="490"/>
      <c r="J388" s="56"/>
      <c r="K388" s="485"/>
      <c r="L388" s="491"/>
      <c r="M388" s="492">
        <f>M391+M394+M397+M400+M403+M409+M412+M415+M418+M421+M424+M427+M430+M433+M436+M439+M442+M445+M448+M451+M457+M460+M463+M466+M469+M481+M406+M472+M454</f>
        <v>1839017</v>
      </c>
      <c r="N388" s="490"/>
      <c r="O388" s="56"/>
      <c r="P388" s="485"/>
      <c r="Q388" s="491"/>
      <c r="R388" s="492">
        <f>R391+R394+R397+R400+R403+R409+R412+R415+R418+R421+R424+R427+R430+R433+R436+R439+R442+R445+R448+R451+R457+R460+R463+R466+R469+R481+R406+R472+R454</f>
        <v>1574881</v>
      </c>
      <c r="S388" s="490"/>
      <c r="T388" s="56"/>
      <c r="U388" s="485"/>
      <c r="V388" s="491"/>
      <c r="W388" s="492">
        <f>W391+W394+W397+W400+W403+W409+W412+W415+W418+W421+W424+W427+W430+W433+W436+W439+W442+W445+W448+W451+W454+W457+W460+W463+W466+W469+W481+W406+W472+W475+W478</f>
        <v>2461029</v>
      </c>
      <c r="X388" s="490"/>
      <c r="Y388" s="56"/>
      <c r="Z388" s="485"/>
      <c r="AA388" s="491"/>
      <c r="AB388" s="492">
        <f>AB391+AB394+AB397+AB400+AB403+AB409+AB412+AB415+AB418+AB421+AB424+AB427+AB430+AB433+AB436+AB439+AB442+AB445+AB448+AB451+AB457+AB460+AB463+AB466+AB469+AB481+AB406+AB472</f>
        <v>0</v>
      </c>
      <c r="AC388" s="490"/>
      <c r="AD388" s="56"/>
      <c r="AE388" s="485"/>
      <c r="AF388" s="491"/>
      <c r="AG388" s="492">
        <f>AG391+AG394+AG397+AG400+AG403+AG409+AG412+AG415+AG418+AG421+AG424+AG427+AG430+AG433+AG436+AG439+AG442+AG445+AG448+AG451+AG457+AG460+AG463+AG466+AG469+AG481+AG406+AG472+AG475+AG478</f>
        <v>0</v>
      </c>
      <c r="AH388" s="490"/>
      <c r="AI388" s="56"/>
      <c r="AJ388" s="485"/>
      <c r="AK388" s="491"/>
      <c r="AL388" s="492">
        <f>AL391+AL394+AL397+AL400+AL403+AL409+AL412+AL415+AL418+AL421+AL424+AL427+AL430+AL433+AL436+AL439+AL442+AL445+AL448+AL451+AL457+AL460+AL463+AL466+AL469+AL481+AL406+AL472+AL475+AL478</f>
        <v>0</v>
      </c>
      <c r="AM388" s="490"/>
      <c r="AN388" s="56"/>
      <c r="AO388" s="485"/>
      <c r="AP388" s="491"/>
      <c r="AQ388" s="492">
        <f>AQ391+AQ394+AQ397+AQ400+AQ403+AQ409+AQ412+AQ415+AQ418+AQ421+AQ424+AQ427+AQ430+AQ433+AQ436+AQ439+AQ442+AQ445+AQ448+AQ451+AQ457+AQ460+AQ463+AQ466+AQ469+AQ481+AQ406+AQ472+AQ475+AQ478</f>
        <v>0</v>
      </c>
      <c r="AR388" s="490"/>
      <c r="AS388" s="56"/>
      <c r="AT388" s="485"/>
      <c r="AU388" s="491"/>
      <c r="AV388" s="492">
        <f>AV391+AV394+AV397+AV400+AV403+AV409+AV412+AV415+AV418+AV421+AV424+AV427+AV430+AV433+AV436+AV439+AV442+AV445+AV448+AV451+AV457+AV460+AV463+AV466+AV469+AV481+AV406+AV472</f>
        <v>0</v>
      </c>
      <c r="AW388" s="490"/>
      <c r="AX388" s="56"/>
      <c r="AY388" s="485"/>
      <c r="AZ388" s="491"/>
      <c r="BA388" s="492">
        <f>BA391+BA394+BA397+BA400+BA403+BA409+BA412+BA415+BA418+BA421+BA424+BA427+BA430+BA433+BA436+BA439+BA442+BA445+BA448+BA451+BA457+BA460+BA463+BA466+BA469+BA481+BA406+BA472+BA475+BA478</f>
        <v>0</v>
      </c>
      <c r="BB388" s="490"/>
      <c r="BC388" s="56"/>
      <c r="BD388" s="485"/>
      <c r="BE388" s="491"/>
      <c r="BF388" s="492">
        <f>BF391+BF394+BF397+BF400+BF403+BF409+BF412+BF415+BF418+BF421+BF424+BF427+BF430+BF433+BF436+BF439+BF442+BF445+BF448+BF451+BF454+BF457+BF460+BF463+BF466+BF469+BF481+BF406+BF472+BF475+BF478</f>
        <v>0</v>
      </c>
      <c r="BG388" s="490"/>
      <c r="BH388" s="56"/>
      <c r="BI388" s="485"/>
      <c r="BJ388" s="491"/>
      <c r="BK388" s="492">
        <f>BK391+BK394+BK397+BK400+BK403+BK409+BK412+BK415+BK418+BK421+BK424+BK427+BK430+BK433+BK436+BK439+BK442+BK445+BK448+BK451+BK454+BK457+BK460+BK463+BK466+BK469+BK481+BK406+BK472+BK475+BK478</f>
        <v>0</v>
      </c>
      <c r="BL388" s="490"/>
      <c r="BM388" s="56"/>
      <c r="BN388" s="485"/>
      <c r="BO388" s="491"/>
      <c r="BP388" s="492">
        <f>BP391+BP394+BP397+BP400+BP403+BP409+BP412+BP415+BP418+BP421+BP424+BP427+BP430+BP433+BP436+BP439+BP442+BP445+BP448+BP451+BP454+BP457+BP460+BP463+BP466+BP469+BP481+BP406+BP472+BP475+BP478</f>
        <v>0</v>
      </c>
      <c r="BQ388" s="490"/>
      <c r="BR388" s="56"/>
      <c r="BS388" s="485"/>
      <c r="BT388" s="491"/>
      <c r="BU388" s="516">
        <f>BU391+BU394+BU397+BU400+BU403+BU409+BU412+BU415+BU418+BU421+BU424+BU427+BU430+BU433+BU436+BU439+BU442+BU445+BU448+BU451+BU454+BU457+BU460+BU463+BU466+BU469+BU481+BU406+BU472+BU475+BU478</f>
        <v>5874927</v>
      </c>
      <c r="BV388" s="490"/>
      <c r="BW388" s="56"/>
      <c r="BX388" s="485"/>
      <c r="BY388" s="491"/>
      <c r="BZ388" s="492">
        <f>BZ391+BZ394+BZ397+BZ400+BZ403+BZ409+BZ412+BZ415+BZ418+BZ421+BZ424+BZ427+BZ430+BZ433+BZ436+BZ439+BZ442+BZ445+BZ448+BZ451+BZ454+BZ457+BZ460+BZ463+BZ466+BZ469+BZ481+BZ406+BZ472+BZ475+BZ478</f>
        <v>15114003</v>
      </c>
      <c r="CA388" s="490"/>
      <c r="CB388" s="56"/>
      <c r="CC388" s="485"/>
      <c r="CD388" s="491"/>
      <c r="CE388" s="492">
        <f>CE391+CE394+CE397+CE400+CE403+CE409+CE412+CE415+CE418+CE421+CE424+CE427+CE430+CE433+CE436+CE439+CE442+CE445+CE448+CE451+CE454+CE457+CE460+CE463+CE466+CE469+CE481+CE406+CE472+CE475+CE478</f>
        <v>708703</v>
      </c>
      <c r="CF388" s="490"/>
      <c r="CG388" s="56"/>
      <c r="CH388" s="485"/>
      <c r="CI388" s="491"/>
      <c r="CJ388" s="492">
        <f>CJ391+CJ394+CJ397+CJ400+CJ403+CJ409+CJ412+CJ415+CJ418+CJ421+CJ424+CJ427+CJ430+CJ433+CJ436+CJ439+CJ442+CJ445+CJ448+CJ451+CJ457+CJ460+CJ463+CJ466+CJ469+CJ481+CJ406+CJ472</f>
        <v>484188</v>
      </c>
      <c r="CK388" s="490"/>
      <c r="CL388" s="56"/>
      <c r="CM388" s="485"/>
      <c r="CN388" s="491"/>
      <c r="CO388" s="492">
        <f>CO391+CO394+CO397+CO400+CO403+CO409+CO412+CO415+CO418+CO421+CO424+CO427+CO430+CO433+CO436+CO439+CO442+CO445+CO448+CO451+CO457+CO460+CO463+CO466+CO469+CO481+CO406+CO472</f>
        <v>458370</v>
      </c>
      <c r="CP388" s="490"/>
      <c r="CQ388" s="56"/>
      <c r="CR388" s="485"/>
      <c r="CS388" s="491"/>
      <c r="CT388" s="492">
        <f>CT391+CT394+CT397+CT400+CT403+CT409+CT412+CT415+CT418+CT421+CT424+CT427+CT430+CT433+CT436+CT439+CT442+CT445+CT448+CT451+CT457+CT460+CT463+CT466+CT469+CT481+CT406+CT472</f>
        <v>0</v>
      </c>
      <c r="CU388" s="490"/>
      <c r="CV388" s="56"/>
      <c r="CW388" s="485"/>
      <c r="CX388" s="491"/>
      <c r="CY388" s="492">
        <f>CY391+CY394+CY397+CY400+CY403+CY409+CY412+CY415+CY418+CY421+CY424+CY427+CY430+CY433+CY436+CY439+CY442+CY445+CY448+CY451+CY457+CY460+CY463+CY466+CY469+CY481+CY406+CY472</f>
        <v>346294</v>
      </c>
      <c r="CZ388" s="490"/>
      <c r="DA388" s="56"/>
      <c r="DB388" s="485"/>
      <c r="DC388" s="491"/>
      <c r="DD388" s="492">
        <f>DD391+DD394+DD397+DD400+DD403+DD409+DD412+DD415+DD418+DD421+DD424+DD427+DD430+DD433+DD436+DD439+DD442+DD445+DD448+DD451+DD457+DD460+DD463+DD466+DD469+DD481+DD406+DD472+DD475+DD478</f>
        <v>471893</v>
      </c>
      <c r="DE388" s="490"/>
      <c r="DF388" s="56"/>
      <c r="DG388" s="485"/>
      <c r="DH388" s="491"/>
      <c r="DI388" s="492">
        <f>DI391+DI394+DI397+DI400+DI403+DI409+DI412+DI415+DI418+DI421+DI424+DI427+DI430+DI433+DI436+DI439+DI442+DI445+DI448+DI451+DI457+DI460+DI463+DI466+DI469+DI481+DI406+DI472</f>
        <v>2247060</v>
      </c>
      <c r="DJ388" s="490"/>
      <c r="DK388" s="56"/>
      <c r="DL388" s="485"/>
      <c r="DM388" s="491"/>
      <c r="DN388" s="492">
        <f>DN391+DN394+DN397+DN400+DN403+DN409+DN412+DN415+DN418+DN421+DN424+DN427+DN430+DN433+DN436+DN439+DN442+DN445+DN448+DN451+DN457+DN460+DN463+DN466+DN469+DN481+DN406+DN472</f>
        <v>299195</v>
      </c>
      <c r="DO388" s="490"/>
      <c r="DP388" s="56"/>
      <c r="DQ388" s="485"/>
      <c r="DR388" s="491"/>
      <c r="DS388" s="492">
        <f>DS391+DS394+DS397+DS400+DS403+DS409+DS412+DS415+DS418+DS421+DS424+DS427+DS430+DS433+DS436+DS439+DS442+DS445+DS448+DS451+DS457+DS460+DS463+DS466+DS469+DS481+DS406+DS472</f>
        <v>173081</v>
      </c>
      <c r="DT388" s="490"/>
      <c r="DU388" s="56"/>
      <c r="DV388" s="485"/>
      <c r="DW388" s="491"/>
      <c r="DX388" s="492">
        <f>DX391+DX394+DX397+DX400+DX403+DX409+DX412+DX415+DX418+DX421+DX424+DX427+DX430+DX433+DX436+DX439+DX442+DX445+DX448+DX451+DX454+DX457+DX460+DX463+DX466+DX469+DX481+DX406+DX472+DX475+DX478</f>
        <v>1078094</v>
      </c>
      <c r="DY388" s="490"/>
      <c r="DZ388" s="56"/>
      <c r="EA388" s="485"/>
      <c r="EB388" s="491"/>
      <c r="EC388" s="492">
        <f>EC391+EC394+EC397+EC400+EC403+EC409+EC412+EC415+EC418+EC421+EC424+EC427+EC430+EC433+EC436+EC439+EC442+EC445+EC448+EC451+EC457+EC460+EC463+EC466+EC469+EC481+EC406+EC472</f>
        <v>4173395</v>
      </c>
      <c r="ED388" s="490"/>
      <c r="EE388" s="56"/>
      <c r="EF388" s="485"/>
      <c r="EG388" s="491"/>
      <c r="EH388" s="492">
        <f>EH391+EH394+EH397+EH400+EH403+EH409+EH412+EH415+EH418+EH421+EH424+EH427+EH430+EH433+EH436+EH439+EH442+EH445+EH448+EH451+EH454+EH457+EH460+EH463+EH466+EH469+EH481+EH406+EH472+EH475+EH478</f>
        <v>3457238</v>
      </c>
      <c r="EI388" s="490"/>
      <c r="EJ388" s="56"/>
      <c r="EK388" s="485"/>
      <c r="EL388" s="491"/>
      <c r="EM388" s="516">
        <f>EM391+EM394+EM397+EM400+EM403+EM409+EM412+EM415+EM418+EM421+EM424+EM427+EM430+EM433+EM436+EM439+EM442+EM445+EM448+EM451+EM454+EM457+EM460+EM463+EM466+EM469+EM481+EM406+EM472+EM475+EM478</f>
        <v>1651261</v>
      </c>
      <c r="EN388" s="490"/>
      <c r="EO388" s="56"/>
      <c r="EP388" s="144"/>
    </row>
    <row r="389" spans="4:146" x14ac:dyDescent="0.3">
      <c r="D389" s="144"/>
      <c r="F389" s="509"/>
      <c r="G389" s="412"/>
      <c r="H389" s="56"/>
      <c r="I389" s="56"/>
      <c r="J389" s="56"/>
      <c r="K389" s="485"/>
      <c r="L389" s="56"/>
      <c r="M389" s="56"/>
      <c r="N389" s="56"/>
      <c r="O389" s="56"/>
      <c r="P389" s="485"/>
      <c r="Q389" s="56"/>
      <c r="R389" s="56"/>
      <c r="S389" s="56"/>
      <c r="T389" s="56"/>
      <c r="U389" s="485"/>
      <c r="V389" s="56"/>
      <c r="W389" s="56"/>
      <c r="X389" s="56"/>
      <c r="Y389" s="56"/>
      <c r="Z389" s="485"/>
      <c r="AA389" s="56"/>
      <c r="AB389" s="56"/>
      <c r="AC389" s="56"/>
      <c r="AD389" s="56"/>
      <c r="AE389" s="485"/>
      <c r="AF389" s="56"/>
      <c r="AG389" s="56"/>
      <c r="AH389" s="56"/>
      <c r="AI389" s="56"/>
      <c r="AJ389" s="485"/>
      <c r="AK389" s="56"/>
      <c r="AL389" s="56"/>
      <c r="AM389" s="56"/>
      <c r="AN389" s="56"/>
      <c r="AO389" s="485"/>
      <c r="AP389" s="56"/>
      <c r="AQ389" s="56"/>
      <c r="AR389" s="56"/>
      <c r="AS389" s="56"/>
      <c r="AT389" s="485"/>
      <c r="AU389" s="56"/>
      <c r="AV389" s="56"/>
      <c r="AW389" s="56"/>
      <c r="AX389" s="56"/>
      <c r="AY389" s="485"/>
      <c r="AZ389" s="56"/>
      <c r="BA389" s="56"/>
      <c r="BB389" s="56"/>
      <c r="BC389" s="56"/>
      <c r="BD389" s="485"/>
      <c r="BE389" s="56"/>
      <c r="BF389" s="56"/>
      <c r="BG389" s="56"/>
      <c r="BH389" s="56"/>
      <c r="BI389" s="485"/>
      <c r="BJ389" s="56"/>
      <c r="BK389" s="56"/>
      <c r="BL389" s="56"/>
      <c r="BM389" s="56"/>
      <c r="BN389" s="485"/>
      <c r="BO389" s="56"/>
      <c r="BP389" s="56"/>
      <c r="BQ389" s="56"/>
      <c r="BR389" s="56"/>
      <c r="BS389" s="485"/>
      <c r="BT389" s="56"/>
      <c r="BU389" s="56"/>
      <c r="BV389" s="56"/>
      <c r="BW389" s="56"/>
      <c r="BX389" s="485"/>
      <c r="BY389" s="56"/>
      <c r="BZ389" s="56"/>
      <c r="CA389" s="56"/>
      <c r="CB389" s="56"/>
      <c r="CC389" s="485"/>
      <c r="CD389" s="56"/>
      <c r="CE389" s="56"/>
      <c r="CF389" s="56"/>
      <c r="CG389" s="56"/>
      <c r="CH389" s="485"/>
      <c r="CI389" s="56"/>
      <c r="CJ389" s="56"/>
      <c r="CK389" s="56"/>
      <c r="CL389" s="56"/>
      <c r="CM389" s="485"/>
      <c r="CN389" s="56"/>
      <c r="CO389" s="56"/>
      <c r="CP389" s="56"/>
      <c r="CQ389" s="56"/>
      <c r="CR389" s="485"/>
      <c r="CS389" s="56"/>
      <c r="CT389" s="56"/>
      <c r="CU389" s="56"/>
      <c r="CV389" s="56"/>
      <c r="CW389" s="485"/>
      <c r="CX389" s="56"/>
      <c r="CY389" s="56"/>
      <c r="CZ389" s="56"/>
      <c r="DA389" s="56"/>
      <c r="DB389" s="485"/>
      <c r="DC389" s="56"/>
      <c r="DD389" s="56"/>
      <c r="DE389" s="56"/>
      <c r="DF389" s="56"/>
      <c r="DG389" s="485"/>
      <c r="DH389" s="56"/>
      <c r="DI389" s="56"/>
      <c r="DJ389" s="56"/>
      <c r="DK389" s="56"/>
      <c r="DL389" s="485"/>
      <c r="DM389" s="56"/>
      <c r="DN389" s="56"/>
      <c r="DO389" s="56"/>
      <c r="DP389" s="56"/>
      <c r="DQ389" s="485"/>
      <c r="DR389" s="56"/>
      <c r="DS389" s="56"/>
      <c r="DT389" s="56"/>
      <c r="DU389" s="56"/>
      <c r="DV389" s="485"/>
      <c r="DW389" s="56"/>
      <c r="DX389" s="56"/>
      <c r="DY389" s="56"/>
      <c r="DZ389" s="56"/>
      <c r="EA389" s="485"/>
      <c r="EB389" s="56"/>
      <c r="EC389" s="56"/>
      <c r="ED389" s="56"/>
      <c r="EE389" s="56"/>
      <c r="EF389" s="485"/>
      <c r="EG389" s="56"/>
      <c r="EH389" s="56"/>
      <c r="EI389" s="56"/>
      <c r="EJ389" s="56"/>
      <c r="EK389" s="485"/>
      <c r="EL389" s="56"/>
      <c r="EM389" s="56"/>
      <c r="EN389" s="56"/>
      <c r="EO389" s="56"/>
      <c r="EP389" s="144"/>
    </row>
    <row r="390" spans="4:146" ht="12.75" customHeight="1" x14ac:dyDescent="0.3">
      <c r="D390" s="144" t="s">
        <v>427</v>
      </c>
      <c r="H390" s="56">
        <f>SUM(H391:H391)</f>
        <v>0</v>
      </c>
      <c r="I390" s="56"/>
      <c r="J390" s="56"/>
      <c r="K390" s="485"/>
      <c r="L390" s="56"/>
      <c r="M390" s="56">
        <f>SUM(M391:M391)</f>
        <v>0</v>
      </c>
      <c r="N390" s="56"/>
      <c r="O390" s="56"/>
      <c r="P390" s="485"/>
      <c r="Q390" s="56"/>
      <c r="R390" s="56">
        <f>SUM(R391:R391)</f>
        <v>0</v>
      </c>
      <c r="S390" s="56"/>
      <c r="T390" s="56"/>
      <c r="U390" s="485"/>
      <c r="V390" s="56"/>
      <c r="W390" s="56">
        <f>SUM(W391:W391)</f>
        <v>0</v>
      </c>
      <c r="X390" s="56"/>
      <c r="Y390" s="56"/>
      <c r="Z390" s="485"/>
      <c r="AA390" s="56"/>
      <c r="AB390" s="56">
        <f>SUM(AB391:AB391)</f>
        <v>0</v>
      </c>
      <c r="AC390" s="56"/>
      <c r="AD390" s="56"/>
      <c r="AE390" s="485"/>
      <c r="AF390" s="56"/>
      <c r="AG390" s="56">
        <f>SUM(AG391:AG391)</f>
        <v>0</v>
      </c>
      <c r="AH390" s="56"/>
      <c r="AI390" s="56"/>
      <c r="AJ390" s="485"/>
      <c r="AK390" s="56"/>
      <c r="AL390" s="56">
        <f>SUM(AL391:AL391)</f>
        <v>0</v>
      </c>
      <c r="AM390" s="56"/>
      <c r="AN390" s="56"/>
      <c r="AO390" s="485"/>
      <c r="AP390" s="56"/>
      <c r="AQ390" s="56">
        <f>SUM(AQ391:AQ391)</f>
        <v>0</v>
      </c>
      <c r="AR390" s="56"/>
      <c r="AS390" s="56"/>
      <c r="AT390" s="485"/>
      <c r="AU390" s="56"/>
      <c r="AV390" s="56">
        <f>SUM(AV391:AV391)</f>
        <v>0</v>
      </c>
      <c r="AW390" s="56"/>
      <c r="AX390" s="56"/>
      <c r="AY390" s="485"/>
      <c r="AZ390" s="56"/>
      <c r="BA390" s="56">
        <f>SUM(BA391:BA391)</f>
        <v>0</v>
      </c>
      <c r="BB390" s="56"/>
      <c r="BC390" s="56"/>
      <c r="BD390" s="485"/>
      <c r="BE390" s="56"/>
      <c r="BF390" s="56">
        <f>SUM(BF391:BF391)</f>
        <v>0</v>
      </c>
      <c r="BG390" s="56"/>
      <c r="BH390" s="56"/>
      <c r="BI390" s="485"/>
      <c r="BJ390" s="56"/>
      <c r="BK390" s="56">
        <f>SUM(BK391:BK391)</f>
        <v>0</v>
      </c>
      <c r="BL390" s="56"/>
      <c r="BM390" s="56"/>
      <c r="BN390" s="485"/>
      <c r="BO390" s="56"/>
      <c r="BP390" s="56">
        <f>SUM(BP391:BP391)</f>
        <v>0</v>
      </c>
      <c r="BQ390" s="56"/>
      <c r="BR390" s="56"/>
      <c r="BS390" s="485"/>
      <c r="BT390" s="56"/>
      <c r="BU390" s="56">
        <f>SUM(BU391:BU391)</f>
        <v>0</v>
      </c>
      <c r="BV390" s="56"/>
      <c r="BW390" s="56"/>
      <c r="BX390" s="485"/>
      <c r="BY390" s="56"/>
      <c r="BZ390" s="56">
        <f>SUM(BZ391:BZ391)</f>
        <v>0</v>
      </c>
      <c r="CA390" s="56"/>
      <c r="CB390" s="56"/>
      <c r="CC390" s="485"/>
      <c r="CD390" s="56"/>
      <c r="CE390" s="56">
        <f>SUM(CE391:CE391)</f>
        <v>0</v>
      </c>
      <c r="CF390" s="56"/>
      <c r="CG390" s="56"/>
      <c r="CH390" s="485"/>
      <c r="CI390" s="56"/>
      <c r="CJ390" s="56">
        <f>SUM(CJ391:CJ391)</f>
        <v>0</v>
      </c>
      <c r="CK390" s="56"/>
      <c r="CL390" s="56"/>
      <c r="CM390" s="485"/>
      <c r="CN390" s="56"/>
      <c r="CO390" s="56">
        <f>SUM(CO391:CO391)</f>
        <v>0</v>
      </c>
      <c r="CP390" s="56"/>
      <c r="CQ390" s="56"/>
      <c r="CR390" s="485"/>
      <c r="CS390" s="56"/>
      <c r="CT390" s="56">
        <f>SUM(CT391:CT391)</f>
        <v>0</v>
      </c>
      <c r="CU390" s="56"/>
      <c r="CV390" s="56"/>
      <c r="CW390" s="485"/>
      <c r="CX390" s="56"/>
      <c r="CY390" s="56">
        <f>SUM(CY391:CY391)</f>
        <v>0</v>
      </c>
      <c r="CZ390" s="56"/>
      <c r="DA390" s="56"/>
      <c r="DB390" s="485"/>
      <c r="DC390" s="56"/>
      <c r="DD390" s="56">
        <f>SUM(DD391:DD391)</f>
        <v>0</v>
      </c>
      <c r="DE390" s="56"/>
      <c r="DF390" s="56"/>
      <c r="DG390" s="485"/>
      <c r="DH390" s="56"/>
      <c r="DI390" s="56">
        <f>SUM(DI391:DI391)</f>
        <v>0</v>
      </c>
      <c r="DJ390" s="56"/>
      <c r="DK390" s="56"/>
      <c r="DL390" s="485"/>
      <c r="DM390" s="56"/>
      <c r="DN390" s="56">
        <f>SUM(DN391:DN391)</f>
        <v>0</v>
      </c>
      <c r="DO390" s="56"/>
      <c r="DP390" s="56"/>
      <c r="DQ390" s="485"/>
      <c r="DR390" s="56"/>
      <c r="DS390" s="56">
        <f>SUM(DS391:DS391)</f>
        <v>0</v>
      </c>
      <c r="DT390" s="56"/>
      <c r="DU390" s="56"/>
      <c r="DV390" s="485"/>
      <c r="DW390" s="56"/>
      <c r="DX390" s="56">
        <f>SUM(DX391:DX391)</f>
        <v>0</v>
      </c>
      <c r="DY390" s="56"/>
      <c r="DZ390" s="56"/>
      <c r="EA390" s="485"/>
      <c r="EB390" s="56"/>
      <c r="EC390" s="56">
        <f>SUM(EC391:EC391)</f>
        <v>0</v>
      </c>
      <c r="ED390" s="56"/>
      <c r="EE390" s="56"/>
      <c r="EF390" s="485"/>
      <c r="EG390" s="56"/>
      <c r="EH390" s="56">
        <f>SUM(EH391:EH391)</f>
        <v>0</v>
      </c>
      <c r="EI390" s="56"/>
      <c r="EJ390" s="56"/>
      <c r="EK390" s="485"/>
      <c r="EL390" s="56"/>
      <c r="EM390" s="56">
        <f>SUM(EM391:EM391)</f>
        <v>0</v>
      </c>
      <c r="EN390" s="56"/>
      <c r="EO390" s="56"/>
      <c r="EP390" s="144"/>
    </row>
    <row r="391" spans="4:146" ht="12.75" customHeight="1" x14ac:dyDescent="0.3">
      <c r="D391" s="144" t="s">
        <v>362</v>
      </c>
      <c r="G391" s="488"/>
      <c r="H391" s="492">
        <v>0</v>
      </c>
      <c r="I391" s="490"/>
      <c r="J391" s="56"/>
      <c r="K391" s="485"/>
      <c r="L391" s="491"/>
      <c r="M391" s="492">
        <v>0</v>
      </c>
      <c r="N391" s="490"/>
      <c r="O391" s="56"/>
      <c r="P391" s="485"/>
      <c r="Q391" s="491"/>
      <c r="R391" s="492">
        <v>0</v>
      </c>
      <c r="S391" s="490"/>
      <c r="T391" s="56"/>
      <c r="U391" s="485"/>
      <c r="V391" s="491"/>
      <c r="W391" s="492">
        <v>0</v>
      </c>
      <c r="X391" s="490"/>
      <c r="Y391" s="56"/>
      <c r="Z391" s="485"/>
      <c r="AA391" s="491"/>
      <c r="AB391" s="492">
        <v>0</v>
      </c>
      <c r="AC391" s="490"/>
      <c r="AD391" s="56"/>
      <c r="AE391" s="485"/>
      <c r="AF391" s="491"/>
      <c r="AG391" s="492">
        <v>0</v>
      </c>
      <c r="AH391" s="490"/>
      <c r="AI391" s="56"/>
      <c r="AJ391" s="485"/>
      <c r="AK391" s="491"/>
      <c r="AL391" s="492">
        <v>0</v>
      </c>
      <c r="AM391" s="490"/>
      <c r="AN391" s="56"/>
      <c r="AO391" s="485"/>
      <c r="AP391" s="491"/>
      <c r="AQ391" s="492">
        <v>0</v>
      </c>
      <c r="AR391" s="490"/>
      <c r="AS391" s="56"/>
      <c r="AT391" s="485"/>
      <c r="AU391" s="491"/>
      <c r="AV391" s="492">
        <v>0</v>
      </c>
      <c r="AW391" s="490"/>
      <c r="AX391" s="56"/>
      <c r="AY391" s="485"/>
      <c r="AZ391" s="491"/>
      <c r="BA391" s="492">
        <v>0</v>
      </c>
      <c r="BB391" s="490"/>
      <c r="BC391" s="56"/>
      <c r="BD391" s="485"/>
      <c r="BE391" s="491"/>
      <c r="BF391" s="492">
        <v>0</v>
      </c>
      <c r="BG391" s="490"/>
      <c r="BH391" s="56"/>
      <c r="BI391" s="485"/>
      <c r="BJ391" s="491"/>
      <c r="BK391" s="492">
        <v>0</v>
      </c>
      <c r="BL391" s="490"/>
      <c r="BM391" s="56"/>
      <c r="BN391" s="485"/>
      <c r="BO391" s="491"/>
      <c r="BP391" s="492">
        <v>0</v>
      </c>
      <c r="BQ391" s="490"/>
      <c r="BR391" s="56"/>
      <c r="BS391" s="485"/>
      <c r="BT391" s="491"/>
      <c r="BU391" s="492">
        <f>SUM(M391:BP391)</f>
        <v>0</v>
      </c>
      <c r="BV391" s="490"/>
      <c r="BW391" s="56"/>
      <c r="BX391" s="485"/>
      <c r="BY391" s="491"/>
      <c r="BZ391" s="492">
        <v>0</v>
      </c>
      <c r="CA391" s="490"/>
      <c r="CB391" s="56"/>
      <c r="CC391" s="485"/>
      <c r="CD391" s="491"/>
      <c r="CE391" s="492">
        <v>0</v>
      </c>
      <c r="CF391" s="490"/>
      <c r="CG391" s="56"/>
      <c r="CH391" s="485"/>
      <c r="CI391" s="491"/>
      <c r="CJ391" s="492">
        <v>0</v>
      </c>
      <c r="CK391" s="490"/>
      <c r="CL391" s="56"/>
      <c r="CM391" s="485"/>
      <c r="CN391" s="491"/>
      <c r="CO391" s="492">
        <v>0</v>
      </c>
      <c r="CP391" s="490"/>
      <c r="CQ391" s="56"/>
      <c r="CR391" s="485"/>
      <c r="CS391" s="491"/>
      <c r="CT391" s="492">
        <v>0</v>
      </c>
      <c r="CU391" s="490"/>
      <c r="CV391" s="56"/>
      <c r="CW391" s="485"/>
      <c r="CX391" s="491"/>
      <c r="CY391" s="492">
        <v>0</v>
      </c>
      <c r="CZ391" s="490"/>
      <c r="DA391" s="56"/>
      <c r="DB391" s="485"/>
      <c r="DC391" s="491"/>
      <c r="DD391" s="492">
        <v>0</v>
      </c>
      <c r="DE391" s="490"/>
      <c r="DF391" s="56"/>
      <c r="DG391" s="485"/>
      <c r="DH391" s="491"/>
      <c r="DI391" s="492">
        <v>0</v>
      </c>
      <c r="DJ391" s="490"/>
      <c r="DK391" s="56"/>
      <c r="DL391" s="485"/>
      <c r="DM391" s="491"/>
      <c r="DN391" s="492">
        <v>0</v>
      </c>
      <c r="DO391" s="490"/>
      <c r="DP391" s="56"/>
      <c r="DQ391" s="485"/>
      <c r="DR391" s="491"/>
      <c r="DS391" s="492">
        <v>0</v>
      </c>
      <c r="DT391" s="490"/>
      <c r="DU391" s="56"/>
      <c r="DV391" s="485"/>
      <c r="DW391" s="491"/>
      <c r="DX391" s="492">
        <v>0</v>
      </c>
      <c r="DY391" s="490"/>
      <c r="DZ391" s="56"/>
      <c r="EA391" s="485"/>
      <c r="EB391" s="491"/>
      <c r="EC391" s="492">
        <v>0</v>
      </c>
      <c r="ED391" s="490"/>
      <c r="EE391" s="56"/>
      <c r="EF391" s="485"/>
      <c r="EG391" s="491"/>
      <c r="EH391" s="492">
        <v>0</v>
      </c>
      <c r="EI391" s="490"/>
      <c r="EJ391" s="56"/>
      <c r="EK391" s="485"/>
      <c r="EL391" s="491"/>
      <c r="EM391" s="492">
        <f t="shared" ref="EM391" si="51">SUM(CE391:CO391)</f>
        <v>0</v>
      </c>
      <c r="EN391" s="490"/>
      <c r="EO391" s="56"/>
      <c r="EP391" s="144"/>
    </row>
    <row r="392" spans="4:146" ht="12.75" customHeight="1" x14ac:dyDescent="0.3">
      <c r="D392" s="144"/>
      <c r="F392" s="509"/>
      <c r="G392" s="412"/>
      <c r="H392" s="56"/>
      <c r="I392" s="56"/>
      <c r="J392" s="56"/>
      <c r="K392" s="485"/>
      <c r="L392" s="56"/>
      <c r="M392" s="56"/>
      <c r="N392" s="56"/>
      <c r="O392" s="56"/>
      <c r="P392" s="485"/>
      <c r="Q392" s="56"/>
      <c r="R392" s="56"/>
      <c r="S392" s="56"/>
      <c r="T392" s="56"/>
      <c r="U392" s="485"/>
      <c r="V392" s="56"/>
      <c r="W392" s="56"/>
      <c r="X392" s="56"/>
      <c r="Y392" s="56"/>
      <c r="Z392" s="485"/>
      <c r="AA392" s="56"/>
      <c r="AB392" s="56"/>
      <c r="AC392" s="56"/>
      <c r="AD392" s="56"/>
      <c r="AE392" s="485"/>
      <c r="AF392" s="56"/>
      <c r="AG392" s="56"/>
      <c r="AH392" s="56"/>
      <c r="AI392" s="56"/>
      <c r="AJ392" s="485"/>
      <c r="AK392" s="56"/>
      <c r="AL392" s="56"/>
      <c r="AM392" s="56"/>
      <c r="AN392" s="56"/>
      <c r="AO392" s="485"/>
      <c r="AP392" s="56"/>
      <c r="AQ392" s="56"/>
      <c r="AR392" s="56"/>
      <c r="AS392" s="56"/>
      <c r="AT392" s="485"/>
      <c r="AU392" s="56"/>
      <c r="AV392" s="56"/>
      <c r="AW392" s="56"/>
      <c r="AX392" s="56"/>
      <c r="AY392" s="485"/>
      <c r="AZ392" s="56"/>
      <c r="BA392" s="56"/>
      <c r="BB392" s="56"/>
      <c r="BC392" s="56"/>
      <c r="BD392" s="485"/>
      <c r="BE392" s="56"/>
      <c r="BF392" s="56"/>
      <c r="BG392" s="56"/>
      <c r="BH392" s="56"/>
      <c r="BI392" s="485"/>
      <c r="BJ392" s="56"/>
      <c r="BK392" s="56"/>
      <c r="BL392" s="56"/>
      <c r="BM392" s="56"/>
      <c r="BN392" s="485"/>
      <c r="BO392" s="56"/>
      <c r="BP392" s="56"/>
      <c r="BQ392" s="56"/>
      <c r="BR392" s="56"/>
      <c r="BS392" s="485"/>
      <c r="BT392" s="56"/>
      <c r="BU392" s="56"/>
      <c r="BV392" s="56"/>
      <c r="BW392" s="56"/>
      <c r="BX392" s="485"/>
      <c r="BY392" s="56"/>
      <c r="BZ392" s="56"/>
      <c r="CA392" s="56"/>
      <c r="CB392" s="56"/>
      <c r="CC392" s="485"/>
      <c r="CD392" s="56"/>
      <c r="CE392" s="56"/>
      <c r="CF392" s="56"/>
      <c r="CG392" s="56"/>
      <c r="CH392" s="485"/>
      <c r="CI392" s="56"/>
      <c r="CJ392" s="56"/>
      <c r="CK392" s="56"/>
      <c r="CL392" s="56"/>
      <c r="CM392" s="485"/>
      <c r="CN392" s="56"/>
      <c r="CO392" s="56"/>
      <c r="CP392" s="56"/>
      <c r="CQ392" s="56"/>
      <c r="CR392" s="485"/>
      <c r="CS392" s="56"/>
      <c r="CT392" s="56"/>
      <c r="CU392" s="56"/>
      <c r="CV392" s="56"/>
      <c r="CW392" s="485"/>
      <c r="CX392" s="56"/>
      <c r="CY392" s="56"/>
      <c r="CZ392" s="56"/>
      <c r="DA392" s="56"/>
      <c r="DB392" s="485"/>
      <c r="DC392" s="56"/>
      <c r="DD392" s="56"/>
      <c r="DE392" s="56"/>
      <c r="DF392" s="56"/>
      <c r="DG392" s="485"/>
      <c r="DH392" s="56"/>
      <c r="DI392" s="56"/>
      <c r="DJ392" s="56"/>
      <c r="DK392" s="56"/>
      <c r="DL392" s="485"/>
      <c r="DM392" s="56"/>
      <c r="DN392" s="56"/>
      <c r="DO392" s="56"/>
      <c r="DP392" s="56"/>
      <c r="DQ392" s="485"/>
      <c r="DR392" s="56"/>
      <c r="DS392" s="56"/>
      <c r="DT392" s="56"/>
      <c r="DU392" s="56"/>
      <c r="DV392" s="485"/>
      <c r="DW392" s="56"/>
      <c r="DX392" s="56"/>
      <c r="DY392" s="56"/>
      <c r="DZ392" s="56"/>
      <c r="EA392" s="485"/>
      <c r="EB392" s="56"/>
      <c r="EC392" s="56"/>
      <c r="ED392" s="56"/>
      <c r="EE392" s="56"/>
      <c r="EF392" s="485"/>
      <c r="EG392" s="56"/>
      <c r="EH392" s="56"/>
      <c r="EI392" s="56"/>
      <c r="EJ392" s="56"/>
      <c r="EK392" s="485"/>
      <c r="EL392" s="56"/>
      <c r="EM392" s="56"/>
      <c r="EN392" s="56"/>
      <c r="EO392" s="56"/>
      <c r="EP392" s="144"/>
    </row>
    <row r="393" spans="4:146" hidden="1" x14ac:dyDescent="0.3">
      <c r="D393" s="144" t="s">
        <v>364</v>
      </c>
      <c r="H393" s="56">
        <f>SUM(H394:H394)</f>
        <v>0</v>
      </c>
      <c r="I393" s="56"/>
      <c r="J393" s="56"/>
      <c r="K393" s="485"/>
      <c r="L393" s="56"/>
      <c r="M393" s="56">
        <f>SUM(M394:M394)</f>
        <v>0</v>
      </c>
      <c r="N393" s="56"/>
      <c r="O393" s="56"/>
      <c r="P393" s="485"/>
      <c r="Q393" s="56"/>
      <c r="R393" s="56">
        <f>SUM(R394:R394)</f>
        <v>0</v>
      </c>
      <c r="S393" s="56"/>
      <c r="T393" s="56"/>
      <c r="U393" s="485"/>
      <c r="V393" s="56"/>
      <c r="W393" s="56">
        <f>SUM(W394:W394)</f>
        <v>0</v>
      </c>
      <c r="X393" s="56"/>
      <c r="Y393" s="56"/>
      <c r="Z393" s="485"/>
      <c r="AA393" s="56"/>
      <c r="AB393" s="56">
        <f>SUM(AB394:AB394)</f>
        <v>0</v>
      </c>
      <c r="AC393" s="56"/>
      <c r="AD393" s="56"/>
      <c r="AE393" s="485"/>
      <c r="AF393" s="56"/>
      <c r="AG393" s="56">
        <f>SUM(AG394:AG394)</f>
        <v>0</v>
      </c>
      <c r="AH393" s="56"/>
      <c r="AI393" s="56"/>
      <c r="AJ393" s="485"/>
      <c r="AK393" s="56"/>
      <c r="AL393" s="56">
        <f>SUM(AL394:AL394)</f>
        <v>0</v>
      </c>
      <c r="AM393" s="56"/>
      <c r="AN393" s="56"/>
      <c r="AO393" s="485"/>
      <c r="AP393" s="56"/>
      <c r="AQ393" s="56">
        <f>SUM(AQ394:AQ394)</f>
        <v>0</v>
      </c>
      <c r="AR393" s="56"/>
      <c r="AS393" s="56"/>
      <c r="AT393" s="485"/>
      <c r="AU393" s="56"/>
      <c r="AV393" s="56">
        <f>SUM(AV394:AV394)</f>
        <v>0</v>
      </c>
      <c r="AW393" s="56"/>
      <c r="AX393" s="56"/>
      <c r="AY393" s="485"/>
      <c r="AZ393" s="56"/>
      <c r="BA393" s="56">
        <f>SUM(BA394:BA394)</f>
        <v>0</v>
      </c>
      <c r="BB393" s="56"/>
      <c r="BC393" s="56"/>
      <c r="BD393" s="485"/>
      <c r="BE393" s="56"/>
      <c r="BF393" s="56">
        <f>SUM(BF394:BF394)</f>
        <v>0</v>
      </c>
      <c r="BG393" s="56"/>
      <c r="BH393" s="56"/>
      <c r="BI393" s="485"/>
      <c r="BJ393" s="56"/>
      <c r="BK393" s="56">
        <f>SUM(BK394:BK394)</f>
        <v>0</v>
      </c>
      <c r="BL393" s="56"/>
      <c r="BM393" s="56"/>
      <c r="BN393" s="485"/>
      <c r="BO393" s="56"/>
      <c r="BP393" s="56">
        <f>SUM(BP394:BP394)</f>
        <v>0</v>
      </c>
      <c r="BQ393" s="56"/>
      <c r="BR393" s="56"/>
      <c r="BS393" s="485"/>
      <c r="BT393" s="56"/>
      <c r="BU393" s="56">
        <f>SUM(BU394:BU394)</f>
        <v>0</v>
      </c>
      <c r="BV393" s="56"/>
      <c r="BW393" s="56"/>
      <c r="BX393" s="485"/>
      <c r="BY393" s="56"/>
      <c r="BZ393" s="56">
        <f>SUM(BZ394:BZ394)</f>
        <v>0</v>
      </c>
      <c r="CA393" s="56"/>
      <c r="CB393" s="56"/>
      <c r="CC393" s="485"/>
      <c r="CD393" s="56"/>
      <c r="CE393" s="56">
        <f>SUM(CE394:CE394)</f>
        <v>0</v>
      </c>
      <c r="CF393" s="56"/>
      <c r="CG393" s="56"/>
      <c r="CH393" s="485"/>
      <c r="CI393" s="56"/>
      <c r="CJ393" s="56">
        <f>SUM(CJ394:CJ394)</f>
        <v>0</v>
      </c>
      <c r="CK393" s="56"/>
      <c r="CL393" s="56"/>
      <c r="CM393" s="485"/>
      <c r="CN393" s="56"/>
      <c r="CO393" s="56">
        <f>SUM(CO394:CO394)</f>
        <v>0</v>
      </c>
      <c r="CP393" s="56"/>
      <c r="CQ393" s="56"/>
      <c r="CR393" s="485"/>
      <c r="CS393" s="56"/>
      <c r="CT393" s="56">
        <f>SUM(CT394:CT394)</f>
        <v>0</v>
      </c>
      <c r="CU393" s="56"/>
      <c r="CV393" s="56"/>
      <c r="CW393" s="485"/>
      <c r="CX393" s="56"/>
      <c r="CY393" s="56">
        <f>SUM(CY394:CY394)</f>
        <v>0</v>
      </c>
      <c r="CZ393" s="56"/>
      <c r="DA393" s="56"/>
      <c r="DB393" s="485"/>
      <c r="DC393" s="56"/>
      <c r="DD393" s="56">
        <f>SUM(DD394:DD394)</f>
        <v>0</v>
      </c>
      <c r="DE393" s="56"/>
      <c r="DF393" s="56"/>
      <c r="DG393" s="485"/>
      <c r="DH393" s="56"/>
      <c r="DI393" s="56">
        <f>SUM(DI394:DI394)</f>
        <v>0</v>
      </c>
      <c r="DJ393" s="56"/>
      <c r="DK393" s="56"/>
      <c r="DL393" s="485"/>
      <c r="DM393" s="56"/>
      <c r="DN393" s="56">
        <f>SUM(DN394:DN394)</f>
        <v>0</v>
      </c>
      <c r="DO393" s="56"/>
      <c r="DP393" s="56"/>
      <c r="DQ393" s="485"/>
      <c r="DR393" s="56"/>
      <c r="DS393" s="56">
        <f>SUM(DS394:DS394)</f>
        <v>0</v>
      </c>
      <c r="DT393" s="56"/>
      <c r="DU393" s="56"/>
      <c r="DV393" s="485"/>
      <c r="DW393" s="56"/>
      <c r="DX393" s="56">
        <f>SUM(DX394:DX394)</f>
        <v>0</v>
      </c>
      <c r="DY393" s="56"/>
      <c r="DZ393" s="56"/>
      <c r="EA393" s="485"/>
      <c r="EB393" s="56"/>
      <c r="EC393" s="56">
        <f>SUM(EC394:EC394)</f>
        <v>0</v>
      </c>
      <c r="ED393" s="56"/>
      <c r="EE393" s="56"/>
      <c r="EF393" s="485"/>
      <c r="EG393" s="56"/>
      <c r="EH393" s="56">
        <f>SUM(EH394:EH394)</f>
        <v>0</v>
      </c>
      <c r="EI393" s="56"/>
      <c r="EJ393" s="56"/>
      <c r="EK393" s="485"/>
      <c r="EL393" s="56"/>
      <c r="EM393" s="56">
        <f>SUM(EM394:EM394)</f>
        <v>0</v>
      </c>
      <c r="EN393" s="56"/>
      <c r="EO393" s="56"/>
      <c r="EP393" s="144"/>
    </row>
    <row r="394" spans="4:146" hidden="1" x14ac:dyDescent="0.3">
      <c r="D394" s="144" t="s">
        <v>362</v>
      </c>
      <c r="G394" s="488"/>
      <c r="H394" s="492">
        <v>0</v>
      </c>
      <c r="I394" s="490"/>
      <c r="J394" s="56"/>
      <c r="K394" s="485"/>
      <c r="L394" s="491"/>
      <c r="M394" s="492">
        <v>0</v>
      </c>
      <c r="N394" s="490"/>
      <c r="O394" s="56"/>
      <c r="P394" s="485"/>
      <c r="Q394" s="491"/>
      <c r="R394" s="492">
        <v>0</v>
      </c>
      <c r="S394" s="490"/>
      <c r="T394" s="56"/>
      <c r="U394" s="485"/>
      <c r="V394" s="491"/>
      <c r="W394" s="492">
        <v>0</v>
      </c>
      <c r="X394" s="490"/>
      <c r="Y394" s="56"/>
      <c r="Z394" s="485"/>
      <c r="AA394" s="491"/>
      <c r="AB394" s="492">
        <v>0</v>
      </c>
      <c r="AC394" s="490"/>
      <c r="AD394" s="56"/>
      <c r="AE394" s="485"/>
      <c r="AF394" s="491"/>
      <c r="AG394" s="492">
        <v>0</v>
      </c>
      <c r="AH394" s="490"/>
      <c r="AI394" s="56"/>
      <c r="AJ394" s="485"/>
      <c r="AK394" s="491"/>
      <c r="AL394" s="492">
        <v>0</v>
      </c>
      <c r="AM394" s="490"/>
      <c r="AN394" s="56"/>
      <c r="AO394" s="485"/>
      <c r="AP394" s="491"/>
      <c r="AQ394" s="492">
        <v>0</v>
      </c>
      <c r="AR394" s="490"/>
      <c r="AS394" s="56"/>
      <c r="AT394" s="485"/>
      <c r="AU394" s="491"/>
      <c r="AV394" s="492">
        <v>0</v>
      </c>
      <c r="AW394" s="490"/>
      <c r="AX394" s="56"/>
      <c r="AY394" s="485"/>
      <c r="AZ394" s="491"/>
      <c r="BA394" s="492">
        <v>0</v>
      </c>
      <c r="BB394" s="490"/>
      <c r="BC394" s="56"/>
      <c r="BD394" s="485"/>
      <c r="BE394" s="491"/>
      <c r="BF394" s="492">
        <v>0</v>
      </c>
      <c r="BG394" s="490"/>
      <c r="BH394" s="56"/>
      <c r="BI394" s="485"/>
      <c r="BJ394" s="491"/>
      <c r="BK394" s="492">
        <v>0</v>
      </c>
      <c r="BL394" s="490"/>
      <c r="BM394" s="56"/>
      <c r="BN394" s="485"/>
      <c r="BO394" s="491"/>
      <c r="BP394" s="492">
        <v>0</v>
      </c>
      <c r="BQ394" s="490"/>
      <c r="BR394" s="56"/>
      <c r="BS394" s="485"/>
      <c r="BT394" s="491"/>
      <c r="BU394" s="492">
        <f>SUM(M394:BP394)</f>
        <v>0</v>
      </c>
      <c r="BV394" s="490"/>
      <c r="BW394" s="56"/>
      <c r="BX394" s="485"/>
      <c r="BY394" s="491"/>
      <c r="BZ394" s="492">
        <v>0</v>
      </c>
      <c r="CA394" s="490"/>
      <c r="CB394" s="56"/>
      <c r="CC394" s="485"/>
      <c r="CD394" s="491"/>
      <c r="CE394" s="492">
        <v>0</v>
      </c>
      <c r="CF394" s="490"/>
      <c r="CG394" s="56"/>
      <c r="CH394" s="485"/>
      <c r="CI394" s="491"/>
      <c r="CJ394" s="492">
        <v>0</v>
      </c>
      <c r="CK394" s="490"/>
      <c r="CL394" s="56"/>
      <c r="CM394" s="485"/>
      <c r="CN394" s="491"/>
      <c r="CO394" s="492">
        <v>0</v>
      </c>
      <c r="CP394" s="490"/>
      <c r="CQ394" s="56"/>
      <c r="CR394" s="485"/>
      <c r="CS394" s="491"/>
      <c r="CT394" s="492">
        <v>0</v>
      </c>
      <c r="CU394" s="490"/>
      <c r="CV394" s="56"/>
      <c r="CW394" s="485"/>
      <c r="CX394" s="491"/>
      <c r="CY394" s="492">
        <v>0</v>
      </c>
      <c r="CZ394" s="490"/>
      <c r="DA394" s="56"/>
      <c r="DB394" s="485"/>
      <c r="DC394" s="491"/>
      <c r="DD394" s="492">
        <v>0</v>
      </c>
      <c r="DE394" s="490"/>
      <c r="DF394" s="56"/>
      <c r="DG394" s="485"/>
      <c r="DH394" s="491"/>
      <c r="DI394" s="492">
        <v>0</v>
      </c>
      <c r="DJ394" s="490"/>
      <c r="DK394" s="56"/>
      <c r="DL394" s="485"/>
      <c r="DM394" s="491"/>
      <c r="DN394" s="492">
        <v>0</v>
      </c>
      <c r="DO394" s="490"/>
      <c r="DP394" s="56"/>
      <c r="DQ394" s="485"/>
      <c r="DR394" s="491"/>
      <c r="DS394" s="492">
        <v>0</v>
      </c>
      <c r="DT394" s="490"/>
      <c r="DU394" s="56"/>
      <c r="DV394" s="485"/>
      <c r="DW394" s="491"/>
      <c r="DX394" s="492">
        <v>0</v>
      </c>
      <c r="DY394" s="490"/>
      <c r="DZ394" s="56"/>
      <c r="EA394" s="485"/>
      <c r="EB394" s="491"/>
      <c r="EC394" s="492">
        <v>0</v>
      </c>
      <c r="ED394" s="490"/>
      <c r="EE394" s="56"/>
      <c r="EF394" s="485"/>
      <c r="EG394" s="491"/>
      <c r="EH394" s="492">
        <v>0</v>
      </c>
      <c r="EI394" s="490"/>
      <c r="EJ394" s="56"/>
      <c r="EK394" s="485"/>
      <c r="EL394" s="491"/>
      <c r="EM394" s="492">
        <f t="shared" ref="EM394" si="52">SUM(CE394:DS394)</f>
        <v>0</v>
      </c>
      <c r="EN394" s="490"/>
      <c r="EO394" s="56"/>
      <c r="EP394" s="144"/>
    </row>
    <row r="395" spans="4:146" hidden="1" x14ac:dyDescent="0.3">
      <c r="D395" s="144"/>
      <c r="H395" s="56"/>
      <c r="I395" s="56"/>
      <c r="J395" s="56"/>
      <c r="K395" s="485"/>
      <c r="L395" s="56"/>
      <c r="M395" s="56"/>
      <c r="N395" s="56"/>
      <c r="O395" s="56"/>
      <c r="P395" s="485"/>
      <c r="Q395" s="56"/>
      <c r="R395" s="56"/>
      <c r="S395" s="56"/>
      <c r="T395" s="56"/>
      <c r="U395" s="485"/>
      <c r="V395" s="56"/>
      <c r="W395" s="56"/>
      <c r="X395" s="56"/>
      <c r="Y395" s="56"/>
      <c r="Z395" s="485"/>
      <c r="AA395" s="56"/>
      <c r="AB395" s="56"/>
      <c r="AC395" s="56"/>
      <c r="AD395" s="56"/>
      <c r="AE395" s="485"/>
      <c r="AF395" s="56"/>
      <c r="AG395" s="56"/>
      <c r="AH395" s="56"/>
      <c r="AI395" s="56"/>
      <c r="AJ395" s="485"/>
      <c r="AK395" s="56"/>
      <c r="AL395" s="56"/>
      <c r="AM395" s="56"/>
      <c r="AN395" s="56"/>
      <c r="AO395" s="485"/>
      <c r="AP395" s="56"/>
      <c r="AQ395" s="56"/>
      <c r="AR395" s="56"/>
      <c r="AS395" s="56"/>
      <c r="AT395" s="485"/>
      <c r="AU395" s="56"/>
      <c r="AV395" s="56"/>
      <c r="AW395" s="56"/>
      <c r="AX395" s="56"/>
      <c r="AY395" s="485"/>
      <c r="AZ395" s="56"/>
      <c r="BA395" s="56"/>
      <c r="BB395" s="56"/>
      <c r="BC395" s="56"/>
      <c r="BD395" s="485"/>
      <c r="BE395" s="56"/>
      <c r="BF395" s="56"/>
      <c r="BG395" s="56"/>
      <c r="BH395" s="56"/>
      <c r="BI395" s="485"/>
      <c r="BJ395" s="56"/>
      <c r="BK395" s="56"/>
      <c r="BL395" s="56"/>
      <c r="BM395" s="56"/>
      <c r="BN395" s="485"/>
      <c r="BO395" s="56"/>
      <c r="BP395" s="56"/>
      <c r="BQ395" s="56"/>
      <c r="BR395" s="56"/>
      <c r="BS395" s="485"/>
      <c r="BT395" s="56"/>
      <c r="BU395" s="56"/>
      <c r="BV395" s="56"/>
      <c r="BW395" s="56"/>
      <c r="BX395" s="485"/>
      <c r="BY395" s="56"/>
      <c r="BZ395" s="56"/>
      <c r="CA395" s="56"/>
      <c r="CB395" s="56"/>
      <c r="CC395" s="485"/>
      <c r="CD395" s="56"/>
      <c r="CE395" s="56"/>
      <c r="CF395" s="56"/>
      <c r="CG395" s="56"/>
      <c r="CH395" s="485"/>
      <c r="CI395" s="56"/>
      <c r="CJ395" s="56"/>
      <c r="CK395" s="56"/>
      <c r="CL395" s="56"/>
      <c r="CM395" s="485"/>
      <c r="CN395" s="56"/>
      <c r="CO395" s="56"/>
      <c r="CP395" s="56"/>
      <c r="CQ395" s="56"/>
      <c r="CR395" s="485"/>
      <c r="CS395" s="56"/>
      <c r="CT395" s="56"/>
      <c r="CU395" s="56"/>
      <c r="CV395" s="56"/>
      <c r="CW395" s="485"/>
      <c r="CX395" s="56"/>
      <c r="CY395" s="56"/>
      <c r="CZ395" s="56"/>
      <c r="DA395" s="56"/>
      <c r="DB395" s="485"/>
      <c r="DC395" s="56"/>
      <c r="DD395" s="56"/>
      <c r="DE395" s="56"/>
      <c r="DF395" s="56"/>
      <c r="DG395" s="485"/>
      <c r="DH395" s="56"/>
      <c r="DI395" s="56"/>
      <c r="DJ395" s="56"/>
      <c r="DK395" s="56"/>
      <c r="DL395" s="485"/>
      <c r="DM395" s="56"/>
      <c r="DN395" s="56"/>
      <c r="DO395" s="56"/>
      <c r="DP395" s="56"/>
      <c r="DQ395" s="485"/>
      <c r="DR395" s="56"/>
      <c r="DS395" s="56"/>
      <c r="DT395" s="56"/>
      <c r="DU395" s="56"/>
      <c r="DV395" s="485"/>
      <c r="DW395" s="56"/>
      <c r="DX395" s="56"/>
      <c r="DY395" s="56"/>
      <c r="DZ395" s="56"/>
      <c r="EA395" s="485"/>
      <c r="EB395" s="56"/>
      <c r="EC395" s="56"/>
      <c r="ED395" s="56"/>
      <c r="EE395" s="56"/>
      <c r="EF395" s="485"/>
      <c r="EG395" s="56"/>
      <c r="EH395" s="56"/>
      <c r="EI395" s="56"/>
      <c r="EJ395" s="56"/>
      <c r="EK395" s="485"/>
      <c r="EL395" s="56"/>
      <c r="EM395" s="56">
        <f t="shared" ref="EM395:EM396" si="53">SUM(CE395:DI395)</f>
        <v>0</v>
      </c>
      <c r="EN395" s="56"/>
      <c r="EO395" s="56"/>
      <c r="EP395" s="144"/>
    </row>
    <row r="396" spans="4:146" ht="12.75" hidden="1" customHeight="1" x14ac:dyDescent="0.3">
      <c r="D396" s="144" t="s">
        <v>368</v>
      </c>
      <c r="H396" s="56">
        <f>SUM(H397:H397)</f>
        <v>0</v>
      </c>
      <c r="I396" s="56"/>
      <c r="J396" s="56"/>
      <c r="K396" s="485"/>
      <c r="L396" s="56"/>
      <c r="M396" s="56">
        <f>SUM(M397:M397)</f>
        <v>0</v>
      </c>
      <c r="N396" s="56"/>
      <c r="O396" s="56"/>
      <c r="P396" s="485"/>
      <c r="Q396" s="56"/>
      <c r="R396" s="56">
        <f>SUM(R397:R397)</f>
        <v>0</v>
      </c>
      <c r="S396" s="56"/>
      <c r="T396" s="56"/>
      <c r="U396" s="485"/>
      <c r="V396" s="56"/>
      <c r="W396" s="56">
        <f>SUM(W397:W397)</f>
        <v>0</v>
      </c>
      <c r="X396" s="56"/>
      <c r="Y396" s="56"/>
      <c r="Z396" s="485"/>
      <c r="AA396" s="56"/>
      <c r="AB396" s="56">
        <f>SUM(AB397:AB397)</f>
        <v>0</v>
      </c>
      <c r="AC396" s="56"/>
      <c r="AD396" s="56"/>
      <c r="AE396" s="485"/>
      <c r="AF396" s="56"/>
      <c r="AG396" s="56">
        <f>SUM(AG397:AG397)</f>
        <v>0</v>
      </c>
      <c r="AH396" s="56"/>
      <c r="AI396" s="56"/>
      <c r="AJ396" s="485"/>
      <c r="AK396" s="56"/>
      <c r="AL396" s="56">
        <f>SUM(AL397:AL397)</f>
        <v>0</v>
      </c>
      <c r="AM396" s="56"/>
      <c r="AN396" s="56"/>
      <c r="AO396" s="485"/>
      <c r="AP396" s="56"/>
      <c r="AQ396" s="56">
        <f>SUM(AQ397:AQ397)</f>
        <v>0</v>
      </c>
      <c r="AR396" s="56"/>
      <c r="AS396" s="56"/>
      <c r="AT396" s="485"/>
      <c r="AU396" s="56"/>
      <c r="AV396" s="56">
        <f>SUM(AV397:AV397)</f>
        <v>0</v>
      </c>
      <c r="AW396" s="56"/>
      <c r="AX396" s="56"/>
      <c r="AY396" s="485"/>
      <c r="AZ396" s="56"/>
      <c r="BA396" s="56">
        <f>SUM(BA397:BA397)</f>
        <v>0</v>
      </c>
      <c r="BB396" s="56"/>
      <c r="BC396" s="56"/>
      <c r="BD396" s="485"/>
      <c r="BE396" s="56"/>
      <c r="BF396" s="56">
        <f>SUM(BF397:BF397)</f>
        <v>0</v>
      </c>
      <c r="BG396" s="56"/>
      <c r="BH396" s="56"/>
      <c r="BI396" s="485"/>
      <c r="BJ396" s="56"/>
      <c r="BK396" s="56">
        <f>SUM(BK397:BK397)</f>
        <v>0</v>
      </c>
      <c r="BL396" s="56"/>
      <c r="BM396" s="56"/>
      <c r="BN396" s="485"/>
      <c r="BO396" s="56"/>
      <c r="BP396" s="56">
        <f>SUM(BP397:BP397)</f>
        <v>0</v>
      </c>
      <c r="BQ396" s="56"/>
      <c r="BR396" s="56"/>
      <c r="BS396" s="485"/>
      <c r="BT396" s="56"/>
      <c r="BU396" s="56">
        <f>SUM(BU397:BU397)</f>
        <v>0</v>
      </c>
      <c r="BV396" s="56"/>
      <c r="BW396" s="56"/>
      <c r="BX396" s="485"/>
      <c r="BY396" s="56"/>
      <c r="BZ396" s="56">
        <f>SUM(BZ397:BZ397)</f>
        <v>0</v>
      </c>
      <c r="CA396" s="56"/>
      <c r="CB396" s="56"/>
      <c r="CC396" s="485"/>
      <c r="CD396" s="56"/>
      <c r="CE396" s="56">
        <f>SUM(CE397:CE397)</f>
        <v>0</v>
      </c>
      <c r="CF396" s="56"/>
      <c r="CG396" s="56"/>
      <c r="CH396" s="485"/>
      <c r="CI396" s="56"/>
      <c r="CJ396" s="56">
        <f>SUM(CJ397:CJ397)</f>
        <v>0</v>
      </c>
      <c r="CK396" s="56"/>
      <c r="CL396" s="56"/>
      <c r="CM396" s="485"/>
      <c r="CN396" s="56"/>
      <c r="CO396" s="56">
        <f>SUM(CO397:CO397)</f>
        <v>0</v>
      </c>
      <c r="CP396" s="56"/>
      <c r="CQ396" s="56"/>
      <c r="CR396" s="485"/>
      <c r="CS396" s="56"/>
      <c r="CT396" s="56">
        <f>SUM(CT397:CT397)</f>
        <v>0</v>
      </c>
      <c r="CU396" s="56"/>
      <c r="CV396" s="56"/>
      <c r="CW396" s="485"/>
      <c r="CX396" s="56"/>
      <c r="CY396" s="56">
        <f>SUM(CY397:CY397)</f>
        <v>0</v>
      </c>
      <c r="CZ396" s="56"/>
      <c r="DA396" s="56"/>
      <c r="DB396" s="485"/>
      <c r="DC396" s="56"/>
      <c r="DD396" s="56">
        <f>SUM(DD397:DD397)</f>
        <v>0</v>
      </c>
      <c r="DE396" s="56"/>
      <c r="DF396" s="56"/>
      <c r="DG396" s="485"/>
      <c r="DH396" s="56"/>
      <c r="DI396" s="56">
        <f>SUM(DI397:DI397)</f>
        <v>0</v>
      </c>
      <c r="DJ396" s="56"/>
      <c r="DK396" s="56"/>
      <c r="DL396" s="485"/>
      <c r="DM396" s="56"/>
      <c r="DN396" s="56">
        <f>SUM(DN397:DN397)</f>
        <v>0</v>
      </c>
      <c r="DO396" s="56"/>
      <c r="DP396" s="56"/>
      <c r="DQ396" s="485"/>
      <c r="DR396" s="56"/>
      <c r="DS396" s="56">
        <f>SUM(DS397:DS397)</f>
        <v>0</v>
      </c>
      <c r="DT396" s="56"/>
      <c r="DU396" s="56"/>
      <c r="DV396" s="485"/>
      <c r="DW396" s="56"/>
      <c r="DX396" s="56">
        <f>SUM(DX397:DX397)</f>
        <v>0</v>
      </c>
      <c r="DY396" s="56"/>
      <c r="DZ396" s="56"/>
      <c r="EA396" s="485"/>
      <c r="EB396" s="56"/>
      <c r="EC396" s="56">
        <f>SUM(EC397:EC397)</f>
        <v>0</v>
      </c>
      <c r="ED396" s="56"/>
      <c r="EE396" s="56"/>
      <c r="EF396" s="485"/>
      <c r="EG396" s="56"/>
      <c r="EH396" s="56">
        <f>SUM(EH397:EH397)</f>
        <v>0</v>
      </c>
      <c r="EI396" s="56"/>
      <c r="EJ396" s="56"/>
      <c r="EK396" s="485"/>
      <c r="EL396" s="56"/>
      <c r="EM396" s="56">
        <f t="shared" si="53"/>
        <v>0</v>
      </c>
      <c r="EN396" s="56"/>
      <c r="EO396" s="56"/>
      <c r="EP396" s="144"/>
    </row>
    <row r="397" spans="4:146" ht="12.75" hidden="1" customHeight="1" x14ac:dyDescent="0.3">
      <c r="D397" s="144" t="s">
        <v>362</v>
      </c>
      <c r="G397" s="488"/>
      <c r="H397" s="492">
        <v>0</v>
      </c>
      <c r="I397" s="490"/>
      <c r="J397" s="56"/>
      <c r="K397" s="485"/>
      <c r="L397" s="491"/>
      <c r="M397" s="492">
        <v>0</v>
      </c>
      <c r="N397" s="490"/>
      <c r="O397" s="56"/>
      <c r="P397" s="485"/>
      <c r="Q397" s="491"/>
      <c r="R397" s="492">
        <v>0</v>
      </c>
      <c r="S397" s="490"/>
      <c r="T397" s="56"/>
      <c r="U397" s="485"/>
      <c r="V397" s="491"/>
      <c r="W397" s="492">
        <v>0</v>
      </c>
      <c r="X397" s="490"/>
      <c r="Y397" s="56"/>
      <c r="Z397" s="485"/>
      <c r="AA397" s="491"/>
      <c r="AB397" s="492">
        <v>0</v>
      </c>
      <c r="AC397" s="490"/>
      <c r="AD397" s="56"/>
      <c r="AE397" s="485"/>
      <c r="AF397" s="491"/>
      <c r="AG397" s="492">
        <v>0</v>
      </c>
      <c r="AH397" s="490"/>
      <c r="AI397" s="56"/>
      <c r="AJ397" s="485"/>
      <c r="AK397" s="491"/>
      <c r="AL397" s="492">
        <v>0</v>
      </c>
      <c r="AM397" s="490"/>
      <c r="AN397" s="56"/>
      <c r="AO397" s="485"/>
      <c r="AP397" s="491"/>
      <c r="AQ397" s="492">
        <v>0</v>
      </c>
      <c r="AR397" s="490"/>
      <c r="AS397" s="56"/>
      <c r="AT397" s="485"/>
      <c r="AU397" s="491"/>
      <c r="AV397" s="492">
        <v>0</v>
      </c>
      <c r="AW397" s="490"/>
      <c r="AX397" s="56"/>
      <c r="AY397" s="485"/>
      <c r="AZ397" s="491"/>
      <c r="BA397" s="492">
        <v>0</v>
      </c>
      <c r="BB397" s="490"/>
      <c r="BC397" s="56"/>
      <c r="BD397" s="485"/>
      <c r="BE397" s="491"/>
      <c r="BF397" s="492">
        <v>0</v>
      </c>
      <c r="BG397" s="490"/>
      <c r="BH397" s="56"/>
      <c r="BI397" s="485"/>
      <c r="BJ397" s="491"/>
      <c r="BK397" s="492">
        <v>0</v>
      </c>
      <c r="BL397" s="490"/>
      <c r="BM397" s="56"/>
      <c r="BN397" s="485"/>
      <c r="BO397" s="491"/>
      <c r="BP397" s="492">
        <v>0</v>
      </c>
      <c r="BQ397" s="490"/>
      <c r="BR397" s="56"/>
      <c r="BS397" s="485"/>
      <c r="BT397" s="491"/>
      <c r="BU397" s="492">
        <f>SUM(M397:BP397)</f>
        <v>0</v>
      </c>
      <c r="BV397" s="490"/>
      <c r="BW397" s="56"/>
      <c r="BX397" s="485"/>
      <c r="BY397" s="491"/>
      <c r="BZ397" s="492">
        <v>0</v>
      </c>
      <c r="CA397" s="490"/>
      <c r="CB397" s="56"/>
      <c r="CC397" s="485"/>
      <c r="CD397" s="491"/>
      <c r="CE397" s="492">
        <v>0</v>
      </c>
      <c r="CF397" s="490"/>
      <c r="CG397" s="56"/>
      <c r="CH397" s="485"/>
      <c r="CI397" s="491"/>
      <c r="CJ397" s="492">
        <v>0</v>
      </c>
      <c r="CK397" s="490"/>
      <c r="CL397" s="56"/>
      <c r="CM397" s="485"/>
      <c r="CN397" s="491"/>
      <c r="CO397" s="492">
        <v>0</v>
      </c>
      <c r="CP397" s="490"/>
      <c r="CQ397" s="56"/>
      <c r="CR397" s="485"/>
      <c r="CS397" s="491"/>
      <c r="CT397" s="492">
        <v>0</v>
      </c>
      <c r="CU397" s="490"/>
      <c r="CV397" s="56"/>
      <c r="CW397" s="485"/>
      <c r="CX397" s="491"/>
      <c r="CY397" s="492">
        <v>0</v>
      </c>
      <c r="CZ397" s="490"/>
      <c r="DA397" s="56"/>
      <c r="DB397" s="485"/>
      <c r="DC397" s="491"/>
      <c r="DD397" s="492">
        <v>0</v>
      </c>
      <c r="DE397" s="490"/>
      <c r="DF397" s="56"/>
      <c r="DG397" s="485"/>
      <c r="DH397" s="491"/>
      <c r="DI397" s="492">
        <v>0</v>
      </c>
      <c r="DJ397" s="490"/>
      <c r="DK397" s="56"/>
      <c r="DL397" s="485"/>
      <c r="DM397" s="491"/>
      <c r="DN397" s="492">
        <v>0</v>
      </c>
      <c r="DO397" s="490"/>
      <c r="DP397" s="56"/>
      <c r="DQ397" s="485"/>
      <c r="DR397" s="491"/>
      <c r="DS397" s="492">
        <v>0</v>
      </c>
      <c r="DT397" s="490"/>
      <c r="DU397" s="56"/>
      <c r="DV397" s="485"/>
      <c r="DW397" s="491"/>
      <c r="DX397" s="492">
        <v>0</v>
      </c>
      <c r="DY397" s="490"/>
      <c r="DZ397" s="56"/>
      <c r="EA397" s="485"/>
      <c r="EB397" s="491"/>
      <c r="EC397" s="492">
        <v>0</v>
      </c>
      <c r="ED397" s="490"/>
      <c r="EE397" s="56"/>
      <c r="EF397" s="485"/>
      <c r="EG397" s="491"/>
      <c r="EH397" s="492">
        <v>0</v>
      </c>
      <c r="EI397" s="490"/>
      <c r="EJ397" s="56"/>
      <c r="EK397" s="485"/>
      <c r="EL397" s="491"/>
      <c r="EM397" s="492">
        <f>SUM(CE397:CE397)</f>
        <v>0</v>
      </c>
      <c r="EN397" s="490"/>
      <c r="EO397" s="56"/>
      <c r="EP397" s="144"/>
    </row>
    <row r="398" spans="4:146" ht="12.75" hidden="1" customHeight="1" x14ac:dyDescent="0.3">
      <c r="D398" s="144"/>
      <c r="H398" s="56"/>
      <c r="I398" s="56"/>
      <c r="J398" s="56"/>
      <c r="K398" s="485"/>
      <c r="L398" s="56"/>
      <c r="M398" s="56"/>
      <c r="N398" s="56"/>
      <c r="O398" s="56"/>
      <c r="P398" s="485"/>
      <c r="Q398" s="56"/>
      <c r="R398" s="56"/>
      <c r="S398" s="56"/>
      <c r="T398" s="56"/>
      <c r="U398" s="485"/>
      <c r="V398" s="56"/>
      <c r="W398" s="56"/>
      <c r="X398" s="56"/>
      <c r="Y398" s="56"/>
      <c r="Z398" s="485"/>
      <c r="AA398" s="56"/>
      <c r="AB398" s="56"/>
      <c r="AC398" s="56"/>
      <c r="AD398" s="56"/>
      <c r="AE398" s="485"/>
      <c r="AF398" s="56"/>
      <c r="AG398" s="56"/>
      <c r="AH398" s="56"/>
      <c r="AI398" s="56"/>
      <c r="AJ398" s="485"/>
      <c r="AK398" s="56"/>
      <c r="AL398" s="56"/>
      <c r="AM398" s="56"/>
      <c r="AN398" s="56"/>
      <c r="AO398" s="485"/>
      <c r="AP398" s="56"/>
      <c r="AQ398" s="56"/>
      <c r="AR398" s="56"/>
      <c r="AS398" s="56"/>
      <c r="AT398" s="485"/>
      <c r="AU398" s="56"/>
      <c r="AV398" s="56"/>
      <c r="AW398" s="56"/>
      <c r="AX398" s="56"/>
      <c r="AY398" s="485"/>
      <c r="AZ398" s="56"/>
      <c r="BA398" s="56"/>
      <c r="BB398" s="56"/>
      <c r="BC398" s="56"/>
      <c r="BD398" s="485"/>
      <c r="BE398" s="56"/>
      <c r="BF398" s="56"/>
      <c r="BG398" s="56"/>
      <c r="BH398" s="56"/>
      <c r="BI398" s="485"/>
      <c r="BJ398" s="56"/>
      <c r="BK398" s="56"/>
      <c r="BL398" s="56"/>
      <c r="BM398" s="56"/>
      <c r="BN398" s="485"/>
      <c r="BO398" s="56"/>
      <c r="BP398" s="56"/>
      <c r="BQ398" s="56"/>
      <c r="BR398" s="56"/>
      <c r="BS398" s="485"/>
      <c r="BT398" s="56"/>
      <c r="BU398" s="56"/>
      <c r="BV398" s="56"/>
      <c r="BW398" s="56"/>
      <c r="BX398" s="485"/>
      <c r="BY398" s="56"/>
      <c r="BZ398" s="56"/>
      <c r="CA398" s="56"/>
      <c r="CB398" s="56"/>
      <c r="CC398" s="485"/>
      <c r="CD398" s="56"/>
      <c r="CE398" s="56"/>
      <c r="CF398" s="56"/>
      <c r="CG398" s="56"/>
      <c r="CH398" s="485"/>
      <c r="CI398" s="56"/>
      <c r="CJ398" s="56"/>
      <c r="CK398" s="56"/>
      <c r="CL398" s="56"/>
      <c r="CM398" s="485"/>
      <c r="CN398" s="56"/>
      <c r="CO398" s="56"/>
      <c r="CP398" s="56"/>
      <c r="CQ398" s="56"/>
      <c r="CR398" s="485"/>
      <c r="CS398" s="56"/>
      <c r="CT398" s="56"/>
      <c r="CU398" s="56"/>
      <c r="CV398" s="56"/>
      <c r="CW398" s="485"/>
      <c r="CX398" s="56"/>
      <c r="CY398" s="56"/>
      <c r="CZ398" s="56"/>
      <c r="DA398" s="56"/>
      <c r="DB398" s="485"/>
      <c r="DC398" s="56"/>
      <c r="DD398" s="56"/>
      <c r="DE398" s="56"/>
      <c r="DF398" s="56"/>
      <c r="DG398" s="485"/>
      <c r="DH398" s="56"/>
      <c r="DI398" s="56"/>
      <c r="DJ398" s="56"/>
      <c r="DK398" s="56"/>
      <c r="DL398" s="485"/>
      <c r="DM398" s="56"/>
      <c r="DN398" s="56"/>
      <c r="DO398" s="56"/>
      <c r="DP398" s="56"/>
      <c r="DQ398" s="485"/>
      <c r="DR398" s="56"/>
      <c r="DS398" s="56"/>
      <c r="DT398" s="56"/>
      <c r="DU398" s="56"/>
      <c r="DV398" s="485"/>
      <c r="DW398" s="56"/>
      <c r="DX398" s="56"/>
      <c r="DY398" s="56"/>
      <c r="DZ398" s="56"/>
      <c r="EA398" s="485"/>
      <c r="EB398" s="56"/>
      <c r="EC398" s="56"/>
      <c r="ED398" s="56"/>
      <c r="EE398" s="56"/>
      <c r="EF398" s="485"/>
      <c r="EG398" s="56"/>
      <c r="EH398" s="56"/>
      <c r="EI398" s="56"/>
      <c r="EJ398" s="56"/>
      <c r="EK398" s="485"/>
      <c r="EL398" s="56"/>
      <c r="EM398" s="56"/>
      <c r="EN398" s="56"/>
      <c r="EO398" s="56"/>
      <c r="EP398" s="144"/>
    </row>
    <row r="399" spans="4:146" hidden="1" x14ac:dyDescent="0.3">
      <c r="D399" s="144" t="s">
        <v>369</v>
      </c>
      <c r="H399" s="56">
        <f>SUM(H400:H400)</f>
        <v>0</v>
      </c>
      <c r="I399" s="56"/>
      <c r="J399" s="56"/>
      <c r="K399" s="485"/>
      <c r="L399" s="56"/>
      <c r="M399" s="56">
        <f>SUM(M400:M400)</f>
        <v>0</v>
      </c>
      <c r="N399" s="56"/>
      <c r="O399" s="56"/>
      <c r="P399" s="485"/>
      <c r="Q399" s="56"/>
      <c r="R399" s="56">
        <f>SUM(R400:R400)</f>
        <v>0</v>
      </c>
      <c r="S399" s="56"/>
      <c r="T399" s="56"/>
      <c r="U399" s="485"/>
      <c r="V399" s="56"/>
      <c r="W399" s="56">
        <f>SUM(W400:W400)</f>
        <v>0</v>
      </c>
      <c r="X399" s="56"/>
      <c r="Y399" s="56"/>
      <c r="Z399" s="485"/>
      <c r="AA399" s="56"/>
      <c r="AB399" s="56">
        <f>SUM(AB400:AB400)</f>
        <v>0</v>
      </c>
      <c r="AC399" s="56"/>
      <c r="AD399" s="56"/>
      <c r="AE399" s="485"/>
      <c r="AF399" s="56"/>
      <c r="AG399" s="56">
        <f>SUM(AG400:AG400)</f>
        <v>0</v>
      </c>
      <c r="AH399" s="56"/>
      <c r="AI399" s="56"/>
      <c r="AJ399" s="485"/>
      <c r="AK399" s="56"/>
      <c r="AL399" s="56">
        <f>SUM(AL400:AL400)</f>
        <v>0</v>
      </c>
      <c r="AM399" s="56"/>
      <c r="AN399" s="56"/>
      <c r="AO399" s="485"/>
      <c r="AP399" s="56"/>
      <c r="AQ399" s="56">
        <f>SUM(AQ400:AQ400)</f>
        <v>0</v>
      </c>
      <c r="AR399" s="56"/>
      <c r="AS399" s="56"/>
      <c r="AT399" s="485"/>
      <c r="AU399" s="56"/>
      <c r="AV399" s="56">
        <f>SUM(AV400:AV400)</f>
        <v>0</v>
      </c>
      <c r="AW399" s="56"/>
      <c r="AX399" s="56"/>
      <c r="AY399" s="485"/>
      <c r="AZ399" s="56"/>
      <c r="BA399" s="56">
        <f>SUM(BA400:BA400)</f>
        <v>0</v>
      </c>
      <c r="BB399" s="56"/>
      <c r="BC399" s="56"/>
      <c r="BD399" s="485"/>
      <c r="BE399" s="56"/>
      <c r="BF399" s="56">
        <f>SUM(BF400:BF400)</f>
        <v>0</v>
      </c>
      <c r="BG399" s="56"/>
      <c r="BH399" s="56"/>
      <c r="BI399" s="485"/>
      <c r="BJ399" s="56"/>
      <c r="BK399" s="56">
        <f>SUM(BK400:BK400)</f>
        <v>0</v>
      </c>
      <c r="BL399" s="56"/>
      <c r="BM399" s="56"/>
      <c r="BN399" s="485"/>
      <c r="BO399" s="56"/>
      <c r="BP399" s="56">
        <f>SUM(BP400:BP400)</f>
        <v>0</v>
      </c>
      <c r="BQ399" s="56"/>
      <c r="BR399" s="56"/>
      <c r="BS399" s="485"/>
      <c r="BT399" s="56"/>
      <c r="BU399" s="56">
        <f>SUM(BU400:BU400)</f>
        <v>0</v>
      </c>
      <c r="BV399" s="56"/>
      <c r="BW399" s="56"/>
      <c r="BX399" s="485"/>
      <c r="BY399" s="56"/>
      <c r="BZ399" s="56">
        <f>SUM(BZ400:BZ400)</f>
        <v>0</v>
      </c>
      <c r="CA399" s="56"/>
      <c r="CB399" s="56"/>
      <c r="CC399" s="485"/>
      <c r="CD399" s="56"/>
      <c r="CE399" s="56">
        <f>SUM(CE400:CE400)</f>
        <v>0</v>
      </c>
      <c r="CF399" s="56"/>
      <c r="CG399" s="56"/>
      <c r="CH399" s="485"/>
      <c r="CI399" s="56"/>
      <c r="CJ399" s="56">
        <f>SUM(CJ400:CJ400)</f>
        <v>0</v>
      </c>
      <c r="CK399" s="56"/>
      <c r="CL399" s="56"/>
      <c r="CM399" s="485"/>
      <c r="CN399" s="56"/>
      <c r="CO399" s="56">
        <f>SUM(CO400:CO400)</f>
        <v>0</v>
      </c>
      <c r="CP399" s="56"/>
      <c r="CQ399" s="56"/>
      <c r="CR399" s="485"/>
      <c r="CS399" s="56"/>
      <c r="CT399" s="56">
        <f>SUM(CT400:CT400)</f>
        <v>0</v>
      </c>
      <c r="CU399" s="56"/>
      <c r="CV399" s="56"/>
      <c r="CW399" s="485"/>
      <c r="CX399" s="56"/>
      <c r="CY399" s="56">
        <f>SUM(CY400:CY400)</f>
        <v>0</v>
      </c>
      <c r="CZ399" s="56"/>
      <c r="DA399" s="56"/>
      <c r="DB399" s="485"/>
      <c r="DC399" s="56"/>
      <c r="DD399" s="56">
        <f>SUM(DD400:DD400)</f>
        <v>0</v>
      </c>
      <c r="DE399" s="56"/>
      <c r="DF399" s="56"/>
      <c r="DG399" s="485"/>
      <c r="DH399" s="56"/>
      <c r="DI399" s="56">
        <f>SUM(DI400:DI400)</f>
        <v>0</v>
      </c>
      <c r="DJ399" s="56"/>
      <c r="DK399" s="56"/>
      <c r="DL399" s="485"/>
      <c r="DM399" s="56"/>
      <c r="DN399" s="56">
        <f>SUM(DN400:DN400)</f>
        <v>0</v>
      </c>
      <c r="DO399" s="56"/>
      <c r="DP399" s="56"/>
      <c r="DQ399" s="485"/>
      <c r="DR399" s="56"/>
      <c r="DS399" s="56">
        <f>SUM(DS400:DS400)</f>
        <v>0</v>
      </c>
      <c r="DT399" s="56"/>
      <c r="DU399" s="56"/>
      <c r="DV399" s="485"/>
      <c r="DW399" s="56"/>
      <c r="DX399" s="56">
        <f>SUM(DX400:DX400)</f>
        <v>0</v>
      </c>
      <c r="DY399" s="56"/>
      <c r="DZ399" s="56"/>
      <c r="EA399" s="485"/>
      <c r="EB399" s="56"/>
      <c r="EC399" s="56">
        <f>SUM(EC400:EC400)</f>
        <v>0</v>
      </c>
      <c r="ED399" s="56"/>
      <c r="EE399" s="56"/>
      <c r="EF399" s="485"/>
      <c r="EG399" s="56"/>
      <c r="EH399" s="56">
        <f>SUM(EH400:EH400)</f>
        <v>0</v>
      </c>
      <c r="EI399" s="56"/>
      <c r="EJ399" s="56"/>
      <c r="EK399" s="485"/>
      <c r="EL399" s="56"/>
      <c r="EM399" s="56">
        <f>SUM(EM400:EM400)</f>
        <v>0</v>
      </c>
      <c r="EN399" s="56"/>
      <c r="EO399" s="56"/>
      <c r="EP399" s="144"/>
    </row>
    <row r="400" spans="4:146" hidden="1" x14ac:dyDescent="0.3">
      <c r="D400" s="144" t="s">
        <v>362</v>
      </c>
      <c r="G400" s="488"/>
      <c r="H400" s="492">
        <v>0</v>
      </c>
      <c r="I400" s="490"/>
      <c r="J400" s="56"/>
      <c r="K400" s="485"/>
      <c r="L400" s="491"/>
      <c r="M400" s="492">
        <v>0</v>
      </c>
      <c r="N400" s="490"/>
      <c r="O400" s="56"/>
      <c r="P400" s="485"/>
      <c r="Q400" s="491"/>
      <c r="R400" s="492">
        <v>0</v>
      </c>
      <c r="S400" s="490"/>
      <c r="T400" s="56"/>
      <c r="U400" s="485"/>
      <c r="V400" s="491"/>
      <c r="W400" s="492">
        <v>0</v>
      </c>
      <c r="X400" s="490"/>
      <c r="Y400" s="56"/>
      <c r="Z400" s="485"/>
      <c r="AA400" s="491"/>
      <c r="AB400" s="492">
        <v>0</v>
      </c>
      <c r="AC400" s="490"/>
      <c r="AD400" s="56"/>
      <c r="AE400" s="485"/>
      <c r="AF400" s="491"/>
      <c r="AG400" s="492">
        <v>0</v>
      </c>
      <c r="AH400" s="490"/>
      <c r="AI400" s="56"/>
      <c r="AJ400" s="485"/>
      <c r="AK400" s="491"/>
      <c r="AL400" s="492">
        <v>0</v>
      </c>
      <c r="AM400" s="490"/>
      <c r="AN400" s="56"/>
      <c r="AO400" s="485"/>
      <c r="AP400" s="491"/>
      <c r="AQ400" s="492">
        <v>0</v>
      </c>
      <c r="AR400" s="490"/>
      <c r="AS400" s="56"/>
      <c r="AT400" s="485"/>
      <c r="AU400" s="491"/>
      <c r="AV400" s="492">
        <v>0</v>
      </c>
      <c r="AW400" s="490"/>
      <c r="AX400" s="56"/>
      <c r="AY400" s="485"/>
      <c r="AZ400" s="491"/>
      <c r="BA400" s="492">
        <v>0</v>
      </c>
      <c r="BB400" s="490"/>
      <c r="BC400" s="56"/>
      <c r="BD400" s="485"/>
      <c r="BE400" s="491"/>
      <c r="BF400" s="492">
        <v>0</v>
      </c>
      <c r="BG400" s="490"/>
      <c r="BH400" s="56"/>
      <c r="BI400" s="485"/>
      <c r="BJ400" s="491"/>
      <c r="BK400" s="492">
        <v>0</v>
      </c>
      <c r="BL400" s="490"/>
      <c r="BM400" s="56"/>
      <c r="BN400" s="485"/>
      <c r="BO400" s="491"/>
      <c r="BP400" s="492">
        <v>0</v>
      </c>
      <c r="BQ400" s="490"/>
      <c r="BR400" s="56"/>
      <c r="BS400" s="485"/>
      <c r="BT400" s="491"/>
      <c r="BU400" s="492">
        <f>SUM(M400:BP400)</f>
        <v>0</v>
      </c>
      <c r="BV400" s="490"/>
      <c r="BW400" s="56"/>
      <c r="BX400" s="485"/>
      <c r="BY400" s="491"/>
      <c r="BZ400" s="492">
        <v>0</v>
      </c>
      <c r="CA400" s="490"/>
      <c r="CB400" s="56"/>
      <c r="CC400" s="485"/>
      <c r="CD400" s="491"/>
      <c r="CE400" s="492">
        <v>0</v>
      </c>
      <c r="CF400" s="490"/>
      <c r="CG400" s="56"/>
      <c r="CH400" s="485"/>
      <c r="CI400" s="491"/>
      <c r="CJ400" s="492">
        <v>0</v>
      </c>
      <c r="CK400" s="490"/>
      <c r="CL400" s="56"/>
      <c r="CM400" s="485"/>
      <c r="CN400" s="491"/>
      <c r="CO400" s="492">
        <v>0</v>
      </c>
      <c r="CP400" s="490"/>
      <c r="CQ400" s="56"/>
      <c r="CR400" s="485"/>
      <c r="CS400" s="491"/>
      <c r="CT400" s="492">
        <v>0</v>
      </c>
      <c r="CU400" s="490"/>
      <c r="CV400" s="56"/>
      <c r="CW400" s="485"/>
      <c r="CX400" s="491"/>
      <c r="CY400" s="492">
        <v>0</v>
      </c>
      <c r="CZ400" s="490"/>
      <c r="DA400" s="56"/>
      <c r="DB400" s="485"/>
      <c r="DC400" s="491"/>
      <c r="DD400" s="492">
        <v>0</v>
      </c>
      <c r="DE400" s="490"/>
      <c r="DF400" s="56"/>
      <c r="DG400" s="485"/>
      <c r="DH400" s="491"/>
      <c r="DI400" s="492">
        <v>0</v>
      </c>
      <c r="DJ400" s="490"/>
      <c r="DK400" s="56"/>
      <c r="DL400" s="485"/>
      <c r="DM400" s="491"/>
      <c r="DN400" s="492">
        <v>0</v>
      </c>
      <c r="DO400" s="490"/>
      <c r="DP400" s="56"/>
      <c r="DQ400" s="485"/>
      <c r="DR400" s="491"/>
      <c r="DS400" s="492">
        <v>0</v>
      </c>
      <c r="DT400" s="490"/>
      <c r="DU400" s="56"/>
      <c r="DV400" s="485"/>
      <c r="DW400" s="491"/>
      <c r="DX400" s="492">
        <v>0</v>
      </c>
      <c r="DY400" s="490"/>
      <c r="DZ400" s="56"/>
      <c r="EA400" s="485"/>
      <c r="EB400" s="491"/>
      <c r="EC400" s="492">
        <v>0</v>
      </c>
      <c r="ED400" s="490"/>
      <c r="EE400" s="56"/>
      <c r="EF400" s="485"/>
      <c r="EG400" s="491"/>
      <c r="EH400" s="492">
        <v>0</v>
      </c>
      <c r="EI400" s="490"/>
      <c r="EJ400" s="56"/>
      <c r="EK400" s="485"/>
      <c r="EL400" s="491"/>
      <c r="EM400" s="492">
        <f t="shared" ref="EM400" si="54">SUM(CE400:EH400)</f>
        <v>0</v>
      </c>
      <c r="EN400" s="490"/>
      <c r="EO400" s="56"/>
      <c r="EP400" s="144"/>
    </row>
    <row r="401" spans="4:146" hidden="1" x14ac:dyDescent="0.3">
      <c r="D401" s="144"/>
      <c r="H401" s="56"/>
      <c r="I401" s="56"/>
      <c r="J401" s="56"/>
      <c r="K401" s="485"/>
      <c r="L401" s="56"/>
      <c r="M401" s="56"/>
      <c r="N401" s="56"/>
      <c r="O401" s="56"/>
      <c r="P401" s="485"/>
      <c r="Q401" s="56"/>
      <c r="R401" s="56"/>
      <c r="S401" s="56"/>
      <c r="T401" s="56"/>
      <c r="U401" s="485"/>
      <c r="V401" s="56"/>
      <c r="W401" s="56"/>
      <c r="X401" s="56"/>
      <c r="Y401" s="56"/>
      <c r="Z401" s="485"/>
      <c r="AA401" s="56"/>
      <c r="AB401" s="56"/>
      <c r="AC401" s="56"/>
      <c r="AD401" s="56"/>
      <c r="AE401" s="485"/>
      <c r="AF401" s="56"/>
      <c r="AG401" s="56"/>
      <c r="AH401" s="56"/>
      <c r="AI401" s="56"/>
      <c r="AJ401" s="485"/>
      <c r="AK401" s="56"/>
      <c r="AL401" s="56"/>
      <c r="AM401" s="56"/>
      <c r="AN401" s="56"/>
      <c r="AO401" s="485"/>
      <c r="AP401" s="56"/>
      <c r="AQ401" s="56"/>
      <c r="AR401" s="56"/>
      <c r="AS401" s="56"/>
      <c r="AT401" s="485"/>
      <c r="AU401" s="56"/>
      <c r="AV401" s="56"/>
      <c r="AW401" s="56"/>
      <c r="AX401" s="56"/>
      <c r="AY401" s="485"/>
      <c r="AZ401" s="56"/>
      <c r="BA401" s="56"/>
      <c r="BB401" s="56"/>
      <c r="BC401" s="56"/>
      <c r="BD401" s="485"/>
      <c r="BE401" s="56"/>
      <c r="BF401" s="56"/>
      <c r="BG401" s="56"/>
      <c r="BH401" s="56"/>
      <c r="BI401" s="485"/>
      <c r="BJ401" s="56"/>
      <c r="BK401" s="56"/>
      <c r="BL401" s="56"/>
      <c r="BM401" s="56"/>
      <c r="BN401" s="485"/>
      <c r="BO401" s="56"/>
      <c r="BP401" s="56"/>
      <c r="BQ401" s="56"/>
      <c r="BR401" s="56"/>
      <c r="BS401" s="485"/>
      <c r="BT401" s="56"/>
      <c r="BU401" s="56"/>
      <c r="BV401" s="56"/>
      <c r="BW401" s="56"/>
      <c r="BX401" s="485"/>
      <c r="BY401" s="56"/>
      <c r="BZ401" s="56"/>
      <c r="CA401" s="56"/>
      <c r="CB401" s="56"/>
      <c r="CC401" s="485"/>
      <c r="CD401" s="56"/>
      <c r="CE401" s="56"/>
      <c r="CF401" s="56"/>
      <c r="CG401" s="56"/>
      <c r="CH401" s="485"/>
      <c r="CI401" s="56"/>
      <c r="CJ401" s="56"/>
      <c r="CK401" s="56"/>
      <c r="CL401" s="56"/>
      <c r="CM401" s="485"/>
      <c r="CN401" s="56"/>
      <c r="CO401" s="56"/>
      <c r="CP401" s="56"/>
      <c r="CQ401" s="56"/>
      <c r="CR401" s="485"/>
      <c r="CS401" s="56"/>
      <c r="CT401" s="56"/>
      <c r="CU401" s="56"/>
      <c r="CV401" s="56"/>
      <c r="CW401" s="485"/>
      <c r="CX401" s="56"/>
      <c r="CY401" s="56"/>
      <c r="CZ401" s="56"/>
      <c r="DA401" s="56"/>
      <c r="DB401" s="485"/>
      <c r="DC401" s="56"/>
      <c r="DD401" s="56"/>
      <c r="DE401" s="56"/>
      <c r="DF401" s="56"/>
      <c r="DG401" s="485"/>
      <c r="DH401" s="56"/>
      <c r="DI401" s="56"/>
      <c r="DJ401" s="56"/>
      <c r="DK401" s="56"/>
      <c r="DL401" s="485"/>
      <c r="DM401" s="56"/>
      <c r="DN401" s="56"/>
      <c r="DO401" s="56"/>
      <c r="DP401" s="56"/>
      <c r="DQ401" s="485"/>
      <c r="DR401" s="56"/>
      <c r="DS401" s="56"/>
      <c r="DT401" s="56"/>
      <c r="DU401" s="56"/>
      <c r="DV401" s="485"/>
      <c r="DW401" s="56"/>
      <c r="DX401" s="56"/>
      <c r="DY401" s="56"/>
      <c r="DZ401" s="56"/>
      <c r="EA401" s="485"/>
      <c r="EB401" s="56"/>
      <c r="EC401" s="56"/>
      <c r="ED401" s="56"/>
      <c r="EE401" s="56"/>
      <c r="EF401" s="485"/>
      <c r="EG401" s="56"/>
      <c r="EH401" s="56"/>
      <c r="EI401" s="56"/>
      <c r="EJ401" s="56"/>
      <c r="EK401" s="485"/>
      <c r="EL401" s="56"/>
      <c r="EM401" s="56"/>
      <c r="EN401" s="56"/>
      <c r="EO401" s="56"/>
      <c r="EP401" s="144"/>
    </row>
    <row r="402" spans="4:146" ht="12.75" hidden="1" customHeight="1" x14ac:dyDescent="0.3">
      <c r="D402" s="144" t="s">
        <v>370</v>
      </c>
      <c r="H402" s="56">
        <f>SUM(H403:H403)</f>
        <v>0</v>
      </c>
      <c r="I402" s="56"/>
      <c r="J402" s="56"/>
      <c r="K402" s="485"/>
      <c r="L402" s="56"/>
      <c r="M402" s="56">
        <f>SUM(M403:M403)</f>
        <v>0</v>
      </c>
      <c r="N402" s="56"/>
      <c r="O402" s="56"/>
      <c r="P402" s="485"/>
      <c r="Q402" s="56"/>
      <c r="R402" s="56">
        <f>SUM(R403:R403)</f>
        <v>0</v>
      </c>
      <c r="S402" s="56"/>
      <c r="T402" s="56"/>
      <c r="U402" s="485"/>
      <c r="V402" s="56"/>
      <c r="W402" s="56">
        <f>SUM(W403:W403)</f>
        <v>0</v>
      </c>
      <c r="X402" s="56"/>
      <c r="Y402" s="56"/>
      <c r="Z402" s="485"/>
      <c r="AA402" s="56"/>
      <c r="AB402" s="56">
        <f>SUM(AB403:AB403)</f>
        <v>0</v>
      </c>
      <c r="AC402" s="56"/>
      <c r="AD402" s="56"/>
      <c r="AE402" s="485"/>
      <c r="AF402" s="56"/>
      <c r="AG402" s="56">
        <f>SUM(AG403:AG403)</f>
        <v>0</v>
      </c>
      <c r="AH402" s="56"/>
      <c r="AI402" s="56"/>
      <c r="AJ402" s="485"/>
      <c r="AK402" s="56"/>
      <c r="AL402" s="56">
        <f>SUM(AL403:AL403)</f>
        <v>0</v>
      </c>
      <c r="AM402" s="56"/>
      <c r="AN402" s="56"/>
      <c r="AO402" s="485"/>
      <c r="AP402" s="56"/>
      <c r="AQ402" s="56">
        <f>SUM(AQ403:AQ403)</f>
        <v>0</v>
      </c>
      <c r="AR402" s="56"/>
      <c r="AS402" s="56"/>
      <c r="AT402" s="485"/>
      <c r="AU402" s="56"/>
      <c r="AV402" s="56">
        <f>SUM(AV403:AV403)</f>
        <v>0</v>
      </c>
      <c r="AW402" s="56"/>
      <c r="AX402" s="56"/>
      <c r="AY402" s="485"/>
      <c r="AZ402" s="56"/>
      <c r="BA402" s="56">
        <f>SUM(BA403:BA403)</f>
        <v>0</v>
      </c>
      <c r="BB402" s="56"/>
      <c r="BC402" s="56"/>
      <c r="BD402" s="485"/>
      <c r="BE402" s="56"/>
      <c r="BF402" s="56">
        <f>SUM(BF403:BF403)</f>
        <v>0</v>
      </c>
      <c r="BG402" s="56"/>
      <c r="BH402" s="56"/>
      <c r="BI402" s="485"/>
      <c r="BJ402" s="56"/>
      <c r="BK402" s="56">
        <f>SUM(BK403:BK403)</f>
        <v>0</v>
      </c>
      <c r="BL402" s="56"/>
      <c r="BM402" s="56"/>
      <c r="BN402" s="485"/>
      <c r="BO402" s="56"/>
      <c r="BP402" s="56">
        <f>SUM(BP403:BP403)</f>
        <v>0</v>
      </c>
      <c r="BQ402" s="56"/>
      <c r="BR402" s="56"/>
      <c r="BS402" s="485"/>
      <c r="BT402" s="56"/>
      <c r="BU402" s="56">
        <f>SUM(BU403:BU403)</f>
        <v>0</v>
      </c>
      <c r="BV402" s="56"/>
      <c r="BW402" s="56"/>
      <c r="BX402" s="485"/>
      <c r="BY402" s="56"/>
      <c r="BZ402" s="56">
        <f>SUM(BZ403:BZ403)</f>
        <v>0</v>
      </c>
      <c r="CA402" s="56"/>
      <c r="CB402" s="56"/>
      <c r="CC402" s="485"/>
      <c r="CD402" s="56"/>
      <c r="CE402" s="56">
        <f>SUM(CE403:CE403)</f>
        <v>0</v>
      </c>
      <c r="CF402" s="56"/>
      <c r="CG402" s="56"/>
      <c r="CH402" s="485"/>
      <c r="CI402" s="56"/>
      <c r="CJ402" s="56">
        <f>SUM(CJ403:CJ403)</f>
        <v>0</v>
      </c>
      <c r="CK402" s="56"/>
      <c r="CL402" s="56"/>
      <c r="CM402" s="485"/>
      <c r="CN402" s="56"/>
      <c r="CO402" s="56">
        <f>SUM(CO403:CO403)</f>
        <v>0</v>
      </c>
      <c r="CP402" s="56"/>
      <c r="CQ402" s="56"/>
      <c r="CR402" s="485"/>
      <c r="CS402" s="56"/>
      <c r="CT402" s="56">
        <f>SUM(CT403:CT403)</f>
        <v>0</v>
      </c>
      <c r="CU402" s="56"/>
      <c r="CV402" s="56"/>
      <c r="CW402" s="485"/>
      <c r="CX402" s="56"/>
      <c r="CY402" s="56">
        <f>SUM(CY403:CY403)</f>
        <v>0</v>
      </c>
      <c r="CZ402" s="56"/>
      <c r="DA402" s="56"/>
      <c r="DB402" s="485"/>
      <c r="DC402" s="56"/>
      <c r="DD402" s="56">
        <f>SUM(DD403:DD403)</f>
        <v>0</v>
      </c>
      <c r="DE402" s="56"/>
      <c r="DF402" s="56"/>
      <c r="DG402" s="485"/>
      <c r="DH402" s="56"/>
      <c r="DI402" s="56">
        <f>SUM(DI403:DI403)</f>
        <v>0</v>
      </c>
      <c r="DJ402" s="56"/>
      <c r="DK402" s="56"/>
      <c r="DL402" s="485"/>
      <c r="DM402" s="56"/>
      <c r="DN402" s="56">
        <f>SUM(DN403:DN403)</f>
        <v>0</v>
      </c>
      <c r="DO402" s="56"/>
      <c r="DP402" s="56"/>
      <c r="DQ402" s="485"/>
      <c r="DR402" s="56"/>
      <c r="DS402" s="56">
        <f>SUM(DS403:DS403)</f>
        <v>0</v>
      </c>
      <c r="DT402" s="56"/>
      <c r="DU402" s="56"/>
      <c r="DV402" s="485"/>
      <c r="DW402" s="56"/>
      <c r="DX402" s="56">
        <f>SUM(DX403:DX403)</f>
        <v>0</v>
      </c>
      <c r="DY402" s="56"/>
      <c r="DZ402" s="56"/>
      <c r="EA402" s="485"/>
      <c r="EB402" s="56"/>
      <c r="EC402" s="56">
        <f>SUM(EC403:EC403)</f>
        <v>0</v>
      </c>
      <c r="ED402" s="56"/>
      <c r="EE402" s="56"/>
      <c r="EF402" s="485"/>
      <c r="EG402" s="56"/>
      <c r="EH402" s="56">
        <f>SUM(EH403:EH403)</f>
        <v>0</v>
      </c>
      <c r="EI402" s="56"/>
      <c r="EJ402" s="56"/>
      <c r="EK402" s="485"/>
      <c r="EL402" s="56"/>
      <c r="EM402" s="56">
        <f>SUM(EM403:EM403)</f>
        <v>0</v>
      </c>
      <c r="EN402" s="56"/>
      <c r="EO402" s="56"/>
      <c r="EP402" s="144"/>
    </row>
    <row r="403" spans="4:146" ht="12.75" hidden="1" customHeight="1" x14ac:dyDescent="0.3">
      <c r="D403" s="144" t="s">
        <v>362</v>
      </c>
      <c r="G403" s="488"/>
      <c r="H403" s="517">
        <v>0</v>
      </c>
      <c r="I403" s="490"/>
      <c r="J403" s="56"/>
      <c r="K403" s="485"/>
      <c r="L403" s="491"/>
      <c r="M403" s="517">
        <v>0</v>
      </c>
      <c r="N403" s="490"/>
      <c r="O403" s="56"/>
      <c r="P403" s="485"/>
      <c r="Q403" s="491"/>
      <c r="R403" s="517">
        <v>0</v>
      </c>
      <c r="S403" s="490"/>
      <c r="T403" s="56"/>
      <c r="U403" s="485"/>
      <c r="V403" s="491"/>
      <c r="W403" s="517">
        <v>0</v>
      </c>
      <c r="X403" s="490"/>
      <c r="Y403" s="55"/>
      <c r="Z403" s="485"/>
      <c r="AA403" s="491"/>
      <c r="AB403" s="517">
        <v>0</v>
      </c>
      <c r="AC403" s="490"/>
      <c r="AD403" s="53"/>
      <c r="AE403" s="485"/>
      <c r="AF403" s="491"/>
      <c r="AG403" s="517">
        <v>0</v>
      </c>
      <c r="AH403" s="490"/>
      <c r="AI403" s="56"/>
      <c r="AJ403" s="485"/>
      <c r="AK403" s="491"/>
      <c r="AL403" s="517">
        <v>0</v>
      </c>
      <c r="AM403" s="490"/>
      <c r="AN403" s="56"/>
      <c r="AO403" s="485"/>
      <c r="AP403" s="491"/>
      <c r="AQ403" s="517">
        <v>0</v>
      </c>
      <c r="AR403" s="490"/>
      <c r="AS403" s="56"/>
      <c r="AT403" s="485"/>
      <c r="AU403" s="491"/>
      <c r="AV403" s="517">
        <v>0</v>
      </c>
      <c r="AW403" s="490"/>
      <c r="AX403" s="56"/>
      <c r="AY403" s="485"/>
      <c r="AZ403" s="491"/>
      <c r="BA403" s="517">
        <v>0</v>
      </c>
      <c r="BB403" s="490"/>
      <c r="BC403" s="56"/>
      <c r="BD403" s="485"/>
      <c r="BE403" s="491"/>
      <c r="BF403" s="517">
        <v>0</v>
      </c>
      <c r="BG403" s="490"/>
      <c r="BH403" s="56"/>
      <c r="BI403" s="485"/>
      <c r="BJ403" s="491"/>
      <c r="BK403" s="517">
        <v>0</v>
      </c>
      <c r="BL403" s="490"/>
      <c r="BM403" s="56"/>
      <c r="BN403" s="485"/>
      <c r="BO403" s="491"/>
      <c r="BP403" s="517">
        <v>0</v>
      </c>
      <c r="BQ403" s="490"/>
      <c r="BR403" s="56"/>
      <c r="BS403" s="485"/>
      <c r="BT403" s="488"/>
      <c r="BU403" s="517">
        <f>SUM(M403:BP403)</f>
        <v>0</v>
      </c>
      <c r="BV403" s="490"/>
      <c r="BW403" s="56"/>
      <c r="BX403" s="53"/>
      <c r="BY403" s="488"/>
      <c r="BZ403" s="517">
        <v>0</v>
      </c>
      <c r="CA403" s="490"/>
      <c r="CB403" s="56"/>
      <c r="CC403" s="485"/>
      <c r="CD403" s="491"/>
      <c r="CE403" s="492">
        <v>0</v>
      </c>
      <c r="CF403" s="490"/>
      <c r="CG403" s="56"/>
      <c r="CH403" s="485"/>
      <c r="CI403" s="491"/>
      <c r="CJ403" s="492">
        <v>0</v>
      </c>
      <c r="CK403" s="490"/>
      <c r="CL403" s="56"/>
      <c r="CM403" s="485"/>
      <c r="CN403" s="491"/>
      <c r="CO403" s="492">
        <v>0</v>
      </c>
      <c r="CP403" s="490"/>
      <c r="CQ403" s="56"/>
      <c r="CR403" s="485"/>
      <c r="CS403" s="491"/>
      <c r="CT403" s="492">
        <v>0</v>
      </c>
      <c r="CU403" s="490"/>
      <c r="CV403" s="56"/>
      <c r="CW403" s="485"/>
      <c r="CX403" s="491"/>
      <c r="CY403" s="492">
        <v>0</v>
      </c>
      <c r="CZ403" s="490"/>
      <c r="DA403" s="56"/>
      <c r="DB403" s="485"/>
      <c r="DC403" s="491"/>
      <c r="DD403" s="492">
        <v>0</v>
      </c>
      <c r="DE403" s="490"/>
      <c r="DF403" s="56"/>
      <c r="DG403" s="485"/>
      <c r="DH403" s="491"/>
      <c r="DI403" s="492">
        <v>0</v>
      </c>
      <c r="DJ403" s="490"/>
      <c r="DK403" s="56"/>
      <c r="DL403" s="485"/>
      <c r="DM403" s="491"/>
      <c r="DN403" s="492">
        <v>0</v>
      </c>
      <c r="DO403" s="490"/>
      <c r="DP403" s="56"/>
      <c r="DQ403" s="485"/>
      <c r="DR403" s="491"/>
      <c r="DS403" s="492">
        <v>0</v>
      </c>
      <c r="DT403" s="490"/>
      <c r="DU403" s="56"/>
      <c r="DV403" s="485"/>
      <c r="DW403" s="491"/>
      <c r="DX403" s="492">
        <v>0</v>
      </c>
      <c r="DY403" s="490"/>
      <c r="DZ403" s="56"/>
      <c r="EA403" s="485"/>
      <c r="EB403" s="491"/>
      <c r="EC403" s="492">
        <v>0</v>
      </c>
      <c r="ED403" s="490"/>
      <c r="EE403" s="56"/>
      <c r="EF403" s="485"/>
      <c r="EG403" s="491"/>
      <c r="EH403" s="492">
        <v>0</v>
      </c>
      <c r="EI403" s="490"/>
      <c r="EJ403" s="56"/>
      <c r="EK403" s="485"/>
      <c r="EL403" s="491"/>
      <c r="EM403" s="517">
        <f t="shared" ref="EM403" si="55">SUM(CE403:EH403)</f>
        <v>0</v>
      </c>
      <c r="EN403" s="490"/>
      <c r="EO403" s="57"/>
      <c r="EP403" s="144"/>
    </row>
    <row r="404" spans="4:146" ht="12.75" hidden="1" customHeight="1" x14ac:dyDescent="0.3">
      <c r="D404" s="144"/>
      <c r="I404" s="56"/>
      <c r="J404" s="56"/>
      <c r="K404" s="485"/>
      <c r="L404" s="56"/>
      <c r="N404" s="56"/>
      <c r="O404" s="56"/>
      <c r="P404" s="485"/>
      <c r="Q404" s="56"/>
      <c r="S404" s="56"/>
      <c r="T404" s="56"/>
      <c r="U404" s="485"/>
      <c r="V404" s="56"/>
      <c r="X404" s="56"/>
      <c r="Y404" s="56"/>
      <c r="Z404" s="485"/>
      <c r="AA404" s="56"/>
      <c r="AC404" s="56"/>
      <c r="AD404" s="56"/>
      <c r="AE404" s="485"/>
      <c r="AF404" s="56"/>
      <c r="AH404" s="56"/>
      <c r="AI404" s="56"/>
      <c r="AJ404" s="485"/>
      <c r="AK404" s="56"/>
      <c r="AM404" s="56"/>
      <c r="AN404" s="56"/>
      <c r="AO404" s="485"/>
      <c r="AP404" s="56"/>
      <c r="AR404" s="56"/>
      <c r="AS404" s="56"/>
      <c r="AT404" s="485"/>
      <c r="AU404" s="56"/>
      <c r="AW404" s="56"/>
      <c r="AX404" s="56"/>
      <c r="AY404" s="485"/>
      <c r="AZ404" s="56"/>
      <c r="BB404" s="56"/>
      <c r="BC404" s="56"/>
      <c r="BD404" s="485"/>
      <c r="BE404" s="56"/>
      <c r="BG404" s="56"/>
      <c r="BH404" s="56"/>
      <c r="BI404" s="485"/>
      <c r="BJ404" s="56"/>
      <c r="BL404" s="56"/>
      <c r="BM404" s="56"/>
      <c r="BN404" s="485"/>
      <c r="BO404" s="56"/>
      <c r="BQ404" s="56"/>
      <c r="BR404" s="56"/>
      <c r="BS404" s="485"/>
      <c r="BV404" s="56"/>
      <c r="BW404" s="56"/>
      <c r="BX404" s="485"/>
      <c r="CA404" s="56"/>
      <c r="CB404" s="56"/>
      <c r="CC404" s="485"/>
      <c r="CD404" s="56"/>
      <c r="CE404" s="56"/>
      <c r="CF404" s="56"/>
      <c r="CG404" s="56"/>
      <c r="CH404" s="485"/>
      <c r="CI404" s="56"/>
      <c r="CJ404" s="56"/>
      <c r="CK404" s="56"/>
      <c r="CL404" s="56"/>
      <c r="CM404" s="485"/>
      <c r="CN404" s="56"/>
      <c r="CO404" s="56"/>
      <c r="CP404" s="56"/>
      <c r="CQ404" s="56"/>
      <c r="CR404" s="485"/>
      <c r="CS404" s="56"/>
      <c r="CT404" s="56"/>
      <c r="CU404" s="56"/>
      <c r="CV404" s="56"/>
      <c r="CW404" s="485"/>
      <c r="CX404" s="56"/>
      <c r="CY404" s="56"/>
      <c r="CZ404" s="56"/>
      <c r="DA404" s="56"/>
      <c r="DB404" s="485"/>
      <c r="DC404" s="56"/>
      <c r="DD404" s="56"/>
      <c r="DE404" s="56"/>
      <c r="DF404" s="56"/>
      <c r="DG404" s="485"/>
      <c r="DH404" s="56"/>
      <c r="DI404" s="56"/>
      <c r="DJ404" s="56"/>
      <c r="DK404" s="56"/>
      <c r="DL404" s="485"/>
      <c r="DM404" s="56"/>
      <c r="DN404" s="56"/>
      <c r="DO404" s="56"/>
      <c r="DP404" s="56"/>
      <c r="DQ404" s="485"/>
      <c r="DR404" s="56"/>
      <c r="DS404" s="56"/>
      <c r="DT404" s="56"/>
      <c r="DU404" s="56"/>
      <c r="DV404" s="485"/>
      <c r="DW404" s="56"/>
      <c r="DX404" s="56"/>
      <c r="DY404" s="56"/>
      <c r="DZ404" s="56"/>
      <c r="EA404" s="485"/>
      <c r="EB404" s="56"/>
      <c r="EC404" s="56"/>
      <c r="ED404" s="56"/>
      <c r="EE404" s="56"/>
      <c r="EF404" s="485"/>
      <c r="EG404" s="56"/>
      <c r="EH404" s="56"/>
      <c r="EI404" s="56"/>
      <c r="EJ404" s="56"/>
      <c r="EK404" s="485"/>
      <c r="EL404" s="56"/>
      <c r="EN404" s="56"/>
      <c r="EO404" s="56"/>
      <c r="EP404" s="144"/>
    </row>
    <row r="405" spans="4:146" x14ac:dyDescent="0.3">
      <c r="D405" s="144" t="s">
        <v>371</v>
      </c>
      <c r="H405" s="56">
        <f>SUM(H406)</f>
        <v>0</v>
      </c>
      <c r="I405" s="56"/>
      <c r="J405" s="56"/>
      <c r="K405" s="485"/>
      <c r="M405" s="56">
        <f>SUM(M406)</f>
        <v>241538</v>
      </c>
      <c r="N405" s="56"/>
      <c r="O405" s="56"/>
      <c r="P405" s="485"/>
      <c r="R405" s="56">
        <f>SUM(R406)</f>
        <v>0</v>
      </c>
      <c r="S405" s="56"/>
      <c r="T405" s="56"/>
      <c r="U405" s="485"/>
      <c r="W405" s="56">
        <f>SUM(W406)</f>
        <v>1269940</v>
      </c>
      <c r="X405" s="56"/>
      <c r="Y405" s="56"/>
      <c r="Z405" s="485"/>
      <c r="AB405" s="56">
        <f>SUM(AB406)</f>
        <v>0</v>
      </c>
      <c r="AC405" s="56"/>
      <c r="AD405" s="56"/>
      <c r="AE405" s="485"/>
      <c r="AG405" s="56">
        <f>SUM(AG406)</f>
        <v>0</v>
      </c>
      <c r="AH405" s="56"/>
      <c r="AI405" s="56"/>
      <c r="AJ405" s="485"/>
      <c r="AL405" s="56">
        <f>SUM(AL406)</f>
        <v>0</v>
      </c>
      <c r="AM405" s="56"/>
      <c r="AN405" s="56"/>
      <c r="AO405" s="485"/>
      <c r="AQ405" s="56">
        <f>SUM(AQ406)</f>
        <v>0</v>
      </c>
      <c r="AR405" s="56"/>
      <c r="AS405" s="56"/>
      <c r="AT405" s="485"/>
      <c r="AV405" s="56">
        <f>SUM(AV406)</f>
        <v>0</v>
      </c>
      <c r="AW405" s="56"/>
      <c r="AX405" s="56"/>
      <c r="AY405" s="485"/>
      <c r="BA405" s="56">
        <f>SUM(BA406)</f>
        <v>0</v>
      </c>
      <c r="BB405" s="56"/>
      <c r="BC405" s="56"/>
      <c r="BD405" s="485"/>
      <c r="BF405" s="56">
        <f>SUM(BF406)</f>
        <v>0</v>
      </c>
      <c r="BG405" s="56"/>
      <c r="BH405" s="56"/>
      <c r="BI405" s="485"/>
      <c r="BK405" s="56">
        <f>SUM(BK406)</f>
        <v>0</v>
      </c>
      <c r="BL405" s="56"/>
      <c r="BM405" s="56"/>
      <c r="BN405" s="485"/>
      <c r="BP405" s="56">
        <f>SUM(BP406)</f>
        <v>0</v>
      </c>
      <c r="BQ405" s="56"/>
      <c r="BR405" s="56"/>
      <c r="BS405" s="485"/>
      <c r="BU405" s="56">
        <f>SUM(BU406:BU406)</f>
        <v>1511478</v>
      </c>
      <c r="BV405" s="56"/>
      <c r="BW405" s="56"/>
      <c r="BX405" s="485"/>
      <c r="BZ405" s="56">
        <f>SUM(BZ406)</f>
        <v>0</v>
      </c>
      <c r="CA405" s="56"/>
      <c r="CB405" s="56"/>
      <c r="CC405" s="485"/>
      <c r="CE405" s="136">
        <f>SUM(CE406:CE406)</f>
        <v>0</v>
      </c>
      <c r="CF405" s="56">
        <f>SUM(CF406:CF406)</f>
        <v>0</v>
      </c>
      <c r="CG405" s="56"/>
      <c r="CH405" s="485"/>
      <c r="CJ405" s="136">
        <f>SUM(CJ406:CJ406)</f>
        <v>0</v>
      </c>
      <c r="CK405" s="56"/>
      <c r="CL405" s="56"/>
      <c r="CM405" s="485"/>
      <c r="CO405" s="136">
        <f>SUM(CO406:CO406)</f>
        <v>0</v>
      </c>
      <c r="CP405" s="56"/>
      <c r="CQ405" s="56"/>
      <c r="CR405" s="485"/>
      <c r="CT405" s="136">
        <f>SUM(CT406:CT406)</f>
        <v>0</v>
      </c>
      <c r="CU405" s="56"/>
      <c r="CV405" s="56"/>
      <c r="CW405" s="485"/>
      <c r="CY405" s="136">
        <f>SUM(CY406:CY406)</f>
        <v>0</v>
      </c>
      <c r="CZ405" s="56"/>
      <c r="DA405" s="56"/>
      <c r="DB405" s="485"/>
      <c r="DD405" s="136">
        <f>SUM(DD406:DD406)</f>
        <v>0</v>
      </c>
      <c r="DE405" s="56"/>
      <c r="DF405" s="56"/>
      <c r="DG405" s="485"/>
      <c r="DI405" s="136">
        <f>SUM(DI406:DI406)</f>
        <v>0</v>
      </c>
      <c r="DJ405" s="56"/>
      <c r="DK405" s="56"/>
      <c r="DL405" s="485"/>
      <c r="DN405" s="136">
        <f>SUM(DN406:DN406)</f>
        <v>0</v>
      </c>
      <c r="DO405" s="56"/>
      <c r="DP405" s="56"/>
      <c r="DQ405" s="485"/>
      <c r="DS405" s="136">
        <f>SUM(DS406:DS406)</f>
        <v>0</v>
      </c>
      <c r="DT405" s="56"/>
      <c r="DU405" s="56"/>
      <c r="DV405" s="485"/>
      <c r="DX405" s="136">
        <f>SUM(DX406:DX406)</f>
        <v>0</v>
      </c>
      <c r="DY405" s="56"/>
      <c r="DZ405" s="56"/>
      <c r="EA405" s="485"/>
      <c r="EC405" s="136">
        <f>SUM(EC406:EC406)</f>
        <v>0</v>
      </c>
      <c r="ED405" s="56"/>
      <c r="EE405" s="56"/>
      <c r="EF405" s="485"/>
      <c r="EH405" s="56">
        <f>SUM(EH406:EH406)</f>
        <v>0</v>
      </c>
      <c r="EI405" s="56"/>
      <c r="EJ405" s="56"/>
      <c r="EK405" s="485"/>
      <c r="EM405" s="56">
        <f>SUM(EM406:EM406)</f>
        <v>0</v>
      </c>
      <c r="EN405" s="56"/>
      <c r="EO405" s="56"/>
      <c r="EP405" s="144"/>
    </row>
    <row r="406" spans="4:146" x14ac:dyDescent="0.3">
      <c r="D406" s="144" t="s">
        <v>362</v>
      </c>
      <c r="G406" s="488"/>
      <c r="H406" s="492">
        <v>0</v>
      </c>
      <c r="I406" s="490"/>
      <c r="J406" s="56"/>
      <c r="K406" s="485"/>
      <c r="L406" s="488"/>
      <c r="M406" s="492">
        <v>241538</v>
      </c>
      <c r="N406" s="490"/>
      <c r="O406" s="56"/>
      <c r="P406" s="485"/>
      <c r="Q406" s="488"/>
      <c r="R406" s="492">
        <v>0</v>
      </c>
      <c r="S406" s="490"/>
      <c r="T406" s="56"/>
      <c r="U406" s="485"/>
      <c r="V406" s="488"/>
      <c r="W406" s="492">
        <v>1269940</v>
      </c>
      <c r="X406" s="490"/>
      <c r="Y406" s="56"/>
      <c r="Z406" s="485"/>
      <c r="AA406" s="488"/>
      <c r="AB406" s="492">
        <v>0</v>
      </c>
      <c r="AC406" s="490"/>
      <c r="AD406" s="56"/>
      <c r="AE406" s="485"/>
      <c r="AF406" s="488"/>
      <c r="AG406" s="492">
        <v>0</v>
      </c>
      <c r="AH406" s="490"/>
      <c r="AI406" s="56"/>
      <c r="AJ406" s="485"/>
      <c r="AK406" s="488"/>
      <c r="AL406" s="492">
        <v>0</v>
      </c>
      <c r="AM406" s="490"/>
      <c r="AN406" s="56"/>
      <c r="AO406" s="485"/>
      <c r="AP406" s="488"/>
      <c r="AQ406" s="492">
        <v>0</v>
      </c>
      <c r="AR406" s="490"/>
      <c r="AS406" s="56"/>
      <c r="AT406" s="485"/>
      <c r="AU406" s="488"/>
      <c r="AV406" s="492">
        <v>0</v>
      </c>
      <c r="AW406" s="490"/>
      <c r="AX406" s="56"/>
      <c r="AY406" s="485"/>
      <c r="AZ406" s="488"/>
      <c r="BA406" s="492">
        <v>0</v>
      </c>
      <c r="BB406" s="490"/>
      <c r="BC406" s="56"/>
      <c r="BD406" s="485"/>
      <c r="BE406" s="488"/>
      <c r="BF406" s="492">
        <v>0</v>
      </c>
      <c r="BG406" s="490"/>
      <c r="BH406" s="56"/>
      <c r="BI406" s="485"/>
      <c r="BJ406" s="488"/>
      <c r="BK406" s="492">
        <v>0</v>
      </c>
      <c r="BL406" s="490"/>
      <c r="BM406" s="56"/>
      <c r="BN406" s="485"/>
      <c r="BO406" s="488"/>
      <c r="BP406" s="492">
        <v>0</v>
      </c>
      <c r="BQ406" s="490"/>
      <c r="BR406" s="56"/>
      <c r="BS406" s="485"/>
      <c r="BT406" s="488"/>
      <c r="BU406" s="492">
        <f>SUM(M406:BP406)</f>
        <v>1511478</v>
      </c>
      <c r="BV406" s="490"/>
      <c r="BW406" s="56"/>
      <c r="BX406" s="485"/>
      <c r="BY406" s="488"/>
      <c r="BZ406" s="492">
        <v>0</v>
      </c>
      <c r="CA406" s="490"/>
      <c r="CB406" s="56"/>
      <c r="CC406" s="485"/>
      <c r="CD406" s="488"/>
      <c r="CE406" s="492">
        <v>0</v>
      </c>
      <c r="CF406" s="490"/>
      <c r="CG406" s="53"/>
      <c r="CH406" s="485"/>
      <c r="CI406" s="488"/>
      <c r="CJ406" s="492">
        <v>0</v>
      </c>
      <c r="CK406" s="490"/>
      <c r="CL406" s="56"/>
      <c r="CM406" s="485"/>
      <c r="CN406" s="488"/>
      <c r="CO406" s="492">
        <v>0</v>
      </c>
      <c r="CP406" s="490"/>
      <c r="CQ406" s="56"/>
      <c r="CR406" s="485"/>
      <c r="CS406" s="488"/>
      <c r="CT406" s="492">
        <v>0</v>
      </c>
      <c r="CU406" s="490"/>
      <c r="CV406" s="56"/>
      <c r="CW406" s="485"/>
      <c r="CX406" s="488"/>
      <c r="CY406" s="492">
        <v>0</v>
      </c>
      <c r="CZ406" s="490"/>
      <c r="DA406" s="56"/>
      <c r="DB406" s="485"/>
      <c r="DC406" s="488"/>
      <c r="DD406" s="492">
        <v>0</v>
      </c>
      <c r="DE406" s="490"/>
      <c r="DF406" s="56"/>
      <c r="DG406" s="485"/>
      <c r="DH406" s="488"/>
      <c r="DI406" s="492">
        <v>0</v>
      </c>
      <c r="DJ406" s="490"/>
      <c r="DK406" s="56"/>
      <c r="DL406" s="485"/>
      <c r="DM406" s="488"/>
      <c r="DN406" s="492">
        <v>0</v>
      </c>
      <c r="DO406" s="490"/>
      <c r="DP406" s="56"/>
      <c r="DQ406" s="485"/>
      <c r="DR406" s="488"/>
      <c r="DS406" s="492">
        <v>0</v>
      </c>
      <c r="DT406" s="490"/>
      <c r="DU406" s="56"/>
      <c r="DV406" s="485"/>
      <c r="DW406" s="488"/>
      <c r="DX406" s="492">
        <v>0</v>
      </c>
      <c r="DY406" s="490"/>
      <c r="DZ406" s="56"/>
      <c r="EA406" s="485"/>
      <c r="EB406" s="488"/>
      <c r="EC406" s="492">
        <v>0</v>
      </c>
      <c r="ED406" s="490"/>
      <c r="EE406" s="56"/>
      <c r="EF406" s="485"/>
      <c r="EG406" s="488"/>
      <c r="EH406" s="492">
        <v>0</v>
      </c>
      <c r="EI406" s="490"/>
      <c r="EJ406" s="56"/>
      <c r="EK406" s="485"/>
      <c r="EL406" s="488"/>
      <c r="EM406" s="492">
        <f t="shared" ref="EM406" si="56">SUM(CE406:CO406)</f>
        <v>0</v>
      </c>
      <c r="EN406" s="490"/>
      <c r="EO406" s="56"/>
      <c r="EP406" s="144"/>
    </row>
    <row r="407" spans="4:146" ht="12.75" customHeight="1" x14ac:dyDescent="0.3">
      <c r="D407" s="144"/>
      <c r="H407" s="56"/>
      <c r="I407" s="56"/>
      <c r="J407" s="56"/>
      <c r="K407" s="485"/>
      <c r="L407" s="56"/>
      <c r="M407" s="56"/>
      <c r="N407" s="56"/>
      <c r="O407" s="56"/>
      <c r="P407" s="485"/>
      <c r="Q407" s="56"/>
      <c r="R407" s="56"/>
      <c r="S407" s="56"/>
      <c r="T407" s="56"/>
      <c r="U407" s="485"/>
      <c r="V407" s="56"/>
      <c r="W407" s="56"/>
      <c r="X407" s="56"/>
      <c r="Y407" s="56"/>
      <c r="Z407" s="485"/>
      <c r="AA407" s="56"/>
      <c r="AB407" s="56"/>
      <c r="AC407" s="56"/>
      <c r="AD407" s="56"/>
      <c r="AE407" s="485"/>
      <c r="AF407" s="56"/>
      <c r="AG407" s="56"/>
      <c r="AH407" s="56"/>
      <c r="AI407" s="56"/>
      <c r="AJ407" s="485"/>
      <c r="AK407" s="56"/>
      <c r="AL407" s="56"/>
      <c r="AM407" s="56"/>
      <c r="AN407" s="56"/>
      <c r="AO407" s="485"/>
      <c r="AP407" s="56"/>
      <c r="AQ407" s="56"/>
      <c r="AR407" s="56"/>
      <c r="AS407" s="56"/>
      <c r="AT407" s="485"/>
      <c r="AU407" s="56"/>
      <c r="AV407" s="56"/>
      <c r="AW407" s="56"/>
      <c r="AX407" s="56"/>
      <c r="AY407" s="485"/>
      <c r="AZ407" s="56"/>
      <c r="BA407" s="56"/>
      <c r="BB407" s="56"/>
      <c r="BC407" s="56"/>
      <c r="BD407" s="485"/>
      <c r="BE407" s="56"/>
      <c r="BF407" s="56"/>
      <c r="BG407" s="56"/>
      <c r="BH407" s="56"/>
      <c r="BI407" s="485"/>
      <c r="BJ407" s="56"/>
      <c r="BK407" s="56"/>
      <c r="BL407" s="56"/>
      <c r="BM407" s="56"/>
      <c r="BN407" s="485"/>
      <c r="BO407" s="56"/>
      <c r="BP407" s="56"/>
      <c r="BQ407" s="56"/>
      <c r="BR407" s="56"/>
      <c r="BS407" s="485"/>
      <c r="BT407" s="56"/>
      <c r="BU407" s="56"/>
      <c r="BV407" s="56"/>
      <c r="BW407" s="56"/>
      <c r="BX407" s="485"/>
      <c r="BY407" s="56"/>
      <c r="BZ407" s="56"/>
      <c r="CA407" s="56"/>
      <c r="CB407" s="56"/>
      <c r="CC407" s="485"/>
      <c r="CD407" s="56"/>
      <c r="CE407" s="56"/>
      <c r="CF407" s="56"/>
      <c r="CG407" s="56"/>
      <c r="CH407" s="485"/>
      <c r="CI407" s="56"/>
      <c r="CJ407" s="56"/>
      <c r="CK407" s="56"/>
      <c r="CL407" s="56"/>
      <c r="CM407" s="485"/>
      <c r="CN407" s="56"/>
      <c r="CO407" s="56"/>
      <c r="CP407" s="56"/>
      <c r="CQ407" s="56"/>
      <c r="CR407" s="485"/>
      <c r="CS407" s="56"/>
      <c r="CT407" s="56"/>
      <c r="CU407" s="56"/>
      <c r="CV407" s="56"/>
      <c r="CW407" s="485"/>
      <c r="CX407" s="56"/>
      <c r="CY407" s="56"/>
      <c r="CZ407" s="56"/>
      <c r="DA407" s="56"/>
      <c r="DB407" s="485"/>
      <c r="DC407" s="56"/>
      <c r="DD407" s="56"/>
      <c r="DE407" s="56"/>
      <c r="DF407" s="56"/>
      <c r="DG407" s="485"/>
      <c r="DH407" s="56"/>
      <c r="DI407" s="56"/>
      <c r="DJ407" s="56"/>
      <c r="DK407" s="56"/>
      <c r="DL407" s="485"/>
      <c r="DM407" s="56"/>
      <c r="DN407" s="56"/>
      <c r="DO407" s="56"/>
      <c r="DP407" s="56"/>
      <c r="DQ407" s="485"/>
      <c r="DR407" s="56"/>
      <c r="DS407" s="56"/>
      <c r="DT407" s="56"/>
      <c r="DU407" s="56"/>
      <c r="DV407" s="485"/>
      <c r="DW407" s="56"/>
      <c r="DX407" s="56"/>
      <c r="DY407" s="56"/>
      <c r="DZ407" s="56"/>
      <c r="EA407" s="485"/>
      <c r="EB407" s="56"/>
      <c r="EC407" s="56"/>
      <c r="ED407" s="56"/>
      <c r="EE407" s="56"/>
      <c r="EF407" s="485"/>
      <c r="EG407" s="56"/>
      <c r="EH407" s="56"/>
      <c r="EI407" s="56"/>
      <c r="EJ407" s="56"/>
      <c r="EK407" s="485"/>
      <c r="EL407" s="56"/>
      <c r="EM407" s="56"/>
      <c r="EN407" s="56"/>
      <c r="EO407" s="56"/>
      <c r="EP407" s="144"/>
    </row>
    <row r="408" spans="4:146" x14ac:dyDescent="0.3">
      <c r="D408" s="144" t="s">
        <v>372</v>
      </c>
      <c r="H408" s="56">
        <f>SUM(H409:H409)</f>
        <v>0</v>
      </c>
      <c r="I408" s="56"/>
      <c r="J408" s="56"/>
      <c r="K408" s="485"/>
      <c r="L408" s="56"/>
      <c r="M408" s="56">
        <f>SUM(M409:M409)</f>
        <v>0</v>
      </c>
      <c r="N408" s="56"/>
      <c r="O408" s="56"/>
      <c r="P408" s="485"/>
      <c r="Q408" s="56"/>
      <c r="R408" s="56">
        <f>SUM(R409:R409)</f>
        <v>0</v>
      </c>
      <c r="S408" s="56"/>
      <c r="T408" s="56"/>
      <c r="U408" s="485"/>
      <c r="V408" s="56"/>
      <c r="W408" s="56">
        <f>SUM(W409:W409)</f>
        <v>0</v>
      </c>
      <c r="X408" s="56"/>
      <c r="Y408" s="56"/>
      <c r="Z408" s="485"/>
      <c r="AA408" s="56"/>
      <c r="AB408" s="56">
        <f>SUM(AB409:AB409)</f>
        <v>0</v>
      </c>
      <c r="AC408" s="56"/>
      <c r="AD408" s="56"/>
      <c r="AE408" s="485"/>
      <c r="AF408" s="56"/>
      <c r="AG408" s="56">
        <f>SUM(AG409:AG409)</f>
        <v>0</v>
      </c>
      <c r="AH408" s="56"/>
      <c r="AI408" s="56"/>
      <c r="AJ408" s="485"/>
      <c r="AK408" s="56"/>
      <c r="AL408" s="56">
        <f>SUM(AL409:AL409)</f>
        <v>0</v>
      </c>
      <c r="AM408" s="56"/>
      <c r="AN408" s="56"/>
      <c r="AO408" s="485"/>
      <c r="AP408" s="56"/>
      <c r="AQ408" s="56">
        <f>SUM(AQ409:AQ409)</f>
        <v>0</v>
      </c>
      <c r="AR408" s="56"/>
      <c r="AS408" s="56"/>
      <c r="AT408" s="485"/>
      <c r="AU408" s="56"/>
      <c r="AV408" s="56">
        <f>SUM(AV409:AV409)</f>
        <v>0</v>
      </c>
      <c r="AW408" s="56"/>
      <c r="AX408" s="56"/>
      <c r="AY408" s="485"/>
      <c r="AZ408" s="56"/>
      <c r="BA408" s="56">
        <f>SUM(BA409:BA409)</f>
        <v>0</v>
      </c>
      <c r="BB408" s="56"/>
      <c r="BC408" s="56"/>
      <c r="BD408" s="485"/>
      <c r="BE408" s="56"/>
      <c r="BF408" s="56">
        <f>SUM(BF409:BF409)</f>
        <v>0</v>
      </c>
      <c r="BG408" s="56"/>
      <c r="BH408" s="56"/>
      <c r="BI408" s="485"/>
      <c r="BJ408" s="56"/>
      <c r="BK408" s="56">
        <f>SUM(BK409:BK409)</f>
        <v>0</v>
      </c>
      <c r="BL408" s="56"/>
      <c r="BM408" s="56"/>
      <c r="BN408" s="485"/>
      <c r="BO408" s="56"/>
      <c r="BP408" s="56">
        <f>SUM(BP409:BP409)</f>
        <v>0</v>
      </c>
      <c r="BQ408" s="56"/>
      <c r="BR408" s="56"/>
      <c r="BS408" s="485"/>
      <c r="BT408" s="56"/>
      <c r="BU408" s="56">
        <f>SUM(BU409:BU409)</f>
        <v>0</v>
      </c>
      <c r="BV408" s="56"/>
      <c r="BW408" s="56"/>
      <c r="BX408" s="485"/>
      <c r="BY408" s="56"/>
      <c r="BZ408" s="56">
        <f>SUM(BZ409:BZ409)</f>
        <v>71902</v>
      </c>
      <c r="CA408" s="56"/>
      <c r="CB408" s="56"/>
      <c r="CC408" s="485"/>
      <c r="CD408" s="56"/>
      <c r="CE408" s="56">
        <f>SUM(CE409:CE409)</f>
        <v>71902</v>
      </c>
      <c r="CF408" s="56"/>
      <c r="CG408" s="56"/>
      <c r="CH408" s="485"/>
      <c r="CI408" s="56"/>
      <c r="CJ408" s="56">
        <f>SUM(CJ409:CJ409)</f>
        <v>0</v>
      </c>
      <c r="CK408" s="56"/>
      <c r="CL408" s="56"/>
      <c r="CM408" s="485"/>
      <c r="CN408" s="56"/>
      <c r="CO408" s="56">
        <f>SUM(CO409:CO409)</f>
        <v>0</v>
      </c>
      <c r="CP408" s="56"/>
      <c r="CQ408" s="56"/>
      <c r="CR408" s="485"/>
      <c r="CS408" s="56"/>
      <c r="CT408" s="56">
        <f>SUM(CT409:CT409)</f>
        <v>0</v>
      </c>
      <c r="CU408" s="56"/>
      <c r="CV408" s="56"/>
      <c r="CW408" s="485"/>
      <c r="CX408" s="56"/>
      <c r="CY408" s="56">
        <f>SUM(CY409:CY409)</f>
        <v>0</v>
      </c>
      <c r="CZ408" s="56"/>
      <c r="DA408" s="56"/>
      <c r="DB408" s="485"/>
      <c r="DC408" s="56"/>
      <c r="DD408" s="56">
        <f>SUM(DD409:DD409)</f>
        <v>0</v>
      </c>
      <c r="DE408" s="56"/>
      <c r="DF408" s="56"/>
      <c r="DG408" s="485"/>
      <c r="DH408" s="56"/>
      <c r="DI408" s="56">
        <f>SUM(DI409:DI409)</f>
        <v>0</v>
      </c>
      <c r="DJ408" s="56"/>
      <c r="DK408" s="56"/>
      <c r="DL408" s="485"/>
      <c r="DM408" s="56"/>
      <c r="DN408" s="56">
        <f>SUM(DN409:DN409)</f>
        <v>0</v>
      </c>
      <c r="DO408" s="56"/>
      <c r="DP408" s="56"/>
      <c r="DQ408" s="485"/>
      <c r="DR408" s="56"/>
      <c r="DS408" s="56">
        <f>SUM(DS409:DS409)</f>
        <v>0</v>
      </c>
      <c r="DT408" s="56"/>
      <c r="DU408" s="56"/>
      <c r="DV408" s="485"/>
      <c r="DW408" s="56"/>
      <c r="DX408" s="56">
        <f>SUM(DX409:DX409)</f>
        <v>0</v>
      </c>
      <c r="DY408" s="56"/>
      <c r="DZ408" s="56"/>
      <c r="EA408" s="485"/>
      <c r="EB408" s="56"/>
      <c r="EC408" s="56">
        <f>SUM(EC409:EC409)</f>
        <v>0</v>
      </c>
      <c r="ED408" s="56"/>
      <c r="EE408" s="56"/>
      <c r="EF408" s="485"/>
      <c r="EG408" s="56"/>
      <c r="EH408" s="56">
        <f>SUM(EH409:EH409)</f>
        <v>0</v>
      </c>
      <c r="EI408" s="56"/>
      <c r="EJ408" s="56"/>
      <c r="EK408" s="485"/>
      <c r="EL408" s="56"/>
      <c r="EM408" s="56">
        <f>SUM(EM409:EM409)</f>
        <v>71902</v>
      </c>
      <c r="EN408" s="56"/>
      <c r="EO408" s="56"/>
      <c r="EP408" s="144"/>
    </row>
    <row r="409" spans="4:146" x14ac:dyDescent="0.3">
      <c r="D409" s="144" t="s">
        <v>362</v>
      </c>
      <c r="G409" s="488"/>
      <c r="H409" s="517">
        <v>0</v>
      </c>
      <c r="I409" s="490"/>
      <c r="J409" s="56"/>
      <c r="K409" s="485"/>
      <c r="L409" s="491"/>
      <c r="M409" s="517">
        <v>0</v>
      </c>
      <c r="N409" s="490"/>
      <c r="O409" s="56"/>
      <c r="P409" s="485"/>
      <c r="Q409" s="491"/>
      <c r="R409" s="517">
        <v>0</v>
      </c>
      <c r="S409" s="490"/>
      <c r="T409" s="56"/>
      <c r="U409" s="485"/>
      <c r="V409" s="491"/>
      <c r="W409" s="517">
        <v>0</v>
      </c>
      <c r="X409" s="490"/>
      <c r="Y409" s="55"/>
      <c r="Z409" s="485"/>
      <c r="AA409" s="491"/>
      <c r="AB409" s="517">
        <v>0</v>
      </c>
      <c r="AC409" s="490"/>
      <c r="AD409" s="53"/>
      <c r="AE409" s="485"/>
      <c r="AF409" s="491"/>
      <c r="AG409" s="517">
        <v>0</v>
      </c>
      <c r="AH409" s="490"/>
      <c r="AI409" s="56"/>
      <c r="AJ409" s="485"/>
      <c r="AK409" s="491"/>
      <c r="AL409" s="517">
        <v>0</v>
      </c>
      <c r="AM409" s="490"/>
      <c r="AN409" s="56"/>
      <c r="AO409" s="485"/>
      <c r="AP409" s="491"/>
      <c r="AQ409" s="517">
        <v>0</v>
      </c>
      <c r="AR409" s="490"/>
      <c r="AS409" s="56"/>
      <c r="AT409" s="485"/>
      <c r="AU409" s="491"/>
      <c r="AV409" s="517">
        <v>0</v>
      </c>
      <c r="AW409" s="490"/>
      <c r="AX409" s="56"/>
      <c r="AY409" s="485"/>
      <c r="AZ409" s="491"/>
      <c r="BA409" s="517">
        <v>0</v>
      </c>
      <c r="BB409" s="490"/>
      <c r="BC409" s="56"/>
      <c r="BD409" s="485"/>
      <c r="BE409" s="491"/>
      <c r="BF409" s="517">
        <v>0</v>
      </c>
      <c r="BG409" s="490"/>
      <c r="BH409" s="56"/>
      <c r="BI409" s="485"/>
      <c r="BJ409" s="491"/>
      <c r="BK409" s="517">
        <v>0</v>
      </c>
      <c r="BL409" s="490"/>
      <c r="BM409" s="56"/>
      <c r="BN409" s="485"/>
      <c r="BO409" s="491"/>
      <c r="BP409" s="517">
        <v>0</v>
      </c>
      <c r="BQ409" s="490"/>
      <c r="BR409" s="56"/>
      <c r="BS409" s="485"/>
      <c r="BT409" s="488">
        <v>54207</v>
      </c>
      <c r="BU409" s="517">
        <f>SUM(M409:BP409)</f>
        <v>0</v>
      </c>
      <c r="BV409" s="490">
        <v>0</v>
      </c>
      <c r="BW409" s="56"/>
      <c r="BX409" s="53"/>
      <c r="BY409" s="488"/>
      <c r="BZ409" s="517">
        <v>71902</v>
      </c>
      <c r="CA409" s="490"/>
      <c r="CB409" s="56"/>
      <c r="CC409" s="485"/>
      <c r="CD409" s="491"/>
      <c r="CE409" s="492">
        <v>71902</v>
      </c>
      <c r="CF409" s="490"/>
      <c r="CG409" s="56"/>
      <c r="CH409" s="485"/>
      <c r="CI409" s="491"/>
      <c r="CJ409" s="492">
        <v>0</v>
      </c>
      <c r="CK409" s="490"/>
      <c r="CL409" s="56"/>
      <c r="CM409" s="485"/>
      <c r="CN409" s="491"/>
      <c r="CO409" s="492">
        <v>0</v>
      </c>
      <c r="CP409" s="490"/>
      <c r="CQ409" s="56"/>
      <c r="CR409" s="485"/>
      <c r="CS409" s="491"/>
      <c r="CT409" s="492">
        <v>0</v>
      </c>
      <c r="CU409" s="490"/>
      <c r="CV409" s="56"/>
      <c r="CW409" s="485"/>
      <c r="CX409" s="491"/>
      <c r="CY409" s="492">
        <v>0</v>
      </c>
      <c r="CZ409" s="490"/>
      <c r="DA409" s="56"/>
      <c r="DB409" s="485"/>
      <c r="DC409" s="491"/>
      <c r="DD409" s="492">
        <v>0</v>
      </c>
      <c r="DE409" s="490"/>
      <c r="DF409" s="56"/>
      <c r="DG409" s="485"/>
      <c r="DH409" s="491"/>
      <c r="DI409" s="492">
        <v>0</v>
      </c>
      <c r="DJ409" s="490"/>
      <c r="DK409" s="56"/>
      <c r="DL409" s="485"/>
      <c r="DM409" s="491"/>
      <c r="DN409" s="492">
        <v>0</v>
      </c>
      <c r="DO409" s="490"/>
      <c r="DP409" s="56"/>
      <c r="DQ409" s="485"/>
      <c r="DR409" s="491"/>
      <c r="DS409" s="492">
        <v>0</v>
      </c>
      <c r="DT409" s="490"/>
      <c r="DU409" s="56"/>
      <c r="DV409" s="485"/>
      <c r="DW409" s="491"/>
      <c r="DX409" s="492">
        <v>0</v>
      </c>
      <c r="DY409" s="490"/>
      <c r="DZ409" s="56"/>
      <c r="EA409" s="485"/>
      <c r="EB409" s="491"/>
      <c r="EC409" s="492">
        <v>0</v>
      </c>
      <c r="ED409" s="490"/>
      <c r="EE409" s="56"/>
      <c r="EF409" s="485"/>
      <c r="EG409" s="491"/>
      <c r="EH409" s="492">
        <v>0</v>
      </c>
      <c r="EI409" s="490">
        <v>0</v>
      </c>
      <c r="EJ409" s="56"/>
      <c r="EK409" s="485"/>
      <c r="EL409" s="491">
        <v>54207</v>
      </c>
      <c r="EM409" s="517">
        <f t="shared" ref="EM409" si="57">SUM(CE409:CO409)</f>
        <v>71902</v>
      </c>
      <c r="EN409" s="490">
        <v>0</v>
      </c>
      <c r="EO409" s="57"/>
      <c r="EP409" s="144"/>
    </row>
    <row r="410" spans="4:146" x14ac:dyDescent="0.3">
      <c r="D410" s="144"/>
      <c r="H410" s="56"/>
      <c r="I410" s="56"/>
      <c r="J410" s="56"/>
      <c r="K410" s="485"/>
      <c r="L410" s="56"/>
      <c r="M410" s="56"/>
      <c r="N410" s="56"/>
      <c r="O410" s="56"/>
      <c r="P410" s="485"/>
      <c r="Q410" s="56"/>
      <c r="R410" s="56"/>
      <c r="S410" s="56"/>
      <c r="T410" s="56"/>
      <c r="U410" s="485"/>
      <c r="V410" s="56"/>
      <c r="W410" s="56"/>
      <c r="X410" s="56"/>
      <c r="Y410" s="56"/>
      <c r="Z410" s="485"/>
      <c r="AA410" s="56"/>
      <c r="AB410" s="56"/>
      <c r="AC410" s="56"/>
      <c r="AD410" s="56"/>
      <c r="AE410" s="485"/>
      <c r="AF410" s="56"/>
      <c r="AG410" s="56"/>
      <c r="AH410" s="56"/>
      <c r="AI410" s="56"/>
      <c r="AJ410" s="485"/>
      <c r="AK410" s="56"/>
      <c r="AL410" s="56"/>
      <c r="AM410" s="56"/>
      <c r="AN410" s="56"/>
      <c r="AO410" s="485"/>
      <c r="AP410" s="56"/>
      <c r="AQ410" s="56"/>
      <c r="AR410" s="56"/>
      <c r="AS410" s="56"/>
      <c r="AT410" s="485"/>
      <c r="AU410" s="56"/>
      <c r="AV410" s="56"/>
      <c r="AW410" s="56"/>
      <c r="AX410" s="56"/>
      <c r="AY410" s="485"/>
      <c r="AZ410" s="56"/>
      <c r="BA410" s="56"/>
      <c r="BB410" s="56"/>
      <c r="BC410" s="56"/>
      <c r="BD410" s="485"/>
      <c r="BE410" s="56"/>
      <c r="BF410" s="56"/>
      <c r="BG410" s="56"/>
      <c r="BH410" s="56"/>
      <c r="BI410" s="485"/>
      <c r="BJ410" s="56"/>
      <c r="BK410" s="56"/>
      <c r="BL410" s="56"/>
      <c r="BM410" s="56"/>
      <c r="BN410" s="485"/>
      <c r="BO410" s="56"/>
      <c r="BP410" s="56"/>
      <c r="BQ410" s="56"/>
      <c r="BR410" s="56"/>
      <c r="BS410" s="485"/>
      <c r="BT410" s="56"/>
      <c r="BU410" s="56"/>
      <c r="BV410" s="56"/>
      <c r="BW410" s="56"/>
      <c r="BX410" s="485"/>
      <c r="BY410" s="56"/>
      <c r="BZ410" s="56"/>
      <c r="CA410" s="56"/>
      <c r="CB410" s="56"/>
      <c r="CC410" s="485"/>
      <c r="CD410" s="56"/>
      <c r="CE410" s="56"/>
      <c r="CF410" s="56"/>
      <c r="CG410" s="56"/>
      <c r="CH410" s="485"/>
      <c r="CI410" s="56"/>
      <c r="CJ410" s="56"/>
      <c r="CK410" s="56"/>
      <c r="CL410" s="56"/>
      <c r="CM410" s="485"/>
      <c r="CN410" s="56"/>
      <c r="CO410" s="56"/>
      <c r="CP410" s="56"/>
      <c r="CQ410" s="56"/>
      <c r="CR410" s="485"/>
      <c r="CS410" s="56"/>
      <c r="CT410" s="56"/>
      <c r="CU410" s="56"/>
      <c r="CV410" s="56"/>
      <c r="CW410" s="485"/>
      <c r="CX410" s="56"/>
      <c r="CY410" s="56"/>
      <c r="CZ410" s="56"/>
      <c r="DA410" s="56"/>
      <c r="DB410" s="485"/>
      <c r="DC410" s="56"/>
      <c r="DD410" s="56"/>
      <c r="DE410" s="56"/>
      <c r="DF410" s="56"/>
      <c r="DG410" s="485"/>
      <c r="DH410" s="56"/>
      <c r="DI410" s="56"/>
      <c r="DJ410" s="56"/>
      <c r="DK410" s="56"/>
      <c r="DL410" s="485"/>
      <c r="DM410" s="56"/>
      <c r="DN410" s="56"/>
      <c r="DO410" s="56"/>
      <c r="DP410" s="56"/>
      <c r="DQ410" s="485"/>
      <c r="DR410" s="56"/>
      <c r="DS410" s="56"/>
      <c r="DT410" s="56"/>
      <c r="DU410" s="56"/>
      <c r="DV410" s="485"/>
      <c r="DW410" s="56"/>
      <c r="DX410" s="56"/>
      <c r="DY410" s="56"/>
      <c r="DZ410" s="56"/>
      <c r="EA410" s="485"/>
      <c r="EB410" s="56"/>
      <c r="EC410" s="56"/>
      <c r="ED410" s="56"/>
      <c r="EE410" s="56"/>
      <c r="EF410" s="485"/>
      <c r="EG410" s="56"/>
      <c r="EH410" s="56"/>
      <c r="EI410" s="56"/>
      <c r="EJ410" s="56"/>
      <c r="EK410" s="485"/>
      <c r="EL410" s="56"/>
      <c r="EM410" s="56"/>
      <c r="EN410" s="56"/>
      <c r="EO410" s="56"/>
      <c r="EP410" s="144"/>
    </row>
    <row r="411" spans="4:146" ht="12.75" customHeight="1" x14ac:dyDescent="0.3">
      <c r="D411" s="144" t="s">
        <v>428</v>
      </c>
      <c r="H411" s="56">
        <f>SUM(H412:H412)</f>
        <v>0</v>
      </c>
      <c r="I411" s="56"/>
      <c r="J411" s="56"/>
      <c r="K411" s="485"/>
      <c r="L411" s="56"/>
      <c r="M411" s="56">
        <f>SUM(M412:M412)</f>
        <v>0</v>
      </c>
      <c r="N411" s="56"/>
      <c r="O411" s="56"/>
      <c r="P411" s="485"/>
      <c r="Q411" s="56"/>
      <c r="R411" s="56">
        <f>SUM(R412:R412)</f>
        <v>0</v>
      </c>
      <c r="S411" s="56"/>
      <c r="T411" s="56"/>
      <c r="U411" s="485"/>
      <c r="V411" s="56"/>
      <c r="W411" s="56">
        <f>SUM(W412:W412)</f>
        <v>0</v>
      </c>
      <c r="X411" s="56"/>
      <c r="Y411" s="56"/>
      <c r="Z411" s="485"/>
      <c r="AA411" s="56"/>
      <c r="AB411" s="56">
        <f>SUM(AB412:AB412)</f>
        <v>0</v>
      </c>
      <c r="AC411" s="56"/>
      <c r="AD411" s="56"/>
      <c r="AE411" s="485"/>
      <c r="AF411" s="56"/>
      <c r="AG411" s="56">
        <f>SUM(AG412:AG412)</f>
        <v>0</v>
      </c>
      <c r="AH411" s="56"/>
      <c r="AI411" s="56"/>
      <c r="AJ411" s="485"/>
      <c r="AK411" s="56"/>
      <c r="AL411" s="56">
        <f>SUM(AL412:AL412)</f>
        <v>0</v>
      </c>
      <c r="AM411" s="56"/>
      <c r="AN411" s="56"/>
      <c r="AO411" s="485"/>
      <c r="AP411" s="56"/>
      <c r="AQ411" s="56">
        <f>SUM(AQ412:AQ412)</f>
        <v>0</v>
      </c>
      <c r="AR411" s="56"/>
      <c r="AS411" s="56"/>
      <c r="AT411" s="485"/>
      <c r="AU411" s="56"/>
      <c r="AV411" s="56">
        <f>SUM(AV412:AV412)</f>
        <v>0</v>
      </c>
      <c r="AW411" s="56"/>
      <c r="AX411" s="56"/>
      <c r="AY411" s="485"/>
      <c r="AZ411" s="56"/>
      <c r="BA411" s="56">
        <f>SUM(BA412:BA412)</f>
        <v>0</v>
      </c>
      <c r="BB411" s="56"/>
      <c r="BC411" s="56"/>
      <c r="BD411" s="485"/>
      <c r="BE411" s="56"/>
      <c r="BF411" s="56">
        <f>SUM(BF412:BF412)</f>
        <v>0</v>
      </c>
      <c r="BG411" s="56"/>
      <c r="BH411" s="56"/>
      <c r="BI411" s="485"/>
      <c r="BJ411" s="56"/>
      <c r="BK411" s="56">
        <f>SUM(BK412:BK412)</f>
        <v>0</v>
      </c>
      <c r="BL411" s="56"/>
      <c r="BM411" s="56"/>
      <c r="BN411" s="485"/>
      <c r="BO411" s="56"/>
      <c r="BP411" s="56">
        <f>SUM(BP412:BP412)</f>
        <v>0</v>
      </c>
      <c r="BQ411" s="56"/>
      <c r="BR411" s="56"/>
      <c r="BS411" s="485"/>
      <c r="BT411" s="56"/>
      <c r="BU411" s="56">
        <f>SUM(BU412:BU412)</f>
        <v>0</v>
      </c>
      <c r="BV411" s="56"/>
      <c r="BW411" s="56"/>
      <c r="BX411" s="485"/>
      <c r="BY411" s="56"/>
      <c r="BZ411" s="56">
        <f>SUM(BZ412:BZ412)</f>
        <v>0</v>
      </c>
      <c r="CA411" s="56"/>
      <c r="CB411" s="56"/>
      <c r="CC411" s="485"/>
      <c r="CD411" s="56"/>
      <c r="CE411" s="136">
        <f>SUM(CE412:CE412)</f>
        <v>0</v>
      </c>
      <c r="CF411" s="56">
        <f>SUM(CF412:CF412)</f>
        <v>0</v>
      </c>
      <c r="CG411" s="56"/>
      <c r="CH411" s="485"/>
      <c r="CJ411" s="136">
        <f>SUM(CJ412:CJ412)</f>
        <v>0</v>
      </c>
      <c r="CK411" s="56"/>
      <c r="CL411" s="56"/>
      <c r="CM411" s="485"/>
      <c r="CO411" s="136">
        <f>SUM(CO412:CO412)</f>
        <v>0</v>
      </c>
      <c r="CP411" s="56"/>
      <c r="CQ411" s="56"/>
      <c r="CR411" s="485"/>
      <c r="CT411" s="136">
        <f>SUM(CT412:CT412)</f>
        <v>0</v>
      </c>
      <c r="CU411" s="56"/>
      <c r="CV411" s="56"/>
      <c r="CW411" s="485"/>
      <c r="CY411" s="136">
        <f>SUM(CY412:CY412)</f>
        <v>0</v>
      </c>
      <c r="CZ411" s="56"/>
      <c r="DA411" s="56"/>
      <c r="DB411" s="485"/>
      <c r="DD411" s="136">
        <f>SUM(DD412:DD412)</f>
        <v>0</v>
      </c>
      <c r="DE411" s="56"/>
      <c r="DF411" s="56"/>
      <c r="DG411" s="485"/>
      <c r="DI411" s="136">
        <f>SUM(DI412:DI412)</f>
        <v>0</v>
      </c>
      <c r="DJ411" s="56"/>
      <c r="DK411" s="56"/>
      <c r="DL411" s="485"/>
      <c r="DN411" s="136">
        <f>SUM(DN412:DN412)</f>
        <v>0</v>
      </c>
      <c r="DO411" s="56"/>
      <c r="DP411" s="56"/>
      <c r="DQ411" s="485"/>
      <c r="DS411" s="136">
        <f>SUM(DS412:DS412)</f>
        <v>0</v>
      </c>
      <c r="DT411" s="56"/>
      <c r="DU411" s="56"/>
      <c r="DV411" s="485"/>
      <c r="DX411" s="136">
        <f>SUM(DX412:DX412)</f>
        <v>0</v>
      </c>
      <c r="DY411" s="56"/>
      <c r="DZ411" s="56"/>
      <c r="EA411" s="485"/>
      <c r="EC411" s="136">
        <f>SUM(EC412:EC412)</f>
        <v>0</v>
      </c>
      <c r="ED411" s="56"/>
      <c r="EE411" s="56"/>
      <c r="EF411" s="485"/>
      <c r="EH411" s="56">
        <f>SUM(EH412:EH412)</f>
        <v>0</v>
      </c>
      <c r="EI411" s="56"/>
      <c r="EJ411" s="56"/>
      <c r="EK411" s="485"/>
      <c r="EL411" s="56"/>
      <c r="EM411" s="56">
        <f>SUM(EM412:EM412)</f>
        <v>0</v>
      </c>
      <c r="EN411" s="56"/>
      <c r="EO411" s="56"/>
      <c r="EP411" s="144"/>
    </row>
    <row r="412" spans="4:146" ht="12.75" customHeight="1" x14ac:dyDescent="0.3">
      <c r="D412" s="144" t="s">
        <v>362</v>
      </c>
      <c r="G412" s="488"/>
      <c r="H412" s="492">
        <v>0</v>
      </c>
      <c r="I412" s="490"/>
      <c r="J412" s="56"/>
      <c r="K412" s="485"/>
      <c r="L412" s="491"/>
      <c r="M412" s="492">
        <v>0</v>
      </c>
      <c r="N412" s="490"/>
      <c r="O412" s="56"/>
      <c r="P412" s="485"/>
      <c r="Q412" s="491"/>
      <c r="R412" s="492">
        <v>0</v>
      </c>
      <c r="S412" s="490"/>
      <c r="T412" s="56"/>
      <c r="U412" s="485"/>
      <c r="V412" s="491"/>
      <c r="W412" s="492">
        <v>0</v>
      </c>
      <c r="X412" s="490"/>
      <c r="Y412" s="56"/>
      <c r="Z412" s="485"/>
      <c r="AA412" s="491"/>
      <c r="AB412" s="492">
        <v>0</v>
      </c>
      <c r="AC412" s="490"/>
      <c r="AD412" s="56"/>
      <c r="AE412" s="485"/>
      <c r="AF412" s="491"/>
      <c r="AG412" s="492">
        <v>0</v>
      </c>
      <c r="AH412" s="490"/>
      <c r="AI412" s="56"/>
      <c r="AJ412" s="485"/>
      <c r="AK412" s="491"/>
      <c r="AL412" s="492">
        <v>0</v>
      </c>
      <c r="AM412" s="490"/>
      <c r="AN412" s="56"/>
      <c r="AO412" s="485"/>
      <c r="AP412" s="491"/>
      <c r="AQ412" s="492">
        <v>0</v>
      </c>
      <c r="AR412" s="490"/>
      <c r="AS412" s="56"/>
      <c r="AT412" s="485"/>
      <c r="AU412" s="491"/>
      <c r="AV412" s="492">
        <v>0</v>
      </c>
      <c r="AW412" s="490"/>
      <c r="AX412" s="56"/>
      <c r="AY412" s="485"/>
      <c r="AZ412" s="491"/>
      <c r="BA412" s="492">
        <v>0</v>
      </c>
      <c r="BB412" s="490"/>
      <c r="BC412" s="56"/>
      <c r="BD412" s="485"/>
      <c r="BE412" s="491"/>
      <c r="BF412" s="492">
        <v>0</v>
      </c>
      <c r="BG412" s="490"/>
      <c r="BH412" s="56"/>
      <c r="BI412" s="485"/>
      <c r="BJ412" s="491"/>
      <c r="BK412" s="492">
        <v>0</v>
      </c>
      <c r="BL412" s="490"/>
      <c r="BM412" s="56"/>
      <c r="BN412" s="485"/>
      <c r="BO412" s="491"/>
      <c r="BP412" s="492">
        <v>0</v>
      </c>
      <c r="BQ412" s="490"/>
      <c r="BR412" s="56"/>
      <c r="BS412" s="485"/>
      <c r="BT412" s="491"/>
      <c r="BU412" s="492">
        <f>SUM(M412:BP412)</f>
        <v>0</v>
      </c>
      <c r="BV412" s="490"/>
      <c r="BW412" s="56"/>
      <c r="BX412" s="485"/>
      <c r="BY412" s="491"/>
      <c r="BZ412" s="492">
        <v>0</v>
      </c>
      <c r="CA412" s="490"/>
      <c r="CB412" s="56"/>
      <c r="CC412" s="485"/>
      <c r="CD412" s="491"/>
      <c r="CE412" s="492">
        <v>0</v>
      </c>
      <c r="CF412" s="490"/>
      <c r="CG412" s="53"/>
      <c r="CH412" s="485"/>
      <c r="CI412" s="488"/>
      <c r="CJ412" s="492">
        <v>0</v>
      </c>
      <c r="CK412" s="490"/>
      <c r="CL412" s="56"/>
      <c r="CM412" s="485"/>
      <c r="CN412" s="488"/>
      <c r="CO412" s="492">
        <v>0</v>
      </c>
      <c r="CP412" s="490"/>
      <c r="CQ412" s="56"/>
      <c r="CR412" s="485"/>
      <c r="CS412" s="488"/>
      <c r="CT412" s="492">
        <v>0</v>
      </c>
      <c r="CU412" s="490"/>
      <c r="CV412" s="56"/>
      <c r="CW412" s="485"/>
      <c r="CX412" s="488"/>
      <c r="CY412" s="492">
        <v>0</v>
      </c>
      <c r="CZ412" s="490"/>
      <c r="DA412" s="56"/>
      <c r="DB412" s="485"/>
      <c r="DC412" s="488"/>
      <c r="DD412" s="492">
        <v>0</v>
      </c>
      <c r="DE412" s="490"/>
      <c r="DF412" s="56"/>
      <c r="DG412" s="485"/>
      <c r="DH412" s="488"/>
      <c r="DI412" s="492">
        <v>0</v>
      </c>
      <c r="DJ412" s="490"/>
      <c r="DK412" s="56"/>
      <c r="DL412" s="485"/>
      <c r="DM412" s="488"/>
      <c r="DN412" s="492">
        <v>0</v>
      </c>
      <c r="DO412" s="490"/>
      <c r="DP412" s="56"/>
      <c r="DQ412" s="485"/>
      <c r="DR412" s="488"/>
      <c r="DS412" s="492">
        <v>0</v>
      </c>
      <c r="DT412" s="490"/>
      <c r="DU412" s="56"/>
      <c r="DV412" s="485"/>
      <c r="DW412" s="488"/>
      <c r="DX412" s="492">
        <v>0</v>
      </c>
      <c r="DY412" s="490"/>
      <c r="DZ412" s="56"/>
      <c r="EA412" s="485"/>
      <c r="EB412" s="488"/>
      <c r="EC412" s="492">
        <v>0</v>
      </c>
      <c r="ED412" s="490"/>
      <c r="EE412" s="56"/>
      <c r="EF412" s="485"/>
      <c r="EG412" s="488"/>
      <c r="EH412" s="492">
        <v>0</v>
      </c>
      <c r="EI412" s="490"/>
      <c r="EJ412" s="56"/>
      <c r="EK412" s="485"/>
      <c r="EL412" s="491"/>
      <c r="EM412" s="492">
        <f t="shared" ref="EM412" si="58">SUM(CE412:CO412)</f>
        <v>0</v>
      </c>
      <c r="EN412" s="490"/>
      <c r="EO412" s="56"/>
      <c r="EP412" s="144"/>
    </row>
    <row r="413" spans="4:146" ht="12.75" customHeight="1" x14ac:dyDescent="0.3">
      <c r="D413" s="144"/>
      <c r="H413" s="56"/>
      <c r="I413" s="56"/>
      <c r="J413" s="56"/>
      <c r="K413" s="485"/>
      <c r="L413" s="56"/>
      <c r="M413" s="56"/>
      <c r="N413" s="56"/>
      <c r="O413" s="56"/>
      <c r="P413" s="485"/>
      <c r="Q413" s="56"/>
      <c r="R413" s="56"/>
      <c r="S413" s="56"/>
      <c r="T413" s="56"/>
      <c r="U413" s="485"/>
      <c r="V413" s="56"/>
      <c r="W413" s="56"/>
      <c r="X413" s="56"/>
      <c r="Y413" s="56"/>
      <c r="Z413" s="485"/>
      <c r="AA413" s="56"/>
      <c r="AB413" s="56"/>
      <c r="AC413" s="56"/>
      <c r="AD413" s="56"/>
      <c r="AE413" s="485"/>
      <c r="AF413" s="56"/>
      <c r="AG413" s="56"/>
      <c r="AH413" s="56"/>
      <c r="AI413" s="56"/>
      <c r="AJ413" s="485"/>
      <c r="AK413" s="56"/>
      <c r="AL413" s="56"/>
      <c r="AM413" s="56"/>
      <c r="AN413" s="56"/>
      <c r="AO413" s="485"/>
      <c r="AP413" s="56"/>
      <c r="AQ413" s="56"/>
      <c r="AR413" s="56"/>
      <c r="AS413" s="56"/>
      <c r="AT413" s="485"/>
      <c r="AU413" s="56"/>
      <c r="AV413" s="56"/>
      <c r="AW413" s="56"/>
      <c r="AX413" s="56"/>
      <c r="AY413" s="485"/>
      <c r="AZ413" s="56"/>
      <c r="BA413" s="56"/>
      <c r="BB413" s="56"/>
      <c r="BC413" s="56"/>
      <c r="BD413" s="485"/>
      <c r="BE413" s="56"/>
      <c r="BF413" s="56"/>
      <c r="BG413" s="56"/>
      <c r="BH413" s="56"/>
      <c r="BI413" s="485"/>
      <c r="BJ413" s="56"/>
      <c r="BK413" s="56"/>
      <c r="BL413" s="56"/>
      <c r="BM413" s="56"/>
      <c r="BN413" s="485"/>
      <c r="BO413" s="56"/>
      <c r="BP413" s="56"/>
      <c r="BQ413" s="56"/>
      <c r="BR413" s="56"/>
      <c r="BS413" s="485"/>
      <c r="BT413" s="56"/>
      <c r="BU413" s="56"/>
      <c r="BV413" s="56"/>
      <c r="BW413" s="56"/>
      <c r="BX413" s="485"/>
      <c r="BY413" s="56"/>
      <c r="BZ413" s="56"/>
      <c r="CA413" s="56"/>
      <c r="CB413" s="56"/>
      <c r="CC413" s="485"/>
      <c r="CD413" s="56"/>
      <c r="CE413" s="56"/>
      <c r="CF413" s="56"/>
      <c r="CG413" s="56"/>
      <c r="CH413" s="485"/>
      <c r="CI413" s="56"/>
      <c r="CJ413" s="56"/>
      <c r="CK413" s="56"/>
      <c r="CL413" s="56"/>
      <c r="CM413" s="485"/>
      <c r="CN413" s="56"/>
      <c r="CO413" s="56"/>
      <c r="CP413" s="56"/>
      <c r="CQ413" s="56"/>
      <c r="CR413" s="485"/>
      <c r="CS413" s="56"/>
      <c r="CT413" s="56"/>
      <c r="CU413" s="56"/>
      <c r="CV413" s="56"/>
      <c r="CW413" s="485"/>
      <c r="CX413" s="56"/>
      <c r="CY413" s="56"/>
      <c r="CZ413" s="56"/>
      <c r="DA413" s="56"/>
      <c r="DB413" s="485"/>
      <c r="DC413" s="56"/>
      <c r="DD413" s="56"/>
      <c r="DE413" s="56"/>
      <c r="DF413" s="56"/>
      <c r="DG413" s="485"/>
      <c r="DH413" s="56"/>
      <c r="DI413" s="56"/>
      <c r="DJ413" s="56"/>
      <c r="DK413" s="56"/>
      <c r="DL413" s="485"/>
      <c r="DM413" s="56"/>
      <c r="DN413" s="56"/>
      <c r="DO413" s="56"/>
      <c r="DP413" s="56"/>
      <c r="DQ413" s="485"/>
      <c r="DR413" s="56"/>
      <c r="DS413" s="56"/>
      <c r="DT413" s="56"/>
      <c r="DU413" s="56"/>
      <c r="DV413" s="485"/>
      <c r="DW413" s="56"/>
      <c r="DX413" s="56"/>
      <c r="DY413" s="56"/>
      <c r="DZ413" s="56"/>
      <c r="EA413" s="485"/>
      <c r="EB413" s="56"/>
      <c r="EC413" s="56"/>
      <c r="ED413" s="56"/>
      <c r="EE413" s="56"/>
      <c r="EF413" s="485"/>
      <c r="EG413" s="56"/>
      <c r="EH413" s="56"/>
      <c r="EI413" s="56"/>
      <c r="EJ413" s="56"/>
      <c r="EK413" s="485"/>
      <c r="EL413" s="56"/>
      <c r="EM413" s="56"/>
      <c r="EN413" s="56"/>
      <c r="EO413" s="56"/>
      <c r="EP413" s="144"/>
    </row>
    <row r="414" spans="4:146" hidden="1" x14ac:dyDescent="0.3">
      <c r="D414" s="144" t="s">
        <v>374</v>
      </c>
      <c r="H414" s="56">
        <f>SUM(H415)</f>
        <v>0</v>
      </c>
      <c r="I414" s="56"/>
      <c r="J414" s="56"/>
      <c r="K414" s="485"/>
      <c r="M414" s="56">
        <f>SUM(M415)</f>
        <v>0</v>
      </c>
      <c r="N414" s="56"/>
      <c r="O414" s="56"/>
      <c r="P414" s="485"/>
      <c r="R414" s="56">
        <f>SUM(R415)</f>
        <v>0</v>
      </c>
      <c r="S414" s="56"/>
      <c r="T414" s="56"/>
      <c r="U414" s="485"/>
      <c r="W414" s="56">
        <f>SUM(W415)</f>
        <v>0</v>
      </c>
      <c r="X414" s="56"/>
      <c r="Y414" s="56"/>
      <c r="Z414" s="485"/>
      <c r="AB414" s="56">
        <f>SUM(AB415)</f>
        <v>0</v>
      </c>
      <c r="AC414" s="56"/>
      <c r="AD414" s="56"/>
      <c r="AE414" s="485"/>
      <c r="AG414" s="56">
        <f>SUM(AG415)</f>
        <v>0</v>
      </c>
      <c r="AH414" s="56"/>
      <c r="AI414" s="56"/>
      <c r="AJ414" s="485"/>
      <c r="AL414" s="56">
        <f>SUM(AL415)</f>
        <v>0</v>
      </c>
      <c r="AM414" s="56"/>
      <c r="AN414" s="56"/>
      <c r="AO414" s="485"/>
      <c r="AQ414" s="56">
        <f>SUM(AQ415)</f>
        <v>0</v>
      </c>
      <c r="AR414" s="56"/>
      <c r="AS414" s="56"/>
      <c r="AT414" s="485"/>
      <c r="AV414" s="56">
        <f>SUM(AV415)</f>
        <v>0</v>
      </c>
      <c r="AW414" s="56"/>
      <c r="AX414" s="56"/>
      <c r="AY414" s="485"/>
      <c r="BA414" s="56">
        <f>SUM(BA415)</f>
        <v>0</v>
      </c>
      <c r="BB414" s="56"/>
      <c r="BC414" s="56"/>
      <c r="BD414" s="485"/>
      <c r="BF414" s="56">
        <f>SUM(BF415)</f>
        <v>0</v>
      </c>
      <c r="BG414" s="56"/>
      <c r="BH414" s="56"/>
      <c r="BI414" s="485"/>
      <c r="BK414" s="56">
        <f>SUM(BK415)</f>
        <v>0</v>
      </c>
      <c r="BL414" s="56"/>
      <c r="BM414" s="56"/>
      <c r="BN414" s="485"/>
      <c r="BP414" s="56">
        <f>SUM(BP415)</f>
        <v>0</v>
      </c>
      <c r="BQ414" s="56"/>
      <c r="BR414" s="56"/>
      <c r="BS414" s="485"/>
      <c r="BU414" s="56">
        <f>SUM(BU415:BU415)</f>
        <v>0</v>
      </c>
      <c r="BV414" s="56"/>
      <c r="BW414" s="56"/>
      <c r="BX414" s="485"/>
      <c r="BZ414" s="56">
        <f>SUM(BZ415)</f>
        <v>0</v>
      </c>
      <c r="CA414" s="56"/>
      <c r="CB414" s="56"/>
      <c r="CC414" s="485"/>
      <c r="CE414" s="136">
        <f>SUM(CE415:CE415)</f>
        <v>0</v>
      </c>
      <c r="CF414" s="56">
        <f>SUM(CF415:CF415)</f>
        <v>0</v>
      </c>
      <c r="CG414" s="56"/>
      <c r="CH414" s="485"/>
      <c r="CJ414" s="136">
        <f>SUM(CJ415:CJ415)</f>
        <v>0</v>
      </c>
      <c r="CK414" s="56"/>
      <c r="CL414" s="56"/>
      <c r="CM414" s="485"/>
      <c r="CO414" s="136">
        <f>SUM(CO415:CO415)</f>
        <v>0</v>
      </c>
      <c r="CP414" s="56"/>
      <c r="CQ414" s="56"/>
      <c r="CR414" s="485"/>
      <c r="CT414" s="136">
        <f>SUM(CT415:CT415)</f>
        <v>0</v>
      </c>
      <c r="CU414" s="56"/>
      <c r="CV414" s="56"/>
      <c r="CW414" s="485"/>
      <c r="CY414" s="136">
        <f>SUM(CY415:CY415)</f>
        <v>0</v>
      </c>
      <c r="CZ414" s="56"/>
      <c r="DA414" s="56"/>
      <c r="DB414" s="485"/>
      <c r="DD414" s="136">
        <f>SUM(DD415:DD415)</f>
        <v>0</v>
      </c>
      <c r="DE414" s="56"/>
      <c r="DF414" s="56"/>
      <c r="DG414" s="485"/>
      <c r="DI414" s="136">
        <f>SUM(DI415:DI415)</f>
        <v>0</v>
      </c>
      <c r="DJ414" s="56"/>
      <c r="DK414" s="56"/>
      <c r="DL414" s="485"/>
      <c r="DN414" s="136">
        <f>SUM(DN415:DN415)</f>
        <v>0</v>
      </c>
      <c r="DO414" s="56"/>
      <c r="DP414" s="56"/>
      <c r="DQ414" s="485"/>
      <c r="DS414" s="136">
        <f>SUM(DS415:DS415)</f>
        <v>0</v>
      </c>
      <c r="DT414" s="56"/>
      <c r="DU414" s="56"/>
      <c r="DV414" s="485"/>
      <c r="DX414" s="136">
        <f>SUM(DX415:DX415)</f>
        <v>0</v>
      </c>
      <c r="DY414" s="56"/>
      <c r="DZ414" s="56"/>
      <c r="EA414" s="485"/>
      <c r="EC414" s="136">
        <f>SUM(EC415:EC415)</f>
        <v>0</v>
      </c>
      <c r="ED414" s="56"/>
      <c r="EE414" s="56"/>
      <c r="EF414" s="485"/>
      <c r="EH414" s="56">
        <f>SUM(EH415:EH415)</f>
        <v>0</v>
      </c>
      <c r="EI414" s="56"/>
      <c r="EJ414" s="56"/>
      <c r="EK414" s="485"/>
      <c r="EM414" s="56">
        <f>SUM(EM415:EM415)</f>
        <v>0</v>
      </c>
      <c r="EN414" s="56"/>
      <c r="EO414" s="56"/>
      <c r="EP414" s="144"/>
    </row>
    <row r="415" spans="4:146" hidden="1" x14ac:dyDescent="0.3">
      <c r="D415" s="144" t="s">
        <v>362</v>
      </c>
      <c r="G415" s="488"/>
      <c r="H415" s="492">
        <v>0</v>
      </c>
      <c r="I415" s="490"/>
      <c r="J415" s="56"/>
      <c r="K415" s="485"/>
      <c r="L415" s="488"/>
      <c r="M415" s="492">
        <v>0</v>
      </c>
      <c r="N415" s="490"/>
      <c r="O415" s="56"/>
      <c r="P415" s="485"/>
      <c r="Q415" s="488"/>
      <c r="R415" s="492">
        <v>0</v>
      </c>
      <c r="S415" s="490"/>
      <c r="T415" s="56"/>
      <c r="U415" s="485"/>
      <c r="V415" s="488"/>
      <c r="W415" s="492">
        <v>0</v>
      </c>
      <c r="X415" s="490"/>
      <c r="Y415" s="56"/>
      <c r="Z415" s="485"/>
      <c r="AA415" s="488"/>
      <c r="AB415" s="492">
        <v>0</v>
      </c>
      <c r="AC415" s="490"/>
      <c r="AD415" s="56"/>
      <c r="AE415" s="485"/>
      <c r="AF415" s="488"/>
      <c r="AG415" s="492">
        <v>0</v>
      </c>
      <c r="AH415" s="490"/>
      <c r="AI415" s="56"/>
      <c r="AJ415" s="485"/>
      <c r="AK415" s="488"/>
      <c r="AL415" s="492">
        <v>0</v>
      </c>
      <c r="AM415" s="490"/>
      <c r="AN415" s="56"/>
      <c r="AO415" s="485"/>
      <c r="AP415" s="488"/>
      <c r="AQ415" s="492">
        <v>0</v>
      </c>
      <c r="AR415" s="490"/>
      <c r="AS415" s="56"/>
      <c r="AT415" s="485"/>
      <c r="AU415" s="488"/>
      <c r="AV415" s="492">
        <v>0</v>
      </c>
      <c r="AW415" s="490"/>
      <c r="AX415" s="56"/>
      <c r="AY415" s="485"/>
      <c r="AZ415" s="488"/>
      <c r="BA415" s="492">
        <v>0</v>
      </c>
      <c r="BB415" s="490"/>
      <c r="BC415" s="56"/>
      <c r="BD415" s="485"/>
      <c r="BE415" s="488"/>
      <c r="BF415" s="492">
        <v>0</v>
      </c>
      <c r="BG415" s="490"/>
      <c r="BH415" s="56"/>
      <c r="BI415" s="485"/>
      <c r="BJ415" s="488"/>
      <c r="BK415" s="492">
        <v>0</v>
      </c>
      <c r="BL415" s="490"/>
      <c r="BM415" s="56"/>
      <c r="BN415" s="485"/>
      <c r="BO415" s="488"/>
      <c r="BP415" s="492">
        <v>0</v>
      </c>
      <c r="BQ415" s="490"/>
      <c r="BR415" s="56"/>
      <c r="BS415" s="485"/>
      <c r="BT415" s="488"/>
      <c r="BU415" s="492">
        <f>SUM(M415:BP415)</f>
        <v>0</v>
      </c>
      <c r="BV415" s="490"/>
      <c r="BW415" s="56"/>
      <c r="BX415" s="485"/>
      <c r="BY415" s="488"/>
      <c r="BZ415" s="492">
        <v>0</v>
      </c>
      <c r="CA415" s="490"/>
      <c r="CB415" s="56"/>
      <c r="CC415" s="485"/>
      <c r="CD415" s="488"/>
      <c r="CE415" s="492">
        <v>0</v>
      </c>
      <c r="CF415" s="490"/>
      <c r="CG415" s="53"/>
      <c r="CH415" s="485"/>
      <c r="CI415" s="488"/>
      <c r="CJ415" s="492">
        <v>0</v>
      </c>
      <c r="CK415" s="490"/>
      <c r="CL415" s="56"/>
      <c r="CM415" s="485"/>
      <c r="CN415" s="488"/>
      <c r="CO415" s="492">
        <v>0</v>
      </c>
      <c r="CP415" s="490"/>
      <c r="CQ415" s="56"/>
      <c r="CR415" s="485"/>
      <c r="CS415" s="488"/>
      <c r="CT415" s="492">
        <v>0</v>
      </c>
      <c r="CU415" s="490"/>
      <c r="CV415" s="56"/>
      <c r="CW415" s="485"/>
      <c r="CX415" s="488"/>
      <c r="CY415" s="492">
        <v>0</v>
      </c>
      <c r="CZ415" s="490"/>
      <c r="DA415" s="56"/>
      <c r="DB415" s="485"/>
      <c r="DC415" s="488"/>
      <c r="DD415" s="492">
        <v>0</v>
      </c>
      <c r="DE415" s="490"/>
      <c r="DF415" s="56"/>
      <c r="DG415" s="485"/>
      <c r="DH415" s="488"/>
      <c r="DI415" s="492">
        <v>0</v>
      </c>
      <c r="DJ415" s="490"/>
      <c r="DK415" s="56"/>
      <c r="DL415" s="485"/>
      <c r="DM415" s="488"/>
      <c r="DN415" s="492">
        <v>0</v>
      </c>
      <c r="DO415" s="490"/>
      <c r="DP415" s="56"/>
      <c r="DQ415" s="485"/>
      <c r="DR415" s="488"/>
      <c r="DS415" s="492">
        <v>0</v>
      </c>
      <c r="DT415" s="490"/>
      <c r="DU415" s="56"/>
      <c r="DV415" s="485"/>
      <c r="DW415" s="488"/>
      <c r="DX415" s="492">
        <v>0</v>
      </c>
      <c r="DY415" s="490"/>
      <c r="DZ415" s="56"/>
      <c r="EA415" s="485"/>
      <c r="EB415" s="488"/>
      <c r="EC415" s="492">
        <v>0</v>
      </c>
      <c r="ED415" s="490"/>
      <c r="EE415" s="56"/>
      <c r="EF415" s="485"/>
      <c r="EG415" s="488"/>
      <c r="EH415" s="492">
        <v>0</v>
      </c>
      <c r="EI415" s="490"/>
      <c r="EJ415" s="56"/>
      <c r="EK415" s="485"/>
      <c r="EL415" s="488"/>
      <c r="EM415" s="492">
        <f t="shared" ref="EM415" si="59">SUM(CE415:EC415)</f>
        <v>0</v>
      </c>
      <c r="EN415" s="490"/>
      <c r="EO415" s="56"/>
      <c r="EP415" s="144"/>
    </row>
    <row r="416" spans="4:146" hidden="1" x14ac:dyDescent="0.3">
      <c r="D416" s="144"/>
      <c r="H416" s="56"/>
      <c r="I416" s="56"/>
      <c r="J416" s="56"/>
      <c r="K416" s="485"/>
      <c r="L416" s="56"/>
      <c r="M416" s="56"/>
      <c r="N416" s="56"/>
      <c r="O416" s="56"/>
      <c r="P416" s="485"/>
      <c r="Q416" s="56"/>
      <c r="R416" s="56"/>
      <c r="S416" s="56"/>
      <c r="T416" s="56"/>
      <c r="U416" s="485"/>
      <c r="V416" s="56"/>
      <c r="W416" s="56"/>
      <c r="X416" s="56"/>
      <c r="Y416" s="56"/>
      <c r="Z416" s="485"/>
      <c r="AA416" s="56"/>
      <c r="AB416" s="56"/>
      <c r="AC416" s="56"/>
      <c r="AD416" s="56"/>
      <c r="AE416" s="485"/>
      <c r="AF416" s="56"/>
      <c r="AG416" s="56"/>
      <c r="AH416" s="56"/>
      <c r="AI416" s="56"/>
      <c r="AJ416" s="485"/>
      <c r="AK416" s="56"/>
      <c r="AL416" s="56"/>
      <c r="AM416" s="56"/>
      <c r="AN416" s="56"/>
      <c r="AO416" s="485"/>
      <c r="AP416" s="56"/>
      <c r="AQ416" s="56"/>
      <c r="AR416" s="56"/>
      <c r="AS416" s="56"/>
      <c r="AT416" s="485"/>
      <c r="AU416" s="56"/>
      <c r="AV416" s="56"/>
      <c r="AW416" s="56"/>
      <c r="AX416" s="56"/>
      <c r="AY416" s="485"/>
      <c r="AZ416" s="56"/>
      <c r="BA416" s="56"/>
      <c r="BB416" s="56"/>
      <c r="BC416" s="56"/>
      <c r="BD416" s="485"/>
      <c r="BE416" s="56"/>
      <c r="BF416" s="56"/>
      <c r="BG416" s="56"/>
      <c r="BH416" s="56"/>
      <c r="BI416" s="485"/>
      <c r="BJ416" s="56"/>
      <c r="BK416" s="56"/>
      <c r="BL416" s="56"/>
      <c r="BM416" s="56"/>
      <c r="BN416" s="485"/>
      <c r="BO416" s="56"/>
      <c r="BP416" s="56"/>
      <c r="BQ416" s="56"/>
      <c r="BR416" s="56"/>
      <c r="BS416" s="485"/>
      <c r="BT416" s="56"/>
      <c r="BU416" s="56"/>
      <c r="BV416" s="56"/>
      <c r="BW416" s="56"/>
      <c r="BX416" s="485"/>
      <c r="BY416" s="56"/>
      <c r="BZ416" s="56"/>
      <c r="CA416" s="56"/>
      <c r="CB416" s="56"/>
      <c r="CC416" s="485"/>
      <c r="CD416" s="56"/>
      <c r="CE416" s="56"/>
      <c r="CF416" s="56"/>
      <c r="CG416" s="56"/>
      <c r="CH416" s="485"/>
      <c r="CI416" s="56"/>
      <c r="CJ416" s="56"/>
      <c r="CK416" s="56"/>
      <c r="CL416" s="56"/>
      <c r="CM416" s="485"/>
      <c r="CN416" s="56"/>
      <c r="CO416" s="56"/>
      <c r="CP416" s="56"/>
      <c r="CQ416" s="56"/>
      <c r="CR416" s="485"/>
      <c r="CS416" s="56"/>
      <c r="CT416" s="56"/>
      <c r="CU416" s="56"/>
      <c r="CV416" s="56"/>
      <c r="CW416" s="485"/>
      <c r="CX416" s="56"/>
      <c r="CY416" s="56"/>
      <c r="CZ416" s="56"/>
      <c r="DA416" s="56"/>
      <c r="DB416" s="485"/>
      <c r="DC416" s="56"/>
      <c r="DD416" s="56"/>
      <c r="DE416" s="56"/>
      <c r="DF416" s="56"/>
      <c r="DG416" s="485"/>
      <c r="DH416" s="56"/>
      <c r="DI416" s="56"/>
      <c r="DJ416" s="56"/>
      <c r="DK416" s="56"/>
      <c r="DL416" s="485"/>
      <c r="DM416" s="56"/>
      <c r="DN416" s="56"/>
      <c r="DO416" s="56"/>
      <c r="DP416" s="56"/>
      <c r="DQ416" s="485"/>
      <c r="DR416" s="56"/>
      <c r="DS416" s="56"/>
      <c r="DT416" s="56"/>
      <c r="DU416" s="56"/>
      <c r="DV416" s="485"/>
      <c r="DW416" s="56"/>
      <c r="DX416" s="56"/>
      <c r="DY416" s="56"/>
      <c r="DZ416" s="56"/>
      <c r="EA416" s="485"/>
      <c r="EB416" s="56"/>
      <c r="EC416" s="56"/>
      <c r="ED416" s="56"/>
      <c r="EE416" s="56"/>
      <c r="EF416" s="485"/>
      <c r="EG416" s="56"/>
      <c r="EH416" s="56"/>
      <c r="EI416" s="56"/>
      <c r="EJ416" s="56"/>
      <c r="EK416" s="485"/>
      <c r="EL416" s="56"/>
      <c r="EM416" s="56"/>
      <c r="EN416" s="56"/>
      <c r="EO416" s="56"/>
      <c r="EP416" s="144"/>
    </row>
    <row r="417" spans="4:147" ht="12.75" hidden="1" customHeight="1" x14ac:dyDescent="0.3">
      <c r="D417" s="144" t="s">
        <v>429</v>
      </c>
      <c r="H417" s="56">
        <f>SUM(H418:H418)</f>
        <v>0</v>
      </c>
      <c r="I417" s="56"/>
      <c r="J417" s="56"/>
      <c r="K417" s="485"/>
      <c r="L417" s="56"/>
      <c r="M417" s="56">
        <f>SUM(M418:M418)</f>
        <v>0</v>
      </c>
      <c r="N417" s="56"/>
      <c r="O417" s="56"/>
      <c r="P417" s="485"/>
      <c r="Q417" s="56"/>
      <c r="R417" s="56">
        <f>SUM(R418:R418)</f>
        <v>0</v>
      </c>
      <c r="S417" s="56"/>
      <c r="T417" s="56"/>
      <c r="U417" s="485"/>
      <c r="V417" s="56"/>
      <c r="W417" s="56">
        <f>SUM(W418:W418)</f>
        <v>0</v>
      </c>
      <c r="X417" s="56"/>
      <c r="Y417" s="56"/>
      <c r="Z417" s="485"/>
      <c r="AA417" s="56"/>
      <c r="AB417" s="56">
        <f>SUM(AB418:AB418)</f>
        <v>0</v>
      </c>
      <c r="AC417" s="56"/>
      <c r="AD417" s="56"/>
      <c r="AE417" s="485"/>
      <c r="AF417" s="56"/>
      <c r="AG417" s="56">
        <f>SUM(AG418:AG418)</f>
        <v>0</v>
      </c>
      <c r="AH417" s="56"/>
      <c r="AI417" s="56"/>
      <c r="AJ417" s="485"/>
      <c r="AK417" s="56"/>
      <c r="AL417" s="56">
        <f>SUM(AL418:AL418)</f>
        <v>0</v>
      </c>
      <c r="AM417" s="56"/>
      <c r="AN417" s="56"/>
      <c r="AO417" s="485"/>
      <c r="AP417" s="56"/>
      <c r="AQ417" s="56">
        <f>SUM(AQ418:AQ418)</f>
        <v>0</v>
      </c>
      <c r="AR417" s="56"/>
      <c r="AS417" s="56"/>
      <c r="AT417" s="485"/>
      <c r="AU417" s="56"/>
      <c r="AV417" s="56">
        <f>SUM(AV418:AV418)</f>
        <v>0</v>
      </c>
      <c r="AW417" s="56"/>
      <c r="AX417" s="56"/>
      <c r="AY417" s="485"/>
      <c r="AZ417" s="56"/>
      <c r="BA417" s="56">
        <f>SUM(BA418:BA418)</f>
        <v>0</v>
      </c>
      <c r="BB417" s="56"/>
      <c r="BC417" s="56"/>
      <c r="BD417" s="485"/>
      <c r="BE417" s="56"/>
      <c r="BF417" s="56">
        <f>SUM(BF418:BF418)</f>
        <v>0</v>
      </c>
      <c r="BG417" s="56"/>
      <c r="BH417" s="56"/>
      <c r="BI417" s="485"/>
      <c r="BJ417" s="56"/>
      <c r="BK417" s="56">
        <f>SUM(BK418:BK418)</f>
        <v>0</v>
      </c>
      <c r="BL417" s="56"/>
      <c r="BM417" s="56"/>
      <c r="BN417" s="485"/>
      <c r="BO417" s="56"/>
      <c r="BP417" s="56">
        <f>SUM(BP418:BP418)</f>
        <v>0</v>
      </c>
      <c r="BQ417" s="56"/>
      <c r="BR417" s="56"/>
      <c r="BS417" s="485"/>
      <c r="BT417" s="56"/>
      <c r="BU417" s="56">
        <f>SUM(BU418:BU418)</f>
        <v>0</v>
      </c>
      <c r="BV417" s="56"/>
      <c r="BW417" s="56"/>
      <c r="BX417" s="485"/>
      <c r="BY417" s="56"/>
      <c r="BZ417" s="56">
        <f>SUM(BZ418:BZ418)</f>
        <v>0</v>
      </c>
      <c r="CA417" s="56"/>
      <c r="CB417" s="56"/>
      <c r="CC417" s="485"/>
      <c r="CD417" s="56"/>
      <c r="CE417" s="56">
        <f>SUM(CE418:CE418)</f>
        <v>0</v>
      </c>
      <c r="CF417" s="56"/>
      <c r="CG417" s="56"/>
      <c r="CH417" s="485"/>
      <c r="CI417" s="56"/>
      <c r="CJ417" s="56">
        <f>SUM(CJ418:CJ418)</f>
        <v>0</v>
      </c>
      <c r="CK417" s="56"/>
      <c r="CL417" s="56"/>
      <c r="CM417" s="485"/>
      <c r="CN417" s="56"/>
      <c r="CO417" s="56">
        <f>SUM(CO418:CO418)</f>
        <v>0</v>
      </c>
      <c r="CP417" s="56"/>
      <c r="CQ417" s="56"/>
      <c r="CR417" s="485"/>
      <c r="CS417" s="56"/>
      <c r="CT417" s="56">
        <f>SUM(CT418:CT418)</f>
        <v>0</v>
      </c>
      <c r="CU417" s="56"/>
      <c r="CV417" s="56"/>
      <c r="CW417" s="485"/>
      <c r="CX417" s="56"/>
      <c r="CY417" s="56">
        <f>SUM(CY418:CY418)</f>
        <v>0</v>
      </c>
      <c r="CZ417" s="56"/>
      <c r="DA417" s="56"/>
      <c r="DB417" s="485"/>
      <c r="DC417" s="56"/>
      <c r="DD417" s="56">
        <f>SUM(DD418:DD418)</f>
        <v>0</v>
      </c>
      <c r="DE417" s="56"/>
      <c r="DF417" s="56"/>
      <c r="DG417" s="485"/>
      <c r="DH417" s="56"/>
      <c r="DI417" s="56">
        <f>SUM(DI418:DI418)</f>
        <v>0</v>
      </c>
      <c r="DJ417" s="56"/>
      <c r="DK417" s="56"/>
      <c r="DL417" s="485"/>
      <c r="DM417" s="56"/>
      <c r="DN417" s="56">
        <f>SUM(DN418:DN418)</f>
        <v>0</v>
      </c>
      <c r="DO417" s="56"/>
      <c r="DP417" s="56"/>
      <c r="DQ417" s="485"/>
      <c r="DR417" s="56"/>
      <c r="DS417" s="56">
        <f>SUM(DS418:DS418)</f>
        <v>0</v>
      </c>
      <c r="DT417" s="56"/>
      <c r="DU417" s="56"/>
      <c r="DV417" s="485"/>
      <c r="DW417" s="56"/>
      <c r="DX417" s="56">
        <f>SUM(DX418:DX418)</f>
        <v>0</v>
      </c>
      <c r="DY417" s="56"/>
      <c r="DZ417" s="56"/>
      <c r="EA417" s="485"/>
      <c r="EB417" s="56"/>
      <c r="EC417" s="56">
        <f>SUM(EC418:EC418)</f>
        <v>0</v>
      </c>
      <c r="ED417" s="56"/>
      <c r="EE417" s="56"/>
      <c r="EF417" s="485"/>
      <c r="EG417" s="56"/>
      <c r="EH417" s="56">
        <f>SUM(EH418:EH418)</f>
        <v>0</v>
      </c>
      <c r="EI417" s="56"/>
      <c r="EJ417" s="56"/>
      <c r="EK417" s="485"/>
      <c r="EL417" s="56"/>
      <c r="EM417" s="56">
        <f>SUM(EM418:EM418)</f>
        <v>0</v>
      </c>
      <c r="EN417" s="56"/>
      <c r="EO417" s="56"/>
      <c r="EP417" s="144"/>
    </row>
    <row r="418" spans="4:147" ht="12.75" hidden="1" customHeight="1" x14ac:dyDescent="0.3">
      <c r="D418" s="144" t="s">
        <v>362</v>
      </c>
      <c r="G418" s="488"/>
      <c r="H418" s="492">
        <v>0</v>
      </c>
      <c r="I418" s="490"/>
      <c r="J418" s="56"/>
      <c r="K418" s="485"/>
      <c r="L418" s="491"/>
      <c r="M418" s="492">
        <v>0</v>
      </c>
      <c r="N418" s="490"/>
      <c r="O418" s="56"/>
      <c r="P418" s="485"/>
      <c r="Q418" s="491"/>
      <c r="R418" s="492">
        <v>0</v>
      </c>
      <c r="S418" s="490"/>
      <c r="T418" s="56"/>
      <c r="U418" s="485"/>
      <c r="V418" s="491"/>
      <c r="W418" s="492">
        <v>0</v>
      </c>
      <c r="X418" s="490"/>
      <c r="Y418" s="56"/>
      <c r="Z418" s="485"/>
      <c r="AA418" s="491"/>
      <c r="AB418" s="492">
        <v>0</v>
      </c>
      <c r="AC418" s="490"/>
      <c r="AD418" s="56"/>
      <c r="AE418" s="485"/>
      <c r="AF418" s="491"/>
      <c r="AG418" s="492">
        <v>0</v>
      </c>
      <c r="AH418" s="490"/>
      <c r="AI418" s="56"/>
      <c r="AJ418" s="485"/>
      <c r="AK418" s="491"/>
      <c r="AL418" s="492">
        <v>0</v>
      </c>
      <c r="AM418" s="490"/>
      <c r="AN418" s="56"/>
      <c r="AO418" s="485"/>
      <c r="AP418" s="491"/>
      <c r="AQ418" s="492">
        <v>0</v>
      </c>
      <c r="AR418" s="490"/>
      <c r="AS418" s="56"/>
      <c r="AT418" s="485"/>
      <c r="AU418" s="491"/>
      <c r="AV418" s="492">
        <v>0</v>
      </c>
      <c r="AW418" s="490"/>
      <c r="AX418" s="56"/>
      <c r="AY418" s="485"/>
      <c r="AZ418" s="491"/>
      <c r="BA418" s="492">
        <v>0</v>
      </c>
      <c r="BB418" s="490"/>
      <c r="BC418" s="56"/>
      <c r="BD418" s="485"/>
      <c r="BE418" s="491"/>
      <c r="BF418" s="492">
        <v>0</v>
      </c>
      <c r="BG418" s="490"/>
      <c r="BH418" s="56"/>
      <c r="BI418" s="485"/>
      <c r="BJ418" s="491"/>
      <c r="BK418" s="492">
        <v>0</v>
      </c>
      <c r="BL418" s="490"/>
      <c r="BM418" s="56"/>
      <c r="BN418" s="485"/>
      <c r="BO418" s="491"/>
      <c r="BP418" s="492">
        <v>0</v>
      </c>
      <c r="BQ418" s="490"/>
      <c r="BR418" s="56"/>
      <c r="BS418" s="485"/>
      <c r="BT418" s="491"/>
      <c r="BU418" s="492">
        <f>SUM(M418:BP418)</f>
        <v>0</v>
      </c>
      <c r="BV418" s="490"/>
      <c r="BW418" s="56"/>
      <c r="BX418" s="485"/>
      <c r="BY418" s="491"/>
      <c r="BZ418" s="492">
        <v>0</v>
      </c>
      <c r="CA418" s="490"/>
      <c r="CB418" s="56"/>
      <c r="CC418" s="485"/>
      <c r="CD418" s="491"/>
      <c r="CE418" s="492">
        <v>0</v>
      </c>
      <c r="CF418" s="490"/>
      <c r="CG418" s="56"/>
      <c r="CH418" s="485"/>
      <c r="CI418" s="491"/>
      <c r="CJ418" s="492">
        <v>0</v>
      </c>
      <c r="CK418" s="490"/>
      <c r="CL418" s="56"/>
      <c r="CM418" s="485"/>
      <c r="CN418" s="491"/>
      <c r="CO418" s="492">
        <v>0</v>
      </c>
      <c r="CP418" s="490"/>
      <c r="CQ418" s="56"/>
      <c r="CR418" s="485"/>
      <c r="CS418" s="491"/>
      <c r="CT418" s="492">
        <v>0</v>
      </c>
      <c r="CU418" s="490"/>
      <c r="CV418" s="56"/>
      <c r="CW418" s="485"/>
      <c r="CX418" s="491"/>
      <c r="CY418" s="492">
        <v>0</v>
      </c>
      <c r="CZ418" s="490"/>
      <c r="DA418" s="56"/>
      <c r="DB418" s="485"/>
      <c r="DC418" s="491"/>
      <c r="DD418" s="492">
        <v>0</v>
      </c>
      <c r="DE418" s="490"/>
      <c r="DF418" s="56"/>
      <c r="DG418" s="485"/>
      <c r="DH418" s="491"/>
      <c r="DI418" s="492">
        <v>0</v>
      </c>
      <c r="DJ418" s="490"/>
      <c r="DK418" s="56"/>
      <c r="DL418" s="485"/>
      <c r="DM418" s="491"/>
      <c r="DN418" s="492">
        <v>0</v>
      </c>
      <c r="DO418" s="490"/>
      <c r="DP418" s="56"/>
      <c r="DQ418" s="485"/>
      <c r="DR418" s="491"/>
      <c r="DS418" s="492">
        <v>0</v>
      </c>
      <c r="DT418" s="490"/>
      <c r="DU418" s="56"/>
      <c r="DV418" s="485"/>
      <c r="DW418" s="491"/>
      <c r="DX418" s="492">
        <v>0</v>
      </c>
      <c r="DY418" s="490"/>
      <c r="DZ418" s="56"/>
      <c r="EA418" s="485"/>
      <c r="EB418" s="491"/>
      <c r="EC418" s="492">
        <v>0</v>
      </c>
      <c r="ED418" s="490"/>
      <c r="EE418" s="56"/>
      <c r="EF418" s="485"/>
      <c r="EG418" s="491"/>
      <c r="EH418" s="492">
        <v>0</v>
      </c>
      <c r="EI418" s="490"/>
      <c r="EJ418" s="56"/>
      <c r="EK418" s="485"/>
      <c r="EL418" s="488"/>
      <c r="EM418" s="492">
        <f>SUM(CE418:CE418)</f>
        <v>0</v>
      </c>
      <c r="EN418" s="490"/>
      <c r="EO418" s="56"/>
      <c r="EP418" s="144"/>
    </row>
    <row r="419" spans="4:147" ht="12.75" hidden="1" customHeight="1" x14ac:dyDescent="0.3">
      <c r="D419" s="144"/>
      <c r="H419" s="56"/>
      <c r="I419" s="56"/>
      <c r="J419" s="56"/>
      <c r="K419" s="485"/>
      <c r="L419" s="56"/>
      <c r="M419" s="56"/>
      <c r="N419" s="56"/>
      <c r="O419" s="56"/>
      <c r="P419" s="485"/>
      <c r="Q419" s="56"/>
      <c r="R419" s="56"/>
      <c r="S419" s="56"/>
      <c r="T419" s="56"/>
      <c r="U419" s="485"/>
      <c r="V419" s="56"/>
      <c r="W419" s="56"/>
      <c r="X419" s="56"/>
      <c r="Y419" s="56"/>
      <c r="Z419" s="485"/>
      <c r="AA419" s="56"/>
      <c r="AB419" s="56"/>
      <c r="AC419" s="56"/>
      <c r="AD419" s="56"/>
      <c r="AE419" s="485"/>
      <c r="AF419" s="56"/>
      <c r="AG419" s="56"/>
      <c r="AH419" s="56"/>
      <c r="AI419" s="56"/>
      <c r="AJ419" s="485"/>
      <c r="AK419" s="56"/>
      <c r="AL419" s="56"/>
      <c r="AM419" s="56"/>
      <c r="AN419" s="56"/>
      <c r="AO419" s="485"/>
      <c r="AP419" s="56"/>
      <c r="AQ419" s="56"/>
      <c r="AR419" s="56"/>
      <c r="AS419" s="56"/>
      <c r="AT419" s="485"/>
      <c r="AU419" s="56"/>
      <c r="AV419" s="56"/>
      <c r="AW419" s="56"/>
      <c r="AX419" s="56"/>
      <c r="AY419" s="485"/>
      <c r="AZ419" s="56"/>
      <c r="BA419" s="56"/>
      <c r="BB419" s="56"/>
      <c r="BC419" s="56"/>
      <c r="BD419" s="485"/>
      <c r="BE419" s="56"/>
      <c r="BF419" s="56"/>
      <c r="BG419" s="56"/>
      <c r="BH419" s="56"/>
      <c r="BI419" s="485"/>
      <c r="BJ419" s="56"/>
      <c r="BK419" s="56"/>
      <c r="BL419" s="56"/>
      <c r="BM419" s="56"/>
      <c r="BN419" s="485"/>
      <c r="BO419" s="56"/>
      <c r="BP419" s="56"/>
      <c r="BQ419" s="56"/>
      <c r="BR419" s="56"/>
      <c r="BS419" s="485"/>
      <c r="BT419" s="56"/>
      <c r="BU419" s="56"/>
      <c r="BV419" s="56"/>
      <c r="BW419" s="56"/>
      <c r="BX419" s="485"/>
      <c r="BY419" s="56"/>
      <c r="BZ419" s="56"/>
      <c r="CA419" s="56"/>
      <c r="CB419" s="56"/>
      <c r="CC419" s="485"/>
      <c r="CD419" s="56"/>
      <c r="CE419" s="56"/>
      <c r="CF419" s="56"/>
      <c r="CG419" s="56"/>
      <c r="CH419" s="485"/>
      <c r="CI419" s="56"/>
      <c r="CJ419" s="56"/>
      <c r="CK419" s="56"/>
      <c r="CL419" s="56"/>
      <c r="CM419" s="485"/>
      <c r="CN419" s="56"/>
      <c r="CO419" s="56"/>
      <c r="CP419" s="56"/>
      <c r="CQ419" s="56"/>
      <c r="CR419" s="485"/>
      <c r="CS419" s="56"/>
      <c r="CT419" s="56"/>
      <c r="CU419" s="56"/>
      <c r="CV419" s="56"/>
      <c r="CW419" s="485"/>
      <c r="CX419" s="56"/>
      <c r="CY419" s="56"/>
      <c r="CZ419" s="56"/>
      <c r="DA419" s="56"/>
      <c r="DB419" s="485"/>
      <c r="DC419" s="56"/>
      <c r="DD419" s="56"/>
      <c r="DE419" s="56"/>
      <c r="DF419" s="56"/>
      <c r="DG419" s="485"/>
      <c r="DH419" s="56"/>
      <c r="DI419" s="56"/>
      <c r="DJ419" s="56"/>
      <c r="DK419" s="56"/>
      <c r="DL419" s="485"/>
      <c r="DM419" s="56"/>
      <c r="DN419" s="56"/>
      <c r="DO419" s="56"/>
      <c r="DP419" s="56"/>
      <c r="DQ419" s="485"/>
      <c r="DR419" s="56"/>
      <c r="DS419" s="56"/>
      <c r="DT419" s="56"/>
      <c r="DU419" s="56"/>
      <c r="DV419" s="485"/>
      <c r="DW419" s="56"/>
      <c r="DX419" s="56"/>
      <c r="DY419" s="56"/>
      <c r="DZ419" s="56"/>
      <c r="EA419" s="485"/>
      <c r="EB419" s="56"/>
      <c r="EC419" s="56"/>
      <c r="ED419" s="56"/>
      <c r="EE419" s="56"/>
      <c r="EF419" s="485"/>
      <c r="EG419" s="56"/>
      <c r="EH419" s="56"/>
      <c r="EI419" s="56"/>
      <c r="EJ419" s="56"/>
      <c r="EK419" s="485"/>
      <c r="EL419" s="56"/>
      <c r="EM419" s="56"/>
      <c r="EN419" s="56"/>
      <c r="EO419" s="56"/>
      <c r="EP419" s="144"/>
    </row>
    <row r="420" spans="4:147" s="145" customFormat="1" ht="12.75" hidden="1" customHeight="1" x14ac:dyDescent="0.3">
      <c r="D420" s="274" t="s">
        <v>430</v>
      </c>
      <c r="E420" s="169"/>
      <c r="F420" s="514"/>
      <c r="G420" s="230"/>
      <c r="H420" s="56">
        <f>SUM(H421:H421)</f>
        <v>0</v>
      </c>
      <c r="I420" s="56"/>
      <c r="J420" s="56"/>
      <c r="K420" s="485"/>
      <c r="L420" s="56"/>
      <c r="M420" s="56">
        <f>SUM(M421:M421)</f>
        <v>0</v>
      </c>
      <c r="N420" s="56"/>
      <c r="O420" s="56"/>
      <c r="P420" s="485"/>
      <c r="Q420" s="56"/>
      <c r="R420" s="56">
        <f>SUM(R421:R421)</f>
        <v>0</v>
      </c>
      <c r="S420" s="56"/>
      <c r="T420" s="56"/>
      <c r="U420" s="485"/>
      <c r="V420" s="56"/>
      <c r="W420" s="56">
        <f>SUM(W421:W421)</f>
        <v>0</v>
      </c>
      <c r="X420" s="56"/>
      <c r="Y420" s="56"/>
      <c r="Z420" s="485"/>
      <c r="AA420" s="56"/>
      <c r="AB420" s="56">
        <f>SUM(AB421:AB421)</f>
        <v>0</v>
      </c>
      <c r="AC420" s="56"/>
      <c r="AD420" s="56"/>
      <c r="AE420" s="485"/>
      <c r="AF420" s="56"/>
      <c r="AG420" s="56">
        <f>SUM(AG421:AG421)</f>
        <v>0</v>
      </c>
      <c r="AH420" s="56"/>
      <c r="AI420" s="56"/>
      <c r="AJ420" s="485"/>
      <c r="AK420" s="56"/>
      <c r="AL420" s="56">
        <f>SUM(AL421:AL421)</f>
        <v>0</v>
      </c>
      <c r="AM420" s="56"/>
      <c r="AN420" s="56"/>
      <c r="AO420" s="485"/>
      <c r="AP420" s="56"/>
      <c r="AQ420" s="56">
        <f>SUM(AQ421:AQ421)</f>
        <v>0</v>
      </c>
      <c r="AR420" s="56"/>
      <c r="AS420" s="56"/>
      <c r="AT420" s="485"/>
      <c r="AU420" s="56"/>
      <c r="AV420" s="56">
        <f>SUM(AV421:AV421)</f>
        <v>0</v>
      </c>
      <c r="AW420" s="56"/>
      <c r="AX420" s="56"/>
      <c r="AY420" s="485"/>
      <c r="AZ420" s="56"/>
      <c r="BA420" s="56">
        <f>SUM(BA421:BA421)</f>
        <v>0</v>
      </c>
      <c r="BB420" s="56"/>
      <c r="BC420" s="56"/>
      <c r="BD420" s="485"/>
      <c r="BE420" s="56"/>
      <c r="BF420" s="56">
        <f>SUM(BF421:BF421)</f>
        <v>0</v>
      </c>
      <c r="BG420" s="56"/>
      <c r="BH420" s="56"/>
      <c r="BI420" s="485"/>
      <c r="BJ420" s="56"/>
      <c r="BK420" s="56">
        <f>SUM(BK421:BK421)</f>
        <v>0</v>
      </c>
      <c r="BL420" s="56"/>
      <c r="BM420" s="56"/>
      <c r="BN420" s="485"/>
      <c r="BO420" s="56"/>
      <c r="BP420" s="56">
        <f>SUM(BP421:BP421)</f>
        <v>0</v>
      </c>
      <c r="BQ420" s="56"/>
      <c r="BR420" s="56"/>
      <c r="BS420" s="485"/>
      <c r="BT420" s="56"/>
      <c r="BU420" s="56">
        <f>SUM(BU421:BU421)</f>
        <v>0</v>
      </c>
      <c r="BV420" s="56"/>
      <c r="BW420" s="56"/>
      <c r="BX420" s="485"/>
      <c r="BY420" s="56"/>
      <c r="BZ420" s="56">
        <f>SUM(BZ421:BZ421)</f>
        <v>0</v>
      </c>
      <c r="CA420" s="56"/>
      <c r="CB420" s="56"/>
      <c r="CC420" s="485"/>
      <c r="CD420" s="56"/>
      <c r="CE420" s="56">
        <f>SUM(CE421:CE421)</f>
        <v>0</v>
      </c>
      <c r="CF420" s="56"/>
      <c r="CG420" s="56"/>
      <c r="CH420" s="485"/>
      <c r="CI420" s="56"/>
      <c r="CJ420" s="56">
        <f>SUM(CJ421:CJ421)</f>
        <v>0</v>
      </c>
      <c r="CK420" s="56"/>
      <c r="CL420" s="56"/>
      <c r="CM420" s="485"/>
      <c r="CN420" s="56"/>
      <c r="CO420" s="56">
        <f>SUM(CO421:CO421)</f>
        <v>0</v>
      </c>
      <c r="CP420" s="56"/>
      <c r="CQ420" s="56"/>
      <c r="CR420" s="485"/>
      <c r="CS420" s="56"/>
      <c r="CT420" s="56">
        <f>SUM(CT421:CT421)</f>
        <v>0</v>
      </c>
      <c r="CU420" s="56"/>
      <c r="CV420" s="56"/>
      <c r="CW420" s="485"/>
      <c r="CX420" s="56"/>
      <c r="CY420" s="56">
        <f>SUM(CY421:CY421)</f>
        <v>0</v>
      </c>
      <c r="CZ420" s="56"/>
      <c r="DA420" s="56"/>
      <c r="DB420" s="485"/>
      <c r="DC420" s="56"/>
      <c r="DD420" s="56">
        <f>SUM(DD421:DD421)</f>
        <v>0</v>
      </c>
      <c r="DE420" s="56"/>
      <c r="DF420" s="56"/>
      <c r="DG420" s="485"/>
      <c r="DH420" s="56"/>
      <c r="DI420" s="56">
        <f>SUM(DI421:DI421)</f>
        <v>0</v>
      </c>
      <c r="DJ420" s="56"/>
      <c r="DK420" s="56"/>
      <c r="DL420" s="485"/>
      <c r="DM420" s="56"/>
      <c r="DN420" s="56">
        <f>SUM(DN421:DN421)</f>
        <v>0</v>
      </c>
      <c r="DO420" s="56"/>
      <c r="DP420" s="56"/>
      <c r="DQ420" s="485"/>
      <c r="DR420" s="56"/>
      <c r="DS420" s="56">
        <f>SUM(DS421:DS421)</f>
        <v>0</v>
      </c>
      <c r="DT420" s="56"/>
      <c r="DU420" s="56"/>
      <c r="DV420" s="485"/>
      <c r="DW420" s="56"/>
      <c r="DX420" s="56">
        <f>SUM(DX421:DX421)</f>
        <v>0</v>
      </c>
      <c r="DY420" s="56"/>
      <c r="DZ420" s="56"/>
      <c r="EA420" s="485"/>
      <c r="EB420" s="56"/>
      <c r="EC420" s="56">
        <f>SUM(EC421:EC421)</f>
        <v>0</v>
      </c>
      <c r="ED420" s="56"/>
      <c r="EE420" s="56"/>
      <c r="EF420" s="485"/>
      <c r="EG420" s="56"/>
      <c r="EH420" s="56">
        <f>SUM(EH421:EH421)</f>
        <v>0</v>
      </c>
      <c r="EI420" s="56"/>
      <c r="EJ420" s="56"/>
      <c r="EK420" s="485"/>
      <c r="EL420" s="56"/>
      <c r="EM420" s="56">
        <f>SUM(EM421:EM421)</f>
        <v>0</v>
      </c>
      <c r="EN420" s="56"/>
      <c r="EO420" s="49"/>
      <c r="EP420" s="201"/>
    </row>
    <row r="421" spans="4:147" ht="12.75" hidden="1" customHeight="1" x14ac:dyDescent="0.3">
      <c r="D421" s="144" t="s">
        <v>362</v>
      </c>
      <c r="G421" s="488"/>
      <c r="H421" s="492">
        <v>0</v>
      </c>
      <c r="I421" s="490"/>
      <c r="J421" s="56"/>
      <c r="K421" s="485"/>
      <c r="L421" s="491"/>
      <c r="M421" s="492">
        <v>0</v>
      </c>
      <c r="N421" s="490"/>
      <c r="O421" s="56"/>
      <c r="P421" s="485"/>
      <c r="Q421" s="491"/>
      <c r="R421" s="492">
        <v>0</v>
      </c>
      <c r="S421" s="490"/>
      <c r="T421" s="56"/>
      <c r="U421" s="485"/>
      <c r="V421" s="491"/>
      <c r="W421" s="492">
        <v>0</v>
      </c>
      <c r="X421" s="490"/>
      <c r="Y421" s="56"/>
      <c r="Z421" s="485"/>
      <c r="AA421" s="491"/>
      <c r="AB421" s="492">
        <v>0</v>
      </c>
      <c r="AC421" s="490"/>
      <c r="AD421" s="56"/>
      <c r="AE421" s="485"/>
      <c r="AF421" s="491"/>
      <c r="AG421" s="492">
        <v>0</v>
      </c>
      <c r="AH421" s="490"/>
      <c r="AI421" s="56"/>
      <c r="AJ421" s="485"/>
      <c r="AK421" s="491"/>
      <c r="AL421" s="492">
        <v>0</v>
      </c>
      <c r="AM421" s="490"/>
      <c r="AN421" s="56"/>
      <c r="AO421" s="485"/>
      <c r="AP421" s="491"/>
      <c r="AQ421" s="492">
        <v>0</v>
      </c>
      <c r="AR421" s="490"/>
      <c r="AS421" s="56"/>
      <c r="AT421" s="485"/>
      <c r="AU421" s="491"/>
      <c r="AV421" s="492">
        <v>0</v>
      </c>
      <c r="AW421" s="490"/>
      <c r="AX421" s="56"/>
      <c r="AY421" s="485"/>
      <c r="AZ421" s="491"/>
      <c r="BA421" s="492">
        <v>0</v>
      </c>
      <c r="BB421" s="490"/>
      <c r="BC421" s="56"/>
      <c r="BD421" s="485"/>
      <c r="BE421" s="491"/>
      <c r="BF421" s="492">
        <v>0</v>
      </c>
      <c r="BG421" s="490"/>
      <c r="BH421" s="56"/>
      <c r="BI421" s="485"/>
      <c r="BJ421" s="491"/>
      <c r="BK421" s="492">
        <v>0</v>
      </c>
      <c r="BL421" s="490"/>
      <c r="BM421" s="56"/>
      <c r="BN421" s="485"/>
      <c r="BO421" s="491"/>
      <c r="BP421" s="492">
        <v>0</v>
      </c>
      <c r="BQ421" s="490"/>
      <c r="BR421" s="56"/>
      <c r="BS421" s="485"/>
      <c r="BT421" s="491"/>
      <c r="BU421" s="492">
        <f>SUM(M421:BP421)</f>
        <v>0</v>
      </c>
      <c r="BV421" s="490"/>
      <c r="BW421" s="56"/>
      <c r="BX421" s="485"/>
      <c r="BY421" s="491"/>
      <c r="BZ421" s="492">
        <v>0</v>
      </c>
      <c r="CA421" s="490"/>
      <c r="CB421" s="56"/>
      <c r="CC421" s="485"/>
      <c r="CD421" s="491"/>
      <c r="CE421" s="492">
        <v>0</v>
      </c>
      <c r="CF421" s="490"/>
      <c r="CG421" s="56"/>
      <c r="CH421" s="485"/>
      <c r="CI421" s="491"/>
      <c r="CJ421" s="492">
        <v>0</v>
      </c>
      <c r="CK421" s="490"/>
      <c r="CL421" s="56"/>
      <c r="CM421" s="485"/>
      <c r="CN421" s="491"/>
      <c r="CO421" s="492">
        <v>0</v>
      </c>
      <c r="CP421" s="490"/>
      <c r="CQ421" s="56"/>
      <c r="CR421" s="485"/>
      <c r="CS421" s="491"/>
      <c r="CT421" s="492">
        <v>0</v>
      </c>
      <c r="CU421" s="490"/>
      <c r="CV421" s="56"/>
      <c r="CW421" s="485"/>
      <c r="CX421" s="491"/>
      <c r="CY421" s="492">
        <v>0</v>
      </c>
      <c r="CZ421" s="490"/>
      <c r="DA421" s="56"/>
      <c r="DB421" s="485"/>
      <c r="DC421" s="491"/>
      <c r="DD421" s="492">
        <v>0</v>
      </c>
      <c r="DE421" s="490"/>
      <c r="DF421" s="56"/>
      <c r="DG421" s="485"/>
      <c r="DH421" s="491"/>
      <c r="DI421" s="492">
        <v>0</v>
      </c>
      <c r="DJ421" s="490"/>
      <c r="DK421" s="56"/>
      <c r="DL421" s="485"/>
      <c r="DM421" s="491"/>
      <c r="DN421" s="492">
        <v>0</v>
      </c>
      <c r="DO421" s="490"/>
      <c r="DP421" s="56"/>
      <c r="DQ421" s="485"/>
      <c r="DR421" s="491"/>
      <c r="DS421" s="492">
        <v>0</v>
      </c>
      <c r="DT421" s="490"/>
      <c r="DU421" s="56"/>
      <c r="DV421" s="485"/>
      <c r="DW421" s="491"/>
      <c r="DX421" s="492">
        <v>0</v>
      </c>
      <c r="DY421" s="490"/>
      <c r="DZ421" s="56"/>
      <c r="EA421" s="485"/>
      <c r="EB421" s="491"/>
      <c r="EC421" s="492">
        <v>0</v>
      </c>
      <c r="ED421" s="490"/>
      <c r="EE421" s="56"/>
      <c r="EF421" s="485"/>
      <c r="EG421" s="491"/>
      <c r="EH421" s="492">
        <v>0</v>
      </c>
      <c r="EI421" s="490"/>
      <c r="EJ421" s="56"/>
      <c r="EK421" s="485"/>
      <c r="EL421" s="488"/>
      <c r="EM421" s="492">
        <f>SUM(CE421:CE421)</f>
        <v>0</v>
      </c>
      <c r="EN421" s="490"/>
      <c r="EO421" s="56"/>
      <c r="EP421" s="144"/>
    </row>
    <row r="422" spans="4:147" ht="12.75" hidden="1" customHeight="1" x14ac:dyDescent="0.3">
      <c r="D422" s="144"/>
      <c r="I422" s="56"/>
      <c r="J422" s="56"/>
      <c r="K422" s="485"/>
      <c r="L422" s="56"/>
      <c r="P422" s="400"/>
      <c r="U422" s="400"/>
      <c r="Z422" s="400"/>
      <c r="AE422" s="400"/>
      <c r="AJ422" s="400"/>
      <c r="AO422" s="400"/>
      <c r="AT422" s="400"/>
      <c r="AY422" s="400"/>
      <c r="BD422" s="400"/>
      <c r="BI422" s="400"/>
      <c r="BN422" s="400"/>
      <c r="BS422" s="400"/>
      <c r="BX422" s="400"/>
      <c r="CA422" s="56"/>
      <c r="CB422" s="56"/>
      <c r="CC422" s="485"/>
      <c r="CD422" s="56"/>
      <c r="CE422" s="56"/>
      <c r="CF422" s="56"/>
      <c r="CG422" s="56"/>
      <c r="CH422" s="485"/>
      <c r="CI422" s="56"/>
      <c r="CJ422" s="56"/>
      <c r="CK422" s="56"/>
      <c r="CL422" s="56"/>
      <c r="CM422" s="485"/>
      <c r="CN422" s="56"/>
      <c r="CO422" s="56"/>
      <c r="CP422" s="56"/>
      <c r="CQ422" s="56"/>
      <c r="CR422" s="485"/>
      <c r="CS422" s="56"/>
      <c r="CT422" s="56"/>
      <c r="CU422" s="56"/>
      <c r="CV422" s="56"/>
      <c r="CW422" s="485"/>
      <c r="CX422" s="56"/>
      <c r="CY422" s="56"/>
      <c r="CZ422" s="56"/>
      <c r="DA422" s="56"/>
      <c r="DB422" s="485"/>
      <c r="DC422" s="56"/>
      <c r="DD422" s="56"/>
      <c r="DE422" s="56"/>
      <c r="DF422" s="56"/>
      <c r="DG422" s="485"/>
      <c r="DH422" s="56"/>
      <c r="DI422" s="56"/>
      <c r="DJ422" s="56"/>
      <c r="DK422" s="56"/>
      <c r="DL422" s="485"/>
      <c r="DM422" s="56"/>
      <c r="DN422" s="56"/>
      <c r="DO422" s="56"/>
      <c r="DP422" s="56"/>
      <c r="DQ422" s="485"/>
      <c r="DR422" s="56"/>
      <c r="DS422" s="56"/>
      <c r="DT422" s="56"/>
      <c r="DU422" s="56"/>
      <c r="DV422" s="485"/>
      <c r="DW422" s="56"/>
      <c r="DX422" s="56"/>
      <c r="DY422" s="56"/>
      <c r="DZ422" s="56"/>
      <c r="EA422" s="485"/>
      <c r="EB422" s="56"/>
      <c r="EC422" s="56"/>
      <c r="ED422" s="56"/>
      <c r="EE422" s="56"/>
      <c r="EF422" s="485"/>
      <c r="EG422" s="56"/>
      <c r="EH422" s="56"/>
      <c r="EK422" s="400"/>
      <c r="EP422" s="144"/>
    </row>
    <row r="423" spans="4:147" ht="12.75" customHeight="1" x14ac:dyDescent="0.3">
      <c r="D423" s="144" t="s">
        <v>375</v>
      </c>
      <c r="H423" s="56">
        <f>SUM(H424:H424)</f>
        <v>0</v>
      </c>
      <c r="I423" s="56"/>
      <c r="J423" s="56"/>
      <c r="K423" s="485"/>
      <c r="L423" s="56"/>
      <c r="M423" s="56">
        <f>SUM(M424:M424)</f>
        <v>0</v>
      </c>
      <c r="N423" s="56"/>
      <c r="O423" s="56"/>
      <c r="P423" s="485"/>
      <c r="Q423" s="56"/>
      <c r="R423" s="56">
        <f>SUM(R424:R424)</f>
        <v>196067</v>
      </c>
      <c r="S423" s="56"/>
      <c r="T423" s="56"/>
      <c r="U423" s="485"/>
      <c r="V423" s="56"/>
      <c r="W423" s="56">
        <f>SUM(W424:W424)</f>
        <v>0</v>
      </c>
      <c r="X423" s="56"/>
      <c r="Y423" s="56"/>
      <c r="Z423" s="485"/>
      <c r="AA423" s="56"/>
      <c r="AB423" s="56">
        <f>SUM(AB424:AB424)</f>
        <v>0</v>
      </c>
      <c r="AC423" s="56"/>
      <c r="AD423" s="56"/>
      <c r="AE423" s="485"/>
      <c r="AF423" s="56"/>
      <c r="AG423" s="56">
        <f>SUM(AG424:AG424)</f>
        <v>0</v>
      </c>
      <c r="AH423" s="56"/>
      <c r="AI423" s="56"/>
      <c r="AJ423" s="485"/>
      <c r="AK423" s="56"/>
      <c r="AL423" s="56">
        <f>SUM(AL424:AL424)</f>
        <v>0</v>
      </c>
      <c r="AM423" s="56"/>
      <c r="AN423" s="56"/>
      <c r="AO423" s="485"/>
      <c r="AP423" s="56"/>
      <c r="AQ423" s="56">
        <f>SUM(AQ424:AQ424)</f>
        <v>0</v>
      </c>
      <c r="AR423" s="56"/>
      <c r="AS423" s="56"/>
      <c r="AT423" s="485"/>
      <c r="AU423" s="56"/>
      <c r="AV423" s="56">
        <f>SUM(AV424:AV424)</f>
        <v>0</v>
      </c>
      <c r="AW423" s="56"/>
      <c r="AX423" s="56"/>
      <c r="AY423" s="485"/>
      <c r="AZ423" s="56"/>
      <c r="BA423" s="56">
        <f>SUM(BA424:BA424)</f>
        <v>0</v>
      </c>
      <c r="BB423" s="56"/>
      <c r="BC423" s="56"/>
      <c r="BD423" s="485"/>
      <c r="BE423" s="56"/>
      <c r="BF423" s="56">
        <f>SUM(BF424:BF424)</f>
        <v>0</v>
      </c>
      <c r="BG423" s="56"/>
      <c r="BH423" s="56"/>
      <c r="BI423" s="485"/>
      <c r="BJ423" s="56"/>
      <c r="BK423" s="56">
        <f>SUM(BK424:BK424)</f>
        <v>0</v>
      </c>
      <c r="BL423" s="56"/>
      <c r="BM423" s="56"/>
      <c r="BN423" s="485"/>
      <c r="BO423" s="56"/>
      <c r="BP423" s="56">
        <f>SUM(BP424:BP424)</f>
        <v>0</v>
      </c>
      <c r="BQ423" s="56"/>
      <c r="BR423" s="56"/>
      <c r="BS423" s="485"/>
      <c r="BT423" s="56"/>
      <c r="BU423" s="56">
        <f>SUM(BU424:BU424)</f>
        <v>196067</v>
      </c>
      <c r="BV423" s="56"/>
      <c r="BW423" s="56"/>
      <c r="BX423" s="485"/>
      <c r="BY423" s="56"/>
      <c r="BZ423" s="56">
        <f>SUM(BZ424:BZ424)</f>
        <v>3739382</v>
      </c>
      <c r="CA423" s="56"/>
      <c r="CB423" s="56"/>
      <c r="CC423" s="485"/>
      <c r="CD423" s="56"/>
      <c r="CE423" s="56">
        <f>SUM(CE424:CE424)</f>
        <v>398161</v>
      </c>
      <c r="CF423" s="56"/>
      <c r="CG423" s="56"/>
      <c r="CH423" s="485"/>
      <c r="CI423" s="56"/>
      <c r="CJ423" s="56">
        <f>SUM(CJ424:CJ424)</f>
        <v>0</v>
      </c>
      <c r="CK423" s="56"/>
      <c r="CL423" s="56"/>
      <c r="CM423" s="485"/>
      <c r="CN423" s="56"/>
      <c r="CO423" s="56">
        <f>SUM(CO424:CO424)</f>
        <v>0</v>
      </c>
      <c r="CP423" s="56"/>
      <c r="CQ423" s="56"/>
      <c r="CR423" s="485"/>
      <c r="CS423" s="56"/>
      <c r="CT423" s="56">
        <f>SUM(CT424:CT424)</f>
        <v>0</v>
      </c>
      <c r="CU423" s="56"/>
      <c r="CV423" s="56"/>
      <c r="CW423" s="485"/>
      <c r="CX423" s="56"/>
      <c r="CY423" s="56">
        <f>SUM(CY424:CY424)</f>
        <v>0</v>
      </c>
      <c r="CZ423" s="56"/>
      <c r="DA423" s="56"/>
      <c r="DB423" s="485"/>
      <c r="DC423" s="56"/>
      <c r="DD423" s="56">
        <f>SUM(DD424:DD424)</f>
        <v>0</v>
      </c>
      <c r="DE423" s="56"/>
      <c r="DF423" s="56"/>
      <c r="DG423" s="485"/>
      <c r="DH423" s="56"/>
      <c r="DI423" s="56">
        <f>SUM(DI424:DI424)</f>
        <v>210979</v>
      </c>
      <c r="DJ423" s="56"/>
      <c r="DK423" s="56"/>
      <c r="DL423" s="485"/>
      <c r="DM423" s="56"/>
      <c r="DN423" s="56">
        <f>SUM(DN424:DN424)</f>
        <v>116028</v>
      </c>
      <c r="DO423" s="56"/>
      <c r="DP423" s="56"/>
      <c r="DQ423" s="485"/>
      <c r="DR423" s="56"/>
      <c r="DS423" s="56">
        <f>SUM(DS424:DS424)</f>
        <v>0</v>
      </c>
      <c r="DT423" s="56"/>
      <c r="DU423" s="56"/>
      <c r="DV423" s="485"/>
      <c r="DW423" s="56"/>
      <c r="DX423" s="56">
        <f>SUM(DX424:DX424)</f>
        <v>963989</v>
      </c>
      <c r="DY423" s="56"/>
      <c r="DZ423" s="56"/>
      <c r="EA423" s="485"/>
      <c r="EB423" s="56"/>
      <c r="EC423" s="56">
        <f>SUM(EC424:EC424)</f>
        <v>2050225</v>
      </c>
      <c r="ED423" s="56"/>
      <c r="EE423" s="56"/>
      <c r="EF423" s="485"/>
      <c r="EG423" s="56"/>
      <c r="EH423" s="56">
        <f>SUM(EH424:EH424)</f>
        <v>0</v>
      </c>
      <c r="EI423" s="56"/>
      <c r="EJ423" s="56"/>
      <c r="EK423" s="485"/>
      <c r="EL423" s="56"/>
      <c r="EM423" s="56">
        <f>SUM(EM424:EM424)</f>
        <v>398161</v>
      </c>
      <c r="EN423" s="56"/>
      <c r="EO423" s="56"/>
      <c r="EP423" s="144"/>
    </row>
    <row r="424" spans="4:147" ht="12.75" customHeight="1" x14ac:dyDescent="0.3">
      <c r="D424" s="144" t="s">
        <v>362</v>
      </c>
      <c r="G424" s="488"/>
      <c r="H424" s="492">
        <v>0</v>
      </c>
      <c r="I424" s="490"/>
      <c r="J424" s="56"/>
      <c r="K424" s="485"/>
      <c r="L424" s="491"/>
      <c r="M424" s="492">
        <v>0</v>
      </c>
      <c r="N424" s="490"/>
      <c r="O424" s="56"/>
      <c r="P424" s="485"/>
      <c r="Q424" s="491"/>
      <c r="R424" s="492">
        <v>196067</v>
      </c>
      <c r="S424" s="490"/>
      <c r="T424" s="56"/>
      <c r="U424" s="485"/>
      <c r="V424" s="491"/>
      <c r="W424" s="492">
        <v>0</v>
      </c>
      <c r="X424" s="490"/>
      <c r="Y424" s="56"/>
      <c r="Z424" s="485"/>
      <c r="AA424" s="491"/>
      <c r="AB424" s="492">
        <v>0</v>
      </c>
      <c r="AC424" s="490"/>
      <c r="AD424" s="56"/>
      <c r="AE424" s="485"/>
      <c r="AF424" s="491"/>
      <c r="AG424" s="492">
        <v>0</v>
      </c>
      <c r="AH424" s="490"/>
      <c r="AI424" s="56"/>
      <c r="AJ424" s="485"/>
      <c r="AK424" s="491"/>
      <c r="AL424" s="492">
        <v>0</v>
      </c>
      <c r="AM424" s="490"/>
      <c r="AN424" s="56"/>
      <c r="AO424" s="485"/>
      <c r="AP424" s="491"/>
      <c r="AQ424" s="492">
        <v>0</v>
      </c>
      <c r="AR424" s="490"/>
      <c r="AS424" s="56"/>
      <c r="AT424" s="485"/>
      <c r="AU424" s="491"/>
      <c r="AV424" s="492">
        <v>0</v>
      </c>
      <c r="AW424" s="490"/>
      <c r="AX424" s="56"/>
      <c r="AY424" s="485"/>
      <c r="AZ424" s="491"/>
      <c r="BA424" s="492">
        <v>0</v>
      </c>
      <c r="BB424" s="490"/>
      <c r="BC424" s="56"/>
      <c r="BD424" s="485"/>
      <c r="BE424" s="491"/>
      <c r="BF424" s="492">
        <v>0</v>
      </c>
      <c r="BG424" s="490"/>
      <c r="BH424" s="56"/>
      <c r="BI424" s="485"/>
      <c r="BJ424" s="491"/>
      <c r="BK424" s="492">
        <v>0</v>
      </c>
      <c r="BL424" s="490"/>
      <c r="BM424" s="56"/>
      <c r="BN424" s="485"/>
      <c r="BO424" s="491"/>
      <c r="BP424" s="492">
        <v>0</v>
      </c>
      <c r="BQ424" s="490"/>
      <c r="BR424" s="56"/>
      <c r="BS424" s="485"/>
      <c r="BT424" s="491"/>
      <c r="BU424" s="492">
        <f>SUM(M424:BP424)</f>
        <v>196067</v>
      </c>
      <c r="BV424" s="490"/>
      <c r="BW424" s="56"/>
      <c r="BX424" s="485"/>
      <c r="BY424" s="491"/>
      <c r="BZ424" s="492">
        <v>3739382</v>
      </c>
      <c r="CA424" s="490"/>
      <c r="CB424" s="56"/>
      <c r="CC424" s="485"/>
      <c r="CD424" s="491"/>
      <c r="CE424" s="492">
        <v>398161</v>
      </c>
      <c r="CF424" s="490"/>
      <c r="CG424" s="56"/>
      <c r="CH424" s="485"/>
      <c r="CI424" s="491"/>
      <c r="CJ424" s="492">
        <v>0</v>
      </c>
      <c r="CK424" s="490"/>
      <c r="CL424" s="56"/>
      <c r="CM424" s="485"/>
      <c r="CN424" s="491"/>
      <c r="CO424" s="492">
        <v>0</v>
      </c>
      <c r="CP424" s="490"/>
      <c r="CQ424" s="56"/>
      <c r="CR424" s="485"/>
      <c r="CS424" s="491"/>
      <c r="CT424" s="492">
        <v>0</v>
      </c>
      <c r="CU424" s="490"/>
      <c r="CV424" s="56"/>
      <c r="CW424" s="485"/>
      <c r="CX424" s="491"/>
      <c r="CY424" s="492">
        <v>0</v>
      </c>
      <c r="CZ424" s="490"/>
      <c r="DA424" s="56"/>
      <c r="DB424" s="485"/>
      <c r="DC424" s="491"/>
      <c r="DD424" s="492">
        <v>0</v>
      </c>
      <c r="DE424" s="490"/>
      <c r="DF424" s="56"/>
      <c r="DG424" s="485"/>
      <c r="DH424" s="491"/>
      <c r="DI424" s="492">
        <v>210979</v>
      </c>
      <c r="DJ424" s="490"/>
      <c r="DK424" s="56"/>
      <c r="DL424" s="485"/>
      <c r="DM424" s="491"/>
      <c r="DN424" s="492">
        <v>116028</v>
      </c>
      <c r="DO424" s="490"/>
      <c r="DP424" s="56"/>
      <c r="DQ424" s="485"/>
      <c r="DR424" s="491"/>
      <c r="DS424" s="492">
        <v>0</v>
      </c>
      <c r="DT424" s="490"/>
      <c r="DU424" s="56"/>
      <c r="DV424" s="485"/>
      <c r="DW424" s="491"/>
      <c r="DX424" s="492">
        <v>963989</v>
      </c>
      <c r="DY424" s="490"/>
      <c r="DZ424" s="56"/>
      <c r="EA424" s="485"/>
      <c r="EB424" s="491"/>
      <c r="EC424" s="492">
        <v>2050225</v>
      </c>
      <c r="ED424" s="490"/>
      <c r="EE424" s="56"/>
      <c r="EF424" s="485"/>
      <c r="EG424" s="491"/>
      <c r="EH424" s="492">
        <v>0</v>
      </c>
      <c r="EI424" s="490"/>
      <c r="EJ424" s="56"/>
      <c r="EK424" s="485"/>
      <c r="EL424" s="491"/>
      <c r="EM424" s="492">
        <f t="shared" ref="EM424" si="60">SUM(CE424:CO424)</f>
        <v>398161</v>
      </c>
      <c r="EN424" s="490"/>
      <c r="EO424" s="56"/>
      <c r="EP424" s="144"/>
    </row>
    <row r="425" spans="4:147" ht="12.75" hidden="1" customHeight="1" x14ac:dyDescent="0.3">
      <c r="D425" s="144"/>
      <c r="H425" s="56"/>
      <c r="I425" s="56"/>
      <c r="J425" s="56"/>
      <c r="K425" s="485"/>
      <c r="L425" s="56"/>
      <c r="M425" s="56"/>
      <c r="N425" s="56"/>
      <c r="O425" s="56"/>
      <c r="P425" s="485"/>
      <c r="Q425" s="56"/>
      <c r="R425" s="56"/>
      <c r="S425" s="56"/>
      <c r="T425" s="56"/>
      <c r="U425" s="485"/>
      <c r="V425" s="56"/>
      <c r="W425" s="56"/>
      <c r="X425" s="56"/>
      <c r="Y425" s="56"/>
      <c r="Z425" s="485"/>
      <c r="AA425" s="56"/>
      <c r="AB425" s="56"/>
      <c r="AC425" s="56"/>
      <c r="AD425" s="56"/>
      <c r="AE425" s="485"/>
      <c r="AF425" s="56"/>
      <c r="AG425" s="56"/>
      <c r="AH425" s="56"/>
      <c r="AI425" s="56"/>
      <c r="AJ425" s="485"/>
      <c r="AK425" s="56"/>
      <c r="AL425" s="56"/>
      <c r="AM425" s="56"/>
      <c r="AN425" s="56"/>
      <c r="AO425" s="485"/>
      <c r="AP425" s="56"/>
      <c r="AQ425" s="56"/>
      <c r="AR425" s="56"/>
      <c r="AS425" s="56"/>
      <c r="AT425" s="485"/>
      <c r="AU425" s="56"/>
      <c r="AV425" s="56"/>
      <c r="AW425" s="56"/>
      <c r="AX425" s="56"/>
      <c r="AY425" s="485"/>
      <c r="AZ425" s="56"/>
      <c r="BA425" s="56"/>
      <c r="BB425" s="56"/>
      <c r="BC425" s="56"/>
      <c r="BD425" s="485"/>
      <c r="BE425" s="56"/>
      <c r="BF425" s="56"/>
      <c r="BG425" s="56"/>
      <c r="BH425" s="56"/>
      <c r="BI425" s="485"/>
      <c r="BJ425" s="56"/>
      <c r="BK425" s="56"/>
      <c r="BL425" s="56"/>
      <c r="BM425" s="56"/>
      <c r="BN425" s="485"/>
      <c r="BO425" s="56"/>
      <c r="BP425" s="56"/>
      <c r="BQ425" s="56"/>
      <c r="BR425" s="56"/>
      <c r="BS425" s="485"/>
      <c r="BT425" s="56"/>
      <c r="BU425" s="56"/>
      <c r="BV425" s="56"/>
      <c r="BW425" s="56"/>
      <c r="BX425" s="485"/>
      <c r="BY425" s="56"/>
      <c r="BZ425" s="56"/>
      <c r="CA425" s="56"/>
      <c r="CB425" s="56"/>
      <c r="CC425" s="485"/>
      <c r="CD425" s="56"/>
      <c r="CE425" s="56"/>
      <c r="CF425" s="56"/>
      <c r="CG425" s="56"/>
      <c r="CH425" s="485"/>
      <c r="CI425" s="56"/>
      <c r="CJ425" s="56"/>
      <c r="CK425" s="56"/>
      <c r="CL425" s="56"/>
      <c r="CM425" s="485"/>
      <c r="CN425" s="56"/>
      <c r="CO425" s="56"/>
      <c r="CP425" s="56"/>
      <c r="CQ425" s="56"/>
      <c r="CR425" s="485"/>
      <c r="CS425" s="56"/>
      <c r="CT425" s="56"/>
      <c r="CU425" s="56"/>
      <c r="CV425" s="56"/>
      <c r="CW425" s="485"/>
      <c r="CX425" s="56"/>
      <c r="CY425" s="56"/>
      <c r="CZ425" s="56"/>
      <c r="DA425" s="56"/>
      <c r="DB425" s="485"/>
      <c r="DC425" s="56"/>
      <c r="DD425" s="56"/>
      <c r="DE425" s="56"/>
      <c r="DF425" s="56"/>
      <c r="DG425" s="485"/>
      <c r="DH425" s="56"/>
      <c r="DI425" s="56"/>
      <c r="DJ425" s="56"/>
      <c r="DK425" s="56"/>
      <c r="DL425" s="485"/>
      <c r="DM425" s="56"/>
      <c r="DN425" s="56"/>
      <c r="DO425" s="56"/>
      <c r="DP425" s="56"/>
      <c r="DQ425" s="485"/>
      <c r="DR425" s="56"/>
      <c r="DS425" s="56"/>
      <c r="DT425" s="56"/>
      <c r="DU425" s="56"/>
      <c r="DV425" s="485"/>
      <c r="DW425" s="56"/>
      <c r="DX425" s="56"/>
      <c r="DY425" s="56"/>
      <c r="DZ425" s="56"/>
      <c r="EA425" s="485"/>
      <c r="EB425" s="56"/>
      <c r="EC425" s="56"/>
      <c r="ED425" s="56"/>
      <c r="EE425" s="56"/>
      <c r="EF425" s="485"/>
      <c r="EG425" s="56"/>
      <c r="EH425" s="56"/>
      <c r="EI425" s="56"/>
      <c r="EJ425" s="56"/>
      <c r="EK425" s="485"/>
      <c r="EL425" s="56"/>
      <c r="EM425" s="56"/>
      <c r="EN425" s="56"/>
      <c r="EO425" s="56"/>
      <c r="EP425" s="144"/>
    </row>
    <row r="426" spans="4:147" ht="12.75" hidden="1" customHeight="1" x14ac:dyDescent="0.3">
      <c r="D426" s="144" t="s">
        <v>431</v>
      </c>
      <c r="H426" s="56">
        <f>SUM(H427:H427)</f>
        <v>0</v>
      </c>
      <c r="I426" s="56"/>
      <c r="J426" s="56"/>
      <c r="K426" s="485"/>
      <c r="L426" s="56"/>
      <c r="M426" s="56">
        <f>SUM(M427:M427)</f>
        <v>0</v>
      </c>
      <c r="N426" s="56"/>
      <c r="O426" s="56"/>
      <c r="P426" s="485"/>
      <c r="Q426" s="56"/>
      <c r="R426" s="56">
        <f>SUM(R427:R427)</f>
        <v>0</v>
      </c>
      <c r="S426" s="56"/>
      <c r="T426" s="56"/>
      <c r="U426" s="485"/>
      <c r="V426" s="56"/>
      <c r="W426" s="56">
        <f>SUM(W427:W427)</f>
        <v>0</v>
      </c>
      <c r="X426" s="56"/>
      <c r="Y426" s="56"/>
      <c r="Z426" s="485"/>
      <c r="AA426" s="56">
        <f t="shared" ref="AA426:BR426" si="61">SUM(AA427:AA427)</f>
        <v>0</v>
      </c>
      <c r="AB426" s="56">
        <f>SUM(AB427:AB427)</f>
        <v>0</v>
      </c>
      <c r="AC426" s="56">
        <f t="shared" si="61"/>
        <v>0</v>
      </c>
      <c r="AD426" s="56">
        <f t="shared" si="61"/>
        <v>0</v>
      </c>
      <c r="AE426" s="485">
        <f t="shared" si="61"/>
        <v>0</v>
      </c>
      <c r="AF426" s="56">
        <f t="shared" si="61"/>
        <v>0</v>
      </c>
      <c r="AG426" s="56">
        <f>SUM(AG427:AG427)</f>
        <v>0</v>
      </c>
      <c r="AH426" s="56">
        <f t="shared" si="61"/>
        <v>0</v>
      </c>
      <c r="AI426" s="56">
        <f t="shared" si="61"/>
        <v>0</v>
      </c>
      <c r="AJ426" s="485">
        <f t="shared" si="61"/>
        <v>0</v>
      </c>
      <c r="AK426" s="56">
        <f t="shared" si="61"/>
        <v>0</v>
      </c>
      <c r="AL426" s="56">
        <f>SUM(AL427:AL427)</f>
        <v>0</v>
      </c>
      <c r="AM426" s="56">
        <f t="shared" si="61"/>
        <v>0</v>
      </c>
      <c r="AN426" s="56">
        <f t="shared" si="61"/>
        <v>0</v>
      </c>
      <c r="AO426" s="485">
        <f t="shared" si="61"/>
        <v>0</v>
      </c>
      <c r="AP426" s="56">
        <f t="shared" si="61"/>
        <v>0</v>
      </c>
      <c r="AQ426" s="56">
        <f>SUM(AQ427:AQ427)</f>
        <v>0</v>
      </c>
      <c r="AR426" s="56">
        <f t="shared" si="61"/>
        <v>0</v>
      </c>
      <c r="AS426" s="56">
        <f t="shared" si="61"/>
        <v>0</v>
      </c>
      <c r="AT426" s="485">
        <f t="shared" si="61"/>
        <v>0</v>
      </c>
      <c r="AU426" s="56">
        <f t="shared" si="61"/>
        <v>0</v>
      </c>
      <c r="AV426" s="56">
        <f>SUM(AV427:AV427)</f>
        <v>0</v>
      </c>
      <c r="AW426" s="56">
        <f t="shared" si="61"/>
        <v>0</v>
      </c>
      <c r="AX426" s="56">
        <f t="shared" si="61"/>
        <v>0</v>
      </c>
      <c r="AY426" s="485">
        <f t="shared" si="61"/>
        <v>0</v>
      </c>
      <c r="AZ426" s="56">
        <f t="shared" si="61"/>
        <v>0</v>
      </c>
      <c r="BA426" s="56">
        <f>SUM(BA427:BA427)</f>
        <v>0</v>
      </c>
      <c r="BB426" s="56">
        <f t="shared" si="61"/>
        <v>0</v>
      </c>
      <c r="BC426" s="56">
        <f t="shared" si="61"/>
        <v>0</v>
      </c>
      <c r="BD426" s="485">
        <f t="shared" si="61"/>
        <v>0</v>
      </c>
      <c r="BE426" s="56">
        <f t="shared" si="61"/>
        <v>0</v>
      </c>
      <c r="BF426" s="56">
        <f>SUM(BF427:BF427)</f>
        <v>0</v>
      </c>
      <c r="BG426" s="56">
        <f t="shared" si="61"/>
        <v>0</v>
      </c>
      <c r="BH426" s="56">
        <f t="shared" si="61"/>
        <v>0</v>
      </c>
      <c r="BI426" s="485">
        <f t="shared" si="61"/>
        <v>0</v>
      </c>
      <c r="BJ426" s="56">
        <f t="shared" si="61"/>
        <v>0</v>
      </c>
      <c r="BK426" s="56">
        <f>SUM(BK427:BK427)</f>
        <v>0</v>
      </c>
      <c r="BL426" s="56">
        <f t="shared" si="61"/>
        <v>0</v>
      </c>
      <c r="BM426" s="56">
        <f t="shared" si="61"/>
        <v>0</v>
      </c>
      <c r="BN426" s="485">
        <f t="shared" si="61"/>
        <v>0</v>
      </c>
      <c r="BO426" s="56">
        <f t="shared" si="61"/>
        <v>0</v>
      </c>
      <c r="BP426" s="56">
        <f>SUM(BP427:BP427)</f>
        <v>0</v>
      </c>
      <c r="BQ426" s="56">
        <f t="shared" si="61"/>
        <v>0</v>
      </c>
      <c r="BR426" s="56">
        <f t="shared" si="61"/>
        <v>0</v>
      </c>
      <c r="BS426" s="485"/>
      <c r="BT426" s="56"/>
      <c r="BU426" s="56">
        <f>SUM(BU427:BU427)</f>
        <v>0</v>
      </c>
      <c r="BV426" s="56"/>
      <c r="BW426" s="56"/>
      <c r="BX426" s="485"/>
      <c r="BY426" s="56"/>
      <c r="BZ426" s="56">
        <f>SUM(BZ427:BZ427)</f>
        <v>0</v>
      </c>
      <c r="CA426" s="56"/>
      <c r="CB426" s="56"/>
      <c r="CC426" s="485"/>
      <c r="CD426" s="56"/>
      <c r="CE426" s="136">
        <f>SUM(CE427:CE427)</f>
        <v>0</v>
      </c>
      <c r="CF426" s="56">
        <f>SUM(CF427:CF427)</f>
        <v>0</v>
      </c>
      <c r="CG426" s="56"/>
      <c r="CH426" s="485"/>
      <c r="CJ426" s="136">
        <f>SUM(CJ427:CJ427)</f>
        <v>0</v>
      </c>
      <c r="CK426" s="56"/>
      <c r="CL426" s="56"/>
      <c r="CM426" s="485"/>
      <c r="CO426" s="136">
        <f>SUM(CO427:CO427)</f>
        <v>0</v>
      </c>
      <c r="CP426" s="56"/>
      <c r="CQ426" s="56"/>
      <c r="CR426" s="485"/>
      <c r="CT426" s="136">
        <f>SUM(CT427:CT427)</f>
        <v>0</v>
      </c>
      <c r="CU426" s="56"/>
      <c r="CV426" s="56"/>
      <c r="CW426" s="485"/>
      <c r="CY426" s="136">
        <f>SUM(CY427:CY427)</f>
        <v>0</v>
      </c>
      <c r="CZ426" s="56"/>
      <c r="DA426" s="56"/>
      <c r="DB426" s="485"/>
      <c r="DD426" s="136">
        <f>SUM(DD427:DD427)</f>
        <v>0</v>
      </c>
      <c r="DE426" s="56"/>
      <c r="DF426" s="56"/>
      <c r="DG426" s="485"/>
      <c r="DI426" s="136">
        <f>SUM(DI427:DI427)</f>
        <v>0</v>
      </c>
      <c r="DJ426" s="56"/>
      <c r="DK426" s="56"/>
      <c r="DL426" s="485"/>
      <c r="DN426" s="136">
        <f>SUM(DN427:DN427)</f>
        <v>0</v>
      </c>
      <c r="DO426" s="56"/>
      <c r="DP426" s="56"/>
      <c r="DQ426" s="485"/>
      <c r="DS426" s="136">
        <f>SUM(DS427:DS427)</f>
        <v>0</v>
      </c>
      <c r="DT426" s="56"/>
      <c r="DU426" s="56"/>
      <c r="DV426" s="485"/>
      <c r="DX426" s="136">
        <f>SUM(DX427:DX427)</f>
        <v>0</v>
      </c>
      <c r="DY426" s="56"/>
      <c r="DZ426" s="56"/>
      <c r="EA426" s="485"/>
      <c r="EC426" s="136">
        <f>SUM(EC427:EC427)</f>
        <v>0</v>
      </c>
      <c r="ED426" s="56"/>
      <c r="EE426" s="56"/>
      <c r="EF426" s="485"/>
      <c r="EH426" s="56">
        <f>SUM(EH427:EH427)</f>
        <v>0</v>
      </c>
      <c r="EI426" s="56">
        <f>SUM(EI427:EI427)</f>
        <v>0</v>
      </c>
      <c r="EJ426" s="56">
        <f>SUM(EJ427:EJ427)</f>
        <v>0</v>
      </c>
      <c r="EK426" s="485"/>
      <c r="EL426" s="56"/>
      <c r="EM426" s="56">
        <f>SUM(EM427:EM427)</f>
        <v>0</v>
      </c>
      <c r="EN426" s="56"/>
      <c r="EO426" s="56"/>
      <c r="EP426" s="144"/>
    </row>
    <row r="427" spans="4:147" ht="12.75" hidden="1" customHeight="1" x14ac:dyDescent="0.3">
      <c r="D427" s="144" t="s">
        <v>362</v>
      </c>
      <c r="G427" s="488"/>
      <c r="H427" s="492">
        <v>0</v>
      </c>
      <c r="I427" s="490"/>
      <c r="J427" s="56"/>
      <c r="K427" s="485"/>
      <c r="L427" s="491"/>
      <c r="M427" s="492">
        <v>0</v>
      </c>
      <c r="N427" s="490"/>
      <c r="O427" s="56"/>
      <c r="P427" s="485"/>
      <c r="Q427" s="491"/>
      <c r="R427" s="492">
        <v>0</v>
      </c>
      <c r="S427" s="490"/>
      <c r="T427" s="56"/>
      <c r="U427" s="485"/>
      <c r="V427" s="491"/>
      <c r="W427" s="492">
        <v>0</v>
      </c>
      <c r="X427" s="490"/>
      <c r="Y427" s="56"/>
      <c r="Z427" s="485"/>
      <c r="AA427" s="491"/>
      <c r="AB427" s="492">
        <v>0</v>
      </c>
      <c r="AC427" s="490"/>
      <c r="AD427" s="56"/>
      <c r="AE427" s="485"/>
      <c r="AF427" s="491"/>
      <c r="AG427" s="492">
        <v>0</v>
      </c>
      <c r="AH427" s="490"/>
      <c r="AI427" s="56"/>
      <c r="AJ427" s="485"/>
      <c r="AK427" s="491"/>
      <c r="AL427" s="492">
        <v>0</v>
      </c>
      <c r="AM427" s="490"/>
      <c r="AN427" s="56"/>
      <c r="AO427" s="485"/>
      <c r="AP427" s="491"/>
      <c r="AQ427" s="492">
        <v>0</v>
      </c>
      <c r="AR427" s="490"/>
      <c r="AS427" s="56"/>
      <c r="AT427" s="485"/>
      <c r="AU427" s="491"/>
      <c r="AV427" s="492">
        <v>0</v>
      </c>
      <c r="AW427" s="490"/>
      <c r="AX427" s="56"/>
      <c r="AY427" s="485"/>
      <c r="AZ427" s="491"/>
      <c r="BA427" s="492">
        <v>0</v>
      </c>
      <c r="BB427" s="490"/>
      <c r="BC427" s="56"/>
      <c r="BD427" s="485"/>
      <c r="BE427" s="491"/>
      <c r="BF427" s="492">
        <v>0</v>
      </c>
      <c r="BG427" s="490"/>
      <c r="BH427" s="56"/>
      <c r="BI427" s="485"/>
      <c r="BJ427" s="491"/>
      <c r="BK427" s="492">
        <v>0</v>
      </c>
      <c r="BL427" s="490"/>
      <c r="BM427" s="56"/>
      <c r="BN427" s="485"/>
      <c r="BO427" s="491"/>
      <c r="BP427" s="492">
        <v>0</v>
      </c>
      <c r="BQ427" s="490"/>
      <c r="BR427" s="56"/>
      <c r="BS427" s="485"/>
      <c r="BT427" s="491"/>
      <c r="BU427" s="492">
        <f>SUM(M427:BP427)</f>
        <v>0</v>
      </c>
      <c r="BV427" s="490"/>
      <c r="BW427" s="56"/>
      <c r="BX427" s="485"/>
      <c r="BY427" s="491"/>
      <c r="BZ427" s="492">
        <v>0</v>
      </c>
      <c r="CA427" s="490"/>
      <c r="CB427" s="56"/>
      <c r="CC427" s="485"/>
      <c r="CD427" s="491"/>
      <c r="CE427" s="492">
        <v>0</v>
      </c>
      <c r="CF427" s="490"/>
      <c r="CG427" s="53"/>
      <c r="CH427" s="485"/>
      <c r="CI427" s="488"/>
      <c r="CJ427" s="492">
        <v>0</v>
      </c>
      <c r="CK427" s="490"/>
      <c r="CL427" s="56"/>
      <c r="CM427" s="485"/>
      <c r="CN427" s="488"/>
      <c r="CO427" s="492">
        <v>0</v>
      </c>
      <c r="CP427" s="490"/>
      <c r="CQ427" s="56"/>
      <c r="CR427" s="485"/>
      <c r="CS427" s="488"/>
      <c r="CT427" s="492">
        <v>0</v>
      </c>
      <c r="CU427" s="490"/>
      <c r="CV427" s="56"/>
      <c r="CW427" s="485"/>
      <c r="CX427" s="488"/>
      <c r="CY427" s="492">
        <v>0</v>
      </c>
      <c r="CZ427" s="490"/>
      <c r="DA427" s="56"/>
      <c r="DB427" s="485"/>
      <c r="DC427" s="488"/>
      <c r="DD427" s="492">
        <v>0</v>
      </c>
      <c r="DE427" s="490"/>
      <c r="DF427" s="56"/>
      <c r="DG427" s="485"/>
      <c r="DH427" s="488"/>
      <c r="DI427" s="492">
        <v>0</v>
      </c>
      <c r="DJ427" s="490"/>
      <c r="DK427" s="56"/>
      <c r="DL427" s="485"/>
      <c r="DM427" s="488"/>
      <c r="DN427" s="492">
        <v>0</v>
      </c>
      <c r="DO427" s="490"/>
      <c r="DP427" s="56"/>
      <c r="DQ427" s="485"/>
      <c r="DR427" s="488"/>
      <c r="DS427" s="492">
        <v>0</v>
      </c>
      <c r="DT427" s="490"/>
      <c r="DU427" s="56"/>
      <c r="DV427" s="485"/>
      <c r="DW427" s="488"/>
      <c r="DX427" s="492">
        <v>0</v>
      </c>
      <c r="DY427" s="490"/>
      <c r="DZ427" s="56"/>
      <c r="EA427" s="485"/>
      <c r="EB427" s="488"/>
      <c r="EC427" s="492">
        <v>0</v>
      </c>
      <c r="ED427" s="490"/>
      <c r="EE427" s="56"/>
      <c r="EF427" s="485"/>
      <c r="EG427" s="488"/>
      <c r="EH427" s="492">
        <v>0</v>
      </c>
      <c r="EI427" s="490"/>
      <c r="EJ427" s="56"/>
      <c r="EK427" s="485"/>
      <c r="EL427" s="491"/>
      <c r="EM427" s="492">
        <f>SUM(CE427:CO427)</f>
        <v>0</v>
      </c>
      <c r="EN427" s="490"/>
      <c r="EO427" s="56"/>
      <c r="EP427" s="144"/>
    </row>
    <row r="428" spans="4:147" ht="12.75" customHeight="1" x14ac:dyDescent="0.3">
      <c r="D428" s="144"/>
      <c r="H428" s="56"/>
      <c r="I428" s="56"/>
      <c r="J428" s="56"/>
      <c r="K428" s="485"/>
      <c r="L428" s="56"/>
      <c r="M428" s="56"/>
      <c r="N428" s="56"/>
      <c r="O428" s="56"/>
      <c r="P428" s="485"/>
      <c r="Q428" s="56"/>
      <c r="R428" s="56"/>
      <c r="S428" s="56"/>
      <c r="T428" s="56"/>
      <c r="U428" s="485"/>
      <c r="V428" s="56"/>
      <c r="W428" s="56"/>
      <c r="X428" s="56"/>
      <c r="Y428" s="56"/>
      <c r="Z428" s="485"/>
      <c r="AA428" s="56"/>
      <c r="AB428" s="56"/>
      <c r="AC428" s="56"/>
      <c r="AD428" s="56"/>
      <c r="AE428" s="485"/>
      <c r="AF428" s="56"/>
      <c r="AG428" s="56"/>
      <c r="AH428" s="56"/>
      <c r="AI428" s="56"/>
      <c r="AJ428" s="485"/>
      <c r="AK428" s="56"/>
      <c r="AL428" s="56"/>
      <c r="AM428" s="56"/>
      <c r="AN428" s="56"/>
      <c r="AO428" s="485"/>
      <c r="AP428" s="56"/>
      <c r="AQ428" s="56"/>
      <c r="AR428" s="56"/>
      <c r="AS428" s="56"/>
      <c r="AT428" s="485"/>
      <c r="AU428" s="56"/>
      <c r="AV428" s="56"/>
      <c r="AW428" s="56"/>
      <c r="AX428" s="56"/>
      <c r="AY428" s="485"/>
      <c r="AZ428" s="56"/>
      <c r="BA428" s="56"/>
      <c r="BB428" s="56"/>
      <c r="BC428" s="56"/>
      <c r="BD428" s="485"/>
      <c r="BE428" s="56"/>
      <c r="BF428" s="56"/>
      <c r="BG428" s="56"/>
      <c r="BH428" s="56"/>
      <c r="BI428" s="485"/>
      <c r="BJ428" s="56"/>
      <c r="BK428" s="56"/>
      <c r="BL428" s="56"/>
      <c r="BM428" s="56"/>
      <c r="BN428" s="485"/>
      <c r="BO428" s="56"/>
      <c r="BP428" s="56"/>
      <c r="BQ428" s="56"/>
      <c r="BR428" s="56"/>
      <c r="BS428" s="485"/>
      <c r="BT428" s="56"/>
      <c r="BU428" s="56"/>
      <c r="BV428" s="56"/>
      <c r="BW428" s="56"/>
      <c r="BX428" s="485"/>
      <c r="BY428" s="56"/>
      <c r="BZ428" s="56"/>
      <c r="CA428" s="56"/>
      <c r="CB428" s="56"/>
      <c r="CC428" s="485"/>
      <c r="CD428" s="56"/>
      <c r="CE428" s="56"/>
      <c r="CF428" s="56"/>
      <c r="CG428" s="56"/>
      <c r="CH428" s="485"/>
      <c r="CI428" s="56"/>
      <c r="CJ428" s="56"/>
      <c r="CK428" s="56"/>
      <c r="CL428" s="56"/>
      <c r="CM428" s="485"/>
      <c r="CN428" s="56"/>
      <c r="CO428" s="56"/>
      <c r="CP428" s="56"/>
      <c r="CQ428" s="56"/>
      <c r="CR428" s="485"/>
      <c r="CS428" s="56"/>
      <c r="CT428" s="56"/>
      <c r="CU428" s="56"/>
      <c r="CV428" s="56"/>
      <c r="CW428" s="485"/>
      <c r="CX428" s="56"/>
      <c r="CY428" s="56"/>
      <c r="CZ428" s="56"/>
      <c r="DA428" s="56"/>
      <c r="DB428" s="485"/>
      <c r="DC428" s="56"/>
      <c r="DD428" s="56"/>
      <c r="DE428" s="56"/>
      <c r="DF428" s="56"/>
      <c r="DG428" s="485"/>
      <c r="DH428" s="56"/>
      <c r="DI428" s="56"/>
      <c r="DJ428" s="56"/>
      <c r="DK428" s="56"/>
      <c r="DL428" s="485"/>
      <c r="DM428" s="56"/>
      <c r="DN428" s="56"/>
      <c r="DO428" s="56"/>
      <c r="DP428" s="56"/>
      <c r="DQ428" s="485"/>
      <c r="DR428" s="56"/>
      <c r="DS428" s="56"/>
      <c r="DT428" s="56"/>
      <c r="DU428" s="56"/>
      <c r="DV428" s="485"/>
      <c r="DW428" s="56"/>
      <c r="DX428" s="56"/>
      <c r="DY428" s="56"/>
      <c r="DZ428" s="56"/>
      <c r="EA428" s="485"/>
      <c r="EB428" s="56"/>
      <c r="EC428" s="56"/>
      <c r="ED428" s="56"/>
      <c r="EE428" s="56"/>
      <c r="EF428" s="485"/>
      <c r="EG428" s="56"/>
      <c r="EH428" s="56"/>
      <c r="EI428" s="56"/>
      <c r="EJ428" s="56"/>
      <c r="EK428" s="485"/>
      <c r="EL428" s="56"/>
      <c r="EM428" s="56"/>
      <c r="EN428" s="56"/>
      <c r="EO428" s="56"/>
      <c r="EP428" s="144"/>
    </row>
    <row r="429" spans="4:147" ht="12.75" customHeight="1" x14ac:dyDescent="0.3">
      <c r="D429" s="144" t="s">
        <v>425</v>
      </c>
      <c r="H429" s="56">
        <f>SUM(H430:H430)</f>
        <v>0</v>
      </c>
      <c r="I429" s="56"/>
      <c r="J429" s="56"/>
      <c r="K429" s="485"/>
      <c r="L429" s="56"/>
      <c r="M429" s="56">
        <f>SUM(M430:M430)</f>
        <v>184491</v>
      </c>
      <c r="N429" s="56"/>
      <c r="O429" s="56"/>
      <c r="P429" s="485"/>
      <c r="Q429" s="56"/>
      <c r="R429" s="56">
        <f>SUM(R430:R430)</f>
        <v>270992</v>
      </c>
      <c r="S429" s="56"/>
      <c r="T429" s="56"/>
      <c r="U429" s="485"/>
      <c r="V429" s="56"/>
      <c r="W429" s="56">
        <f>SUM(W430:W430)</f>
        <v>0</v>
      </c>
      <c r="X429" s="56"/>
      <c r="Y429" s="56"/>
      <c r="Z429" s="485"/>
      <c r="AA429" s="56"/>
      <c r="AB429" s="56">
        <f>SUM(AB430:AB430)</f>
        <v>0</v>
      </c>
      <c r="AC429" s="56"/>
      <c r="AD429" s="56"/>
      <c r="AE429" s="485"/>
      <c r="AF429" s="56"/>
      <c r="AG429" s="56">
        <f>SUM(AG430:AG430)</f>
        <v>0</v>
      </c>
      <c r="AH429" s="56"/>
      <c r="AI429" s="56"/>
      <c r="AJ429" s="485"/>
      <c r="AK429" s="56"/>
      <c r="AL429" s="56">
        <f>SUM(AL430:AL430)</f>
        <v>0</v>
      </c>
      <c r="AM429" s="56"/>
      <c r="AN429" s="56"/>
      <c r="AO429" s="485"/>
      <c r="AP429" s="56"/>
      <c r="AQ429" s="56">
        <f>SUM(AQ430:AQ430)</f>
        <v>0</v>
      </c>
      <c r="AR429" s="56"/>
      <c r="AS429" s="56"/>
      <c r="AT429" s="485"/>
      <c r="AU429" s="56"/>
      <c r="AV429" s="56">
        <f>SUM(AV430:AV430)</f>
        <v>0</v>
      </c>
      <c r="AW429" s="56"/>
      <c r="AX429" s="56"/>
      <c r="AY429" s="485"/>
      <c r="AZ429" s="56"/>
      <c r="BA429" s="56">
        <f>SUM(BA430:BA430)</f>
        <v>0</v>
      </c>
      <c r="BB429" s="56"/>
      <c r="BC429" s="56"/>
      <c r="BD429" s="485"/>
      <c r="BE429" s="56"/>
      <c r="BF429" s="56">
        <f>SUM(BF430:BF430)</f>
        <v>0</v>
      </c>
      <c r="BG429" s="56"/>
      <c r="BH429" s="56"/>
      <c r="BI429" s="485"/>
      <c r="BJ429" s="56"/>
      <c r="BK429" s="56">
        <f>SUM(BK430:BK430)</f>
        <v>0</v>
      </c>
      <c r="BL429" s="56"/>
      <c r="BM429" s="56"/>
      <c r="BN429" s="485"/>
      <c r="BO429" s="56"/>
      <c r="BP429" s="56">
        <f>SUM(BP430:BP430)</f>
        <v>0</v>
      </c>
      <c r="BQ429" s="56"/>
      <c r="BR429" s="56"/>
      <c r="BS429" s="485"/>
      <c r="BT429" s="56"/>
      <c r="BU429" s="56">
        <f>SUM(BU430:BU430)</f>
        <v>455483</v>
      </c>
      <c r="BV429" s="56"/>
      <c r="BW429" s="56"/>
      <c r="BX429" s="485"/>
      <c r="BY429" s="56"/>
      <c r="BZ429" s="56">
        <f>SUM(BZ430:BZ430)</f>
        <v>0</v>
      </c>
      <c r="CA429" s="56"/>
      <c r="CB429" s="56"/>
      <c r="CC429" s="485"/>
      <c r="CD429" s="56"/>
      <c r="CE429" s="56">
        <f>SUM(CE430:CE430)</f>
        <v>0</v>
      </c>
      <c r="CF429" s="56"/>
      <c r="CG429" s="56"/>
      <c r="CH429" s="485"/>
      <c r="CI429" s="56"/>
      <c r="CJ429" s="56">
        <f>SUM(CJ430:CJ430)</f>
        <v>0</v>
      </c>
      <c r="CK429" s="56"/>
      <c r="CL429" s="56"/>
      <c r="CM429" s="485"/>
      <c r="CN429" s="56"/>
      <c r="CO429" s="56">
        <f>SUM(CO430:CO430)</f>
        <v>0</v>
      </c>
      <c r="CP429" s="56"/>
      <c r="CQ429" s="56"/>
      <c r="CR429" s="485"/>
      <c r="CS429" s="56"/>
      <c r="CT429" s="56">
        <f>SUM(CT430:CT430)</f>
        <v>0</v>
      </c>
      <c r="CU429" s="56"/>
      <c r="CV429" s="56"/>
      <c r="CW429" s="485"/>
      <c r="CX429" s="56"/>
      <c r="CY429" s="56">
        <f>SUM(CY430:CY430)</f>
        <v>0</v>
      </c>
      <c r="CZ429" s="56"/>
      <c r="DA429" s="56"/>
      <c r="DB429" s="485"/>
      <c r="DC429" s="56"/>
      <c r="DD429" s="56">
        <f>SUM(DD430:DD430)</f>
        <v>0</v>
      </c>
      <c r="DE429" s="56"/>
      <c r="DF429" s="56"/>
      <c r="DG429" s="485"/>
      <c r="DH429" s="56"/>
      <c r="DI429" s="56">
        <f>SUM(DI430:DI430)</f>
        <v>0</v>
      </c>
      <c r="DJ429" s="56"/>
      <c r="DK429" s="56"/>
      <c r="DL429" s="485"/>
      <c r="DM429" s="56"/>
      <c r="DN429" s="56">
        <f>SUM(DN430:DN430)</f>
        <v>0</v>
      </c>
      <c r="DO429" s="56"/>
      <c r="DP429" s="56"/>
      <c r="DQ429" s="485"/>
      <c r="DR429" s="56"/>
      <c r="DS429" s="56">
        <f>SUM(DS430:DS430)</f>
        <v>0</v>
      </c>
      <c r="DT429" s="56"/>
      <c r="DU429" s="56"/>
      <c r="DV429" s="485"/>
      <c r="DW429" s="56"/>
      <c r="DX429" s="56">
        <f>SUM(DX430:DX430)</f>
        <v>0</v>
      </c>
      <c r="DY429" s="56"/>
      <c r="DZ429" s="56"/>
      <c r="EA429" s="485"/>
      <c r="EB429" s="56"/>
      <c r="EC429" s="56">
        <f>SUM(EC430:EC430)</f>
        <v>0</v>
      </c>
      <c r="ED429" s="56"/>
      <c r="EE429" s="56"/>
      <c r="EF429" s="485"/>
      <c r="EG429" s="56"/>
      <c r="EH429" s="56">
        <f>SUM(EH430:EH430)</f>
        <v>0</v>
      </c>
      <c r="EI429" s="56"/>
      <c r="EJ429" s="56"/>
      <c r="EK429" s="485"/>
      <c r="EL429" s="56"/>
      <c r="EM429" s="56">
        <f>SUM(EM430:EM430)</f>
        <v>0</v>
      </c>
      <c r="EO429" s="499"/>
      <c r="EP429" s="144"/>
      <c r="EQ429" s="145"/>
    </row>
    <row r="430" spans="4:147" ht="12.75" customHeight="1" x14ac:dyDescent="0.3">
      <c r="D430" s="144" t="s">
        <v>362</v>
      </c>
      <c r="G430" s="488"/>
      <c r="H430" s="492">
        <v>0</v>
      </c>
      <c r="I430" s="490"/>
      <c r="J430" s="56"/>
      <c r="K430" s="485"/>
      <c r="L430" s="491"/>
      <c r="M430" s="492">
        <v>184491</v>
      </c>
      <c r="N430" s="490"/>
      <c r="O430" s="56"/>
      <c r="P430" s="485"/>
      <c r="Q430" s="491"/>
      <c r="R430" s="492">
        <v>270992</v>
      </c>
      <c r="S430" s="490"/>
      <c r="T430" s="56"/>
      <c r="U430" s="485"/>
      <c r="V430" s="491"/>
      <c r="W430" s="492">
        <v>0</v>
      </c>
      <c r="X430" s="490"/>
      <c r="Y430" s="56"/>
      <c r="Z430" s="485"/>
      <c r="AA430" s="491"/>
      <c r="AB430" s="492">
        <v>0</v>
      </c>
      <c r="AC430" s="490"/>
      <c r="AD430" s="56"/>
      <c r="AE430" s="485"/>
      <c r="AF430" s="491"/>
      <c r="AG430" s="492">
        <v>0</v>
      </c>
      <c r="AH430" s="490"/>
      <c r="AI430" s="56"/>
      <c r="AJ430" s="485"/>
      <c r="AK430" s="491"/>
      <c r="AL430" s="492">
        <v>0</v>
      </c>
      <c r="AM430" s="490"/>
      <c r="AN430" s="56"/>
      <c r="AO430" s="485"/>
      <c r="AP430" s="491"/>
      <c r="AQ430" s="492">
        <v>0</v>
      </c>
      <c r="AR430" s="490"/>
      <c r="AS430" s="56"/>
      <c r="AT430" s="485"/>
      <c r="AU430" s="491"/>
      <c r="AV430" s="492">
        <v>0</v>
      </c>
      <c r="AW430" s="490"/>
      <c r="AX430" s="56"/>
      <c r="AY430" s="485"/>
      <c r="AZ430" s="491"/>
      <c r="BA430" s="492">
        <v>0</v>
      </c>
      <c r="BB430" s="490"/>
      <c r="BC430" s="56"/>
      <c r="BD430" s="485"/>
      <c r="BE430" s="491"/>
      <c r="BF430" s="492">
        <v>0</v>
      </c>
      <c r="BG430" s="490"/>
      <c r="BH430" s="56"/>
      <c r="BI430" s="485"/>
      <c r="BJ430" s="491"/>
      <c r="BK430" s="492">
        <v>0</v>
      </c>
      <c r="BL430" s="490"/>
      <c r="BM430" s="56"/>
      <c r="BN430" s="485"/>
      <c r="BO430" s="491"/>
      <c r="BP430" s="492">
        <v>0</v>
      </c>
      <c r="BQ430" s="490"/>
      <c r="BR430" s="56"/>
      <c r="BS430" s="485"/>
      <c r="BT430" s="491"/>
      <c r="BU430" s="492">
        <f>SUM(M430:BP430)</f>
        <v>455483</v>
      </c>
      <c r="BV430" s="490"/>
      <c r="BW430" s="56"/>
      <c r="BX430" s="485"/>
      <c r="BY430" s="491"/>
      <c r="BZ430" s="492">
        <v>0</v>
      </c>
      <c r="CA430" s="490"/>
      <c r="CB430" s="56"/>
      <c r="CC430" s="485"/>
      <c r="CD430" s="491"/>
      <c r="CE430" s="492">
        <v>0</v>
      </c>
      <c r="CF430" s="490"/>
      <c r="CG430" s="56"/>
      <c r="CH430" s="485"/>
      <c r="CI430" s="491"/>
      <c r="CJ430" s="492">
        <v>0</v>
      </c>
      <c r="CK430" s="490"/>
      <c r="CL430" s="56"/>
      <c r="CM430" s="485"/>
      <c r="CN430" s="491"/>
      <c r="CO430" s="492">
        <v>0</v>
      </c>
      <c r="CP430" s="490"/>
      <c r="CQ430" s="56"/>
      <c r="CR430" s="485"/>
      <c r="CS430" s="491"/>
      <c r="CT430" s="492">
        <v>0</v>
      </c>
      <c r="CU430" s="490"/>
      <c r="CV430" s="56"/>
      <c r="CW430" s="485"/>
      <c r="CX430" s="491"/>
      <c r="CY430" s="492">
        <v>0</v>
      </c>
      <c r="CZ430" s="490"/>
      <c r="DA430" s="56"/>
      <c r="DB430" s="485"/>
      <c r="DC430" s="491"/>
      <c r="DD430" s="492">
        <v>0</v>
      </c>
      <c r="DE430" s="490"/>
      <c r="DF430" s="56"/>
      <c r="DG430" s="485"/>
      <c r="DH430" s="491"/>
      <c r="DI430" s="492">
        <v>0</v>
      </c>
      <c r="DJ430" s="490"/>
      <c r="DK430" s="56"/>
      <c r="DL430" s="485"/>
      <c r="DM430" s="491"/>
      <c r="DN430" s="492">
        <v>0</v>
      </c>
      <c r="DO430" s="490"/>
      <c r="DP430" s="56"/>
      <c r="DQ430" s="485"/>
      <c r="DR430" s="491"/>
      <c r="DS430" s="492">
        <v>0</v>
      </c>
      <c r="DT430" s="490"/>
      <c r="DU430" s="56"/>
      <c r="DV430" s="485"/>
      <c r="DW430" s="491"/>
      <c r="DX430" s="492">
        <v>0</v>
      </c>
      <c r="DY430" s="490"/>
      <c r="DZ430" s="56"/>
      <c r="EA430" s="485"/>
      <c r="EB430" s="491"/>
      <c r="EC430" s="492">
        <v>0</v>
      </c>
      <c r="ED430" s="490"/>
      <c r="EE430" s="56"/>
      <c r="EF430" s="485"/>
      <c r="EG430" s="491"/>
      <c r="EH430" s="492">
        <v>0</v>
      </c>
      <c r="EI430" s="490"/>
      <c r="EJ430" s="56"/>
      <c r="EK430" s="485"/>
      <c r="EL430" s="491"/>
      <c r="EM430" s="492">
        <f t="shared" ref="EM430" si="62">SUM(CE430:CO430)</f>
        <v>0</v>
      </c>
      <c r="EN430" s="518"/>
      <c r="EP430" s="144"/>
      <c r="EQ430" s="145"/>
    </row>
    <row r="431" spans="4:147" ht="12.75" customHeight="1" x14ac:dyDescent="0.3">
      <c r="D431" s="144"/>
      <c r="H431" s="56"/>
      <c r="I431" s="56"/>
      <c r="J431" s="56"/>
      <c r="K431" s="485"/>
      <c r="L431" s="56"/>
      <c r="M431" s="56"/>
      <c r="N431" s="56"/>
      <c r="O431" s="56"/>
      <c r="P431" s="485"/>
      <c r="Q431" s="56"/>
      <c r="R431" s="56"/>
      <c r="S431" s="56"/>
      <c r="T431" s="56"/>
      <c r="U431" s="485"/>
      <c r="V431" s="56"/>
      <c r="W431" s="56"/>
      <c r="X431" s="56"/>
      <c r="Y431" s="56"/>
      <c r="Z431" s="485"/>
      <c r="AA431" s="56"/>
      <c r="AB431" s="56"/>
      <c r="AC431" s="56"/>
      <c r="AD431" s="56"/>
      <c r="AE431" s="485"/>
      <c r="AF431" s="56"/>
      <c r="AG431" s="56"/>
      <c r="AH431" s="56"/>
      <c r="AI431" s="56"/>
      <c r="AJ431" s="485"/>
      <c r="AK431" s="56"/>
      <c r="AL431" s="56"/>
      <c r="AM431" s="56"/>
      <c r="AN431" s="56"/>
      <c r="AO431" s="485"/>
      <c r="AP431" s="56"/>
      <c r="AQ431" s="56"/>
      <c r="AR431" s="56"/>
      <c r="AS431" s="56"/>
      <c r="AT431" s="485"/>
      <c r="AU431" s="56"/>
      <c r="AV431" s="56"/>
      <c r="AW431" s="56"/>
      <c r="AX431" s="56"/>
      <c r="AY431" s="485"/>
      <c r="AZ431" s="56"/>
      <c r="BA431" s="56"/>
      <c r="BB431" s="56"/>
      <c r="BC431" s="56"/>
      <c r="BD431" s="485"/>
      <c r="BE431" s="56"/>
      <c r="BF431" s="56"/>
      <c r="BG431" s="56"/>
      <c r="BH431" s="56"/>
      <c r="BI431" s="485"/>
      <c r="BJ431" s="56"/>
      <c r="BK431" s="56"/>
      <c r="BL431" s="56"/>
      <c r="BM431" s="56"/>
      <c r="BN431" s="485"/>
      <c r="BO431" s="56"/>
      <c r="BP431" s="56"/>
      <c r="BQ431" s="56"/>
      <c r="BR431" s="56"/>
      <c r="BS431" s="485"/>
      <c r="BT431" s="56"/>
      <c r="BU431" s="56"/>
      <c r="BV431" s="56"/>
      <c r="BW431" s="56"/>
      <c r="BX431" s="485"/>
      <c r="BY431" s="56"/>
      <c r="BZ431" s="56"/>
      <c r="CA431" s="56"/>
      <c r="CB431" s="56"/>
      <c r="CC431" s="485"/>
      <c r="CD431" s="56"/>
      <c r="CE431" s="56"/>
      <c r="CF431" s="56"/>
      <c r="CG431" s="56"/>
      <c r="CH431" s="485"/>
      <c r="CI431" s="56"/>
      <c r="CJ431" s="56"/>
      <c r="CK431" s="56"/>
      <c r="CL431" s="56"/>
      <c r="CM431" s="485"/>
      <c r="CN431" s="56"/>
      <c r="CO431" s="56"/>
      <c r="CP431" s="56"/>
      <c r="CQ431" s="56"/>
      <c r="CR431" s="485"/>
      <c r="CS431" s="56"/>
      <c r="CT431" s="56"/>
      <c r="CU431" s="56"/>
      <c r="CV431" s="56"/>
      <c r="CW431" s="485"/>
      <c r="CX431" s="56"/>
      <c r="CY431" s="56"/>
      <c r="CZ431" s="56"/>
      <c r="DA431" s="56"/>
      <c r="DB431" s="485"/>
      <c r="DC431" s="56"/>
      <c r="DD431" s="56"/>
      <c r="DE431" s="56"/>
      <c r="DF431" s="56"/>
      <c r="DG431" s="485"/>
      <c r="DH431" s="56"/>
      <c r="DI431" s="56"/>
      <c r="DJ431" s="56"/>
      <c r="DK431" s="56"/>
      <c r="DL431" s="485"/>
      <c r="DM431" s="56"/>
      <c r="DN431" s="56"/>
      <c r="DO431" s="56"/>
      <c r="DP431" s="56"/>
      <c r="DQ431" s="485"/>
      <c r="DR431" s="56"/>
      <c r="DS431" s="56"/>
      <c r="DT431" s="56"/>
      <c r="DU431" s="56"/>
      <c r="DV431" s="485"/>
      <c r="DW431" s="56"/>
      <c r="DX431" s="56"/>
      <c r="DY431" s="56"/>
      <c r="DZ431" s="56"/>
      <c r="EA431" s="485"/>
      <c r="EB431" s="56"/>
      <c r="EC431" s="56"/>
      <c r="ED431" s="56"/>
      <c r="EE431" s="56"/>
      <c r="EF431" s="485"/>
      <c r="EG431" s="56"/>
      <c r="EH431" s="56"/>
      <c r="EI431" s="56"/>
      <c r="EJ431" s="56"/>
      <c r="EK431" s="485"/>
      <c r="EL431" s="56"/>
      <c r="EM431" s="56"/>
      <c r="EN431" s="56"/>
      <c r="EO431" s="56"/>
      <c r="EP431" s="144"/>
    </row>
    <row r="432" spans="4:147" ht="12.75" customHeight="1" x14ac:dyDescent="0.3">
      <c r="D432" s="144" t="s">
        <v>381</v>
      </c>
      <c r="H432" s="56">
        <f>SUM(H433:H433)</f>
        <v>0</v>
      </c>
      <c r="I432" s="56"/>
      <c r="J432" s="56"/>
      <c r="K432" s="485"/>
      <c r="L432" s="56"/>
      <c r="M432" s="56">
        <f>SUM(M433:M433)</f>
        <v>0</v>
      </c>
      <c r="N432" s="56"/>
      <c r="O432" s="56"/>
      <c r="P432" s="485"/>
      <c r="Q432" s="56"/>
      <c r="R432" s="56">
        <f>SUM(R433:R433)</f>
        <v>0</v>
      </c>
      <c r="S432" s="56"/>
      <c r="T432" s="56"/>
      <c r="U432" s="485"/>
      <c r="V432" s="56"/>
      <c r="W432" s="56">
        <f>SUM(W433:W433)</f>
        <v>0</v>
      </c>
      <c r="X432" s="56"/>
      <c r="Y432" s="56"/>
      <c r="Z432" s="485"/>
      <c r="AA432" s="56"/>
      <c r="AB432" s="56">
        <f>SUM(AB433:AB433)</f>
        <v>0</v>
      </c>
      <c r="AC432" s="56"/>
      <c r="AD432" s="56"/>
      <c r="AE432" s="485"/>
      <c r="AF432" s="56"/>
      <c r="AG432" s="56">
        <f>SUM(AG433:AG433)</f>
        <v>0</v>
      </c>
      <c r="AH432" s="56"/>
      <c r="AI432" s="56"/>
      <c r="AJ432" s="485"/>
      <c r="AK432" s="56"/>
      <c r="AL432" s="56">
        <f>SUM(AL433:AL433)</f>
        <v>0</v>
      </c>
      <c r="AM432" s="56"/>
      <c r="AN432" s="56"/>
      <c r="AO432" s="485"/>
      <c r="AP432" s="56"/>
      <c r="AQ432" s="56">
        <f>SUM(AQ433:AQ433)</f>
        <v>0</v>
      </c>
      <c r="AR432" s="56"/>
      <c r="AS432" s="56"/>
      <c r="AT432" s="485"/>
      <c r="AU432" s="56"/>
      <c r="AV432" s="56">
        <f>SUM(AV433:AV433)</f>
        <v>0</v>
      </c>
      <c r="AW432" s="56"/>
      <c r="AX432" s="56"/>
      <c r="AY432" s="485"/>
      <c r="AZ432" s="56"/>
      <c r="BA432" s="56">
        <f>SUM(BA433:BA433)</f>
        <v>0</v>
      </c>
      <c r="BB432" s="56"/>
      <c r="BC432" s="56"/>
      <c r="BD432" s="485"/>
      <c r="BE432" s="56"/>
      <c r="BF432" s="56">
        <f>SUM(BF433:BF433)</f>
        <v>0</v>
      </c>
      <c r="BG432" s="56"/>
      <c r="BH432" s="56"/>
      <c r="BI432" s="485"/>
      <c r="BJ432" s="56"/>
      <c r="BK432" s="56">
        <f>SUM(BK433:BK433)</f>
        <v>0</v>
      </c>
      <c r="BL432" s="56"/>
      <c r="BM432" s="56"/>
      <c r="BN432" s="485"/>
      <c r="BO432" s="56"/>
      <c r="BP432" s="56">
        <f>SUM(BP433:BP433)</f>
        <v>0</v>
      </c>
      <c r="BQ432" s="56"/>
      <c r="BR432" s="56"/>
      <c r="BS432" s="485"/>
      <c r="BT432" s="56"/>
      <c r="BU432" s="56">
        <f>SUM(BU433:BU433)</f>
        <v>0</v>
      </c>
      <c r="BV432" s="56"/>
      <c r="BW432" s="56"/>
      <c r="BX432" s="485"/>
      <c r="BY432" s="56"/>
      <c r="BZ432" s="56">
        <f>SUM(BZ433:BZ433)</f>
        <v>1104027</v>
      </c>
      <c r="CA432" s="56"/>
      <c r="CB432" s="56"/>
      <c r="CC432" s="485"/>
      <c r="CD432" s="56"/>
      <c r="CE432" s="56">
        <f>SUM(CE433:CE433)</f>
        <v>0</v>
      </c>
      <c r="CF432" s="56"/>
      <c r="CG432" s="56"/>
      <c r="CH432" s="485"/>
      <c r="CI432" s="56"/>
      <c r="CJ432" s="56">
        <f>SUM(CJ433:CJ433)</f>
        <v>0</v>
      </c>
      <c r="CK432" s="56"/>
      <c r="CL432" s="56"/>
      <c r="CM432" s="485"/>
      <c r="CN432" s="56"/>
      <c r="CO432" s="56">
        <f>SUM(CO433:CO433)</f>
        <v>156198</v>
      </c>
      <c r="CP432" s="56"/>
      <c r="CQ432" s="56"/>
      <c r="CR432" s="485"/>
      <c r="CS432" s="56"/>
      <c r="CT432" s="56">
        <f>SUM(CT433:CT433)</f>
        <v>0</v>
      </c>
      <c r="CU432" s="56"/>
      <c r="CV432" s="56"/>
      <c r="CW432" s="485"/>
      <c r="CX432" s="56"/>
      <c r="CY432" s="56">
        <f>SUM(CY433:CY433)</f>
        <v>0</v>
      </c>
      <c r="CZ432" s="56"/>
      <c r="DA432" s="56"/>
      <c r="DB432" s="485"/>
      <c r="DC432" s="56"/>
      <c r="DD432" s="56">
        <f>SUM(DD433:DD433)</f>
        <v>0</v>
      </c>
      <c r="DE432" s="56"/>
      <c r="DF432" s="56"/>
      <c r="DG432" s="485"/>
      <c r="DH432" s="56"/>
      <c r="DI432" s="56">
        <f>SUM(DI433:DI433)</f>
        <v>700516</v>
      </c>
      <c r="DJ432" s="56"/>
      <c r="DK432" s="56"/>
      <c r="DL432" s="485"/>
      <c r="DM432" s="56"/>
      <c r="DN432" s="56">
        <f>SUM(DN433:DN433)</f>
        <v>0</v>
      </c>
      <c r="DO432" s="56"/>
      <c r="DP432" s="56"/>
      <c r="DQ432" s="485"/>
      <c r="DR432" s="56"/>
      <c r="DS432" s="56">
        <f>SUM(DS433:DS433)</f>
        <v>163674</v>
      </c>
      <c r="DT432" s="56"/>
      <c r="DU432" s="56"/>
      <c r="DV432" s="485"/>
      <c r="DW432" s="56"/>
      <c r="DX432" s="56">
        <f>SUM(DX433:DX433)</f>
        <v>83639</v>
      </c>
      <c r="DY432" s="56"/>
      <c r="DZ432" s="56"/>
      <c r="EA432" s="485"/>
      <c r="EB432" s="56"/>
      <c r="EC432" s="56">
        <f>SUM(EC433:EC433)</f>
        <v>0</v>
      </c>
      <c r="ED432" s="56"/>
      <c r="EE432" s="56"/>
      <c r="EF432" s="485"/>
      <c r="EG432" s="56"/>
      <c r="EH432" s="56">
        <f>SUM(EH433:EH433)</f>
        <v>0</v>
      </c>
      <c r="EI432" s="56"/>
      <c r="EJ432" s="56"/>
      <c r="EK432" s="485"/>
      <c r="EL432" s="56"/>
      <c r="EM432" s="56">
        <f>SUM(EM433:EM433)</f>
        <v>156198</v>
      </c>
      <c r="EN432" s="56"/>
      <c r="EO432" s="56"/>
      <c r="EP432" s="144"/>
    </row>
    <row r="433" spans="4:146" ht="12.75" customHeight="1" x14ac:dyDescent="0.3">
      <c r="D433" s="144" t="s">
        <v>362</v>
      </c>
      <c r="G433" s="488"/>
      <c r="H433" s="492">
        <v>0</v>
      </c>
      <c r="I433" s="490"/>
      <c r="J433" s="56"/>
      <c r="K433" s="485"/>
      <c r="L433" s="491"/>
      <c r="M433" s="492">
        <v>0</v>
      </c>
      <c r="N433" s="490"/>
      <c r="O433" s="56"/>
      <c r="P433" s="485"/>
      <c r="Q433" s="491"/>
      <c r="R433" s="492">
        <v>0</v>
      </c>
      <c r="S433" s="490"/>
      <c r="T433" s="56"/>
      <c r="U433" s="485"/>
      <c r="V433" s="491"/>
      <c r="W433" s="492">
        <v>0</v>
      </c>
      <c r="X433" s="490"/>
      <c r="Y433" s="56"/>
      <c r="Z433" s="485"/>
      <c r="AA433" s="491"/>
      <c r="AB433" s="492">
        <v>0</v>
      </c>
      <c r="AC433" s="490"/>
      <c r="AD433" s="56"/>
      <c r="AE433" s="485"/>
      <c r="AF433" s="491"/>
      <c r="AG433" s="492">
        <v>0</v>
      </c>
      <c r="AH433" s="490"/>
      <c r="AI433" s="56"/>
      <c r="AJ433" s="485"/>
      <c r="AK433" s="491"/>
      <c r="AL433" s="492">
        <v>0</v>
      </c>
      <c r="AM433" s="490"/>
      <c r="AN433" s="56"/>
      <c r="AO433" s="485"/>
      <c r="AP433" s="491"/>
      <c r="AQ433" s="492">
        <v>0</v>
      </c>
      <c r="AR433" s="490"/>
      <c r="AS433" s="56"/>
      <c r="AT433" s="485"/>
      <c r="AU433" s="491"/>
      <c r="AV433" s="492">
        <v>0</v>
      </c>
      <c r="AW433" s="490"/>
      <c r="AX433" s="56"/>
      <c r="AY433" s="485"/>
      <c r="AZ433" s="491"/>
      <c r="BA433" s="492">
        <v>0</v>
      </c>
      <c r="BB433" s="490"/>
      <c r="BC433" s="56"/>
      <c r="BD433" s="485"/>
      <c r="BE433" s="491"/>
      <c r="BF433" s="492">
        <v>0</v>
      </c>
      <c r="BG433" s="490"/>
      <c r="BH433" s="56"/>
      <c r="BI433" s="485"/>
      <c r="BJ433" s="491"/>
      <c r="BK433" s="492">
        <v>0</v>
      </c>
      <c r="BL433" s="490"/>
      <c r="BM433" s="56"/>
      <c r="BN433" s="485"/>
      <c r="BO433" s="491"/>
      <c r="BP433" s="492">
        <v>0</v>
      </c>
      <c r="BQ433" s="490"/>
      <c r="BR433" s="56"/>
      <c r="BS433" s="485"/>
      <c r="BT433" s="491"/>
      <c r="BU433" s="492">
        <f>SUM(M433:BP433)</f>
        <v>0</v>
      </c>
      <c r="BV433" s="490"/>
      <c r="BW433" s="56"/>
      <c r="BX433" s="485"/>
      <c r="BY433" s="491"/>
      <c r="BZ433" s="492">
        <v>1104027</v>
      </c>
      <c r="CA433" s="490"/>
      <c r="CB433" s="56"/>
      <c r="CC433" s="485"/>
      <c r="CD433" s="491"/>
      <c r="CE433" s="492">
        <v>0</v>
      </c>
      <c r="CF433" s="490"/>
      <c r="CG433" s="56"/>
      <c r="CH433" s="485"/>
      <c r="CI433" s="491"/>
      <c r="CJ433" s="492">
        <v>0</v>
      </c>
      <c r="CK433" s="490"/>
      <c r="CL433" s="56"/>
      <c r="CM433" s="485"/>
      <c r="CN433" s="491"/>
      <c r="CO433" s="492">
        <v>156198</v>
      </c>
      <c r="CP433" s="490"/>
      <c r="CQ433" s="56"/>
      <c r="CR433" s="485"/>
      <c r="CS433" s="491"/>
      <c r="CT433" s="492">
        <v>0</v>
      </c>
      <c r="CU433" s="490"/>
      <c r="CV433" s="56"/>
      <c r="CW433" s="485"/>
      <c r="CX433" s="491"/>
      <c r="CY433" s="492">
        <v>0</v>
      </c>
      <c r="CZ433" s="490"/>
      <c r="DA433" s="56"/>
      <c r="DB433" s="485"/>
      <c r="DC433" s="491"/>
      <c r="DD433" s="492">
        <v>0</v>
      </c>
      <c r="DE433" s="490"/>
      <c r="DF433" s="56"/>
      <c r="DG433" s="485"/>
      <c r="DH433" s="491"/>
      <c r="DI433" s="492">
        <v>700516</v>
      </c>
      <c r="DJ433" s="490"/>
      <c r="DK433" s="56"/>
      <c r="DL433" s="485"/>
      <c r="DM433" s="491"/>
      <c r="DN433" s="492">
        <v>0</v>
      </c>
      <c r="DO433" s="490"/>
      <c r="DP433" s="56"/>
      <c r="DQ433" s="485"/>
      <c r="DR433" s="491"/>
      <c r="DS433" s="492">
        <v>163674</v>
      </c>
      <c r="DT433" s="490"/>
      <c r="DU433" s="56"/>
      <c r="DV433" s="485"/>
      <c r="DW433" s="491"/>
      <c r="DX433" s="492">
        <v>83639</v>
      </c>
      <c r="DY433" s="490"/>
      <c r="DZ433" s="56"/>
      <c r="EA433" s="485"/>
      <c r="EB433" s="491"/>
      <c r="EC433" s="492">
        <v>0</v>
      </c>
      <c r="ED433" s="490"/>
      <c r="EE433" s="56"/>
      <c r="EF433" s="485"/>
      <c r="EG433" s="491"/>
      <c r="EH433" s="492">
        <v>0</v>
      </c>
      <c r="EI433" s="490"/>
      <c r="EJ433" s="56"/>
      <c r="EK433" s="485"/>
      <c r="EL433" s="491"/>
      <c r="EM433" s="492">
        <f t="shared" ref="EM433" si="63">SUM(CE433:CO433)</f>
        <v>156198</v>
      </c>
      <c r="EN433" s="490"/>
      <c r="EO433" s="56"/>
      <c r="EP433" s="144"/>
    </row>
    <row r="434" spans="4:146" ht="12.75" customHeight="1" x14ac:dyDescent="0.3">
      <c r="D434" s="144"/>
      <c r="H434" s="56"/>
      <c r="I434" s="56"/>
      <c r="J434" s="56"/>
      <c r="K434" s="485"/>
      <c r="L434" s="56"/>
      <c r="M434" s="56"/>
      <c r="N434" s="56"/>
      <c r="O434" s="56"/>
      <c r="P434" s="485"/>
      <c r="Q434" s="56"/>
      <c r="R434" s="56"/>
      <c r="S434" s="56"/>
      <c r="T434" s="56"/>
      <c r="U434" s="485"/>
      <c r="V434" s="56"/>
      <c r="W434" s="56"/>
      <c r="X434" s="56"/>
      <c r="Y434" s="56"/>
      <c r="Z434" s="485"/>
      <c r="AA434" s="56"/>
      <c r="AB434" s="56"/>
      <c r="AC434" s="56"/>
      <c r="AD434" s="56"/>
      <c r="AE434" s="485"/>
      <c r="AF434" s="56"/>
      <c r="AG434" s="56"/>
      <c r="AH434" s="56"/>
      <c r="AI434" s="56"/>
      <c r="AJ434" s="485"/>
      <c r="AK434" s="56"/>
      <c r="AL434" s="56"/>
      <c r="AM434" s="56"/>
      <c r="AN434" s="56"/>
      <c r="AO434" s="485"/>
      <c r="AP434" s="56"/>
      <c r="AQ434" s="56"/>
      <c r="AR434" s="56"/>
      <c r="AS434" s="56"/>
      <c r="AT434" s="485"/>
      <c r="AU434" s="56"/>
      <c r="AV434" s="56"/>
      <c r="AW434" s="56"/>
      <c r="AX434" s="56"/>
      <c r="AY434" s="485"/>
      <c r="AZ434" s="56"/>
      <c r="BA434" s="56"/>
      <c r="BB434" s="56"/>
      <c r="BC434" s="56"/>
      <c r="BD434" s="485"/>
      <c r="BE434" s="56"/>
      <c r="BF434" s="56"/>
      <c r="BG434" s="56"/>
      <c r="BH434" s="56"/>
      <c r="BI434" s="485"/>
      <c r="BJ434" s="56"/>
      <c r="BK434" s="56"/>
      <c r="BL434" s="56"/>
      <c r="BM434" s="56"/>
      <c r="BN434" s="485"/>
      <c r="BO434" s="56"/>
      <c r="BP434" s="56"/>
      <c r="BQ434" s="56"/>
      <c r="BR434" s="56"/>
      <c r="BS434" s="485"/>
      <c r="BT434" s="56"/>
      <c r="BU434" s="56"/>
      <c r="BV434" s="56"/>
      <c r="BW434" s="56"/>
      <c r="BX434" s="485"/>
      <c r="BY434" s="56"/>
      <c r="BZ434" s="56"/>
      <c r="CA434" s="56"/>
      <c r="CB434" s="56"/>
      <c r="CC434" s="485"/>
      <c r="CD434" s="56"/>
      <c r="CE434" s="56"/>
      <c r="CF434" s="56"/>
      <c r="CG434" s="56"/>
      <c r="CH434" s="485"/>
      <c r="CI434" s="56"/>
      <c r="CJ434" s="56"/>
      <c r="CK434" s="56"/>
      <c r="CL434" s="56"/>
      <c r="CM434" s="485"/>
      <c r="CN434" s="56"/>
      <c r="CO434" s="56"/>
      <c r="CP434" s="56"/>
      <c r="CQ434" s="56"/>
      <c r="CR434" s="485"/>
      <c r="CS434" s="56"/>
      <c r="CT434" s="56"/>
      <c r="CU434" s="56"/>
      <c r="CV434" s="56"/>
      <c r="CW434" s="485"/>
      <c r="CX434" s="56"/>
      <c r="CY434" s="56"/>
      <c r="CZ434" s="56"/>
      <c r="DA434" s="56"/>
      <c r="DB434" s="485"/>
      <c r="DC434" s="56"/>
      <c r="DD434" s="56"/>
      <c r="DE434" s="56"/>
      <c r="DF434" s="56"/>
      <c r="DG434" s="485"/>
      <c r="DH434" s="56"/>
      <c r="DI434" s="56"/>
      <c r="DJ434" s="56"/>
      <c r="DK434" s="56"/>
      <c r="DL434" s="485"/>
      <c r="DM434" s="56"/>
      <c r="DN434" s="56"/>
      <c r="DO434" s="56"/>
      <c r="DP434" s="56"/>
      <c r="DQ434" s="485"/>
      <c r="DR434" s="56"/>
      <c r="DS434" s="56"/>
      <c r="DT434" s="56"/>
      <c r="DU434" s="56"/>
      <c r="DV434" s="485"/>
      <c r="DW434" s="56"/>
      <c r="DX434" s="56"/>
      <c r="DY434" s="56"/>
      <c r="DZ434" s="56"/>
      <c r="EA434" s="485"/>
      <c r="EB434" s="56"/>
      <c r="EC434" s="56"/>
      <c r="ED434" s="56"/>
      <c r="EE434" s="56"/>
      <c r="EF434" s="485"/>
      <c r="EG434" s="56"/>
      <c r="EH434" s="56"/>
      <c r="EI434" s="56"/>
      <c r="EJ434" s="56"/>
      <c r="EK434" s="485"/>
      <c r="EL434" s="56"/>
      <c r="EM434" s="56"/>
      <c r="EN434" s="56"/>
      <c r="EO434" s="56"/>
      <c r="EP434" s="144"/>
    </row>
    <row r="435" spans="4:146" ht="12.75" customHeight="1" x14ac:dyDescent="0.3">
      <c r="D435" s="144" t="s">
        <v>383</v>
      </c>
      <c r="H435" s="56">
        <f>SUM(H436:H436)</f>
        <v>0</v>
      </c>
      <c r="I435" s="56"/>
      <c r="J435" s="56"/>
      <c r="K435" s="485"/>
      <c r="L435" s="56"/>
      <c r="M435" s="56">
        <f>SUM(M436:M436)</f>
        <v>261459</v>
      </c>
      <c r="N435" s="56"/>
      <c r="O435" s="56"/>
      <c r="P435" s="485"/>
      <c r="Q435" s="56"/>
      <c r="R435" s="56">
        <f>SUM(R436:R436)</f>
        <v>0</v>
      </c>
      <c r="S435" s="56"/>
      <c r="T435" s="56"/>
      <c r="U435" s="485"/>
      <c r="V435" s="56"/>
      <c r="W435" s="56">
        <f>SUM(W436:W436)</f>
        <v>0</v>
      </c>
      <c r="X435" s="56"/>
      <c r="Y435" s="56"/>
      <c r="Z435" s="485"/>
      <c r="AA435" s="56"/>
      <c r="AB435" s="56">
        <f>SUM(AB436:AB436)</f>
        <v>0</v>
      </c>
      <c r="AC435" s="56"/>
      <c r="AD435" s="56"/>
      <c r="AE435" s="485"/>
      <c r="AF435" s="56"/>
      <c r="AG435" s="56">
        <f>SUM(AG436:AG436)</f>
        <v>0</v>
      </c>
      <c r="AH435" s="56"/>
      <c r="AI435" s="56"/>
      <c r="AJ435" s="485"/>
      <c r="AK435" s="56"/>
      <c r="AL435" s="56">
        <f>SUM(AL436:AL436)</f>
        <v>0</v>
      </c>
      <c r="AM435" s="56"/>
      <c r="AN435" s="56"/>
      <c r="AO435" s="485"/>
      <c r="AP435" s="56"/>
      <c r="AQ435" s="56">
        <f>SUM(AQ436:AQ436)</f>
        <v>0</v>
      </c>
      <c r="AR435" s="56"/>
      <c r="AS435" s="56"/>
      <c r="AT435" s="485"/>
      <c r="AU435" s="56"/>
      <c r="AV435" s="56">
        <f>SUM(AV436:AV436)</f>
        <v>0</v>
      </c>
      <c r="AW435" s="56"/>
      <c r="AX435" s="56"/>
      <c r="AY435" s="485"/>
      <c r="AZ435" s="56"/>
      <c r="BA435" s="56">
        <f>SUM(BA436:BA436)</f>
        <v>0</v>
      </c>
      <c r="BB435" s="56"/>
      <c r="BC435" s="56"/>
      <c r="BD435" s="485"/>
      <c r="BE435" s="56"/>
      <c r="BF435" s="56">
        <f>SUM(BF436:BF436)</f>
        <v>0</v>
      </c>
      <c r="BG435" s="56"/>
      <c r="BH435" s="56"/>
      <c r="BI435" s="485"/>
      <c r="BJ435" s="56"/>
      <c r="BK435" s="56">
        <f>SUM(BK436:BK436)</f>
        <v>0</v>
      </c>
      <c r="BL435" s="56"/>
      <c r="BM435" s="56"/>
      <c r="BN435" s="485"/>
      <c r="BO435" s="56"/>
      <c r="BP435" s="56">
        <f>SUM(BP436:BP436)</f>
        <v>0</v>
      </c>
      <c r="BQ435" s="56"/>
      <c r="BR435" s="56"/>
      <c r="BS435" s="485"/>
      <c r="BT435" s="56"/>
      <c r="BU435" s="56">
        <f>SUM(BU436:BU436)</f>
        <v>261459</v>
      </c>
      <c r="BV435" s="56"/>
      <c r="BW435" s="56"/>
      <c r="BX435" s="485"/>
      <c r="BY435" s="56"/>
      <c r="BZ435" s="56">
        <f>SUM(BZ436:BZ436)</f>
        <v>602466</v>
      </c>
      <c r="CA435" s="56"/>
      <c r="CB435" s="56"/>
      <c r="CC435" s="485"/>
      <c r="CD435" s="56"/>
      <c r="CE435" s="56">
        <f>SUM(CE436:CE436)</f>
        <v>135936</v>
      </c>
      <c r="CF435" s="56"/>
      <c r="CG435" s="56"/>
      <c r="CH435" s="485"/>
      <c r="CI435" s="56"/>
      <c r="CJ435" s="56">
        <f>SUM(CJ436:CJ436)</f>
        <v>182676</v>
      </c>
      <c r="CK435" s="56"/>
      <c r="CL435" s="56"/>
      <c r="CM435" s="485"/>
      <c r="CN435" s="56"/>
      <c r="CO435" s="56">
        <f>SUM(CO436:CO436)</f>
        <v>0</v>
      </c>
      <c r="CP435" s="56"/>
      <c r="CQ435" s="56"/>
      <c r="CR435" s="485"/>
      <c r="CS435" s="56"/>
      <c r="CT435" s="56">
        <f>SUM(CT436:CT436)</f>
        <v>0</v>
      </c>
      <c r="CU435" s="56"/>
      <c r="CV435" s="56"/>
      <c r="CW435" s="485"/>
      <c r="CX435" s="56"/>
      <c r="CY435" s="56">
        <f>SUM(CY436:CY436)</f>
        <v>283854</v>
      </c>
      <c r="CZ435" s="56"/>
      <c r="DA435" s="56"/>
      <c r="DB435" s="485"/>
      <c r="DC435" s="56"/>
      <c r="DD435" s="56">
        <f>SUM(DD436:DD436)</f>
        <v>0</v>
      </c>
      <c r="DE435" s="56"/>
      <c r="DF435" s="56"/>
      <c r="DG435" s="485"/>
      <c r="DH435" s="56"/>
      <c r="DI435" s="56">
        <f>SUM(DI436:DI436)</f>
        <v>0</v>
      </c>
      <c r="DJ435" s="56"/>
      <c r="DK435" s="56"/>
      <c r="DL435" s="485"/>
      <c r="DM435" s="56"/>
      <c r="DN435" s="56">
        <f>SUM(DN436:DN436)</f>
        <v>0</v>
      </c>
      <c r="DO435" s="56"/>
      <c r="DP435" s="56"/>
      <c r="DQ435" s="485"/>
      <c r="DR435" s="56"/>
      <c r="DS435" s="56">
        <f>SUM(DS436:DS436)</f>
        <v>0</v>
      </c>
      <c r="DT435" s="56"/>
      <c r="DU435" s="56"/>
      <c r="DV435" s="485"/>
      <c r="DW435" s="56"/>
      <c r="DX435" s="56">
        <f>SUM(DX436:DX436)</f>
        <v>0</v>
      </c>
      <c r="DY435" s="56"/>
      <c r="DZ435" s="56"/>
      <c r="EA435" s="485"/>
      <c r="EB435" s="56"/>
      <c r="EC435" s="56">
        <f>SUM(EC436:EC436)</f>
        <v>0</v>
      </c>
      <c r="ED435" s="56"/>
      <c r="EE435" s="56"/>
      <c r="EF435" s="485"/>
      <c r="EG435" s="56"/>
      <c r="EH435" s="56">
        <f>SUM(EH436:EH436)</f>
        <v>0</v>
      </c>
      <c r="EI435" s="56"/>
      <c r="EJ435" s="56"/>
      <c r="EK435" s="485"/>
      <c r="EL435" s="56"/>
      <c r="EM435" s="56">
        <f>SUM(EM436:EM436)</f>
        <v>318612</v>
      </c>
      <c r="EN435" s="56"/>
      <c r="EO435" s="56"/>
      <c r="EP435" s="144"/>
    </row>
    <row r="436" spans="4:146" ht="12.75" customHeight="1" x14ac:dyDescent="0.3">
      <c r="D436" s="144" t="s">
        <v>362</v>
      </c>
      <c r="G436" s="488"/>
      <c r="H436" s="492">
        <v>0</v>
      </c>
      <c r="I436" s="490"/>
      <c r="J436" s="56"/>
      <c r="K436" s="485"/>
      <c r="L436" s="491"/>
      <c r="M436" s="492">
        <v>261459</v>
      </c>
      <c r="N436" s="490"/>
      <c r="O436" s="56"/>
      <c r="P436" s="485"/>
      <c r="Q436" s="491"/>
      <c r="R436" s="492">
        <v>0</v>
      </c>
      <c r="S436" s="490"/>
      <c r="T436" s="56"/>
      <c r="U436" s="485"/>
      <c r="V436" s="491"/>
      <c r="W436" s="492">
        <v>0</v>
      </c>
      <c r="X436" s="490"/>
      <c r="Y436" s="56"/>
      <c r="Z436" s="485"/>
      <c r="AA436" s="491"/>
      <c r="AB436" s="492">
        <v>0</v>
      </c>
      <c r="AC436" s="490"/>
      <c r="AD436" s="56"/>
      <c r="AE436" s="485"/>
      <c r="AF436" s="491"/>
      <c r="AG436" s="492">
        <v>0</v>
      </c>
      <c r="AH436" s="490"/>
      <c r="AI436" s="56"/>
      <c r="AJ436" s="485"/>
      <c r="AK436" s="491"/>
      <c r="AL436" s="492">
        <v>0</v>
      </c>
      <c r="AM436" s="490"/>
      <c r="AN436" s="56"/>
      <c r="AO436" s="485"/>
      <c r="AP436" s="491"/>
      <c r="AQ436" s="492">
        <v>0</v>
      </c>
      <c r="AR436" s="490"/>
      <c r="AS436" s="56"/>
      <c r="AT436" s="485"/>
      <c r="AU436" s="491"/>
      <c r="AV436" s="492">
        <v>0</v>
      </c>
      <c r="AW436" s="490"/>
      <c r="AX436" s="56"/>
      <c r="AY436" s="485"/>
      <c r="AZ436" s="491"/>
      <c r="BA436" s="492">
        <v>0</v>
      </c>
      <c r="BB436" s="490"/>
      <c r="BC436" s="56"/>
      <c r="BD436" s="485"/>
      <c r="BE436" s="491"/>
      <c r="BF436" s="492">
        <v>0</v>
      </c>
      <c r="BG436" s="490"/>
      <c r="BH436" s="56"/>
      <c r="BI436" s="485"/>
      <c r="BJ436" s="491"/>
      <c r="BK436" s="492">
        <v>0</v>
      </c>
      <c r="BL436" s="490"/>
      <c r="BM436" s="56"/>
      <c r="BN436" s="485"/>
      <c r="BO436" s="491"/>
      <c r="BP436" s="492">
        <v>0</v>
      </c>
      <c r="BQ436" s="490"/>
      <c r="BR436" s="56"/>
      <c r="BS436" s="485"/>
      <c r="BT436" s="491"/>
      <c r="BU436" s="492">
        <f>SUM(M436:BP436)</f>
        <v>261459</v>
      </c>
      <c r="BV436" s="490"/>
      <c r="BW436" s="56"/>
      <c r="BX436" s="485"/>
      <c r="BY436" s="491"/>
      <c r="BZ436" s="492">
        <v>602466</v>
      </c>
      <c r="CA436" s="490"/>
      <c r="CB436" s="56"/>
      <c r="CC436" s="485"/>
      <c r="CD436" s="491"/>
      <c r="CE436" s="492">
        <v>135936</v>
      </c>
      <c r="CF436" s="490"/>
      <c r="CG436" s="56"/>
      <c r="CH436" s="485"/>
      <c r="CI436" s="491"/>
      <c r="CJ436" s="492">
        <v>182676</v>
      </c>
      <c r="CK436" s="490"/>
      <c r="CL436" s="56"/>
      <c r="CM436" s="485"/>
      <c r="CN436" s="491"/>
      <c r="CO436" s="492">
        <v>0</v>
      </c>
      <c r="CP436" s="490"/>
      <c r="CQ436" s="56"/>
      <c r="CR436" s="485"/>
      <c r="CS436" s="491"/>
      <c r="CT436" s="492">
        <v>0</v>
      </c>
      <c r="CU436" s="490"/>
      <c r="CV436" s="56"/>
      <c r="CW436" s="485"/>
      <c r="CX436" s="491"/>
      <c r="CY436" s="492">
        <v>283854</v>
      </c>
      <c r="CZ436" s="490"/>
      <c r="DA436" s="56"/>
      <c r="DB436" s="485"/>
      <c r="DC436" s="491"/>
      <c r="DD436" s="492">
        <v>0</v>
      </c>
      <c r="DE436" s="490"/>
      <c r="DF436" s="56"/>
      <c r="DG436" s="485"/>
      <c r="DH436" s="491"/>
      <c r="DI436" s="492">
        <v>0</v>
      </c>
      <c r="DJ436" s="490"/>
      <c r="DK436" s="56"/>
      <c r="DL436" s="485"/>
      <c r="DM436" s="491"/>
      <c r="DN436" s="492">
        <v>0</v>
      </c>
      <c r="DO436" s="490"/>
      <c r="DP436" s="56"/>
      <c r="DQ436" s="485"/>
      <c r="DR436" s="491"/>
      <c r="DS436" s="492">
        <v>0</v>
      </c>
      <c r="DT436" s="490"/>
      <c r="DU436" s="56"/>
      <c r="DV436" s="485"/>
      <c r="DW436" s="491"/>
      <c r="DX436" s="492">
        <v>0</v>
      </c>
      <c r="DY436" s="490"/>
      <c r="DZ436" s="56"/>
      <c r="EA436" s="485"/>
      <c r="EB436" s="491"/>
      <c r="EC436" s="492">
        <v>0</v>
      </c>
      <c r="ED436" s="490"/>
      <c r="EE436" s="56"/>
      <c r="EF436" s="485"/>
      <c r="EG436" s="491"/>
      <c r="EH436" s="492">
        <v>0</v>
      </c>
      <c r="EI436" s="490"/>
      <c r="EJ436" s="56"/>
      <c r="EK436" s="485"/>
      <c r="EL436" s="491"/>
      <c r="EM436" s="492">
        <f t="shared" ref="EM436" si="64">SUM(CE436:CO436)</f>
        <v>318612</v>
      </c>
      <c r="EN436" s="490"/>
      <c r="EO436" s="56"/>
      <c r="EP436" s="144"/>
    </row>
    <row r="437" spans="4:146" ht="12.75" customHeight="1" x14ac:dyDescent="0.3">
      <c r="D437" s="144"/>
      <c r="H437" s="56"/>
      <c r="I437" s="56"/>
      <c r="J437" s="56"/>
      <c r="K437" s="485"/>
      <c r="L437" s="56"/>
      <c r="M437" s="56"/>
      <c r="N437" s="56"/>
      <c r="O437" s="56"/>
      <c r="P437" s="485"/>
      <c r="Q437" s="56"/>
      <c r="R437" s="56"/>
      <c r="S437" s="56"/>
      <c r="T437" s="56"/>
      <c r="U437" s="485"/>
      <c r="V437" s="56"/>
      <c r="W437" s="56"/>
      <c r="X437" s="56"/>
      <c r="Y437" s="56"/>
      <c r="Z437" s="485"/>
      <c r="AA437" s="56"/>
      <c r="AB437" s="56"/>
      <c r="AC437" s="56"/>
      <c r="AD437" s="56"/>
      <c r="AE437" s="485"/>
      <c r="AF437" s="56"/>
      <c r="AG437" s="56"/>
      <c r="AH437" s="56"/>
      <c r="AI437" s="56"/>
      <c r="AJ437" s="485"/>
      <c r="AK437" s="56"/>
      <c r="AL437" s="56"/>
      <c r="AM437" s="56"/>
      <c r="AN437" s="56"/>
      <c r="AO437" s="485"/>
      <c r="AP437" s="56"/>
      <c r="AQ437" s="56"/>
      <c r="AR437" s="56"/>
      <c r="AS437" s="56"/>
      <c r="AT437" s="485"/>
      <c r="AU437" s="56"/>
      <c r="AV437" s="56"/>
      <c r="AW437" s="56"/>
      <c r="AX437" s="56"/>
      <c r="AY437" s="485"/>
      <c r="AZ437" s="56"/>
      <c r="BA437" s="56"/>
      <c r="BB437" s="56"/>
      <c r="BC437" s="56"/>
      <c r="BD437" s="485"/>
      <c r="BE437" s="56"/>
      <c r="BF437" s="56"/>
      <c r="BG437" s="56"/>
      <c r="BH437" s="56"/>
      <c r="BI437" s="485"/>
      <c r="BJ437" s="56"/>
      <c r="BK437" s="56"/>
      <c r="BL437" s="56"/>
      <c r="BM437" s="56"/>
      <c r="BN437" s="485"/>
      <c r="BO437" s="56"/>
      <c r="BP437" s="56"/>
      <c r="BQ437" s="56"/>
      <c r="BR437" s="56"/>
      <c r="BS437" s="485"/>
      <c r="BT437" s="56"/>
      <c r="BU437" s="56"/>
      <c r="BV437" s="56"/>
      <c r="BW437" s="56"/>
      <c r="BX437" s="485"/>
      <c r="BY437" s="56"/>
      <c r="BZ437" s="56"/>
      <c r="CA437" s="56"/>
      <c r="CB437" s="56"/>
      <c r="CC437" s="485"/>
      <c r="CD437" s="56"/>
      <c r="CE437" s="56"/>
      <c r="CF437" s="56"/>
      <c r="CG437" s="56"/>
      <c r="CH437" s="485"/>
      <c r="CI437" s="56"/>
      <c r="CJ437" s="56"/>
      <c r="CK437" s="56"/>
      <c r="CL437" s="56"/>
      <c r="CM437" s="485"/>
      <c r="CN437" s="56"/>
      <c r="CO437" s="56"/>
      <c r="CP437" s="56"/>
      <c r="CQ437" s="56"/>
      <c r="CR437" s="485"/>
      <c r="CS437" s="56"/>
      <c r="CT437" s="56"/>
      <c r="CU437" s="56"/>
      <c r="CV437" s="56"/>
      <c r="CW437" s="485"/>
      <c r="CX437" s="56"/>
      <c r="CY437" s="56"/>
      <c r="CZ437" s="56"/>
      <c r="DA437" s="56"/>
      <c r="DB437" s="485"/>
      <c r="DC437" s="56"/>
      <c r="DD437" s="56"/>
      <c r="DE437" s="56"/>
      <c r="DF437" s="56"/>
      <c r="DG437" s="485"/>
      <c r="DH437" s="56"/>
      <c r="DI437" s="56"/>
      <c r="DJ437" s="56"/>
      <c r="DK437" s="56"/>
      <c r="DL437" s="485"/>
      <c r="DM437" s="56"/>
      <c r="DN437" s="56"/>
      <c r="DO437" s="56"/>
      <c r="DP437" s="56"/>
      <c r="DQ437" s="485"/>
      <c r="DR437" s="56"/>
      <c r="DS437" s="56"/>
      <c r="DT437" s="56"/>
      <c r="DU437" s="56"/>
      <c r="DV437" s="485"/>
      <c r="DW437" s="56"/>
      <c r="DX437" s="56"/>
      <c r="DY437" s="56"/>
      <c r="DZ437" s="56"/>
      <c r="EA437" s="485"/>
      <c r="EB437" s="56"/>
      <c r="EC437" s="56"/>
      <c r="ED437" s="56"/>
      <c r="EE437" s="56"/>
      <c r="EF437" s="485"/>
      <c r="EG437" s="56"/>
      <c r="EH437" s="56"/>
      <c r="EI437" s="56"/>
      <c r="EJ437" s="56"/>
      <c r="EK437" s="485"/>
      <c r="EL437" s="56"/>
      <c r="EM437" s="56"/>
      <c r="EN437" s="56"/>
      <c r="EO437" s="56"/>
      <c r="EP437" s="144"/>
    </row>
    <row r="438" spans="4:146" ht="12.75" customHeight="1" x14ac:dyDescent="0.3">
      <c r="D438" s="144" t="s">
        <v>384</v>
      </c>
      <c r="H438" s="56">
        <f>SUM(H439:H439)</f>
        <v>0</v>
      </c>
      <c r="I438" s="56"/>
      <c r="J438" s="56"/>
      <c r="K438" s="485"/>
      <c r="L438" s="56"/>
      <c r="M438" s="56">
        <f>SUM(M439:M439)</f>
        <v>0</v>
      </c>
      <c r="N438" s="56"/>
      <c r="O438" s="56"/>
      <c r="P438" s="485"/>
      <c r="Q438" s="56"/>
      <c r="R438" s="56">
        <f>SUM(R439:R439)</f>
        <v>9095</v>
      </c>
      <c r="S438" s="56"/>
      <c r="T438" s="56"/>
      <c r="U438" s="485"/>
      <c r="V438" s="56"/>
      <c r="W438" s="56">
        <f>SUM(W439:W439)</f>
        <v>0</v>
      </c>
      <c r="X438" s="56"/>
      <c r="Y438" s="56"/>
      <c r="Z438" s="485"/>
      <c r="AA438" s="56"/>
      <c r="AB438" s="56">
        <f>SUM(AB439:AB439)</f>
        <v>0</v>
      </c>
      <c r="AC438" s="56"/>
      <c r="AD438" s="56"/>
      <c r="AE438" s="485"/>
      <c r="AF438" s="56"/>
      <c r="AG438" s="56">
        <f>SUM(AG439:AG439)</f>
        <v>0</v>
      </c>
      <c r="AH438" s="56"/>
      <c r="AI438" s="56"/>
      <c r="AJ438" s="485"/>
      <c r="AK438" s="56"/>
      <c r="AL438" s="56">
        <f>SUM(AL439:AL439)</f>
        <v>0</v>
      </c>
      <c r="AM438" s="56"/>
      <c r="AN438" s="56"/>
      <c r="AO438" s="485"/>
      <c r="AP438" s="56"/>
      <c r="AQ438" s="56">
        <f>SUM(AQ439:AQ439)</f>
        <v>0</v>
      </c>
      <c r="AR438" s="56"/>
      <c r="AS438" s="56"/>
      <c r="AT438" s="485"/>
      <c r="AU438" s="56"/>
      <c r="AV438" s="56">
        <f>SUM(AV439:AV439)</f>
        <v>0</v>
      </c>
      <c r="AW438" s="56"/>
      <c r="AX438" s="56"/>
      <c r="AY438" s="485"/>
      <c r="AZ438" s="56"/>
      <c r="BA438" s="56">
        <f>SUM(BA439:BA439)</f>
        <v>0</v>
      </c>
      <c r="BB438" s="56"/>
      <c r="BC438" s="56"/>
      <c r="BD438" s="485"/>
      <c r="BE438" s="56"/>
      <c r="BF438" s="56">
        <f>SUM(BF439:BF439)</f>
        <v>0</v>
      </c>
      <c r="BG438" s="56"/>
      <c r="BH438" s="56"/>
      <c r="BI438" s="485"/>
      <c r="BJ438" s="56"/>
      <c r="BK438" s="56">
        <f>SUM(BK439:BK439)</f>
        <v>0</v>
      </c>
      <c r="BL438" s="56"/>
      <c r="BM438" s="56"/>
      <c r="BN438" s="485"/>
      <c r="BO438" s="56"/>
      <c r="BP438" s="56">
        <f>SUM(BP439:BP439)</f>
        <v>0</v>
      </c>
      <c r="BQ438" s="56"/>
      <c r="BR438" s="56"/>
      <c r="BS438" s="485"/>
      <c r="BT438" s="56"/>
      <c r="BU438" s="56">
        <f>SUM(BU439:BU439)</f>
        <v>9095</v>
      </c>
      <c r="BV438" s="56"/>
      <c r="BW438" s="56"/>
      <c r="BX438" s="485"/>
      <c r="BY438" s="56"/>
      <c r="BZ438" s="56">
        <f>SUM(BZ439:BZ439)</f>
        <v>0</v>
      </c>
      <c r="CA438" s="56"/>
      <c r="CB438" s="56"/>
      <c r="CC438" s="485"/>
      <c r="CD438" s="56"/>
      <c r="CE438" s="56">
        <f>SUM(CE439:CE439)</f>
        <v>0</v>
      </c>
      <c r="CF438" s="56"/>
      <c r="CG438" s="56"/>
      <c r="CH438" s="485"/>
      <c r="CI438" s="56"/>
      <c r="CJ438" s="56">
        <f>SUM(CJ439:CJ439)</f>
        <v>0</v>
      </c>
      <c r="CK438" s="56"/>
      <c r="CL438" s="56"/>
      <c r="CM438" s="485"/>
      <c r="CN438" s="56"/>
      <c r="CO438" s="56">
        <f>SUM(CO439:CO439)</f>
        <v>0</v>
      </c>
      <c r="CP438" s="56"/>
      <c r="CQ438" s="56"/>
      <c r="CR438" s="485"/>
      <c r="CS438" s="56"/>
      <c r="CT438" s="56">
        <f>SUM(CT439:CT439)</f>
        <v>0</v>
      </c>
      <c r="CU438" s="56"/>
      <c r="CV438" s="56"/>
      <c r="CW438" s="485"/>
      <c r="CX438" s="56"/>
      <c r="CY438" s="56">
        <f>SUM(CY439:CY439)</f>
        <v>0</v>
      </c>
      <c r="CZ438" s="56"/>
      <c r="DA438" s="56"/>
      <c r="DB438" s="485"/>
      <c r="DC438" s="56"/>
      <c r="DD438" s="56">
        <f>SUM(DD439:DD439)</f>
        <v>0</v>
      </c>
      <c r="DE438" s="56"/>
      <c r="DF438" s="56"/>
      <c r="DG438" s="485"/>
      <c r="DH438" s="56"/>
      <c r="DI438" s="56">
        <f>SUM(DI439:DI439)</f>
        <v>0</v>
      </c>
      <c r="DJ438" s="56"/>
      <c r="DK438" s="56"/>
      <c r="DL438" s="485"/>
      <c r="DM438" s="56"/>
      <c r="DN438" s="56">
        <f>SUM(DN439:DN439)</f>
        <v>0</v>
      </c>
      <c r="DO438" s="56"/>
      <c r="DP438" s="56"/>
      <c r="DQ438" s="485"/>
      <c r="DR438" s="56"/>
      <c r="DS438" s="56">
        <f>SUM(DS439:DS439)</f>
        <v>0</v>
      </c>
      <c r="DT438" s="56"/>
      <c r="DU438" s="56"/>
      <c r="DV438" s="485"/>
      <c r="DW438" s="56"/>
      <c r="DX438" s="56">
        <f>SUM(DX439:DX439)</f>
        <v>0</v>
      </c>
      <c r="DY438" s="56"/>
      <c r="DZ438" s="56"/>
      <c r="EA438" s="485"/>
      <c r="EB438" s="56"/>
      <c r="EC438" s="56">
        <f>SUM(EC439:EC439)</f>
        <v>0</v>
      </c>
      <c r="ED438" s="56"/>
      <c r="EE438" s="56"/>
      <c r="EF438" s="485"/>
      <c r="EG438" s="56"/>
      <c r="EH438" s="56">
        <f>SUM(EH439:EH439)</f>
        <v>0</v>
      </c>
      <c r="EI438" s="56"/>
      <c r="EJ438" s="56"/>
      <c r="EK438" s="485"/>
      <c r="EL438" s="56"/>
      <c r="EM438" s="56">
        <f>SUM(EM439:EM439)</f>
        <v>0</v>
      </c>
      <c r="EN438" s="56"/>
      <c r="EO438" s="56"/>
      <c r="EP438" s="144"/>
    </row>
    <row r="439" spans="4:146" ht="12.75" customHeight="1" x14ac:dyDescent="0.3">
      <c r="D439" s="144" t="s">
        <v>362</v>
      </c>
      <c r="G439" s="488"/>
      <c r="H439" s="492">
        <v>0</v>
      </c>
      <c r="I439" s="490"/>
      <c r="J439" s="56"/>
      <c r="K439" s="485"/>
      <c r="L439" s="491"/>
      <c r="M439" s="492">
        <v>0</v>
      </c>
      <c r="N439" s="490"/>
      <c r="O439" s="56"/>
      <c r="P439" s="485"/>
      <c r="Q439" s="491"/>
      <c r="R439" s="492">
        <v>9095</v>
      </c>
      <c r="S439" s="490"/>
      <c r="T439" s="56"/>
      <c r="U439" s="485"/>
      <c r="V439" s="491"/>
      <c r="W439" s="492">
        <v>0</v>
      </c>
      <c r="X439" s="490"/>
      <c r="Y439" s="56"/>
      <c r="Z439" s="485"/>
      <c r="AA439" s="491"/>
      <c r="AB439" s="492">
        <v>0</v>
      </c>
      <c r="AC439" s="490"/>
      <c r="AD439" s="56"/>
      <c r="AE439" s="485"/>
      <c r="AF439" s="491"/>
      <c r="AG439" s="492">
        <v>0</v>
      </c>
      <c r="AH439" s="490"/>
      <c r="AI439" s="56"/>
      <c r="AJ439" s="485"/>
      <c r="AK439" s="491"/>
      <c r="AL439" s="492">
        <v>0</v>
      </c>
      <c r="AM439" s="490"/>
      <c r="AN439" s="56"/>
      <c r="AO439" s="485"/>
      <c r="AP439" s="491"/>
      <c r="AQ439" s="492">
        <v>0</v>
      </c>
      <c r="AR439" s="490"/>
      <c r="AS439" s="56"/>
      <c r="AT439" s="485"/>
      <c r="AU439" s="491"/>
      <c r="AV439" s="492">
        <v>0</v>
      </c>
      <c r="AW439" s="490"/>
      <c r="AX439" s="56"/>
      <c r="AY439" s="485"/>
      <c r="AZ439" s="491"/>
      <c r="BA439" s="492">
        <v>0</v>
      </c>
      <c r="BB439" s="490"/>
      <c r="BC439" s="56"/>
      <c r="BD439" s="485"/>
      <c r="BE439" s="491"/>
      <c r="BF439" s="492">
        <v>0</v>
      </c>
      <c r="BG439" s="490"/>
      <c r="BH439" s="56"/>
      <c r="BI439" s="485"/>
      <c r="BJ439" s="491"/>
      <c r="BK439" s="492">
        <v>0</v>
      </c>
      <c r="BL439" s="490"/>
      <c r="BM439" s="56"/>
      <c r="BN439" s="485"/>
      <c r="BO439" s="491"/>
      <c r="BP439" s="492">
        <v>0</v>
      </c>
      <c r="BQ439" s="490"/>
      <c r="BR439" s="56"/>
      <c r="BS439" s="485"/>
      <c r="BT439" s="491"/>
      <c r="BU439" s="492">
        <f>SUM(M439:BP439)</f>
        <v>9095</v>
      </c>
      <c r="BV439" s="490"/>
      <c r="BW439" s="56"/>
      <c r="BX439" s="485"/>
      <c r="BY439" s="491"/>
      <c r="BZ439" s="492">
        <v>0</v>
      </c>
      <c r="CA439" s="490"/>
      <c r="CB439" s="56"/>
      <c r="CC439" s="485"/>
      <c r="CD439" s="491"/>
      <c r="CE439" s="492">
        <v>0</v>
      </c>
      <c r="CF439" s="490"/>
      <c r="CG439" s="56"/>
      <c r="CH439" s="485"/>
      <c r="CI439" s="491"/>
      <c r="CJ439" s="492">
        <v>0</v>
      </c>
      <c r="CK439" s="490"/>
      <c r="CL439" s="56"/>
      <c r="CM439" s="485"/>
      <c r="CN439" s="491"/>
      <c r="CO439" s="492">
        <v>0</v>
      </c>
      <c r="CP439" s="490"/>
      <c r="CQ439" s="56"/>
      <c r="CR439" s="485"/>
      <c r="CS439" s="491"/>
      <c r="CT439" s="492">
        <v>0</v>
      </c>
      <c r="CU439" s="490"/>
      <c r="CV439" s="56"/>
      <c r="CW439" s="485"/>
      <c r="CX439" s="491"/>
      <c r="CY439" s="492">
        <v>0</v>
      </c>
      <c r="CZ439" s="490"/>
      <c r="DA439" s="56"/>
      <c r="DB439" s="485"/>
      <c r="DC439" s="491"/>
      <c r="DD439" s="492">
        <v>0</v>
      </c>
      <c r="DE439" s="490"/>
      <c r="DF439" s="56"/>
      <c r="DG439" s="485"/>
      <c r="DH439" s="491"/>
      <c r="DI439" s="492">
        <v>0</v>
      </c>
      <c r="DJ439" s="490"/>
      <c r="DK439" s="56"/>
      <c r="DL439" s="485"/>
      <c r="DM439" s="491"/>
      <c r="DN439" s="492">
        <v>0</v>
      </c>
      <c r="DO439" s="490"/>
      <c r="DP439" s="56"/>
      <c r="DQ439" s="485"/>
      <c r="DR439" s="491"/>
      <c r="DS439" s="492">
        <v>0</v>
      </c>
      <c r="DT439" s="490"/>
      <c r="DU439" s="56"/>
      <c r="DV439" s="485"/>
      <c r="DW439" s="491"/>
      <c r="DX439" s="492">
        <v>0</v>
      </c>
      <c r="DY439" s="490"/>
      <c r="DZ439" s="56"/>
      <c r="EA439" s="485"/>
      <c r="EB439" s="491"/>
      <c r="EC439" s="492">
        <v>0</v>
      </c>
      <c r="ED439" s="490"/>
      <c r="EE439" s="56"/>
      <c r="EF439" s="485"/>
      <c r="EG439" s="491"/>
      <c r="EH439" s="492">
        <v>0</v>
      </c>
      <c r="EI439" s="490"/>
      <c r="EJ439" s="56"/>
      <c r="EK439" s="485"/>
      <c r="EL439" s="491"/>
      <c r="EM439" s="492">
        <f t="shared" ref="EM439" si="65">SUM(CE439:CO439)</f>
        <v>0</v>
      </c>
      <c r="EN439" s="490"/>
      <c r="EO439" s="56"/>
      <c r="EP439" s="144"/>
    </row>
    <row r="440" spans="4:146" ht="12.75" customHeight="1" x14ac:dyDescent="0.3">
      <c r="D440" s="144"/>
      <c r="H440" s="56"/>
      <c r="I440" s="56"/>
      <c r="J440" s="56"/>
      <c r="K440" s="485"/>
      <c r="L440" s="56"/>
      <c r="M440" s="56"/>
      <c r="N440" s="56"/>
      <c r="O440" s="56"/>
      <c r="P440" s="485"/>
      <c r="Q440" s="56"/>
      <c r="R440" s="56"/>
      <c r="S440" s="56"/>
      <c r="T440" s="56"/>
      <c r="U440" s="485"/>
      <c r="V440" s="56"/>
      <c r="W440" s="56"/>
      <c r="X440" s="56"/>
      <c r="Y440" s="56"/>
      <c r="Z440" s="485"/>
      <c r="AA440" s="56"/>
      <c r="AB440" s="56"/>
      <c r="AC440" s="56"/>
      <c r="AD440" s="56"/>
      <c r="AE440" s="485"/>
      <c r="AF440" s="56"/>
      <c r="AG440" s="56"/>
      <c r="AH440" s="56"/>
      <c r="AI440" s="56"/>
      <c r="AJ440" s="485"/>
      <c r="AK440" s="56"/>
      <c r="AL440" s="56"/>
      <c r="AM440" s="56"/>
      <c r="AN440" s="56"/>
      <c r="AO440" s="485"/>
      <c r="AP440" s="56"/>
      <c r="AQ440" s="56"/>
      <c r="AR440" s="56"/>
      <c r="AS440" s="56"/>
      <c r="AT440" s="485"/>
      <c r="AU440" s="56"/>
      <c r="AV440" s="56"/>
      <c r="AW440" s="56"/>
      <c r="AX440" s="56"/>
      <c r="AY440" s="485"/>
      <c r="AZ440" s="56"/>
      <c r="BA440" s="56"/>
      <c r="BB440" s="56"/>
      <c r="BC440" s="56"/>
      <c r="BD440" s="485"/>
      <c r="BE440" s="56"/>
      <c r="BF440" s="56"/>
      <c r="BG440" s="56"/>
      <c r="BH440" s="56"/>
      <c r="BI440" s="485"/>
      <c r="BJ440" s="56"/>
      <c r="BK440" s="56"/>
      <c r="BL440" s="56"/>
      <c r="BM440" s="56"/>
      <c r="BN440" s="485"/>
      <c r="BO440" s="56"/>
      <c r="BP440" s="56"/>
      <c r="BQ440" s="56"/>
      <c r="BR440" s="56"/>
      <c r="BS440" s="485"/>
      <c r="BT440" s="56"/>
      <c r="BU440" s="56"/>
      <c r="BV440" s="56"/>
      <c r="BW440" s="56"/>
      <c r="BX440" s="485"/>
      <c r="BY440" s="56"/>
      <c r="BZ440" s="56"/>
      <c r="CA440" s="56"/>
      <c r="CB440" s="56"/>
      <c r="CC440" s="485"/>
      <c r="CD440" s="56"/>
      <c r="CE440" s="56"/>
      <c r="CF440" s="56"/>
      <c r="CG440" s="56"/>
      <c r="CH440" s="485"/>
      <c r="CI440" s="56"/>
      <c r="CJ440" s="56"/>
      <c r="CK440" s="56"/>
      <c r="CL440" s="56"/>
      <c r="CM440" s="485"/>
      <c r="CN440" s="56"/>
      <c r="CO440" s="56"/>
      <c r="CP440" s="56"/>
      <c r="CQ440" s="56"/>
      <c r="CR440" s="485"/>
      <c r="CS440" s="56"/>
      <c r="CT440" s="56"/>
      <c r="CU440" s="56"/>
      <c r="CV440" s="56"/>
      <c r="CW440" s="485"/>
      <c r="CX440" s="56"/>
      <c r="CY440" s="56"/>
      <c r="CZ440" s="56"/>
      <c r="DA440" s="56"/>
      <c r="DB440" s="485"/>
      <c r="DC440" s="56"/>
      <c r="DD440" s="56"/>
      <c r="DE440" s="56"/>
      <c r="DF440" s="56"/>
      <c r="DG440" s="485"/>
      <c r="DH440" s="56"/>
      <c r="DI440" s="56"/>
      <c r="DJ440" s="56"/>
      <c r="DK440" s="56"/>
      <c r="DL440" s="485"/>
      <c r="DM440" s="56"/>
      <c r="DN440" s="56"/>
      <c r="DO440" s="56"/>
      <c r="DP440" s="56"/>
      <c r="DQ440" s="485"/>
      <c r="DR440" s="56"/>
      <c r="DS440" s="56"/>
      <c r="DT440" s="56"/>
      <c r="DU440" s="56"/>
      <c r="DV440" s="485"/>
      <c r="DW440" s="56"/>
      <c r="DX440" s="56"/>
      <c r="DY440" s="56"/>
      <c r="DZ440" s="56"/>
      <c r="EA440" s="485"/>
      <c r="EB440" s="56"/>
      <c r="EC440" s="56"/>
      <c r="ED440" s="56"/>
      <c r="EE440" s="56"/>
      <c r="EF440" s="485"/>
      <c r="EG440" s="56"/>
      <c r="EH440" s="56"/>
      <c r="EI440" s="56"/>
      <c r="EJ440" s="56"/>
      <c r="EK440" s="485"/>
      <c r="EL440" s="56"/>
      <c r="EM440" s="56"/>
      <c r="EN440" s="56"/>
      <c r="EO440" s="56"/>
      <c r="EP440" s="144"/>
    </row>
    <row r="441" spans="4:146" x14ac:dyDescent="0.3">
      <c r="D441" s="144" t="s">
        <v>385</v>
      </c>
      <c r="H441" s="56">
        <f>SUM(H442)</f>
        <v>0</v>
      </c>
      <c r="I441" s="56"/>
      <c r="J441" s="56"/>
      <c r="K441" s="485"/>
      <c r="M441" s="56">
        <f>SUM(M442)</f>
        <v>0</v>
      </c>
      <c r="N441" s="56"/>
      <c r="O441" s="56"/>
      <c r="P441" s="485"/>
      <c r="R441" s="56">
        <f>SUM(R442:R442)</f>
        <v>196553</v>
      </c>
      <c r="S441" s="56"/>
      <c r="T441" s="56"/>
      <c r="U441" s="485"/>
      <c r="W441" s="56">
        <f>SUM(W442)</f>
        <v>964</v>
      </c>
      <c r="X441" s="56"/>
      <c r="Y441" s="56"/>
      <c r="Z441" s="485"/>
      <c r="AB441" s="56">
        <f>SUM(AB442)</f>
        <v>0</v>
      </c>
      <c r="AC441" s="56"/>
      <c r="AD441" s="56"/>
      <c r="AE441" s="485"/>
      <c r="AG441" s="56">
        <f>SUM(AG442)</f>
        <v>0</v>
      </c>
      <c r="AH441" s="56"/>
      <c r="AI441" s="56"/>
      <c r="AJ441" s="485"/>
      <c r="AL441" s="56">
        <f>SUM(AL442)</f>
        <v>0</v>
      </c>
      <c r="AM441" s="56"/>
      <c r="AN441" s="56"/>
      <c r="AO441" s="485"/>
      <c r="AQ441" s="56">
        <f>SUM(AQ442)</f>
        <v>0</v>
      </c>
      <c r="AR441" s="56"/>
      <c r="AS441" s="56"/>
      <c r="AT441" s="485"/>
      <c r="AV441" s="56">
        <f>SUM(AV442)</f>
        <v>0</v>
      </c>
      <c r="AW441" s="56"/>
      <c r="AX441" s="56"/>
      <c r="AY441" s="485"/>
      <c r="BA441" s="56">
        <f>SUM(BA442)</f>
        <v>0</v>
      </c>
      <c r="BB441" s="56"/>
      <c r="BC441" s="56"/>
      <c r="BD441" s="485"/>
      <c r="BF441" s="56">
        <f>SUM(BF442)</f>
        <v>0</v>
      </c>
      <c r="BG441" s="56"/>
      <c r="BH441" s="56"/>
      <c r="BI441" s="485"/>
      <c r="BK441" s="56">
        <f>SUM(BK442)</f>
        <v>0</v>
      </c>
      <c r="BL441" s="56"/>
      <c r="BM441" s="56"/>
      <c r="BN441" s="485"/>
      <c r="BP441" s="56">
        <f>SUM(BP442)</f>
        <v>0</v>
      </c>
      <c r="BQ441" s="56"/>
      <c r="BR441" s="56"/>
      <c r="BS441" s="485"/>
      <c r="BU441" s="56">
        <f>SUM(BU442:BU442)</f>
        <v>197517</v>
      </c>
      <c r="BV441" s="56"/>
      <c r="BW441" s="56"/>
      <c r="BX441" s="485"/>
      <c r="BZ441" s="56">
        <f>SUM(BZ442)</f>
        <v>882436</v>
      </c>
      <c r="CA441" s="56"/>
      <c r="CB441" s="56"/>
      <c r="CC441" s="485"/>
      <c r="CE441" s="56">
        <f>SUM(CE442:CE442)</f>
        <v>0</v>
      </c>
      <c r="CF441" s="56"/>
      <c r="CG441" s="56"/>
      <c r="CH441" s="485"/>
      <c r="CI441" s="56"/>
      <c r="CJ441" s="56">
        <f>SUM(CJ442:CJ442)</f>
        <v>218694</v>
      </c>
      <c r="CK441" s="56"/>
      <c r="CL441" s="56"/>
      <c r="CM441" s="485"/>
      <c r="CN441" s="56"/>
      <c r="CO441" s="56">
        <f>SUM(CO442:CO442)</f>
        <v>0</v>
      </c>
      <c r="CP441" s="56"/>
      <c r="CQ441" s="56"/>
      <c r="CR441" s="485"/>
      <c r="CS441" s="56"/>
      <c r="CT441" s="56">
        <f>SUM(CT442:CT442)</f>
        <v>0</v>
      </c>
      <c r="CU441" s="56"/>
      <c r="CV441" s="56"/>
      <c r="CW441" s="485"/>
      <c r="CX441" s="56"/>
      <c r="CY441" s="56">
        <f>SUM(CY442:CY442)</f>
        <v>0</v>
      </c>
      <c r="CZ441" s="56"/>
      <c r="DA441" s="56"/>
      <c r="DB441" s="485"/>
      <c r="DC441" s="56"/>
      <c r="DD441" s="56">
        <f>SUM(DD442:DD442)</f>
        <v>237446</v>
      </c>
      <c r="DE441" s="56"/>
      <c r="DF441" s="56"/>
      <c r="DG441" s="485"/>
      <c r="DH441" s="56"/>
      <c r="DI441" s="56">
        <f>SUM(DI442:DI442)</f>
        <v>230297</v>
      </c>
      <c r="DJ441" s="56"/>
      <c r="DK441" s="56"/>
      <c r="DL441" s="485"/>
      <c r="DM441" s="56"/>
      <c r="DN441" s="56">
        <f>SUM(DN442:DN442)</f>
        <v>0</v>
      </c>
      <c r="DO441" s="56"/>
      <c r="DP441" s="56"/>
      <c r="DQ441" s="485"/>
      <c r="DR441" s="56"/>
      <c r="DS441" s="56">
        <f>SUM(DS442:DS442)</f>
        <v>0</v>
      </c>
      <c r="DT441" s="56"/>
      <c r="DU441" s="56"/>
      <c r="DV441" s="485"/>
      <c r="DW441" s="56"/>
      <c r="DX441" s="56">
        <f>SUM(DX442:DX442)</f>
        <v>0</v>
      </c>
      <c r="DY441" s="56"/>
      <c r="DZ441" s="56"/>
      <c r="EA441" s="485"/>
      <c r="EB441" s="56"/>
      <c r="EC441" s="56">
        <f>SUM(EC442:EC442)</f>
        <v>71498</v>
      </c>
      <c r="ED441" s="56"/>
      <c r="EE441" s="56"/>
      <c r="EF441" s="485"/>
      <c r="EG441" s="56"/>
      <c r="EH441" s="56">
        <f>SUM(EH442:EH442)</f>
        <v>124501</v>
      </c>
      <c r="EI441" s="56"/>
      <c r="EJ441" s="56"/>
      <c r="EK441" s="485"/>
      <c r="EM441" s="56">
        <f>SUM(EM442:EM442)</f>
        <v>218694</v>
      </c>
      <c r="EN441" s="56"/>
      <c r="EO441" s="56"/>
      <c r="EP441" s="144"/>
    </row>
    <row r="442" spans="4:146" x14ac:dyDescent="0.3">
      <c r="D442" s="144" t="s">
        <v>362</v>
      </c>
      <c r="G442" s="488"/>
      <c r="H442" s="492">
        <v>0</v>
      </c>
      <c r="I442" s="490"/>
      <c r="J442" s="56"/>
      <c r="K442" s="485"/>
      <c r="L442" s="488"/>
      <c r="M442" s="492">
        <v>0</v>
      </c>
      <c r="N442" s="490"/>
      <c r="O442" s="56"/>
      <c r="P442" s="485"/>
      <c r="Q442" s="488"/>
      <c r="R442" s="492">
        <v>196553</v>
      </c>
      <c r="S442" s="490"/>
      <c r="T442" s="56"/>
      <c r="U442" s="485"/>
      <c r="V442" s="488"/>
      <c r="W442" s="492">
        <v>964</v>
      </c>
      <c r="X442" s="490"/>
      <c r="Y442" s="56"/>
      <c r="Z442" s="485"/>
      <c r="AA442" s="488"/>
      <c r="AB442" s="492">
        <v>0</v>
      </c>
      <c r="AC442" s="490"/>
      <c r="AD442" s="56"/>
      <c r="AE442" s="485"/>
      <c r="AF442" s="488"/>
      <c r="AG442" s="492">
        <v>0</v>
      </c>
      <c r="AH442" s="490"/>
      <c r="AI442" s="56"/>
      <c r="AJ442" s="485"/>
      <c r="AK442" s="488"/>
      <c r="AL442" s="492">
        <v>0</v>
      </c>
      <c r="AM442" s="490"/>
      <c r="AN442" s="56"/>
      <c r="AO442" s="485"/>
      <c r="AP442" s="488"/>
      <c r="AQ442" s="492">
        <v>0</v>
      </c>
      <c r="AR442" s="490"/>
      <c r="AS442" s="56"/>
      <c r="AT442" s="485"/>
      <c r="AU442" s="488"/>
      <c r="AV442" s="492">
        <v>0</v>
      </c>
      <c r="AW442" s="490"/>
      <c r="AX442" s="56"/>
      <c r="AY442" s="485"/>
      <c r="AZ442" s="488"/>
      <c r="BA442" s="492">
        <v>0</v>
      </c>
      <c r="BB442" s="490"/>
      <c r="BC442" s="56"/>
      <c r="BD442" s="485"/>
      <c r="BE442" s="488"/>
      <c r="BF442" s="492">
        <v>0</v>
      </c>
      <c r="BG442" s="490"/>
      <c r="BH442" s="56"/>
      <c r="BI442" s="485"/>
      <c r="BJ442" s="488"/>
      <c r="BK442" s="492">
        <v>0</v>
      </c>
      <c r="BL442" s="490"/>
      <c r="BM442" s="56"/>
      <c r="BN442" s="485"/>
      <c r="BO442" s="488"/>
      <c r="BP442" s="492">
        <v>0</v>
      </c>
      <c r="BQ442" s="490"/>
      <c r="BR442" s="56"/>
      <c r="BS442" s="485"/>
      <c r="BT442" s="488"/>
      <c r="BU442" s="492">
        <f>SUM(M442:BP442)</f>
        <v>197517</v>
      </c>
      <c r="BV442" s="490"/>
      <c r="BW442" s="56"/>
      <c r="BX442" s="485"/>
      <c r="BY442" s="488"/>
      <c r="BZ442" s="492">
        <v>882436</v>
      </c>
      <c r="CA442" s="490"/>
      <c r="CB442" s="56"/>
      <c r="CC442" s="485"/>
      <c r="CD442" s="488"/>
      <c r="CE442" s="492">
        <v>0</v>
      </c>
      <c r="CF442" s="490"/>
      <c r="CG442" s="56"/>
      <c r="CH442" s="485"/>
      <c r="CI442" s="491"/>
      <c r="CJ442" s="492">
        <v>218694</v>
      </c>
      <c r="CK442" s="490"/>
      <c r="CL442" s="56"/>
      <c r="CM442" s="485"/>
      <c r="CN442" s="491"/>
      <c r="CO442" s="492">
        <v>0</v>
      </c>
      <c r="CP442" s="490"/>
      <c r="CQ442" s="56"/>
      <c r="CR442" s="485"/>
      <c r="CS442" s="491"/>
      <c r="CT442" s="492">
        <v>0</v>
      </c>
      <c r="CU442" s="490"/>
      <c r="CV442" s="56"/>
      <c r="CW442" s="485"/>
      <c r="CX442" s="491"/>
      <c r="CY442" s="492">
        <v>0</v>
      </c>
      <c r="CZ442" s="490"/>
      <c r="DA442" s="56"/>
      <c r="DB442" s="485"/>
      <c r="DC442" s="491"/>
      <c r="DD442" s="492">
        <v>237446</v>
      </c>
      <c r="DE442" s="490"/>
      <c r="DF442" s="56"/>
      <c r="DG442" s="485"/>
      <c r="DH442" s="491"/>
      <c r="DI442" s="492">
        <v>230297</v>
      </c>
      <c r="DJ442" s="490"/>
      <c r="DK442" s="56"/>
      <c r="DL442" s="485"/>
      <c r="DM442" s="491"/>
      <c r="DN442" s="492">
        <v>0</v>
      </c>
      <c r="DO442" s="490"/>
      <c r="DP442" s="56"/>
      <c r="DQ442" s="485"/>
      <c r="DR442" s="491"/>
      <c r="DS442" s="492">
        <v>0</v>
      </c>
      <c r="DT442" s="490"/>
      <c r="DU442" s="56"/>
      <c r="DV442" s="485"/>
      <c r="DW442" s="491"/>
      <c r="DX442" s="492">
        <v>0</v>
      </c>
      <c r="DY442" s="490"/>
      <c r="DZ442" s="56"/>
      <c r="EA442" s="485"/>
      <c r="EB442" s="491"/>
      <c r="EC442" s="492">
        <v>71498</v>
      </c>
      <c r="ED442" s="490"/>
      <c r="EE442" s="56"/>
      <c r="EF442" s="485"/>
      <c r="EG442" s="491"/>
      <c r="EH442" s="492">
        <v>124501</v>
      </c>
      <c r="EI442" s="490"/>
      <c r="EJ442" s="56"/>
      <c r="EK442" s="485"/>
      <c r="EL442" s="488"/>
      <c r="EM442" s="492">
        <f t="shared" ref="EM442" si="66">SUM(CE442:CO442)</f>
        <v>218694</v>
      </c>
      <c r="EN442" s="490"/>
      <c r="EO442" s="56"/>
      <c r="EP442" s="144"/>
    </row>
    <row r="443" spans="4:146" x14ac:dyDescent="0.3">
      <c r="D443" s="144"/>
      <c r="H443" s="56"/>
      <c r="I443" s="56"/>
      <c r="J443" s="56"/>
      <c r="K443" s="485"/>
      <c r="L443" s="56"/>
      <c r="M443" s="56"/>
      <c r="N443" s="56"/>
      <c r="O443" s="56"/>
      <c r="P443" s="485"/>
      <c r="Q443" s="56"/>
      <c r="R443" s="56"/>
      <c r="S443" s="56"/>
      <c r="T443" s="56"/>
      <c r="U443" s="485"/>
      <c r="V443" s="56"/>
      <c r="W443" s="56"/>
      <c r="X443" s="56"/>
      <c r="Y443" s="56"/>
      <c r="Z443" s="485"/>
      <c r="AA443" s="56"/>
      <c r="AB443" s="56"/>
      <c r="AC443" s="56"/>
      <c r="AD443" s="56"/>
      <c r="AE443" s="485"/>
      <c r="AF443" s="56"/>
      <c r="AG443" s="56"/>
      <c r="AH443" s="56"/>
      <c r="AI443" s="56"/>
      <c r="AJ443" s="485"/>
      <c r="AK443" s="56"/>
      <c r="AL443" s="56"/>
      <c r="AM443" s="56"/>
      <c r="AN443" s="56"/>
      <c r="AO443" s="485"/>
      <c r="AP443" s="56"/>
      <c r="AQ443" s="56"/>
      <c r="AR443" s="56"/>
      <c r="AS443" s="56"/>
      <c r="AT443" s="485"/>
      <c r="AU443" s="56"/>
      <c r="AV443" s="56"/>
      <c r="AW443" s="56"/>
      <c r="AX443" s="56"/>
      <c r="AY443" s="485"/>
      <c r="AZ443" s="56"/>
      <c r="BA443" s="56"/>
      <c r="BB443" s="56"/>
      <c r="BC443" s="56"/>
      <c r="BD443" s="485"/>
      <c r="BE443" s="56"/>
      <c r="BF443" s="56"/>
      <c r="BG443" s="56"/>
      <c r="BH443" s="56"/>
      <c r="BI443" s="485"/>
      <c r="BJ443" s="56"/>
      <c r="BK443" s="56"/>
      <c r="BL443" s="56"/>
      <c r="BM443" s="56"/>
      <c r="BN443" s="485"/>
      <c r="BO443" s="56"/>
      <c r="BP443" s="56"/>
      <c r="BQ443" s="56"/>
      <c r="BR443" s="56"/>
      <c r="BS443" s="485"/>
      <c r="BT443" s="56"/>
      <c r="BU443" s="56"/>
      <c r="BV443" s="56"/>
      <c r="BW443" s="56"/>
      <c r="BX443" s="485"/>
      <c r="BY443" s="56"/>
      <c r="BZ443" s="56"/>
      <c r="CA443" s="56"/>
      <c r="CB443" s="56"/>
      <c r="CC443" s="485"/>
      <c r="CD443" s="56"/>
      <c r="CE443" s="56"/>
      <c r="CF443" s="56"/>
      <c r="CG443" s="56"/>
      <c r="CH443" s="485"/>
      <c r="CI443" s="56"/>
      <c r="CJ443" s="56"/>
      <c r="CK443" s="56"/>
      <c r="CL443" s="56"/>
      <c r="CM443" s="485"/>
      <c r="CN443" s="56"/>
      <c r="CO443" s="56"/>
      <c r="CP443" s="56"/>
      <c r="CQ443" s="56"/>
      <c r="CR443" s="485"/>
      <c r="CS443" s="56"/>
      <c r="CT443" s="56"/>
      <c r="CU443" s="56"/>
      <c r="CV443" s="56"/>
      <c r="CW443" s="485"/>
      <c r="CX443" s="56"/>
      <c r="CY443" s="56"/>
      <c r="CZ443" s="56"/>
      <c r="DA443" s="56"/>
      <c r="DB443" s="485"/>
      <c r="DC443" s="56"/>
      <c r="DD443" s="56"/>
      <c r="DE443" s="56"/>
      <c r="DF443" s="56"/>
      <c r="DG443" s="485"/>
      <c r="DH443" s="56"/>
      <c r="DI443" s="56"/>
      <c r="DJ443" s="56"/>
      <c r="DK443" s="56"/>
      <c r="DL443" s="485"/>
      <c r="DM443" s="56"/>
      <c r="DN443" s="56"/>
      <c r="DO443" s="56"/>
      <c r="DP443" s="56"/>
      <c r="DQ443" s="485"/>
      <c r="DR443" s="56"/>
      <c r="DS443" s="56"/>
      <c r="DT443" s="56"/>
      <c r="DU443" s="56"/>
      <c r="DV443" s="485"/>
      <c r="DW443" s="56"/>
      <c r="DX443" s="56"/>
      <c r="DY443" s="56"/>
      <c r="DZ443" s="56"/>
      <c r="EA443" s="485"/>
      <c r="EB443" s="56"/>
      <c r="EC443" s="56"/>
      <c r="ED443" s="56"/>
      <c r="EE443" s="56"/>
      <c r="EF443" s="485"/>
      <c r="EG443" s="56"/>
      <c r="EH443" s="56"/>
      <c r="EI443" s="56"/>
      <c r="EJ443" s="56"/>
      <c r="EK443" s="485"/>
      <c r="EL443" s="56"/>
      <c r="EM443" s="56"/>
      <c r="EN443" s="56"/>
      <c r="EO443" s="56"/>
      <c r="EP443" s="144"/>
    </row>
    <row r="444" spans="4:146" x14ac:dyDescent="0.3">
      <c r="D444" s="144" t="s">
        <v>387</v>
      </c>
      <c r="H444" s="56">
        <f>SUM(H445:H445)</f>
        <v>0</v>
      </c>
      <c r="J444" s="56"/>
      <c r="K444" s="485"/>
      <c r="L444" s="56"/>
      <c r="M444" s="56">
        <f>SUM(M445:M445)</f>
        <v>98003</v>
      </c>
      <c r="N444" s="56"/>
      <c r="O444" s="56"/>
      <c r="P444" s="485"/>
      <c r="Q444" s="56"/>
      <c r="R444" s="56">
        <f>SUM(R445:R445)</f>
        <v>41259</v>
      </c>
      <c r="S444" s="56"/>
      <c r="T444" s="56"/>
      <c r="U444" s="485"/>
      <c r="V444" s="56"/>
      <c r="W444" s="56">
        <f>SUM(W445:W445)</f>
        <v>211421</v>
      </c>
      <c r="X444" s="56"/>
      <c r="Y444" s="56"/>
      <c r="Z444" s="485"/>
      <c r="AA444" s="56"/>
      <c r="AB444" s="56">
        <f>SUM(AB445:AB445)</f>
        <v>0</v>
      </c>
      <c r="AC444" s="56"/>
      <c r="AD444" s="56"/>
      <c r="AE444" s="485"/>
      <c r="AF444" s="56"/>
      <c r="AG444" s="56">
        <f>SUM(AG445:AG445)</f>
        <v>0</v>
      </c>
      <c r="AH444" s="56"/>
      <c r="AI444" s="56"/>
      <c r="AJ444" s="485"/>
      <c r="AK444" s="56"/>
      <c r="AL444" s="56">
        <f>SUM(AL445:AL445)</f>
        <v>0</v>
      </c>
      <c r="AM444" s="56"/>
      <c r="AN444" s="56"/>
      <c r="AO444" s="485"/>
      <c r="AP444" s="56"/>
      <c r="AQ444" s="56">
        <f>SUM(AQ445:AQ445)</f>
        <v>0</v>
      </c>
      <c r="AR444" s="56"/>
      <c r="AS444" s="56"/>
      <c r="AT444" s="485"/>
      <c r="AU444" s="56"/>
      <c r="AV444" s="56">
        <f>SUM(AV445:AV445)</f>
        <v>0</v>
      </c>
      <c r="AW444" s="56"/>
      <c r="AX444" s="56"/>
      <c r="AY444" s="485"/>
      <c r="AZ444" s="56"/>
      <c r="BA444" s="56">
        <f>SUM(BA445:BA445)</f>
        <v>0</v>
      </c>
      <c r="BB444" s="56"/>
      <c r="BC444" s="56"/>
      <c r="BD444" s="485"/>
      <c r="BE444" s="56"/>
      <c r="BF444" s="56">
        <f>SUM(BF445:BF445)</f>
        <v>0</v>
      </c>
      <c r="BG444" s="56"/>
      <c r="BH444" s="56"/>
      <c r="BI444" s="485"/>
      <c r="BJ444" s="56"/>
      <c r="BK444" s="56">
        <f>SUM(BK445:BK445)</f>
        <v>0</v>
      </c>
      <c r="BL444" s="56"/>
      <c r="BM444" s="56"/>
      <c r="BN444" s="485"/>
      <c r="BO444" s="56"/>
      <c r="BP444" s="56">
        <f>SUM(BP445:BP445)</f>
        <v>0</v>
      </c>
      <c r="BQ444" s="56"/>
      <c r="BR444" s="56"/>
      <c r="BS444" s="485"/>
      <c r="BT444" s="56"/>
      <c r="BU444" s="56">
        <f>SUM(BU445:BU445)</f>
        <v>350683</v>
      </c>
      <c r="BV444" s="56"/>
      <c r="BW444" s="56"/>
      <c r="BX444" s="485"/>
      <c r="BY444" s="56"/>
      <c r="BZ444" s="56">
        <f>SUM(BZ445:BZ445)</f>
        <v>511934</v>
      </c>
      <c r="CB444" s="56"/>
      <c r="CC444" s="485"/>
      <c r="CD444" s="56"/>
      <c r="CE444" s="56">
        <f>SUM(CE445:CE445)</f>
        <v>0</v>
      </c>
      <c r="CF444" s="56"/>
      <c r="CG444" s="56"/>
      <c r="CH444" s="485"/>
      <c r="CI444" s="56"/>
      <c r="CJ444" s="56">
        <f>SUM(CJ445:CJ445)</f>
        <v>0</v>
      </c>
      <c r="CK444" s="56"/>
      <c r="CL444" s="56"/>
      <c r="CM444" s="485"/>
      <c r="CN444" s="56"/>
      <c r="CO444" s="56">
        <f>SUM(CO445:CO445)</f>
        <v>0</v>
      </c>
      <c r="CP444" s="56"/>
      <c r="CQ444" s="56"/>
      <c r="CR444" s="485"/>
      <c r="CS444" s="56"/>
      <c r="CT444" s="56">
        <f>SUM(CT445:CT445)</f>
        <v>0</v>
      </c>
      <c r="CU444" s="56"/>
      <c r="CV444" s="56"/>
      <c r="CW444" s="485"/>
      <c r="CX444" s="56"/>
      <c r="CY444" s="56">
        <f>SUM(CY445:CY445)</f>
        <v>0</v>
      </c>
      <c r="CZ444" s="56"/>
      <c r="DA444" s="56"/>
      <c r="DB444" s="485"/>
      <c r="DC444" s="56"/>
      <c r="DD444" s="56">
        <f>SUM(DD445:DD445)</f>
        <v>0</v>
      </c>
      <c r="DE444" s="56"/>
      <c r="DF444" s="56"/>
      <c r="DG444" s="485"/>
      <c r="DH444" s="56"/>
      <c r="DI444" s="56">
        <f>SUM(DI445:DI445)</f>
        <v>0</v>
      </c>
      <c r="DJ444" s="56"/>
      <c r="DK444" s="56"/>
      <c r="DL444" s="485"/>
      <c r="DM444" s="56"/>
      <c r="DN444" s="56">
        <f>SUM(DN445:DN445)</f>
        <v>0</v>
      </c>
      <c r="DO444" s="56"/>
      <c r="DP444" s="56"/>
      <c r="DQ444" s="485"/>
      <c r="DR444" s="56"/>
      <c r="DS444" s="56">
        <f>SUM(DS445:DS445)</f>
        <v>9407</v>
      </c>
      <c r="DT444" s="56"/>
      <c r="DU444" s="56"/>
      <c r="DV444" s="485"/>
      <c r="DW444" s="56"/>
      <c r="DX444" s="56">
        <f>SUM(DX445:DX445)</f>
        <v>0</v>
      </c>
      <c r="DY444" s="56"/>
      <c r="DZ444" s="56"/>
      <c r="EA444" s="485"/>
      <c r="EB444" s="56"/>
      <c r="EC444" s="56">
        <f>SUM(EC445:EC445)</f>
        <v>141255</v>
      </c>
      <c r="ED444" s="56"/>
      <c r="EE444" s="56"/>
      <c r="EF444" s="485"/>
      <c r="EG444" s="56"/>
      <c r="EH444" s="56">
        <f>SUM(EH445:EH445)</f>
        <v>361272</v>
      </c>
      <c r="EI444" s="56"/>
      <c r="EJ444" s="56"/>
      <c r="EK444" s="485"/>
      <c r="EL444" s="56"/>
      <c r="EM444" s="56">
        <f>SUM(EM445:EM445)</f>
        <v>0</v>
      </c>
      <c r="EN444" s="56"/>
      <c r="EO444" s="56"/>
      <c r="EP444" s="144"/>
    </row>
    <row r="445" spans="4:146" x14ac:dyDescent="0.3">
      <c r="D445" s="144" t="s">
        <v>362</v>
      </c>
      <c r="G445" s="488"/>
      <c r="H445" s="492">
        <v>0</v>
      </c>
      <c r="I445" s="490"/>
      <c r="J445" s="56"/>
      <c r="K445" s="485"/>
      <c r="L445" s="488"/>
      <c r="M445" s="492">
        <v>98003</v>
      </c>
      <c r="N445" s="490"/>
      <c r="O445" s="56"/>
      <c r="P445" s="485"/>
      <c r="Q445" s="488"/>
      <c r="R445" s="492">
        <v>41259</v>
      </c>
      <c r="S445" s="490"/>
      <c r="T445" s="56"/>
      <c r="U445" s="485"/>
      <c r="V445" s="488"/>
      <c r="W445" s="492">
        <v>211421</v>
      </c>
      <c r="X445" s="490"/>
      <c r="Y445" s="56"/>
      <c r="Z445" s="485"/>
      <c r="AA445" s="488"/>
      <c r="AB445" s="492">
        <v>0</v>
      </c>
      <c r="AC445" s="490"/>
      <c r="AD445" s="56"/>
      <c r="AE445" s="485"/>
      <c r="AF445" s="488"/>
      <c r="AG445" s="492">
        <v>0</v>
      </c>
      <c r="AH445" s="490"/>
      <c r="AI445" s="56"/>
      <c r="AJ445" s="485"/>
      <c r="AK445" s="488"/>
      <c r="AL445" s="492">
        <v>0</v>
      </c>
      <c r="AM445" s="490"/>
      <c r="AN445" s="56"/>
      <c r="AO445" s="485"/>
      <c r="AP445" s="488"/>
      <c r="AQ445" s="492">
        <v>0</v>
      </c>
      <c r="AR445" s="490"/>
      <c r="AS445" s="56"/>
      <c r="AT445" s="485"/>
      <c r="AU445" s="488"/>
      <c r="AV445" s="492">
        <v>0</v>
      </c>
      <c r="AW445" s="490"/>
      <c r="AX445" s="56"/>
      <c r="AY445" s="485"/>
      <c r="AZ445" s="488"/>
      <c r="BA445" s="492">
        <v>0</v>
      </c>
      <c r="BB445" s="490"/>
      <c r="BC445" s="56"/>
      <c r="BD445" s="485"/>
      <c r="BE445" s="488"/>
      <c r="BF445" s="492">
        <v>0</v>
      </c>
      <c r="BG445" s="490"/>
      <c r="BH445" s="56"/>
      <c r="BI445" s="485"/>
      <c r="BJ445" s="488"/>
      <c r="BK445" s="492">
        <v>0</v>
      </c>
      <c r="BL445" s="490"/>
      <c r="BM445" s="56"/>
      <c r="BN445" s="485"/>
      <c r="BO445" s="488"/>
      <c r="BP445" s="492">
        <v>0</v>
      </c>
      <c r="BQ445" s="490"/>
      <c r="BR445" s="56"/>
      <c r="BS445" s="485"/>
      <c r="BT445" s="488"/>
      <c r="BU445" s="492">
        <f>SUM(M445:BP445)</f>
        <v>350683</v>
      </c>
      <c r="BV445" s="490"/>
      <c r="BW445" s="56"/>
      <c r="BX445" s="485"/>
      <c r="BY445" s="488"/>
      <c r="BZ445" s="492">
        <v>511934</v>
      </c>
      <c r="CA445" s="490"/>
      <c r="CB445" s="56"/>
      <c r="CC445" s="485"/>
      <c r="CD445" s="488"/>
      <c r="CE445" s="492">
        <v>0</v>
      </c>
      <c r="CF445" s="490"/>
      <c r="CG445" s="56"/>
      <c r="CH445" s="485"/>
      <c r="CI445" s="491"/>
      <c r="CJ445" s="492">
        <v>0</v>
      </c>
      <c r="CK445" s="490"/>
      <c r="CL445" s="56"/>
      <c r="CM445" s="485"/>
      <c r="CN445" s="491"/>
      <c r="CO445" s="492">
        <v>0</v>
      </c>
      <c r="CP445" s="490"/>
      <c r="CQ445" s="56"/>
      <c r="CR445" s="485"/>
      <c r="CS445" s="491"/>
      <c r="CT445" s="492">
        <v>0</v>
      </c>
      <c r="CU445" s="490"/>
      <c r="CV445" s="56"/>
      <c r="CW445" s="485"/>
      <c r="CX445" s="491"/>
      <c r="CY445" s="492">
        <v>0</v>
      </c>
      <c r="CZ445" s="490"/>
      <c r="DA445" s="56"/>
      <c r="DB445" s="485"/>
      <c r="DC445" s="491"/>
      <c r="DD445" s="492">
        <v>0</v>
      </c>
      <c r="DE445" s="490"/>
      <c r="DF445" s="56"/>
      <c r="DG445" s="485"/>
      <c r="DH445" s="491"/>
      <c r="DI445" s="492">
        <v>0</v>
      </c>
      <c r="DJ445" s="490"/>
      <c r="DK445" s="56"/>
      <c r="DL445" s="485"/>
      <c r="DM445" s="491"/>
      <c r="DN445" s="492">
        <v>0</v>
      </c>
      <c r="DO445" s="490"/>
      <c r="DP445" s="56"/>
      <c r="DQ445" s="485"/>
      <c r="DR445" s="491"/>
      <c r="DS445" s="492">
        <v>9407</v>
      </c>
      <c r="DT445" s="490"/>
      <c r="DU445" s="56"/>
      <c r="DV445" s="485"/>
      <c r="DW445" s="491"/>
      <c r="DX445" s="492">
        <v>0</v>
      </c>
      <c r="DY445" s="490"/>
      <c r="DZ445" s="56"/>
      <c r="EA445" s="485"/>
      <c r="EB445" s="491"/>
      <c r="EC445" s="492">
        <v>141255</v>
      </c>
      <c r="ED445" s="490"/>
      <c r="EE445" s="56"/>
      <c r="EF445" s="485"/>
      <c r="EG445" s="491"/>
      <c r="EH445" s="492">
        <v>361272</v>
      </c>
      <c r="EI445" s="490"/>
      <c r="EJ445" s="56"/>
      <c r="EK445" s="485"/>
      <c r="EL445" s="488"/>
      <c r="EM445" s="492">
        <f t="shared" ref="EM445" si="67">SUM(CE445:CO445)</f>
        <v>0</v>
      </c>
      <c r="EN445" s="490"/>
      <c r="EO445" s="56"/>
      <c r="EP445" s="144"/>
    </row>
    <row r="446" spans="4:146" x14ac:dyDescent="0.3">
      <c r="D446" s="144"/>
      <c r="H446" s="56"/>
      <c r="I446" s="56"/>
      <c r="J446" s="56"/>
      <c r="K446" s="485"/>
      <c r="M446" s="56"/>
      <c r="N446" s="56"/>
      <c r="O446" s="56"/>
      <c r="P446" s="485"/>
      <c r="R446" s="56"/>
      <c r="S446" s="56"/>
      <c r="T446" s="56"/>
      <c r="U446" s="485"/>
      <c r="W446" s="56"/>
      <c r="X446" s="56"/>
      <c r="Y446" s="56"/>
      <c r="Z446" s="485"/>
      <c r="AB446" s="56"/>
      <c r="AC446" s="56"/>
      <c r="AD446" s="56"/>
      <c r="AE446" s="485"/>
      <c r="AG446" s="56"/>
      <c r="AH446" s="56"/>
      <c r="AI446" s="56"/>
      <c r="AJ446" s="485"/>
      <c r="AL446" s="56"/>
      <c r="AM446" s="56"/>
      <c r="AN446" s="56"/>
      <c r="AO446" s="485"/>
      <c r="AQ446" s="56"/>
      <c r="AR446" s="56"/>
      <c r="AS446" s="56"/>
      <c r="AT446" s="485"/>
      <c r="AV446" s="56"/>
      <c r="AW446" s="56"/>
      <c r="AX446" s="56"/>
      <c r="AY446" s="485"/>
      <c r="BA446" s="56"/>
      <c r="BB446" s="56"/>
      <c r="BC446" s="56"/>
      <c r="BD446" s="485"/>
      <c r="BF446" s="56"/>
      <c r="BG446" s="56"/>
      <c r="BH446" s="56"/>
      <c r="BI446" s="485"/>
      <c r="BK446" s="56"/>
      <c r="BL446" s="56"/>
      <c r="BM446" s="56"/>
      <c r="BN446" s="485"/>
      <c r="BP446" s="56"/>
      <c r="BQ446" s="56"/>
      <c r="BR446" s="56"/>
      <c r="BS446" s="485"/>
      <c r="BU446" s="56"/>
      <c r="BV446" s="56"/>
      <c r="BW446" s="56"/>
      <c r="BX446" s="485"/>
      <c r="BZ446" s="56"/>
      <c r="CA446" s="56"/>
      <c r="CB446" s="56"/>
      <c r="CC446" s="485"/>
      <c r="CE446" s="56"/>
      <c r="CF446" s="56"/>
      <c r="CG446" s="56"/>
      <c r="CH446" s="485"/>
      <c r="CI446" s="56"/>
      <c r="CJ446" s="56"/>
      <c r="CK446" s="56"/>
      <c r="CL446" s="56"/>
      <c r="CM446" s="485"/>
      <c r="CN446" s="56"/>
      <c r="CO446" s="56"/>
      <c r="CP446" s="56"/>
      <c r="CQ446" s="56"/>
      <c r="CR446" s="485"/>
      <c r="CS446" s="56"/>
      <c r="CT446" s="56"/>
      <c r="CU446" s="56"/>
      <c r="CV446" s="56"/>
      <c r="CW446" s="485"/>
      <c r="CX446" s="56"/>
      <c r="CY446" s="56"/>
      <c r="CZ446" s="56"/>
      <c r="DA446" s="56"/>
      <c r="DB446" s="485"/>
      <c r="DC446" s="56"/>
      <c r="DD446" s="56"/>
      <c r="DE446" s="56"/>
      <c r="DF446" s="56"/>
      <c r="DG446" s="485"/>
      <c r="DH446" s="56"/>
      <c r="DI446" s="56"/>
      <c r="DJ446" s="56"/>
      <c r="DK446" s="56"/>
      <c r="DL446" s="485"/>
      <c r="DM446" s="56"/>
      <c r="DN446" s="56"/>
      <c r="DO446" s="56"/>
      <c r="DP446" s="56"/>
      <c r="DQ446" s="485"/>
      <c r="DR446" s="56"/>
      <c r="DS446" s="56"/>
      <c r="DT446" s="56"/>
      <c r="DU446" s="56"/>
      <c r="DV446" s="485"/>
      <c r="DW446" s="56"/>
      <c r="DX446" s="56"/>
      <c r="DY446" s="56"/>
      <c r="DZ446" s="56"/>
      <c r="EA446" s="485"/>
      <c r="EB446" s="56"/>
      <c r="EC446" s="56"/>
      <c r="ED446" s="56"/>
      <c r="EE446" s="56"/>
      <c r="EF446" s="485"/>
      <c r="EG446" s="56"/>
      <c r="EH446" s="56"/>
      <c r="EI446" s="56"/>
      <c r="EJ446" s="56"/>
      <c r="EK446" s="485"/>
      <c r="EM446" s="56"/>
      <c r="EN446" s="56"/>
      <c r="EO446" s="56"/>
      <c r="EP446" s="144"/>
    </row>
    <row r="447" spans="4:146" x14ac:dyDescent="0.3">
      <c r="D447" s="144" t="s">
        <v>388</v>
      </c>
      <c r="H447" s="56">
        <f>SUM(H448:H448)</f>
        <v>0</v>
      </c>
      <c r="J447" s="56"/>
      <c r="K447" s="485"/>
      <c r="L447" s="56"/>
      <c r="M447" s="56">
        <f>SUM(M448:M448)</f>
        <v>0</v>
      </c>
      <c r="N447" s="56"/>
      <c r="O447" s="56"/>
      <c r="P447" s="485"/>
      <c r="Q447" s="56"/>
      <c r="R447" s="56">
        <f>SUM(R448:R448)</f>
        <v>0</v>
      </c>
      <c r="S447" s="56"/>
      <c r="T447" s="56"/>
      <c r="U447" s="485"/>
      <c r="V447" s="56"/>
      <c r="W447" s="56">
        <f>SUM(W448:W448)</f>
        <v>0</v>
      </c>
      <c r="X447" s="56"/>
      <c r="Y447" s="56"/>
      <c r="Z447" s="485"/>
      <c r="AA447" s="56"/>
      <c r="AB447" s="56">
        <f>SUM(AB448:AB448)</f>
        <v>0</v>
      </c>
      <c r="AC447" s="56"/>
      <c r="AD447" s="56"/>
      <c r="AE447" s="485"/>
      <c r="AF447" s="56"/>
      <c r="AG447" s="56">
        <f>SUM(AG448:AG448)</f>
        <v>0</v>
      </c>
      <c r="AH447" s="56"/>
      <c r="AI447" s="56"/>
      <c r="AJ447" s="485"/>
      <c r="AK447" s="56"/>
      <c r="AL447" s="56">
        <f>SUM(AL448:AL448)</f>
        <v>0</v>
      </c>
      <c r="AM447" s="56"/>
      <c r="AN447" s="56"/>
      <c r="AO447" s="485"/>
      <c r="AP447" s="56"/>
      <c r="AQ447" s="56">
        <f>SUM(AQ448:AQ448)</f>
        <v>0</v>
      </c>
      <c r="AR447" s="56"/>
      <c r="AS447" s="56"/>
      <c r="AT447" s="485"/>
      <c r="AU447" s="56"/>
      <c r="AV447" s="56">
        <f>SUM(AV448:AV448)</f>
        <v>0</v>
      </c>
      <c r="AW447" s="56"/>
      <c r="AX447" s="56"/>
      <c r="AY447" s="485"/>
      <c r="AZ447" s="56"/>
      <c r="BA447" s="56">
        <f>SUM(BA448:BA448)</f>
        <v>0</v>
      </c>
      <c r="BB447" s="56"/>
      <c r="BC447" s="56"/>
      <c r="BD447" s="485"/>
      <c r="BE447" s="56"/>
      <c r="BF447" s="56">
        <f>SUM(BF448:BF448)</f>
        <v>0</v>
      </c>
      <c r="BG447" s="56"/>
      <c r="BH447" s="56"/>
      <c r="BI447" s="485"/>
      <c r="BJ447" s="56"/>
      <c r="BK447" s="56">
        <f>SUM(BK448:BK448)</f>
        <v>0</v>
      </c>
      <c r="BL447" s="56"/>
      <c r="BM447" s="56"/>
      <c r="BN447" s="485"/>
      <c r="BO447" s="56"/>
      <c r="BP447" s="56">
        <f>SUM(BP448:BP448)</f>
        <v>0</v>
      </c>
      <c r="BQ447" s="56"/>
      <c r="BR447" s="56"/>
      <c r="BS447" s="485"/>
      <c r="BU447" s="56">
        <f>SUM(BU448:BU448)</f>
        <v>0</v>
      </c>
      <c r="BV447" s="56"/>
      <c r="BW447" s="56"/>
      <c r="BX447" s="485"/>
      <c r="BZ447" s="56">
        <f>SUM(BZ448:BZ448)</f>
        <v>376007</v>
      </c>
      <c r="CB447" s="56"/>
      <c r="CC447" s="485"/>
      <c r="CD447" s="56"/>
      <c r="CE447" s="56">
        <f>SUM(CE448:CE448)</f>
        <v>0</v>
      </c>
      <c r="CF447" s="56"/>
      <c r="CG447" s="56"/>
      <c r="CH447" s="485"/>
      <c r="CI447" s="56"/>
      <c r="CJ447" s="56">
        <f>SUM(CJ448:CJ448)</f>
        <v>82818</v>
      </c>
      <c r="CK447" s="56"/>
      <c r="CL447" s="56"/>
      <c r="CM447" s="485"/>
      <c r="CN447" s="56"/>
      <c r="CO447" s="56">
        <f>SUM(CO448:CO448)</f>
        <v>293189</v>
      </c>
      <c r="CP447" s="56"/>
      <c r="CQ447" s="56"/>
      <c r="CR447" s="485"/>
      <c r="CS447" s="56"/>
      <c r="CT447" s="56">
        <f>SUM(CT448:CT448)</f>
        <v>0</v>
      </c>
      <c r="CU447" s="56"/>
      <c r="CV447" s="56"/>
      <c r="CW447" s="485"/>
      <c r="CX447" s="56"/>
      <c r="CY447" s="56">
        <f>SUM(CY448:CY448)</f>
        <v>0</v>
      </c>
      <c r="CZ447" s="56"/>
      <c r="DA447" s="56"/>
      <c r="DB447" s="485"/>
      <c r="DC447" s="56"/>
      <c r="DD447" s="56">
        <f>SUM(DD448:DD448)</f>
        <v>0</v>
      </c>
      <c r="DE447" s="56"/>
      <c r="DF447" s="56"/>
      <c r="DG447" s="485"/>
      <c r="DH447" s="56"/>
      <c r="DI447" s="56">
        <f>SUM(DI448:DI448)</f>
        <v>0</v>
      </c>
      <c r="DJ447" s="56"/>
      <c r="DK447" s="56"/>
      <c r="DL447" s="485"/>
      <c r="DM447" s="56"/>
      <c r="DN447" s="56">
        <f>SUM(DN448:DN448)</f>
        <v>0</v>
      </c>
      <c r="DO447" s="56"/>
      <c r="DP447" s="56"/>
      <c r="DQ447" s="485"/>
      <c r="DR447" s="56"/>
      <c r="DS447" s="56">
        <f>SUM(DS448:DS448)</f>
        <v>0</v>
      </c>
      <c r="DT447" s="56"/>
      <c r="DU447" s="56"/>
      <c r="DV447" s="485"/>
      <c r="DW447" s="56"/>
      <c r="DX447" s="56">
        <f>SUM(DX448:DX448)</f>
        <v>0</v>
      </c>
      <c r="DY447" s="56"/>
      <c r="DZ447" s="56"/>
      <c r="EA447" s="485"/>
      <c r="EB447" s="56"/>
      <c r="EC447" s="56">
        <f>SUM(EC448:EC448)</f>
        <v>0</v>
      </c>
      <c r="ED447" s="56"/>
      <c r="EE447" s="56"/>
      <c r="EF447" s="485"/>
      <c r="EG447" s="56"/>
      <c r="EH447" s="56">
        <f>SUM(EH448:EH448)</f>
        <v>0</v>
      </c>
      <c r="EI447" s="56"/>
      <c r="EJ447" s="56"/>
      <c r="EK447" s="485"/>
      <c r="EM447" s="56">
        <f>SUM(EM448:EM448)</f>
        <v>376007</v>
      </c>
      <c r="EN447" s="56"/>
      <c r="EO447" s="56"/>
      <c r="EP447" s="144"/>
    </row>
    <row r="448" spans="4:146" x14ac:dyDescent="0.3">
      <c r="D448" s="144" t="s">
        <v>362</v>
      </c>
      <c r="G448" s="488"/>
      <c r="H448" s="492">
        <v>0</v>
      </c>
      <c r="I448" s="490"/>
      <c r="J448" s="56"/>
      <c r="K448" s="485"/>
      <c r="L448" s="488"/>
      <c r="M448" s="492">
        <v>0</v>
      </c>
      <c r="N448" s="490"/>
      <c r="O448" s="56"/>
      <c r="P448" s="485"/>
      <c r="Q448" s="488"/>
      <c r="R448" s="492">
        <v>0</v>
      </c>
      <c r="S448" s="490"/>
      <c r="T448" s="56"/>
      <c r="U448" s="485"/>
      <c r="V448" s="488"/>
      <c r="W448" s="492">
        <v>0</v>
      </c>
      <c r="X448" s="490"/>
      <c r="Y448" s="56"/>
      <c r="Z448" s="485"/>
      <c r="AA448" s="488"/>
      <c r="AB448" s="492">
        <v>0</v>
      </c>
      <c r="AC448" s="490"/>
      <c r="AD448" s="56"/>
      <c r="AE448" s="485"/>
      <c r="AF448" s="488"/>
      <c r="AG448" s="492">
        <v>0</v>
      </c>
      <c r="AH448" s="490"/>
      <c r="AI448" s="56"/>
      <c r="AJ448" s="485"/>
      <c r="AK448" s="488"/>
      <c r="AL448" s="492">
        <v>0</v>
      </c>
      <c r="AM448" s="490"/>
      <c r="AN448" s="56"/>
      <c r="AO448" s="485"/>
      <c r="AP448" s="488"/>
      <c r="AQ448" s="492">
        <v>0</v>
      </c>
      <c r="AR448" s="490"/>
      <c r="AS448" s="56"/>
      <c r="AT448" s="485"/>
      <c r="AU448" s="488"/>
      <c r="AV448" s="492">
        <v>0</v>
      </c>
      <c r="AW448" s="490"/>
      <c r="AX448" s="56"/>
      <c r="AY448" s="485"/>
      <c r="AZ448" s="488"/>
      <c r="BA448" s="492">
        <v>0</v>
      </c>
      <c r="BB448" s="490"/>
      <c r="BC448" s="56"/>
      <c r="BD448" s="485"/>
      <c r="BE448" s="488"/>
      <c r="BF448" s="492">
        <v>0</v>
      </c>
      <c r="BG448" s="490"/>
      <c r="BH448" s="56"/>
      <c r="BI448" s="485"/>
      <c r="BJ448" s="488"/>
      <c r="BK448" s="492">
        <v>0</v>
      </c>
      <c r="BL448" s="490"/>
      <c r="BM448" s="56"/>
      <c r="BN448" s="485"/>
      <c r="BO448" s="488"/>
      <c r="BP448" s="492">
        <v>0</v>
      </c>
      <c r="BQ448" s="490"/>
      <c r="BR448" s="56"/>
      <c r="BS448" s="485"/>
      <c r="BT448" s="488"/>
      <c r="BU448" s="492">
        <f>SUM(M448:BP448)</f>
        <v>0</v>
      </c>
      <c r="BV448" s="490"/>
      <c r="BW448" s="56"/>
      <c r="BX448" s="485"/>
      <c r="BY448" s="488"/>
      <c r="BZ448" s="492">
        <v>376007</v>
      </c>
      <c r="CA448" s="490"/>
      <c r="CB448" s="56"/>
      <c r="CC448" s="485"/>
      <c r="CD448" s="488"/>
      <c r="CE448" s="492">
        <v>0</v>
      </c>
      <c r="CF448" s="490"/>
      <c r="CG448" s="56"/>
      <c r="CH448" s="485"/>
      <c r="CI448" s="491"/>
      <c r="CJ448" s="492">
        <v>82818</v>
      </c>
      <c r="CK448" s="490"/>
      <c r="CL448" s="56"/>
      <c r="CM448" s="485"/>
      <c r="CN448" s="491"/>
      <c r="CO448" s="492">
        <v>293189</v>
      </c>
      <c r="CP448" s="490"/>
      <c r="CQ448" s="56"/>
      <c r="CR448" s="485"/>
      <c r="CS448" s="491"/>
      <c r="CT448" s="492">
        <v>0</v>
      </c>
      <c r="CU448" s="490"/>
      <c r="CV448" s="56"/>
      <c r="CW448" s="485"/>
      <c r="CX448" s="491"/>
      <c r="CY448" s="492">
        <v>0</v>
      </c>
      <c r="CZ448" s="490"/>
      <c r="DA448" s="56"/>
      <c r="DB448" s="485"/>
      <c r="DC448" s="491"/>
      <c r="DD448" s="492">
        <v>0</v>
      </c>
      <c r="DE448" s="490"/>
      <c r="DF448" s="56"/>
      <c r="DG448" s="485"/>
      <c r="DH448" s="491"/>
      <c r="DI448" s="492">
        <v>0</v>
      </c>
      <c r="DJ448" s="490"/>
      <c r="DK448" s="56"/>
      <c r="DL448" s="485"/>
      <c r="DM448" s="491"/>
      <c r="DN448" s="492">
        <v>0</v>
      </c>
      <c r="DO448" s="490"/>
      <c r="DP448" s="56"/>
      <c r="DQ448" s="485"/>
      <c r="DR448" s="491"/>
      <c r="DS448" s="492">
        <v>0</v>
      </c>
      <c r="DT448" s="490"/>
      <c r="DU448" s="56"/>
      <c r="DV448" s="485"/>
      <c r="DW448" s="491"/>
      <c r="DX448" s="492">
        <v>0</v>
      </c>
      <c r="DY448" s="490"/>
      <c r="DZ448" s="56"/>
      <c r="EA448" s="485"/>
      <c r="EB448" s="491"/>
      <c r="EC448" s="492">
        <v>0</v>
      </c>
      <c r="ED448" s="490"/>
      <c r="EE448" s="56"/>
      <c r="EF448" s="485"/>
      <c r="EG448" s="491"/>
      <c r="EH448" s="492">
        <v>0</v>
      </c>
      <c r="EI448" s="490"/>
      <c r="EJ448" s="56"/>
      <c r="EK448" s="485"/>
      <c r="EL448" s="488"/>
      <c r="EM448" s="492">
        <f t="shared" ref="EM448" si="68">SUM(CE448:CO448)</f>
        <v>376007</v>
      </c>
      <c r="EN448" s="490"/>
      <c r="EO448" s="56"/>
      <c r="EP448" s="144"/>
    </row>
    <row r="449" spans="4:147" x14ac:dyDescent="0.3">
      <c r="D449" s="144"/>
      <c r="H449" s="56"/>
      <c r="I449" s="56"/>
      <c r="J449" s="56"/>
      <c r="K449" s="485"/>
      <c r="M449" s="56"/>
      <c r="N449" s="56"/>
      <c r="O449" s="56"/>
      <c r="P449" s="485"/>
      <c r="R449" s="56"/>
      <c r="S449" s="56"/>
      <c r="T449" s="56"/>
      <c r="U449" s="485"/>
      <c r="W449" s="56"/>
      <c r="X449" s="56"/>
      <c r="Y449" s="56"/>
      <c r="Z449" s="485"/>
      <c r="AB449" s="56"/>
      <c r="AC449" s="56"/>
      <c r="AD449" s="56"/>
      <c r="AE449" s="485"/>
      <c r="AG449" s="56"/>
      <c r="AH449" s="56"/>
      <c r="AI449" s="56"/>
      <c r="AJ449" s="485"/>
      <c r="AL449" s="56"/>
      <c r="AM449" s="56"/>
      <c r="AN449" s="56"/>
      <c r="AO449" s="485"/>
      <c r="AQ449" s="56"/>
      <c r="AR449" s="56"/>
      <c r="AS449" s="56"/>
      <c r="AT449" s="485"/>
      <c r="AV449" s="56"/>
      <c r="AW449" s="56"/>
      <c r="AX449" s="56"/>
      <c r="AY449" s="485"/>
      <c r="BA449" s="56"/>
      <c r="BB449" s="56"/>
      <c r="BC449" s="56"/>
      <c r="BD449" s="485"/>
      <c r="BF449" s="56"/>
      <c r="BG449" s="56"/>
      <c r="BH449" s="56"/>
      <c r="BI449" s="485"/>
      <c r="BK449" s="56"/>
      <c r="BL449" s="56"/>
      <c r="BM449" s="56"/>
      <c r="BN449" s="485"/>
      <c r="BP449" s="56"/>
      <c r="BQ449" s="56"/>
      <c r="BR449" s="56"/>
      <c r="BS449" s="485"/>
      <c r="BU449" s="56"/>
      <c r="BV449" s="56"/>
      <c r="BW449" s="56"/>
      <c r="BX449" s="485"/>
      <c r="BZ449" s="56"/>
      <c r="CA449" s="56"/>
      <c r="CB449" s="56"/>
      <c r="CC449" s="485"/>
      <c r="CE449" s="56"/>
      <c r="CF449" s="56"/>
      <c r="CG449" s="56"/>
      <c r="CH449" s="485"/>
      <c r="CI449" s="56"/>
      <c r="CJ449" s="56"/>
      <c r="CK449" s="56"/>
      <c r="CL449" s="56"/>
      <c r="CM449" s="485"/>
      <c r="CN449" s="56"/>
      <c r="CO449" s="56"/>
      <c r="CP449" s="56"/>
      <c r="CQ449" s="56"/>
      <c r="CR449" s="485"/>
      <c r="CS449" s="56"/>
      <c r="CT449" s="56"/>
      <c r="CU449" s="56"/>
      <c r="CV449" s="56"/>
      <c r="CW449" s="485"/>
      <c r="CX449" s="56"/>
      <c r="CY449" s="56"/>
      <c r="CZ449" s="56"/>
      <c r="DA449" s="56"/>
      <c r="DB449" s="485"/>
      <c r="DC449" s="56"/>
      <c r="DD449" s="56"/>
      <c r="DE449" s="56"/>
      <c r="DF449" s="56"/>
      <c r="DG449" s="485"/>
      <c r="DH449" s="56"/>
      <c r="DI449" s="56"/>
      <c r="DJ449" s="56"/>
      <c r="DK449" s="56"/>
      <c r="DL449" s="485"/>
      <c r="DM449" s="56"/>
      <c r="DN449" s="56"/>
      <c r="DO449" s="56"/>
      <c r="DP449" s="56"/>
      <c r="DQ449" s="485"/>
      <c r="DR449" s="56"/>
      <c r="DS449" s="56"/>
      <c r="DT449" s="56"/>
      <c r="DU449" s="56"/>
      <c r="DV449" s="485"/>
      <c r="DW449" s="56"/>
      <c r="DX449" s="56"/>
      <c r="DY449" s="56"/>
      <c r="DZ449" s="56"/>
      <c r="EA449" s="485"/>
      <c r="EB449" s="56"/>
      <c r="EC449" s="56"/>
      <c r="ED449" s="56"/>
      <c r="EE449" s="56"/>
      <c r="EF449" s="485"/>
      <c r="EG449" s="56"/>
      <c r="EH449" s="56"/>
      <c r="EI449" s="56"/>
      <c r="EJ449" s="56"/>
      <c r="EK449" s="485"/>
      <c r="EM449" s="56"/>
      <c r="EN449" s="56"/>
      <c r="EO449" s="56"/>
      <c r="EP449" s="144"/>
    </row>
    <row r="450" spans="4:147" ht="12.75" customHeight="1" x14ac:dyDescent="0.3">
      <c r="D450" s="144" t="s">
        <v>389</v>
      </c>
      <c r="H450" s="56">
        <f>SUM(H451:H451)</f>
        <v>0</v>
      </c>
      <c r="J450" s="56"/>
      <c r="K450" s="485"/>
      <c r="L450" s="56"/>
      <c r="M450" s="56">
        <f>SUM(M451:M451)</f>
        <v>243596</v>
      </c>
      <c r="N450" s="56"/>
      <c r="O450" s="56"/>
      <c r="P450" s="485"/>
      <c r="Q450" s="56"/>
      <c r="R450" s="56">
        <f>SUM(R451:R451)</f>
        <v>0</v>
      </c>
      <c r="S450" s="56"/>
      <c r="T450" s="56"/>
      <c r="U450" s="485"/>
      <c r="V450" s="56"/>
      <c r="W450" s="56">
        <f>SUM(W451:W451)</f>
        <v>799388</v>
      </c>
      <c r="X450" s="56"/>
      <c r="Y450" s="56"/>
      <c r="Z450" s="485"/>
      <c r="AA450" s="56"/>
      <c r="AB450" s="56">
        <f>SUM(AB451:AB451)</f>
        <v>0</v>
      </c>
      <c r="AC450" s="56"/>
      <c r="AD450" s="56"/>
      <c r="AE450" s="485"/>
      <c r="AF450" s="56"/>
      <c r="AG450" s="56">
        <f>SUM(AG451:AG451)</f>
        <v>0</v>
      </c>
      <c r="AH450" s="56"/>
      <c r="AI450" s="56"/>
      <c r="AJ450" s="485"/>
      <c r="AK450" s="56"/>
      <c r="AL450" s="56">
        <f>SUM(AL451:AL451)</f>
        <v>0</v>
      </c>
      <c r="AM450" s="56"/>
      <c r="AN450" s="56"/>
      <c r="AO450" s="485"/>
      <c r="AP450" s="56"/>
      <c r="AQ450" s="56">
        <f>SUM(AQ451:AQ451)</f>
        <v>0</v>
      </c>
      <c r="AR450" s="56"/>
      <c r="AS450" s="56"/>
      <c r="AT450" s="485"/>
      <c r="AU450" s="56"/>
      <c r="AV450" s="56">
        <f>SUM(AV451:AV451)</f>
        <v>0</v>
      </c>
      <c r="AW450" s="56"/>
      <c r="AX450" s="56"/>
      <c r="AY450" s="485"/>
      <c r="AZ450" s="56"/>
      <c r="BA450" s="56">
        <f>SUM(BA451:BA451)</f>
        <v>0</v>
      </c>
      <c r="BB450" s="56"/>
      <c r="BC450" s="56"/>
      <c r="BD450" s="485"/>
      <c r="BE450" s="56"/>
      <c r="BF450" s="56">
        <f>SUM(BF451:BF451)</f>
        <v>0</v>
      </c>
      <c r="BG450" s="56"/>
      <c r="BH450" s="56"/>
      <c r="BI450" s="485"/>
      <c r="BJ450" s="56"/>
      <c r="BK450" s="56">
        <f>SUM(BK451:BK451)</f>
        <v>0</v>
      </c>
      <c r="BL450" s="56"/>
      <c r="BM450" s="56"/>
      <c r="BN450" s="485"/>
      <c r="BO450" s="56"/>
      <c r="BP450" s="56">
        <f>SUM(BP451:BP451)</f>
        <v>0</v>
      </c>
      <c r="BQ450" s="56"/>
      <c r="BR450" s="56"/>
      <c r="BS450" s="485"/>
      <c r="BU450" s="56">
        <f>SUM(BU451:BU451)</f>
        <v>1042984</v>
      </c>
      <c r="BV450" s="56"/>
      <c r="BW450" s="56"/>
      <c r="BX450" s="485"/>
      <c r="BZ450" s="56">
        <f>SUM(BZ451:BZ451)</f>
        <v>335506</v>
      </c>
      <c r="CB450" s="56"/>
      <c r="CC450" s="485"/>
      <c r="CD450" s="56"/>
      <c r="CE450" s="56">
        <f>SUM(CE451:CE451)</f>
        <v>0</v>
      </c>
      <c r="CF450" s="56"/>
      <c r="CG450" s="56"/>
      <c r="CH450" s="485"/>
      <c r="CI450" s="56"/>
      <c r="CJ450" s="56">
        <f>SUM(CJ451:CJ451)</f>
        <v>0</v>
      </c>
      <c r="CK450" s="56"/>
      <c r="CL450" s="56"/>
      <c r="CM450" s="485"/>
      <c r="CN450" s="56"/>
      <c r="CO450" s="56">
        <f>SUM(CO451:CO451)</f>
        <v>0</v>
      </c>
      <c r="CP450" s="56"/>
      <c r="CQ450" s="56"/>
      <c r="CR450" s="485"/>
      <c r="CS450" s="56"/>
      <c r="CT450" s="56">
        <f>SUM(CT451:CT451)</f>
        <v>0</v>
      </c>
      <c r="CU450" s="56"/>
      <c r="CV450" s="56"/>
      <c r="CW450" s="485"/>
      <c r="CX450" s="56"/>
      <c r="CY450" s="56">
        <f>SUM(CY451:CY451)</f>
        <v>0</v>
      </c>
      <c r="CZ450" s="56"/>
      <c r="DA450" s="56"/>
      <c r="DB450" s="485"/>
      <c r="DC450" s="56"/>
      <c r="DD450" s="56">
        <f>SUM(DD451:DD451)</f>
        <v>0</v>
      </c>
      <c r="DE450" s="56"/>
      <c r="DF450" s="56"/>
      <c r="DG450" s="485"/>
      <c r="DH450" s="56"/>
      <c r="DI450" s="56">
        <f>SUM(DI451:DI451)</f>
        <v>0</v>
      </c>
      <c r="DJ450" s="56"/>
      <c r="DK450" s="56"/>
      <c r="DL450" s="485"/>
      <c r="DM450" s="56"/>
      <c r="DN450" s="56">
        <f>SUM(DN451:DN451)</f>
        <v>0</v>
      </c>
      <c r="DO450" s="56"/>
      <c r="DP450" s="56"/>
      <c r="DQ450" s="485"/>
      <c r="DR450" s="56"/>
      <c r="DS450" s="56">
        <f>SUM(DS451:DS451)</f>
        <v>0</v>
      </c>
      <c r="DT450" s="56"/>
      <c r="DU450" s="56"/>
      <c r="DV450" s="485"/>
      <c r="DW450" s="56"/>
      <c r="DX450" s="56">
        <f>SUM(DX451:DX451)</f>
        <v>0</v>
      </c>
      <c r="DY450" s="56"/>
      <c r="DZ450" s="56"/>
      <c r="EA450" s="485"/>
      <c r="EB450" s="56"/>
      <c r="EC450" s="56">
        <f>SUM(EC451:EC451)</f>
        <v>0</v>
      </c>
      <c r="ED450" s="56"/>
      <c r="EE450" s="56"/>
      <c r="EF450" s="485"/>
      <c r="EG450" s="56"/>
      <c r="EH450" s="56">
        <f>SUM(EH451:EH451)</f>
        <v>335506</v>
      </c>
      <c r="EI450" s="56"/>
      <c r="EJ450" s="56"/>
      <c r="EK450" s="485"/>
      <c r="EM450" s="56">
        <f>SUM(EM451:EM451)</f>
        <v>0</v>
      </c>
      <c r="EN450" s="56"/>
      <c r="EO450" s="56"/>
      <c r="EP450" s="144"/>
    </row>
    <row r="451" spans="4:147" ht="12.75" customHeight="1" x14ac:dyDescent="0.3">
      <c r="D451" s="144" t="s">
        <v>362</v>
      </c>
      <c r="G451" s="488"/>
      <c r="H451" s="492">
        <v>0</v>
      </c>
      <c r="I451" s="490"/>
      <c r="J451" s="56"/>
      <c r="K451" s="485"/>
      <c r="L451" s="488"/>
      <c r="M451" s="492">
        <v>243596</v>
      </c>
      <c r="N451" s="490"/>
      <c r="O451" s="56"/>
      <c r="P451" s="485"/>
      <c r="Q451" s="488"/>
      <c r="R451" s="492">
        <v>0</v>
      </c>
      <c r="S451" s="490"/>
      <c r="T451" s="56"/>
      <c r="U451" s="485"/>
      <c r="V451" s="488"/>
      <c r="W451" s="492">
        <v>799388</v>
      </c>
      <c r="X451" s="490"/>
      <c r="Y451" s="56"/>
      <c r="Z451" s="485"/>
      <c r="AA451" s="488"/>
      <c r="AB451" s="492">
        <v>0</v>
      </c>
      <c r="AC451" s="490"/>
      <c r="AD451" s="56"/>
      <c r="AE451" s="485"/>
      <c r="AF451" s="488"/>
      <c r="AG451" s="492">
        <v>0</v>
      </c>
      <c r="AH451" s="490"/>
      <c r="AI451" s="56"/>
      <c r="AJ451" s="485"/>
      <c r="AK451" s="488"/>
      <c r="AL451" s="492">
        <v>0</v>
      </c>
      <c r="AM451" s="490"/>
      <c r="AN451" s="56"/>
      <c r="AO451" s="485"/>
      <c r="AP451" s="488"/>
      <c r="AQ451" s="492">
        <v>0</v>
      </c>
      <c r="AR451" s="490"/>
      <c r="AS451" s="56"/>
      <c r="AT451" s="485"/>
      <c r="AU451" s="488"/>
      <c r="AV451" s="492">
        <v>0</v>
      </c>
      <c r="AW451" s="490"/>
      <c r="AX451" s="56"/>
      <c r="AY451" s="485"/>
      <c r="AZ451" s="488"/>
      <c r="BA451" s="492">
        <v>0</v>
      </c>
      <c r="BB451" s="490"/>
      <c r="BC451" s="56"/>
      <c r="BD451" s="485"/>
      <c r="BE451" s="488"/>
      <c r="BF451" s="492">
        <v>0</v>
      </c>
      <c r="BG451" s="490"/>
      <c r="BH451" s="56"/>
      <c r="BI451" s="485"/>
      <c r="BJ451" s="488"/>
      <c r="BK451" s="492">
        <v>0</v>
      </c>
      <c r="BL451" s="490"/>
      <c r="BM451" s="56"/>
      <c r="BN451" s="485"/>
      <c r="BO451" s="488"/>
      <c r="BP451" s="492">
        <v>0</v>
      </c>
      <c r="BQ451" s="490"/>
      <c r="BR451" s="56"/>
      <c r="BS451" s="485"/>
      <c r="BT451" s="488"/>
      <c r="BU451" s="492">
        <f>SUM(M451:BP451)</f>
        <v>1042984</v>
      </c>
      <c r="BV451" s="490"/>
      <c r="BW451" s="56"/>
      <c r="BX451" s="485"/>
      <c r="BY451" s="488"/>
      <c r="BZ451" s="492">
        <v>335506</v>
      </c>
      <c r="CA451" s="490"/>
      <c r="CB451" s="56"/>
      <c r="CC451" s="485"/>
      <c r="CD451" s="488"/>
      <c r="CE451" s="492">
        <v>0</v>
      </c>
      <c r="CF451" s="490"/>
      <c r="CG451" s="56"/>
      <c r="CH451" s="485"/>
      <c r="CI451" s="491"/>
      <c r="CJ451" s="492">
        <v>0</v>
      </c>
      <c r="CK451" s="490"/>
      <c r="CL451" s="56"/>
      <c r="CM451" s="485"/>
      <c r="CN451" s="491"/>
      <c r="CO451" s="492">
        <v>0</v>
      </c>
      <c r="CP451" s="490"/>
      <c r="CQ451" s="56"/>
      <c r="CR451" s="485"/>
      <c r="CS451" s="491"/>
      <c r="CT451" s="492">
        <v>0</v>
      </c>
      <c r="CU451" s="490"/>
      <c r="CV451" s="56"/>
      <c r="CW451" s="485"/>
      <c r="CX451" s="491"/>
      <c r="CY451" s="492">
        <v>0</v>
      </c>
      <c r="CZ451" s="490"/>
      <c r="DA451" s="56"/>
      <c r="DB451" s="485"/>
      <c r="DC451" s="491"/>
      <c r="DD451" s="492">
        <v>0</v>
      </c>
      <c r="DE451" s="490"/>
      <c r="DF451" s="56"/>
      <c r="DG451" s="485"/>
      <c r="DH451" s="491"/>
      <c r="DI451" s="492">
        <v>0</v>
      </c>
      <c r="DJ451" s="490"/>
      <c r="DK451" s="56"/>
      <c r="DL451" s="485"/>
      <c r="DM451" s="491"/>
      <c r="DN451" s="492">
        <v>0</v>
      </c>
      <c r="DO451" s="490"/>
      <c r="DP451" s="56"/>
      <c r="DQ451" s="485"/>
      <c r="DR451" s="491"/>
      <c r="DS451" s="492">
        <v>0</v>
      </c>
      <c r="DT451" s="490"/>
      <c r="DU451" s="56"/>
      <c r="DV451" s="485"/>
      <c r="DW451" s="491"/>
      <c r="DX451" s="492">
        <v>0</v>
      </c>
      <c r="DY451" s="490"/>
      <c r="DZ451" s="56"/>
      <c r="EA451" s="485"/>
      <c r="EB451" s="491"/>
      <c r="EC451" s="492">
        <v>0</v>
      </c>
      <c r="ED451" s="490"/>
      <c r="EE451" s="56"/>
      <c r="EF451" s="485"/>
      <c r="EG451" s="491"/>
      <c r="EH451" s="492">
        <v>335506</v>
      </c>
      <c r="EI451" s="490"/>
      <c r="EJ451" s="56"/>
      <c r="EK451" s="485"/>
      <c r="EL451" s="488"/>
      <c r="EM451" s="492">
        <f t="shared" ref="EM451" si="69">SUM(CE451:CO451)</f>
        <v>0</v>
      </c>
      <c r="EN451" s="490"/>
      <c r="EO451" s="56"/>
      <c r="EP451" s="144"/>
    </row>
    <row r="452" spans="4:147" ht="12.75" customHeight="1" x14ac:dyDescent="0.3">
      <c r="D452" s="144"/>
      <c r="H452" s="56"/>
      <c r="I452" s="56"/>
      <c r="J452" s="56"/>
      <c r="K452" s="485"/>
      <c r="M452" s="56"/>
      <c r="N452" s="56"/>
      <c r="O452" s="56"/>
      <c r="P452" s="485"/>
      <c r="R452" s="56"/>
      <c r="S452" s="56"/>
      <c r="T452" s="56"/>
      <c r="U452" s="485"/>
      <c r="W452" s="56"/>
      <c r="X452" s="56"/>
      <c r="Y452" s="56"/>
      <c r="Z452" s="485"/>
      <c r="AB452" s="56"/>
      <c r="AC452" s="56"/>
      <c r="AD452" s="56"/>
      <c r="AE452" s="485"/>
      <c r="AG452" s="56"/>
      <c r="AH452" s="56"/>
      <c r="AI452" s="56"/>
      <c r="AJ452" s="485"/>
      <c r="AL452" s="56"/>
      <c r="AM452" s="56"/>
      <c r="AN452" s="56"/>
      <c r="AO452" s="485"/>
      <c r="AQ452" s="56"/>
      <c r="AR452" s="56"/>
      <c r="AS452" s="56"/>
      <c r="AT452" s="485"/>
      <c r="AV452" s="56"/>
      <c r="AW452" s="56"/>
      <c r="AX452" s="56"/>
      <c r="AY452" s="485"/>
      <c r="BA452" s="56"/>
      <c r="BB452" s="56"/>
      <c r="BC452" s="56"/>
      <c r="BD452" s="485"/>
      <c r="BF452" s="56"/>
      <c r="BG452" s="56"/>
      <c r="BH452" s="56"/>
      <c r="BI452" s="485"/>
      <c r="BK452" s="56"/>
      <c r="BL452" s="56"/>
      <c r="BM452" s="56"/>
      <c r="BN452" s="485"/>
      <c r="BP452" s="56"/>
      <c r="BQ452" s="56"/>
      <c r="BR452" s="56"/>
      <c r="BS452" s="485"/>
      <c r="BU452" s="56"/>
      <c r="BV452" s="56"/>
      <c r="BW452" s="56"/>
      <c r="BX452" s="485"/>
      <c r="BZ452" s="56"/>
      <c r="CA452" s="56"/>
      <c r="CB452" s="56"/>
      <c r="CC452" s="485"/>
      <c r="CE452" s="56"/>
      <c r="CF452" s="56"/>
      <c r="CG452" s="56"/>
      <c r="CH452" s="485"/>
      <c r="CI452" s="56"/>
      <c r="CJ452" s="56"/>
      <c r="CK452" s="56"/>
      <c r="CL452" s="56"/>
      <c r="CM452" s="485"/>
      <c r="CN452" s="56"/>
      <c r="CO452" s="56"/>
      <c r="CP452" s="56"/>
      <c r="CQ452" s="56"/>
      <c r="CR452" s="485"/>
      <c r="CS452" s="56"/>
      <c r="CT452" s="56"/>
      <c r="CU452" s="56"/>
      <c r="CV452" s="56"/>
      <c r="CW452" s="485"/>
      <c r="CX452" s="56"/>
      <c r="CY452" s="56"/>
      <c r="CZ452" s="56"/>
      <c r="DA452" s="56"/>
      <c r="DB452" s="485"/>
      <c r="DC452" s="56"/>
      <c r="DD452" s="56"/>
      <c r="DE452" s="56"/>
      <c r="DF452" s="56"/>
      <c r="DG452" s="485"/>
      <c r="DH452" s="56"/>
      <c r="DI452" s="56"/>
      <c r="DJ452" s="56"/>
      <c r="DK452" s="56"/>
      <c r="DL452" s="485"/>
      <c r="DM452" s="56"/>
      <c r="DN452" s="56"/>
      <c r="DO452" s="56"/>
      <c r="DP452" s="56"/>
      <c r="DQ452" s="485"/>
      <c r="DR452" s="56"/>
      <c r="DS452" s="56"/>
      <c r="DT452" s="56"/>
      <c r="DU452" s="56"/>
      <c r="DV452" s="485"/>
      <c r="DW452" s="56"/>
      <c r="DX452" s="56"/>
      <c r="DY452" s="56"/>
      <c r="DZ452" s="56"/>
      <c r="EA452" s="485"/>
      <c r="EB452" s="56"/>
      <c r="EC452" s="56"/>
      <c r="ED452" s="56"/>
      <c r="EE452" s="56"/>
      <c r="EF452" s="485"/>
      <c r="EG452" s="56"/>
      <c r="EH452" s="56"/>
      <c r="EI452" s="56"/>
      <c r="EJ452" s="56"/>
      <c r="EK452" s="485"/>
      <c r="EM452" s="56"/>
      <c r="EN452" s="56"/>
      <c r="EO452" s="56"/>
      <c r="EP452" s="144"/>
    </row>
    <row r="453" spans="4:147" ht="12.75" customHeight="1" x14ac:dyDescent="0.3">
      <c r="D453" s="144" t="s">
        <v>390</v>
      </c>
      <c r="H453" s="56">
        <f>SUM(H454:H454)</f>
        <v>0</v>
      </c>
      <c r="I453" s="56"/>
      <c r="J453" s="56"/>
      <c r="K453" s="485"/>
      <c r="L453" s="56"/>
      <c r="M453" s="56">
        <f>SUM(M454:M454)</f>
        <v>198563</v>
      </c>
      <c r="N453" s="56"/>
      <c r="O453" s="56"/>
      <c r="P453" s="485"/>
      <c r="Q453" s="56"/>
      <c r="R453" s="56">
        <f>SUM(R454:R454)</f>
        <v>0</v>
      </c>
      <c r="S453" s="56"/>
      <c r="T453" s="56"/>
      <c r="U453" s="485"/>
      <c r="V453" s="56"/>
      <c r="W453" s="56">
        <f>SUM(W454:W454)</f>
        <v>0</v>
      </c>
      <c r="X453" s="56"/>
      <c r="Y453" s="56"/>
      <c r="Z453" s="485"/>
      <c r="AA453" s="56"/>
      <c r="AB453" s="56">
        <f>SUM(AB454:AB454)</f>
        <v>0</v>
      </c>
      <c r="AC453" s="56"/>
      <c r="AD453" s="56"/>
      <c r="AE453" s="485"/>
      <c r="AF453" s="56"/>
      <c r="AG453" s="56">
        <f>SUM(AG454:AG454)</f>
        <v>0</v>
      </c>
      <c r="AH453" s="56"/>
      <c r="AI453" s="56"/>
      <c r="AJ453" s="485"/>
      <c r="AK453" s="56"/>
      <c r="AL453" s="56">
        <f>SUM(AL454:AL454)</f>
        <v>0</v>
      </c>
      <c r="AM453" s="56"/>
      <c r="AN453" s="56"/>
      <c r="AO453" s="485"/>
      <c r="AP453" s="56"/>
      <c r="AQ453" s="56">
        <f>SUM(AQ454:AQ454)</f>
        <v>0</v>
      </c>
      <c r="AR453" s="56"/>
      <c r="AS453" s="56"/>
      <c r="AT453" s="485"/>
      <c r="AU453" s="56"/>
      <c r="AV453" s="56">
        <f>SUM(AV454:AV454)</f>
        <v>0</v>
      </c>
      <c r="AW453" s="56"/>
      <c r="AX453" s="56"/>
      <c r="AY453" s="485"/>
      <c r="AZ453" s="56"/>
      <c r="BA453" s="56">
        <f>SUM(BA454:BA454)</f>
        <v>0</v>
      </c>
      <c r="BB453" s="56"/>
      <c r="BC453" s="56"/>
      <c r="BD453" s="485"/>
      <c r="BE453" s="56"/>
      <c r="BF453" s="56">
        <f>SUM(BF454:BF454)</f>
        <v>0</v>
      </c>
      <c r="BG453" s="56"/>
      <c r="BH453" s="56"/>
      <c r="BI453" s="485"/>
      <c r="BJ453" s="56"/>
      <c r="BK453" s="56">
        <f>SUM(BK454:BK454)</f>
        <v>0</v>
      </c>
      <c r="BL453" s="56"/>
      <c r="BM453" s="56"/>
      <c r="BN453" s="485"/>
      <c r="BO453" s="56"/>
      <c r="BP453" s="56">
        <f>SUM(BP454:BP454)</f>
        <v>0</v>
      </c>
      <c r="BQ453" s="56"/>
      <c r="BR453" s="56"/>
      <c r="BS453" s="485"/>
      <c r="BT453" s="56"/>
      <c r="BU453" s="56">
        <f>SUM(BU454:BU454)</f>
        <v>198563</v>
      </c>
      <c r="BV453" s="56"/>
      <c r="BW453" s="56"/>
      <c r="BX453" s="485"/>
      <c r="BY453" s="56"/>
      <c r="BZ453" s="56">
        <f>SUM(BZ454:BZ454)</f>
        <v>1590727</v>
      </c>
      <c r="CA453" s="56"/>
      <c r="CB453" s="56"/>
      <c r="CC453" s="485"/>
      <c r="CD453" s="56"/>
      <c r="CE453" s="56">
        <f>SUM(CE454:CE454)</f>
        <v>0</v>
      </c>
      <c r="CF453" s="56"/>
      <c r="CG453" s="56"/>
      <c r="CH453" s="485"/>
      <c r="CI453" s="56"/>
      <c r="CJ453" s="56">
        <f>SUM(CJ454:CJ454)</f>
        <v>0</v>
      </c>
      <c r="CK453" s="56"/>
      <c r="CL453" s="56"/>
      <c r="CM453" s="485"/>
      <c r="CN453" s="56"/>
      <c r="CO453" s="56">
        <f>SUM(CO454:CO454)</f>
        <v>0</v>
      </c>
      <c r="CP453" s="56"/>
      <c r="CQ453" s="56"/>
      <c r="CR453" s="485"/>
      <c r="CS453" s="56"/>
      <c r="CT453" s="56">
        <f>SUM(CT454:CT454)</f>
        <v>0</v>
      </c>
      <c r="CU453" s="56"/>
      <c r="CV453" s="56"/>
      <c r="CW453" s="485"/>
      <c r="CX453" s="56"/>
      <c r="CY453" s="56">
        <f>SUM(CY454:CY454)</f>
        <v>0</v>
      </c>
      <c r="CZ453" s="56"/>
      <c r="DA453" s="56"/>
      <c r="DB453" s="485"/>
      <c r="DC453" s="56"/>
      <c r="DD453" s="56">
        <f>SUM(DD454:DD454)</f>
        <v>0</v>
      </c>
      <c r="DE453" s="56"/>
      <c r="DF453" s="56"/>
      <c r="DG453" s="485"/>
      <c r="DH453" s="56"/>
      <c r="DI453" s="56">
        <f>SUM(DI454:DI454)</f>
        <v>0</v>
      </c>
      <c r="DJ453" s="56"/>
      <c r="DK453" s="56"/>
      <c r="DL453" s="485"/>
      <c r="DM453" s="56"/>
      <c r="DN453" s="56">
        <f>SUM(DN454:DN454)</f>
        <v>0</v>
      </c>
      <c r="DO453" s="56"/>
      <c r="DP453" s="56"/>
      <c r="DQ453" s="485"/>
      <c r="DR453" s="56"/>
      <c r="DS453" s="56">
        <f>SUM(DS454:DS454)</f>
        <v>0</v>
      </c>
      <c r="DT453" s="56"/>
      <c r="DU453" s="56"/>
      <c r="DV453" s="485"/>
      <c r="DW453" s="56"/>
      <c r="DX453" s="56">
        <f>SUM(DX454:DX454)</f>
        <v>30466</v>
      </c>
      <c r="DY453" s="56"/>
      <c r="DZ453" s="56"/>
      <c r="EA453" s="485"/>
      <c r="EB453" s="56"/>
      <c r="EC453" s="56">
        <f>SUM(EC454:EC454)</f>
        <v>973572</v>
      </c>
      <c r="ED453" s="56"/>
      <c r="EE453" s="56"/>
      <c r="EF453" s="485"/>
      <c r="EG453" s="56"/>
      <c r="EH453" s="56">
        <f>SUM(EH454:EH454)</f>
        <v>586689</v>
      </c>
      <c r="EI453" s="56"/>
      <c r="EJ453" s="56"/>
      <c r="EK453" s="485"/>
      <c r="EL453" s="56"/>
      <c r="EM453" s="56">
        <f>SUM(EM454:EM454)</f>
        <v>0</v>
      </c>
      <c r="EO453" s="499"/>
      <c r="EP453" s="144"/>
      <c r="EQ453" s="145"/>
    </row>
    <row r="454" spans="4:147" ht="12.75" customHeight="1" x14ac:dyDescent="0.3">
      <c r="D454" s="144" t="s">
        <v>362</v>
      </c>
      <c r="G454" s="488"/>
      <c r="H454" s="492">
        <v>0</v>
      </c>
      <c r="I454" s="490"/>
      <c r="J454" s="56"/>
      <c r="K454" s="485"/>
      <c r="L454" s="491"/>
      <c r="M454" s="492">
        <v>198563</v>
      </c>
      <c r="N454" s="490"/>
      <c r="O454" s="56"/>
      <c r="P454" s="485"/>
      <c r="Q454" s="491"/>
      <c r="R454" s="492">
        <v>0</v>
      </c>
      <c r="S454" s="490"/>
      <c r="T454" s="56"/>
      <c r="U454" s="485"/>
      <c r="V454" s="491"/>
      <c r="W454" s="492">
        <v>0</v>
      </c>
      <c r="X454" s="490"/>
      <c r="Y454" s="56"/>
      <c r="Z454" s="485"/>
      <c r="AA454" s="491"/>
      <c r="AB454" s="492">
        <v>0</v>
      </c>
      <c r="AC454" s="490"/>
      <c r="AD454" s="56"/>
      <c r="AE454" s="485"/>
      <c r="AF454" s="491"/>
      <c r="AG454" s="492">
        <v>0</v>
      </c>
      <c r="AH454" s="490"/>
      <c r="AI454" s="56"/>
      <c r="AJ454" s="485"/>
      <c r="AK454" s="491"/>
      <c r="AL454" s="492">
        <v>0</v>
      </c>
      <c r="AM454" s="490"/>
      <c r="AN454" s="56"/>
      <c r="AO454" s="485"/>
      <c r="AP454" s="491"/>
      <c r="AQ454" s="492">
        <v>0</v>
      </c>
      <c r="AR454" s="490"/>
      <c r="AS454" s="56"/>
      <c r="AT454" s="485"/>
      <c r="AU454" s="491"/>
      <c r="AV454" s="492">
        <v>0</v>
      </c>
      <c r="AW454" s="490"/>
      <c r="AX454" s="56"/>
      <c r="AY454" s="485"/>
      <c r="AZ454" s="491"/>
      <c r="BA454" s="492">
        <v>0</v>
      </c>
      <c r="BB454" s="490"/>
      <c r="BC454" s="56"/>
      <c r="BD454" s="485"/>
      <c r="BE454" s="491"/>
      <c r="BF454" s="492">
        <v>0</v>
      </c>
      <c r="BG454" s="490"/>
      <c r="BH454" s="56"/>
      <c r="BI454" s="485"/>
      <c r="BJ454" s="491"/>
      <c r="BK454" s="492">
        <v>0</v>
      </c>
      <c r="BL454" s="490"/>
      <c r="BM454" s="56"/>
      <c r="BN454" s="485"/>
      <c r="BO454" s="491"/>
      <c r="BP454" s="492">
        <v>0</v>
      </c>
      <c r="BQ454" s="490"/>
      <c r="BR454" s="56"/>
      <c r="BS454" s="485"/>
      <c r="BT454" s="491"/>
      <c r="BU454" s="492">
        <f>SUM(M454:BP454)</f>
        <v>198563</v>
      </c>
      <c r="BV454" s="490"/>
      <c r="BW454" s="56"/>
      <c r="BX454" s="485"/>
      <c r="BY454" s="491"/>
      <c r="BZ454" s="492">
        <v>1590727</v>
      </c>
      <c r="CA454" s="490"/>
      <c r="CB454" s="56"/>
      <c r="CC454" s="485"/>
      <c r="CD454" s="491"/>
      <c r="CE454" s="492">
        <v>0</v>
      </c>
      <c r="CF454" s="490"/>
      <c r="CG454" s="56"/>
      <c r="CH454" s="485"/>
      <c r="CI454" s="491"/>
      <c r="CJ454" s="492">
        <v>0</v>
      </c>
      <c r="CK454" s="490"/>
      <c r="CL454" s="56"/>
      <c r="CM454" s="485"/>
      <c r="CN454" s="491"/>
      <c r="CO454" s="492">
        <v>0</v>
      </c>
      <c r="CP454" s="490"/>
      <c r="CQ454" s="56"/>
      <c r="CR454" s="485"/>
      <c r="CS454" s="491"/>
      <c r="CT454" s="492">
        <v>0</v>
      </c>
      <c r="CU454" s="490"/>
      <c r="CV454" s="56"/>
      <c r="CW454" s="485"/>
      <c r="CX454" s="491"/>
      <c r="CY454" s="492">
        <v>0</v>
      </c>
      <c r="CZ454" s="490"/>
      <c r="DA454" s="56"/>
      <c r="DB454" s="485"/>
      <c r="DC454" s="491"/>
      <c r="DD454" s="492">
        <v>0</v>
      </c>
      <c r="DE454" s="490"/>
      <c r="DF454" s="56"/>
      <c r="DG454" s="485"/>
      <c r="DH454" s="491"/>
      <c r="DI454" s="492">
        <v>0</v>
      </c>
      <c r="DJ454" s="490"/>
      <c r="DK454" s="56"/>
      <c r="DL454" s="485"/>
      <c r="DM454" s="491"/>
      <c r="DN454" s="492">
        <v>0</v>
      </c>
      <c r="DO454" s="490"/>
      <c r="DP454" s="56"/>
      <c r="DQ454" s="485"/>
      <c r="DR454" s="491"/>
      <c r="DS454" s="492">
        <v>0</v>
      </c>
      <c r="DT454" s="490"/>
      <c r="DU454" s="56"/>
      <c r="DV454" s="485"/>
      <c r="DW454" s="491"/>
      <c r="DX454" s="492">
        <v>30466</v>
      </c>
      <c r="DY454" s="490"/>
      <c r="DZ454" s="56"/>
      <c r="EA454" s="485"/>
      <c r="EB454" s="491"/>
      <c r="EC454" s="492">
        <v>973572</v>
      </c>
      <c r="ED454" s="490"/>
      <c r="EE454" s="56"/>
      <c r="EF454" s="485"/>
      <c r="EG454" s="491"/>
      <c r="EH454" s="492">
        <v>586689</v>
      </c>
      <c r="EI454" s="490"/>
      <c r="EJ454" s="56"/>
      <c r="EK454" s="485"/>
      <c r="EL454" s="491"/>
      <c r="EM454" s="492">
        <f t="shared" ref="EM454" si="70">SUM(CE454:CO454)</f>
        <v>0</v>
      </c>
      <c r="EN454" s="518"/>
      <c r="EP454" s="144"/>
      <c r="EQ454" s="145"/>
    </row>
    <row r="455" spans="4:147" ht="12.75" customHeight="1" x14ac:dyDescent="0.3">
      <c r="D455" s="144"/>
      <c r="H455" s="56"/>
      <c r="I455" s="56"/>
      <c r="J455" s="56"/>
      <c r="K455" s="485"/>
      <c r="M455" s="56"/>
      <c r="N455" s="56"/>
      <c r="O455" s="56"/>
      <c r="P455" s="485"/>
      <c r="R455" s="56"/>
      <c r="S455" s="56"/>
      <c r="T455" s="56"/>
      <c r="U455" s="485"/>
      <c r="W455" s="56"/>
      <c r="X455" s="56"/>
      <c r="Y455" s="56"/>
      <c r="Z455" s="485"/>
      <c r="AB455" s="56"/>
      <c r="AC455" s="56"/>
      <c r="AD455" s="56"/>
      <c r="AE455" s="485"/>
      <c r="AG455" s="56"/>
      <c r="AH455" s="56"/>
      <c r="AI455" s="56"/>
      <c r="AJ455" s="485"/>
      <c r="AL455" s="56"/>
      <c r="AM455" s="56"/>
      <c r="AN455" s="56"/>
      <c r="AO455" s="485"/>
      <c r="AQ455" s="56"/>
      <c r="AR455" s="56"/>
      <c r="AS455" s="56"/>
      <c r="AT455" s="485"/>
      <c r="AV455" s="56"/>
      <c r="AW455" s="56"/>
      <c r="AX455" s="56"/>
      <c r="AY455" s="485"/>
      <c r="BA455" s="56"/>
      <c r="BB455" s="56"/>
      <c r="BC455" s="56"/>
      <c r="BD455" s="485"/>
      <c r="BF455" s="56"/>
      <c r="BG455" s="56"/>
      <c r="BH455" s="56"/>
      <c r="BI455" s="485"/>
      <c r="BK455" s="56"/>
      <c r="BL455" s="56"/>
      <c r="BM455" s="56"/>
      <c r="BN455" s="485"/>
      <c r="BP455" s="56"/>
      <c r="BQ455" s="56"/>
      <c r="BR455" s="56"/>
      <c r="BS455" s="485"/>
      <c r="BU455" s="56"/>
      <c r="BV455" s="56"/>
      <c r="BW455" s="56"/>
      <c r="BX455" s="485"/>
      <c r="BZ455" s="56"/>
      <c r="CA455" s="56"/>
      <c r="CB455" s="56"/>
      <c r="CC455" s="485"/>
      <c r="CE455" s="56"/>
      <c r="CF455" s="56"/>
      <c r="CG455" s="56"/>
      <c r="CH455" s="485"/>
      <c r="CI455" s="56"/>
      <c r="CJ455" s="56"/>
      <c r="CK455" s="56"/>
      <c r="CL455" s="56"/>
      <c r="CM455" s="485"/>
      <c r="CN455" s="56"/>
      <c r="CO455" s="56"/>
      <c r="CP455" s="56"/>
      <c r="CQ455" s="56"/>
      <c r="CR455" s="485"/>
      <c r="CS455" s="56"/>
      <c r="CT455" s="56"/>
      <c r="CU455" s="56"/>
      <c r="CV455" s="56"/>
      <c r="CW455" s="485"/>
      <c r="CX455" s="56"/>
      <c r="CY455" s="56"/>
      <c r="CZ455" s="56"/>
      <c r="DA455" s="56"/>
      <c r="DB455" s="485"/>
      <c r="DC455" s="56"/>
      <c r="DD455" s="56"/>
      <c r="DE455" s="56"/>
      <c r="DF455" s="56"/>
      <c r="DG455" s="485"/>
      <c r="DH455" s="56"/>
      <c r="DI455" s="56"/>
      <c r="DJ455" s="56"/>
      <c r="DK455" s="56"/>
      <c r="DL455" s="485"/>
      <c r="DM455" s="56"/>
      <c r="DN455" s="56"/>
      <c r="DO455" s="56"/>
      <c r="DP455" s="56"/>
      <c r="DQ455" s="485"/>
      <c r="DR455" s="56"/>
      <c r="DS455" s="56"/>
      <c r="DT455" s="56"/>
      <c r="DU455" s="56"/>
      <c r="DV455" s="485"/>
      <c r="DW455" s="56"/>
      <c r="DX455" s="56"/>
      <c r="DY455" s="56"/>
      <c r="DZ455" s="56"/>
      <c r="EA455" s="485"/>
      <c r="EB455" s="56"/>
      <c r="EC455" s="56"/>
      <c r="ED455" s="56"/>
      <c r="EE455" s="56"/>
      <c r="EF455" s="485"/>
      <c r="EG455" s="56"/>
      <c r="EH455" s="56"/>
      <c r="EI455" s="56"/>
      <c r="EJ455" s="56"/>
      <c r="EK455" s="485"/>
      <c r="EM455" s="56"/>
      <c r="EN455" s="56"/>
      <c r="EO455" s="56"/>
      <c r="EP455" s="144"/>
    </row>
    <row r="456" spans="4:147" x14ac:dyDescent="0.3">
      <c r="D456" s="144" t="s">
        <v>391</v>
      </c>
      <c r="H456" s="56">
        <f>SUM(H457:H457)</f>
        <v>0</v>
      </c>
      <c r="J456" s="56"/>
      <c r="K456" s="485"/>
      <c r="L456" s="56"/>
      <c r="M456" s="56">
        <f>SUM(M457:M457)</f>
        <v>0</v>
      </c>
      <c r="N456" s="56"/>
      <c r="O456" s="56"/>
      <c r="P456" s="485"/>
      <c r="Q456" s="56"/>
      <c r="R456" s="56">
        <f>SUM(R457:R457)</f>
        <v>0</v>
      </c>
      <c r="S456" s="56"/>
      <c r="T456" s="56"/>
      <c r="U456" s="485"/>
      <c r="V456" s="56"/>
      <c r="W456" s="56">
        <f>SUM(W457:W457)</f>
        <v>0</v>
      </c>
      <c r="X456" s="56"/>
      <c r="Y456" s="56"/>
      <c r="Z456" s="485"/>
      <c r="AA456" s="56"/>
      <c r="AB456" s="56">
        <f>SUM(AB457:AB457)</f>
        <v>0</v>
      </c>
      <c r="AC456" s="56"/>
      <c r="AD456" s="56"/>
      <c r="AE456" s="485"/>
      <c r="AF456" s="56"/>
      <c r="AG456" s="56">
        <f>SUM(AG457:AG457)</f>
        <v>0</v>
      </c>
      <c r="AH456" s="56"/>
      <c r="AI456" s="56"/>
      <c r="AJ456" s="485"/>
      <c r="AK456" s="56"/>
      <c r="AL456" s="56">
        <f>SUM(AL457:AL457)</f>
        <v>0</v>
      </c>
      <c r="AM456" s="56"/>
      <c r="AN456" s="56"/>
      <c r="AO456" s="485"/>
      <c r="AP456" s="56"/>
      <c r="AQ456" s="56">
        <f>SUM(AQ457:AQ457)</f>
        <v>0</v>
      </c>
      <c r="AR456" s="56"/>
      <c r="AS456" s="56"/>
      <c r="AT456" s="485"/>
      <c r="AU456" s="56"/>
      <c r="AV456" s="56">
        <f>SUM(AV457:AV457)</f>
        <v>0</v>
      </c>
      <c r="AW456" s="56"/>
      <c r="AX456" s="56"/>
      <c r="AY456" s="485"/>
      <c r="AZ456" s="56"/>
      <c r="BA456" s="56">
        <f>SUM(BA457:BA457)</f>
        <v>0</v>
      </c>
      <c r="BB456" s="56"/>
      <c r="BC456" s="56"/>
      <c r="BD456" s="485"/>
      <c r="BE456" s="56"/>
      <c r="BF456" s="56">
        <f>SUM(BF457:BF457)</f>
        <v>0</v>
      </c>
      <c r="BG456" s="56"/>
      <c r="BH456" s="56"/>
      <c r="BI456" s="485"/>
      <c r="BJ456" s="56"/>
      <c r="BK456" s="56">
        <f>SUM(BK457:BK457)</f>
        <v>0</v>
      </c>
      <c r="BL456" s="56"/>
      <c r="BM456" s="56"/>
      <c r="BN456" s="485"/>
      <c r="BO456" s="56"/>
      <c r="BP456" s="56">
        <f>SUM(BP457:BP457)</f>
        <v>0</v>
      </c>
      <c r="BQ456" s="56"/>
      <c r="BR456" s="56"/>
      <c r="BS456" s="485"/>
      <c r="BU456" s="56">
        <f>SUM(BU457:BU457)</f>
        <v>0</v>
      </c>
      <c r="BV456" s="56"/>
      <c r="BW456" s="56"/>
      <c r="BX456" s="485"/>
      <c r="BZ456" s="56">
        <f>SUM(BZ457:BZ457)</f>
        <v>17284</v>
      </c>
      <c r="CB456" s="56"/>
      <c r="CC456" s="485"/>
      <c r="CD456" s="56"/>
      <c r="CE456" s="56">
        <f>SUM(CE457:CE457)</f>
        <v>0</v>
      </c>
      <c r="CF456" s="56"/>
      <c r="CG456" s="56"/>
      <c r="CH456" s="485"/>
      <c r="CI456" s="56"/>
      <c r="CJ456" s="56">
        <f>SUM(CJ457:CJ457)</f>
        <v>0</v>
      </c>
      <c r="CK456" s="56"/>
      <c r="CL456" s="56"/>
      <c r="CM456" s="485"/>
      <c r="CN456" s="56"/>
      <c r="CO456" s="56">
        <f>SUM(CO457:CO457)</f>
        <v>0</v>
      </c>
      <c r="CP456" s="56"/>
      <c r="CQ456" s="56"/>
      <c r="CR456" s="485"/>
      <c r="CS456" s="56"/>
      <c r="CT456" s="56">
        <f>SUM(CT457:CT457)</f>
        <v>0</v>
      </c>
      <c r="CU456" s="56"/>
      <c r="CV456" s="56"/>
      <c r="CW456" s="485"/>
      <c r="CX456" s="56"/>
      <c r="CY456" s="56">
        <f>SUM(CY457:CY457)</f>
        <v>0</v>
      </c>
      <c r="CZ456" s="56"/>
      <c r="DA456" s="56"/>
      <c r="DB456" s="485"/>
      <c r="DC456" s="56"/>
      <c r="DD456" s="56">
        <f>SUM(DD457:DD457)</f>
        <v>0</v>
      </c>
      <c r="DE456" s="56"/>
      <c r="DF456" s="56"/>
      <c r="DG456" s="485"/>
      <c r="DH456" s="56"/>
      <c r="DI456" s="56">
        <f>SUM(DI457:DI457)</f>
        <v>0</v>
      </c>
      <c r="DJ456" s="56"/>
      <c r="DK456" s="56"/>
      <c r="DL456" s="485"/>
      <c r="DM456" s="56"/>
      <c r="DN456" s="56">
        <f>SUM(DN457:DN457)</f>
        <v>17284</v>
      </c>
      <c r="DO456" s="56"/>
      <c r="DP456" s="56"/>
      <c r="DQ456" s="485"/>
      <c r="DR456" s="56"/>
      <c r="DS456" s="56">
        <f>SUM(DS457:DS457)</f>
        <v>0</v>
      </c>
      <c r="DT456" s="56"/>
      <c r="DU456" s="56"/>
      <c r="DV456" s="485"/>
      <c r="DW456" s="56"/>
      <c r="DX456" s="56">
        <f>SUM(DX457:DX457)</f>
        <v>0</v>
      </c>
      <c r="DY456" s="56"/>
      <c r="DZ456" s="56"/>
      <c r="EA456" s="485"/>
      <c r="EB456" s="56"/>
      <c r="EC456" s="56">
        <f>SUM(EC457:EC457)</f>
        <v>0</v>
      </c>
      <c r="ED456" s="56"/>
      <c r="EE456" s="56"/>
      <c r="EF456" s="485"/>
      <c r="EG456" s="56"/>
      <c r="EH456" s="56">
        <f>SUM(EH457:EH457)</f>
        <v>0</v>
      </c>
      <c r="EI456" s="56"/>
      <c r="EJ456" s="56"/>
      <c r="EK456" s="485"/>
      <c r="EM456" s="56">
        <f>SUM(EM457:EM457)</f>
        <v>0</v>
      </c>
      <c r="EN456" s="56"/>
      <c r="EO456" s="56"/>
      <c r="EP456" s="144"/>
    </row>
    <row r="457" spans="4:147" x14ac:dyDescent="0.3">
      <c r="D457" s="144" t="s">
        <v>362</v>
      </c>
      <c r="G457" s="488"/>
      <c r="H457" s="492">
        <v>0</v>
      </c>
      <c r="I457" s="490"/>
      <c r="J457" s="56"/>
      <c r="K457" s="485"/>
      <c r="L457" s="488"/>
      <c r="M457" s="492">
        <v>0</v>
      </c>
      <c r="N457" s="490"/>
      <c r="O457" s="56"/>
      <c r="P457" s="485"/>
      <c r="Q457" s="488"/>
      <c r="R457" s="492">
        <v>0</v>
      </c>
      <c r="S457" s="490"/>
      <c r="T457" s="56"/>
      <c r="U457" s="485"/>
      <c r="V457" s="488"/>
      <c r="W457" s="492">
        <v>0</v>
      </c>
      <c r="X457" s="490"/>
      <c r="Y457" s="56"/>
      <c r="Z457" s="485"/>
      <c r="AA457" s="488"/>
      <c r="AB457" s="492">
        <v>0</v>
      </c>
      <c r="AC457" s="490"/>
      <c r="AD457" s="56"/>
      <c r="AE457" s="485"/>
      <c r="AF457" s="488"/>
      <c r="AG457" s="492">
        <v>0</v>
      </c>
      <c r="AH457" s="490"/>
      <c r="AI457" s="56"/>
      <c r="AJ457" s="485"/>
      <c r="AK457" s="488"/>
      <c r="AL457" s="492">
        <v>0</v>
      </c>
      <c r="AM457" s="490"/>
      <c r="AN457" s="56"/>
      <c r="AO457" s="485"/>
      <c r="AP457" s="488"/>
      <c r="AQ457" s="492">
        <v>0</v>
      </c>
      <c r="AR457" s="490"/>
      <c r="AS457" s="56"/>
      <c r="AT457" s="485"/>
      <c r="AU457" s="488"/>
      <c r="AV457" s="492">
        <v>0</v>
      </c>
      <c r="AW457" s="490"/>
      <c r="AX457" s="56"/>
      <c r="AY457" s="485"/>
      <c r="AZ457" s="488"/>
      <c r="BA457" s="492">
        <v>0</v>
      </c>
      <c r="BB457" s="490"/>
      <c r="BC457" s="56"/>
      <c r="BD457" s="485"/>
      <c r="BE457" s="488"/>
      <c r="BF457" s="492">
        <v>0</v>
      </c>
      <c r="BG457" s="490"/>
      <c r="BH457" s="56"/>
      <c r="BI457" s="485"/>
      <c r="BJ457" s="488"/>
      <c r="BK457" s="492">
        <v>0</v>
      </c>
      <c r="BL457" s="490"/>
      <c r="BM457" s="56"/>
      <c r="BN457" s="485"/>
      <c r="BO457" s="488"/>
      <c r="BP457" s="492">
        <v>0</v>
      </c>
      <c r="BQ457" s="490"/>
      <c r="BR457" s="56"/>
      <c r="BS457" s="485"/>
      <c r="BT457" s="488"/>
      <c r="BU457" s="492">
        <f>SUM(M457:BP457)</f>
        <v>0</v>
      </c>
      <c r="BV457" s="490"/>
      <c r="BW457" s="56"/>
      <c r="BX457" s="485"/>
      <c r="BY457" s="488"/>
      <c r="BZ457" s="492">
        <v>17284</v>
      </c>
      <c r="CA457" s="490"/>
      <c r="CB457" s="56"/>
      <c r="CC457" s="485"/>
      <c r="CD457" s="488"/>
      <c r="CE457" s="492">
        <v>0</v>
      </c>
      <c r="CF457" s="490"/>
      <c r="CG457" s="56"/>
      <c r="CH457" s="485"/>
      <c r="CI457" s="491"/>
      <c r="CJ457" s="492">
        <v>0</v>
      </c>
      <c r="CK457" s="490"/>
      <c r="CL457" s="56"/>
      <c r="CM457" s="485"/>
      <c r="CN457" s="491"/>
      <c r="CO457" s="492">
        <v>0</v>
      </c>
      <c r="CP457" s="490"/>
      <c r="CQ457" s="56"/>
      <c r="CR457" s="485"/>
      <c r="CS457" s="491"/>
      <c r="CT457" s="492">
        <v>0</v>
      </c>
      <c r="CU457" s="490"/>
      <c r="CV457" s="56"/>
      <c r="CW457" s="485"/>
      <c r="CX457" s="491"/>
      <c r="CY457" s="492">
        <v>0</v>
      </c>
      <c r="CZ457" s="490"/>
      <c r="DA457" s="56"/>
      <c r="DB457" s="485"/>
      <c r="DC457" s="491"/>
      <c r="DD457" s="492">
        <v>0</v>
      </c>
      <c r="DE457" s="490"/>
      <c r="DF457" s="56"/>
      <c r="DG457" s="485"/>
      <c r="DH457" s="491"/>
      <c r="DI457" s="492">
        <v>0</v>
      </c>
      <c r="DJ457" s="490"/>
      <c r="DK457" s="56"/>
      <c r="DL457" s="485"/>
      <c r="DM457" s="491"/>
      <c r="DN457" s="492">
        <v>17284</v>
      </c>
      <c r="DO457" s="490"/>
      <c r="DP457" s="56"/>
      <c r="DQ457" s="485"/>
      <c r="DR457" s="491"/>
      <c r="DS457" s="492">
        <v>0</v>
      </c>
      <c r="DT457" s="490"/>
      <c r="DU457" s="56"/>
      <c r="DV457" s="485"/>
      <c r="DW457" s="491"/>
      <c r="DX457" s="492">
        <v>0</v>
      </c>
      <c r="DY457" s="490"/>
      <c r="DZ457" s="56"/>
      <c r="EA457" s="485"/>
      <c r="EB457" s="491"/>
      <c r="EC457" s="492">
        <v>0</v>
      </c>
      <c r="ED457" s="490"/>
      <c r="EE457" s="56"/>
      <c r="EF457" s="485"/>
      <c r="EG457" s="491"/>
      <c r="EH457" s="492">
        <v>0</v>
      </c>
      <c r="EI457" s="490"/>
      <c r="EJ457" s="56"/>
      <c r="EK457" s="485"/>
      <c r="EL457" s="488"/>
      <c r="EM457" s="492">
        <f t="shared" ref="EM457" si="71">SUM(CE457:CO457)</f>
        <v>0</v>
      </c>
      <c r="EN457" s="490"/>
      <c r="EO457" s="56"/>
      <c r="EP457" s="144"/>
    </row>
    <row r="458" spans="4:147" x14ac:dyDescent="0.3">
      <c r="D458" s="144"/>
      <c r="H458" s="56"/>
      <c r="I458" s="56"/>
      <c r="J458" s="56"/>
      <c r="K458" s="485"/>
      <c r="M458" s="56"/>
      <c r="N458" s="56"/>
      <c r="O458" s="56"/>
      <c r="P458" s="485"/>
      <c r="R458" s="56"/>
      <c r="S458" s="56"/>
      <c r="T458" s="56"/>
      <c r="U458" s="485"/>
      <c r="W458" s="56"/>
      <c r="X458" s="56"/>
      <c r="Y458" s="56"/>
      <c r="Z458" s="485"/>
      <c r="AB458" s="56"/>
      <c r="AC458" s="56"/>
      <c r="AD458" s="56"/>
      <c r="AE458" s="485"/>
      <c r="AG458" s="56"/>
      <c r="AH458" s="56"/>
      <c r="AI458" s="56"/>
      <c r="AJ458" s="485"/>
      <c r="AL458" s="56"/>
      <c r="AM458" s="56"/>
      <c r="AN458" s="56"/>
      <c r="AO458" s="485"/>
      <c r="AQ458" s="56"/>
      <c r="AR458" s="56"/>
      <c r="AS458" s="56"/>
      <c r="AT458" s="485"/>
      <c r="AV458" s="56"/>
      <c r="AW458" s="56"/>
      <c r="AX458" s="56"/>
      <c r="AY458" s="485"/>
      <c r="BA458" s="56"/>
      <c r="BB458" s="56"/>
      <c r="BC458" s="56"/>
      <c r="BD458" s="485"/>
      <c r="BF458" s="56"/>
      <c r="BG458" s="56"/>
      <c r="BH458" s="56"/>
      <c r="BI458" s="485"/>
      <c r="BK458" s="56"/>
      <c r="BL458" s="56"/>
      <c r="BM458" s="56"/>
      <c r="BN458" s="485"/>
      <c r="BP458" s="56"/>
      <c r="BQ458" s="56"/>
      <c r="BR458" s="56"/>
      <c r="BS458" s="485"/>
      <c r="BU458" s="56"/>
      <c r="BV458" s="56"/>
      <c r="BW458" s="56"/>
      <c r="BX458" s="485"/>
      <c r="BZ458" s="56"/>
      <c r="CA458" s="56"/>
      <c r="CB458" s="56"/>
      <c r="CC458" s="485"/>
      <c r="CE458" s="56"/>
      <c r="CF458" s="56"/>
      <c r="CG458" s="56"/>
      <c r="CH458" s="485"/>
      <c r="CI458" s="56"/>
      <c r="CJ458" s="56"/>
      <c r="CK458" s="56"/>
      <c r="CL458" s="56"/>
      <c r="CM458" s="485"/>
      <c r="CN458" s="56"/>
      <c r="CO458" s="56"/>
      <c r="CP458" s="56"/>
      <c r="CQ458" s="56"/>
      <c r="CR458" s="485"/>
      <c r="CS458" s="56"/>
      <c r="CT458" s="56"/>
      <c r="CU458" s="56"/>
      <c r="CV458" s="56"/>
      <c r="CW458" s="485"/>
      <c r="CX458" s="56"/>
      <c r="CY458" s="56"/>
      <c r="CZ458" s="56"/>
      <c r="DA458" s="56"/>
      <c r="DB458" s="485"/>
      <c r="DC458" s="56"/>
      <c r="DD458" s="56"/>
      <c r="DE458" s="56"/>
      <c r="DF458" s="56"/>
      <c r="DG458" s="485"/>
      <c r="DH458" s="56"/>
      <c r="DI458" s="56"/>
      <c r="DJ458" s="56"/>
      <c r="DK458" s="56"/>
      <c r="DL458" s="485"/>
      <c r="DM458" s="56"/>
      <c r="DN458" s="56"/>
      <c r="DO458" s="56"/>
      <c r="DP458" s="56"/>
      <c r="DQ458" s="485"/>
      <c r="DR458" s="56"/>
      <c r="DS458" s="56"/>
      <c r="DT458" s="56"/>
      <c r="DU458" s="56"/>
      <c r="DV458" s="485"/>
      <c r="DW458" s="56"/>
      <c r="DX458" s="56"/>
      <c r="DY458" s="56"/>
      <c r="DZ458" s="56"/>
      <c r="EA458" s="485"/>
      <c r="EB458" s="56"/>
      <c r="EC458" s="56"/>
      <c r="ED458" s="56"/>
      <c r="EE458" s="56"/>
      <c r="EF458" s="485"/>
      <c r="EG458" s="56"/>
      <c r="EH458" s="56"/>
      <c r="EI458" s="56"/>
      <c r="EJ458" s="56"/>
      <c r="EK458" s="485"/>
      <c r="EM458" s="56"/>
      <c r="EN458" s="56"/>
      <c r="EO458" s="56"/>
      <c r="EP458" s="144"/>
    </row>
    <row r="459" spans="4:147" x14ac:dyDescent="0.3">
      <c r="D459" s="144" t="s">
        <v>392</v>
      </c>
      <c r="H459" s="56">
        <f>SUM(H460)</f>
        <v>0</v>
      </c>
      <c r="I459" s="56"/>
      <c r="J459" s="56"/>
      <c r="K459" s="485"/>
      <c r="M459" s="56">
        <f>SUM(M460)</f>
        <v>44886</v>
      </c>
      <c r="N459" s="56"/>
      <c r="O459" s="56"/>
      <c r="P459" s="485"/>
      <c r="R459" s="56">
        <f>SUM(R460)</f>
        <v>0</v>
      </c>
      <c r="S459" s="56"/>
      <c r="T459" s="56"/>
      <c r="U459" s="485"/>
      <c r="W459" s="56">
        <f>SUM(W460)</f>
        <v>0</v>
      </c>
      <c r="X459" s="56"/>
      <c r="Y459" s="56"/>
      <c r="Z459" s="485"/>
      <c r="AB459" s="56">
        <f>SUM(AB460)</f>
        <v>0</v>
      </c>
      <c r="AC459" s="56"/>
      <c r="AD459" s="56"/>
      <c r="AE459" s="485"/>
      <c r="AG459" s="56">
        <f>SUM(AG460)</f>
        <v>0</v>
      </c>
      <c r="AH459" s="56"/>
      <c r="AI459" s="56"/>
      <c r="AJ459" s="485"/>
      <c r="AL459" s="56">
        <f>SUM(AL460)</f>
        <v>0</v>
      </c>
      <c r="AM459" s="56"/>
      <c r="AN459" s="56"/>
      <c r="AO459" s="485"/>
      <c r="AQ459" s="56">
        <f>SUM(AQ460)</f>
        <v>0</v>
      </c>
      <c r="AR459" s="56"/>
      <c r="AS459" s="56"/>
      <c r="AT459" s="485"/>
      <c r="AV459" s="56">
        <f>SUM(AV460)</f>
        <v>0</v>
      </c>
      <c r="AW459" s="56"/>
      <c r="AX459" s="56"/>
      <c r="AY459" s="485"/>
      <c r="BA459" s="56">
        <f>SUM(BA460)</f>
        <v>0</v>
      </c>
      <c r="BB459" s="56"/>
      <c r="BC459" s="56"/>
      <c r="BD459" s="485"/>
      <c r="BF459" s="56">
        <f>SUM(BF460)</f>
        <v>0</v>
      </c>
      <c r="BG459" s="56"/>
      <c r="BH459" s="56"/>
      <c r="BI459" s="485"/>
      <c r="BK459" s="56">
        <f>SUM(BK460)</f>
        <v>0</v>
      </c>
      <c r="BL459" s="56"/>
      <c r="BM459" s="56"/>
      <c r="BN459" s="485"/>
      <c r="BP459" s="56">
        <f>SUM(BP460)</f>
        <v>0</v>
      </c>
      <c r="BQ459" s="56"/>
      <c r="BR459" s="56"/>
      <c r="BS459" s="485"/>
      <c r="BU459" s="56">
        <f>SUM(BU460:BU460)</f>
        <v>44886</v>
      </c>
      <c r="BV459" s="56"/>
      <c r="BW459" s="56"/>
      <c r="BX459" s="485"/>
      <c r="BZ459" s="56">
        <f>SUM(BZ460)</f>
        <v>1373855</v>
      </c>
      <c r="CA459" s="56"/>
      <c r="CB459" s="56"/>
      <c r="CC459" s="485"/>
      <c r="CE459" s="56">
        <f>SUM(CE460:CE460)</f>
        <v>102704</v>
      </c>
      <c r="CF459" s="56"/>
      <c r="CG459" s="56"/>
      <c r="CH459" s="485"/>
      <c r="CI459" s="56"/>
      <c r="CJ459" s="56">
        <f>SUM(CJ460:CJ460)</f>
        <v>0</v>
      </c>
      <c r="CK459" s="56"/>
      <c r="CL459" s="56"/>
      <c r="CM459" s="485"/>
      <c r="CN459" s="56"/>
      <c r="CO459" s="56">
        <f>SUM(CO460:CO460)</f>
        <v>0</v>
      </c>
      <c r="CP459" s="56"/>
      <c r="CQ459" s="56"/>
      <c r="CR459" s="485"/>
      <c r="CS459" s="56"/>
      <c r="CT459" s="56">
        <f>SUM(CT460:CT460)</f>
        <v>0</v>
      </c>
      <c r="CU459" s="56"/>
      <c r="CV459" s="56"/>
      <c r="CW459" s="485"/>
      <c r="CX459" s="56"/>
      <c r="CY459" s="56">
        <f>SUM(CY460:CY460)</f>
        <v>0</v>
      </c>
      <c r="CZ459" s="56"/>
      <c r="DA459" s="56"/>
      <c r="DB459" s="485"/>
      <c r="DC459" s="56"/>
      <c r="DD459" s="56">
        <f>SUM(DD460:DD460)</f>
        <v>0</v>
      </c>
      <c r="DE459" s="56"/>
      <c r="DF459" s="56"/>
      <c r="DG459" s="485"/>
      <c r="DH459" s="56"/>
      <c r="DI459" s="56">
        <f>SUM(DI460:DI460)</f>
        <v>1105268</v>
      </c>
      <c r="DJ459" s="56"/>
      <c r="DK459" s="56"/>
      <c r="DL459" s="485"/>
      <c r="DM459" s="56"/>
      <c r="DN459" s="56">
        <f>SUM(DN460:DN460)</f>
        <v>165883</v>
      </c>
      <c r="DO459" s="56"/>
      <c r="DP459" s="56"/>
      <c r="DQ459" s="485"/>
      <c r="DR459" s="56"/>
      <c r="DS459" s="56">
        <f>SUM(DS460:DS460)</f>
        <v>0</v>
      </c>
      <c r="DT459" s="56"/>
      <c r="DU459" s="56"/>
      <c r="DV459" s="485"/>
      <c r="DW459" s="56"/>
      <c r="DX459" s="56">
        <f>SUM(DX460:DX460)</f>
        <v>0</v>
      </c>
      <c r="DY459" s="56"/>
      <c r="DZ459" s="56"/>
      <c r="EA459" s="485"/>
      <c r="EB459" s="56"/>
      <c r="EC459" s="56">
        <f>SUM(EC460:EC460)</f>
        <v>0</v>
      </c>
      <c r="ED459" s="56"/>
      <c r="EE459" s="56"/>
      <c r="EF459" s="485"/>
      <c r="EG459" s="56"/>
      <c r="EH459" s="56">
        <f>SUM(EH460:EH460)</f>
        <v>0</v>
      </c>
      <c r="EI459" s="56"/>
      <c r="EJ459" s="56"/>
      <c r="EK459" s="485"/>
      <c r="EM459" s="56">
        <f>SUM(EM460:EM460)</f>
        <v>102704</v>
      </c>
      <c r="EN459" s="56"/>
      <c r="EO459" s="56"/>
      <c r="EP459" s="144"/>
    </row>
    <row r="460" spans="4:147" x14ac:dyDescent="0.3">
      <c r="D460" s="144" t="s">
        <v>362</v>
      </c>
      <c r="G460" s="488"/>
      <c r="H460" s="492">
        <v>0</v>
      </c>
      <c r="I460" s="490"/>
      <c r="J460" s="56"/>
      <c r="K460" s="485"/>
      <c r="L460" s="488"/>
      <c r="M460" s="492">
        <v>44886</v>
      </c>
      <c r="N460" s="490"/>
      <c r="O460" s="56"/>
      <c r="P460" s="485"/>
      <c r="Q460" s="488"/>
      <c r="R460" s="492">
        <v>0</v>
      </c>
      <c r="S460" s="490"/>
      <c r="T460" s="56"/>
      <c r="U460" s="485"/>
      <c r="V460" s="488"/>
      <c r="W460" s="492">
        <v>0</v>
      </c>
      <c r="X460" s="490"/>
      <c r="Y460" s="56"/>
      <c r="Z460" s="485"/>
      <c r="AA460" s="488"/>
      <c r="AB460" s="492">
        <v>0</v>
      </c>
      <c r="AC460" s="490"/>
      <c r="AD460" s="56"/>
      <c r="AE460" s="485"/>
      <c r="AF460" s="488"/>
      <c r="AG460" s="492">
        <v>0</v>
      </c>
      <c r="AH460" s="490"/>
      <c r="AI460" s="56"/>
      <c r="AJ460" s="485"/>
      <c r="AK460" s="488"/>
      <c r="AL460" s="492">
        <v>0</v>
      </c>
      <c r="AM460" s="490"/>
      <c r="AN460" s="56"/>
      <c r="AO460" s="485"/>
      <c r="AP460" s="488"/>
      <c r="AQ460" s="492">
        <v>0</v>
      </c>
      <c r="AR460" s="490"/>
      <c r="AS460" s="56"/>
      <c r="AT460" s="485"/>
      <c r="AU460" s="488"/>
      <c r="AV460" s="492">
        <v>0</v>
      </c>
      <c r="AW460" s="490"/>
      <c r="AX460" s="56"/>
      <c r="AY460" s="485"/>
      <c r="AZ460" s="488"/>
      <c r="BA460" s="492">
        <v>0</v>
      </c>
      <c r="BB460" s="490"/>
      <c r="BC460" s="56"/>
      <c r="BD460" s="485"/>
      <c r="BE460" s="488"/>
      <c r="BF460" s="492">
        <v>0</v>
      </c>
      <c r="BG460" s="490"/>
      <c r="BH460" s="56"/>
      <c r="BI460" s="485"/>
      <c r="BJ460" s="488"/>
      <c r="BK460" s="492">
        <v>0</v>
      </c>
      <c r="BL460" s="490"/>
      <c r="BM460" s="56"/>
      <c r="BN460" s="485"/>
      <c r="BO460" s="488"/>
      <c r="BP460" s="492">
        <v>0</v>
      </c>
      <c r="BQ460" s="490"/>
      <c r="BR460" s="56"/>
      <c r="BS460" s="485"/>
      <c r="BT460" s="488"/>
      <c r="BU460" s="492">
        <f>SUM(M460:BP460)</f>
        <v>44886</v>
      </c>
      <c r="BV460" s="490"/>
      <c r="BW460" s="56"/>
      <c r="BX460" s="485"/>
      <c r="BY460" s="488"/>
      <c r="BZ460" s="492">
        <v>1373855</v>
      </c>
      <c r="CA460" s="490"/>
      <c r="CB460" s="56"/>
      <c r="CC460" s="485"/>
      <c r="CD460" s="488"/>
      <c r="CE460" s="492">
        <v>102704</v>
      </c>
      <c r="CF460" s="490"/>
      <c r="CG460" s="56"/>
      <c r="CH460" s="485"/>
      <c r="CI460" s="488"/>
      <c r="CJ460" s="492">
        <v>0</v>
      </c>
      <c r="CK460" s="490"/>
      <c r="CL460" s="56"/>
      <c r="CM460" s="485"/>
      <c r="CN460" s="488"/>
      <c r="CO460" s="492">
        <v>0</v>
      </c>
      <c r="CP460" s="490"/>
      <c r="CQ460" s="56"/>
      <c r="CR460" s="485"/>
      <c r="CS460" s="488"/>
      <c r="CT460" s="492">
        <v>0</v>
      </c>
      <c r="CU460" s="490"/>
      <c r="CV460" s="56"/>
      <c r="CW460" s="485"/>
      <c r="CX460" s="488"/>
      <c r="CY460" s="492">
        <v>0</v>
      </c>
      <c r="CZ460" s="490"/>
      <c r="DA460" s="56"/>
      <c r="DB460" s="485"/>
      <c r="DC460" s="488"/>
      <c r="DD460" s="492">
        <v>0</v>
      </c>
      <c r="DE460" s="490"/>
      <c r="DF460" s="55"/>
      <c r="DG460" s="53"/>
      <c r="DH460" s="488"/>
      <c r="DI460" s="492">
        <v>1105268</v>
      </c>
      <c r="DJ460" s="490"/>
      <c r="DK460" s="56"/>
      <c r="DL460" s="485"/>
      <c r="DM460" s="488"/>
      <c r="DN460" s="492">
        <v>165883</v>
      </c>
      <c r="DO460" s="490"/>
      <c r="DP460" s="56"/>
      <c r="DQ460" s="485"/>
      <c r="DR460" s="488"/>
      <c r="DS460" s="492">
        <v>0</v>
      </c>
      <c r="DT460" s="490"/>
      <c r="DU460" s="56"/>
      <c r="DV460" s="485"/>
      <c r="DW460" s="488"/>
      <c r="DX460" s="492">
        <v>0</v>
      </c>
      <c r="DY460" s="490"/>
      <c r="DZ460" s="56"/>
      <c r="EA460" s="485"/>
      <c r="EB460" s="488"/>
      <c r="EC460" s="492">
        <v>0</v>
      </c>
      <c r="ED460" s="490"/>
      <c r="EE460" s="56"/>
      <c r="EF460" s="485"/>
      <c r="EG460" s="488"/>
      <c r="EH460" s="492">
        <v>0</v>
      </c>
      <c r="EI460" s="490"/>
      <c r="EJ460" s="56"/>
      <c r="EK460" s="485"/>
      <c r="EL460" s="488"/>
      <c r="EM460" s="492">
        <f t="shared" ref="EM460" si="72">SUM(CE460:CO460)</f>
        <v>102704</v>
      </c>
      <c r="EN460" s="490"/>
      <c r="EO460" s="56"/>
      <c r="EP460" s="144"/>
    </row>
    <row r="461" spans="4:147" x14ac:dyDescent="0.3">
      <c r="D461" s="144"/>
      <c r="H461" s="56"/>
      <c r="I461" s="56"/>
      <c r="J461" s="56"/>
      <c r="K461" s="485"/>
      <c r="L461" s="56"/>
      <c r="M461" s="56"/>
      <c r="N461" s="56"/>
      <c r="O461" s="56"/>
      <c r="P461" s="485"/>
      <c r="Q461" s="56"/>
      <c r="R461" s="56"/>
      <c r="S461" s="56"/>
      <c r="T461" s="56"/>
      <c r="U461" s="485"/>
      <c r="V461" s="56"/>
      <c r="W461" s="56"/>
      <c r="X461" s="56"/>
      <c r="Y461" s="56"/>
      <c r="Z461" s="485"/>
      <c r="AA461" s="56"/>
      <c r="AB461" s="56"/>
      <c r="AC461" s="56"/>
      <c r="AD461" s="56"/>
      <c r="AE461" s="485"/>
      <c r="AF461" s="56"/>
      <c r="AG461" s="56"/>
      <c r="AH461" s="56"/>
      <c r="AI461" s="56"/>
      <c r="AJ461" s="485"/>
      <c r="AK461" s="56"/>
      <c r="AL461" s="56"/>
      <c r="AM461" s="56"/>
      <c r="AN461" s="56"/>
      <c r="AO461" s="485"/>
      <c r="AP461" s="56"/>
      <c r="AQ461" s="56"/>
      <c r="AR461" s="56"/>
      <c r="AS461" s="56"/>
      <c r="AT461" s="485"/>
      <c r="AU461" s="56"/>
      <c r="AV461" s="56"/>
      <c r="AW461" s="56"/>
      <c r="AX461" s="56"/>
      <c r="AY461" s="485"/>
      <c r="AZ461" s="56"/>
      <c r="BA461" s="56"/>
      <c r="BB461" s="56"/>
      <c r="BC461" s="56"/>
      <c r="BD461" s="485"/>
      <c r="BE461" s="56"/>
      <c r="BF461" s="56"/>
      <c r="BG461" s="56"/>
      <c r="BH461" s="56"/>
      <c r="BI461" s="485"/>
      <c r="BJ461" s="56"/>
      <c r="BK461" s="56"/>
      <c r="BL461" s="56"/>
      <c r="BM461" s="56"/>
      <c r="BN461" s="485"/>
      <c r="BO461" s="56"/>
      <c r="BP461" s="56"/>
      <c r="BQ461" s="56"/>
      <c r="BR461" s="56"/>
      <c r="BS461" s="485"/>
      <c r="BT461" s="56"/>
      <c r="BU461" s="56"/>
      <c r="BV461" s="56"/>
      <c r="BW461" s="56"/>
      <c r="BX461" s="485"/>
      <c r="BY461" s="56"/>
      <c r="BZ461" s="56"/>
      <c r="CA461" s="56"/>
      <c r="CB461" s="56"/>
      <c r="CC461" s="485"/>
      <c r="CD461" s="56"/>
      <c r="CE461" s="56"/>
      <c r="CF461" s="56"/>
      <c r="CG461" s="56"/>
      <c r="CH461" s="485"/>
      <c r="CJ461" s="56"/>
      <c r="CK461" s="56"/>
      <c r="CL461" s="56"/>
      <c r="CM461" s="485"/>
      <c r="CO461" s="56"/>
      <c r="CP461" s="56"/>
      <c r="CQ461" s="56"/>
      <c r="CR461" s="485"/>
      <c r="CT461" s="56"/>
      <c r="CU461" s="56"/>
      <c r="CV461" s="56"/>
      <c r="CW461" s="485"/>
      <c r="CY461" s="56"/>
      <c r="CZ461" s="56"/>
      <c r="DA461" s="56"/>
      <c r="DB461" s="485"/>
      <c r="DD461" s="56"/>
      <c r="DE461" s="56"/>
      <c r="DF461" s="56"/>
      <c r="DG461" s="485"/>
      <c r="DI461" s="56"/>
      <c r="DJ461" s="56"/>
      <c r="DK461" s="56"/>
      <c r="DL461" s="485"/>
      <c r="DN461" s="56"/>
      <c r="DO461" s="56"/>
      <c r="DP461" s="56"/>
      <c r="DQ461" s="485"/>
      <c r="DS461" s="56"/>
      <c r="DT461" s="56"/>
      <c r="DU461" s="56"/>
      <c r="DV461" s="485"/>
      <c r="DX461" s="56"/>
      <c r="DY461" s="56"/>
      <c r="DZ461" s="56"/>
      <c r="EA461" s="485"/>
      <c r="EC461" s="56"/>
      <c r="ED461" s="56"/>
      <c r="EE461" s="56"/>
      <c r="EF461" s="485"/>
      <c r="EH461" s="56"/>
      <c r="EI461" s="56"/>
      <c r="EJ461" s="56"/>
      <c r="EK461" s="485"/>
      <c r="EL461" s="56"/>
      <c r="EM461" s="56"/>
      <c r="EN461" s="56"/>
      <c r="EO461" s="56"/>
      <c r="EP461" s="144"/>
    </row>
    <row r="462" spans="4:147" x14ac:dyDescent="0.3">
      <c r="D462" s="144" t="s">
        <v>393</v>
      </c>
      <c r="H462" s="56">
        <f>SUM(H463:H463)</f>
        <v>0</v>
      </c>
      <c r="J462" s="56"/>
      <c r="K462" s="485"/>
      <c r="L462" s="56"/>
      <c r="M462" s="56">
        <f>SUM(M463:M463)</f>
        <v>566481</v>
      </c>
      <c r="N462" s="56"/>
      <c r="O462" s="56"/>
      <c r="P462" s="485"/>
      <c r="Q462" s="56"/>
      <c r="R462" s="56">
        <f>SUM(R463:R463)</f>
        <v>0</v>
      </c>
      <c r="S462" s="56"/>
      <c r="T462" s="56"/>
      <c r="U462" s="485"/>
      <c r="V462" s="56"/>
      <c r="W462" s="56">
        <f>SUM(W463:W463)</f>
        <v>9217</v>
      </c>
      <c r="X462" s="56"/>
      <c r="Y462" s="56"/>
      <c r="Z462" s="485"/>
      <c r="AA462" s="56"/>
      <c r="AB462" s="56">
        <f>SUM(AB463:AB463)</f>
        <v>0</v>
      </c>
      <c r="AC462" s="56"/>
      <c r="AD462" s="56"/>
      <c r="AE462" s="485"/>
      <c r="AF462" s="56"/>
      <c r="AG462" s="56">
        <f>SUM(AG463:AG463)</f>
        <v>0</v>
      </c>
      <c r="AH462" s="56"/>
      <c r="AI462" s="56"/>
      <c r="AJ462" s="485"/>
      <c r="AK462" s="56"/>
      <c r="AL462" s="56">
        <f>SUM(AL463:AL463)</f>
        <v>0</v>
      </c>
      <c r="AM462" s="56"/>
      <c r="AN462" s="56"/>
      <c r="AO462" s="485"/>
      <c r="AP462" s="56"/>
      <c r="AQ462" s="56">
        <f>SUM(AQ463:AQ463)</f>
        <v>0</v>
      </c>
      <c r="AR462" s="56"/>
      <c r="AS462" s="56"/>
      <c r="AT462" s="485"/>
      <c r="AU462" s="56"/>
      <c r="AV462" s="56">
        <f>SUM(AV463:AV463)</f>
        <v>0</v>
      </c>
      <c r="AW462" s="56"/>
      <c r="AX462" s="56"/>
      <c r="AY462" s="485"/>
      <c r="AZ462" s="56"/>
      <c r="BA462" s="56">
        <f>SUM(BA463:BA463)</f>
        <v>0</v>
      </c>
      <c r="BB462" s="56"/>
      <c r="BC462" s="56"/>
      <c r="BD462" s="485"/>
      <c r="BE462" s="56"/>
      <c r="BF462" s="56">
        <f>SUM(BF463:BF463)</f>
        <v>0</v>
      </c>
      <c r="BG462" s="56"/>
      <c r="BH462" s="56"/>
      <c r="BI462" s="485"/>
      <c r="BJ462" s="56"/>
      <c r="BK462" s="56">
        <f>SUM(BK463:BK463)</f>
        <v>0</v>
      </c>
      <c r="BL462" s="56"/>
      <c r="BM462" s="56"/>
      <c r="BN462" s="485"/>
      <c r="BO462" s="56"/>
      <c r="BP462" s="56">
        <f>SUM(BP463:BP463)</f>
        <v>0</v>
      </c>
      <c r="BQ462" s="56"/>
      <c r="BR462" s="56"/>
      <c r="BS462" s="485"/>
      <c r="BT462" s="56"/>
      <c r="BU462" s="56">
        <f>SUM(BU463:BU463)</f>
        <v>575698</v>
      </c>
      <c r="BV462" s="56"/>
      <c r="BW462" s="56"/>
      <c r="BX462" s="485"/>
      <c r="BY462" s="56"/>
      <c r="BZ462" s="56">
        <f>SUM(BZ463:BZ463)</f>
        <v>106107</v>
      </c>
      <c r="CB462" s="56"/>
      <c r="CC462" s="485"/>
      <c r="CD462" s="56"/>
      <c r="CE462" s="56">
        <f>SUM(CE463:CE463)</f>
        <v>0</v>
      </c>
      <c r="CF462" s="56"/>
      <c r="CG462" s="56"/>
      <c r="CH462" s="485"/>
      <c r="CI462" s="56"/>
      <c r="CJ462" s="56">
        <f>SUM(CJ463:CJ463)</f>
        <v>0</v>
      </c>
      <c r="CK462" s="56"/>
      <c r="CL462" s="56"/>
      <c r="CM462" s="485"/>
      <c r="CN462" s="56"/>
      <c r="CO462" s="56">
        <f>SUM(CO463:CO463)</f>
        <v>0</v>
      </c>
      <c r="CP462" s="56"/>
      <c r="CQ462" s="56"/>
      <c r="CR462" s="485"/>
      <c r="CS462" s="56"/>
      <c r="CT462" s="56">
        <f>SUM(CT463:CT463)</f>
        <v>0</v>
      </c>
      <c r="CU462" s="56"/>
      <c r="CV462" s="56"/>
      <c r="CW462" s="485"/>
      <c r="CX462" s="56"/>
      <c r="CY462" s="56">
        <f>SUM(CY463:CY463)</f>
        <v>62440</v>
      </c>
      <c r="CZ462" s="56"/>
      <c r="DA462" s="56"/>
      <c r="DB462" s="485"/>
      <c r="DC462" s="56"/>
      <c r="DD462" s="56">
        <f>SUM(DD463:DD463)</f>
        <v>0</v>
      </c>
      <c r="DE462" s="56"/>
      <c r="DF462" s="56"/>
      <c r="DG462" s="485"/>
      <c r="DH462" s="56"/>
      <c r="DI462" s="56">
        <f>SUM(DI463:DI463)</f>
        <v>0</v>
      </c>
      <c r="DJ462" s="56"/>
      <c r="DK462" s="56"/>
      <c r="DL462" s="485"/>
      <c r="DM462" s="56"/>
      <c r="DN462" s="56">
        <f>SUM(DN463:DN463)</f>
        <v>0</v>
      </c>
      <c r="DO462" s="56"/>
      <c r="DP462" s="56"/>
      <c r="DQ462" s="485"/>
      <c r="DR462" s="56"/>
      <c r="DS462" s="56">
        <f>SUM(DS463:DS463)</f>
        <v>0</v>
      </c>
      <c r="DT462" s="56"/>
      <c r="DU462" s="56"/>
      <c r="DV462" s="485"/>
      <c r="DW462" s="56"/>
      <c r="DX462" s="56">
        <f>SUM(DX463:DX463)</f>
        <v>0</v>
      </c>
      <c r="DY462" s="56"/>
      <c r="DZ462" s="56"/>
      <c r="EA462" s="485"/>
      <c r="EB462" s="56"/>
      <c r="EC462" s="56">
        <f>SUM(EC463:EC463)</f>
        <v>0</v>
      </c>
      <c r="ED462" s="56"/>
      <c r="EE462" s="56"/>
      <c r="EF462" s="485"/>
      <c r="EG462" s="56"/>
      <c r="EH462" s="56">
        <f>SUM(EH463:EH463)</f>
        <v>43667</v>
      </c>
      <c r="EI462" s="56"/>
      <c r="EJ462" s="56"/>
      <c r="EK462" s="485"/>
      <c r="EL462" s="56"/>
      <c r="EM462" s="56">
        <f>SUM(EM463:EM463)</f>
        <v>0</v>
      </c>
      <c r="EN462" s="56"/>
      <c r="EO462" s="56"/>
      <c r="EP462" s="144"/>
    </row>
    <row r="463" spans="4:147" x14ac:dyDescent="0.3">
      <c r="D463" s="144" t="s">
        <v>362</v>
      </c>
      <c r="G463" s="488"/>
      <c r="H463" s="492">
        <v>0</v>
      </c>
      <c r="I463" s="490"/>
      <c r="J463" s="56"/>
      <c r="K463" s="485"/>
      <c r="L463" s="488"/>
      <c r="M463" s="492">
        <v>566481</v>
      </c>
      <c r="N463" s="490"/>
      <c r="O463" s="56"/>
      <c r="P463" s="485"/>
      <c r="Q463" s="488"/>
      <c r="R463" s="492">
        <v>0</v>
      </c>
      <c r="S463" s="490"/>
      <c r="T463" s="56"/>
      <c r="U463" s="485"/>
      <c r="V463" s="488"/>
      <c r="W463" s="492">
        <v>9217</v>
      </c>
      <c r="X463" s="490"/>
      <c r="Y463" s="56"/>
      <c r="Z463" s="485"/>
      <c r="AA463" s="488"/>
      <c r="AB463" s="492">
        <v>0</v>
      </c>
      <c r="AC463" s="490"/>
      <c r="AD463" s="56"/>
      <c r="AE463" s="485"/>
      <c r="AF463" s="488"/>
      <c r="AG463" s="492">
        <v>0</v>
      </c>
      <c r="AH463" s="490"/>
      <c r="AI463" s="56"/>
      <c r="AJ463" s="485"/>
      <c r="AK463" s="488"/>
      <c r="AL463" s="492">
        <v>0</v>
      </c>
      <c r="AM463" s="490"/>
      <c r="AN463" s="56"/>
      <c r="AO463" s="485"/>
      <c r="AP463" s="488"/>
      <c r="AQ463" s="492">
        <v>0</v>
      </c>
      <c r="AR463" s="490"/>
      <c r="AS463" s="56"/>
      <c r="AT463" s="485"/>
      <c r="AU463" s="488"/>
      <c r="AV463" s="492">
        <v>0</v>
      </c>
      <c r="AW463" s="490"/>
      <c r="AX463" s="56"/>
      <c r="AY463" s="485"/>
      <c r="AZ463" s="488"/>
      <c r="BA463" s="492">
        <v>0</v>
      </c>
      <c r="BB463" s="490"/>
      <c r="BC463" s="56"/>
      <c r="BD463" s="485"/>
      <c r="BE463" s="488"/>
      <c r="BF463" s="492">
        <v>0</v>
      </c>
      <c r="BG463" s="490"/>
      <c r="BH463" s="56"/>
      <c r="BI463" s="485"/>
      <c r="BJ463" s="488"/>
      <c r="BK463" s="492">
        <v>0</v>
      </c>
      <c r="BL463" s="490"/>
      <c r="BM463" s="56"/>
      <c r="BN463" s="485"/>
      <c r="BO463" s="488"/>
      <c r="BP463" s="492">
        <v>0</v>
      </c>
      <c r="BQ463" s="490"/>
      <c r="BR463" s="56"/>
      <c r="BS463" s="485"/>
      <c r="BT463" s="488"/>
      <c r="BU463" s="492">
        <f>SUM(M463:BP463)</f>
        <v>575698</v>
      </c>
      <c r="BV463" s="490"/>
      <c r="BW463" s="56"/>
      <c r="BX463" s="485"/>
      <c r="BY463" s="488"/>
      <c r="BZ463" s="492">
        <v>106107</v>
      </c>
      <c r="CA463" s="490"/>
      <c r="CB463" s="56"/>
      <c r="CC463" s="485"/>
      <c r="CD463" s="488"/>
      <c r="CE463" s="492">
        <v>0</v>
      </c>
      <c r="CF463" s="490"/>
      <c r="CG463" s="56"/>
      <c r="CH463" s="485"/>
      <c r="CI463" s="491"/>
      <c r="CJ463" s="492">
        <v>0</v>
      </c>
      <c r="CK463" s="490"/>
      <c r="CL463" s="56"/>
      <c r="CM463" s="485"/>
      <c r="CN463" s="491"/>
      <c r="CO463" s="492">
        <v>0</v>
      </c>
      <c r="CP463" s="490"/>
      <c r="CQ463" s="56"/>
      <c r="CR463" s="485"/>
      <c r="CS463" s="491"/>
      <c r="CT463" s="492">
        <v>0</v>
      </c>
      <c r="CU463" s="490"/>
      <c r="CV463" s="56"/>
      <c r="CW463" s="485"/>
      <c r="CX463" s="491"/>
      <c r="CY463" s="492">
        <v>62440</v>
      </c>
      <c r="CZ463" s="490"/>
      <c r="DA463" s="56"/>
      <c r="DB463" s="485"/>
      <c r="DC463" s="491"/>
      <c r="DD463" s="492">
        <v>0</v>
      </c>
      <c r="DE463" s="490"/>
      <c r="DF463" s="56"/>
      <c r="DG463" s="485"/>
      <c r="DH463" s="491"/>
      <c r="DI463" s="492">
        <v>0</v>
      </c>
      <c r="DJ463" s="490"/>
      <c r="DK463" s="56"/>
      <c r="DL463" s="485"/>
      <c r="DM463" s="491"/>
      <c r="DN463" s="492">
        <v>0</v>
      </c>
      <c r="DO463" s="490"/>
      <c r="DP463" s="56"/>
      <c r="DQ463" s="485"/>
      <c r="DR463" s="491"/>
      <c r="DS463" s="492">
        <v>0</v>
      </c>
      <c r="DT463" s="490"/>
      <c r="DU463" s="56"/>
      <c r="DV463" s="485"/>
      <c r="DW463" s="491"/>
      <c r="DX463" s="492">
        <v>0</v>
      </c>
      <c r="DY463" s="490"/>
      <c r="DZ463" s="56"/>
      <c r="EA463" s="485"/>
      <c r="EB463" s="491"/>
      <c r="EC463" s="492">
        <v>0</v>
      </c>
      <c r="ED463" s="490"/>
      <c r="EE463" s="56"/>
      <c r="EF463" s="485"/>
      <c r="EG463" s="491"/>
      <c r="EH463" s="492">
        <v>43667</v>
      </c>
      <c r="EI463" s="490"/>
      <c r="EJ463" s="56"/>
      <c r="EK463" s="485"/>
      <c r="EL463" s="488"/>
      <c r="EM463" s="492">
        <f t="shared" ref="EM463" si="73">SUM(CE463:CO463)</f>
        <v>0</v>
      </c>
      <c r="EN463" s="490"/>
      <c r="EO463" s="56"/>
      <c r="EP463" s="144"/>
    </row>
    <row r="464" spans="4:147" x14ac:dyDescent="0.3">
      <c r="D464" s="144"/>
      <c r="H464" s="56"/>
      <c r="I464" s="56"/>
      <c r="J464" s="56"/>
      <c r="K464" s="485"/>
      <c r="M464" s="56"/>
      <c r="N464" s="56"/>
      <c r="O464" s="56"/>
      <c r="P464" s="485"/>
      <c r="R464" s="56"/>
      <c r="S464" s="56"/>
      <c r="T464" s="56"/>
      <c r="U464" s="485"/>
      <c r="W464" s="56"/>
      <c r="X464" s="56"/>
      <c r="Y464" s="56"/>
      <c r="Z464" s="485"/>
      <c r="AB464" s="56"/>
      <c r="AC464" s="56"/>
      <c r="AD464" s="56"/>
      <c r="AE464" s="485"/>
      <c r="AG464" s="56"/>
      <c r="AH464" s="56"/>
      <c r="AI464" s="56"/>
      <c r="AJ464" s="485"/>
      <c r="AL464" s="56"/>
      <c r="AM464" s="56"/>
      <c r="AN464" s="56"/>
      <c r="AO464" s="485"/>
      <c r="AQ464" s="56"/>
      <c r="AR464" s="56"/>
      <c r="AS464" s="56"/>
      <c r="AT464" s="485"/>
      <c r="AV464" s="56"/>
      <c r="AW464" s="56"/>
      <c r="AX464" s="56"/>
      <c r="AY464" s="485"/>
      <c r="BA464" s="56"/>
      <c r="BB464" s="56"/>
      <c r="BC464" s="56"/>
      <c r="BD464" s="485"/>
      <c r="BF464" s="56"/>
      <c r="BG464" s="56"/>
      <c r="BH464" s="56"/>
      <c r="BI464" s="485"/>
      <c r="BK464" s="56"/>
      <c r="BL464" s="56"/>
      <c r="BM464" s="56"/>
      <c r="BN464" s="485"/>
      <c r="BP464" s="56"/>
      <c r="BQ464" s="56"/>
      <c r="BR464" s="56"/>
      <c r="BS464" s="485"/>
      <c r="BU464" s="56"/>
      <c r="BV464" s="56"/>
      <c r="BW464" s="56"/>
      <c r="BX464" s="485"/>
      <c r="BZ464" s="56"/>
      <c r="CA464" s="56"/>
      <c r="CB464" s="56"/>
      <c r="CC464" s="485"/>
      <c r="CE464" s="56"/>
      <c r="CF464" s="56"/>
      <c r="CG464" s="56"/>
      <c r="CH464" s="485"/>
      <c r="CJ464" s="56"/>
      <c r="CK464" s="56"/>
      <c r="CL464" s="56"/>
      <c r="CM464" s="485"/>
      <c r="CO464" s="56"/>
      <c r="CP464" s="56"/>
      <c r="CQ464" s="56"/>
      <c r="CR464" s="485"/>
      <c r="CT464" s="56"/>
      <c r="CU464" s="56"/>
      <c r="CV464" s="56"/>
      <c r="CW464" s="485"/>
      <c r="CY464" s="56"/>
      <c r="CZ464" s="56"/>
      <c r="DA464" s="56"/>
      <c r="DB464" s="485"/>
      <c r="DD464" s="56"/>
      <c r="DE464" s="56"/>
      <c r="DF464" s="56"/>
      <c r="DG464" s="485"/>
      <c r="DI464" s="56"/>
      <c r="DJ464" s="56"/>
      <c r="DK464" s="56"/>
      <c r="DL464" s="485"/>
      <c r="DN464" s="56"/>
      <c r="DO464" s="56"/>
      <c r="DP464" s="56"/>
      <c r="DQ464" s="485"/>
      <c r="DS464" s="56"/>
      <c r="DT464" s="56"/>
      <c r="DU464" s="56"/>
      <c r="DV464" s="485"/>
      <c r="DX464" s="56"/>
      <c r="DY464" s="56"/>
      <c r="DZ464" s="56"/>
      <c r="EA464" s="485"/>
      <c r="EC464" s="56"/>
      <c r="ED464" s="56"/>
      <c r="EE464" s="56"/>
      <c r="EF464" s="485"/>
      <c r="EH464" s="56"/>
      <c r="EI464" s="56"/>
      <c r="EJ464" s="56"/>
      <c r="EK464" s="485"/>
      <c r="EM464" s="56"/>
      <c r="EN464" s="56"/>
      <c r="EO464" s="56"/>
      <c r="EP464" s="144"/>
    </row>
    <row r="465" spans="4:146" x14ac:dyDescent="0.3">
      <c r="D465" s="144" t="s">
        <v>394</v>
      </c>
      <c r="H465" s="56">
        <f>SUM(H466:H466)</f>
        <v>0</v>
      </c>
      <c r="J465" s="56"/>
      <c r="K465" s="485"/>
      <c r="L465" s="56"/>
      <c r="M465" s="56">
        <f>SUM(M466:M466)</f>
        <v>0</v>
      </c>
      <c r="N465" s="56"/>
      <c r="O465" s="56"/>
      <c r="P465" s="485"/>
      <c r="Q465" s="56"/>
      <c r="R465" s="56">
        <f>SUM(R466:R466)</f>
        <v>860915</v>
      </c>
      <c r="S465" s="56"/>
      <c r="T465" s="56"/>
      <c r="U465" s="485"/>
      <c r="V465" s="56"/>
      <c r="W465" s="56">
        <f>SUM(W466:W466)</f>
        <v>0</v>
      </c>
      <c r="X465" s="56"/>
      <c r="Y465" s="56"/>
      <c r="Z465" s="485"/>
      <c r="AA465" s="56"/>
      <c r="AB465" s="56">
        <f>SUM(AB466:AB466)</f>
        <v>0</v>
      </c>
      <c r="AC465" s="56"/>
      <c r="AD465" s="56"/>
      <c r="AE465" s="485"/>
      <c r="AF465" s="56"/>
      <c r="AG465" s="56">
        <f>SUM(AG466:AG466)</f>
        <v>0</v>
      </c>
      <c r="AH465" s="56"/>
      <c r="AI465" s="56"/>
      <c r="AJ465" s="485"/>
      <c r="AK465" s="56"/>
      <c r="AL465" s="56">
        <f>SUM(AL466:AL466)</f>
        <v>0</v>
      </c>
      <c r="AM465" s="56"/>
      <c r="AN465" s="56"/>
      <c r="AO465" s="485"/>
      <c r="AP465" s="56"/>
      <c r="AQ465" s="56">
        <f>SUM(AQ466:AQ466)</f>
        <v>0</v>
      </c>
      <c r="AR465" s="56"/>
      <c r="AS465" s="56"/>
      <c r="AT465" s="485"/>
      <c r="AU465" s="56"/>
      <c r="AV465" s="56">
        <f>SUM(AV466:AV466)</f>
        <v>0</v>
      </c>
      <c r="AW465" s="56"/>
      <c r="AX465" s="56"/>
      <c r="AY465" s="485"/>
      <c r="AZ465" s="56"/>
      <c r="BA465" s="56">
        <f>SUM(BA466:BA466)</f>
        <v>0</v>
      </c>
      <c r="BB465" s="56"/>
      <c r="BC465" s="56"/>
      <c r="BD465" s="485"/>
      <c r="BE465" s="56"/>
      <c r="BF465" s="56">
        <f>SUM(BF466:BF466)</f>
        <v>0</v>
      </c>
      <c r="BG465" s="56"/>
      <c r="BH465" s="56"/>
      <c r="BI465" s="485"/>
      <c r="BJ465" s="56"/>
      <c r="BK465" s="56">
        <f>SUM(BK466:BK466)</f>
        <v>0</v>
      </c>
      <c r="BL465" s="56"/>
      <c r="BM465" s="56"/>
      <c r="BN465" s="485"/>
      <c r="BO465" s="56"/>
      <c r="BP465" s="56">
        <f>SUM(BP466:BP466)</f>
        <v>0</v>
      </c>
      <c r="BQ465" s="56"/>
      <c r="BR465" s="56"/>
      <c r="BS465" s="485"/>
      <c r="BU465" s="56">
        <f>SUM(BU466:BU466)</f>
        <v>860915</v>
      </c>
      <c r="BV465" s="56"/>
      <c r="BW465" s="56"/>
      <c r="BX465" s="485"/>
      <c r="BZ465" s="56">
        <f>SUM(BZ466:BZ466)</f>
        <v>0</v>
      </c>
      <c r="CB465" s="56"/>
      <c r="CC465" s="485"/>
      <c r="CD465" s="56"/>
      <c r="CE465" s="56">
        <f>SUM(CE466:CE466)</f>
        <v>0</v>
      </c>
      <c r="CF465" s="56"/>
      <c r="CG465" s="56"/>
      <c r="CH465" s="485"/>
      <c r="CI465" s="56"/>
      <c r="CJ465" s="56">
        <f>SUM(CJ466:CJ466)</f>
        <v>0</v>
      </c>
      <c r="CK465" s="56"/>
      <c r="CL465" s="56"/>
      <c r="CM465" s="485"/>
      <c r="CN465" s="56"/>
      <c r="CO465" s="56">
        <f>SUM(CO466:CO466)</f>
        <v>0</v>
      </c>
      <c r="CP465" s="56"/>
      <c r="CQ465" s="56"/>
      <c r="CR465" s="485"/>
      <c r="CS465" s="56"/>
      <c r="CT465" s="56">
        <f>SUM(CT466:CT466)</f>
        <v>0</v>
      </c>
      <c r="CU465" s="56"/>
      <c r="CV465" s="56"/>
      <c r="CW465" s="485"/>
      <c r="CX465" s="56"/>
      <c r="CY465" s="56">
        <f>SUM(CY466:CY466)</f>
        <v>0</v>
      </c>
      <c r="CZ465" s="56"/>
      <c r="DA465" s="56"/>
      <c r="DB465" s="485"/>
      <c r="DC465" s="56"/>
      <c r="DD465" s="56">
        <f>SUM(DD466:DD466)</f>
        <v>0</v>
      </c>
      <c r="DE465" s="56"/>
      <c r="DF465" s="56"/>
      <c r="DG465" s="485"/>
      <c r="DH465" s="56"/>
      <c r="DI465" s="56">
        <f>SUM(DI466:DI466)</f>
        <v>0</v>
      </c>
      <c r="DJ465" s="56"/>
      <c r="DK465" s="56"/>
      <c r="DL465" s="485"/>
      <c r="DM465" s="56"/>
      <c r="DN465" s="56">
        <f>SUM(DN466:DN466)</f>
        <v>0</v>
      </c>
      <c r="DO465" s="56"/>
      <c r="DP465" s="56"/>
      <c r="DQ465" s="485"/>
      <c r="DR465" s="56"/>
      <c r="DS465" s="56">
        <f>SUM(DS466:DS466)</f>
        <v>0</v>
      </c>
      <c r="DT465" s="56"/>
      <c r="DU465" s="56"/>
      <c r="DV465" s="485"/>
      <c r="DW465" s="56"/>
      <c r="DX465" s="56">
        <f>SUM(DX466:DX466)</f>
        <v>0</v>
      </c>
      <c r="DY465" s="56"/>
      <c r="DZ465" s="56"/>
      <c r="EA465" s="485"/>
      <c r="EB465" s="56"/>
      <c r="EC465" s="56">
        <f>SUM(EC466:EC466)</f>
        <v>0</v>
      </c>
      <c r="ED465" s="56"/>
      <c r="EE465" s="56"/>
      <c r="EF465" s="485"/>
      <c r="EG465" s="56"/>
      <c r="EH465" s="56">
        <f>SUM(EH466:EH466)</f>
        <v>0</v>
      </c>
      <c r="EI465" s="56"/>
      <c r="EJ465" s="56"/>
      <c r="EK465" s="485"/>
      <c r="EM465" s="56">
        <f>SUM(EM466:EM466)</f>
        <v>0</v>
      </c>
      <c r="EN465" s="56"/>
      <c r="EO465" s="56"/>
      <c r="EP465" s="144"/>
    </row>
    <row r="466" spans="4:146" x14ac:dyDescent="0.3">
      <c r="D466" s="144" t="s">
        <v>362</v>
      </c>
      <c r="G466" s="488"/>
      <c r="H466" s="492">
        <v>0</v>
      </c>
      <c r="I466" s="490"/>
      <c r="J466" s="56"/>
      <c r="K466" s="485"/>
      <c r="L466" s="488"/>
      <c r="M466" s="492">
        <v>0</v>
      </c>
      <c r="N466" s="490"/>
      <c r="O466" s="56"/>
      <c r="P466" s="485"/>
      <c r="Q466" s="488"/>
      <c r="R466" s="492">
        <v>860915</v>
      </c>
      <c r="S466" s="490"/>
      <c r="T466" s="56"/>
      <c r="U466" s="485"/>
      <c r="V466" s="488"/>
      <c r="W466" s="492">
        <v>0</v>
      </c>
      <c r="X466" s="490"/>
      <c r="Y466" s="56"/>
      <c r="Z466" s="485"/>
      <c r="AA466" s="488"/>
      <c r="AB466" s="492">
        <v>0</v>
      </c>
      <c r="AC466" s="490"/>
      <c r="AD466" s="56"/>
      <c r="AE466" s="485"/>
      <c r="AF466" s="488"/>
      <c r="AG466" s="492">
        <v>0</v>
      </c>
      <c r="AH466" s="490"/>
      <c r="AI466" s="56"/>
      <c r="AJ466" s="485"/>
      <c r="AK466" s="488"/>
      <c r="AL466" s="492">
        <v>0</v>
      </c>
      <c r="AM466" s="490"/>
      <c r="AN466" s="56"/>
      <c r="AO466" s="485"/>
      <c r="AP466" s="488"/>
      <c r="AQ466" s="492">
        <v>0</v>
      </c>
      <c r="AR466" s="490"/>
      <c r="AS466" s="56"/>
      <c r="AT466" s="485"/>
      <c r="AU466" s="488"/>
      <c r="AV466" s="492">
        <v>0</v>
      </c>
      <c r="AW466" s="490"/>
      <c r="AX466" s="56"/>
      <c r="AY466" s="485"/>
      <c r="AZ466" s="488"/>
      <c r="BA466" s="492">
        <v>0</v>
      </c>
      <c r="BB466" s="490"/>
      <c r="BC466" s="56"/>
      <c r="BD466" s="485"/>
      <c r="BE466" s="488"/>
      <c r="BF466" s="492">
        <v>0</v>
      </c>
      <c r="BG466" s="490"/>
      <c r="BH466" s="56"/>
      <c r="BI466" s="485"/>
      <c r="BJ466" s="488"/>
      <c r="BK466" s="492">
        <v>0</v>
      </c>
      <c r="BL466" s="490"/>
      <c r="BM466" s="56"/>
      <c r="BN466" s="485"/>
      <c r="BO466" s="488"/>
      <c r="BP466" s="492">
        <v>0</v>
      </c>
      <c r="BQ466" s="490"/>
      <c r="BR466" s="56"/>
      <c r="BS466" s="485"/>
      <c r="BT466" s="488"/>
      <c r="BU466" s="492">
        <f>SUM(M466:BP466)</f>
        <v>860915</v>
      </c>
      <c r="BV466" s="490"/>
      <c r="BW466" s="56"/>
      <c r="BX466" s="485"/>
      <c r="BY466" s="488"/>
      <c r="BZ466" s="492">
        <v>0</v>
      </c>
      <c r="CA466" s="490"/>
      <c r="CB466" s="56"/>
      <c r="CC466" s="485"/>
      <c r="CD466" s="488"/>
      <c r="CE466" s="492">
        <v>0</v>
      </c>
      <c r="CF466" s="490"/>
      <c r="CG466" s="56"/>
      <c r="CH466" s="485"/>
      <c r="CI466" s="491"/>
      <c r="CJ466" s="492">
        <v>0</v>
      </c>
      <c r="CK466" s="490"/>
      <c r="CL466" s="56"/>
      <c r="CM466" s="485"/>
      <c r="CN466" s="491"/>
      <c r="CO466" s="492">
        <v>0</v>
      </c>
      <c r="CP466" s="490"/>
      <c r="CQ466" s="56"/>
      <c r="CR466" s="485"/>
      <c r="CS466" s="491"/>
      <c r="CT466" s="492">
        <v>0</v>
      </c>
      <c r="CU466" s="490"/>
      <c r="CV466" s="56"/>
      <c r="CW466" s="485"/>
      <c r="CX466" s="491"/>
      <c r="CY466" s="492">
        <v>0</v>
      </c>
      <c r="CZ466" s="490"/>
      <c r="DA466" s="56"/>
      <c r="DB466" s="485"/>
      <c r="DC466" s="491"/>
      <c r="DD466" s="492">
        <v>0</v>
      </c>
      <c r="DE466" s="490"/>
      <c r="DF466" s="56"/>
      <c r="DG466" s="485"/>
      <c r="DH466" s="491"/>
      <c r="DI466" s="492">
        <v>0</v>
      </c>
      <c r="DJ466" s="490"/>
      <c r="DK466" s="56"/>
      <c r="DL466" s="485"/>
      <c r="DM466" s="491"/>
      <c r="DN466" s="492">
        <v>0</v>
      </c>
      <c r="DO466" s="490"/>
      <c r="DP466" s="56"/>
      <c r="DQ466" s="485"/>
      <c r="DR466" s="491"/>
      <c r="DS466" s="492">
        <v>0</v>
      </c>
      <c r="DT466" s="490"/>
      <c r="DU466" s="56"/>
      <c r="DV466" s="485"/>
      <c r="DW466" s="491"/>
      <c r="DX466" s="492">
        <v>0</v>
      </c>
      <c r="DY466" s="490"/>
      <c r="DZ466" s="56"/>
      <c r="EA466" s="485"/>
      <c r="EB466" s="491"/>
      <c r="EC466" s="492">
        <v>0</v>
      </c>
      <c r="ED466" s="490"/>
      <c r="EE466" s="56"/>
      <c r="EF466" s="485"/>
      <c r="EG466" s="491"/>
      <c r="EH466" s="492">
        <v>0</v>
      </c>
      <c r="EI466" s="490"/>
      <c r="EJ466" s="56"/>
      <c r="EK466" s="485"/>
      <c r="EL466" s="488"/>
      <c r="EM466" s="492">
        <f t="shared" ref="EM466" si="74">SUM(CE466:CO466)</f>
        <v>0</v>
      </c>
      <c r="EN466" s="490"/>
      <c r="EO466" s="56"/>
      <c r="EP466" s="144"/>
    </row>
    <row r="467" spans="4:146" x14ac:dyDescent="0.3">
      <c r="D467" s="144"/>
      <c r="H467" s="56"/>
      <c r="I467" s="56"/>
      <c r="J467" s="56"/>
      <c r="K467" s="485"/>
      <c r="M467" s="56"/>
      <c r="N467" s="56"/>
      <c r="O467" s="56"/>
      <c r="P467" s="485"/>
      <c r="R467" s="56"/>
      <c r="S467" s="56"/>
      <c r="T467" s="56"/>
      <c r="U467" s="485"/>
      <c r="W467" s="56"/>
      <c r="X467" s="56"/>
      <c r="Y467" s="56"/>
      <c r="Z467" s="485"/>
      <c r="AB467" s="56"/>
      <c r="AC467" s="56"/>
      <c r="AD467" s="56"/>
      <c r="AE467" s="485"/>
      <c r="AG467" s="56"/>
      <c r="AH467" s="56"/>
      <c r="AI467" s="56"/>
      <c r="AJ467" s="485"/>
      <c r="AL467" s="56"/>
      <c r="AM467" s="56"/>
      <c r="AN467" s="56"/>
      <c r="AO467" s="485"/>
      <c r="AQ467" s="56"/>
      <c r="AR467" s="56"/>
      <c r="AS467" s="56"/>
      <c r="AT467" s="485"/>
      <c r="AV467" s="56"/>
      <c r="AW467" s="56"/>
      <c r="AX467" s="56"/>
      <c r="AY467" s="485"/>
      <c r="BA467" s="56"/>
      <c r="BB467" s="56"/>
      <c r="BC467" s="56"/>
      <c r="BD467" s="485"/>
      <c r="BF467" s="56"/>
      <c r="BG467" s="56"/>
      <c r="BH467" s="56"/>
      <c r="BI467" s="485"/>
      <c r="BK467" s="56"/>
      <c r="BL467" s="56"/>
      <c r="BM467" s="56"/>
      <c r="BN467" s="485"/>
      <c r="BP467" s="56"/>
      <c r="BQ467" s="56"/>
      <c r="BR467" s="56"/>
      <c r="BS467" s="485"/>
      <c r="BU467" s="56"/>
      <c r="BV467" s="56"/>
      <c r="BW467" s="56"/>
      <c r="BX467" s="485"/>
      <c r="BZ467" s="56"/>
      <c r="CA467" s="56"/>
      <c r="CB467" s="56"/>
      <c r="CC467" s="485"/>
      <c r="CE467" s="56"/>
      <c r="CF467" s="56"/>
      <c r="CG467" s="56"/>
      <c r="CH467" s="485"/>
      <c r="CJ467" s="56"/>
      <c r="CK467" s="56"/>
      <c r="CL467" s="56"/>
      <c r="CM467" s="485"/>
      <c r="CO467" s="56"/>
      <c r="CP467" s="56"/>
      <c r="CQ467" s="56"/>
      <c r="CR467" s="485"/>
      <c r="CT467" s="56"/>
      <c r="CU467" s="56"/>
      <c r="CV467" s="56"/>
      <c r="CW467" s="485"/>
      <c r="CY467" s="56"/>
      <c r="CZ467" s="56"/>
      <c r="DA467" s="56"/>
      <c r="DB467" s="485"/>
      <c r="DD467" s="56"/>
      <c r="DE467" s="56"/>
      <c r="DF467" s="56"/>
      <c r="DG467" s="485"/>
      <c r="DI467" s="56"/>
      <c r="DJ467" s="56"/>
      <c r="DK467" s="56"/>
      <c r="DL467" s="485"/>
      <c r="DN467" s="56"/>
      <c r="DO467" s="56"/>
      <c r="DP467" s="56"/>
      <c r="DQ467" s="485"/>
      <c r="DS467" s="56"/>
      <c r="DT467" s="56"/>
      <c r="DU467" s="56"/>
      <c r="DV467" s="485"/>
      <c r="DX467" s="56"/>
      <c r="DY467" s="56"/>
      <c r="DZ467" s="56"/>
      <c r="EA467" s="485"/>
      <c r="EC467" s="56"/>
      <c r="ED467" s="56"/>
      <c r="EE467" s="56"/>
      <c r="EF467" s="485"/>
      <c r="EH467" s="56"/>
      <c r="EI467" s="56"/>
      <c r="EJ467" s="56"/>
      <c r="EK467" s="485"/>
      <c r="EM467" s="56"/>
      <c r="EN467" s="56"/>
      <c r="EO467" s="56"/>
      <c r="EP467" s="144"/>
    </row>
    <row r="468" spans="4:146" x14ac:dyDescent="0.3">
      <c r="D468" s="144" t="s">
        <v>395</v>
      </c>
      <c r="H468" s="56">
        <f>SUM(H469:H469)</f>
        <v>0</v>
      </c>
      <c r="J468" s="56"/>
      <c r="K468" s="485"/>
      <c r="L468" s="56"/>
      <c r="M468" s="56">
        <f>SUM(M469:M469)</f>
        <v>0</v>
      </c>
      <c r="N468" s="56"/>
      <c r="O468" s="56"/>
      <c r="P468" s="485"/>
      <c r="Q468" s="56"/>
      <c r="R468" s="56">
        <f>SUM(R469:R469)</f>
        <v>0</v>
      </c>
      <c r="S468" s="56"/>
      <c r="T468" s="56"/>
      <c r="U468" s="485"/>
      <c r="V468" s="56"/>
      <c r="W468" s="56">
        <f>SUM(W469:W469)</f>
        <v>0</v>
      </c>
      <c r="X468" s="56"/>
      <c r="Y468" s="56"/>
      <c r="Z468" s="485"/>
      <c r="AA468" s="56"/>
      <c r="AB468" s="56">
        <f>SUM(AB469:AB469)</f>
        <v>0</v>
      </c>
      <c r="AC468" s="56"/>
      <c r="AD468" s="56"/>
      <c r="AE468" s="485"/>
      <c r="AF468" s="56"/>
      <c r="AG468" s="56">
        <f>SUM(AG469:AG469)</f>
        <v>0</v>
      </c>
      <c r="AH468" s="56"/>
      <c r="AI468" s="56"/>
      <c r="AJ468" s="485"/>
      <c r="AK468" s="56"/>
      <c r="AL468" s="56">
        <f>SUM(AL469:AL469)</f>
        <v>0</v>
      </c>
      <c r="AM468" s="56"/>
      <c r="AN468" s="56"/>
      <c r="AO468" s="485"/>
      <c r="AP468" s="56"/>
      <c r="AQ468" s="56">
        <f>SUM(AQ469:AQ469)</f>
        <v>0</v>
      </c>
      <c r="AR468" s="56"/>
      <c r="AS468" s="56"/>
      <c r="AT468" s="485"/>
      <c r="AU468" s="56"/>
      <c r="AV468" s="56">
        <f>SUM(AV469:AV469)</f>
        <v>0</v>
      </c>
      <c r="AW468" s="56"/>
      <c r="AX468" s="56"/>
      <c r="AY468" s="485"/>
      <c r="AZ468" s="56"/>
      <c r="BA468" s="56">
        <f>SUM(BA469:BA469)</f>
        <v>0</v>
      </c>
      <c r="BB468" s="56"/>
      <c r="BC468" s="56"/>
      <c r="BD468" s="485"/>
      <c r="BE468" s="56"/>
      <c r="BF468" s="56">
        <f>SUM(BF469:BF469)</f>
        <v>0</v>
      </c>
      <c r="BG468" s="56"/>
      <c r="BH468" s="56"/>
      <c r="BI468" s="485"/>
      <c r="BJ468" s="56"/>
      <c r="BK468" s="56">
        <f>SUM(BK469:BK469)</f>
        <v>0</v>
      </c>
      <c r="BL468" s="56"/>
      <c r="BM468" s="56"/>
      <c r="BN468" s="485"/>
      <c r="BO468" s="56"/>
      <c r="BP468" s="56">
        <f>SUM(BP469:BP469)</f>
        <v>0</v>
      </c>
      <c r="BQ468" s="56"/>
      <c r="BR468" s="56"/>
      <c r="BS468" s="485"/>
      <c r="BU468" s="56">
        <f>SUM(BU469:BU469)</f>
        <v>0</v>
      </c>
      <c r="BV468" s="56"/>
      <c r="BW468" s="56"/>
      <c r="BX468" s="485"/>
      <c r="BZ468" s="56">
        <f>SUM(BZ469:BZ469)</f>
        <v>30640</v>
      </c>
      <c r="CB468" s="56"/>
      <c r="CC468" s="485"/>
      <c r="CD468" s="56"/>
      <c r="CE468" s="56">
        <f>SUM(CE469:CE469)</f>
        <v>0</v>
      </c>
      <c r="CF468" s="56"/>
      <c r="CG468" s="56"/>
      <c r="CH468" s="485"/>
      <c r="CI468" s="56"/>
      <c r="CJ468" s="56">
        <f>SUM(CJ469:CJ469)</f>
        <v>0</v>
      </c>
      <c r="CK468" s="56"/>
      <c r="CL468" s="56"/>
      <c r="CM468" s="485"/>
      <c r="CN468" s="56"/>
      <c r="CO468" s="56">
        <f>SUM(CO469:CO469)</f>
        <v>8983</v>
      </c>
      <c r="CP468" s="56"/>
      <c r="CQ468" s="56"/>
      <c r="CR468" s="485"/>
      <c r="CS468" s="56"/>
      <c r="CT468" s="56">
        <f>SUM(CT469:CT469)</f>
        <v>0</v>
      </c>
      <c r="CU468" s="56"/>
      <c r="CV468" s="56"/>
      <c r="CW468" s="485"/>
      <c r="CX468" s="56"/>
      <c r="CY468" s="56">
        <f>SUM(CY469:CY469)</f>
        <v>0</v>
      </c>
      <c r="CZ468" s="56"/>
      <c r="DA468" s="56"/>
      <c r="DB468" s="485"/>
      <c r="DC468" s="56"/>
      <c r="DD468" s="56">
        <f>SUM(DD469:DD469)</f>
        <v>0</v>
      </c>
      <c r="DE468" s="56"/>
      <c r="DF468" s="56"/>
      <c r="DG468" s="485"/>
      <c r="DH468" s="56"/>
      <c r="DI468" s="56">
        <f>SUM(DI469:DI469)</f>
        <v>0</v>
      </c>
      <c r="DJ468" s="56"/>
      <c r="DK468" s="56"/>
      <c r="DL468" s="485"/>
      <c r="DM468" s="56"/>
      <c r="DN468" s="56">
        <f>SUM(DN469:DN469)</f>
        <v>0</v>
      </c>
      <c r="DO468" s="56"/>
      <c r="DP468" s="56"/>
      <c r="DQ468" s="485"/>
      <c r="DR468" s="56"/>
      <c r="DS468" s="56">
        <f>SUM(DS469:DS469)</f>
        <v>0</v>
      </c>
      <c r="DT468" s="56"/>
      <c r="DU468" s="56"/>
      <c r="DV468" s="485"/>
      <c r="DW468" s="56"/>
      <c r="DX468" s="56">
        <f>SUM(DX469:DX469)</f>
        <v>0</v>
      </c>
      <c r="DY468" s="56"/>
      <c r="DZ468" s="56"/>
      <c r="EA468" s="485"/>
      <c r="EB468" s="56"/>
      <c r="EC468" s="56">
        <f>SUM(EC469:EC469)</f>
        <v>0</v>
      </c>
      <c r="ED468" s="56"/>
      <c r="EE468" s="56"/>
      <c r="EF468" s="485"/>
      <c r="EG468" s="56"/>
      <c r="EH468" s="56">
        <f>SUM(EH469:EH469)</f>
        <v>21657</v>
      </c>
      <c r="EI468" s="56"/>
      <c r="EJ468" s="56"/>
      <c r="EK468" s="485"/>
      <c r="EM468" s="56">
        <f>SUM(EM469:EM469)</f>
        <v>8983</v>
      </c>
      <c r="EN468" s="56"/>
      <c r="EO468" s="56"/>
      <c r="EP468" s="144"/>
    </row>
    <row r="469" spans="4:146" x14ac:dyDescent="0.3">
      <c r="D469" s="144" t="s">
        <v>362</v>
      </c>
      <c r="G469" s="488"/>
      <c r="H469" s="492">
        <v>0</v>
      </c>
      <c r="I469" s="490"/>
      <c r="J469" s="56"/>
      <c r="K469" s="485"/>
      <c r="L469" s="488"/>
      <c r="M469" s="492">
        <v>0</v>
      </c>
      <c r="N469" s="490"/>
      <c r="O469" s="56"/>
      <c r="P469" s="485"/>
      <c r="Q469" s="488"/>
      <c r="R469" s="492">
        <v>0</v>
      </c>
      <c r="S469" s="490"/>
      <c r="T469" s="56"/>
      <c r="U469" s="485"/>
      <c r="V469" s="488"/>
      <c r="W469" s="492">
        <v>0</v>
      </c>
      <c r="X469" s="490"/>
      <c r="Y469" s="56"/>
      <c r="Z469" s="485"/>
      <c r="AA469" s="488"/>
      <c r="AB469" s="492">
        <v>0</v>
      </c>
      <c r="AC469" s="490"/>
      <c r="AD469" s="56"/>
      <c r="AE469" s="485"/>
      <c r="AF469" s="488"/>
      <c r="AG469" s="492">
        <v>0</v>
      </c>
      <c r="AH469" s="490"/>
      <c r="AI469" s="56"/>
      <c r="AJ469" s="485"/>
      <c r="AK469" s="488"/>
      <c r="AL469" s="492">
        <v>0</v>
      </c>
      <c r="AM469" s="490"/>
      <c r="AN469" s="56"/>
      <c r="AO469" s="485"/>
      <c r="AP469" s="488"/>
      <c r="AQ469" s="492">
        <v>0</v>
      </c>
      <c r="AR469" s="490"/>
      <c r="AS469" s="56"/>
      <c r="AT469" s="485"/>
      <c r="AU469" s="488"/>
      <c r="AV469" s="492">
        <v>0</v>
      </c>
      <c r="AW469" s="490"/>
      <c r="AX469" s="56"/>
      <c r="AY469" s="485"/>
      <c r="AZ469" s="488"/>
      <c r="BA469" s="492">
        <v>0</v>
      </c>
      <c r="BB469" s="490"/>
      <c r="BC469" s="56"/>
      <c r="BD469" s="485"/>
      <c r="BE469" s="488"/>
      <c r="BF469" s="492">
        <v>0</v>
      </c>
      <c r="BG469" s="490"/>
      <c r="BH469" s="56"/>
      <c r="BI469" s="485"/>
      <c r="BJ469" s="488"/>
      <c r="BK469" s="492">
        <v>0</v>
      </c>
      <c r="BL469" s="490"/>
      <c r="BM469" s="56"/>
      <c r="BN469" s="485"/>
      <c r="BO469" s="488"/>
      <c r="BP469" s="492">
        <v>0</v>
      </c>
      <c r="BQ469" s="490"/>
      <c r="BR469" s="56"/>
      <c r="BS469" s="485"/>
      <c r="BT469" s="488"/>
      <c r="BU469" s="492">
        <f>SUM(M469:BP469)</f>
        <v>0</v>
      </c>
      <c r="BV469" s="490"/>
      <c r="BW469" s="56"/>
      <c r="BX469" s="485"/>
      <c r="BY469" s="488"/>
      <c r="BZ469" s="492">
        <v>30640</v>
      </c>
      <c r="CA469" s="490"/>
      <c r="CB469" s="56"/>
      <c r="CC469" s="485"/>
      <c r="CD469" s="488"/>
      <c r="CE469" s="492">
        <v>0</v>
      </c>
      <c r="CF469" s="490"/>
      <c r="CG469" s="56"/>
      <c r="CH469" s="485"/>
      <c r="CI469" s="488"/>
      <c r="CJ469" s="492">
        <v>0</v>
      </c>
      <c r="CK469" s="490"/>
      <c r="CL469" s="56"/>
      <c r="CM469" s="485"/>
      <c r="CN469" s="488"/>
      <c r="CO469" s="492">
        <v>8983</v>
      </c>
      <c r="CP469" s="490"/>
      <c r="CQ469" s="56"/>
      <c r="CR469" s="485"/>
      <c r="CS469" s="488"/>
      <c r="CT469" s="492">
        <v>0</v>
      </c>
      <c r="CU469" s="490"/>
      <c r="CV469" s="56"/>
      <c r="CW469" s="485"/>
      <c r="CX469" s="488"/>
      <c r="CY469" s="492">
        <v>0</v>
      </c>
      <c r="CZ469" s="490"/>
      <c r="DA469" s="56"/>
      <c r="DB469" s="485"/>
      <c r="DC469" s="488"/>
      <c r="DD469" s="492">
        <v>0</v>
      </c>
      <c r="DE469" s="490"/>
      <c r="DF469" s="56"/>
      <c r="DG469" s="485"/>
      <c r="DH469" s="488"/>
      <c r="DI469" s="492">
        <v>0</v>
      </c>
      <c r="DJ469" s="490"/>
      <c r="DK469" s="56"/>
      <c r="DL469" s="485"/>
      <c r="DM469" s="488"/>
      <c r="DN469" s="492">
        <v>0</v>
      </c>
      <c r="DO469" s="490"/>
      <c r="DP469" s="56"/>
      <c r="DQ469" s="485"/>
      <c r="DR469" s="488"/>
      <c r="DS469" s="492">
        <v>0</v>
      </c>
      <c r="DT469" s="490"/>
      <c r="DU469" s="56"/>
      <c r="DV469" s="485"/>
      <c r="DW469" s="488"/>
      <c r="DX469" s="492">
        <v>0</v>
      </c>
      <c r="DY469" s="490"/>
      <c r="DZ469" s="56"/>
      <c r="EA469" s="485"/>
      <c r="EB469" s="488"/>
      <c r="EC469" s="492">
        <v>0</v>
      </c>
      <c r="ED469" s="490"/>
      <c r="EE469" s="56"/>
      <c r="EF469" s="485"/>
      <c r="EG469" s="488"/>
      <c r="EH469" s="492">
        <v>21657</v>
      </c>
      <c r="EI469" s="490"/>
      <c r="EJ469" s="56"/>
      <c r="EK469" s="485"/>
      <c r="EL469" s="488"/>
      <c r="EM469" s="492">
        <f t="shared" ref="EM469" si="75">SUM(CE469:CO469)</f>
        <v>8983</v>
      </c>
      <c r="EN469" s="490"/>
      <c r="EO469" s="56"/>
      <c r="EP469" s="144"/>
    </row>
    <row r="470" spans="4:146" x14ac:dyDescent="0.3">
      <c r="D470" s="144"/>
      <c r="H470" s="56"/>
      <c r="I470" s="56"/>
      <c r="J470" s="56"/>
      <c r="K470" s="485"/>
      <c r="M470" s="56"/>
      <c r="N470" s="56"/>
      <c r="O470" s="56"/>
      <c r="P470" s="485"/>
      <c r="R470" s="56"/>
      <c r="S470" s="56"/>
      <c r="T470" s="56"/>
      <c r="U470" s="485"/>
      <c r="W470" s="56"/>
      <c r="X470" s="56"/>
      <c r="Y470" s="56"/>
      <c r="Z470" s="485"/>
      <c r="AB470" s="56"/>
      <c r="AC470" s="56"/>
      <c r="AD470" s="56"/>
      <c r="AE470" s="485"/>
      <c r="AG470" s="56"/>
      <c r="AH470" s="56"/>
      <c r="AI470" s="56"/>
      <c r="AJ470" s="485"/>
      <c r="AL470" s="56"/>
      <c r="AM470" s="56"/>
      <c r="AN470" s="56"/>
      <c r="AO470" s="485"/>
      <c r="AQ470" s="56"/>
      <c r="AR470" s="56"/>
      <c r="AS470" s="56"/>
      <c r="AT470" s="485"/>
      <c r="AV470" s="56"/>
      <c r="AW470" s="56"/>
      <c r="AX470" s="56"/>
      <c r="AY470" s="485"/>
      <c r="BA470" s="56"/>
      <c r="BB470" s="56"/>
      <c r="BC470" s="56"/>
      <c r="BD470" s="485"/>
      <c r="BF470" s="56"/>
      <c r="BG470" s="56"/>
      <c r="BH470" s="56"/>
      <c r="BI470" s="485"/>
      <c r="BK470" s="56"/>
      <c r="BL470" s="56"/>
      <c r="BM470" s="56"/>
      <c r="BN470" s="485"/>
      <c r="BP470" s="56"/>
      <c r="BQ470" s="56"/>
      <c r="BR470" s="56"/>
      <c r="BS470" s="485"/>
      <c r="BU470" s="56"/>
      <c r="BV470" s="56"/>
      <c r="BW470" s="56"/>
      <c r="BX470" s="485"/>
      <c r="BZ470" s="56"/>
      <c r="CA470" s="56"/>
      <c r="CB470" s="56"/>
      <c r="CC470" s="485"/>
      <c r="CE470" s="56"/>
      <c r="CF470" s="56"/>
      <c r="CG470" s="56"/>
      <c r="CH470" s="485"/>
      <c r="CJ470" s="56"/>
      <c r="CK470" s="56"/>
      <c r="CL470" s="56"/>
      <c r="CM470" s="485"/>
      <c r="CO470" s="56"/>
      <c r="CP470" s="56"/>
      <c r="CQ470" s="56"/>
      <c r="CR470" s="485"/>
      <c r="CT470" s="56"/>
      <c r="CU470" s="56"/>
      <c r="CV470" s="56"/>
      <c r="CW470" s="485"/>
      <c r="CY470" s="56"/>
      <c r="CZ470" s="56"/>
      <c r="DA470" s="56"/>
      <c r="DB470" s="485"/>
      <c r="DD470" s="56"/>
      <c r="DE470" s="56"/>
      <c r="DF470" s="56"/>
      <c r="DG470" s="485"/>
      <c r="DI470" s="56"/>
      <c r="DJ470" s="56"/>
      <c r="DK470" s="56"/>
      <c r="DL470" s="485"/>
      <c r="DN470" s="56"/>
      <c r="DO470" s="56"/>
      <c r="DP470" s="56"/>
      <c r="DQ470" s="485"/>
      <c r="DS470" s="56"/>
      <c r="DT470" s="56"/>
      <c r="DU470" s="56"/>
      <c r="DV470" s="485"/>
      <c r="DX470" s="56"/>
      <c r="DY470" s="56"/>
      <c r="DZ470" s="56"/>
      <c r="EA470" s="485"/>
      <c r="EC470" s="56"/>
      <c r="ED470" s="56"/>
      <c r="EE470" s="56"/>
      <c r="EF470" s="485"/>
      <c r="EH470" s="56"/>
      <c r="EI470" s="56"/>
      <c r="EJ470" s="56"/>
      <c r="EK470" s="485"/>
      <c r="EM470" s="56"/>
      <c r="EN470" s="56"/>
      <c r="EO470" s="56"/>
      <c r="EP470" s="144"/>
    </row>
    <row r="471" spans="4:146" x14ac:dyDescent="0.3">
      <c r="D471" s="144" t="s">
        <v>386</v>
      </c>
      <c r="H471" s="56">
        <f>SUM(H472:H472)</f>
        <v>0</v>
      </c>
      <c r="J471" s="56"/>
      <c r="K471" s="485"/>
      <c r="L471" s="56"/>
      <c r="M471" s="56">
        <f>SUM(M472:M472)</f>
        <v>0</v>
      </c>
      <c r="N471" s="56"/>
      <c r="O471" s="56"/>
      <c r="P471" s="485"/>
      <c r="Q471" s="56"/>
      <c r="R471" s="56">
        <f>SUM(R472:R472)</f>
        <v>0</v>
      </c>
      <c r="S471" s="56"/>
      <c r="T471" s="56"/>
      <c r="U471" s="485"/>
      <c r="V471" s="56"/>
      <c r="W471" s="56">
        <f>SUM(W472:W472)</f>
        <v>170099</v>
      </c>
      <c r="X471" s="56"/>
      <c r="Y471" s="56"/>
      <c r="Z471" s="485"/>
      <c r="AA471" s="56"/>
      <c r="AB471" s="56">
        <f>SUM(AB472:AB472)</f>
        <v>0</v>
      </c>
      <c r="AC471" s="56"/>
      <c r="AD471" s="56"/>
      <c r="AE471" s="485"/>
      <c r="AF471" s="56"/>
      <c r="AG471" s="56">
        <f>SUM(AG472:AG472)</f>
        <v>0</v>
      </c>
      <c r="AH471" s="56"/>
      <c r="AI471" s="56"/>
      <c r="AJ471" s="485"/>
      <c r="AK471" s="56"/>
      <c r="AL471" s="56">
        <f>SUM(AL472:AL472)</f>
        <v>0</v>
      </c>
      <c r="AM471" s="56"/>
      <c r="AN471" s="56"/>
      <c r="AO471" s="485"/>
      <c r="AP471" s="56"/>
      <c r="AQ471" s="56">
        <f>SUM(AQ472:AQ472)</f>
        <v>0</v>
      </c>
      <c r="AR471" s="56"/>
      <c r="AS471" s="56"/>
      <c r="AT471" s="485"/>
      <c r="AU471" s="56"/>
      <c r="AV471" s="56">
        <f>SUM(AV472:AV472)</f>
        <v>0</v>
      </c>
      <c r="AW471" s="56"/>
      <c r="AX471" s="56"/>
      <c r="AY471" s="485"/>
      <c r="AZ471" s="56"/>
      <c r="BA471" s="56">
        <f>SUM(BA472:BA472)</f>
        <v>0</v>
      </c>
      <c r="BB471" s="56"/>
      <c r="BC471" s="56"/>
      <c r="BD471" s="485"/>
      <c r="BE471" s="56"/>
      <c r="BF471" s="56">
        <f>SUM(BF472:BF472)</f>
        <v>0</v>
      </c>
      <c r="BG471" s="56"/>
      <c r="BH471" s="56"/>
      <c r="BI471" s="485"/>
      <c r="BJ471" s="56"/>
      <c r="BK471" s="56">
        <f>SUM(BK472:BK472)</f>
        <v>0</v>
      </c>
      <c r="BL471" s="56"/>
      <c r="BM471" s="56"/>
      <c r="BN471" s="485"/>
      <c r="BO471" s="56"/>
      <c r="BP471" s="56">
        <f>SUM(BP472:BP472)</f>
        <v>0</v>
      </c>
      <c r="BQ471" s="56"/>
      <c r="BR471" s="56"/>
      <c r="BS471" s="485"/>
      <c r="BU471" s="56">
        <f>SUM(BU472:BU472)</f>
        <v>170099</v>
      </c>
      <c r="BV471" s="56"/>
      <c r="BW471" s="56"/>
      <c r="BX471" s="485"/>
      <c r="BZ471" s="56">
        <f>SUM(BZ472:BZ472)</f>
        <v>4004090</v>
      </c>
      <c r="CB471" s="56"/>
      <c r="CC471" s="485"/>
      <c r="CD471" s="56"/>
      <c r="CE471" s="56">
        <f>SUM(CE472:CE472)</f>
        <v>0</v>
      </c>
      <c r="CF471" s="56"/>
      <c r="CG471" s="56"/>
      <c r="CH471" s="485"/>
      <c r="CI471" s="56"/>
      <c r="CJ471" s="56">
        <f>SUM(CJ472:CJ472)</f>
        <v>0</v>
      </c>
      <c r="CK471" s="56"/>
      <c r="CL471" s="56"/>
      <c r="CM471" s="485"/>
      <c r="CN471" s="56"/>
      <c r="CO471" s="56">
        <f>SUM(CO472:CO472)</f>
        <v>0</v>
      </c>
      <c r="CP471" s="56"/>
      <c r="CQ471" s="56"/>
      <c r="CR471" s="485"/>
      <c r="CS471" s="56"/>
      <c r="CT471" s="56">
        <f>SUM(CT472:CT472)</f>
        <v>0</v>
      </c>
      <c r="CU471" s="56"/>
      <c r="CV471" s="56"/>
      <c r="CW471" s="485"/>
      <c r="CX471" s="56"/>
      <c r="CY471" s="56">
        <f>SUM(CY472:CY472)</f>
        <v>0</v>
      </c>
      <c r="CZ471" s="56"/>
      <c r="DA471" s="56"/>
      <c r="DB471" s="485"/>
      <c r="DC471" s="56"/>
      <c r="DD471" s="56">
        <f>SUM(DD472:DD472)</f>
        <v>109727</v>
      </c>
      <c r="DE471" s="56"/>
      <c r="DF471" s="56"/>
      <c r="DG471" s="485"/>
      <c r="DH471" s="56"/>
      <c r="DI471" s="56">
        <f>SUM(DI472:DI472)</f>
        <v>0</v>
      </c>
      <c r="DJ471" s="56"/>
      <c r="DK471" s="56"/>
      <c r="DL471" s="485"/>
      <c r="DM471" s="56"/>
      <c r="DN471" s="56">
        <f>SUM(DN472:DN472)</f>
        <v>0</v>
      </c>
      <c r="DO471" s="56"/>
      <c r="DP471" s="56"/>
      <c r="DQ471" s="485"/>
      <c r="DR471" s="56"/>
      <c r="DS471" s="56">
        <f>SUM(DS472:DS472)</f>
        <v>0</v>
      </c>
      <c r="DT471" s="56"/>
      <c r="DU471" s="56"/>
      <c r="DV471" s="485"/>
      <c r="DW471" s="56"/>
      <c r="DX471" s="56">
        <f>SUM(DX472:DX472)</f>
        <v>0</v>
      </c>
      <c r="DY471" s="56"/>
      <c r="DZ471" s="56"/>
      <c r="EA471" s="485"/>
      <c r="EB471" s="56"/>
      <c r="EC471" s="56">
        <f>SUM(EC472:EC472)</f>
        <v>1910417</v>
      </c>
      <c r="ED471" s="56"/>
      <c r="EE471" s="56"/>
      <c r="EF471" s="485"/>
      <c r="EG471" s="56"/>
      <c r="EH471" s="56">
        <f>SUM(EH472:EH472)</f>
        <v>1983946</v>
      </c>
      <c r="EI471" s="56"/>
      <c r="EJ471" s="56"/>
      <c r="EK471" s="485"/>
      <c r="EM471" s="56">
        <f>SUM(EM472:EM472)</f>
        <v>0</v>
      </c>
      <c r="EN471" s="56"/>
      <c r="EO471" s="56"/>
      <c r="EP471" s="144"/>
    </row>
    <row r="472" spans="4:146" x14ac:dyDescent="0.3">
      <c r="D472" s="144" t="s">
        <v>362</v>
      </c>
      <c r="G472" s="488"/>
      <c r="H472" s="492">
        <v>0</v>
      </c>
      <c r="I472" s="490"/>
      <c r="J472" s="56"/>
      <c r="K472" s="485"/>
      <c r="L472" s="488"/>
      <c r="M472" s="492">
        <v>0</v>
      </c>
      <c r="N472" s="490"/>
      <c r="O472" s="56"/>
      <c r="P472" s="485"/>
      <c r="Q472" s="488"/>
      <c r="R472" s="492">
        <v>0</v>
      </c>
      <c r="S472" s="490"/>
      <c r="T472" s="56"/>
      <c r="U472" s="485"/>
      <c r="V472" s="488"/>
      <c r="W472" s="492">
        <v>170099</v>
      </c>
      <c r="X472" s="490"/>
      <c r="Y472" s="56"/>
      <c r="Z472" s="485"/>
      <c r="AA472" s="488"/>
      <c r="AB472" s="492">
        <v>0</v>
      </c>
      <c r="AC472" s="490"/>
      <c r="AD472" s="56"/>
      <c r="AE472" s="485"/>
      <c r="AF472" s="488"/>
      <c r="AG472" s="492">
        <v>0</v>
      </c>
      <c r="AH472" s="490"/>
      <c r="AI472" s="56"/>
      <c r="AJ472" s="485"/>
      <c r="AK472" s="488"/>
      <c r="AL472" s="492">
        <v>0</v>
      </c>
      <c r="AM472" s="490"/>
      <c r="AN472" s="56"/>
      <c r="AO472" s="485"/>
      <c r="AP472" s="488"/>
      <c r="AQ472" s="492">
        <v>0</v>
      </c>
      <c r="AR472" s="490"/>
      <c r="AS472" s="56"/>
      <c r="AT472" s="485"/>
      <c r="AU472" s="488"/>
      <c r="AV472" s="492">
        <v>0</v>
      </c>
      <c r="AW472" s="490"/>
      <c r="AX472" s="56"/>
      <c r="AY472" s="485"/>
      <c r="AZ472" s="488"/>
      <c r="BA472" s="492">
        <v>0</v>
      </c>
      <c r="BB472" s="490"/>
      <c r="BC472" s="56"/>
      <c r="BD472" s="485"/>
      <c r="BE472" s="488"/>
      <c r="BF472" s="492">
        <v>0</v>
      </c>
      <c r="BG472" s="490"/>
      <c r="BH472" s="56"/>
      <c r="BI472" s="485"/>
      <c r="BJ472" s="488"/>
      <c r="BK472" s="492">
        <v>0</v>
      </c>
      <c r="BL472" s="490"/>
      <c r="BM472" s="56"/>
      <c r="BN472" s="485"/>
      <c r="BO472" s="488"/>
      <c r="BP472" s="492">
        <v>0</v>
      </c>
      <c r="BQ472" s="490"/>
      <c r="BR472" s="56"/>
      <c r="BS472" s="485"/>
      <c r="BT472" s="488"/>
      <c r="BU472" s="492">
        <f>SUM(M472:BP472)</f>
        <v>170099</v>
      </c>
      <c r="BV472" s="490"/>
      <c r="BW472" s="56"/>
      <c r="BX472" s="485"/>
      <c r="BY472" s="488"/>
      <c r="BZ472" s="492">
        <v>4004090</v>
      </c>
      <c r="CA472" s="490"/>
      <c r="CB472" s="56"/>
      <c r="CC472" s="485"/>
      <c r="CD472" s="488"/>
      <c r="CE472" s="492">
        <v>0</v>
      </c>
      <c r="CF472" s="490"/>
      <c r="CG472" s="56"/>
      <c r="CH472" s="485"/>
      <c r="CI472" s="488"/>
      <c r="CJ472" s="492">
        <v>0</v>
      </c>
      <c r="CK472" s="490"/>
      <c r="CL472" s="56"/>
      <c r="CM472" s="485"/>
      <c r="CN472" s="488"/>
      <c r="CO472" s="492">
        <v>0</v>
      </c>
      <c r="CP472" s="490"/>
      <c r="CQ472" s="56"/>
      <c r="CR472" s="485"/>
      <c r="CS472" s="488"/>
      <c r="CT472" s="492">
        <v>0</v>
      </c>
      <c r="CU472" s="490"/>
      <c r="CV472" s="56"/>
      <c r="CW472" s="485"/>
      <c r="CX472" s="488"/>
      <c r="CY472" s="492">
        <v>0</v>
      </c>
      <c r="CZ472" s="490"/>
      <c r="DA472" s="56"/>
      <c r="DB472" s="485"/>
      <c r="DC472" s="488"/>
      <c r="DD472" s="492">
        <v>109727</v>
      </c>
      <c r="DE472" s="490"/>
      <c r="DF472" s="56"/>
      <c r="DG472" s="485"/>
      <c r="DH472" s="488"/>
      <c r="DI472" s="492">
        <v>0</v>
      </c>
      <c r="DJ472" s="490"/>
      <c r="DK472" s="56"/>
      <c r="DL472" s="485"/>
      <c r="DM472" s="488"/>
      <c r="DN472" s="492">
        <v>0</v>
      </c>
      <c r="DO472" s="490"/>
      <c r="DP472" s="56"/>
      <c r="DQ472" s="485"/>
      <c r="DR472" s="488"/>
      <c r="DS472" s="492">
        <v>0</v>
      </c>
      <c r="DT472" s="490"/>
      <c r="DU472" s="56"/>
      <c r="DV472" s="485"/>
      <c r="DW472" s="488"/>
      <c r="DX472" s="492">
        <v>0</v>
      </c>
      <c r="DY472" s="490"/>
      <c r="DZ472" s="56"/>
      <c r="EA472" s="485"/>
      <c r="EB472" s="488"/>
      <c r="EC472" s="492">
        <v>1910417</v>
      </c>
      <c r="ED472" s="490"/>
      <c r="EE472" s="56"/>
      <c r="EF472" s="485"/>
      <c r="EG472" s="488"/>
      <c r="EH472" s="492">
        <v>1983946</v>
      </c>
      <c r="EI472" s="490"/>
      <c r="EJ472" s="56"/>
      <c r="EK472" s="485"/>
      <c r="EL472" s="488"/>
      <c r="EM472" s="492">
        <f t="shared" ref="EM472" si="76">SUM(CE472:CO472)</f>
        <v>0</v>
      </c>
      <c r="EN472" s="490"/>
      <c r="EO472" s="56"/>
      <c r="EP472" s="144"/>
    </row>
    <row r="473" spans="4:146" x14ac:dyDescent="0.3">
      <c r="D473" s="144"/>
      <c r="H473" s="56"/>
      <c r="I473" s="56"/>
      <c r="J473" s="56"/>
      <c r="K473" s="485"/>
      <c r="M473" s="56"/>
      <c r="N473" s="56"/>
      <c r="O473" s="56"/>
      <c r="P473" s="485"/>
      <c r="R473" s="56"/>
      <c r="S473" s="56"/>
      <c r="T473" s="56"/>
      <c r="U473" s="485"/>
      <c r="W473" s="56"/>
      <c r="X473" s="56"/>
      <c r="Y473" s="56"/>
      <c r="Z473" s="485"/>
      <c r="AB473" s="56"/>
      <c r="AC473" s="56"/>
      <c r="AD473" s="56"/>
      <c r="AE473" s="485"/>
      <c r="AG473" s="56"/>
      <c r="AH473" s="56"/>
      <c r="AI473" s="56"/>
      <c r="AJ473" s="485"/>
      <c r="AL473" s="56"/>
      <c r="AM473" s="56"/>
      <c r="AN473" s="56"/>
      <c r="AO473" s="485"/>
      <c r="AQ473" s="56"/>
      <c r="AR473" s="56"/>
      <c r="AS473" s="56"/>
      <c r="AT473" s="485"/>
      <c r="AV473" s="56"/>
      <c r="AW473" s="56"/>
      <c r="AX473" s="56"/>
      <c r="AY473" s="485"/>
      <c r="BA473" s="56"/>
      <c r="BB473" s="56"/>
      <c r="BC473" s="56"/>
      <c r="BD473" s="485"/>
      <c r="BF473" s="56"/>
      <c r="BG473" s="56"/>
      <c r="BH473" s="56"/>
      <c r="BI473" s="485"/>
      <c r="BK473" s="56"/>
      <c r="BL473" s="56"/>
      <c r="BM473" s="56"/>
      <c r="BN473" s="485"/>
      <c r="BP473" s="56"/>
      <c r="BQ473" s="56"/>
      <c r="BR473" s="56"/>
      <c r="BS473" s="485"/>
      <c r="BU473" s="56"/>
      <c r="BV473" s="56"/>
      <c r="BW473" s="56"/>
      <c r="BX473" s="485"/>
      <c r="BZ473" s="56"/>
      <c r="CA473" s="56"/>
      <c r="CB473" s="56"/>
      <c r="CC473" s="485"/>
      <c r="CE473" s="56"/>
      <c r="CF473" s="56"/>
      <c r="CG473" s="56"/>
      <c r="CH473" s="485"/>
      <c r="CJ473" s="56"/>
      <c r="CK473" s="56"/>
      <c r="CL473" s="56"/>
      <c r="CM473" s="485"/>
      <c r="CO473" s="56"/>
      <c r="CP473" s="56"/>
      <c r="CQ473" s="56"/>
      <c r="CR473" s="485"/>
      <c r="CT473" s="56"/>
      <c r="CU473" s="56"/>
      <c r="CV473" s="56"/>
      <c r="CW473" s="485"/>
      <c r="CY473" s="56"/>
      <c r="CZ473" s="56"/>
      <c r="DA473" s="56"/>
      <c r="DB473" s="485"/>
      <c r="DD473" s="56"/>
      <c r="DE473" s="56"/>
      <c r="DF473" s="56"/>
      <c r="DG473" s="485"/>
      <c r="DI473" s="56"/>
      <c r="DJ473" s="56"/>
      <c r="DK473" s="56"/>
      <c r="DL473" s="485"/>
      <c r="DN473" s="56"/>
      <c r="DO473" s="56"/>
      <c r="DP473" s="56"/>
      <c r="DQ473" s="485"/>
      <c r="DS473" s="56"/>
      <c r="DT473" s="56"/>
      <c r="DU473" s="56"/>
      <c r="DV473" s="485"/>
      <c r="DX473" s="56"/>
      <c r="DY473" s="56"/>
      <c r="DZ473" s="56"/>
      <c r="EA473" s="485"/>
      <c r="EC473" s="56"/>
      <c r="ED473" s="56"/>
      <c r="EE473" s="56"/>
      <c r="EF473" s="485"/>
      <c r="EH473" s="56"/>
      <c r="EI473" s="56"/>
      <c r="EJ473" s="56"/>
      <c r="EK473" s="485"/>
      <c r="EM473" s="56"/>
      <c r="EN473" s="56"/>
      <c r="EO473" s="56"/>
      <c r="EP473" s="144"/>
    </row>
    <row r="474" spans="4:146" x14ac:dyDescent="0.3">
      <c r="D474" s="144" t="s">
        <v>390</v>
      </c>
      <c r="H474" s="56">
        <f>SUM(H475:H475)</f>
        <v>0</v>
      </c>
      <c r="J474" s="56"/>
      <c r="K474" s="485"/>
      <c r="L474" s="56"/>
      <c r="M474" s="56">
        <f>SUM(M475:M475)</f>
        <v>0</v>
      </c>
      <c r="N474" s="56"/>
      <c r="O474" s="56"/>
      <c r="P474" s="485"/>
      <c r="Q474" s="56"/>
      <c r="R474" s="56">
        <f>SUM(R475:R475)</f>
        <v>0</v>
      </c>
      <c r="S474" s="56"/>
      <c r="T474" s="56"/>
      <c r="U474" s="485"/>
      <c r="V474" s="56"/>
      <c r="W474" s="56">
        <f>SUM(W475:W475)</f>
        <v>0</v>
      </c>
      <c r="X474" s="56"/>
      <c r="Y474" s="56"/>
      <c r="Z474" s="485"/>
      <c r="AA474" s="56"/>
      <c r="AB474" s="56">
        <f>SUM(AB475:AB475)</f>
        <v>0</v>
      </c>
      <c r="AC474" s="56"/>
      <c r="AD474" s="56"/>
      <c r="AE474" s="485"/>
      <c r="AF474" s="56"/>
      <c r="AG474" s="56">
        <f>SUM(AG475:AG475)</f>
        <v>0</v>
      </c>
      <c r="AH474" s="56"/>
      <c r="AI474" s="56"/>
      <c r="AJ474" s="485"/>
      <c r="AK474" s="56"/>
      <c r="AL474" s="56">
        <f>SUM(AL475:AL475)</f>
        <v>0</v>
      </c>
      <c r="AM474" s="56"/>
      <c r="AN474" s="56"/>
      <c r="AO474" s="485"/>
      <c r="AP474" s="56"/>
      <c r="AQ474" s="56">
        <f>SUM(AQ475:AQ475)</f>
        <v>0</v>
      </c>
      <c r="AR474" s="56"/>
      <c r="AS474" s="56"/>
      <c r="AT474" s="485"/>
      <c r="AU474" s="56"/>
      <c r="AV474" s="56">
        <f>SUM(AV475:AV475)</f>
        <v>0</v>
      </c>
      <c r="AW474" s="56"/>
      <c r="AX474" s="56"/>
      <c r="AY474" s="485"/>
      <c r="AZ474" s="56"/>
      <c r="BA474" s="56">
        <f>SUM(BA475:BA475)</f>
        <v>0</v>
      </c>
      <c r="BB474" s="56"/>
      <c r="BC474" s="56"/>
      <c r="BD474" s="485"/>
      <c r="BE474" s="56"/>
      <c r="BF474" s="56">
        <f>SUM(BF475:BF475)</f>
        <v>0</v>
      </c>
      <c r="BG474" s="56"/>
      <c r="BH474" s="56"/>
      <c r="BI474" s="485"/>
      <c r="BJ474" s="56"/>
      <c r="BK474" s="56">
        <f>SUM(BK475:BK475)</f>
        <v>0</v>
      </c>
      <c r="BL474" s="56"/>
      <c r="BM474" s="56"/>
      <c r="BN474" s="485"/>
      <c r="BO474" s="56"/>
      <c r="BP474" s="56">
        <f>SUM(BP475:BP475)</f>
        <v>0</v>
      </c>
      <c r="BQ474" s="56"/>
      <c r="BR474" s="56"/>
      <c r="BS474" s="485"/>
      <c r="BU474" s="56">
        <f>SUM(BU475:BU475)</f>
        <v>0</v>
      </c>
      <c r="BV474" s="56"/>
      <c r="BW474" s="56"/>
      <c r="BX474" s="485"/>
      <c r="BZ474" s="56">
        <f>SUM(BZ475:BZ475)</f>
        <v>367640</v>
      </c>
      <c r="CB474" s="56"/>
      <c r="CC474" s="485"/>
      <c r="CD474" s="56"/>
      <c r="CE474" s="56">
        <f>SUM(CE475:CE475)</f>
        <v>0</v>
      </c>
      <c r="CF474" s="56"/>
      <c r="CG474" s="56"/>
      <c r="CH474" s="485"/>
      <c r="CI474" s="56"/>
      <c r="CJ474" s="56">
        <f>SUM(CJ475:CJ475)</f>
        <v>0</v>
      </c>
      <c r="CK474" s="56"/>
      <c r="CL474" s="56"/>
      <c r="CM474" s="485"/>
      <c r="CN474" s="56"/>
      <c r="CO474" s="56">
        <f>SUM(CO475:CO475)</f>
        <v>0</v>
      </c>
      <c r="CP474" s="56"/>
      <c r="CQ474" s="56"/>
      <c r="CR474" s="485"/>
      <c r="CS474" s="56"/>
      <c r="CT474" s="56">
        <f>SUM(CT475:CT475)</f>
        <v>0</v>
      </c>
      <c r="CU474" s="56"/>
      <c r="CV474" s="56"/>
      <c r="CW474" s="485"/>
      <c r="CX474" s="56"/>
      <c r="CY474" s="56">
        <f>SUM(CY475:CY475)</f>
        <v>0</v>
      </c>
      <c r="CZ474" s="56"/>
      <c r="DA474" s="56"/>
      <c r="DB474" s="485"/>
      <c r="DC474" s="56"/>
      <c r="DD474" s="56">
        <f>SUM(DD475:DD475)</f>
        <v>124720</v>
      </c>
      <c r="DE474" s="56"/>
      <c r="DF474" s="56"/>
      <c r="DG474" s="485"/>
      <c r="DH474" s="56"/>
      <c r="DI474" s="56">
        <f>SUM(DI475:DI475)</f>
        <v>0</v>
      </c>
      <c r="DJ474" s="56"/>
      <c r="DK474" s="56"/>
      <c r="DL474" s="485"/>
      <c r="DM474" s="56"/>
      <c r="DN474" s="56">
        <f>SUM(DN475:DN475)</f>
        <v>0</v>
      </c>
      <c r="DO474" s="56"/>
      <c r="DP474" s="56"/>
      <c r="DQ474" s="485"/>
      <c r="DR474" s="56"/>
      <c r="DS474" s="56">
        <f>SUM(DS475:DS475)</f>
        <v>242920</v>
      </c>
      <c r="DT474" s="56"/>
      <c r="DU474" s="56"/>
      <c r="DV474" s="485"/>
      <c r="DW474" s="56"/>
      <c r="DX474" s="56">
        <f>SUM(DX475:DX475)</f>
        <v>0</v>
      </c>
      <c r="DY474" s="56"/>
      <c r="DZ474" s="56"/>
      <c r="EA474" s="485"/>
      <c r="EB474" s="56"/>
      <c r="EC474" s="56">
        <f>SUM(EC475:EC475)</f>
        <v>0</v>
      </c>
      <c r="ED474" s="56"/>
      <c r="EE474" s="56"/>
      <c r="EF474" s="485"/>
      <c r="EG474" s="56"/>
      <c r="EH474" s="56">
        <f>SUM(EH475:EH475)</f>
        <v>0</v>
      </c>
      <c r="EI474" s="56"/>
      <c r="EJ474" s="56"/>
      <c r="EK474" s="485"/>
      <c r="EM474" s="56">
        <f>SUM(EM475:EM475)</f>
        <v>0</v>
      </c>
      <c r="EN474" s="56"/>
      <c r="EO474" s="56"/>
      <c r="EP474" s="144"/>
    </row>
    <row r="475" spans="4:146" x14ac:dyDescent="0.3">
      <c r="D475" s="144" t="s">
        <v>362</v>
      </c>
      <c r="G475" s="488"/>
      <c r="H475" s="492">
        <v>0</v>
      </c>
      <c r="I475" s="490"/>
      <c r="J475" s="56"/>
      <c r="K475" s="485"/>
      <c r="L475" s="488"/>
      <c r="M475" s="492">
        <v>0</v>
      </c>
      <c r="N475" s="490"/>
      <c r="O475" s="56"/>
      <c r="P475" s="485"/>
      <c r="Q475" s="488"/>
      <c r="R475" s="492">
        <v>0</v>
      </c>
      <c r="S475" s="490"/>
      <c r="T475" s="56"/>
      <c r="U475" s="485"/>
      <c r="V475" s="488"/>
      <c r="W475" s="492">
        <v>0</v>
      </c>
      <c r="X475" s="490"/>
      <c r="Y475" s="56"/>
      <c r="Z475" s="485"/>
      <c r="AA475" s="488"/>
      <c r="AB475" s="492">
        <v>0</v>
      </c>
      <c r="AC475" s="490"/>
      <c r="AD475" s="56"/>
      <c r="AE475" s="485"/>
      <c r="AF475" s="488"/>
      <c r="AG475" s="492">
        <v>0</v>
      </c>
      <c r="AH475" s="490"/>
      <c r="AI475" s="56"/>
      <c r="AJ475" s="485"/>
      <c r="AK475" s="488"/>
      <c r="AL475" s="492">
        <v>0</v>
      </c>
      <c r="AM475" s="490"/>
      <c r="AN475" s="56"/>
      <c r="AO475" s="485"/>
      <c r="AP475" s="488"/>
      <c r="AQ475" s="492">
        <v>0</v>
      </c>
      <c r="AR475" s="490"/>
      <c r="AS475" s="56"/>
      <c r="AT475" s="485"/>
      <c r="AU475" s="488"/>
      <c r="AV475" s="492">
        <v>0</v>
      </c>
      <c r="AW475" s="490"/>
      <c r="AX475" s="56"/>
      <c r="AY475" s="485"/>
      <c r="AZ475" s="488"/>
      <c r="BA475" s="492">
        <v>0</v>
      </c>
      <c r="BB475" s="490"/>
      <c r="BC475" s="56"/>
      <c r="BD475" s="485"/>
      <c r="BE475" s="488"/>
      <c r="BF475" s="492">
        <v>0</v>
      </c>
      <c r="BG475" s="490"/>
      <c r="BH475" s="56"/>
      <c r="BI475" s="485"/>
      <c r="BJ475" s="488"/>
      <c r="BK475" s="492">
        <v>0</v>
      </c>
      <c r="BL475" s="490"/>
      <c r="BM475" s="56"/>
      <c r="BN475" s="485"/>
      <c r="BO475" s="488"/>
      <c r="BP475" s="492">
        <v>0</v>
      </c>
      <c r="BQ475" s="490"/>
      <c r="BR475" s="56"/>
      <c r="BS475" s="485"/>
      <c r="BT475" s="488"/>
      <c r="BU475" s="492">
        <f>SUM(M475:BP475)</f>
        <v>0</v>
      </c>
      <c r="BV475" s="490"/>
      <c r="BW475" s="56"/>
      <c r="BX475" s="485"/>
      <c r="BY475" s="488"/>
      <c r="BZ475" s="492">
        <v>367640</v>
      </c>
      <c r="CA475" s="490"/>
      <c r="CB475" s="56"/>
      <c r="CC475" s="485"/>
      <c r="CD475" s="488"/>
      <c r="CE475" s="492">
        <v>0</v>
      </c>
      <c r="CF475" s="490"/>
      <c r="CG475" s="56"/>
      <c r="CH475" s="485"/>
      <c r="CI475" s="488"/>
      <c r="CJ475" s="492">
        <v>0</v>
      </c>
      <c r="CK475" s="490"/>
      <c r="CL475" s="56"/>
      <c r="CM475" s="485"/>
      <c r="CN475" s="488"/>
      <c r="CO475" s="492">
        <v>0</v>
      </c>
      <c r="CP475" s="490"/>
      <c r="CQ475" s="56"/>
      <c r="CR475" s="485"/>
      <c r="CS475" s="488"/>
      <c r="CT475" s="492">
        <v>0</v>
      </c>
      <c r="CU475" s="490"/>
      <c r="CV475" s="56"/>
      <c r="CW475" s="485"/>
      <c r="CX475" s="488"/>
      <c r="CY475" s="492">
        <v>0</v>
      </c>
      <c r="CZ475" s="490"/>
      <c r="DA475" s="56"/>
      <c r="DB475" s="485"/>
      <c r="DC475" s="488"/>
      <c r="DD475" s="492">
        <v>124720</v>
      </c>
      <c r="DE475" s="490"/>
      <c r="DF475" s="56"/>
      <c r="DG475" s="485"/>
      <c r="DH475" s="488"/>
      <c r="DI475" s="492">
        <v>0</v>
      </c>
      <c r="DJ475" s="490"/>
      <c r="DK475" s="56"/>
      <c r="DL475" s="485"/>
      <c r="DM475" s="488"/>
      <c r="DN475" s="492">
        <v>0</v>
      </c>
      <c r="DO475" s="490"/>
      <c r="DP475" s="56"/>
      <c r="DQ475" s="485"/>
      <c r="DR475" s="488"/>
      <c r="DS475" s="492">
        <v>242920</v>
      </c>
      <c r="DT475" s="490"/>
      <c r="DU475" s="56"/>
      <c r="DV475" s="485"/>
      <c r="DW475" s="488"/>
      <c r="DX475" s="492">
        <v>0</v>
      </c>
      <c r="DY475" s="490"/>
      <c r="DZ475" s="56"/>
      <c r="EA475" s="485"/>
      <c r="EB475" s="488"/>
      <c r="EC475" s="492">
        <v>0</v>
      </c>
      <c r="ED475" s="490"/>
      <c r="EE475" s="56"/>
      <c r="EF475" s="485"/>
      <c r="EG475" s="488"/>
      <c r="EH475" s="492">
        <v>0</v>
      </c>
      <c r="EI475" s="490"/>
      <c r="EJ475" s="56"/>
      <c r="EK475" s="485"/>
      <c r="EL475" s="488"/>
      <c r="EM475" s="492">
        <f t="shared" ref="EM475" si="77">SUM(CE475:CO475)</f>
        <v>0</v>
      </c>
      <c r="EN475" s="490"/>
      <c r="EO475" s="56"/>
      <c r="EP475" s="144"/>
    </row>
    <row r="476" spans="4:146" hidden="1" x14ac:dyDescent="0.3">
      <c r="D476" s="144"/>
      <c r="H476" s="56"/>
      <c r="I476" s="56"/>
      <c r="J476" s="56"/>
      <c r="K476" s="485"/>
      <c r="M476" s="56"/>
      <c r="N476" s="56"/>
      <c r="O476" s="56"/>
      <c r="P476" s="485"/>
      <c r="R476" s="56"/>
      <c r="S476" s="56"/>
      <c r="T476" s="56"/>
      <c r="U476" s="485"/>
      <c r="W476" s="56"/>
      <c r="X476" s="56"/>
      <c r="Y476" s="56"/>
      <c r="Z476" s="485"/>
      <c r="AB476" s="56"/>
      <c r="AC476" s="56"/>
      <c r="AD476" s="56"/>
      <c r="AE476" s="485"/>
      <c r="AG476" s="56"/>
      <c r="AH476" s="56"/>
      <c r="AI476" s="56"/>
      <c r="AJ476" s="485"/>
      <c r="AL476" s="56"/>
      <c r="AM476" s="56"/>
      <c r="AN476" s="56"/>
      <c r="AO476" s="485"/>
      <c r="AQ476" s="56"/>
      <c r="AR476" s="56"/>
      <c r="AS476" s="56"/>
      <c r="AT476" s="485"/>
      <c r="AV476" s="56"/>
      <c r="AW476" s="56"/>
      <c r="AX476" s="56"/>
      <c r="AY476" s="485"/>
      <c r="BA476" s="56"/>
      <c r="BB476" s="56"/>
      <c r="BC476" s="56"/>
      <c r="BD476" s="485"/>
      <c r="BF476" s="56"/>
      <c r="BG476" s="56"/>
      <c r="BH476" s="56"/>
      <c r="BI476" s="485"/>
      <c r="BK476" s="56"/>
      <c r="BL476" s="56"/>
      <c r="BM476" s="56"/>
      <c r="BN476" s="485"/>
      <c r="BP476" s="56"/>
      <c r="BQ476" s="56"/>
      <c r="BR476" s="56"/>
      <c r="BS476" s="485"/>
      <c r="BU476" s="56"/>
      <c r="BV476" s="56"/>
      <c r="BW476" s="56"/>
      <c r="BX476" s="485"/>
      <c r="BZ476" s="56"/>
      <c r="CA476" s="56"/>
      <c r="CB476" s="56"/>
      <c r="CC476" s="485"/>
      <c r="CE476" s="56"/>
      <c r="CF476" s="56"/>
      <c r="CG476" s="56"/>
      <c r="CH476" s="485"/>
      <c r="CJ476" s="56"/>
      <c r="CK476" s="56"/>
      <c r="CL476" s="56"/>
      <c r="CM476" s="485"/>
      <c r="CO476" s="56"/>
      <c r="CP476" s="56"/>
      <c r="CQ476" s="56"/>
      <c r="CR476" s="485"/>
      <c r="CT476" s="56"/>
      <c r="CU476" s="56"/>
      <c r="CV476" s="56"/>
      <c r="CW476" s="485"/>
      <c r="CY476" s="56"/>
      <c r="CZ476" s="56"/>
      <c r="DA476" s="56"/>
      <c r="DB476" s="485"/>
      <c r="DD476" s="56"/>
      <c r="DE476" s="56"/>
      <c r="DF476" s="56"/>
      <c r="DG476" s="485"/>
      <c r="DI476" s="56"/>
      <c r="DJ476" s="56"/>
      <c r="DK476" s="56"/>
      <c r="DL476" s="485"/>
      <c r="DN476" s="56"/>
      <c r="DO476" s="56"/>
      <c r="DP476" s="56"/>
      <c r="DQ476" s="485"/>
      <c r="DS476" s="56"/>
      <c r="DT476" s="56"/>
      <c r="DU476" s="56"/>
      <c r="DV476" s="485"/>
      <c r="DX476" s="56"/>
      <c r="DY476" s="56"/>
      <c r="DZ476" s="56"/>
      <c r="EA476" s="485"/>
      <c r="EC476" s="56"/>
      <c r="ED476" s="56"/>
      <c r="EE476" s="56"/>
      <c r="EF476" s="485"/>
      <c r="EH476" s="56"/>
      <c r="EI476" s="56"/>
      <c r="EJ476" s="56"/>
      <c r="EK476" s="485"/>
      <c r="EM476" s="56"/>
      <c r="EN476" s="56"/>
      <c r="EO476" s="56"/>
      <c r="EP476" s="144"/>
    </row>
    <row r="477" spans="4:146" hidden="1" x14ac:dyDescent="0.3">
      <c r="D477" s="144" t="s">
        <v>426</v>
      </c>
      <c r="H477" s="56">
        <f>SUM(H478:H478)</f>
        <v>0</v>
      </c>
      <c r="J477" s="56"/>
      <c r="K477" s="485"/>
      <c r="L477" s="56"/>
      <c r="M477" s="56">
        <f>SUM(M478:M478)</f>
        <v>0</v>
      </c>
      <c r="N477" s="56"/>
      <c r="O477" s="56"/>
      <c r="P477" s="485"/>
      <c r="Q477" s="56"/>
      <c r="R477" s="56">
        <f>SUM(R478:R478)</f>
        <v>0</v>
      </c>
      <c r="S477" s="56"/>
      <c r="T477" s="56"/>
      <c r="U477" s="485"/>
      <c r="V477" s="56"/>
      <c r="W477" s="56">
        <f>SUM(W478:W478)</f>
        <v>0</v>
      </c>
      <c r="X477" s="56"/>
      <c r="Y477" s="56"/>
      <c r="Z477" s="485"/>
      <c r="AA477" s="56"/>
      <c r="AB477" s="56">
        <f>SUM(AB478:AB478)</f>
        <v>0</v>
      </c>
      <c r="AC477" s="56"/>
      <c r="AD477" s="56"/>
      <c r="AE477" s="485"/>
      <c r="AF477" s="56"/>
      <c r="AG477" s="56">
        <f>SUM(AG478:AG478)</f>
        <v>0</v>
      </c>
      <c r="AH477" s="56"/>
      <c r="AI477" s="56"/>
      <c r="AJ477" s="485"/>
      <c r="AK477" s="56"/>
      <c r="AL477" s="56">
        <f>SUM(AL478:AL478)</f>
        <v>0</v>
      </c>
      <c r="AM477" s="56"/>
      <c r="AN477" s="56"/>
      <c r="AO477" s="485"/>
      <c r="AP477" s="56"/>
      <c r="AQ477" s="56">
        <f>SUM(AQ478:AQ478)</f>
        <v>0</v>
      </c>
      <c r="AR477" s="56"/>
      <c r="AS477" s="56"/>
      <c r="AT477" s="485"/>
      <c r="AU477" s="56"/>
      <c r="AV477" s="56">
        <f>SUM(AV478:AV478)</f>
        <v>0</v>
      </c>
      <c r="AW477" s="56"/>
      <c r="AX477" s="56"/>
      <c r="AY477" s="485"/>
      <c r="AZ477" s="56"/>
      <c r="BA477" s="56">
        <f>SUM(BA478:BA478)</f>
        <v>0</v>
      </c>
      <c r="BB477" s="56"/>
      <c r="BC477" s="56"/>
      <c r="BD477" s="485"/>
      <c r="BE477" s="56"/>
      <c r="BF477" s="56">
        <f>SUM(BF478:BF478)</f>
        <v>0</v>
      </c>
      <c r="BG477" s="56"/>
      <c r="BH477" s="56"/>
      <c r="BI477" s="485"/>
      <c r="BJ477" s="56"/>
      <c r="BK477" s="56">
        <f>SUM(BK478:BK478)</f>
        <v>0</v>
      </c>
      <c r="BL477" s="56"/>
      <c r="BM477" s="56"/>
      <c r="BN477" s="485"/>
      <c r="BO477" s="56"/>
      <c r="BP477" s="56">
        <f>SUM(BP478:BP478)</f>
        <v>0</v>
      </c>
      <c r="BQ477" s="56"/>
      <c r="BR477" s="56"/>
      <c r="BS477" s="485"/>
      <c r="BU477" s="56">
        <f>SUM(BU478:BU478)</f>
        <v>0</v>
      </c>
      <c r="BV477" s="56"/>
      <c r="BW477" s="56"/>
      <c r="BX477" s="485"/>
      <c r="BZ477" s="56">
        <f>SUM(BZ478:BZ478)</f>
        <v>0</v>
      </c>
      <c r="CB477" s="56"/>
      <c r="CC477" s="485"/>
      <c r="CD477" s="56"/>
      <c r="CE477" s="56">
        <f>SUM(CE478:CE478)</f>
        <v>0</v>
      </c>
      <c r="CF477" s="56"/>
      <c r="CG477" s="56"/>
      <c r="CH477" s="485"/>
      <c r="CI477" s="56"/>
      <c r="CJ477" s="56">
        <f>SUM(CJ478:CJ478)</f>
        <v>0</v>
      </c>
      <c r="CK477" s="56"/>
      <c r="CL477" s="56"/>
      <c r="CM477" s="485"/>
      <c r="CN477" s="56"/>
      <c r="CO477" s="56">
        <f>SUM(CO478:CO478)</f>
        <v>0</v>
      </c>
      <c r="CP477" s="56"/>
      <c r="CQ477" s="56"/>
      <c r="CR477" s="485"/>
      <c r="CS477" s="56"/>
      <c r="CT477" s="56">
        <f>SUM(CT478:CT478)</f>
        <v>0</v>
      </c>
      <c r="CU477" s="56"/>
      <c r="CV477" s="56"/>
      <c r="CW477" s="485"/>
      <c r="CX477" s="56"/>
      <c r="CY477" s="56">
        <f>SUM(CY478:CY478)</f>
        <v>0</v>
      </c>
      <c r="CZ477" s="56"/>
      <c r="DA477" s="56"/>
      <c r="DB477" s="485"/>
      <c r="DC477" s="56"/>
      <c r="DD477" s="56">
        <f>SUM(DD478:DD478)</f>
        <v>0</v>
      </c>
      <c r="DE477" s="56"/>
      <c r="DF477" s="56"/>
      <c r="DG477" s="485"/>
      <c r="DH477" s="56"/>
      <c r="DI477" s="56">
        <f>SUM(DI478:DI478)</f>
        <v>0</v>
      </c>
      <c r="DJ477" s="56"/>
      <c r="DK477" s="56"/>
      <c r="DL477" s="485"/>
      <c r="DM477" s="56"/>
      <c r="DN477" s="56">
        <f>SUM(DN478:DN478)</f>
        <v>0</v>
      </c>
      <c r="DO477" s="56"/>
      <c r="DP477" s="56"/>
      <c r="DQ477" s="485"/>
      <c r="DR477" s="56"/>
      <c r="DS477" s="56">
        <f>SUM(DS478:DS478)</f>
        <v>0</v>
      </c>
      <c r="DT477" s="56"/>
      <c r="DU477" s="56"/>
      <c r="DV477" s="485"/>
      <c r="DW477" s="56"/>
      <c r="DX477" s="56">
        <f>SUM(DX478:DX478)</f>
        <v>0</v>
      </c>
      <c r="DY477" s="56"/>
      <c r="DZ477" s="56"/>
      <c r="EA477" s="485"/>
      <c r="EB477" s="56"/>
      <c r="EC477" s="56">
        <f>SUM(EC478:EC478)</f>
        <v>0</v>
      </c>
      <c r="ED477" s="56"/>
      <c r="EE477" s="56"/>
      <c r="EF477" s="485"/>
      <c r="EG477" s="56"/>
      <c r="EH477" s="56">
        <f>SUM(EH478:EH478)</f>
        <v>0</v>
      </c>
      <c r="EI477" s="56"/>
      <c r="EJ477" s="56"/>
      <c r="EK477" s="485"/>
      <c r="EM477" s="56">
        <f>SUM(EM478:EM478)</f>
        <v>0</v>
      </c>
      <c r="EN477" s="56"/>
      <c r="EO477" s="56"/>
      <c r="EP477" s="144"/>
    </row>
    <row r="478" spans="4:146" hidden="1" x14ac:dyDescent="0.3">
      <c r="D478" s="144" t="s">
        <v>362</v>
      </c>
      <c r="G478" s="488"/>
      <c r="H478" s="492">
        <v>0</v>
      </c>
      <c r="I478" s="490"/>
      <c r="J478" s="56"/>
      <c r="K478" s="485"/>
      <c r="L478" s="488"/>
      <c r="M478" s="492">
        <v>0</v>
      </c>
      <c r="N478" s="490"/>
      <c r="O478" s="56"/>
      <c r="P478" s="485"/>
      <c r="Q478" s="488"/>
      <c r="R478" s="492">
        <v>0</v>
      </c>
      <c r="S478" s="490"/>
      <c r="T478" s="56"/>
      <c r="U478" s="485"/>
      <c r="V478" s="488"/>
      <c r="W478" s="492">
        <v>0</v>
      </c>
      <c r="X478" s="490"/>
      <c r="Y478" s="56"/>
      <c r="Z478" s="485"/>
      <c r="AA478" s="488"/>
      <c r="AB478" s="492">
        <v>0</v>
      </c>
      <c r="AC478" s="490"/>
      <c r="AD478" s="56"/>
      <c r="AE478" s="485"/>
      <c r="AF478" s="488"/>
      <c r="AG478" s="492">
        <v>0</v>
      </c>
      <c r="AH478" s="490"/>
      <c r="AI478" s="56"/>
      <c r="AJ478" s="485"/>
      <c r="AK478" s="488"/>
      <c r="AL478" s="492">
        <v>0</v>
      </c>
      <c r="AM478" s="490"/>
      <c r="AN478" s="56"/>
      <c r="AO478" s="485"/>
      <c r="AP478" s="488"/>
      <c r="AQ478" s="492">
        <v>0</v>
      </c>
      <c r="AR478" s="490"/>
      <c r="AS478" s="56"/>
      <c r="AT478" s="485"/>
      <c r="AU478" s="488"/>
      <c r="AV478" s="492">
        <v>0</v>
      </c>
      <c r="AW478" s="490"/>
      <c r="AX478" s="56"/>
      <c r="AY478" s="485"/>
      <c r="AZ478" s="488"/>
      <c r="BA478" s="492">
        <v>0</v>
      </c>
      <c r="BB478" s="490"/>
      <c r="BC478" s="56"/>
      <c r="BD478" s="485"/>
      <c r="BE478" s="488"/>
      <c r="BF478" s="492">
        <v>0</v>
      </c>
      <c r="BG478" s="490"/>
      <c r="BH478" s="56"/>
      <c r="BI478" s="485"/>
      <c r="BJ478" s="488"/>
      <c r="BK478" s="492">
        <v>0</v>
      </c>
      <c r="BL478" s="490"/>
      <c r="BM478" s="56"/>
      <c r="BN478" s="485"/>
      <c r="BO478" s="488"/>
      <c r="BP478" s="492">
        <v>0</v>
      </c>
      <c r="BQ478" s="490"/>
      <c r="BR478" s="56"/>
      <c r="BS478" s="485"/>
      <c r="BT478" s="488"/>
      <c r="BU478" s="492">
        <f>SUM(M478:BP478)</f>
        <v>0</v>
      </c>
      <c r="BV478" s="490"/>
      <c r="BW478" s="56"/>
      <c r="BX478" s="485"/>
      <c r="BY478" s="488"/>
      <c r="BZ478" s="492">
        <v>0</v>
      </c>
      <c r="CA478" s="490"/>
      <c r="CB478" s="56"/>
      <c r="CC478" s="485"/>
      <c r="CD478" s="488"/>
      <c r="CE478" s="492">
        <v>0</v>
      </c>
      <c r="CF478" s="490"/>
      <c r="CG478" s="56"/>
      <c r="CH478" s="485"/>
      <c r="CI478" s="488"/>
      <c r="CJ478" s="492">
        <v>0</v>
      </c>
      <c r="CK478" s="490"/>
      <c r="CL478" s="56"/>
      <c r="CM478" s="485"/>
      <c r="CN478" s="488"/>
      <c r="CO478" s="492">
        <v>0</v>
      </c>
      <c r="CP478" s="490"/>
      <c r="CQ478" s="56"/>
      <c r="CR478" s="485"/>
      <c r="CS478" s="488"/>
      <c r="CT478" s="492">
        <v>0</v>
      </c>
      <c r="CU478" s="490"/>
      <c r="CV478" s="56"/>
      <c r="CW478" s="485"/>
      <c r="CX478" s="488"/>
      <c r="CY478" s="492">
        <v>0</v>
      </c>
      <c r="CZ478" s="490"/>
      <c r="DA478" s="56"/>
      <c r="DB478" s="485"/>
      <c r="DC478" s="488"/>
      <c r="DD478" s="492">
        <v>0</v>
      </c>
      <c r="DE478" s="490"/>
      <c r="DF478" s="56"/>
      <c r="DG478" s="485"/>
      <c r="DH478" s="488"/>
      <c r="DI478" s="492">
        <v>0</v>
      </c>
      <c r="DJ478" s="490"/>
      <c r="DK478" s="56"/>
      <c r="DL478" s="485"/>
      <c r="DM478" s="488"/>
      <c r="DN478" s="492">
        <v>0</v>
      </c>
      <c r="DO478" s="490"/>
      <c r="DP478" s="56"/>
      <c r="DQ478" s="485"/>
      <c r="DR478" s="488"/>
      <c r="DS478" s="492">
        <v>0</v>
      </c>
      <c r="DT478" s="490"/>
      <c r="DU478" s="56"/>
      <c r="DV478" s="485"/>
      <c r="DW478" s="488"/>
      <c r="DX478" s="492">
        <v>0</v>
      </c>
      <c r="DY478" s="490"/>
      <c r="DZ478" s="56"/>
      <c r="EA478" s="485"/>
      <c r="EB478" s="488"/>
      <c r="EC478" s="492">
        <v>0</v>
      </c>
      <c r="ED478" s="490"/>
      <c r="EE478" s="56"/>
      <c r="EF478" s="485"/>
      <c r="EG478" s="488"/>
      <c r="EH478" s="492">
        <v>0</v>
      </c>
      <c r="EI478" s="490"/>
      <c r="EJ478" s="56"/>
      <c r="EK478" s="485"/>
      <c r="EL478" s="488"/>
      <c r="EM478" s="492">
        <f>SUM(CE478:EH478)</f>
        <v>0</v>
      </c>
      <c r="EN478" s="490"/>
      <c r="EO478" s="56"/>
      <c r="EP478" s="144"/>
    </row>
    <row r="479" spans="4:146" hidden="1" x14ac:dyDescent="0.3">
      <c r="D479" s="144"/>
      <c r="H479" s="56"/>
      <c r="I479" s="56"/>
      <c r="J479" s="56"/>
      <c r="K479" s="485"/>
      <c r="M479" s="56"/>
      <c r="N479" s="56"/>
      <c r="O479" s="56"/>
      <c r="P479" s="485"/>
      <c r="R479" s="56"/>
      <c r="S479" s="56"/>
      <c r="T479" s="56"/>
      <c r="U479" s="485"/>
      <c r="W479" s="56"/>
      <c r="X479" s="56"/>
      <c r="Y479" s="56"/>
      <c r="Z479" s="485"/>
      <c r="AB479" s="56"/>
      <c r="AC479" s="56"/>
      <c r="AD479" s="56"/>
      <c r="AE479" s="485"/>
      <c r="AG479" s="56"/>
      <c r="AH479" s="56"/>
      <c r="AI479" s="56"/>
      <c r="AJ479" s="485"/>
      <c r="AL479" s="56"/>
      <c r="AM479" s="56"/>
      <c r="AN479" s="56"/>
      <c r="AO479" s="485"/>
      <c r="AQ479" s="56"/>
      <c r="AR479" s="56"/>
      <c r="AS479" s="56"/>
      <c r="AT479" s="485"/>
      <c r="AV479" s="56"/>
      <c r="AW479" s="56"/>
      <c r="AX479" s="56"/>
      <c r="AY479" s="485"/>
      <c r="BA479" s="56"/>
      <c r="BB479" s="56"/>
      <c r="BC479" s="56"/>
      <c r="BD479" s="485"/>
      <c r="BF479" s="56"/>
      <c r="BG479" s="56"/>
      <c r="BH479" s="56"/>
      <c r="BI479" s="485"/>
      <c r="BK479" s="56"/>
      <c r="BL479" s="56"/>
      <c r="BM479" s="56"/>
      <c r="BN479" s="485"/>
      <c r="BP479" s="56"/>
      <c r="BQ479" s="56"/>
      <c r="BR479" s="56"/>
      <c r="BS479" s="485"/>
      <c r="BU479" s="56"/>
      <c r="BV479" s="56"/>
      <c r="BW479" s="56"/>
      <c r="BX479" s="485"/>
      <c r="BZ479" s="56"/>
      <c r="CA479" s="56"/>
      <c r="CB479" s="56"/>
      <c r="CC479" s="485"/>
      <c r="CE479" s="56"/>
      <c r="CF479" s="56"/>
      <c r="CG479" s="56"/>
      <c r="CH479" s="485"/>
      <c r="CJ479" s="56"/>
      <c r="CK479" s="56"/>
      <c r="CL479" s="56"/>
      <c r="CM479" s="485"/>
      <c r="CO479" s="56"/>
      <c r="CP479" s="56"/>
      <c r="CQ479" s="56"/>
      <c r="CR479" s="485"/>
      <c r="CT479" s="56"/>
      <c r="CU479" s="56"/>
      <c r="CV479" s="56"/>
      <c r="CW479" s="485"/>
      <c r="CY479" s="56"/>
      <c r="CZ479" s="56"/>
      <c r="DA479" s="56"/>
      <c r="DB479" s="485"/>
      <c r="DD479" s="56"/>
      <c r="DE479" s="56"/>
      <c r="DF479" s="56"/>
      <c r="DG479" s="485"/>
      <c r="DI479" s="56"/>
      <c r="DJ479" s="56"/>
      <c r="DK479" s="56"/>
      <c r="DL479" s="485"/>
      <c r="DN479" s="56"/>
      <c r="DO479" s="56"/>
      <c r="DP479" s="56"/>
      <c r="DQ479" s="485"/>
      <c r="DS479" s="56"/>
      <c r="DT479" s="56"/>
      <c r="DU479" s="56"/>
      <c r="DV479" s="485"/>
      <c r="DX479" s="56"/>
      <c r="DY479" s="56"/>
      <c r="DZ479" s="56"/>
      <c r="EA479" s="485"/>
      <c r="EC479" s="56"/>
      <c r="ED479" s="56"/>
      <c r="EE479" s="56"/>
      <c r="EF479" s="485"/>
      <c r="EH479" s="56"/>
      <c r="EI479" s="56"/>
      <c r="EJ479" s="56"/>
      <c r="EK479" s="485"/>
      <c r="EM479" s="56"/>
      <c r="EN479" s="56"/>
      <c r="EO479" s="56"/>
      <c r="EP479" s="144"/>
    </row>
    <row r="480" spans="4:146" hidden="1" x14ac:dyDescent="0.3">
      <c r="D480" s="144" t="s">
        <v>426</v>
      </c>
      <c r="H480" s="56">
        <f>SUM(H481:H481)</f>
        <v>0</v>
      </c>
      <c r="J480" s="56"/>
      <c r="K480" s="485"/>
      <c r="L480" s="56"/>
      <c r="M480" s="56">
        <f>SUM(M481:M481)</f>
        <v>0</v>
      </c>
      <c r="N480" s="56"/>
      <c r="O480" s="56"/>
      <c r="P480" s="485"/>
      <c r="Q480" s="56"/>
      <c r="R480" s="56">
        <f>SUM(R481:R481)</f>
        <v>0</v>
      </c>
      <c r="S480" s="56"/>
      <c r="T480" s="56"/>
      <c r="U480" s="485"/>
      <c r="V480" s="56"/>
      <c r="W480" s="56">
        <f>SUM(W481:W481)</f>
        <v>0</v>
      </c>
      <c r="X480" s="56"/>
      <c r="Y480" s="56"/>
      <c r="Z480" s="485"/>
      <c r="AA480" s="56"/>
      <c r="AB480" s="56">
        <f>SUM(AB481:AB481)</f>
        <v>0</v>
      </c>
      <c r="AC480" s="56"/>
      <c r="AD480" s="56"/>
      <c r="AE480" s="485"/>
      <c r="AF480" s="56"/>
      <c r="AG480" s="56">
        <f>SUM(AG481:AG481)</f>
        <v>0</v>
      </c>
      <c r="AH480" s="56"/>
      <c r="AI480" s="56"/>
      <c r="AJ480" s="485"/>
      <c r="AK480" s="56"/>
      <c r="AL480" s="56">
        <f>SUM(AL481:AL481)</f>
        <v>0</v>
      </c>
      <c r="AM480" s="56"/>
      <c r="AN480" s="56"/>
      <c r="AO480" s="485"/>
      <c r="AP480" s="56"/>
      <c r="AQ480" s="56">
        <f>SUM(AQ481:AQ481)</f>
        <v>0</v>
      </c>
      <c r="AR480" s="56"/>
      <c r="AS480" s="56"/>
      <c r="AT480" s="485"/>
      <c r="AU480" s="56"/>
      <c r="AV480" s="56">
        <f>SUM(AV481:AV481)</f>
        <v>0</v>
      </c>
      <c r="AW480" s="56"/>
      <c r="AX480" s="56"/>
      <c r="AY480" s="485"/>
      <c r="AZ480" s="56"/>
      <c r="BA480" s="56">
        <f>SUM(BA481:BA481)</f>
        <v>0</v>
      </c>
      <c r="BB480" s="56"/>
      <c r="BC480" s="56"/>
      <c r="BD480" s="485"/>
      <c r="BE480" s="56"/>
      <c r="BF480" s="56">
        <f>SUM(BF481:BF481)</f>
        <v>0</v>
      </c>
      <c r="BG480" s="56"/>
      <c r="BH480" s="56"/>
      <c r="BI480" s="485"/>
      <c r="BJ480" s="56"/>
      <c r="BK480" s="56">
        <f>SUM(BK481:BK481)</f>
        <v>0</v>
      </c>
      <c r="BL480" s="56"/>
      <c r="BM480" s="56"/>
      <c r="BN480" s="485"/>
      <c r="BO480" s="56"/>
      <c r="BP480" s="56">
        <f>SUM(BP481:BP481)</f>
        <v>0</v>
      </c>
      <c r="BQ480" s="56"/>
      <c r="BR480" s="56"/>
      <c r="BS480" s="485"/>
      <c r="BU480" s="56">
        <f>SUM(BU481:BU481)</f>
        <v>0</v>
      </c>
      <c r="BV480" s="56"/>
      <c r="BW480" s="56"/>
      <c r="BX480" s="485"/>
      <c r="BZ480" s="56">
        <f>SUM(BZ481:BZ481)</f>
        <v>0</v>
      </c>
      <c r="CB480" s="56"/>
      <c r="CC480" s="485"/>
      <c r="CD480" s="56"/>
      <c r="CE480" s="56">
        <f>SUM(CE481:CE481)</f>
        <v>0</v>
      </c>
      <c r="CF480" s="56"/>
      <c r="CG480" s="56"/>
      <c r="CH480" s="485"/>
      <c r="CI480" s="56"/>
      <c r="CJ480" s="56">
        <f>SUM(CJ481:CJ481)</f>
        <v>0</v>
      </c>
      <c r="CK480" s="56"/>
      <c r="CL480" s="56"/>
      <c r="CM480" s="485"/>
      <c r="CN480" s="56"/>
      <c r="CO480" s="56">
        <f>SUM(CO481:CO481)</f>
        <v>0</v>
      </c>
      <c r="CP480" s="56"/>
      <c r="CQ480" s="56"/>
      <c r="CR480" s="485"/>
      <c r="CS480" s="56"/>
      <c r="CT480" s="56">
        <f>SUM(CT481:CT481)</f>
        <v>0</v>
      </c>
      <c r="CU480" s="56"/>
      <c r="CV480" s="56"/>
      <c r="CW480" s="485"/>
      <c r="CX480" s="56"/>
      <c r="CY480" s="56">
        <f>SUM(CY481:CY481)</f>
        <v>0</v>
      </c>
      <c r="CZ480" s="56"/>
      <c r="DA480" s="56"/>
      <c r="DB480" s="485"/>
      <c r="DC480" s="56"/>
      <c r="DD480" s="56">
        <f>SUM(DD481:DD481)</f>
        <v>0</v>
      </c>
      <c r="DE480" s="56"/>
      <c r="DF480" s="56"/>
      <c r="DG480" s="485"/>
      <c r="DH480" s="56"/>
      <c r="DI480" s="56">
        <f>SUM(DI481:DI481)</f>
        <v>0</v>
      </c>
      <c r="DJ480" s="56"/>
      <c r="DK480" s="56"/>
      <c r="DL480" s="485"/>
      <c r="DM480" s="56"/>
      <c r="DN480" s="56">
        <f>SUM(DN481:DN481)</f>
        <v>0</v>
      </c>
      <c r="DO480" s="56"/>
      <c r="DP480" s="56"/>
      <c r="DQ480" s="485"/>
      <c r="DR480" s="56"/>
      <c r="DS480" s="56">
        <f>SUM(DS481:DS481)</f>
        <v>0</v>
      </c>
      <c r="DT480" s="56"/>
      <c r="DU480" s="56"/>
      <c r="DV480" s="485"/>
      <c r="DW480" s="56"/>
      <c r="DX480" s="56">
        <f>SUM(DX481:DX481)</f>
        <v>0</v>
      </c>
      <c r="DY480" s="56"/>
      <c r="DZ480" s="56"/>
      <c r="EA480" s="485"/>
      <c r="EB480" s="56"/>
      <c r="EC480" s="56">
        <f>SUM(EC481:EC481)</f>
        <v>0</v>
      </c>
      <c r="ED480" s="56"/>
      <c r="EE480" s="56"/>
      <c r="EF480" s="485"/>
      <c r="EG480" s="56"/>
      <c r="EH480" s="56">
        <f>SUM(EH481:EH481)</f>
        <v>0</v>
      </c>
      <c r="EI480" s="56"/>
      <c r="EJ480" s="56"/>
      <c r="EK480" s="485"/>
      <c r="EM480" s="56">
        <f>SUM(EM481:EM481)</f>
        <v>0</v>
      </c>
      <c r="EN480" s="56"/>
      <c r="EO480" s="56"/>
      <c r="EP480" s="144"/>
    </row>
    <row r="481" spans="4:146" hidden="1" x14ac:dyDescent="0.3">
      <c r="D481" s="144" t="s">
        <v>362</v>
      </c>
      <c r="G481" s="488"/>
      <c r="H481" s="492">
        <v>0</v>
      </c>
      <c r="I481" s="490"/>
      <c r="J481" s="56"/>
      <c r="K481" s="485"/>
      <c r="L481" s="488"/>
      <c r="M481" s="492">
        <v>0</v>
      </c>
      <c r="N481" s="490"/>
      <c r="O481" s="56"/>
      <c r="P481" s="485"/>
      <c r="Q481" s="488"/>
      <c r="R481" s="492">
        <v>0</v>
      </c>
      <c r="S481" s="490"/>
      <c r="T481" s="56"/>
      <c r="U481" s="485"/>
      <c r="V481" s="488"/>
      <c r="W481" s="492">
        <v>0</v>
      </c>
      <c r="X481" s="490"/>
      <c r="Y481" s="56"/>
      <c r="Z481" s="485"/>
      <c r="AA481" s="488"/>
      <c r="AB481" s="492">
        <v>0</v>
      </c>
      <c r="AC481" s="490"/>
      <c r="AD481" s="56"/>
      <c r="AE481" s="485"/>
      <c r="AF481" s="488"/>
      <c r="AG481" s="492">
        <v>0</v>
      </c>
      <c r="AH481" s="490"/>
      <c r="AI481" s="56"/>
      <c r="AJ481" s="485"/>
      <c r="AK481" s="488"/>
      <c r="AL481" s="492">
        <v>0</v>
      </c>
      <c r="AM481" s="490"/>
      <c r="AN481" s="56"/>
      <c r="AO481" s="485"/>
      <c r="AP481" s="488"/>
      <c r="AQ481" s="492">
        <v>0</v>
      </c>
      <c r="AR481" s="490"/>
      <c r="AS481" s="56"/>
      <c r="AT481" s="485"/>
      <c r="AU481" s="488"/>
      <c r="AV481" s="492">
        <v>0</v>
      </c>
      <c r="AW481" s="490"/>
      <c r="AX481" s="56"/>
      <c r="AY481" s="485"/>
      <c r="AZ481" s="488"/>
      <c r="BA481" s="492">
        <v>0</v>
      </c>
      <c r="BB481" s="490"/>
      <c r="BC481" s="56"/>
      <c r="BD481" s="485"/>
      <c r="BE481" s="488"/>
      <c r="BF481" s="492">
        <v>0</v>
      </c>
      <c r="BG481" s="490"/>
      <c r="BH481" s="56"/>
      <c r="BI481" s="485"/>
      <c r="BJ481" s="488"/>
      <c r="BK481" s="492">
        <v>0</v>
      </c>
      <c r="BL481" s="490"/>
      <c r="BM481" s="56"/>
      <c r="BN481" s="485"/>
      <c r="BO481" s="488"/>
      <c r="BP481" s="492">
        <v>0</v>
      </c>
      <c r="BQ481" s="490"/>
      <c r="BR481" s="56"/>
      <c r="BS481" s="485"/>
      <c r="BT481" s="488"/>
      <c r="BU481" s="492">
        <f>SUM(M481:BP481)</f>
        <v>0</v>
      </c>
      <c r="BV481" s="490"/>
      <c r="BW481" s="56"/>
      <c r="BX481" s="485"/>
      <c r="BY481" s="488"/>
      <c r="BZ481" s="492">
        <v>0</v>
      </c>
      <c r="CA481" s="490"/>
      <c r="CB481" s="56"/>
      <c r="CC481" s="485"/>
      <c r="CD481" s="488"/>
      <c r="CE481" s="492">
        <v>0</v>
      </c>
      <c r="CF481" s="490"/>
      <c r="CG481" s="56"/>
      <c r="CH481" s="485"/>
      <c r="CI481" s="488"/>
      <c r="CJ481" s="492">
        <v>0</v>
      </c>
      <c r="CK481" s="490"/>
      <c r="CL481" s="56"/>
      <c r="CM481" s="485"/>
      <c r="CN481" s="488"/>
      <c r="CO481" s="492">
        <v>0</v>
      </c>
      <c r="CP481" s="490"/>
      <c r="CQ481" s="56"/>
      <c r="CR481" s="485"/>
      <c r="CS481" s="488"/>
      <c r="CT481" s="492">
        <v>0</v>
      </c>
      <c r="CU481" s="490"/>
      <c r="CV481" s="56"/>
      <c r="CW481" s="485"/>
      <c r="CX481" s="488"/>
      <c r="CY481" s="492">
        <v>0</v>
      </c>
      <c r="CZ481" s="490"/>
      <c r="DA481" s="56"/>
      <c r="DB481" s="485"/>
      <c r="DC481" s="488"/>
      <c r="DD481" s="492">
        <v>0</v>
      </c>
      <c r="DE481" s="490"/>
      <c r="DF481" s="56"/>
      <c r="DG481" s="485"/>
      <c r="DH481" s="488"/>
      <c r="DI481" s="492">
        <v>0</v>
      </c>
      <c r="DJ481" s="490"/>
      <c r="DK481" s="56"/>
      <c r="DL481" s="485"/>
      <c r="DM481" s="488"/>
      <c r="DN481" s="492">
        <v>0</v>
      </c>
      <c r="DO481" s="490"/>
      <c r="DP481" s="56"/>
      <c r="DQ481" s="485"/>
      <c r="DR481" s="488"/>
      <c r="DS481" s="492">
        <v>0</v>
      </c>
      <c r="DT481" s="490"/>
      <c r="DU481" s="56"/>
      <c r="DV481" s="485"/>
      <c r="DW481" s="488"/>
      <c r="DX481" s="492">
        <v>0</v>
      </c>
      <c r="DY481" s="490"/>
      <c r="DZ481" s="56"/>
      <c r="EA481" s="485"/>
      <c r="EB481" s="488"/>
      <c r="EC481" s="492">
        <v>0</v>
      </c>
      <c r="ED481" s="490"/>
      <c r="EE481" s="56"/>
      <c r="EF481" s="485"/>
      <c r="EG481" s="488"/>
      <c r="EH481" s="492">
        <v>0</v>
      </c>
      <c r="EI481" s="490"/>
      <c r="EJ481" s="56"/>
      <c r="EK481" s="485"/>
      <c r="EL481" s="488"/>
      <c r="EM481" s="492">
        <f>SUM(CE481:EH481)</f>
        <v>0</v>
      </c>
      <c r="EN481" s="490"/>
      <c r="EO481" s="56"/>
      <c r="EP481" s="144"/>
    </row>
    <row r="482" spans="4:146" x14ac:dyDescent="0.3">
      <c r="D482" s="225"/>
      <c r="E482" s="500"/>
      <c r="F482" s="501"/>
      <c r="G482" s="138"/>
      <c r="H482" s="129"/>
      <c r="I482" s="129"/>
      <c r="J482" s="129"/>
      <c r="K482" s="502"/>
      <c r="L482" s="129"/>
      <c r="M482" s="129"/>
      <c r="N482" s="129"/>
      <c r="O482" s="129"/>
      <c r="P482" s="502"/>
      <c r="Q482" s="129"/>
      <c r="R482" s="129"/>
      <c r="S482" s="129"/>
      <c r="T482" s="129"/>
      <c r="U482" s="502"/>
      <c r="V482" s="129"/>
      <c r="W482" s="129"/>
      <c r="X482" s="129"/>
      <c r="Y482" s="129"/>
      <c r="Z482" s="502"/>
      <c r="AA482" s="129"/>
      <c r="AB482" s="129"/>
      <c r="AC482" s="129"/>
      <c r="AD482" s="129"/>
      <c r="AE482" s="502"/>
      <c r="AF482" s="129"/>
      <c r="AG482" s="129"/>
      <c r="AH482" s="129"/>
      <c r="AI482" s="129"/>
      <c r="AJ482" s="502"/>
      <c r="AK482" s="129"/>
      <c r="AL482" s="129"/>
      <c r="AM482" s="129"/>
      <c r="AN482" s="129"/>
      <c r="AO482" s="502"/>
      <c r="AP482" s="129"/>
      <c r="AQ482" s="129"/>
      <c r="AR482" s="129"/>
      <c r="AS482" s="129"/>
      <c r="AT482" s="502"/>
      <c r="AU482" s="129"/>
      <c r="AV482" s="129"/>
      <c r="AW482" s="129"/>
      <c r="AX482" s="129"/>
      <c r="AY482" s="502"/>
      <c r="AZ482" s="129"/>
      <c r="BA482" s="129"/>
      <c r="BB482" s="129"/>
      <c r="BC482" s="129"/>
      <c r="BD482" s="502"/>
      <c r="BE482" s="129"/>
      <c r="BF482" s="129"/>
      <c r="BG482" s="129"/>
      <c r="BH482" s="129"/>
      <c r="BI482" s="502"/>
      <c r="BJ482" s="129"/>
      <c r="BK482" s="129"/>
      <c r="BL482" s="129"/>
      <c r="BM482" s="129"/>
      <c r="BN482" s="502"/>
      <c r="BO482" s="129"/>
      <c r="BP482" s="129"/>
      <c r="BQ482" s="129"/>
      <c r="BR482" s="129"/>
      <c r="BS482" s="502"/>
      <c r="BT482" s="129"/>
      <c r="BU482" s="129"/>
      <c r="BV482" s="129"/>
      <c r="BW482" s="129"/>
      <c r="BX482" s="502"/>
      <c r="BY482" s="129"/>
      <c r="BZ482" s="129"/>
      <c r="CA482" s="129"/>
      <c r="CB482" s="129"/>
      <c r="CC482" s="502"/>
      <c r="CD482" s="129"/>
      <c r="CE482" s="129"/>
      <c r="CF482" s="129"/>
      <c r="CG482" s="129"/>
      <c r="CH482" s="502"/>
      <c r="CI482" s="129"/>
      <c r="CJ482" s="129"/>
      <c r="CK482" s="129"/>
      <c r="CL482" s="129"/>
      <c r="CM482" s="502"/>
      <c r="CN482" s="129"/>
      <c r="CO482" s="129"/>
      <c r="CP482" s="129"/>
      <c r="CQ482" s="129"/>
      <c r="CR482" s="502"/>
      <c r="CS482" s="129"/>
      <c r="CT482" s="129"/>
      <c r="CU482" s="129"/>
      <c r="CV482" s="129"/>
      <c r="CW482" s="502"/>
      <c r="CX482" s="129"/>
      <c r="CY482" s="129"/>
      <c r="CZ482" s="129"/>
      <c r="DA482" s="129"/>
      <c r="DB482" s="502"/>
      <c r="DC482" s="129"/>
      <c r="DD482" s="129"/>
      <c r="DE482" s="129"/>
      <c r="DF482" s="129"/>
      <c r="DG482" s="502"/>
      <c r="DH482" s="129"/>
      <c r="DI482" s="129"/>
      <c r="DJ482" s="129"/>
      <c r="DK482" s="129"/>
      <c r="DL482" s="502"/>
      <c r="DM482" s="129"/>
      <c r="DN482" s="129"/>
      <c r="DO482" s="129"/>
      <c r="DP482" s="129"/>
      <c r="DQ482" s="502"/>
      <c r="DR482" s="129"/>
      <c r="DS482" s="129"/>
      <c r="DT482" s="129"/>
      <c r="DU482" s="129"/>
      <c r="DV482" s="502"/>
      <c r="DW482" s="129"/>
      <c r="DX482" s="129"/>
      <c r="DY482" s="129"/>
      <c r="DZ482" s="129"/>
      <c r="EA482" s="502"/>
      <c r="EB482" s="129"/>
      <c r="EC482" s="129"/>
      <c r="ED482" s="129"/>
      <c r="EE482" s="129"/>
      <c r="EF482" s="502"/>
      <c r="EG482" s="129"/>
      <c r="EH482" s="129"/>
      <c r="EI482" s="129"/>
      <c r="EJ482" s="129"/>
      <c r="EK482" s="502"/>
      <c r="EL482" s="129"/>
      <c r="EM482" s="129"/>
      <c r="EN482" s="129"/>
      <c r="EO482" s="503"/>
      <c r="EP482" s="144"/>
    </row>
    <row r="483" spans="4:146" x14ac:dyDescent="0.3">
      <c r="D483" s="160" t="s">
        <v>351</v>
      </c>
      <c r="F483" s="136"/>
    </row>
    <row r="484" spans="4:146" hidden="1" x14ac:dyDescent="0.3">
      <c r="D484" s="136" t="s">
        <v>56</v>
      </c>
      <c r="F484" s="136"/>
      <c r="EM484" s="56"/>
    </row>
    <row r="485" spans="4:146" x14ac:dyDescent="0.3">
      <c r="D485" s="160" t="s">
        <v>352</v>
      </c>
      <c r="F485" s="136"/>
    </row>
    <row r="486" spans="4:146" x14ac:dyDescent="0.3">
      <c r="D486" s="519"/>
      <c r="F486" s="136"/>
    </row>
    <row r="487" spans="4:146" hidden="1" x14ac:dyDescent="0.3">
      <c r="F487" s="136"/>
    </row>
    <row r="488" spans="4:146" hidden="1" x14ac:dyDescent="0.3">
      <c r="F488" s="136"/>
    </row>
    <row r="489" spans="4:146" hidden="1" x14ac:dyDescent="0.3">
      <c r="F489" s="136"/>
      <c r="H489" s="136">
        <f t="shared" ref="H489:BS492" si="78">H12-BZ12</f>
        <v>-139839679</v>
      </c>
      <c r="I489" s="136">
        <f t="shared" si="78"/>
        <v>0</v>
      </c>
      <c r="J489" s="136">
        <f t="shared" si="78"/>
        <v>0</v>
      </c>
      <c r="K489" s="136">
        <f t="shared" si="78"/>
        <v>0</v>
      </c>
      <c r="L489" s="136">
        <f t="shared" si="78"/>
        <v>0</v>
      </c>
      <c r="M489" s="136">
        <f t="shared" si="78"/>
        <v>-7584590</v>
      </c>
      <c r="N489" s="136">
        <f t="shared" si="78"/>
        <v>0</v>
      </c>
      <c r="O489" s="136">
        <f t="shared" si="78"/>
        <v>0</v>
      </c>
      <c r="P489" s="136">
        <f t="shared" si="78"/>
        <v>0</v>
      </c>
      <c r="Q489" s="136">
        <f t="shared" si="78"/>
        <v>0</v>
      </c>
      <c r="R489" s="136">
        <f t="shared" si="78"/>
        <v>1777984</v>
      </c>
      <c r="S489" s="136">
        <f t="shared" si="78"/>
        <v>0</v>
      </c>
      <c r="T489" s="136">
        <f t="shared" si="78"/>
        <v>0</v>
      </c>
      <c r="U489" s="136">
        <f t="shared" si="78"/>
        <v>0</v>
      </c>
      <c r="V489" s="136">
        <f t="shared" si="78"/>
        <v>0</v>
      </c>
      <c r="W489" s="136">
        <f t="shared" si="78"/>
        <v>4671393</v>
      </c>
      <c r="X489" s="136">
        <f t="shared" si="78"/>
        <v>0</v>
      </c>
      <c r="Y489" s="136">
        <f t="shared" si="78"/>
        <v>0</v>
      </c>
      <c r="Z489" s="136">
        <f t="shared" si="78"/>
        <v>0</v>
      </c>
      <c r="AA489" s="136">
        <f t="shared" si="78"/>
        <v>0</v>
      </c>
      <c r="AB489" s="136">
        <f t="shared" si="78"/>
        <v>-44303360</v>
      </c>
      <c r="AC489" s="136">
        <f t="shared" si="78"/>
        <v>0</v>
      </c>
      <c r="AD489" s="136">
        <f t="shared" si="78"/>
        <v>0</v>
      </c>
      <c r="AE489" s="136">
        <f t="shared" si="78"/>
        <v>0</v>
      </c>
      <c r="AF489" s="136">
        <f t="shared" si="78"/>
        <v>0</v>
      </c>
      <c r="AG489" s="136">
        <f t="shared" si="78"/>
        <v>-43408431</v>
      </c>
      <c r="AH489" s="136">
        <f t="shared" si="78"/>
        <v>0</v>
      </c>
      <c r="AI489" s="136">
        <f t="shared" si="78"/>
        <v>0</v>
      </c>
      <c r="AJ489" s="136">
        <f t="shared" si="78"/>
        <v>0</v>
      </c>
      <c r="AK489" s="136">
        <f t="shared" si="78"/>
        <v>0</v>
      </c>
      <c r="AL489" s="136">
        <f t="shared" si="78"/>
        <v>-34170082</v>
      </c>
      <c r="AM489" s="136">
        <f t="shared" si="78"/>
        <v>0</v>
      </c>
      <c r="AN489" s="136">
        <f t="shared" si="78"/>
        <v>0</v>
      </c>
      <c r="AO489" s="136">
        <f t="shared" si="78"/>
        <v>0</v>
      </c>
      <c r="AP489" s="136">
        <f t="shared" si="78"/>
        <v>0</v>
      </c>
      <c r="AQ489" s="136">
        <f t="shared" si="78"/>
        <v>-52765082</v>
      </c>
      <c r="AR489" s="136">
        <f t="shared" si="78"/>
        <v>0</v>
      </c>
      <c r="AS489" s="136">
        <f t="shared" si="78"/>
        <v>0</v>
      </c>
      <c r="AT489" s="136">
        <f t="shared" si="78"/>
        <v>0</v>
      </c>
      <c r="AU489" s="136">
        <f t="shared" si="78"/>
        <v>0</v>
      </c>
      <c r="AV489" s="136">
        <f t="shared" si="78"/>
        <v>-29657674</v>
      </c>
      <c r="AW489" s="136">
        <f t="shared" si="78"/>
        <v>0</v>
      </c>
      <c r="AX489" s="136">
        <f t="shared" si="78"/>
        <v>0</v>
      </c>
      <c r="AY489" s="136">
        <f t="shared" si="78"/>
        <v>0</v>
      </c>
      <c r="AZ489" s="136">
        <f t="shared" si="78"/>
        <v>0</v>
      </c>
      <c r="BA489" s="136">
        <f t="shared" si="78"/>
        <v>-23451738</v>
      </c>
      <c r="BB489" s="136">
        <f t="shared" si="78"/>
        <v>0</v>
      </c>
      <c r="BC489" s="136">
        <f t="shared" si="78"/>
        <v>0</v>
      </c>
      <c r="BD489" s="136">
        <f t="shared" si="78"/>
        <v>0</v>
      </c>
      <c r="BE489" s="136">
        <f t="shared" si="78"/>
        <v>0</v>
      </c>
      <c r="BF489" s="136">
        <f t="shared" si="78"/>
        <v>-31329946</v>
      </c>
      <c r="BG489" s="136">
        <f t="shared" si="78"/>
        <v>0</v>
      </c>
      <c r="BH489" s="136">
        <f t="shared" si="78"/>
        <v>0</v>
      </c>
      <c r="BI489" s="136">
        <f t="shared" si="78"/>
        <v>0</v>
      </c>
      <c r="BJ489" s="136">
        <f t="shared" si="78"/>
        <v>0</v>
      </c>
      <c r="BK489" s="136">
        <f t="shared" si="78"/>
        <v>-36073632</v>
      </c>
      <c r="BL489" s="136">
        <f t="shared" si="78"/>
        <v>0</v>
      </c>
      <c r="BM489" s="136">
        <f t="shared" si="78"/>
        <v>0</v>
      </c>
      <c r="BN489" s="136">
        <f t="shared" si="78"/>
        <v>0</v>
      </c>
      <c r="BO489" s="136">
        <f t="shared" si="78"/>
        <v>0</v>
      </c>
      <c r="BP489" s="136">
        <f t="shared" si="78"/>
        <v>-34660030</v>
      </c>
      <c r="BQ489" s="136">
        <f t="shared" si="78"/>
        <v>0</v>
      </c>
      <c r="BR489" s="136">
        <f t="shared" si="78"/>
        <v>0</v>
      </c>
      <c r="BS489" s="136">
        <f t="shared" si="78"/>
        <v>0</v>
      </c>
      <c r="BT489" s="136">
        <f t="shared" ref="BP489:BY492" si="79">BT12-EL12</f>
        <v>0</v>
      </c>
      <c r="BU489" s="136">
        <f t="shared" si="79"/>
        <v>-1135213</v>
      </c>
      <c r="BV489" s="136">
        <f t="shared" si="79"/>
        <v>0</v>
      </c>
      <c r="BW489" s="136">
        <f t="shared" si="79"/>
        <v>0</v>
      </c>
      <c r="BX489" s="136">
        <f t="shared" si="79"/>
        <v>0</v>
      </c>
      <c r="BY489" s="136">
        <f t="shared" si="79"/>
        <v>0</v>
      </c>
      <c r="CA489" s="136" t="e">
        <f>CA12-#REF!</f>
        <v>#REF!</v>
      </c>
      <c r="CB489" s="136" t="e">
        <f>CB12-#REF!</f>
        <v>#REF!</v>
      </c>
    </row>
    <row r="490" spans="4:146" hidden="1" x14ac:dyDescent="0.3">
      <c r="F490" s="136"/>
      <c r="H490" s="136">
        <f t="shared" si="78"/>
        <v>-15340092</v>
      </c>
      <c r="I490" s="136">
        <f t="shared" si="78"/>
        <v>0</v>
      </c>
      <c r="J490" s="136">
        <f t="shared" si="78"/>
        <v>0</v>
      </c>
      <c r="K490" s="136">
        <f t="shared" si="78"/>
        <v>0</v>
      </c>
      <c r="L490" s="136">
        <f t="shared" si="78"/>
        <v>0</v>
      </c>
      <c r="M490" s="136">
        <f t="shared" si="78"/>
        <v>7088461</v>
      </c>
      <c r="N490" s="136">
        <f t="shared" si="78"/>
        <v>0</v>
      </c>
      <c r="O490" s="136">
        <f t="shared" si="78"/>
        <v>0</v>
      </c>
      <c r="P490" s="136">
        <f t="shared" si="78"/>
        <v>0</v>
      </c>
      <c r="Q490" s="136">
        <f t="shared" si="78"/>
        <v>0</v>
      </c>
      <c r="R490" s="136">
        <f t="shared" si="78"/>
        <v>9248187</v>
      </c>
      <c r="S490" s="136">
        <f t="shared" si="78"/>
        <v>0</v>
      </c>
      <c r="T490" s="136">
        <f t="shared" si="78"/>
        <v>0</v>
      </c>
      <c r="U490" s="136">
        <f t="shared" si="78"/>
        <v>0</v>
      </c>
      <c r="V490" s="136">
        <f t="shared" si="78"/>
        <v>0</v>
      </c>
      <c r="W490" s="136">
        <f t="shared" si="78"/>
        <v>6817008</v>
      </c>
      <c r="X490" s="136">
        <f t="shared" si="78"/>
        <v>0</v>
      </c>
      <c r="Y490" s="136">
        <f t="shared" si="78"/>
        <v>0</v>
      </c>
      <c r="Z490" s="136">
        <f t="shared" si="78"/>
        <v>0</v>
      </c>
      <c r="AA490" s="136">
        <f t="shared" si="78"/>
        <v>0</v>
      </c>
      <c r="AB490" s="136">
        <f t="shared" si="78"/>
        <v>-36451131</v>
      </c>
      <c r="AC490" s="136">
        <f t="shared" si="78"/>
        <v>0</v>
      </c>
      <c r="AD490" s="136">
        <f t="shared" si="78"/>
        <v>0</v>
      </c>
      <c r="AE490" s="136">
        <f t="shared" si="78"/>
        <v>0</v>
      </c>
      <c r="AF490" s="136">
        <f t="shared" si="78"/>
        <v>0</v>
      </c>
      <c r="AG490" s="136">
        <f t="shared" si="78"/>
        <v>-34709139</v>
      </c>
      <c r="AH490" s="136">
        <f t="shared" si="78"/>
        <v>0</v>
      </c>
      <c r="AI490" s="136">
        <f t="shared" si="78"/>
        <v>0</v>
      </c>
      <c r="AJ490" s="136">
        <f t="shared" si="78"/>
        <v>0</v>
      </c>
      <c r="AK490" s="136">
        <f t="shared" si="78"/>
        <v>0</v>
      </c>
      <c r="AL490" s="136">
        <f t="shared" si="78"/>
        <v>-33698189</v>
      </c>
      <c r="AM490" s="136">
        <f t="shared" si="78"/>
        <v>0</v>
      </c>
      <c r="AN490" s="136">
        <f t="shared" si="78"/>
        <v>0</v>
      </c>
      <c r="AO490" s="136">
        <f t="shared" si="78"/>
        <v>0</v>
      </c>
      <c r="AP490" s="136">
        <f t="shared" si="78"/>
        <v>0</v>
      </c>
      <c r="AQ490" s="136">
        <f t="shared" si="78"/>
        <v>-25401104</v>
      </c>
      <c r="AR490" s="136">
        <f t="shared" si="78"/>
        <v>0</v>
      </c>
      <c r="AS490" s="136">
        <f t="shared" si="78"/>
        <v>0</v>
      </c>
      <c r="AT490" s="136">
        <f t="shared" si="78"/>
        <v>0</v>
      </c>
      <c r="AU490" s="136">
        <f t="shared" si="78"/>
        <v>0</v>
      </c>
      <c r="AV490" s="136">
        <f t="shared" si="78"/>
        <v>-24012455</v>
      </c>
      <c r="AW490" s="136">
        <f t="shared" si="78"/>
        <v>0</v>
      </c>
      <c r="AX490" s="136">
        <f t="shared" si="78"/>
        <v>0</v>
      </c>
      <c r="AY490" s="136">
        <f t="shared" si="78"/>
        <v>0</v>
      </c>
      <c r="AZ490" s="136">
        <f t="shared" si="78"/>
        <v>0</v>
      </c>
      <c r="BA490" s="136">
        <f t="shared" si="78"/>
        <v>-16750253</v>
      </c>
      <c r="BB490" s="136">
        <f t="shared" si="78"/>
        <v>0</v>
      </c>
      <c r="BC490" s="136">
        <f t="shared" si="78"/>
        <v>0</v>
      </c>
      <c r="BD490" s="136">
        <f t="shared" si="78"/>
        <v>0</v>
      </c>
      <c r="BE490" s="136">
        <f t="shared" si="78"/>
        <v>0</v>
      </c>
      <c r="BF490" s="136">
        <f t="shared" si="78"/>
        <v>-26444149</v>
      </c>
      <c r="BG490" s="136">
        <f t="shared" si="78"/>
        <v>0</v>
      </c>
      <c r="BH490" s="136">
        <f t="shared" si="78"/>
        <v>0</v>
      </c>
      <c r="BI490" s="136">
        <f t="shared" si="78"/>
        <v>0</v>
      </c>
      <c r="BJ490" s="136">
        <f t="shared" si="78"/>
        <v>0</v>
      </c>
      <c r="BK490" s="136">
        <f t="shared" si="78"/>
        <v>-28884733</v>
      </c>
      <c r="BL490" s="136">
        <f t="shared" si="78"/>
        <v>0</v>
      </c>
      <c r="BM490" s="136">
        <f t="shared" si="78"/>
        <v>0</v>
      </c>
      <c r="BN490" s="136">
        <f t="shared" si="78"/>
        <v>0</v>
      </c>
      <c r="BO490" s="136">
        <f t="shared" si="78"/>
        <v>0</v>
      </c>
      <c r="BP490" s="136">
        <f t="shared" si="79"/>
        <v>-27843640</v>
      </c>
      <c r="BQ490" s="136">
        <f t="shared" si="79"/>
        <v>0</v>
      </c>
      <c r="BR490" s="136">
        <f t="shared" si="79"/>
        <v>0</v>
      </c>
      <c r="BS490" s="136">
        <f t="shared" si="79"/>
        <v>0</v>
      </c>
      <c r="BT490" s="136">
        <f t="shared" si="79"/>
        <v>0</v>
      </c>
      <c r="BU490" s="136">
        <f t="shared" si="79"/>
        <v>23153656</v>
      </c>
      <c r="BV490" s="136">
        <f t="shared" si="79"/>
        <v>0</v>
      </c>
      <c r="BW490" s="136">
        <f t="shared" si="79"/>
        <v>0</v>
      </c>
      <c r="BX490" s="136">
        <f t="shared" si="79"/>
        <v>0</v>
      </c>
      <c r="BY490" s="136">
        <f t="shared" si="79"/>
        <v>0</v>
      </c>
      <c r="CA490" s="136" t="e">
        <f>CA13-#REF!</f>
        <v>#REF!</v>
      </c>
      <c r="CB490" s="136" t="e">
        <f>CB13-#REF!</f>
        <v>#REF!</v>
      </c>
    </row>
    <row r="491" spans="4:146" hidden="1" x14ac:dyDescent="0.3">
      <c r="F491" s="136"/>
      <c r="H491" s="136">
        <f t="shared" si="78"/>
        <v>-109385584</v>
      </c>
      <c r="I491" s="136">
        <f t="shared" si="78"/>
        <v>0</v>
      </c>
      <c r="J491" s="136">
        <f t="shared" si="78"/>
        <v>0</v>
      </c>
      <c r="K491" s="136">
        <f t="shared" si="78"/>
        <v>0</v>
      </c>
      <c r="L491" s="136">
        <f t="shared" si="78"/>
        <v>0</v>
      </c>
      <c r="M491" s="136">
        <f t="shared" si="78"/>
        <v>-15803365</v>
      </c>
      <c r="N491" s="136">
        <f t="shared" si="78"/>
        <v>0</v>
      </c>
      <c r="O491" s="136">
        <f t="shared" si="78"/>
        <v>0</v>
      </c>
      <c r="P491" s="136">
        <f t="shared" si="78"/>
        <v>0</v>
      </c>
      <c r="Q491" s="136">
        <f t="shared" si="78"/>
        <v>0</v>
      </c>
      <c r="R491" s="136">
        <f t="shared" si="78"/>
        <v>-8560896</v>
      </c>
      <c r="S491" s="136">
        <f t="shared" si="78"/>
        <v>0</v>
      </c>
      <c r="T491" s="136">
        <f t="shared" si="78"/>
        <v>0</v>
      </c>
      <c r="U491" s="136">
        <f t="shared" si="78"/>
        <v>0</v>
      </c>
      <c r="V491" s="136">
        <f t="shared" si="78"/>
        <v>0</v>
      </c>
      <c r="W491" s="136">
        <f t="shared" si="78"/>
        <v>-4148274</v>
      </c>
      <c r="X491" s="136">
        <f t="shared" si="78"/>
        <v>0</v>
      </c>
      <c r="Y491" s="136">
        <f t="shared" si="78"/>
        <v>0</v>
      </c>
      <c r="Z491" s="136">
        <f t="shared" si="78"/>
        <v>0</v>
      </c>
      <c r="AA491" s="136">
        <f t="shared" si="78"/>
        <v>0</v>
      </c>
      <c r="AB491" s="136">
        <f t="shared" si="78"/>
        <v>-7852229</v>
      </c>
      <c r="AC491" s="136">
        <f t="shared" si="78"/>
        <v>0</v>
      </c>
      <c r="AD491" s="136">
        <f t="shared" si="78"/>
        <v>0</v>
      </c>
      <c r="AE491" s="136">
        <f t="shared" si="78"/>
        <v>0</v>
      </c>
      <c r="AF491" s="136">
        <f t="shared" si="78"/>
        <v>0</v>
      </c>
      <c r="AG491" s="136">
        <f t="shared" si="78"/>
        <v>-8352998</v>
      </c>
      <c r="AH491" s="136">
        <f t="shared" si="78"/>
        <v>0</v>
      </c>
      <c r="AI491" s="136">
        <f t="shared" si="78"/>
        <v>0</v>
      </c>
      <c r="AJ491" s="136">
        <f t="shared" si="78"/>
        <v>0</v>
      </c>
      <c r="AK491" s="136">
        <f t="shared" si="78"/>
        <v>0</v>
      </c>
      <c r="AL491" s="136">
        <f t="shared" si="78"/>
        <v>0</v>
      </c>
      <c r="AM491" s="136">
        <f t="shared" si="78"/>
        <v>0</v>
      </c>
      <c r="AN491" s="136">
        <f t="shared" si="78"/>
        <v>0</v>
      </c>
      <c r="AO491" s="136">
        <f t="shared" si="78"/>
        <v>0</v>
      </c>
      <c r="AP491" s="136">
        <f t="shared" si="78"/>
        <v>0</v>
      </c>
      <c r="AQ491" s="136">
        <f t="shared" si="78"/>
        <v>-25116918</v>
      </c>
      <c r="AR491" s="136">
        <f t="shared" si="78"/>
        <v>0</v>
      </c>
      <c r="AS491" s="136">
        <f t="shared" si="78"/>
        <v>0</v>
      </c>
      <c r="AT491" s="136">
        <f t="shared" si="78"/>
        <v>0</v>
      </c>
      <c r="AU491" s="136">
        <f t="shared" si="78"/>
        <v>0</v>
      </c>
      <c r="AV491" s="136">
        <f t="shared" si="78"/>
        <v>-5346024</v>
      </c>
      <c r="AW491" s="136">
        <f t="shared" si="78"/>
        <v>0</v>
      </c>
      <c r="AX491" s="136">
        <f t="shared" si="78"/>
        <v>0</v>
      </c>
      <c r="AY491" s="136">
        <f t="shared" si="78"/>
        <v>0</v>
      </c>
      <c r="AZ491" s="136">
        <f t="shared" si="78"/>
        <v>0</v>
      </c>
      <c r="BA491" s="136">
        <f t="shared" si="78"/>
        <v>-6528404</v>
      </c>
      <c r="BB491" s="136">
        <f t="shared" si="78"/>
        <v>0</v>
      </c>
      <c r="BC491" s="136">
        <f t="shared" si="78"/>
        <v>0</v>
      </c>
      <c r="BD491" s="136">
        <f t="shared" si="78"/>
        <v>0</v>
      </c>
      <c r="BE491" s="136">
        <f t="shared" si="78"/>
        <v>0</v>
      </c>
      <c r="BF491" s="136">
        <f t="shared" si="78"/>
        <v>-3807703</v>
      </c>
      <c r="BG491" s="136">
        <f t="shared" si="78"/>
        <v>0</v>
      </c>
      <c r="BH491" s="136" t="e">
        <f>#REF!-DZ14</f>
        <v>#REF!</v>
      </c>
      <c r="BI491" s="136">
        <f t="shared" si="78"/>
        <v>0</v>
      </c>
      <c r="BJ491" s="136">
        <f t="shared" si="78"/>
        <v>0</v>
      </c>
      <c r="BK491" s="136">
        <f t="shared" si="78"/>
        <v>-3015504</v>
      </c>
      <c r="BL491" s="136">
        <f t="shared" si="78"/>
        <v>0</v>
      </c>
      <c r="BM491" s="136">
        <f t="shared" si="78"/>
        <v>0</v>
      </c>
      <c r="BN491" s="136">
        <f t="shared" si="78"/>
        <v>0</v>
      </c>
      <c r="BO491" s="136">
        <f t="shared" si="78"/>
        <v>0</v>
      </c>
      <c r="BP491" s="136">
        <f t="shared" si="78"/>
        <v>-3359152</v>
      </c>
      <c r="BQ491" s="136">
        <f t="shared" si="78"/>
        <v>0</v>
      </c>
      <c r="BR491" s="136">
        <f t="shared" si="78"/>
        <v>0</v>
      </c>
      <c r="BS491" s="136">
        <f t="shared" si="79"/>
        <v>0</v>
      </c>
      <c r="BT491" s="136">
        <f t="shared" si="79"/>
        <v>0</v>
      </c>
      <c r="BU491" s="136">
        <f t="shared" si="79"/>
        <v>-28512535</v>
      </c>
      <c r="BV491" s="136">
        <f t="shared" si="79"/>
        <v>0</v>
      </c>
      <c r="BW491" s="136">
        <f t="shared" si="79"/>
        <v>0</v>
      </c>
      <c r="BX491" s="136">
        <f t="shared" si="79"/>
        <v>0</v>
      </c>
      <c r="BY491" s="136">
        <f t="shared" si="79"/>
        <v>0</v>
      </c>
      <c r="CA491" s="136" t="e">
        <f>CA14-#REF!</f>
        <v>#REF!</v>
      </c>
      <c r="CB491" s="136" t="e">
        <f>CB14-#REF!</f>
        <v>#REF!</v>
      </c>
    </row>
    <row r="492" spans="4:146" hidden="1" x14ac:dyDescent="0.3">
      <c r="H492" s="136">
        <f t="shared" si="78"/>
        <v>-15114003</v>
      </c>
      <c r="I492" s="136">
        <f t="shared" si="78"/>
        <v>0</v>
      </c>
      <c r="J492" s="136">
        <f t="shared" si="78"/>
        <v>0</v>
      </c>
      <c r="K492" s="136">
        <f t="shared" si="78"/>
        <v>0</v>
      </c>
      <c r="L492" s="136">
        <f t="shared" si="78"/>
        <v>0</v>
      </c>
      <c r="M492" s="136">
        <f t="shared" si="78"/>
        <v>1130314</v>
      </c>
      <c r="N492" s="136">
        <f t="shared" si="78"/>
        <v>0</v>
      </c>
      <c r="O492" s="136">
        <f t="shared" si="78"/>
        <v>0</v>
      </c>
      <c r="P492" s="136">
        <f t="shared" si="78"/>
        <v>0</v>
      </c>
      <c r="Q492" s="136">
        <f t="shared" si="78"/>
        <v>0</v>
      </c>
      <c r="R492" s="136">
        <f t="shared" si="78"/>
        <v>1090693</v>
      </c>
      <c r="S492" s="136">
        <f t="shared" si="78"/>
        <v>0</v>
      </c>
      <c r="T492" s="136">
        <f t="shared" si="78"/>
        <v>0</v>
      </c>
      <c r="U492" s="136">
        <f t="shared" si="78"/>
        <v>0</v>
      </c>
      <c r="V492" s="136">
        <f t="shared" si="78"/>
        <v>0</v>
      </c>
      <c r="W492" s="136">
        <f t="shared" si="78"/>
        <v>2002659</v>
      </c>
      <c r="X492" s="136">
        <f t="shared" si="78"/>
        <v>0</v>
      </c>
      <c r="Y492" s="136">
        <f t="shared" si="78"/>
        <v>0</v>
      </c>
      <c r="Z492" s="136">
        <f t="shared" si="78"/>
        <v>0</v>
      </c>
      <c r="AA492" s="136">
        <f t="shared" si="78"/>
        <v>0</v>
      </c>
      <c r="AB492" s="136">
        <f t="shared" si="78"/>
        <v>0</v>
      </c>
      <c r="AC492" s="136">
        <f t="shared" si="78"/>
        <v>0</v>
      </c>
      <c r="AD492" s="136">
        <f t="shared" si="78"/>
        <v>0</v>
      </c>
      <c r="AE492" s="136">
        <f t="shared" si="78"/>
        <v>0</v>
      </c>
      <c r="AF492" s="136">
        <f t="shared" si="78"/>
        <v>0</v>
      </c>
      <c r="AG492" s="136">
        <f t="shared" si="78"/>
        <v>-346294</v>
      </c>
      <c r="AH492" s="136">
        <f t="shared" si="78"/>
        <v>0</v>
      </c>
      <c r="AI492" s="136">
        <f t="shared" si="78"/>
        <v>0</v>
      </c>
      <c r="AJ492" s="136">
        <f t="shared" si="78"/>
        <v>0</v>
      </c>
      <c r="AK492" s="136">
        <f t="shared" si="78"/>
        <v>0</v>
      </c>
      <c r="AL492" s="136">
        <f t="shared" si="78"/>
        <v>-471893</v>
      </c>
      <c r="AM492" s="136">
        <f t="shared" si="78"/>
        <v>0</v>
      </c>
      <c r="AN492" s="136">
        <f t="shared" si="78"/>
        <v>0</v>
      </c>
      <c r="AO492" s="136">
        <f t="shared" si="78"/>
        <v>0</v>
      </c>
      <c r="AP492" s="136">
        <f t="shared" si="78"/>
        <v>0</v>
      </c>
      <c r="AQ492" s="136">
        <f t="shared" si="78"/>
        <v>-2247060</v>
      </c>
      <c r="AR492" s="136">
        <f t="shared" si="78"/>
        <v>0</v>
      </c>
      <c r="AS492" s="136">
        <f t="shared" si="78"/>
        <v>0</v>
      </c>
      <c r="AT492" s="136">
        <f t="shared" si="78"/>
        <v>0</v>
      </c>
      <c r="AU492" s="136">
        <f t="shared" si="78"/>
        <v>0</v>
      </c>
      <c r="AV492" s="136">
        <f t="shared" si="78"/>
        <v>-299195</v>
      </c>
      <c r="AW492" s="136">
        <f t="shared" si="78"/>
        <v>0</v>
      </c>
      <c r="AX492" s="136">
        <f t="shared" si="78"/>
        <v>0</v>
      </c>
      <c r="AY492" s="136">
        <f t="shared" si="78"/>
        <v>0</v>
      </c>
      <c r="AZ492" s="136">
        <f t="shared" si="78"/>
        <v>0</v>
      </c>
      <c r="BA492" s="136">
        <f t="shared" si="78"/>
        <v>-173081</v>
      </c>
      <c r="BB492" s="136">
        <f t="shared" si="78"/>
        <v>0</v>
      </c>
      <c r="BC492" s="136">
        <f t="shared" si="78"/>
        <v>0</v>
      </c>
      <c r="BD492" s="136">
        <f t="shared" si="78"/>
        <v>0</v>
      </c>
      <c r="BE492" s="136">
        <f t="shared" si="78"/>
        <v>0</v>
      </c>
      <c r="BF492" s="136">
        <f t="shared" si="78"/>
        <v>-1078094</v>
      </c>
      <c r="BG492" s="136">
        <f t="shared" si="78"/>
        <v>0</v>
      </c>
      <c r="BH492" s="136">
        <f>BH15-DZ15</f>
        <v>0</v>
      </c>
      <c r="BI492" s="136">
        <f t="shared" si="78"/>
        <v>0</v>
      </c>
      <c r="BJ492" s="136">
        <f t="shared" si="78"/>
        <v>0</v>
      </c>
      <c r="BK492" s="136">
        <f t="shared" si="78"/>
        <v>-4173395</v>
      </c>
      <c r="BL492" s="136">
        <f t="shared" si="78"/>
        <v>0</v>
      </c>
      <c r="BM492" s="136">
        <f t="shared" si="78"/>
        <v>0</v>
      </c>
      <c r="BN492" s="136">
        <f t="shared" si="78"/>
        <v>0</v>
      </c>
      <c r="BO492" s="136">
        <f t="shared" si="78"/>
        <v>0</v>
      </c>
      <c r="BP492" s="136">
        <f t="shared" si="78"/>
        <v>-3457238</v>
      </c>
      <c r="BQ492" s="136">
        <f t="shared" si="78"/>
        <v>0</v>
      </c>
      <c r="BR492" s="136">
        <f t="shared" si="78"/>
        <v>0</v>
      </c>
      <c r="BS492" s="136">
        <f t="shared" si="79"/>
        <v>0</v>
      </c>
      <c r="BT492" s="136">
        <f t="shared" si="79"/>
        <v>0</v>
      </c>
      <c r="BU492" s="136">
        <f t="shared" si="79"/>
        <v>4223666</v>
      </c>
      <c r="BV492" s="136">
        <f t="shared" si="79"/>
        <v>0</v>
      </c>
      <c r="BW492" s="136">
        <f t="shared" si="79"/>
        <v>0</v>
      </c>
      <c r="BX492" s="136">
        <f t="shared" si="79"/>
        <v>0</v>
      </c>
      <c r="BY492" s="136">
        <f t="shared" si="79"/>
        <v>0</v>
      </c>
      <c r="CA492" s="136" t="e">
        <f>CA15-#REF!</f>
        <v>#REF!</v>
      </c>
      <c r="CB492" s="136" t="e">
        <f>CB15-#REF!</f>
        <v>#REF!</v>
      </c>
    </row>
    <row r="493" spans="4:146" hidden="1" x14ac:dyDescent="0.3">
      <c r="H493" s="136" t="e">
        <f>#REF!-#REF!</f>
        <v>#REF!</v>
      </c>
      <c r="I493" s="136" t="e">
        <f>#REF!-#REF!</f>
        <v>#REF!</v>
      </c>
      <c r="J493" s="136" t="e">
        <f>#REF!-#REF!</f>
        <v>#REF!</v>
      </c>
      <c r="K493" s="136" t="e">
        <f>#REF!-#REF!</f>
        <v>#REF!</v>
      </c>
      <c r="L493" s="136" t="e">
        <f>#REF!-#REF!</f>
        <v>#REF!</v>
      </c>
      <c r="M493" s="136" t="e">
        <f>#REF!-#REF!</f>
        <v>#REF!</v>
      </c>
      <c r="N493" s="136" t="e">
        <f>#REF!-#REF!</f>
        <v>#REF!</v>
      </c>
      <c r="O493" s="136" t="e">
        <f>#REF!-#REF!</f>
        <v>#REF!</v>
      </c>
      <c r="P493" s="136" t="e">
        <f>#REF!-#REF!</f>
        <v>#REF!</v>
      </c>
      <c r="Q493" s="136" t="e">
        <f>#REF!-#REF!</f>
        <v>#REF!</v>
      </c>
      <c r="R493" s="136" t="e">
        <f>#REF!-#REF!</f>
        <v>#REF!</v>
      </c>
      <c r="S493" s="136" t="e">
        <f>#REF!-#REF!</f>
        <v>#REF!</v>
      </c>
      <c r="T493" s="136" t="e">
        <f>#REF!-#REF!</f>
        <v>#REF!</v>
      </c>
      <c r="U493" s="136" t="e">
        <f>#REF!-#REF!</f>
        <v>#REF!</v>
      </c>
      <c r="V493" s="136" t="e">
        <f>#REF!-#REF!</f>
        <v>#REF!</v>
      </c>
      <c r="W493" s="136" t="e">
        <f>#REF!-#REF!</f>
        <v>#REF!</v>
      </c>
      <c r="X493" s="136" t="e">
        <f>#REF!-#REF!</f>
        <v>#REF!</v>
      </c>
      <c r="Y493" s="136" t="e">
        <f>#REF!-#REF!</f>
        <v>#REF!</v>
      </c>
      <c r="Z493" s="136" t="e">
        <f>#REF!-#REF!</f>
        <v>#REF!</v>
      </c>
      <c r="AA493" s="136" t="e">
        <f>#REF!-#REF!</f>
        <v>#REF!</v>
      </c>
      <c r="AB493" s="136" t="e">
        <f>#REF!-#REF!</f>
        <v>#REF!</v>
      </c>
      <c r="AC493" s="136" t="e">
        <f>#REF!-#REF!</f>
        <v>#REF!</v>
      </c>
      <c r="AD493" s="136" t="e">
        <f>#REF!-#REF!</f>
        <v>#REF!</v>
      </c>
      <c r="AE493" s="136" t="e">
        <f>#REF!-#REF!</f>
        <v>#REF!</v>
      </c>
      <c r="AF493" s="136" t="e">
        <f>#REF!-#REF!</f>
        <v>#REF!</v>
      </c>
      <c r="AG493" s="136" t="e">
        <f>#REF!-#REF!</f>
        <v>#REF!</v>
      </c>
      <c r="AH493" s="136" t="e">
        <f>#REF!-#REF!</f>
        <v>#REF!</v>
      </c>
      <c r="AI493" s="136" t="e">
        <f>#REF!-#REF!</f>
        <v>#REF!</v>
      </c>
      <c r="AJ493" s="136" t="e">
        <f>#REF!-#REF!</f>
        <v>#REF!</v>
      </c>
      <c r="AK493" s="136" t="e">
        <f>#REF!-#REF!</f>
        <v>#REF!</v>
      </c>
      <c r="AL493" s="136" t="e">
        <f>#REF!-#REF!</f>
        <v>#REF!</v>
      </c>
      <c r="AM493" s="136" t="e">
        <f>#REF!-#REF!</f>
        <v>#REF!</v>
      </c>
      <c r="AN493" s="136" t="e">
        <f>#REF!-#REF!</f>
        <v>#REF!</v>
      </c>
      <c r="AO493" s="136" t="e">
        <f>#REF!-#REF!</f>
        <v>#REF!</v>
      </c>
      <c r="AP493" s="136" t="e">
        <f>#REF!-#REF!</f>
        <v>#REF!</v>
      </c>
      <c r="AQ493" s="136" t="e">
        <f>#REF!-#REF!</f>
        <v>#REF!</v>
      </c>
      <c r="AR493" s="136" t="e">
        <f>#REF!-#REF!</f>
        <v>#REF!</v>
      </c>
      <c r="AS493" s="136" t="e">
        <f>#REF!-#REF!</f>
        <v>#REF!</v>
      </c>
      <c r="AT493" s="136" t="e">
        <f>#REF!-#REF!</f>
        <v>#REF!</v>
      </c>
      <c r="AU493" s="136" t="e">
        <f>#REF!-#REF!</f>
        <v>#REF!</v>
      </c>
      <c r="AV493" s="136" t="e">
        <f>#REF!-#REF!</f>
        <v>#REF!</v>
      </c>
      <c r="AW493" s="136" t="e">
        <f>#REF!-#REF!</f>
        <v>#REF!</v>
      </c>
      <c r="AX493" s="136" t="e">
        <f>#REF!-#REF!</f>
        <v>#REF!</v>
      </c>
      <c r="AY493" s="136" t="e">
        <f>#REF!-#REF!</f>
        <v>#REF!</v>
      </c>
      <c r="AZ493" s="136" t="e">
        <f>#REF!-#REF!</f>
        <v>#REF!</v>
      </c>
      <c r="BA493" s="136" t="e">
        <f>#REF!-#REF!</f>
        <v>#REF!</v>
      </c>
      <c r="BB493" s="136" t="e">
        <f>#REF!-#REF!</f>
        <v>#REF!</v>
      </c>
      <c r="BC493" s="136" t="e">
        <f>#REF!-#REF!</f>
        <v>#REF!</v>
      </c>
      <c r="BD493" s="136" t="e">
        <f>#REF!-#REF!</f>
        <v>#REF!</v>
      </c>
      <c r="BE493" s="136" t="e">
        <f>#REF!-#REF!</f>
        <v>#REF!</v>
      </c>
      <c r="BF493" s="136" t="e">
        <f>#REF!-#REF!</f>
        <v>#REF!</v>
      </c>
      <c r="BG493" s="136" t="e">
        <f>#REF!-#REF!</f>
        <v>#REF!</v>
      </c>
      <c r="BH493" s="136" t="e">
        <f>#REF!-#REF!</f>
        <v>#REF!</v>
      </c>
      <c r="BI493" s="136" t="e">
        <f>#REF!-#REF!</f>
        <v>#REF!</v>
      </c>
      <c r="BJ493" s="136" t="e">
        <f>#REF!-#REF!</f>
        <v>#REF!</v>
      </c>
      <c r="BK493" s="136" t="e">
        <f>#REF!-#REF!</f>
        <v>#REF!</v>
      </c>
      <c r="BL493" s="136" t="e">
        <f>#REF!-#REF!</f>
        <v>#REF!</v>
      </c>
      <c r="BM493" s="136" t="e">
        <f>#REF!-#REF!</f>
        <v>#REF!</v>
      </c>
      <c r="BN493" s="136" t="e">
        <f>#REF!-#REF!</f>
        <v>#REF!</v>
      </c>
      <c r="BO493" s="136" t="e">
        <f>#REF!-#REF!</f>
        <v>#REF!</v>
      </c>
      <c r="BP493" s="136" t="e">
        <f>#REF!-#REF!</f>
        <v>#REF!</v>
      </c>
      <c r="BQ493" s="136" t="e">
        <f>#REF!-#REF!</f>
        <v>#REF!</v>
      </c>
      <c r="BR493" s="136" t="e">
        <f>#REF!-#REF!</f>
        <v>#REF!</v>
      </c>
      <c r="BS493" s="136" t="e">
        <f>#REF!-#REF!</f>
        <v>#REF!</v>
      </c>
      <c r="BT493" s="136" t="e">
        <f>#REF!-#REF!</f>
        <v>#REF!</v>
      </c>
      <c r="BU493" s="136" t="e">
        <f>#REF!-#REF!</f>
        <v>#REF!</v>
      </c>
      <c r="BV493" s="136" t="e">
        <f>#REF!-#REF!</f>
        <v>#REF!</v>
      </c>
      <c r="BW493" s="136" t="e">
        <f>#REF!-#REF!</f>
        <v>#REF!</v>
      </c>
      <c r="BX493" s="136" t="e">
        <f>#REF!-#REF!</f>
        <v>#REF!</v>
      </c>
      <c r="BY493" s="136" t="e">
        <f>#REF!-#REF!</f>
        <v>#REF!</v>
      </c>
      <c r="CA493" s="136" t="e">
        <f>#REF!-#REF!</f>
        <v>#REF!</v>
      </c>
      <c r="CB493" s="136" t="e">
        <f>#REF!-#REF!</f>
        <v>#REF!</v>
      </c>
    </row>
    <row r="494" spans="4:146" hidden="1" x14ac:dyDescent="0.3">
      <c r="H494" s="136">
        <f t="shared" ref="H494:BS497" si="80">H16-BZ16</f>
        <v>0</v>
      </c>
      <c r="I494" s="136">
        <f t="shared" si="80"/>
        <v>0</v>
      </c>
      <c r="J494" s="136">
        <f t="shared" si="80"/>
        <v>0</v>
      </c>
      <c r="K494" s="136">
        <f t="shared" si="80"/>
        <v>0</v>
      </c>
      <c r="L494" s="136">
        <f t="shared" si="80"/>
        <v>0</v>
      </c>
      <c r="M494" s="136">
        <f t="shared" si="80"/>
        <v>0</v>
      </c>
      <c r="N494" s="136">
        <f t="shared" si="80"/>
        <v>0</v>
      </c>
      <c r="O494" s="136">
        <f t="shared" si="80"/>
        <v>0</v>
      </c>
      <c r="P494" s="136">
        <f t="shared" si="80"/>
        <v>0</v>
      </c>
      <c r="Q494" s="136">
        <f t="shared" si="80"/>
        <v>0</v>
      </c>
      <c r="R494" s="136">
        <f t="shared" si="80"/>
        <v>0</v>
      </c>
      <c r="S494" s="136">
        <f t="shared" si="80"/>
        <v>0</v>
      </c>
      <c r="T494" s="136">
        <f t="shared" si="80"/>
        <v>0</v>
      </c>
      <c r="U494" s="136">
        <f t="shared" si="80"/>
        <v>0</v>
      </c>
      <c r="V494" s="136">
        <f t="shared" si="80"/>
        <v>0</v>
      </c>
      <c r="W494" s="136">
        <f t="shared" si="80"/>
        <v>0</v>
      </c>
      <c r="X494" s="136">
        <f t="shared" si="80"/>
        <v>0</v>
      </c>
      <c r="Y494" s="136">
        <f t="shared" si="80"/>
        <v>0</v>
      </c>
      <c r="Z494" s="136">
        <f t="shared" si="80"/>
        <v>0</v>
      </c>
      <c r="AA494" s="136">
        <f t="shared" si="80"/>
        <v>0</v>
      </c>
      <c r="AB494" s="136">
        <f t="shared" si="80"/>
        <v>0</v>
      </c>
      <c r="AC494" s="136">
        <f t="shared" si="80"/>
        <v>0</v>
      </c>
      <c r="AD494" s="136">
        <f t="shared" si="80"/>
        <v>0</v>
      </c>
      <c r="AE494" s="136">
        <f t="shared" si="80"/>
        <v>0</v>
      </c>
      <c r="AF494" s="136">
        <f t="shared" si="80"/>
        <v>0</v>
      </c>
      <c r="AG494" s="136">
        <f t="shared" si="80"/>
        <v>0</v>
      </c>
      <c r="AH494" s="136">
        <f t="shared" si="80"/>
        <v>0</v>
      </c>
      <c r="AI494" s="136">
        <f t="shared" si="80"/>
        <v>0</v>
      </c>
      <c r="AJ494" s="136">
        <f t="shared" si="80"/>
        <v>0</v>
      </c>
      <c r="AK494" s="136">
        <f t="shared" si="80"/>
        <v>0</v>
      </c>
      <c r="AL494" s="136">
        <f t="shared" si="80"/>
        <v>0</v>
      </c>
      <c r="AM494" s="136">
        <f t="shared" si="80"/>
        <v>0</v>
      </c>
      <c r="AN494" s="136">
        <f t="shared" si="80"/>
        <v>0</v>
      </c>
      <c r="AO494" s="136">
        <f t="shared" si="80"/>
        <v>0</v>
      </c>
      <c r="AP494" s="136">
        <f t="shared" si="80"/>
        <v>0</v>
      </c>
      <c r="AQ494" s="136">
        <f t="shared" si="80"/>
        <v>0</v>
      </c>
      <c r="AR494" s="136">
        <f t="shared" si="80"/>
        <v>0</v>
      </c>
      <c r="AS494" s="136">
        <f t="shared" si="80"/>
        <v>0</v>
      </c>
      <c r="AT494" s="136">
        <f t="shared" si="80"/>
        <v>0</v>
      </c>
      <c r="AU494" s="136">
        <f t="shared" si="80"/>
        <v>0</v>
      </c>
      <c r="AV494" s="136">
        <f t="shared" si="80"/>
        <v>0</v>
      </c>
      <c r="AW494" s="136">
        <f t="shared" si="80"/>
        <v>0</v>
      </c>
      <c r="AX494" s="136">
        <f t="shared" si="80"/>
        <v>0</v>
      </c>
      <c r="AY494" s="136">
        <f t="shared" si="80"/>
        <v>0</v>
      </c>
      <c r="AZ494" s="136">
        <f t="shared" si="80"/>
        <v>0</v>
      </c>
      <c r="BA494" s="136">
        <f t="shared" si="80"/>
        <v>0</v>
      </c>
      <c r="BB494" s="136">
        <f t="shared" si="80"/>
        <v>0</v>
      </c>
      <c r="BC494" s="136">
        <f t="shared" si="80"/>
        <v>0</v>
      </c>
      <c r="BD494" s="136">
        <f t="shared" si="80"/>
        <v>0</v>
      </c>
      <c r="BE494" s="136">
        <f t="shared" si="80"/>
        <v>0</v>
      </c>
      <c r="BF494" s="136">
        <f t="shared" si="80"/>
        <v>0</v>
      </c>
      <c r="BG494" s="136">
        <f t="shared" si="80"/>
        <v>0</v>
      </c>
      <c r="BH494" s="136">
        <f t="shared" si="80"/>
        <v>0</v>
      </c>
      <c r="BI494" s="136">
        <f t="shared" si="80"/>
        <v>0</v>
      </c>
      <c r="BJ494" s="136">
        <f t="shared" si="80"/>
        <v>0</v>
      </c>
      <c r="BK494" s="136">
        <f t="shared" si="80"/>
        <v>0</v>
      </c>
      <c r="BL494" s="136">
        <f t="shared" si="80"/>
        <v>0</v>
      </c>
      <c r="BM494" s="136">
        <f t="shared" si="80"/>
        <v>0</v>
      </c>
      <c r="BN494" s="136">
        <f t="shared" si="80"/>
        <v>0</v>
      </c>
      <c r="BO494" s="136">
        <f t="shared" si="80"/>
        <v>0</v>
      </c>
      <c r="BP494" s="136">
        <f t="shared" si="80"/>
        <v>0</v>
      </c>
      <c r="BQ494" s="136">
        <f t="shared" si="80"/>
        <v>0</v>
      </c>
      <c r="BR494" s="136">
        <f t="shared" si="80"/>
        <v>0</v>
      </c>
      <c r="BS494" s="136">
        <f t="shared" si="80"/>
        <v>0</v>
      </c>
      <c r="BT494" s="136">
        <f t="shared" ref="BT494:BY502" si="81">BT16-EL16</f>
        <v>0</v>
      </c>
      <c r="BU494" s="136">
        <f t="shared" si="81"/>
        <v>0</v>
      </c>
      <c r="BV494" s="136">
        <f t="shared" si="81"/>
        <v>0</v>
      </c>
      <c r="BW494" s="136">
        <f t="shared" si="81"/>
        <v>0</v>
      </c>
      <c r="BX494" s="136">
        <f t="shared" si="81"/>
        <v>0</v>
      </c>
      <c r="BY494" s="136">
        <f t="shared" si="81"/>
        <v>0</v>
      </c>
      <c r="CA494" s="136" t="e">
        <f>CA16-#REF!</f>
        <v>#REF!</v>
      </c>
      <c r="CB494" s="136" t="e">
        <f>CB16-#REF!</f>
        <v>#REF!</v>
      </c>
    </row>
    <row r="495" spans="4:146" hidden="1" x14ac:dyDescent="0.3">
      <c r="H495" s="136">
        <f t="shared" si="80"/>
        <v>-18840092</v>
      </c>
      <c r="I495" s="136">
        <f t="shared" si="80"/>
        <v>0</v>
      </c>
      <c r="J495" s="136">
        <f t="shared" si="80"/>
        <v>0</v>
      </c>
      <c r="K495" s="136">
        <f t="shared" si="80"/>
        <v>0</v>
      </c>
      <c r="L495" s="136">
        <f t="shared" si="80"/>
        <v>0</v>
      </c>
      <c r="M495" s="136">
        <f t="shared" si="80"/>
        <v>7088461</v>
      </c>
      <c r="N495" s="136">
        <f t="shared" si="80"/>
        <v>0</v>
      </c>
      <c r="O495" s="136">
        <f t="shared" si="80"/>
        <v>0</v>
      </c>
      <c r="P495" s="136">
        <f t="shared" si="80"/>
        <v>0</v>
      </c>
      <c r="Q495" s="136">
        <f t="shared" si="80"/>
        <v>0</v>
      </c>
      <c r="R495" s="136">
        <f t="shared" si="80"/>
        <v>9248187</v>
      </c>
      <c r="S495" s="136">
        <f t="shared" si="80"/>
        <v>0</v>
      </c>
      <c r="T495" s="136">
        <f t="shared" si="80"/>
        <v>0</v>
      </c>
      <c r="U495" s="136">
        <f t="shared" si="80"/>
        <v>0</v>
      </c>
      <c r="V495" s="136">
        <f t="shared" si="80"/>
        <v>0</v>
      </c>
      <c r="W495" s="136">
        <f t="shared" si="80"/>
        <v>6817008</v>
      </c>
      <c r="X495" s="136">
        <f t="shared" si="80"/>
        <v>0</v>
      </c>
      <c r="Y495" s="136">
        <f t="shared" si="80"/>
        <v>0</v>
      </c>
      <c r="Z495" s="136">
        <f t="shared" si="80"/>
        <v>0</v>
      </c>
      <c r="AA495" s="136">
        <f t="shared" si="80"/>
        <v>0</v>
      </c>
      <c r="AB495" s="136">
        <f t="shared" si="80"/>
        <v>-36451131</v>
      </c>
      <c r="AC495" s="136">
        <f t="shared" si="80"/>
        <v>0</v>
      </c>
      <c r="AD495" s="136">
        <f t="shared" si="80"/>
        <v>0</v>
      </c>
      <c r="AE495" s="136">
        <f t="shared" si="80"/>
        <v>0</v>
      </c>
      <c r="AF495" s="136">
        <f t="shared" si="80"/>
        <v>0</v>
      </c>
      <c r="AG495" s="136">
        <f t="shared" si="80"/>
        <v>-34709139</v>
      </c>
      <c r="AH495" s="136">
        <f t="shared" si="80"/>
        <v>0</v>
      </c>
      <c r="AI495" s="136">
        <f t="shared" si="80"/>
        <v>0</v>
      </c>
      <c r="AJ495" s="136">
        <f t="shared" si="80"/>
        <v>0</v>
      </c>
      <c r="AK495" s="136">
        <f t="shared" si="80"/>
        <v>0</v>
      </c>
      <c r="AL495" s="136">
        <f t="shared" si="80"/>
        <v>-33698189</v>
      </c>
      <c r="AM495" s="136">
        <f t="shared" si="80"/>
        <v>0</v>
      </c>
      <c r="AN495" s="136">
        <f t="shared" si="80"/>
        <v>0</v>
      </c>
      <c r="AO495" s="136">
        <f t="shared" si="80"/>
        <v>0</v>
      </c>
      <c r="AP495" s="136">
        <f t="shared" si="80"/>
        <v>0</v>
      </c>
      <c r="AQ495" s="136">
        <f t="shared" si="80"/>
        <v>-25401104</v>
      </c>
      <c r="AR495" s="136">
        <f t="shared" si="80"/>
        <v>0</v>
      </c>
      <c r="AS495" s="136">
        <f t="shared" si="80"/>
        <v>0</v>
      </c>
      <c r="AT495" s="136">
        <f t="shared" si="80"/>
        <v>0</v>
      </c>
      <c r="AU495" s="136">
        <f t="shared" si="80"/>
        <v>0</v>
      </c>
      <c r="AV495" s="136">
        <f t="shared" si="80"/>
        <v>-24012455</v>
      </c>
      <c r="AW495" s="136">
        <f t="shared" si="80"/>
        <v>0</v>
      </c>
      <c r="AX495" s="136">
        <f t="shared" si="80"/>
        <v>0</v>
      </c>
      <c r="AY495" s="136">
        <f t="shared" si="80"/>
        <v>0</v>
      </c>
      <c r="AZ495" s="136">
        <f t="shared" si="80"/>
        <v>0</v>
      </c>
      <c r="BA495" s="136">
        <f t="shared" si="80"/>
        <v>-16750253</v>
      </c>
      <c r="BB495" s="136">
        <f t="shared" si="80"/>
        <v>0</v>
      </c>
      <c r="BC495" s="136">
        <f t="shared" si="80"/>
        <v>0</v>
      </c>
      <c r="BD495" s="136">
        <f t="shared" si="80"/>
        <v>0</v>
      </c>
      <c r="BE495" s="136">
        <f t="shared" si="80"/>
        <v>0</v>
      </c>
      <c r="BF495" s="136">
        <f t="shared" si="80"/>
        <v>-26444149</v>
      </c>
      <c r="BG495" s="136">
        <f t="shared" si="80"/>
        <v>0</v>
      </c>
      <c r="BH495" s="136">
        <f t="shared" si="80"/>
        <v>0</v>
      </c>
      <c r="BI495" s="136">
        <f t="shared" si="80"/>
        <v>0</v>
      </c>
      <c r="BJ495" s="136">
        <f t="shared" si="80"/>
        <v>0</v>
      </c>
      <c r="BK495" s="136">
        <f t="shared" si="80"/>
        <v>-28884733</v>
      </c>
      <c r="BL495" s="136">
        <f t="shared" si="80"/>
        <v>0</v>
      </c>
      <c r="BM495" s="136">
        <f t="shared" si="80"/>
        <v>0</v>
      </c>
      <c r="BN495" s="136">
        <f t="shared" si="80"/>
        <v>0</v>
      </c>
      <c r="BO495" s="136">
        <f t="shared" si="80"/>
        <v>0</v>
      </c>
      <c r="BP495" s="136">
        <f t="shared" si="80"/>
        <v>-27843640</v>
      </c>
      <c r="BQ495" s="136">
        <f t="shared" si="80"/>
        <v>0</v>
      </c>
      <c r="BR495" s="136">
        <f t="shared" si="80"/>
        <v>0</v>
      </c>
      <c r="BS495" s="136">
        <f t="shared" si="80"/>
        <v>0</v>
      </c>
      <c r="BT495" s="136">
        <f t="shared" si="81"/>
        <v>0</v>
      </c>
      <c r="BU495" s="136">
        <f t="shared" si="81"/>
        <v>23153656</v>
      </c>
      <c r="BV495" s="136">
        <f t="shared" si="81"/>
        <v>0</v>
      </c>
      <c r="BW495" s="136">
        <f t="shared" si="81"/>
        <v>0</v>
      </c>
      <c r="BX495" s="136">
        <f t="shared" si="81"/>
        <v>0</v>
      </c>
      <c r="BY495" s="136">
        <f t="shared" si="81"/>
        <v>0</v>
      </c>
      <c r="CA495" s="136" t="e">
        <f>CA17-#REF!</f>
        <v>#REF!</v>
      </c>
      <c r="CB495" s="136" t="e">
        <f>CB17-#REF!</f>
        <v>#REF!</v>
      </c>
    </row>
    <row r="496" spans="4:146" hidden="1" x14ac:dyDescent="0.3">
      <c r="H496" s="136">
        <f t="shared" si="80"/>
        <v>11809207</v>
      </c>
      <c r="I496" s="136">
        <f t="shared" si="80"/>
        <v>0</v>
      </c>
      <c r="J496" s="136">
        <f t="shared" si="80"/>
        <v>0</v>
      </c>
      <c r="K496" s="136">
        <f t="shared" si="80"/>
        <v>0</v>
      </c>
      <c r="L496" s="136">
        <f t="shared" si="80"/>
        <v>0</v>
      </c>
      <c r="M496" s="136">
        <f t="shared" si="80"/>
        <v>11502828</v>
      </c>
      <c r="N496" s="136">
        <f t="shared" si="80"/>
        <v>0</v>
      </c>
      <c r="O496" s="136">
        <f t="shared" si="80"/>
        <v>0</v>
      </c>
      <c r="P496" s="136">
        <f t="shared" si="80"/>
        <v>0</v>
      </c>
      <c r="Q496" s="136">
        <f t="shared" si="80"/>
        <v>0</v>
      </c>
      <c r="R496" s="136">
        <f t="shared" si="80"/>
        <v>13116955</v>
      </c>
      <c r="S496" s="136">
        <f t="shared" si="80"/>
        <v>0</v>
      </c>
      <c r="T496" s="136">
        <f t="shared" si="80"/>
        <v>0</v>
      </c>
      <c r="U496" s="136">
        <f t="shared" si="80"/>
        <v>0</v>
      </c>
      <c r="V496" s="136">
        <f t="shared" si="80"/>
        <v>0</v>
      </c>
      <c r="W496" s="136">
        <f t="shared" si="80"/>
        <v>9158713</v>
      </c>
      <c r="X496" s="136">
        <f t="shared" si="80"/>
        <v>0</v>
      </c>
      <c r="Y496" s="136">
        <f t="shared" si="80"/>
        <v>0</v>
      </c>
      <c r="Z496" s="136">
        <f t="shared" si="80"/>
        <v>0</v>
      </c>
      <c r="AA496" s="136">
        <f t="shared" si="80"/>
        <v>0</v>
      </c>
      <c r="AB496" s="136">
        <f t="shared" si="80"/>
        <v>-29692757</v>
      </c>
      <c r="AC496" s="136">
        <f t="shared" si="80"/>
        <v>0</v>
      </c>
      <c r="AD496" s="136">
        <f t="shared" si="80"/>
        <v>0</v>
      </c>
      <c r="AE496" s="136">
        <f t="shared" si="80"/>
        <v>0</v>
      </c>
      <c r="AF496" s="136">
        <f t="shared" si="80"/>
        <v>0</v>
      </c>
      <c r="AG496" s="136">
        <f t="shared" si="80"/>
        <v>-29465758</v>
      </c>
      <c r="AH496" s="136">
        <f t="shared" si="80"/>
        <v>0</v>
      </c>
      <c r="AI496" s="136">
        <f t="shared" si="80"/>
        <v>0</v>
      </c>
      <c r="AJ496" s="136">
        <f t="shared" si="80"/>
        <v>0</v>
      </c>
      <c r="AK496" s="136">
        <f t="shared" si="80"/>
        <v>0</v>
      </c>
      <c r="AL496" s="136">
        <f t="shared" si="80"/>
        <v>-29025567</v>
      </c>
      <c r="AM496" s="136">
        <f t="shared" si="80"/>
        <v>0</v>
      </c>
      <c r="AN496" s="136">
        <f t="shared" si="80"/>
        <v>0</v>
      </c>
      <c r="AO496" s="136">
        <f t="shared" si="80"/>
        <v>0</v>
      </c>
      <c r="AP496" s="136">
        <f t="shared" si="80"/>
        <v>0</v>
      </c>
      <c r="AQ496" s="136">
        <f t="shared" si="80"/>
        <v>-21137980</v>
      </c>
      <c r="AR496" s="136">
        <f t="shared" si="80"/>
        <v>0</v>
      </c>
      <c r="AS496" s="136">
        <f t="shared" si="80"/>
        <v>0</v>
      </c>
      <c r="AT496" s="136">
        <f t="shared" si="80"/>
        <v>0</v>
      </c>
      <c r="AU496" s="136">
        <f t="shared" si="80"/>
        <v>0</v>
      </c>
      <c r="AV496" s="136">
        <f t="shared" si="80"/>
        <v>-20203521</v>
      </c>
      <c r="AW496" s="136">
        <f t="shared" si="80"/>
        <v>0</v>
      </c>
      <c r="AX496" s="136">
        <f t="shared" si="80"/>
        <v>0</v>
      </c>
      <c r="AY496" s="136">
        <f t="shared" si="80"/>
        <v>0</v>
      </c>
      <c r="AZ496" s="136">
        <f t="shared" si="80"/>
        <v>0</v>
      </c>
      <c r="BA496" s="136">
        <f t="shared" si="80"/>
        <v>-15778631</v>
      </c>
      <c r="BB496" s="136">
        <f t="shared" si="80"/>
        <v>0</v>
      </c>
      <c r="BC496" s="136">
        <f t="shared" si="80"/>
        <v>0</v>
      </c>
      <c r="BD496" s="136">
        <f t="shared" si="80"/>
        <v>0</v>
      </c>
      <c r="BE496" s="136">
        <f t="shared" si="80"/>
        <v>0</v>
      </c>
      <c r="BF496" s="136">
        <f t="shared" si="80"/>
        <v>-24647914</v>
      </c>
      <c r="BG496" s="136">
        <f t="shared" si="80"/>
        <v>0</v>
      </c>
      <c r="BH496" s="136">
        <f t="shared" si="80"/>
        <v>0</v>
      </c>
      <c r="BI496" s="136">
        <f t="shared" si="80"/>
        <v>0</v>
      </c>
      <c r="BJ496" s="136">
        <f t="shared" si="80"/>
        <v>0</v>
      </c>
      <c r="BK496" s="136">
        <f t="shared" si="80"/>
        <v>-24856083</v>
      </c>
      <c r="BL496" s="136">
        <f t="shared" si="80"/>
        <v>0</v>
      </c>
      <c r="BM496" s="136">
        <f t="shared" si="80"/>
        <v>0</v>
      </c>
      <c r="BN496" s="136">
        <f t="shared" si="80"/>
        <v>0</v>
      </c>
      <c r="BO496" s="136">
        <f t="shared" si="80"/>
        <v>0</v>
      </c>
      <c r="BP496" s="136">
        <f t="shared" si="80"/>
        <v>-24723401</v>
      </c>
      <c r="BQ496" s="136">
        <f t="shared" si="80"/>
        <v>0</v>
      </c>
      <c r="BR496" s="136">
        <f t="shared" si="80"/>
        <v>0</v>
      </c>
      <c r="BS496" s="136">
        <f t="shared" si="80"/>
        <v>0</v>
      </c>
      <c r="BT496" s="136">
        <f t="shared" si="81"/>
        <v>0</v>
      </c>
      <c r="BU496" s="136">
        <f t="shared" si="81"/>
        <v>33778496</v>
      </c>
      <c r="BV496" s="136">
        <f t="shared" si="81"/>
        <v>0</v>
      </c>
      <c r="BW496" s="136">
        <f t="shared" si="81"/>
        <v>0</v>
      </c>
      <c r="BX496" s="136">
        <f t="shared" si="81"/>
        <v>0</v>
      </c>
      <c r="BY496" s="136">
        <f t="shared" si="81"/>
        <v>0</v>
      </c>
      <c r="CA496" s="136" t="e">
        <f>CA18-#REF!</f>
        <v>#REF!</v>
      </c>
      <c r="CB496" s="136" t="e">
        <f>CB18-#REF!</f>
        <v>#REF!</v>
      </c>
    </row>
    <row r="497" spans="8:80" hidden="1" x14ac:dyDescent="0.3">
      <c r="H497" s="136">
        <f t="shared" si="80"/>
        <v>-14279006</v>
      </c>
      <c r="I497" s="136">
        <f t="shared" si="80"/>
        <v>0</v>
      </c>
      <c r="J497" s="136">
        <f t="shared" si="80"/>
        <v>0</v>
      </c>
      <c r="K497" s="136">
        <f t="shared" si="80"/>
        <v>0</v>
      </c>
      <c r="L497" s="136">
        <f t="shared" si="80"/>
        <v>0</v>
      </c>
      <c r="M497" s="136">
        <f t="shared" si="80"/>
        <v>-3830150</v>
      </c>
      <c r="N497" s="136">
        <f t="shared" si="80"/>
        <v>0</v>
      </c>
      <c r="O497" s="136">
        <f t="shared" si="80"/>
        <v>0</v>
      </c>
      <c r="P497" s="136">
        <f t="shared" si="80"/>
        <v>0</v>
      </c>
      <c r="Q497" s="136">
        <f t="shared" si="80"/>
        <v>0</v>
      </c>
      <c r="R497" s="136">
        <f t="shared" si="80"/>
        <v>-2303752</v>
      </c>
      <c r="S497" s="136">
        <f t="shared" si="80"/>
        <v>0</v>
      </c>
      <c r="T497" s="136">
        <f t="shared" si="80"/>
        <v>0</v>
      </c>
      <c r="U497" s="136">
        <f t="shared" si="80"/>
        <v>0</v>
      </c>
      <c r="V497" s="136">
        <f t="shared" si="80"/>
        <v>0</v>
      </c>
      <c r="W497" s="136">
        <f t="shared" si="80"/>
        <v>-2200317</v>
      </c>
      <c r="X497" s="136">
        <f t="shared" si="80"/>
        <v>0</v>
      </c>
      <c r="Y497" s="136">
        <f t="shared" si="80"/>
        <v>0</v>
      </c>
      <c r="Z497" s="136">
        <f t="shared" si="80"/>
        <v>0</v>
      </c>
      <c r="AA497" s="136">
        <f t="shared" si="80"/>
        <v>0</v>
      </c>
      <c r="AB497" s="136">
        <f t="shared" si="80"/>
        <v>-5175000</v>
      </c>
      <c r="AC497" s="136">
        <f t="shared" si="80"/>
        <v>0</v>
      </c>
      <c r="AD497" s="136">
        <f t="shared" si="80"/>
        <v>0</v>
      </c>
      <c r="AE497" s="136">
        <f t="shared" si="80"/>
        <v>0</v>
      </c>
      <c r="AF497" s="136">
        <f t="shared" si="80"/>
        <v>0</v>
      </c>
      <c r="AG497" s="136">
        <f t="shared" si="80"/>
        <v>-4125751</v>
      </c>
      <c r="AH497" s="136">
        <f t="shared" si="80"/>
        <v>0</v>
      </c>
      <c r="AI497" s="136">
        <f t="shared" si="80"/>
        <v>0</v>
      </c>
      <c r="AJ497" s="136">
        <f t="shared" si="80"/>
        <v>0</v>
      </c>
      <c r="AK497" s="136">
        <f t="shared" si="80"/>
        <v>0</v>
      </c>
      <c r="AL497" s="136">
        <f t="shared" si="80"/>
        <v>-3139071</v>
      </c>
      <c r="AM497" s="136">
        <f t="shared" si="80"/>
        <v>0</v>
      </c>
      <c r="AN497" s="136">
        <f t="shared" si="80"/>
        <v>0</v>
      </c>
      <c r="AO497" s="136">
        <f t="shared" si="80"/>
        <v>0</v>
      </c>
      <c r="AP497" s="136">
        <f t="shared" si="80"/>
        <v>0</v>
      </c>
      <c r="AQ497" s="136">
        <f t="shared" si="80"/>
        <v>-2504077</v>
      </c>
      <c r="AR497" s="136">
        <f t="shared" si="80"/>
        <v>0</v>
      </c>
      <c r="AS497" s="136">
        <f t="shared" si="80"/>
        <v>0</v>
      </c>
      <c r="AT497" s="136">
        <f t="shared" si="80"/>
        <v>0</v>
      </c>
      <c r="AU497" s="136">
        <f t="shared" si="80"/>
        <v>0</v>
      </c>
      <c r="AV497" s="136">
        <f t="shared" si="80"/>
        <v>-2196161</v>
      </c>
      <c r="AW497" s="136">
        <f t="shared" si="80"/>
        <v>0</v>
      </c>
      <c r="AX497" s="136">
        <f t="shared" si="80"/>
        <v>0</v>
      </c>
      <c r="AY497" s="136">
        <f t="shared" si="80"/>
        <v>0</v>
      </c>
      <c r="AZ497" s="136">
        <f t="shared" si="80"/>
        <v>0</v>
      </c>
      <c r="BA497" s="136">
        <f t="shared" si="80"/>
        <v>-579085</v>
      </c>
      <c r="BB497" s="136">
        <f t="shared" si="80"/>
        <v>0</v>
      </c>
      <c r="BC497" s="136">
        <f t="shared" si="80"/>
        <v>0</v>
      </c>
      <c r="BD497" s="136">
        <f t="shared" si="80"/>
        <v>0</v>
      </c>
      <c r="BE497" s="136">
        <f t="shared" si="80"/>
        <v>0</v>
      </c>
      <c r="BF497" s="136">
        <f t="shared" si="80"/>
        <v>-1510987</v>
      </c>
      <c r="BG497" s="136">
        <f t="shared" si="80"/>
        <v>0</v>
      </c>
      <c r="BH497" s="136">
        <f t="shared" si="80"/>
        <v>0</v>
      </c>
      <c r="BI497" s="136">
        <f t="shared" si="80"/>
        <v>0</v>
      </c>
      <c r="BJ497" s="136">
        <f t="shared" si="80"/>
        <v>0</v>
      </c>
      <c r="BK497" s="136">
        <f t="shared" si="80"/>
        <v>-2932674</v>
      </c>
      <c r="BL497" s="136">
        <f t="shared" si="80"/>
        <v>0</v>
      </c>
      <c r="BM497" s="136">
        <f t="shared" si="80"/>
        <v>0</v>
      </c>
      <c r="BN497" s="136">
        <f t="shared" si="80"/>
        <v>0</v>
      </c>
      <c r="BO497" s="136">
        <f t="shared" si="80"/>
        <v>0</v>
      </c>
      <c r="BP497" s="136">
        <f t="shared" si="80"/>
        <v>-2691254</v>
      </c>
      <c r="BQ497" s="136">
        <f t="shared" si="80"/>
        <v>0</v>
      </c>
      <c r="BR497" s="136">
        <f t="shared" si="80"/>
        <v>0</v>
      </c>
      <c r="BS497" s="136">
        <f t="shared" ref="BS497:BS502" si="82">BS19-EK19</f>
        <v>0</v>
      </c>
      <c r="BT497" s="136">
        <f t="shared" si="81"/>
        <v>0</v>
      </c>
      <c r="BU497" s="136">
        <f t="shared" si="81"/>
        <v>-8334219</v>
      </c>
      <c r="BV497" s="136">
        <f t="shared" si="81"/>
        <v>0</v>
      </c>
      <c r="BW497" s="136">
        <f t="shared" si="81"/>
        <v>0</v>
      </c>
      <c r="BX497" s="136">
        <f t="shared" si="81"/>
        <v>0</v>
      </c>
      <c r="BY497" s="136">
        <f t="shared" si="81"/>
        <v>0</v>
      </c>
      <c r="CA497" s="136" t="e">
        <f>CA19-#REF!</f>
        <v>#REF!</v>
      </c>
      <c r="CB497" s="136" t="e">
        <f>CB19-#REF!</f>
        <v>#REF!</v>
      </c>
    </row>
    <row r="498" spans="8:80" hidden="1" x14ac:dyDescent="0.3">
      <c r="H498" s="136">
        <f t="shared" ref="H498:BR502" si="83">H20-BZ20</f>
        <v>1194226</v>
      </c>
      <c r="I498" s="136">
        <f t="shared" si="83"/>
        <v>0</v>
      </c>
      <c r="J498" s="136">
        <f t="shared" si="83"/>
        <v>0</v>
      </c>
      <c r="K498" s="136">
        <f t="shared" si="83"/>
        <v>0</v>
      </c>
      <c r="L498" s="136">
        <f t="shared" si="83"/>
        <v>0</v>
      </c>
      <c r="M498" s="136">
        <f t="shared" si="83"/>
        <v>-15546</v>
      </c>
      <c r="N498" s="136">
        <f t="shared" si="83"/>
        <v>0</v>
      </c>
      <c r="O498" s="136">
        <f t="shared" si="83"/>
        <v>0</v>
      </c>
      <c r="P498" s="136">
        <f t="shared" si="83"/>
        <v>0</v>
      </c>
      <c r="Q498" s="136">
        <f t="shared" si="83"/>
        <v>0</v>
      </c>
      <c r="R498" s="136">
        <f t="shared" si="83"/>
        <v>-77826</v>
      </c>
      <c r="S498" s="136">
        <f t="shared" si="83"/>
        <v>0</v>
      </c>
      <c r="T498" s="136">
        <f t="shared" si="83"/>
        <v>0</v>
      </c>
      <c r="U498" s="136">
        <f t="shared" si="83"/>
        <v>0</v>
      </c>
      <c r="V498" s="136">
        <f t="shared" si="83"/>
        <v>0</v>
      </c>
      <c r="W498" s="136">
        <f t="shared" si="83"/>
        <v>-243080</v>
      </c>
      <c r="X498" s="136">
        <f t="shared" si="83"/>
        <v>0</v>
      </c>
      <c r="Y498" s="136">
        <f t="shared" si="83"/>
        <v>0</v>
      </c>
      <c r="Z498" s="136">
        <f t="shared" si="83"/>
        <v>0</v>
      </c>
      <c r="AA498" s="136">
        <f t="shared" si="83"/>
        <v>0</v>
      </c>
      <c r="AB498" s="136">
        <f t="shared" si="83"/>
        <v>7351</v>
      </c>
      <c r="AC498" s="136">
        <f t="shared" si="83"/>
        <v>0</v>
      </c>
      <c r="AD498" s="136">
        <f t="shared" si="83"/>
        <v>0</v>
      </c>
      <c r="AE498" s="136">
        <f t="shared" si="83"/>
        <v>0</v>
      </c>
      <c r="AF498" s="136">
        <f t="shared" si="83"/>
        <v>0</v>
      </c>
      <c r="AG498" s="136">
        <f t="shared" si="83"/>
        <v>81911</v>
      </c>
      <c r="AH498" s="136">
        <f t="shared" si="83"/>
        <v>0</v>
      </c>
      <c r="AI498" s="136">
        <f t="shared" si="83"/>
        <v>0</v>
      </c>
      <c r="AJ498" s="136">
        <f t="shared" si="83"/>
        <v>0</v>
      </c>
      <c r="AK498" s="136">
        <f t="shared" si="83"/>
        <v>0</v>
      </c>
      <c r="AL498" s="136">
        <f t="shared" si="83"/>
        <v>240595</v>
      </c>
      <c r="AM498" s="136">
        <f t="shared" si="83"/>
        <v>0</v>
      </c>
      <c r="AN498" s="136">
        <f t="shared" si="83"/>
        <v>0</v>
      </c>
      <c r="AO498" s="136">
        <f t="shared" si="83"/>
        <v>0</v>
      </c>
      <c r="AP498" s="136">
        <f t="shared" si="83"/>
        <v>0</v>
      </c>
      <c r="AQ498" s="136">
        <f t="shared" si="83"/>
        <v>189534</v>
      </c>
      <c r="AR498" s="136">
        <f t="shared" si="83"/>
        <v>0</v>
      </c>
      <c r="AS498" s="136">
        <f t="shared" si="83"/>
        <v>0</v>
      </c>
      <c r="AT498" s="136">
        <f t="shared" si="83"/>
        <v>0</v>
      </c>
      <c r="AU498" s="136">
        <f t="shared" si="83"/>
        <v>0</v>
      </c>
      <c r="AV498" s="136">
        <f t="shared" si="83"/>
        <v>19520</v>
      </c>
      <c r="AW498" s="136">
        <f t="shared" si="83"/>
        <v>0</v>
      </c>
      <c r="AX498" s="136">
        <f t="shared" si="83"/>
        <v>0</v>
      </c>
      <c r="AY498" s="136">
        <f t="shared" si="83"/>
        <v>0</v>
      </c>
      <c r="AZ498" s="136">
        <f t="shared" si="83"/>
        <v>0</v>
      </c>
      <c r="BA498" s="136">
        <f t="shared" si="83"/>
        <v>125127</v>
      </c>
      <c r="BB498" s="136">
        <f t="shared" si="83"/>
        <v>0</v>
      </c>
      <c r="BC498" s="136">
        <f t="shared" si="83"/>
        <v>0</v>
      </c>
      <c r="BD498" s="136">
        <f t="shared" si="83"/>
        <v>0</v>
      </c>
      <c r="BE498" s="136">
        <f t="shared" si="83"/>
        <v>0</v>
      </c>
      <c r="BF498" s="136">
        <f t="shared" si="83"/>
        <v>210779</v>
      </c>
      <c r="BG498" s="136">
        <f t="shared" si="83"/>
        <v>0</v>
      </c>
      <c r="BH498" s="136">
        <f t="shared" si="83"/>
        <v>0</v>
      </c>
      <c r="BI498" s="136">
        <f t="shared" si="83"/>
        <v>0</v>
      </c>
      <c r="BJ498" s="136">
        <f t="shared" si="83"/>
        <v>0</v>
      </c>
      <c r="BK498" s="136">
        <f t="shared" si="83"/>
        <v>97080</v>
      </c>
      <c r="BL498" s="136">
        <f t="shared" si="83"/>
        <v>0</v>
      </c>
      <c r="BM498" s="136">
        <f t="shared" si="83"/>
        <v>0</v>
      </c>
      <c r="BN498" s="136">
        <f t="shared" si="83"/>
        <v>0</v>
      </c>
      <c r="BO498" s="136">
        <f t="shared" si="83"/>
        <v>0</v>
      </c>
      <c r="BP498" s="136">
        <f t="shared" si="83"/>
        <v>100776</v>
      </c>
      <c r="BQ498" s="136">
        <f t="shared" si="83"/>
        <v>0</v>
      </c>
      <c r="BR498" s="136">
        <f t="shared" si="83"/>
        <v>0</v>
      </c>
      <c r="BS498" s="136">
        <f t="shared" si="82"/>
        <v>0</v>
      </c>
      <c r="BT498" s="136">
        <f t="shared" si="81"/>
        <v>0</v>
      </c>
      <c r="BU498" s="136">
        <f t="shared" si="81"/>
        <v>-336452</v>
      </c>
      <c r="BV498" s="136">
        <f t="shared" si="81"/>
        <v>0</v>
      </c>
      <c r="BW498" s="136">
        <f t="shared" si="81"/>
        <v>0</v>
      </c>
      <c r="BX498" s="136">
        <f t="shared" si="81"/>
        <v>0</v>
      </c>
      <c r="BY498" s="136">
        <f t="shared" si="81"/>
        <v>0</v>
      </c>
      <c r="CA498" s="136" t="e">
        <f>CA20-#REF!</f>
        <v>#REF!</v>
      </c>
      <c r="CB498" s="136" t="e">
        <f>CB20-#REF!</f>
        <v>#REF!</v>
      </c>
    </row>
    <row r="499" spans="8:80" hidden="1" x14ac:dyDescent="0.3">
      <c r="H499" s="136">
        <f t="shared" si="83"/>
        <v>-17564519</v>
      </c>
      <c r="I499" s="136">
        <f t="shared" si="83"/>
        <v>0</v>
      </c>
      <c r="J499" s="136">
        <f t="shared" si="83"/>
        <v>0</v>
      </c>
      <c r="K499" s="136">
        <f t="shared" si="83"/>
        <v>0</v>
      </c>
      <c r="L499" s="136">
        <f t="shared" si="83"/>
        <v>0</v>
      </c>
      <c r="M499" s="136">
        <f t="shared" si="83"/>
        <v>-568671</v>
      </c>
      <c r="N499" s="136">
        <f t="shared" si="83"/>
        <v>0</v>
      </c>
      <c r="O499" s="136">
        <f t="shared" si="83"/>
        <v>0</v>
      </c>
      <c r="P499" s="136">
        <f t="shared" si="83"/>
        <v>0</v>
      </c>
      <c r="Q499" s="136">
        <f t="shared" si="83"/>
        <v>0</v>
      </c>
      <c r="R499" s="136">
        <f t="shared" si="83"/>
        <v>-1487190</v>
      </c>
      <c r="S499" s="136">
        <f t="shared" si="83"/>
        <v>0</v>
      </c>
      <c r="T499" s="136">
        <f t="shared" si="83"/>
        <v>0</v>
      </c>
      <c r="U499" s="136">
        <f t="shared" si="83"/>
        <v>0</v>
      </c>
      <c r="V499" s="136">
        <f t="shared" si="83"/>
        <v>0</v>
      </c>
      <c r="W499" s="136">
        <f t="shared" si="83"/>
        <v>101692</v>
      </c>
      <c r="X499" s="136">
        <f t="shared" si="83"/>
        <v>0</v>
      </c>
      <c r="Y499" s="136">
        <f t="shared" si="83"/>
        <v>0</v>
      </c>
      <c r="Z499" s="136">
        <f t="shared" si="83"/>
        <v>0</v>
      </c>
      <c r="AA499" s="136">
        <f t="shared" si="83"/>
        <v>0</v>
      </c>
      <c r="AB499" s="136">
        <f t="shared" si="83"/>
        <v>-1590725</v>
      </c>
      <c r="AC499" s="136">
        <f t="shared" si="83"/>
        <v>0</v>
      </c>
      <c r="AD499" s="136">
        <f t="shared" si="83"/>
        <v>0</v>
      </c>
      <c r="AE499" s="136">
        <f t="shared" si="83"/>
        <v>0</v>
      </c>
      <c r="AF499" s="136">
        <f t="shared" si="83"/>
        <v>0</v>
      </c>
      <c r="AG499" s="136">
        <f t="shared" si="83"/>
        <v>-1199541</v>
      </c>
      <c r="AH499" s="136">
        <f t="shared" si="83"/>
        <v>0</v>
      </c>
      <c r="AI499" s="136">
        <f t="shared" si="83"/>
        <v>0</v>
      </c>
      <c r="AJ499" s="136">
        <f t="shared" si="83"/>
        <v>0</v>
      </c>
      <c r="AK499" s="136">
        <f t="shared" si="83"/>
        <v>0</v>
      </c>
      <c r="AL499" s="136">
        <f t="shared" si="83"/>
        <v>-1774146</v>
      </c>
      <c r="AM499" s="136">
        <f t="shared" si="83"/>
        <v>0</v>
      </c>
      <c r="AN499" s="136">
        <f t="shared" si="83"/>
        <v>0</v>
      </c>
      <c r="AO499" s="136">
        <f t="shared" si="83"/>
        <v>0</v>
      </c>
      <c r="AP499" s="136">
        <f t="shared" si="83"/>
        <v>0</v>
      </c>
      <c r="AQ499" s="136">
        <f t="shared" si="83"/>
        <v>-1948581</v>
      </c>
      <c r="AR499" s="136">
        <f t="shared" si="83"/>
        <v>0</v>
      </c>
      <c r="AS499" s="136">
        <f t="shared" si="83"/>
        <v>0</v>
      </c>
      <c r="AT499" s="136">
        <f t="shared" si="83"/>
        <v>0</v>
      </c>
      <c r="AU499" s="136">
        <f t="shared" si="83"/>
        <v>0</v>
      </c>
      <c r="AV499" s="136">
        <f t="shared" si="83"/>
        <v>-1632293</v>
      </c>
      <c r="AW499" s="136">
        <f t="shared" si="83"/>
        <v>0</v>
      </c>
      <c r="AX499" s="136">
        <f t="shared" si="83"/>
        <v>0</v>
      </c>
      <c r="AY499" s="136">
        <f t="shared" si="83"/>
        <v>0</v>
      </c>
      <c r="AZ499" s="136">
        <f t="shared" si="83"/>
        <v>0</v>
      </c>
      <c r="BA499" s="136">
        <f t="shared" si="83"/>
        <v>-517664</v>
      </c>
      <c r="BB499" s="136">
        <f t="shared" si="83"/>
        <v>0</v>
      </c>
      <c r="BC499" s="136">
        <f t="shared" si="83"/>
        <v>0</v>
      </c>
      <c r="BD499" s="136">
        <f t="shared" si="83"/>
        <v>0</v>
      </c>
      <c r="BE499" s="136">
        <f t="shared" si="83"/>
        <v>0</v>
      </c>
      <c r="BF499" s="136">
        <f t="shared" si="83"/>
        <v>-496027</v>
      </c>
      <c r="BG499" s="136">
        <f t="shared" si="83"/>
        <v>0</v>
      </c>
      <c r="BH499" s="136">
        <f t="shared" si="83"/>
        <v>0</v>
      </c>
      <c r="BI499" s="136">
        <f t="shared" si="83"/>
        <v>0</v>
      </c>
      <c r="BJ499" s="136">
        <f t="shared" si="83"/>
        <v>0</v>
      </c>
      <c r="BK499" s="136">
        <f t="shared" si="83"/>
        <v>-1193056</v>
      </c>
      <c r="BL499" s="136">
        <f t="shared" si="83"/>
        <v>0</v>
      </c>
      <c r="BM499" s="136">
        <f t="shared" si="83"/>
        <v>0</v>
      </c>
      <c r="BN499" s="136">
        <f t="shared" si="83"/>
        <v>0</v>
      </c>
      <c r="BO499" s="136">
        <f t="shared" si="83"/>
        <v>0</v>
      </c>
      <c r="BP499" s="136">
        <f t="shared" si="83"/>
        <v>-529761</v>
      </c>
      <c r="BQ499" s="136">
        <f t="shared" si="83"/>
        <v>0</v>
      </c>
      <c r="BR499" s="136">
        <f t="shared" si="83"/>
        <v>0</v>
      </c>
      <c r="BS499" s="136">
        <f t="shared" si="82"/>
        <v>0</v>
      </c>
      <c r="BT499" s="136">
        <f t="shared" si="81"/>
        <v>0</v>
      </c>
      <c r="BU499" s="136">
        <f t="shared" si="81"/>
        <v>-1954169</v>
      </c>
      <c r="BV499" s="136">
        <f t="shared" si="81"/>
        <v>0</v>
      </c>
      <c r="BW499" s="136">
        <f t="shared" si="81"/>
        <v>0</v>
      </c>
      <c r="BX499" s="136">
        <f t="shared" si="81"/>
        <v>0</v>
      </c>
      <c r="BY499" s="136">
        <f t="shared" si="81"/>
        <v>0</v>
      </c>
      <c r="CA499" s="136" t="e">
        <f>CA21-#REF!</f>
        <v>#REF!</v>
      </c>
      <c r="CB499" s="136" t="e">
        <f>CB21-#REF!</f>
        <v>#REF!</v>
      </c>
    </row>
    <row r="500" spans="8:80" hidden="1" x14ac:dyDescent="0.3">
      <c r="H500" s="136">
        <f t="shared" si="83"/>
        <v>0</v>
      </c>
      <c r="I500" s="136">
        <f t="shared" si="83"/>
        <v>0</v>
      </c>
      <c r="J500" s="136">
        <f t="shared" si="83"/>
        <v>0</v>
      </c>
      <c r="K500" s="136">
        <f t="shared" si="83"/>
        <v>0</v>
      </c>
      <c r="L500" s="136">
        <f t="shared" si="83"/>
        <v>0</v>
      </c>
      <c r="M500" s="136">
        <f t="shared" si="83"/>
        <v>0</v>
      </c>
      <c r="N500" s="136">
        <f t="shared" si="83"/>
        <v>0</v>
      </c>
      <c r="O500" s="136">
        <f t="shared" si="83"/>
        <v>0</v>
      </c>
      <c r="P500" s="136">
        <f t="shared" si="83"/>
        <v>0</v>
      </c>
      <c r="Q500" s="136">
        <f t="shared" si="83"/>
        <v>0</v>
      </c>
      <c r="R500" s="136">
        <f t="shared" si="83"/>
        <v>0</v>
      </c>
      <c r="S500" s="136">
        <f t="shared" si="83"/>
        <v>0</v>
      </c>
      <c r="T500" s="136">
        <f t="shared" si="83"/>
        <v>0</v>
      </c>
      <c r="U500" s="136">
        <f t="shared" si="83"/>
        <v>0</v>
      </c>
      <c r="V500" s="136">
        <f t="shared" si="83"/>
        <v>0</v>
      </c>
      <c r="W500" s="136">
        <f t="shared" si="83"/>
        <v>0</v>
      </c>
      <c r="X500" s="136">
        <f t="shared" si="83"/>
        <v>0</v>
      </c>
      <c r="Y500" s="136">
        <f t="shared" si="83"/>
        <v>0</v>
      </c>
      <c r="Z500" s="136">
        <f t="shared" si="83"/>
        <v>0</v>
      </c>
      <c r="AA500" s="136">
        <f t="shared" si="83"/>
        <v>0</v>
      </c>
      <c r="AB500" s="136">
        <f t="shared" si="83"/>
        <v>0</v>
      </c>
      <c r="AC500" s="136">
        <f t="shared" si="83"/>
        <v>0</v>
      </c>
      <c r="AD500" s="136">
        <f t="shared" si="83"/>
        <v>0</v>
      </c>
      <c r="AE500" s="136">
        <f t="shared" si="83"/>
        <v>0</v>
      </c>
      <c r="AF500" s="136">
        <f t="shared" si="83"/>
        <v>0</v>
      </c>
      <c r="AG500" s="136">
        <f t="shared" si="83"/>
        <v>0</v>
      </c>
      <c r="AH500" s="136">
        <f t="shared" si="83"/>
        <v>0</v>
      </c>
      <c r="AI500" s="136">
        <f t="shared" si="83"/>
        <v>0</v>
      </c>
      <c r="AJ500" s="136">
        <f t="shared" si="83"/>
        <v>0</v>
      </c>
      <c r="AK500" s="136">
        <f t="shared" si="83"/>
        <v>0</v>
      </c>
      <c r="AL500" s="136">
        <f t="shared" si="83"/>
        <v>0</v>
      </c>
      <c r="AM500" s="136">
        <f t="shared" si="83"/>
        <v>0</v>
      </c>
      <c r="AN500" s="136">
        <f t="shared" si="83"/>
        <v>0</v>
      </c>
      <c r="AO500" s="136">
        <f t="shared" si="83"/>
        <v>0</v>
      </c>
      <c r="AP500" s="136">
        <f t="shared" si="83"/>
        <v>0</v>
      </c>
      <c r="AQ500" s="136">
        <f t="shared" si="83"/>
        <v>0</v>
      </c>
      <c r="AR500" s="136">
        <f t="shared" si="83"/>
        <v>0</v>
      </c>
      <c r="AS500" s="136">
        <f t="shared" si="83"/>
        <v>0</v>
      </c>
      <c r="AT500" s="136">
        <f t="shared" si="83"/>
        <v>0</v>
      </c>
      <c r="AU500" s="136">
        <f t="shared" si="83"/>
        <v>0</v>
      </c>
      <c r="AV500" s="136">
        <f t="shared" si="83"/>
        <v>0</v>
      </c>
      <c r="AW500" s="136">
        <f t="shared" si="83"/>
        <v>0</v>
      </c>
      <c r="AX500" s="136">
        <f t="shared" si="83"/>
        <v>0</v>
      </c>
      <c r="AY500" s="136">
        <f t="shared" si="83"/>
        <v>0</v>
      </c>
      <c r="AZ500" s="136">
        <f t="shared" si="83"/>
        <v>0</v>
      </c>
      <c r="BA500" s="136">
        <f t="shared" si="83"/>
        <v>0</v>
      </c>
      <c r="BB500" s="136">
        <f t="shared" si="83"/>
        <v>0</v>
      </c>
      <c r="BC500" s="136">
        <f t="shared" si="83"/>
        <v>0</v>
      </c>
      <c r="BD500" s="136">
        <f t="shared" si="83"/>
        <v>0</v>
      </c>
      <c r="BE500" s="136">
        <f t="shared" si="83"/>
        <v>0</v>
      </c>
      <c r="BF500" s="136">
        <f t="shared" si="83"/>
        <v>0</v>
      </c>
      <c r="BG500" s="136">
        <f t="shared" si="83"/>
        <v>0</v>
      </c>
      <c r="BH500" s="136">
        <f t="shared" si="83"/>
        <v>0</v>
      </c>
      <c r="BI500" s="136">
        <f t="shared" si="83"/>
        <v>0</v>
      </c>
      <c r="BJ500" s="136">
        <f t="shared" si="83"/>
        <v>0</v>
      </c>
      <c r="BK500" s="136">
        <f t="shared" si="83"/>
        <v>0</v>
      </c>
      <c r="BL500" s="136">
        <f t="shared" si="83"/>
        <v>0</v>
      </c>
      <c r="BM500" s="136">
        <f t="shared" si="83"/>
        <v>0</v>
      </c>
      <c r="BN500" s="136">
        <f t="shared" si="83"/>
        <v>0</v>
      </c>
      <c r="BO500" s="136">
        <f t="shared" si="83"/>
        <v>0</v>
      </c>
      <c r="BP500" s="136">
        <f t="shared" si="83"/>
        <v>0</v>
      </c>
      <c r="BQ500" s="136">
        <f t="shared" si="83"/>
        <v>0</v>
      </c>
      <c r="BR500" s="136">
        <f t="shared" si="83"/>
        <v>0</v>
      </c>
      <c r="BS500" s="136">
        <f t="shared" si="82"/>
        <v>0</v>
      </c>
      <c r="BT500" s="136">
        <f t="shared" si="81"/>
        <v>0</v>
      </c>
      <c r="BU500" s="136">
        <f t="shared" si="81"/>
        <v>0</v>
      </c>
      <c r="BV500" s="136">
        <f t="shared" si="81"/>
        <v>0</v>
      </c>
      <c r="BW500" s="136">
        <f t="shared" si="81"/>
        <v>0</v>
      </c>
      <c r="BX500" s="136">
        <f t="shared" si="81"/>
        <v>0</v>
      </c>
      <c r="BY500" s="136">
        <f t="shared" si="81"/>
        <v>0</v>
      </c>
      <c r="CA500" s="136" t="e">
        <f>CA22-#REF!</f>
        <v>#REF!</v>
      </c>
      <c r="CB500" s="136" t="e">
        <f>CB22-#REF!</f>
        <v>#REF!</v>
      </c>
    </row>
    <row r="501" spans="8:80" hidden="1" x14ac:dyDescent="0.3">
      <c r="H501" s="136">
        <f t="shared" si="83"/>
        <v>-5346810</v>
      </c>
      <c r="I501" s="136">
        <f t="shared" si="83"/>
        <v>0</v>
      </c>
      <c r="J501" s="136">
        <f t="shared" si="83"/>
        <v>0</v>
      </c>
      <c r="K501" s="136">
        <f t="shared" si="83"/>
        <v>0</v>
      </c>
      <c r="L501" s="136">
        <f t="shared" si="83"/>
        <v>0</v>
      </c>
      <c r="M501" s="136">
        <f t="shared" si="83"/>
        <v>-226868</v>
      </c>
      <c r="N501" s="136">
        <f t="shared" si="83"/>
        <v>0</v>
      </c>
      <c r="O501" s="136">
        <f t="shared" si="83"/>
        <v>0</v>
      </c>
      <c r="P501" s="136">
        <f t="shared" si="83"/>
        <v>0</v>
      </c>
      <c r="Q501" s="136">
        <f t="shared" si="83"/>
        <v>0</v>
      </c>
      <c r="R501" s="136">
        <f t="shared" si="83"/>
        <v>-690173</v>
      </c>
      <c r="S501" s="136">
        <f t="shared" si="83"/>
        <v>0</v>
      </c>
      <c r="T501" s="136">
        <f t="shared" si="83"/>
        <v>0</v>
      </c>
      <c r="U501" s="136">
        <f t="shared" si="83"/>
        <v>0</v>
      </c>
      <c r="V501" s="136">
        <f t="shared" si="83"/>
        <v>0</v>
      </c>
      <c r="W501" s="136">
        <f t="shared" si="83"/>
        <v>-577493</v>
      </c>
      <c r="X501" s="136">
        <f t="shared" si="83"/>
        <v>0</v>
      </c>
      <c r="Y501" s="136">
        <f t="shared" si="83"/>
        <v>0</v>
      </c>
      <c r="Z501" s="136">
        <f t="shared" si="83"/>
        <v>0</v>
      </c>
      <c r="AA501" s="136">
        <f t="shared" si="83"/>
        <v>0</v>
      </c>
      <c r="AB501" s="136">
        <f t="shared" si="83"/>
        <v>-531636</v>
      </c>
      <c r="AC501" s="136">
        <f t="shared" si="83"/>
        <v>0</v>
      </c>
      <c r="AD501" s="136">
        <f t="shared" si="83"/>
        <v>0</v>
      </c>
      <c r="AE501" s="136">
        <f t="shared" si="83"/>
        <v>0</v>
      </c>
      <c r="AF501" s="136">
        <f t="shared" si="83"/>
        <v>0</v>
      </c>
      <c r="AG501" s="136">
        <f t="shared" si="83"/>
        <v>-533279</v>
      </c>
      <c r="AH501" s="136">
        <f t="shared" si="83"/>
        <v>0</v>
      </c>
      <c r="AI501" s="136">
        <f t="shared" si="83"/>
        <v>0</v>
      </c>
      <c r="AJ501" s="136">
        <f t="shared" si="83"/>
        <v>0</v>
      </c>
      <c r="AK501" s="136">
        <f t="shared" si="83"/>
        <v>0</v>
      </c>
      <c r="AL501" s="136">
        <f t="shared" si="83"/>
        <v>-884043</v>
      </c>
      <c r="AM501" s="136">
        <f t="shared" si="83"/>
        <v>0</v>
      </c>
      <c r="AN501" s="136">
        <f t="shared" si="83"/>
        <v>0</v>
      </c>
      <c r="AO501" s="136">
        <f t="shared" si="83"/>
        <v>0</v>
      </c>
      <c r="AP501" s="136">
        <f t="shared" si="83"/>
        <v>0</v>
      </c>
      <c r="AQ501" s="136">
        <f t="shared" si="83"/>
        <v>-400858</v>
      </c>
      <c r="AR501" s="136">
        <f t="shared" si="83"/>
        <v>0</v>
      </c>
      <c r="AS501" s="136">
        <f t="shared" si="83"/>
        <v>0</v>
      </c>
      <c r="AT501" s="136">
        <f t="shared" si="83"/>
        <v>0</v>
      </c>
      <c r="AU501" s="136">
        <f t="shared" si="83"/>
        <v>0</v>
      </c>
      <c r="AV501" s="136">
        <f t="shared" si="83"/>
        <v>-573304</v>
      </c>
      <c r="AW501" s="136">
        <f t="shared" si="83"/>
        <v>0</v>
      </c>
      <c r="AX501" s="136">
        <f t="shared" si="83"/>
        <v>0</v>
      </c>
      <c r="AY501" s="136">
        <f t="shared" si="83"/>
        <v>0</v>
      </c>
      <c r="AZ501" s="136">
        <f t="shared" si="83"/>
        <v>0</v>
      </c>
      <c r="BA501" s="136">
        <f t="shared" si="83"/>
        <v>-358994</v>
      </c>
      <c r="BB501" s="136">
        <f t="shared" si="83"/>
        <v>0</v>
      </c>
      <c r="BC501" s="136">
        <f t="shared" si="83"/>
        <v>0</v>
      </c>
      <c r="BD501" s="136">
        <f t="shared" si="83"/>
        <v>0</v>
      </c>
      <c r="BE501" s="136">
        <f t="shared" si="83"/>
        <v>0</v>
      </c>
      <c r="BF501" s="136">
        <f t="shared" si="83"/>
        <v>-446825</v>
      </c>
      <c r="BG501" s="136">
        <f t="shared" si="83"/>
        <v>0</v>
      </c>
      <c r="BH501" s="136">
        <f t="shared" si="83"/>
        <v>0</v>
      </c>
      <c r="BI501" s="136">
        <f t="shared" si="83"/>
        <v>0</v>
      </c>
      <c r="BJ501" s="136">
        <f t="shared" si="83"/>
        <v>0</v>
      </c>
      <c r="BK501" s="136">
        <f t="shared" si="83"/>
        <v>-328408</v>
      </c>
      <c r="BL501" s="136">
        <f t="shared" si="83"/>
        <v>0</v>
      </c>
      <c r="BM501" s="136">
        <f t="shared" si="83"/>
        <v>0</v>
      </c>
      <c r="BN501" s="136">
        <f t="shared" si="83"/>
        <v>0</v>
      </c>
      <c r="BO501" s="136">
        <f t="shared" si="83"/>
        <v>0</v>
      </c>
      <c r="BP501" s="136">
        <f t="shared" si="83"/>
        <v>-908120</v>
      </c>
      <c r="BQ501" s="136">
        <f t="shared" si="83"/>
        <v>0</v>
      </c>
      <c r="BR501" s="136">
        <f t="shared" si="83"/>
        <v>0</v>
      </c>
      <c r="BS501" s="136">
        <f t="shared" si="82"/>
        <v>0</v>
      </c>
      <c r="BT501" s="136">
        <f t="shared" si="81"/>
        <v>0</v>
      </c>
      <c r="BU501" s="136">
        <f t="shared" si="81"/>
        <v>-1494534</v>
      </c>
      <c r="BV501" s="136">
        <f t="shared" si="81"/>
        <v>0</v>
      </c>
      <c r="BW501" s="136">
        <f t="shared" si="81"/>
        <v>0</v>
      </c>
      <c r="BX501" s="136">
        <f t="shared" si="81"/>
        <v>0</v>
      </c>
      <c r="BY501" s="136">
        <f t="shared" si="81"/>
        <v>0</v>
      </c>
      <c r="CA501" s="136" t="e">
        <f>CA23-#REF!</f>
        <v>#REF!</v>
      </c>
      <c r="CB501" s="136" t="e">
        <f>CB23-#REF!</f>
        <v>#REF!</v>
      </c>
    </row>
    <row r="502" spans="8:80" hidden="1" x14ac:dyDescent="0.3">
      <c r="H502" s="136">
        <f t="shared" si="83"/>
        <v>-5346810</v>
      </c>
      <c r="I502" s="136">
        <f t="shared" si="83"/>
        <v>0</v>
      </c>
      <c r="J502" s="136">
        <f t="shared" si="83"/>
        <v>0</v>
      </c>
      <c r="K502" s="136">
        <f t="shared" ref="K502:BR502" si="84">K24-CC24</f>
        <v>0</v>
      </c>
      <c r="L502" s="136">
        <f t="shared" si="84"/>
        <v>0</v>
      </c>
      <c r="M502" s="136">
        <f t="shared" si="84"/>
        <v>-226868</v>
      </c>
      <c r="N502" s="136">
        <f t="shared" si="84"/>
        <v>0</v>
      </c>
      <c r="O502" s="136">
        <f t="shared" si="84"/>
        <v>0</v>
      </c>
      <c r="P502" s="136">
        <f t="shared" si="84"/>
        <v>0</v>
      </c>
      <c r="Q502" s="136">
        <f t="shared" si="84"/>
        <v>0</v>
      </c>
      <c r="R502" s="136">
        <f t="shared" si="84"/>
        <v>-690173</v>
      </c>
      <c r="S502" s="136">
        <f t="shared" si="84"/>
        <v>0</v>
      </c>
      <c r="T502" s="136">
        <f t="shared" si="84"/>
        <v>0</v>
      </c>
      <c r="U502" s="136">
        <f t="shared" si="84"/>
        <v>0</v>
      </c>
      <c r="V502" s="136">
        <f t="shared" si="84"/>
        <v>0</v>
      </c>
      <c r="W502" s="136">
        <f t="shared" si="84"/>
        <v>-577493</v>
      </c>
      <c r="X502" s="136">
        <f t="shared" si="84"/>
        <v>0</v>
      </c>
      <c r="Y502" s="136">
        <f t="shared" si="84"/>
        <v>0</v>
      </c>
      <c r="Z502" s="136">
        <f t="shared" si="84"/>
        <v>0</v>
      </c>
      <c r="AA502" s="136">
        <f t="shared" si="84"/>
        <v>0</v>
      </c>
      <c r="AB502" s="136">
        <f t="shared" si="84"/>
        <v>-531636</v>
      </c>
      <c r="AC502" s="136">
        <f t="shared" si="84"/>
        <v>0</v>
      </c>
      <c r="AD502" s="136">
        <f t="shared" si="84"/>
        <v>0</v>
      </c>
      <c r="AE502" s="136">
        <f t="shared" si="84"/>
        <v>0</v>
      </c>
      <c r="AF502" s="136">
        <f t="shared" si="84"/>
        <v>0</v>
      </c>
      <c r="AG502" s="136">
        <f t="shared" si="84"/>
        <v>-533279</v>
      </c>
      <c r="AH502" s="136">
        <f t="shared" si="84"/>
        <v>0</v>
      </c>
      <c r="AI502" s="136">
        <f t="shared" si="84"/>
        <v>0</v>
      </c>
      <c r="AJ502" s="136">
        <f t="shared" si="84"/>
        <v>0</v>
      </c>
      <c r="AK502" s="136">
        <f t="shared" si="84"/>
        <v>0</v>
      </c>
      <c r="AL502" s="136">
        <f t="shared" si="84"/>
        <v>-884043</v>
      </c>
      <c r="AM502" s="136">
        <f t="shared" si="84"/>
        <v>0</v>
      </c>
      <c r="AN502" s="136">
        <f t="shared" si="84"/>
        <v>0</v>
      </c>
      <c r="AO502" s="136">
        <f t="shared" si="84"/>
        <v>0</v>
      </c>
      <c r="AP502" s="136">
        <f t="shared" si="84"/>
        <v>0</v>
      </c>
      <c r="AQ502" s="136">
        <f t="shared" si="84"/>
        <v>-400858</v>
      </c>
      <c r="AR502" s="136">
        <f t="shared" si="84"/>
        <v>0</v>
      </c>
      <c r="AS502" s="136">
        <f t="shared" si="84"/>
        <v>0</v>
      </c>
      <c r="AT502" s="136">
        <f t="shared" si="84"/>
        <v>0</v>
      </c>
      <c r="AU502" s="136">
        <f t="shared" si="84"/>
        <v>0</v>
      </c>
      <c r="AV502" s="136">
        <f t="shared" si="84"/>
        <v>-573304</v>
      </c>
      <c r="AW502" s="136">
        <f t="shared" si="84"/>
        <v>0</v>
      </c>
      <c r="AX502" s="136">
        <f t="shared" si="84"/>
        <v>0</v>
      </c>
      <c r="AY502" s="136">
        <f t="shared" si="84"/>
        <v>0</v>
      </c>
      <c r="AZ502" s="136">
        <f t="shared" si="84"/>
        <v>0</v>
      </c>
      <c r="BA502" s="136">
        <f t="shared" si="84"/>
        <v>-358994</v>
      </c>
      <c r="BB502" s="136">
        <f t="shared" si="84"/>
        <v>0</v>
      </c>
      <c r="BC502" s="136">
        <f t="shared" si="84"/>
        <v>0</v>
      </c>
      <c r="BD502" s="136">
        <f t="shared" si="84"/>
        <v>0</v>
      </c>
      <c r="BE502" s="136">
        <f t="shared" si="84"/>
        <v>0</v>
      </c>
      <c r="BF502" s="136">
        <f t="shared" si="84"/>
        <v>-446825</v>
      </c>
      <c r="BG502" s="136">
        <f t="shared" si="84"/>
        <v>0</v>
      </c>
      <c r="BH502" s="136">
        <f t="shared" si="84"/>
        <v>0</v>
      </c>
      <c r="BI502" s="136">
        <f t="shared" si="84"/>
        <v>0</v>
      </c>
      <c r="BJ502" s="136">
        <f t="shared" si="84"/>
        <v>0</v>
      </c>
      <c r="BK502" s="136">
        <f t="shared" si="84"/>
        <v>-328408</v>
      </c>
      <c r="BL502" s="136">
        <f t="shared" si="84"/>
        <v>0</v>
      </c>
      <c r="BM502" s="136">
        <f t="shared" si="84"/>
        <v>0</v>
      </c>
      <c r="BN502" s="136">
        <f t="shared" si="84"/>
        <v>0</v>
      </c>
      <c r="BO502" s="136">
        <f t="shared" si="84"/>
        <v>0</v>
      </c>
      <c r="BP502" s="136">
        <f t="shared" si="84"/>
        <v>-908120</v>
      </c>
      <c r="BQ502" s="136">
        <f t="shared" si="84"/>
        <v>0</v>
      </c>
      <c r="BR502" s="136">
        <f t="shared" si="84"/>
        <v>0</v>
      </c>
      <c r="BS502" s="136">
        <f t="shared" si="82"/>
        <v>0</v>
      </c>
      <c r="BT502" s="136">
        <f t="shared" si="81"/>
        <v>0</v>
      </c>
      <c r="BU502" s="136">
        <f t="shared" si="81"/>
        <v>-1494534</v>
      </c>
      <c r="BV502" s="136">
        <f t="shared" si="81"/>
        <v>0</v>
      </c>
      <c r="BW502" s="136">
        <f t="shared" si="81"/>
        <v>0</v>
      </c>
      <c r="BX502" s="136">
        <f t="shared" si="81"/>
        <v>0</v>
      </c>
      <c r="BY502" s="136">
        <f t="shared" si="81"/>
        <v>0</v>
      </c>
      <c r="CA502" s="136" t="e">
        <f>CA24-#REF!</f>
        <v>#REF!</v>
      </c>
      <c r="CB502" s="136" t="e">
        <f>CB24-#REF!</f>
        <v>#REF!</v>
      </c>
    </row>
    <row r="503" spans="8:80" hidden="1" x14ac:dyDescent="0.3">
      <c r="H503" s="136">
        <f t="shared" ref="H503:BS506" si="85">H26-BZ26</f>
        <v>0</v>
      </c>
      <c r="I503" s="136">
        <f t="shared" si="85"/>
        <v>0</v>
      </c>
      <c r="J503" s="136">
        <f t="shared" si="85"/>
        <v>0</v>
      </c>
      <c r="K503" s="136">
        <f t="shared" si="85"/>
        <v>0</v>
      </c>
      <c r="L503" s="136">
        <f t="shared" si="85"/>
        <v>0</v>
      </c>
      <c r="M503" s="136">
        <f t="shared" si="85"/>
        <v>0</v>
      </c>
      <c r="N503" s="136">
        <f t="shared" si="85"/>
        <v>0</v>
      </c>
      <c r="O503" s="136">
        <f t="shared" si="85"/>
        <v>0</v>
      </c>
      <c r="P503" s="136">
        <f t="shared" si="85"/>
        <v>0</v>
      </c>
      <c r="Q503" s="136">
        <f t="shared" si="85"/>
        <v>0</v>
      </c>
      <c r="R503" s="136">
        <f t="shared" si="85"/>
        <v>0</v>
      </c>
      <c r="S503" s="136">
        <f t="shared" si="85"/>
        <v>0</v>
      </c>
      <c r="T503" s="136">
        <f t="shared" si="85"/>
        <v>0</v>
      </c>
      <c r="U503" s="136">
        <f t="shared" si="85"/>
        <v>0</v>
      </c>
      <c r="V503" s="136">
        <f t="shared" si="85"/>
        <v>0</v>
      </c>
      <c r="W503" s="136">
        <f t="shared" si="85"/>
        <v>0</v>
      </c>
      <c r="X503" s="136">
        <f t="shared" si="85"/>
        <v>0</v>
      </c>
      <c r="Y503" s="136">
        <f t="shared" si="85"/>
        <v>0</v>
      </c>
      <c r="Z503" s="136">
        <f t="shared" si="85"/>
        <v>0</v>
      </c>
      <c r="AA503" s="136">
        <f t="shared" si="85"/>
        <v>0</v>
      </c>
      <c r="AB503" s="136">
        <f t="shared" si="85"/>
        <v>0</v>
      </c>
      <c r="AC503" s="136">
        <f t="shared" si="85"/>
        <v>0</v>
      </c>
      <c r="AD503" s="136">
        <f t="shared" si="85"/>
        <v>0</v>
      </c>
      <c r="AE503" s="136">
        <f t="shared" si="85"/>
        <v>0</v>
      </c>
      <c r="AF503" s="136">
        <f t="shared" si="85"/>
        <v>0</v>
      </c>
      <c r="AG503" s="136">
        <f t="shared" si="85"/>
        <v>0</v>
      </c>
      <c r="AH503" s="136">
        <f t="shared" si="85"/>
        <v>0</v>
      </c>
      <c r="AI503" s="136">
        <f t="shared" si="85"/>
        <v>0</v>
      </c>
      <c r="AJ503" s="136">
        <f t="shared" si="85"/>
        <v>0</v>
      </c>
      <c r="AK503" s="136">
        <f t="shared" si="85"/>
        <v>0</v>
      </c>
      <c r="AL503" s="136">
        <f t="shared" si="85"/>
        <v>0</v>
      </c>
      <c r="AM503" s="136">
        <f t="shared" si="85"/>
        <v>0</v>
      </c>
      <c r="AN503" s="136">
        <f t="shared" si="85"/>
        <v>0</v>
      </c>
      <c r="AO503" s="136">
        <f t="shared" si="85"/>
        <v>0</v>
      </c>
      <c r="AP503" s="136">
        <f t="shared" si="85"/>
        <v>0</v>
      </c>
      <c r="AQ503" s="136">
        <f t="shared" si="85"/>
        <v>0</v>
      </c>
      <c r="AR503" s="136">
        <f t="shared" si="85"/>
        <v>0</v>
      </c>
      <c r="AS503" s="136">
        <f t="shared" si="85"/>
        <v>0</v>
      </c>
      <c r="AT503" s="136">
        <f t="shared" si="85"/>
        <v>0</v>
      </c>
      <c r="AU503" s="136">
        <f t="shared" si="85"/>
        <v>0</v>
      </c>
      <c r="AV503" s="136">
        <f t="shared" si="85"/>
        <v>0</v>
      </c>
      <c r="AW503" s="136">
        <f t="shared" si="85"/>
        <v>0</v>
      </c>
      <c r="AX503" s="136">
        <f t="shared" si="85"/>
        <v>0</v>
      </c>
      <c r="AY503" s="136">
        <f t="shared" si="85"/>
        <v>0</v>
      </c>
      <c r="AZ503" s="136">
        <f t="shared" si="85"/>
        <v>0</v>
      </c>
      <c r="BA503" s="136">
        <f t="shared" si="85"/>
        <v>0</v>
      </c>
      <c r="BB503" s="136">
        <f t="shared" si="85"/>
        <v>0</v>
      </c>
      <c r="BC503" s="136">
        <f t="shared" si="85"/>
        <v>0</v>
      </c>
      <c r="BD503" s="136">
        <f t="shared" si="85"/>
        <v>0</v>
      </c>
      <c r="BE503" s="136">
        <f t="shared" si="85"/>
        <v>0</v>
      </c>
      <c r="BF503" s="136">
        <f t="shared" si="85"/>
        <v>0</v>
      </c>
      <c r="BG503" s="136">
        <f t="shared" si="85"/>
        <v>0</v>
      </c>
      <c r="BH503" s="136">
        <f t="shared" si="85"/>
        <v>0</v>
      </c>
      <c r="BI503" s="136">
        <f t="shared" si="85"/>
        <v>0</v>
      </c>
      <c r="BJ503" s="136">
        <f t="shared" si="85"/>
        <v>0</v>
      </c>
      <c r="BK503" s="136">
        <f t="shared" si="85"/>
        <v>0</v>
      </c>
      <c r="BL503" s="136">
        <f t="shared" si="85"/>
        <v>0</v>
      </c>
      <c r="BM503" s="136">
        <f t="shared" si="85"/>
        <v>0</v>
      </c>
      <c r="BN503" s="136">
        <f t="shared" si="85"/>
        <v>0</v>
      </c>
      <c r="BO503" s="136">
        <f t="shared" si="85"/>
        <v>0</v>
      </c>
      <c r="BP503" s="136">
        <f t="shared" si="85"/>
        <v>0</v>
      </c>
      <c r="BQ503" s="136">
        <f t="shared" si="85"/>
        <v>0</v>
      </c>
      <c r="BR503" s="136">
        <f t="shared" si="85"/>
        <v>0</v>
      </c>
      <c r="BS503" s="136">
        <f t="shared" si="85"/>
        <v>0</v>
      </c>
      <c r="BT503" s="136">
        <f t="shared" ref="BT503:BY518" si="86">BT26-EL26</f>
        <v>0</v>
      </c>
      <c r="BU503" s="136">
        <f t="shared" si="86"/>
        <v>0</v>
      </c>
      <c r="BV503" s="136">
        <f t="shared" si="86"/>
        <v>0</v>
      </c>
      <c r="BW503" s="136">
        <f t="shared" si="86"/>
        <v>0</v>
      </c>
      <c r="BX503" s="136">
        <f t="shared" si="86"/>
        <v>0</v>
      </c>
      <c r="BY503" s="136">
        <f t="shared" si="86"/>
        <v>0</v>
      </c>
      <c r="CA503" s="136" t="e">
        <f>CA26-#REF!</f>
        <v>#REF!</v>
      </c>
      <c r="CB503" s="136" t="e">
        <f>CB26-#REF!</f>
        <v>#REF!</v>
      </c>
    </row>
    <row r="504" spans="8:80" hidden="1" x14ac:dyDescent="0.3">
      <c r="H504" s="136">
        <f t="shared" si="85"/>
        <v>0</v>
      </c>
      <c r="I504" s="136">
        <f t="shared" si="85"/>
        <v>0</v>
      </c>
      <c r="J504" s="136">
        <f t="shared" si="85"/>
        <v>0</v>
      </c>
      <c r="K504" s="136">
        <f t="shared" si="85"/>
        <v>0</v>
      </c>
      <c r="L504" s="136">
        <f t="shared" si="85"/>
        <v>0</v>
      </c>
      <c r="M504" s="136">
        <f t="shared" si="85"/>
        <v>0</v>
      </c>
      <c r="N504" s="136">
        <f t="shared" si="85"/>
        <v>0</v>
      </c>
      <c r="O504" s="136">
        <f t="shared" si="85"/>
        <v>0</v>
      </c>
      <c r="P504" s="136">
        <f t="shared" si="85"/>
        <v>0</v>
      </c>
      <c r="Q504" s="136">
        <f t="shared" si="85"/>
        <v>0</v>
      </c>
      <c r="R504" s="136">
        <f t="shared" si="85"/>
        <v>0</v>
      </c>
      <c r="S504" s="136">
        <f t="shared" si="85"/>
        <v>0</v>
      </c>
      <c r="T504" s="136">
        <f t="shared" si="85"/>
        <v>0</v>
      </c>
      <c r="U504" s="136">
        <f t="shared" si="85"/>
        <v>0</v>
      </c>
      <c r="V504" s="136">
        <f t="shared" si="85"/>
        <v>0</v>
      </c>
      <c r="W504" s="136">
        <f t="shared" si="85"/>
        <v>0</v>
      </c>
      <c r="X504" s="136">
        <f t="shared" si="85"/>
        <v>0</v>
      </c>
      <c r="Y504" s="136">
        <f t="shared" si="85"/>
        <v>0</v>
      </c>
      <c r="Z504" s="136">
        <f t="shared" si="85"/>
        <v>0</v>
      </c>
      <c r="AA504" s="136">
        <f t="shared" si="85"/>
        <v>0</v>
      </c>
      <c r="AB504" s="136">
        <f t="shared" si="85"/>
        <v>0</v>
      </c>
      <c r="AC504" s="136">
        <f t="shared" si="85"/>
        <v>0</v>
      </c>
      <c r="AD504" s="136">
        <f t="shared" si="85"/>
        <v>0</v>
      </c>
      <c r="AE504" s="136">
        <f t="shared" si="85"/>
        <v>0</v>
      </c>
      <c r="AF504" s="136">
        <f t="shared" si="85"/>
        <v>0</v>
      </c>
      <c r="AG504" s="136">
        <f t="shared" si="85"/>
        <v>0</v>
      </c>
      <c r="AH504" s="136">
        <f t="shared" si="85"/>
        <v>0</v>
      </c>
      <c r="AI504" s="136">
        <f t="shared" si="85"/>
        <v>0</v>
      </c>
      <c r="AJ504" s="136">
        <f t="shared" si="85"/>
        <v>0</v>
      </c>
      <c r="AK504" s="136">
        <f t="shared" si="85"/>
        <v>0</v>
      </c>
      <c r="AL504" s="136">
        <f t="shared" si="85"/>
        <v>0</v>
      </c>
      <c r="AM504" s="136">
        <f t="shared" si="85"/>
        <v>0</v>
      </c>
      <c r="AN504" s="136">
        <f t="shared" si="85"/>
        <v>0</v>
      </c>
      <c r="AO504" s="136">
        <f t="shared" si="85"/>
        <v>0</v>
      </c>
      <c r="AP504" s="136">
        <f t="shared" si="85"/>
        <v>0</v>
      </c>
      <c r="AQ504" s="136">
        <f t="shared" si="85"/>
        <v>0</v>
      </c>
      <c r="AR504" s="136">
        <f t="shared" si="85"/>
        <v>0</v>
      </c>
      <c r="AS504" s="136">
        <f t="shared" si="85"/>
        <v>0</v>
      </c>
      <c r="AT504" s="136">
        <f t="shared" si="85"/>
        <v>0</v>
      </c>
      <c r="AU504" s="136">
        <f t="shared" si="85"/>
        <v>0</v>
      </c>
      <c r="AV504" s="136">
        <f t="shared" si="85"/>
        <v>0</v>
      </c>
      <c r="AW504" s="136">
        <f t="shared" si="85"/>
        <v>0</v>
      </c>
      <c r="AX504" s="136">
        <f t="shared" si="85"/>
        <v>0</v>
      </c>
      <c r="AY504" s="136">
        <f t="shared" si="85"/>
        <v>0</v>
      </c>
      <c r="AZ504" s="136">
        <f t="shared" si="85"/>
        <v>0</v>
      </c>
      <c r="BA504" s="136">
        <f t="shared" si="85"/>
        <v>0</v>
      </c>
      <c r="BB504" s="136">
        <f t="shared" si="85"/>
        <v>0</v>
      </c>
      <c r="BC504" s="136">
        <f t="shared" si="85"/>
        <v>0</v>
      </c>
      <c r="BD504" s="136">
        <f t="shared" si="85"/>
        <v>0</v>
      </c>
      <c r="BE504" s="136">
        <f t="shared" si="85"/>
        <v>0</v>
      </c>
      <c r="BF504" s="136">
        <f t="shared" si="85"/>
        <v>0</v>
      </c>
      <c r="BG504" s="136">
        <f t="shared" si="85"/>
        <v>0</v>
      </c>
      <c r="BH504" s="136">
        <f t="shared" si="85"/>
        <v>0</v>
      </c>
      <c r="BI504" s="136">
        <f t="shared" si="85"/>
        <v>0</v>
      </c>
      <c r="BJ504" s="136">
        <f t="shared" si="85"/>
        <v>0</v>
      </c>
      <c r="BK504" s="136">
        <f t="shared" si="85"/>
        <v>0</v>
      </c>
      <c r="BL504" s="136">
        <f t="shared" si="85"/>
        <v>0</v>
      </c>
      <c r="BM504" s="136">
        <f t="shared" si="85"/>
        <v>0</v>
      </c>
      <c r="BN504" s="136">
        <f t="shared" si="85"/>
        <v>0</v>
      </c>
      <c r="BO504" s="136">
        <f t="shared" si="85"/>
        <v>0</v>
      </c>
      <c r="BP504" s="136">
        <f t="shared" si="85"/>
        <v>0</v>
      </c>
      <c r="BQ504" s="136">
        <f t="shared" si="85"/>
        <v>0</v>
      </c>
      <c r="BR504" s="136">
        <f t="shared" si="85"/>
        <v>0</v>
      </c>
      <c r="BS504" s="136">
        <f t="shared" si="85"/>
        <v>0</v>
      </c>
      <c r="BT504" s="136">
        <f t="shared" si="86"/>
        <v>0</v>
      </c>
      <c r="BU504" s="136">
        <f t="shared" si="86"/>
        <v>0</v>
      </c>
      <c r="BV504" s="136">
        <f t="shared" si="86"/>
        <v>0</v>
      </c>
      <c r="BW504" s="136">
        <f t="shared" si="86"/>
        <v>0</v>
      </c>
      <c r="BX504" s="136">
        <f t="shared" si="86"/>
        <v>0</v>
      </c>
      <c r="BY504" s="136">
        <f t="shared" si="86"/>
        <v>0</v>
      </c>
      <c r="CA504" s="136" t="e">
        <f>CA27-#REF!</f>
        <v>#REF!</v>
      </c>
      <c r="CB504" s="136" t="e">
        <f>CB27-#REF!</f>
        <v>#REF!</v>
      </c>
    </row>
    <row r="505" spans="8:80" hidden="1" x14ac:dyDescent="0.3">
      <c r="H505" s="136">
        <f t="shared" si="85"/>
        <v>0</v>
      </c>
      <c r="I505" s="136">
        <f t="shared" si="85"/>
        <v>0</v>
      </c>
      <c r="J505" s="136">
        <f t="shared" si="85"/>
        <v>0</v>
      </c>
      <c r="K505" s="136">
        <f t="shared" si="85"/>
        <v>0</v>
      </c>
      <c r="L505" s="136">
        <f t="shared" si="85"/>
        <v>0</v>
      </c>
      <c r="M505" s="136">
        <f t="shared" si="85"/>
        <v>0</v>
      </c>
      <c r="N505" s="136">
        <f t="shared" si="85"/>
        <v>0</v>
      </c>
      <c r="O505" s="136">
        <f t="shared" si="85"/>
        <v>0</v>
      </c>
      <c r="P505" s="136">
        <f t="shared" si="85"/>
        <v>0</v>
      </c>
      <c r="Q505" s="136">
        <f t="shared" si="85"/>
        <v>0</v>
      </c>
      <c r="R505" s="136">
        <f t="shared" si="85"/>
        <v>0</v>
      </c>
      <c r="S505" s="136">
        <f t="shared" si="85"/>
        <v>0</v>
      </c>
      <c r="T505" s="136">
        <f t="shared" si="85"/>
        <v>0</v>
      </c>
      <c r="U505" s="136">
        <f t="shared" si="85"/>
        <v>0</v>
      </c>
      <c r="V505" s="136">
        <f t="shared" si="85"/>
        <v>0</v>
      </c>
      <c r="W505" s="136">
        <f t="shared" si="85"/>
        <v>0</v>
      </c>
      <c r="X505" s="136">
        <f t="shared" si="85"/>
        <v>0</v>
      </c>
      <c r="Y505" s="136">
        <f t="shared" si="85"/>
        <v>0</v>
      </c>
      <c r="Z505" s="136">
        <f t="shared" si="85"/>
        <v>0</v>
      </c>
      <c r="AA505" s="136">
        <f t="shared" si="85"/>
        <v>0</v>
      </c>
      <c r="AB505" s="136">
        <f t="shared" si="85"/>
        <v>0</v>
      </c>
      <c r="AC505" s="136">
        <f t="shared" si="85"/>
        <v>0</v>
      </c>
      <c r="AD505" s="136">
        <f t="shared" si="85"/>
        <v>0</v>
      </c>
      <c r="AE505" s="136">
        <f t="shared" si="85"/>
        <v>0</v>
      </c>
      <c r="AF505" s="136">
        <f t="shared" si="85"/>
        <v>0</v>
      </c>
      <c r="AG505" s="136">
        <f t="shared" si="85"/>
        <v>0</v>
      </c>
      <c r="AH505" s="136">
        <f t="shared" si="85"/>
        <v>0</v>
      </c>
      <c r="AI505" s="136">
        <f t="shared" si="85"/>
        <v>0</v>
      </c>
      <c r="AJ505" s="136">
        <f t="shared" si="85"/>
        <v>0</v>
      </c>
      <c r="AK505" s="136">
        <f t="shared" si="85"/>
        <v>0</v>
      </c>
      <c r="AL505" s="136">
        <f t="shared" si="85"/>
        <v>0</v>
      </c>
      <c r="AM505" s="136">
        <f t="shared" si="85"/>
        <v>0</v>
      </c>
      <c r="AN505" s="136">
        <f t="shared" si="85"/>
        <v>0</v>
      </c>
      <c r="AO505" s="136">
        <f t="shared" si="85"/>
        <v>0</v>
      </c>
      <c r="AP505" s="136">
        <f t="shared" si="85"/>
        <v>0</v>
      </c>
      <c r="AQ505" s="136">
        <f t="shared" si="85"/>
        <v>0</v>
      </c>
      <c r="AR505" s="136">
        <f t="shared" si="85"/>
        <v>0</v>
      </c>
      <c r="AS505" s="136">
        <f t="shared" si="85"/>
        <v>0</v>
      </c>
      <c r="AT505" s="136">
        <f t="shared" si="85"/>
        <v>0</v>
      </c>
      <c r="AU505" s="136">
        <f t="shared" si="85"/>
        <v>0</v>
      </c>
      <c r="AV505" s="136">
        <f t="shared" si="85"/>
        <v>0</v>
      </c>
      <c r="AW505" s="136">
        <f t="shared" si="85"/>
        <v>0</v>
      </c>
      <c r="AX505" s="136">
        <f t="shared" si="85"/>
        <v>0</v>
      </c>
      <c r="AY505" s="136">
        <f t="shared" si="85"/>
        <v>0</v>
      </c>
      <c r="AZ505" s="136">
        <f t="shared" si="85"/>
        <v>0</v>
      </c>
      <c r="BA505" s="136">
        <f t="shared" si="85"/>
        <v>0</v>
      </c>
      <c r="BB505" s="136">
        <f t="shared" si="85"/>
        <v>0</v>
      </c>
      <c r="BC505" s="136">
        <f t="shared" si="85"/>
        <v>0</v>
      </c>
      <c r="BD505" s="136">
        <f t="shared" si="85"/>
        <v>0</v>
      </c>
      <c r="BE505" s="136">
        <f t="shared" si="85"/>
        <v>0</v>
      </c>
      <c r="BF505" s="136">
        <f t="shared" si="85"/>
        <v>0</v>
      </c>
      <c r="BG505" s="136">
        <f t="shared" si="85"/>
        <v>0</v>
      </c>
      <c r="BH505" s="136">
        <f t="shared" si="85"/>
        <v>0</v>
      </c>
      <c r="BI505" s="136">
        <f t="shared" si="85"/>
        <v>0</v>
      </c>
      <c r="BJ505" s="136">
        <f t="shared" si="85"/>
        <v>0</v>
      </c>
      <c r="BK505" s="136">
        <f t="shared" si="85"/>
        <v>0</v>
      </c>
      <c r="BL505" s="136">
        <f t="shared" si="85"/>
        <v>0</v>
      </c>
      <c r="BM505" s="136">
        <f t="shared" si="85"/>
        <v>0</v>
      </c>
      <c r="BN505" s="136">
        <f t="shared" si="85"/>
        <v>0</v>
      </c>
      <c r="BO505" s="136">
        <f t="shared" si="85"/>
        <v>0</v>
      </c>
      <c r="BP505" s="136">
        <f t="shared" si="85"/>
        <v>0</v>
      </c>
      <c r="BQ505" s="136">
        <f t="shared" si="85"/>
        <v>0</v>
      </c>
      <c r="BR505" s="136">
        <f t="shared" si="85"/>
        <v>0</v>
      </c>
      <c r="BS505" s="136">
        <f t="shared" si="85"/>
        <v>0</v>
      </c>
      <c r="BT505" s="136">
        <f t="shared" si="86"/>
        <v>0</v>
      </c>
      <c r="BU505" s="136">
        <f t="shared" si="86"/>
        <v>0</v>
      </c>
      <c r="BV505" s="136">
        <f t="shared" si="86"/>
        <v>0</v>
      </c>
      <c r="BW505" s="136">
        <f t="shared" si="86"/>
        <v>0</v>
      </c>
      <c r="BX505" s="136">
        <f t="shared" si="86"/>
        <v>0</v>
      </c>
      <c r="BY505" s="136">
        <f t="shared" si="86"/>
        <v>0</v>
      </c>
      <c r="CA505" s="136" t="e">
        <f>CA28-#REF!</f>
        <v>#REF!</v>
      </c>
      <c r="CB505" s="136" t="e">
        <f>CB28-#REF!</f>
        <v>#REF!</v>
      </c>
    </row>
    <row r="506" spans="8:80" hidden="1" x14ac:dyDescent="0.3">
      <c r="H506" s="136">
        <f t="shared" si="85"/>
        <v>0</v>
      </c>
      <c r="I506" s="136">
        <f t="shared" si="85"/>
        <v>0</v>
      </c>
      <c r="J506" s="136">
        <f t="shared" si="85"/>
        <v>0</v>
      </c>
      <c r="K506" s="136">
        <f t="shared" si="85"/>
        <v>0</v>
      </c>
      <c r="L506" s="136">
        <f t="shared" si="85"/>
        <v>0</v>
      </c>
      <c r="M506" s="136">
        <f t="shared" si="85"/>
        <v>0</v>
      </c>
      <c r="N506" s="136">
        <f t="shared" si="85"/>
        <v>0</v>
      </c>
      <c r="O506" s="136">
        <f t="shared" si="85"/>
        <v>0</v>
      </c>
      <c r="P506" s="136">
        <f t="shared" si="85"/>
        <v>0</v>
      </c>
      <c r="Q506" s="136">
        <f t="shared" si="85"/>
        <v>0</v>
      </c>
      <c r="R506" s="136">
        <f t="shared" si="85"/>
        <v>0</v>
      </c>
      <c r="S506" s="136">
        <f t="shared" si="85"/>
        <v>0</v>
      </c>
      <c r="T506" s="136">
        <f t="shared" si="85"/>
        <v>0</v>
      </c>
      <c r="U506" s="136">
        <f t="shared" si="85"/>
        <v>0</v>
      </c>
      <c r="V506" s="136">
        <f t="shared" si="85"/>
        <v>0</v>
      </c>
      <c r="W506" s="136">
        <f t="shared" si="85"/>
        <v>0</v>
      </c>
      <c r="X506" s="136">
        <f t="shared" si="85"/>
        <v>0</v>
      </c>
      <c r="Y506" s="136">
        <f t="shared" si="85"/>
        <v>0</v>
      </c>
      <c r="Z506" s="136">
        <f t="shared" si="85"/>
        <v>0</v>
      </c>
      <c r="AA506" s="136">
        <f t="shared" si="85"/>
        <v>0</v>
      </c>
      <c r="AB506" s="136">
        <f t="shared" si="85"/>
        <v>0</v>
      </c>
      <c r="AC506" s="136">
        <f t="shared" si="85"/>
        <v>0</v>
      </c>
      <c r="AD506" s="136">
        <f t="shared" si="85"/>
        <v>0</v>
      </c>
      <c r="AE506" s="136">
        <f t="shared" si="85"/>
        <v>0</v>
      </c>
      <c r="AF506" s="136">
        <f t="shared" si="85"/>
        <v>0</v>
      </c>
      <c r="AG506" s="136">
        <f t="shared" si="85"/>
        <v>0</v>
      </c>
      <c r="AH506" s="136">
        <f t="shared" si="85"/>
        <v>0</v>
      </c>
      <c r="AI506" s="136">
        <f t="shared" si="85"/>
        <v>0</v>
      </c>
      <c r="AJ506" s="136">
        <f t="shared" si="85"/>
        <v>0</v>
      </c>
      <c r="AK506" s="136">
        <f t="shared" si="85"/>
        <v>0</v>
      </c>
      <c r="AL506" s="136">
        <f t="shared" si="85"/>
        <v>0</v>
      </c>
      <c r="AM506" s="136">
        <f t="shared" si="85"/>
        <v>0</v>
      </c>
      <c r="AN506" s="136">
        <f t="shared" si="85"/>
        <v>0</v>
      </c>
      <c r="AO506" s="136">
        <f t="shared" si="85"/>
        <v>0</v>
      </c>
      <c r="AP506" s="136">
        <f t="shared" si="85"/>
        <v>0</v>
      </c>
      <c r="AQ506" s="136">
        <f t="shared" si="85"/>
        <v>0</v>
      </c>
      <c r="AR506" s="136">
        <f t="shared" si="85"/>
        <v>0</v>
      </c>
      <c r="AS506" s="136">
        <f t="shared" si="85"/>
        <v>0</v>
      </c>
      <c r="AT506" s="136">
        <f t="shared" si="85"/>
        <v>0</v>
      </c>
      <c r="AU506" s="136">
        <f t="shared" si="85"/>
        <v>0</v>
      </c>
      <c r="AV506" s="136">
        <f t="shared" si="85"/>
        <v>0</v>
      </c>
      <c r="AW506" s="136">
        <f t="shared" si="85"/>
        <v>0</v>
      </c>
      <c r="AX506" s="136">
        <f t="shared" si="85"/>
        <v>0</v>
      </c>
      <c r="AY506" s="136">
        <f t="shared" si="85"/>
        <v>0</v>
      </c>
      <c r="AZ506" s="136">
        <f t="shared" si="85"/>
        <v>0</v>
      </c>
      <c r="BA506" s="136">
        <f t="shared" si="85"/>
        <v>0</v>
      </c>
      <c r="BB506" s="136">
        <f t="shared" si="85"/>
        <v>0</v>
      </c>
      <c r="BC506" s="136">
        <f t="shared" si="85"/>
        <v>0</v>
      </c>
      <c r="BD506" s="136">
        <f t="shared" si="85"/>
        <v>0</v>
      </c>
      <c r="BE506" s="136">
        <f t="shared" si="85"/>
        <v>0</v>
      </c>
      <c r="BF506" s="136">
        <f t="shared" si="85"/>
        <v>0</v>
      </c>
      <c r="BG506" s="136">
        <f t="shared" si="85"/>
        <v>0</v>
      </c>
      <c r="BH506" s="136">
        <f t="shared" si="85"/>
        <v>0</v>
      </c>
      <c r="BI506" s="136">
        <f t="shared" si="85"/>
        <v>0</v>
      </c>
      <c r="BJ506" s="136">
        <f t="shared" si="85"/>
        <v>0</v>
      </c>
      <c r="BK506" s="136">
        <f t="shared" si="85"/>
        <v>0</v>
      </c>
      <c r="BL506" s="136">
        <f t="shared" si="85"/>
        <v>0</v>
      </c>
      <c r="BM506" s="136">
        <f t="shared" si="85"/>
        <v>0</v>
      </c>
      <c r="BN506" s="136">
        <f t="shared" si="85"/>
        <v>0</v>
      </c>
      <c r="BO506" s="136">
        <f t="shared" si="85"/>
        <v>0</v>
      </c>
      <c r="BP506" s="136">
        <f t="shared" si="85"/>
        <v>0</v>
      </c>
      <c r="BQ506" s="136">
        <f t="shared" si="85"/>
        <v>0</v>
      </c>
      <c r="BR506" s="136">
        <f t="shared" si="85"/>
        <v>0</v>
      </c>
      <c r="BS506" s="136">
        <f t="shared" ref="BS506:BY521" si="87">BS29-EK29</f>
        <v>0</v>
      </c>
      <c r="BT506" s="136">
        <f t="shared" si="86"/>
        <v>0</v>
      </c>
      <c r="BU506" s="136">
        <f t="shared" si="86"/>
        <v>0</v>
      </c>
      <c r="BV506" s="136">
        <f t="shared" si="86"/>
        <v>0</v>
      </c>
      <c r="BW506" s="136">
        <f t="shared" si="86"/>
        <v>0</v>
      </c>
      <c r="BX506" s="136">
        <f t="shared" si="86"/>
        <v>0</v>
      </c>
      <c r="BY506" s="136">
        <f t="shared" si="86"/>
        <v>0</v>
      </c>
      <c r="CA506" s="136" t="e">
        <f>CA29-#REF!</f>
        <v>#REF!</v>
      </c>
      <c r="CB506" s="136" t="e">
        <f>CB29-#REF!</f>
        <v>#REF!</v>
      </c>
    </row>
    <row r="507" spans="8:80" hidden="1" x14ac:dyDescent="0.3">
      <c r="H507" s="136">
        <f t="shared" ref="H507:BR511" si="88">H30-BZ30</f>
        <v>0</v>
      </c>
      <c r="I507" s="136">
        <f t="shared" si="88"/>
        <v>0</v>
      </c>
      <c r="J507" s="136">
        <f t="shared" si="88"/>
        <v>0</v>
      </c>
      <c r="K507" s="136">
        <f t="shared" si="88"/>
        <v>0</v>
      </c>
      <c r="L507" s="136">
        <f t="shared" si="88"/>
        <v>0</v>
      </c>
      <c r="M507" s="136">
        <f t="shared" si="88"/>
        <v>0</v>
      </c>
      <c r="N507" s="136">
        <f t="shared" si="88"/>
        <v>0</v>
      </c>
      <c r="O507" s="136">
        <f t="shared" si="88"/>
        <v>0</v>
      </c>
      <c r="P507" s="136">
        <f t="shared" si="88"/>
        <v>0</v>
      </c>
      <c r="Q507" s="136">
        <f t="shared" si="88"/>
        <v>0</v>
      </c>
      <c r="R507" s="136">
        <f t="shared" si="88"/>
        <v>0</v>
      </c>
      <c r="S507" s="136">
        <f t="shared" si="88"/>
        <v>0</v>
      </c>
      <c r="T507" s="136">
        <f t="shared" si="88"/>
        <v>0</v>
      </c>
      <c r="U507" s="136">
        <f t="shared" si="88"/>
        <v>0</v>
      </c>
      <c r="V507" s="136">
        <f t="shared" si="88"/>
        <v>0</v>
      </c>
      <c r="W507" s="136">
        <f t="shared" si="88"/>
        <v>0</v>
      </c>
      <c r="X507" s="136">
        <f t="shared" si="88"/>
        <v>0</v>
      </c>
      <c r="Y507" s="136">
        <f t="shared" si="88"/>
        <v>0</v>
      </c>
      <c r="Z507" s="136">
        <f t="shared" si="88"/>
        <v>0</v>
      </c>
      <c r="AA507" s="136">
        <f t="shared" si="88"/>
        <v>0</v>
      </c>
      <c r="AB507" s="136">
        <f t="shared" si="88"/>
        <v>0</v>
      </c>
      <c r="AC507" s="136">
        <f t="shared" si="88"/>
        <v>0</v>
      </c>
      <c r="AD507" s="136">
        <f t="shared" si="88"/>
        <v>0</v>
      </c>
      <c r="AE507" s="136">
        <f t="shared" si="88"/>
        <v>0</v>
      </c>
      <c r="AF507" s="136">
        <f t="shared" si="88"/>
        <v>0</v>
      </c>
      <c r="AG507" s="136">
        <f t="shared" si="88"/>
        <v>0</v>
      </c>
      <c r="AH507" s="136">
        <f t="shared" si="88"/>
        <v>0</v>
      </c>
      <c r="AI507" s="136">
        <f t="shared" si="88"/>
        <v>0</v>
      </c>
      <c r="AJ507" s="136">
        <f t="shared" si="88"/>
        <v>0</v>
      </c>
      <c r="AK507" s="136">
        <f t="shared" si="88"/>
        <v>0</v>
      </c>
      <c r="AL507" s="136">
        <f t="shared" si="88"/>
        <v>0</v>
      </c>
      <c r="AM507" s="136">
        <f t="shared" si="88"/>
        <v>0</v>
      </c>
      <c r="AN507" s="136">
        <f t="shared" si="88"/>
        <v>0</v>
      </c>
      <c r="AO507" s="136">
        <f t="shared" si="88"/>
        <v>0</v>
      </c>
      <c r="AP507" s="136">
        <f t="shared" si="88"/>
        <v>0</v>
      </c>
      <c r="AQ507" s="136">
        <f t="shared" si="88"/>
        <v>0</v>
      </c>
      <c r="AR507" s="136">
        <f t="shared" si="88"/>
        <v>0</v>
      </c>
      <c r="AS507" s="136">
        <f t="shared" si="88"/>
        <v>0</v>
      </c>
      <c r="AT507" s="136">
        <f t="shared" si="88"/>
        <v>0</v>
      </c>
      <c r="AU507" s="136">
        <f t="shared" si="88"/>
        <v>0</v>
      </c>
      <c r="AV507" s="136">
        <f t="shared" si="88"/>
        <v>0</v>
      </c>
      <c r="AW507" s="136">
        <f t="shared" si="88"/>
        <v>0</v>
      </c>
      <c r="AX507" s="136">
        <f t="shared" si="88"/>
        <v>0</v>
      </c>
      <c r="AY507" s="136">
        <f t="shared" si="88"/>
        <v>0</v>
      </c>
      <c r="AZ507" s="136">
        <f t="shared" si="88"/>
        <v>0</v>
      </c>
      <c r="BA507" s="136">
        <f t="shared" si="88"/>
        <v>0</v>
      </c>
      <c r="BB507" s="136">
        <f t="shared" si="88"/>
        <v>0</v>
      </c>
      <c r="BC507" s="136">
        <f t="shared" si="88"/>
        <v>0</v>
      </c>
      <c r="BD507" s="136">
        <f t="shared" si="88"/>
        <v>0</v>
      </c>
      <c r="BE507" s="136">
        <f t="shared" si="88"/>
        <v>0</v>
      </c>
      <c r="BF507" s="136">
        <f t="shared" si="88"/>
        <v>0</v>
      </c>
      <c r="BG507" s="136">
        <f t="shared" si="88"/>
        <v>0</v>
      </c>
      <c r="BH507" s="136">
        <f t="shared" si="88"/>
        <v>0</v>
      </c>
      <c r="BI507" s="136">
        <f t="shared" si="88"/>
        <v>0</v>
      </c>
      <c r="BJ507" s="136">
        <f t="shared" si="88"/>
        <v>0</v>
      </c>
      <c r="BK507" s="136">
        <f t="shared" si="88"/>
        <v>0</v>
      </c>
      <c r="BL507" s="136">
        <f t="shared" si="88"/>
        <v>0</v>
      </c>
      <c r="BM507" s="136">
        <f t="shared" si="88"/>
        <v>0</v>
      </c>
      <c r="BN507" s="136">
        <f t="shared" si="88"/>
        <v>0</v>
      </c>
      <c r="BO507" s="136">
        <f t="shared" si="88"/>
        <v>0</v>
      </c>
      <c r="BP507" s="136">
        <f t="shared" si="88"/>
        <v>0</v>
      </c>
      <c r="BQ507" s="136">
        <f t="shared" si="88"/>
        <v>0</v>
      </c>
      <c r="BR507" s="136">
        <f t="shared" si="88"/>
        <v>0</v>
      </c>
      <c r="BS507" s="136">
        <f t="shared" si="87"/>
        <v>0</v>
      </c>
      <c r="BT507" s="136">
        <f t="shared" si="86"/>
        <v>0</v>
      </c>
      <c r="BU507" s="136">
        <f t="shared" si="86"/>
        <v>0</v>
      </c>
      <c r="BV507" s="136">
        <f t="shared" si="86"/>
        <v>0</v>
      </c>
      <c r="BW507" s="136">
        <f t="shared" si="86"/>
        <v>0</v>
      </c>
      <c r="BX507" s="136">
        <f t="shared" si="86"/>
        <v>0</v>
      </c>
      <c r="BY507" s="136">
        <f t="shared" si="86"/>
        <v>0</v>
      </c>
      <c r="CA507" s="136" t="e">
        <f>CA30-#REF!</f>
        <v>#REF!</v>
      </c>
      <c r="CB507" s="136" t="e">
        <f>CB30-#REF!</f>
        <v>#REF!</v>
      </c>
    </row>
    <row r="508" spans="8:80" hidden="1" x14ac:dyDescent="0.3">
      <c r="H508" s="136">
        <f t="shared" si="88"/>
        <v>0</v>
      </c>
      <c r="I508" s="136">
        <f t="shared" si="88"/>
        <v>0</v>
      </c>
      <c r="J508" s="136">
        <f t="shared" si="88"/>
        <v>0</v>
      </c>
      <c r="K508" s="136">
        <f t="shared" si="88"/>
        <v>0</v>
      </c>
      <c r="L508" s="136">
        <f t="shared" si="88"/>
        <v>0</v>
      </c>
      <c r="M508" s="136">
        <f t="shared" si="88"/>
        <v>0</v>
      </c>
      <c r="N508" s="136">
        <f t="shared" si="88"/>
        <v>0</v>
      </c>
      <c r="O508" s="136">
        <f t="shared" si="88"/>
        <v>0</v>
      </c>
      <c r="P508" s="136">
        <f t="shared" si="88"/>
        <v>0</v>
      </c>
      <c r="Q508" s="136">
        <f t="shared" si="88"/>
        <v>0</v>
      </c>
      <c r="R508" s="136">
        <f t="shared" si="88"/>
        <v>0</v>
      </c>
      <c r="S508" s="136">
        <f t="shared" si="88"/>
        <v>0</v>
      </c>
      <c r="T508" s="136">
        <f t="shared" si="88"/>
        <v>0</v>
      </c>
      <c r="U508" s="136">
        <f t="shared" si="88"/>
        <v>0</v>
      </c>
      <c r="V508" s="136">
        <f t="shared" si="88"/>
        <v>0</v>
      </c>
      <c r="W508" s="136">
        <f t="shared" si="88"/>
        <v>0</v>
      </c>
      <c r="X508" s="136">
        <f t="shared" si="88"/>
        <v>0</v>
      </c>
      <c r="Y508" s="136">
        <f t="shared" si="88"/>
        <v>0</v>
      </c>
      <c r="Z508" s="136">
        <f t="shared" si="88"/>
        <v>0</v>
      </c>
      <c r="AA508" s="136">
        <f t="shared" si="88"/>
        <v>0</v>
      </c>
      <c r="AB508" s="136">
        <f t="shared" si="88"/>
        <v>0</v>
      </c>
      <c r="AC508" s="136">
        <f t="shared" si="88"/>
        <v>0</v>
      </c>
      <c r="AD508" s="136">
        <f t="shared" si="88"/>
        <v>0</v>
      </c>
      <c r="AE508" s="136">
        <f t="shared" si="88"/>
        <v>0</v>
      </c>
      <c r="AF508" s="136">
        <f t="shared" si="88"/>
        <v>0</v>
      </c>
      <c r="AG508" s="136">
        <f t="shared" si="88"/>
        <v>0</v>
      </c>
      <c r="AH508" s="136">
        <f t="shared" si="88"/>
        <v>0</v>
      </c>
      <c r="AI508" s="136">
        <f t="shared" si="88"/>
        <v>0</v>
      </c>
      <c r="AJ508" s="136">
        <f t="shared" si="88"/>
        <v>0</v>
      </c>
      <c r="AK508" s="136">
        <f t="shared" si="88"/>
        <v>0</v>
      </c>
      <c r="AL508" s="136">
        <f t="shared" si="88"/>
        <v>0</v>
      </c>
      <c r="AM508" s="136">
        <f t="shared" si="88"/>
        <v>0</v>
      </c>
      <c r="AN508" s="136">
        <f t="shared" si="88"/>
        <v>0</v>
      </c>
      <c r="AO508" s="136">
        <f t="shared" si="88"/>
        <v>0</v>
      </c>
      <c r="AP508" s="136">
        <f t="shared" si="88"/>
        <v>0</v>
      </c>
      <c r="AQ508" s="136">
        <f t="shared" si="88"/>
        <v>0</v>
      </c>
      <c r="AR508" s="136">
        <f t="shared" si="88"/>
        <v>0</v>
      </c>
      <c r="AS508" s="136">
        <f t="shared" si="88"/>
        <v>0</v>
      </c>
      <c r="AT508" s="136">
        <f t="shared" si="88"/>
        <v>0</v>
      </c>
      <c r="AU508" s="136">
        <f t="shared" si="88"/>
        <v>0</v>
      </c>
      <c r="AV508" s="136">
        <f t="shared" si="88"/>
        <v>0</v>
      </c>
      <c r="AW508" s="136">
        <f t="shared" si="88"/>
        <v>0</v>
      </c>
      <c r="AX508" s="136">
        <f t="shared" si="88"/>
        <v>0</v>
      </c>
      <c r="AY508" s="136">
        <f t="shared" si="88"/>
        <v>0</v>
      </c>
      <c r="AZ508" s="136">
        <f t="shared" si="88"/>
        <v>0</v>
      </c>
      <c r="BA508" s="136">
        <f t="shared" si="88"/>
        <v>0</v>
      </c>
      <c r="BB508" s="136">
        <f t="shared" si="88"/>
        <v>0</v>
      </c>
      <c r="BC508" s="136">
        <f t="shared" si="88"/>
        <v>0</v>
      </c>
      <c r="BD508" s="136">
        <f t="shared" si="88"/>
        <v>0</v>
      </c>
      <c r="BE508" s="136">
        <f t="shared" si="88"/>
        <v>0</v>
      </c>
      <c r="BF508" s="136">
        <f t="shared" si="88"/>
        <v>0</v>
      </c>
      <c r="BG508" s="136">
        <f t="shared" si="88"/>
        <v>0</v>
      </c>
      <c r="BH508" s="136">
        <f t="shared" si="88"/>
        <v>0</v>
      </c>
      <c r="BI508" s="136">
        <f t="shared" si="88"/>
        <v>0</v>
      </c>
      <c r="BJ508" s="136">
        <f t="shared" si="88"/>
        <v>0</v>
      </c>
      <c r="BK508" s="136">
        <f t="shared" si="88"/>
        <v>0</v>
      </c>
      <c r="BL508" s="136">
        <f t="shared" si="88"/>
        <v>0</v>
      </c>
      <c r="BM508" s="136">
        <f t="shared" si="88"/>
        <v>0</v>
      </c>
      <c r="BN508" s="136">
        <f t="shared" si="88"/>
        <v>0</v>
      </c>
      <c r="BO508" s="136">
        <f t="shared" si="88"/>
        <v>0</v>
      </c>
      <c r="BP508" s="136">
        <f t="shared" si="88"/>
        <v>0</v>
      </c>
      <c r="BQ508" s="136">
        <f t="shared" si="88"/>
        <v>0</v>
      </c>
      <c r="BR508" s="136">
        <f t="shared" si="88"/>
        <v>0</v>
      </c>
      <c r="BS508" s="136">
        <f t="shared" si="87"/>
        <v>0</v>
      </c>
      <c r="BT508" s="136">
        <f t="shared" si="86"/>
        <v>0</v>
      </c>
      <c r="BU508" s="136">
        <f t="shared" si="86"/>
        <v>0</v>
      </c>
      <c r="BV508" s="136">
        <f t="shared" si="86"/>
        <v>0</v>
      </c>
      <c r="BW508" s="136">
        <f t="shared" si="86"/>
        <v>0</v>
      </c>
      <c r="BX508" s="136">
        <f t="shared" si="86"/>
        <v>0</v>
      </c>
      <c r="BY508" s="136">
        <f t="shared" si="86"/>
        <v>0</v>
      </c>
      <c r="CA508" s="136" t="e">
        <f>CA31-#REF!</f>
        <v>#REF!</v>
      </c>
      <c r="CB508" s="136" t="e">
        <f>CB31-#REF!</f>
        <v>#REF!</v>
      </c>
    </row>
    <row r="509" spans="8:80" hidden="1" x14ac:dyDescent="0.3">
      <c r="H509" s="136">
        <f t="shared" si="88"/>
        <v>0</v>
      </c>
      <c r="I509" s="136">
        <f t="shared" si="88"/>
        <v>0</v>
      </c>
      <c r="J509" s="136">
        <f t="shared" si="88"/>
        <v>0</v>
      </c>
      <c r="K509" s="136">
        <f t="shared" si="88"/>
        <v>0</v>
      </c>
      <c r="L509" s="136">
        <f t="shared" si="88"/>
        <v>0</v>
      </c>
      <c r="M509" s="136">
        <f t="shared" si="88"/>
        <v>0</v>
      </c>
      <c r="N509" s="136">
        <f t="shared" si="88"/>
        <v>0</v>
      </c>
      <c r="O509" s="136">
        <f t="shared" si="88"/>
        <v>0</v>
      </c>
      <c r="P509" s="136">
        <f t="shared" si="88"/>
        <v>0</v>
      </c>
      <c r="Q509" s="136">
        <f t="shared" si="88"/>
        <v>0</v>
      </c>
      <c r="R509" s="136">
        <f t="shared" si="88"/>
        <v>0</v>
      </c>
      <c r="S509" s="136">
        <f t="shared" si="88"/>
        <v>0</v>
      </c>
      <c r="T509" s="136">
        <f t="shared" si="88"/>
        <v>0</v>
      </c>
      <c r="U509" s="136">
        <f t="shared" si="88"/>
        <v>0</v>
      </c>
      <c r="V509" s="136">
        <f t="shared" si="88"/>
        <v>0</v>
      </c>
      <c r="W509" s="136">
        <f t="shared" si="88"/>
        <v>0</v>
      </c>
      <c r="X509" s="136">
        <f t="shared" si="88"/>
        <v>0</v>
      </c>
      <c r="Y509" s="136">
        <f t="shared" si="88"/>
        <v>0</v>
      </c>
      <c r="Z509" s="136">
        <f t="shared" si="88"/>
        <v>0</v>
      </c>
      <c r="AA509" s="136">
        <f t="shared" si="88"/>
        <v>0</v>
      </c>
      <c r="AB509" s="136">
        <f t="shared" si="88"/>
        <v>0</v>
      </c>
      <c r="AC509" s="136">
        <f t="shared" si="88"/>
        <v>0</v>
      </c>
      <c r="AD509" s="136">
        <f t="shared" si="88"/>
        <v>0</v>
      </c>
      <c r="AE509" s="136">
        <f t="shared" si="88"/>
        <v>0</v>
      </c>
      <c r="AF509" s="136">
        <f t="shared" si="88"/>
        <v>0</v>
      </c>
      <c r="AG509" s="136">
        <f t="shared" si="88"/>
        <v>0</v>
      </c>
      <c r="AH509" s="136">
        <f t="shared" si="88"/>
        <v>0</v>
      </c>
      <c r="AI509" s="136">
        <f t="shared" si="88"/>
        <v>0</v>
      </c>
      <c r="AJ509" s="136">
        <f t="shared" si="88"/>
        <v>0</v>
      </c>
      <c r="AK509" s="136">
        <f t="shared" si="88"/>
        <v>0</v>
      </c>
      <c r="AL509" s="136">
        <f t="shared" si="88"/>
        <v>0</v>
      </c>
      <c r="AM509" s="136">
        <f t="shared" si="88"/>
        <v>0</v>
      </c>
      <c r="AN509" s="136">
        <f t="shared" si="88"/>
        <v>0</v>
      </c>
      <c r="AO509" s="136">
        <f t="shared" si="88"/>
        <v>0</v>
      </c>
      <c r="AP509" s="136">
        <f t="shared" si="88"/>
        <v>0</v>
      </c>
      <c r="AQ509" s="136">
        <f t="shared" si="88"/>
        <v>0</v>
      </c>
      <c r="AR509" s="136">
        <f t="shared" si="88"/>
        <v>0</v>
      </c>
      <c r="AS509" s="136">
        <f t="shared" si="88"/>
        <v>0</v>
      </c>
      <c r="AT509" s="136">
        <f t="shared" si="88"/>
        <v>0</v>
      </c>
      <c r="AU509" s="136">
        <f t="shared" si="88"/>
        <v>0</v>
      </c>
      <c r="AV509" s="136">
        <f t="shared" si="88"/>
        <v>0</v>
      </c>
      <c r="AW509" s="136">
        <f t="shared" si="88"/>
        <v>0</v>
      </c>
      <c r="AX509" s="136">
        <f t="shared" si="88"/>
        <v>0</v>
      </c>
      <c r="AY509" s="136">
        <f t="shared" si="88"/>
        <v>0</v>
      </c>
      <c r="AZ509" s="136">
        <f t="shared" si="88"/>
        <v>0</v>
      </c>
      <c r="BA509" s="136">
        <f t="shared" si="88"/>
        <v>0</v>
      </c>
      <c r="BB509" s="136">
        <f t="shared" si="88"/>
        <v>0</v>
      </c>
      <c r="BC509" s="136">
        <f t="shared" si="88"/>
        <v>0</v>
      </c>
      <c r="BD509" s="136">
        <f t="shared" si="88"/>
        <v>0</v>
      </c>
      <c r="BE509" s="136">
        <f t="shared" si="88"/>
        <v>0</v>
      </c>
      <c r="BF509" s="136">
        <f t="shared" si="88"/>
        <v>0</v>
      </c>
      <c r="BG509" s="136">
        <f t="shared" si="88"/>
        <v>0</v>
      </c>
      <c r="BH509" s="136">
        <f t="shared" si="88"/>
        <v>0</v>
      </c>
      <c r="BI509" s="136">
        <f t="shared" si="88"/>
        <v>0</v>
      </c>
      <c r="BJ509" s="136">
        <f t="shared" si="88"/>
        <v>0</v>
      </c>
      <c r="BK509" s="136">
        <f t="shared" si="88"/>
        <v>0</v>
      </c>
      <c r="BL509" s="136">
        <f t="shared" si="88"/>
        <v>0</v>
      </c>
      <c r="BM509" s="136">
        <f t="shared" si="88"/>
        <v>0</v>
      </c>
      <c r="BN509" s="136">
        <f t="shared" si="88"/>
        <v>0</v>
      </c>
      <c r="BO509" s="136">
        <f t="shared" si="88"/>
        <v>0</v>
      </c>
      <c r="BP509" s="136">
        <f t="shared" si="88"/>
        <v>0</v>
      </c>
      <c r="BQ509" s="136">
        <f t="shared" si="88"/>
        <v>0</v>
      </c>
      <c r="BR509" s="136">
        <f t="shared" si="88"/>
        <v>0</v>
      </c>
      <c r="BS509" s="136">
        <f t="shared" si="87"/>
        <v>0</v>
      </c>
      <c r="BT509" s="136">
        <f t="shared" si="86"/>
        <v>0</v>
      </c>
      <c r="BU509" s="136">
        <f t="shared" si="86"/>
        <v>0</v>
      </c>
      <c r="BV509" s="136">
        <f t="shared" si="86"/>
        <v>0</v>
      </c>
      <c r="BW509" s="136">
        <f t="shared" si="86"/>
        <v>0</v>
      </c>
      <c r="BX509" s="136">
        <f t="shared" si="86"/>
        <v>0</v>
      </c>
      <c r="BY509" s="136">
        <f t="shared" si="86"/>
        <v>0</v>
      </c>
      <c r="CA509" s="136" t="e">
        <f>CA32-#REF!</f>
        <v>#REF!</v>
      </c>
      <c r="CB509" s="136" t="e">
        <f>CB32-#REF!</f>
        <v>#REF!</v>
      </c>
    </row>
    <row r="510" spans="8:80" hidden="1" x14ac:dyDescent="0.3">
      <c r="H510" s="136">
        <f t="shared" si="88"/>
        <v>0</v>
      </c>
      <c r="I510" s="136">
        <f t="shared" si="88"/>
        <v>0</v>
      </c>
      <c r="J510" s="136">
        <f t="shared" si="88"/>
        <v>0</v>
      </c>
      <c r="K510" s="136">
        <f t="shared" si="88"/>
        <v>0</v>
      </c>
      <c r="L510" s="136">
        <f t="shared" si="88"/>
        <v>0</v>
      </c>
      <c r="M510" s="136">
        <f t="shared" si="88"/>
        <v>0</v>
      </c>
      <c r="N510" s="136">
        <f t="shared" si="88"/>
        <v>0</v>
      </c>
      <c r="O510" s="136">
        <f t="shared" si="88"/>
        <v>0</v>
      </c>
      <c r="P510" s="136">
        <f t="shared" si="88"/>
        <v>0</v>
      </c>
      <c r="Q510" s="136">
        <f t="shared" si="88"/>
        <v>0</v>
      </c>
      <c r="R510" s="136">
        <f t="shared" si="88"/>
        <v>0</v>
      </c>
      <c r="S510" s="136">
        <f t="shared" si="88"/>
        <v>0</v>
      </c>
      <c r="T510" s="136">
        <f t="shared" si="88"/>
        <v>0</v>
      </c>
      <c r="U510" s="136">
        <f t="shared" si="88"/>
        <v>0</v>
      </c>
      <c r="V510" s="136">
        <f t="shared" si="88"/>
        <v>0</v>
      </c>
      <c r="W510" s="136">
        <f t="shared" si="88"/>
        <v>0</v>
      </c>
      <c r="X510" s="136">
        <f t="shared" si="88"/>
        <v>0</v>
      </c>
      <c r="Y510" s="136">
        <f t="shared" si="88"/>
        <v>0</v>
      </c>
      <c r="Z510" s="136">
        <f t="shared" si="88"/>
        <v>0</v>
      </c>
      <c r="AA510" s="136">
        <f t="shared" si="88"/>
        <v>0</v>
      </c>
      <c r="AB510" s="136">
        <f t="shared" si="88"/>
        <v>0</v>
      </c>
      <c r="AC510" s="136">
        <f t="shared" si="88"/>
        <v>0</v>
      </c>
      <c r="AD510" s="136">
        <f t="shared" si="88"/>
        <v>0</v>
      </c>
      <c r="AE510" s="136">
        <f t="shared" si="88"/>
        <v>0</v>
      </c>
      <c r="AF510" s="136">
        <f t="shared" si="88"/>
        <v>0</v>
      </c>
      <c r="AG510" s="136">
        <f t="shared" si="88"/>
        <v>0</v>
      </c>
      <c r="AH510" s="136">
        <f t="shared" si="88"/>
        <v>0</v>
      </c>
      <c r="AI510" s="136">
        <f t="shared" si="88"/>
        <v>0</v>
      </c>
      <c r="AJ510" s="136">
        <f t="shared" si="88"/>
        <v>0</v>
      </c>
      <c r="AK510" s="136">
        <f t="shared" si="88"/>
        <v>0</v>
      </c>
      <c r="AL510" s="136">
        <f t="shared" si="88"/>
        <v>0</v>
      </c>
      <c r="AM510" s="136">
        <f t="shared" si="88"/>
        <v>0</v>
      </c>
      <c r="AN510" s="136">
        <f t="shared" si="88"/>
        <v>0</v>
      </c>
      <c r="AO510" s="136">
        <f t="shared" si="88"/>
        <v>0</v>
      </c>
      <c r="AP510" s="136">
        <f t="shared" si="88"/>
        <v>0</v>
      </c>
      <c r="AQ510" s="136">
        <f t="shared" si="88"/>
        <v>0</v>
      </c>
      <c r="AR510" s="136">
        <f t="shared" si="88"/>
        <v>0</v>
      </c>
      <c r="AS510" s="136">
        <f t="shared" si="88"/>
        <v>0</v>
      </c>
      <c r="AT510" s="136">
        <f t="shared" si="88"/>
        <v>0</v>
      </c>
      <c r="AU510" s="136">
        <f t="shared" si="88"/>
        <v>0</v>
      </c>
      <c r="AV510" s="136">
        <f t="shared" si="88"/>
        <v>0</v>
      </c>
      <c r="AW510" s="136">
        <f t="shared" si="88"/>
        <v>0</v>
      </c>
      <c r="AX510" s="136">
        <f t="shared" si="88"/>
        <v>0</v>
      </c>
      <c r="AY510" s="136">
        <f t="shared" si="88"/>
        <v>0</v>
      </c>
      <c r="AZ510" s="136">
        <f t="shared" si="88"/>
        <v>0</v>
      </c>
      <c r="BA510" s="136">
        <f t="shared" si="88"/>
        <v>0</v>
      </c>
      <c r="BB510" s="136">
        <f t="shared" si="88"/>
        <v>0</v>
      </c>
      <c r="BC510" s="136">
        <f t="shared" si="88"/>
        <v>0</v>
      </c>
      <c r="BD510" s="136">
        <f t="shared" si="88"/>
        <v>0</v>
      </c>
      <c r="BE510" s="136">
        <f t="shared" si="88"/>
        <v>0</v>
      </c>
      <c r="BF510" s="136">
        <f t="shared" si="88"/>
        <v>0</v>
      </c>
      <c r="BG510" s="136">
        <f t="shared" si="88"/>
        <v>0</v>
      </c>
      <c r="BH510" s="136">
        <f t="shared" si="88"/>
        <v>0</v>
      </c>
      <c r="BI510" s="136">
        <f t="shared" si="88"/>
        <v>0</v>
      </c>
      <c r="BJ510" s="136">
        <f t="shared" si="88"/>
        <v>0</v>
      </c>
      <c r="BK510" s="136">
        <f t="shared" si="88"/>
        <v>0</v>
      </c>
      <c r="BL510" s="136">
        <f t="shared" si="88"/>
        <v>0</v>
      </c>
      <c r="BM510" s="136">
        <f t="shared" si="88"/>
        <v>0</v>
      </c>
      <c r="BN510" s="136">
        <f t="shared" si="88"/>
        <v>0</v>
      </c>
      <c r="BO510" s="136">
        <f t="shared" si="88"/>
        <v>0</v>
      </c>
      <c r="BP510" s="136">
        <f t="shared" si="88"/>
        <v>0</v>
      </c>
      <c r="BQ510" s="136">
        <f t="shared" si="88"/>
        <v>0</v>
      </c>
      <c r="BR510" s="136">
        <f t="shared" si="88"/>
        <v>0</v>
      </c>
      <c r="BS510" s="136">
        <f t="shared" si="87"/>
        <v>0</v>
      </c>
      <c r="BT510" s="136">
        <f t="shared" si="86"/>
        <v>0</v>
      </c>
      <c r="BU510" s="136">
        <f t="shared" si="86"/>
        <v>0</v>
      </c>
      <c r="BV510" s="136">
        <f t="shared" si="86"/>
        <v>0</v>
      </c>
      <c r="BW510" s="136">
        <f t="shared" si="86"/>
        <v>0</v>
      </c>
      <c r="BX510" s="136">
        <f t="shared" si="86"/>
        <v>0</v>
      </c>
      <c r="BY510" s="136">
        <f t="shared" si="86"/>
        <v>0</v>
      </c>
      <c r="CA510" s="136" t="e">
        <f>CA33-#REF!</f>
        <v>#REF!</v>
      </c>
      <c r="CB510" s="136" t="e">
        <f>CB33-#REF!</f>
        <v>#REF!</v>
      </c>
    </row>
    <row r="511" spans="8:80" hidden="1" x14ac:dyDescent="0.3">
      <c r="H511" s="136">
        <f t="shared" si="88"/>
        <v>0</v>
      </c>
      <c r="I511" s="136">
        <f t="shared" si="88"/>
        <v>0</v>
      </c>
      <c r="J511" s="136">
        <f t="shared" si="88"/>
        <v>0</v>
      </c>
      <c r="K511" s="136">
        <f t="shared" ref="K511:BR515" si="89">K34-CC34</f>
        <v>0</v>
      </c>
      <c r="L511" s="136">
        <f t="shared" si="89"/>
        <v>0</v>
      </c>
      <c r="M511" s="136">
        <f t="shared" si="89"/>
        <v>0</v>
      </c>
      <c r="N511" s="136">
        <f t="shared" si="89"/>
        <v>0</v>
      </c>
      <c r="O511" s="136">
        <f t="shared" si="89"/>
        <v>0</v>
      </c>
      <c r="P511" s="136">
        <f t="shared" si="89"/>
        <v>0</v>
      </c>
      <c r="Q511" s="136">
        <f t="shared" si="89"/>
        <v>0</v>
      </c>
      <c r="R511" s="136">
        <f t="shared" si="89"/>
        <v>0</v>
      </c>
      <c r="S511" s="136">
        <f t="shared" si="89"/>
        <v>0</v>
      </c>
      <c r="T511" s="136">
        <f t="shared" si="89"/>
        <v>0</v>
      </c>
      <c r="U511" s="136">
        <f t="shared" si="89"/>
        <v>0</v>
      </c>
      <c r="V511" s="136">
        <f t="shared" si="89"/>
        <v>0</v>
      </c>
      <c r="W511" s="136">
        <f t="shared" si="89"/>
        <v>0</v>
      </c>
      <c r="X511" s="136">
        <f t="shared" si="89"/>
        <v>0</v>
      </c>
      <c r="Y511" s="136">
        <f t="shared" si="89"/>
        <v>0</v>
      </c>
      <c r="Z511" s="136">
        <f t="shared" si="89"/>
        <v>0</v>
      </c>
      <c r="AA511" s="136">
        <f t="shared" si="89"/>
        <v>0</v>
      </c>
      <c r="AB511" s="136">
        <f t="shared" si="89"/>
        <v>0</v>
      </c>
      <c r="AC511" s="136">
        <f t="shared" si="89"/>
        <v>0</v>
      </c>
      <c r="AD511" s="136">
        <f t="shared" si="89"/>
        <v>0</v>
      </c>
      <c r="AE511" s="136">
        <f t="shared" si="89"/>
        <v>0</v>
      </c>
      <c r="AF511" s="136">
        <f t="shared" si="89"/>
        <v>0</v>
      </c>
      <c r="AG511" s="136">
        <f t="shared" si="89"/>
        <v>0</v>
      </c>
      <c r="AH511" s="136">
        <f t="shared" si="89"/>
        <v>0</v>
      </c>
      <c r="AI511" s="136">
        <f t="shared" si="89"/>
        <v>0</v>
      </c>
      <c r="AJ511" s="136">
        <f t="shared" si="89"/>
        <v>0</v>
      </c>
      <c r="AK511" s="136">
        <f t="shared" si="89"/>
        <v>0</v>
      </c>
      <c r="AL511" s="136">
        <f t="shared" si="89"/>
        <v>0</v>
      </c>
      <c r="AM511" s="136">
        <f t="shared" si="89"/>
        <v>0</v>
      </c>
      <c r="AN511" s="136">
        <f t="shared" si="89"/>
        <v>0</v>
      </c>
      <c r="AO511" s="136">
        <f t="shared" si="89"/>
        <v>0</v>
      </c>
      <c r="AP511" s="136">
        <f t="shared" si="89"/>
        <v>0</v>
      </c>
      <c r="AQ511" s="136">
        <f t="shared" si="89"/>
        <v>0</v>
      </c>
      <c r="AR511" s="136">
        <f t="shared" si="89"/>
        <v>0</v>
      </c>
      <c r="AS511" s="136">
        <f t="shared" si="89"/>
        <v>0</v>
      </c>
      <c r="AT511" s="136">
        <f t="shared" si="89"/>
        <v>0</v>
      </c>
      <c r="AU511" s="136">
        <f t="shared" si="89"/>
        <v>0</v>
      </c>
      <c r="AV511" s="136">
        <f t="shared" si="89"/>
        <v>0</v>
      </c>
      <c r="AW511" s="136">
        <f t="shared" si="89"/>
        <v>0</v>
      </c>
      <c r="AX511" s="136">
        <f t="shared" si="89"/>
        <v>0</v>
      </c>
      <c r="AY511" s="136">
        <f t="shared" si="89"/>
        <v>0</v>
      </c>
      <c r="AZ511" s="136">
        <f t="shared" si="89"/>
        <v>0</v>
      </c>
      <c r="BA511" s="136">
        <f t="shared" si="89"/>
        <v>0</v>
      </c>
      <c r="BB511" s="136">
        <f t="shared" si="89"/>
        <v>0</v>
      </c>
      <c r="BC511" s="136">
        <f t="shared" si="89"/>
        <v>0</v>
      </c>
      <c r="BD511" s="136">
        <f t="shared" si="89"/>
        <v>0</v>
      </c>
      <c r="BE511" s="136">
        <f t="shared" si="89"/>
        <v>0</v>
      </c>
      <c r="BF511" s="136">
        <f t="shared" si="89"/>
        <v>0</v>
      </c>
      <c r="BG511" s="136">
        <f t="shared" si="89"/>
        <v>0</v>
      </c>
      <c r="BH511" s="136">
        <f t="shared" si="89"/>
        <v>0</v>
      </c>
      <c r="BI511" s="136">
        <f t="shared" si="89"/>
        <v>0</v>
      </c>
      <c r="BJ511" s="136">
        <f t="shared" si="89"/>
        <v>0</v>
      </c>
      <c r="BK511" s="136">
        <f t="shared" si="89"/>
        <v>0</v>
      </c>
      <c r="BL511" s="136">
        <f t="shared" si="89"/>
        <v>0</v>
      </c>
      <c r="BM511" s="136">
        <f t="shared" si="89"/>
        <v>0</v>
      </c>
      <c r="BN511" s="136">
        <f t="shared" si="89"/>
        <v>0</v>
      </c>
      <c r="BO511" s="136">
        <f t="shared" si="89"/>
        <v>0</v>
      </c>
      <c r="BP511" s="136">
        <f t="shared" si="89"/>
        <v>0</v>
      </c>
      <c r="BQ511" s="136">
        <f t="shared" si="89"/>
        <v>0</v>
      </c>
      <c r="BR511" s="136">
        <f t="shared" si="89"/>
        <v>0</v>
      </c>
      <c r="BS511" s="136">
        <f t="shared" si="87"/>
        <v>0</v>
      </c>
      <c r="BT511" s="136">
        <f t="shared" si="86"/>
        <v>0</v>
      </c>
      <c r="BU511" s="136">
        <f t="shared" si="86"/>
        <v>0</v>
      </c>
      <c r="BV511" s="136">
        <f t="shared" si="86"/>
        <v>0</v>
      </c>
      <c r="BW511" s="136">
        <f t="shared" si="86"/>
        <v>0</v>
      </c>
      <c r="BX511" s="136">
        <f t="shared" si="86"/>
        <v>0</v>
      </c>
      <c r="BY511" s="136">
        <f t="shared" si="86"/>
        <v>0</v>
      </c>
      <c r="CA511" s="136" t="e">
        <f>CA34-#REF!</f>
        <v>#REF!</v>
      </c>
      <c r="CB511" s="136" t="e">
        <f>CB34-#REF!</f>
        <v>#REF!</v>
      </c>
    </row>
    <row r="512" spans="8:80" hidden="1" x14ac:dyDescent="0.3">
      <c r="H512" s="136">
        <f t="shared" ref="H512:W526" si="90">H35-BZ35</f>
        <v>0</v>
      </c>
      <c r="I512" s="136">
        <f t="shared" si="90"/>
        <v>0</v>
      </c>
      <c r="J512" s="136">
        <f t="shared" si="90"/>
        <v>0</v>
      </c>
      <c r="K512" s="136">
        <f t="shared" si="89"/>
        <v>0</v>
      </c>
      <c r="L512" s="136">
        <f t="shared" si="89"/>
        <v>0</v>
      </c>
      <c r="M512" s="136">
        <f t="shared" si="89"/>
        <v>0</v>
      </c>
      <c r="N512" s="136">
        <f t="shared" si="89"/>
        <v>0</v>
      </c>
      <c r="O512" s="136">
        <f t="shared" si="89"/>
        <v>0</v>
      </c>
      <c r="P512" s="136">
        <f t="shared" si="89"/>
        <v>0</v>
      </c>
      <c r="Q512" s="136">
        <f t="shared" si="89"/>
        <v>0</v>
      </c>
      <c r="R512" s="136">
        <f t="shared" si="89"/>
        <v>0</v>
      </c>
      <c r="S512" s="136">
        <f t="shared" si="89"/>
        <v>0</v>
      </c>
      <c r="T512" s="136">
        <f t="shared" si="89"/>
        <v>0</v>
      </c>
      <c r="U512" s="136">
        <f t="shared" si="89"/>
        <v>0</v>
      </c>
      <c r="V512" s="136">
        <f t="shared" si="89"/>
        <v>0</v>
      </c>
      <c r="W512" s="136">
        <f t="shared" si="89"/>
        <v>0</v>
      </c>
      <c r="X512" s="136">
        <f t="shared" si="89"/>
        <v>0</v>
      </c>
      <c r="Y512" s="136">
        <f t="shared" si="89"/>
        <v>0</v>
      </c>
      <c r="Z512" s="136">
        <f t="shared" si="89"/>
        <v>0</v>
      </c>
      <c r="AA512" s="136">
        <f t="shared" si="89"/>
        <v>0</v>
      </c>
      <c r="AB512" s="136">
        <f t="shared" si="89"/>
        <v>0</v>
      </c>
      <c r="AC512" s="136">
        <f t="shared" si="89"/>
        <v>0</v>
      </c>
      <c r="AD512" s="136">
        <f t="shared" si="89"/>
        <v>0</v>
      </c>
      <c r="AE512" s="136">
        <f t="shared" si="89"/>
        <v>0</v>
      </c>
      <c r="AF512" s="136">
        <f t="shared" si="89"/>
        <v>0</v>
      </c>
      <c r="AG512" s="136">
        <f t="shared" si="89"/>
        <v>0</v>
      </c>
      <c r="AH512" s="136">
        <f t="shared" si="89"/>
        <v>0</v>
      </c>
      <c r="AI512" s="136">
        <f t="shared" si="89"/>
        <v>0</v>
      </c>
      <c r="AJ512" s="136">
        <f t="shared" si="89"/>
        <v>0</v>
      </c>
      <c r="AK512" s="136">
        <f t="shared" si="89"/>
        <v>0</v>
      </c>
      <c r="AL512" s="136">
        <f t="shared" si="89"/>
        <v>0</v>
      </c>
      <c r="AM512" s="136">
        <f t="shared" si="89"/>
        <v>0</v>
      </c>
      <c r="AN512" s="136">
        <f t="shared" si="89"/>
        <v>0</v>
      </c>
      <c r="AO512" s="136">
        <f t="shared" si="89"/>
        <v>0</v>
      </c>
      <c r="AP512" s="136">
        <f t="shared" si="89"/>
        <v>0</v>
      </c>
      <c r="AQ512" s="136">
        <f t="shared" si="89"/>
        <v>0</v>
      </c>
      <c r="AR512" s="136">
        <f t="shared" si="89"/>
        <v>0</v>
      </c>
      <c r="AS512" s="136">
        <f t="shared" si="89"/>
        <v>0</v>
      </c>
      <c r="AT512" s="136">
        <f t="shared" si="89"/>
        <v>0</v>
      </c>
      <c r="AU512" s="136">
        <f t="shared" si="89"/>
        <v>0</v>
      </c>
      <c r="AV512" s="136">
        <f t="shared" si="89"/>
        <v>0</v>
      </c>
      <c r="AW512" s="136">
        <f t="shared" si="89"/>
        <v>0</v>
      </c>
      <c r="AX512" s="136">
        <f t="shared" si="89"/>
        <v>0</v>
      </c>
      <c r="AY512" s="136">
        <f t="shared" si="89"/>
        <v>0</v>
      </c>
      <c r="AZ512" s="136">
        <f t="shared" si="89"/>
        <v>0</v>
      </c>
      <c r="BA512" s="136">
        <f t="shared" si="89"/>
        <v>0</v>
      </c>
      <c r="BB512" s="136">
        <f t="shared" si="89"/>
        <v>0</v>
      </c>
      <c r="BC512" s="136">
        <f t="shared" si="89"/>
        <v>0</v>
      </c>
      <c r="BD512" s="136">
        <f t="shared" si="89"/>
        <v>0</v>
      </c>
      <c r="BE512" s="136">
        <f t="shared" si="89"/>
        <v>0</v>
      </c>
      <c r="BF512" s="136">
        <f t="shared" si="89"/>
        <v>0</v>
      </c>
      <c r="BG512" s="136">
        <f t="shared" si="89"/>
        <v>0</v>
      </c>
      <c r="BH512" s="136">
        <f t="shared" si="89"/>
        <v>0</v>
      </c>
      <c r="BI512" s="136">
        <f t="shared" si="89"/>
        <v>0</v>
      </c>
      <c r="BJ512" s="136">
        <f t="shared" si="89"/>
        <v>0</v>
      </c>
      <c r="BK512" s="136">
        <f t="shared" si="89"/>
        <v>0</v>
      </c>
      <c r="BL512" s="136">
        <f t="shared" si="89"/>
        <v>0</v>
      </c>
      <c r="BM512" s="136">
        <f t="shared" si="89"/>
        <v>0</v>
      </c>
      <c r="BN512" s="136">
        <f t="shared" si="89"/>
        <v>0</v>
      </c>
      <c r="BO512" s="136">
        <f t="shared" si="89"/>
        <v>0</v>
      </c>
      <c r="BP512" s="136">
        <f t="shared" si="89"/>
        <v>0</v>
      </c>
      <c r="BQ512" s="136">
        <f t="shared" si="89"/>
        <v>0</v>
      </c>
      <c r="BR512" s="136">
        <f t="shared" si="89"/>
        <v>0</v>
      </c>
      <c r="BS512" s="136">
        <f t="shared" si="87"/>
        <v>0</v>
      </c>
      <c r="BT512" s="136">
        <f t="shared" si="86"/>
        <v>0</v>
      </c>
      <c r="BU512" s="136">
        <f t="shared" si="86"/>
        <v>0</v>
      </c>
      <c r="BV512" s="136">
        <f t="shared" si="86"/>
        <v>0</v>
      </c>
      <c r="BW512" s="136">
        <f t="shared" si="86"/>
        <v>0</v>
      </c>
      <c r="BX512" s="136">
        <f t="shared" si="86"/>
        <v>0</v>
      </c>
      <c r="BY512" s="136">
        <f t="shared" si="86"/>
        <v>0</v>
      </c>
      <c r="CA512" s="136" t="e">
        <f>CA35-#REF!</f>
        <v>#REF!</v>
      </c>
      <c r="CB512" s="136" t="e">
        <f>CB35-#REF!</f>
        <v>#REF!</v>
      </c>
    </row>
    <row r="513" spans="8:80" hidden="1" x14ac:dyDescent="0.3">
      <c r="H513" s="136">
        <f t="shared" si="90"/>
        <v>0</v>
      </c>
      <c r="I513" s="136">
        <f t="shared" si="90"/>
        <v>0</v>
      </c>
      <c r="J513" s="136">
        <f t="shared" si="90"/>
        <v>0</v>
      </c>
      <c r="K513" s="136">
        <f t="shared" si="89"/>
        <v>0</v>
      </c>
      <c r="L513" s="136">
        <f t="shared" si="89"/>
        <v>0</v>
      </c>
      <c r="M513" s="136">
        <f t="shared" si="89"/>
        <v>0</v>
      </c>
      <c r="N513" s="136">
        <f t="shared" si="89"/>
        <v>0</v>
      </c>
      <c r="O513" s="136">
        <f t="shared" si="89"/>
        <v>0</v>
      </c>
      <c r="P513" s="136">
        <f t="shared" si="89"/>
        <v>0</v>
      </c>
      <c r="Q513" s="136">
        <f t="shared" si="89"/>
        <v>0</v>
      </c>
      <c r="R513" s="136">
        <f t="shared" si="89"/>
        <v>0</v>
      </c>
      <c r="S513" s="136">
        <f t="shared" si="89"/>
        <v>0</v>
      </c>
      <c r="T513" s="136">
        <f t="shared" si="89"/>
        <v>0</v>
      </c>
      <c r="U513" s="136">
        <f t="shared" si="89"/>
        <v>0</v>
      </c>
      <c r="V513" s="136">
        <f t="shared" si="89"/>
        <v>0</v>
      </c>
      <c r="W513" s="136">
        <f t="shared" si="89"/>
        <v>0</v>
      </c>
      <c r="X513" s="136">
        <f t="shared" si="89"/>
        <v>0</v>
      </c>
      <c r="Y513" s="136">
        <f t="shared" si="89"/>
        <v>0</v>
      </c>
      <c r="Z513" s="136">
        <f t="shared" si="89"/>
        <v>0</v>
      </c>
      <c r="AA513" s="136">
        <f t="shared" si="89"/>
        <v>0</v>
      </c>
      <c r="AB513" s="136">
        <f t="shared" si="89"/>
        <v>0</v>
      </c>
      <c r="AC513" s="136">
        <f t="shared" si="89"/>
        <v>0</v>
      </c>
      <c r="AD513" s="136">
        <f t="shared" si="89"/>
        <v>0</v>
      </c>
      <c r="AE513" s="136">
        <f t="shared" si="89"/>
        <v>0</v>
      </c>
      <c r="AF513" s="136">
        <f t="shared" si="89"/>
        <v>0</v>
      </c>
      <c r="AG513" s="136">
        <f t="shared" si="89"/>
        <v>0</v>
      </c>
      <c r="AH513" s="136">
        <f t="shared" si="89"/>
        <v>0</v>
      </c>
      <c r="AI513" s="136">
        <f t="shared" si="89"/>
        <v>0</v>
      </c>
      <c r="AJ513" s="136">
        <f t="shared" si="89"/>
        <v>0</v>
      </c>
      <c r="AK513" s="136">
        <f t="shared" si="89"/>
        <v>0</v>
      </c>
      <c r="AL513" s="136">
        <f t="shared" si="89"/>
        <v>0</v>
      </c>
      <c r="AM513" s="136">
        <f t="shared" si="89"/>
        <v>0</v>
      </c>
      <c r="AN513" s="136">
        <f t="shared" si="89"/>
        <v>0</v>
      </c>
      <c r="AO513" s="136">
        <f t="shared" si="89"/>
        <v>0</v>
      </c>
      <c r="AP513" s="136">
        <f t="shared" si="89"/>
        <v>0</v>
      </c>
      <c r="AQ513" s="136">
        <f t="shared" si="89"/>
        <v>0</v>
      </c>
      <c r="AR513" s="136">
        <f t="shared" si="89"/>
        <v>0</v>
      </c>
      <c r="AS513" s="136">
        <f t="shared" si="89"/>
        <v>0</v>
      </c>
      <c r="AT513" s="136">
        <f t="shared" si="89"/>
        <v>0</v>
      </c>
      <c r="AU513" s="136">
        <f t="shared" si="89"/>
        <v>0</v>
      </c>
      <c r="AV513" s="136">
        <f t="shared" si="89"/>
        <v>0</v>
      </c>
      <c r="AW513" s="136">
        <f t="shared" si="89"/>
        <v>0</v>
      </c>
      <c r="AX513" s="136">
        <f t="shared" si="89"/>
        <v>0</v>
      </c>
      <c r="AY513" s="136">
        <f t="shared" si="89"/>
        <v>0</v>
      </c>
      <c r="AZ513" s="136">
        <f t="shared" si="89"/>
        <v>0</v>
      </c>
      <c r="BA513" s="136">
        <f t="shared" si="89"/>
        <v>0</v>
      </c>
      <c r="BB513" s="136">
        <f t="shared" si="89"/>
        <v>0</v>
      </c>
      <c r="BC513" s="136">
        <f t="shared" si="89"/>
        <v>0</v>
      </c>
      <c r="BD513" s="136">
        <f t="shared" si="89"/>
        <v>0</v>
      </c>
      <c r="BE513" s="136">
        <f t="shared" si="89"/>
        <v>0</v>
      </c>
      <c r="BF513" s="136">
        <f t="shared" si="89"/>
        <v>0</v>
      </c>
      <c r="BG513" s="136">
        <f t="shared" si="89"/>
        <v>0</v>
      </c>
      <c r="BH513" s="136">
        <f t="shared" si="89"/>
        <v>0</v>
      </c>
      <c r="BI513" s="136">
        <f t="shared" si="89"/>
        <v>0</v>
      </c>
      <c r="BJ513" s="136">
        <f t="shared" si="89"/>
        <v>0</v>
      </c>
      <c r="BK513" s="136">
        <f t="shared" si="89"/>
        <v>0</v>
      </c>
      <c r="BL513" s="136">
        <f t="shared" si="89"/>
        <v>0</v>
      </c>
      <c r="BM513" s="136">
        <f t="shared" si="89"/>
        <v>0</v>
      </c>
      <c r="BN513" s="136">
        <f t="shared" si="89"/>
        <v>0</v>
      </c>
      <c r="BO513" s="136">
        <f t="shared" si="89"/>
        <v>0</v>
      </c>
      <c r="BP513" s="136">
        <f t="shared" si="89"/>
        <v>0</v>
      </c>
      <c r="BQ513" s="136">
        <f t="shared" si="89"/>
        <v>0</v>
      </c>
      <c r="BR513" s="136">
        <f t="shared" si="89"/>
        <v>0</v>
      </c>
      <c r="BS513" s="136">
        <f t="shared" si="87"/>
        <v>0</v>
      </c>
      <c r="BT513" s="136">
        <f t="shared" si="86"/>
        <v>0</v>
      </c>
      <c r="BU513" s="136">
        <f t="shared" si="86"/>
        <v>0</v>
      </c>
      <c r="BV513" s="136">
        <f t="shared" si="86"/>
        <v>0</v>
      </c>
      <c r="BW513" s="136">
        <f t="shared" si="86"/>
        <v>0</v>
      </c>
      <c r="BX513" s="136">
        <f t="shared" si="86"/>
        <v>0</v>
      </c>
      <c r="BY513" s="136">
        <f t="shared" si="86"/>
        <v>0</v>
      </c>
      <c r="CA513" s="136" t="e">
        <f>CA36-#REF!</f>
        <v>#REF!</v>
      </c>
      <c r="CB513" s="136" t="e">
        <f>CB36-#REF!</f>
        <v>#REF!</v>
      </c>
    </row>
    <row r="514" spans="8:80" hidden="1" x14ac:dyDescent="0.3">
      <c r="H514" s="136">
        <f t="shared" si="90"/>
        <v>0</v>
      </c>
      <c r="I514" s="136">
        <f t="shared" si="90"/>
        <v>0</v>
      </c>
      <c r="J514" s="136">
        <f t="shared" si="90"/>
        <v>0</v>
      </c>
      <c r="K514" s="136">
        <f t="shared" si="89"/>
        <v>0</v>
      </c>
      <c r="L514" s="136">
        <f t="shared" si="89"/>
        <v>0</v>
      </c>
      <c r="M514" s="136">
        <f t="shared" si="89"/>
        <v>0</v>
      </c>
      <c r="N514" s="136">
        <f t="shared" si="89"/>
        <v>0</v>
      </c>
      <c r="O514" s="136">
        <f t="shared" si="89"/>
        <v>0</v>
      </c>
      <c r="P514" s="136">
        <f t="shared" si="89"/>
        <v>0</v>
      </c>
      <c r="Q514" s="136">
        <f t="shared" si="89"/>
        <v>0</v>
      </c>
      <c r="R514" s="136">
        <f t="shared" si="89"/>
        <v>0</v>
      </c>
      <c r="S514" s="136">
        <f t="shared" si="89"/>
        <v>0</v>
      </c>
      <c r="T514" s="136">
        <f t="shared" si="89"/>
        <v>0</v>
      </c>
      <c r="U514" s="136">
        <f t="shared" si="89"/>
        <v>0</v>
      </c>
      <c r="V514" s="136">
        <f t="shared" si="89"/>
        <v>0</v>
      </c>
      <c r="W514" s="136">
        <f t="shared" si="89"/>
        <v>0</v>
      </c>
      <c r="X514" s="136">
        <f t="shared" si="89"/>
        <v>0</v>
      </c>
      <c r="Y514" s="136">
        <f t="shared" si="89"/>
        <v>0</v>
      </c>
      <c r="Z514" s="136">
        <f t="shared" si="89"/>
        <v>0</v>
      </c>
      <c r="AA514" s="136">
        <f t="shared" si="89"/>
        <v>0</v>
      </c>
      <c r="AB514" s="136">
        <f t="shared" si="89"/>
        <v>0</v>
      </c>
      <c r="AC514" s="136">
        <f t="shared" si="89"/>
        <v>0</v>
      </c>
      <c r="AD514" s="136">
        <f t="shared" si="89"/>
        <v>0</v>
      </c>
      <c r="AE514" s="136">
        <f t="shared" si="89"/>
        <v>0</v>
      </c>
      <c r="AF514" s="136">
        <f t="shared" si="89"/>
        <v>0</v>
      </c>
      <c r="AG514" s="136">
        <f t="shared" si="89"/>
        <v>0</v>
      </c>
      <c r="AH514" s="136">
        <f t="shared" si="89"/>
        <v>0</v>
      </c>
      <c r="AI514" s="136">
        <f t="shared" si="89"/>
        <v>0</v>
      </c>
      <c r="AJ514" s="136">
        <f t="shared" si="89"/>
        <v>0</v>
      </c>
      <c r="AK514" s="136">
        <f t="shared" si="89"/>
        <v>0</v>
      </c>
      <c r="AL514" s="136">
        <f t="shared" si="89"/>
        <v>0</v>
      </c>
      <c r="AM514" s="136">
        <f t="shared" si="89"/>
        <v>0</v>
      </c>
      <c r="AN514" s="136">
        <f t="shared" si="89"/>
        <v>0</v>
      </c>
      <c r="AO514" s="136">
        <f t="shared" si="89"/>
        <v>0</v>
      </c>
      <c r="AP514" s="136">
        <f t="shared" si="89"/>
        <v>0</v>
      </c>
      <c r="AQ514" s="136">
        <f t="shared" si="89"/>
        <v>0</v>
      </c>
      <c r="AR514" s="136">
        <f t="shared" si="89"/>
        <v>0</v>
      </c>
      <c r="AS514" s="136">
        <f t="shared" si="89"/>
        <v>0</v>
      </c>
      <c r="AT514" s="136">
        <f t="shared" si="89"/>
        <v>0</v>
      </c>
      <c r="AU514" s="136">
        <f t="shared" si="89"/>
        <v>0</v>
      </c>
      <c r="AV514" s="136">
        <f t="shared" si="89"/>
        <v>0</v>
      </c>
      <c r="AW514" s="136">
        <f t="shared" si="89"/>
        <v>0</v>
      </c>
      <c r="AX514" s="136">
        <f t="shared" si="89"/>
        <v>0</v>
      </c>
      <c r="AY514" s="136">
        <f t="shared" si="89"/>
        <v>0</v>
      </c>
      <c r="AZ514" s="136">
        <f t="shared" si="89"/>
        <v>0</v>
      </c>
      <c r="BA514" s="136">
        <f t="shared" si="89"/>
        <v>0</v>
      </c>
      <c r="BB514" s="136">
        <f t="shared" si="89"/>
        <v>0</v>
      </c>
      <c r="BC514" s="136">
        <f t="shared" si="89"/>
        <v>0</v>
      </c>
      <c r="BD514" s="136">
        <f t="shared" si="89"/>
        <v>0</v>
      </c>
      <c r="BE514" s="136">
        <f t="shared" si="89"/>
        <v>0</v>
      </c>
      <c r="BF514" s="136">
        <f t="shared" si="89"/>
        <v>0</v>
      </c>
      <c r="BG514" s="136">
        <f t="shared" si="89"/>
        <v>0</v>
      </c>
      <c r="BH514" s="136">
        <f t="shared" si="89"/>
        <v>0</v>
      </c>
      <c r="BI514" s="136">
        <f t="shared" si="89"/>
        <v>0</v>
      </c>
      <c r="BJ514" s="136">
        <f t="shared" si="89"/>
        <v>0</v>
      </c>
      <c r="BK514" s="136">
        <f t="shared" si="89"/>
        <v>0</v>
      </c>
      <c r="BL514" s="136">
        <f t="shared" si="89"/>
        <v>0</v>
      </c>
      <c r="BM514" s="136">
        <f t="shared" si="89"/>
        <v>0</v>
      </c>
      <c r="BN514" s="136">
        <f t="shared" si="89"/>
        <v>0</v>
      </c>
      <c r="BO514" s="136">
        <f t="shared" si="89"/>
        <v>0</v>
      </c>
      <c r="BP514" s="136">
        <f t="shared" si="89"/>
        <v>0</v>
      </c>
      <c r="BQ514" s="136">
        <f t="shared" si="89"/>
        <v>0</v>
      </c>
      <c r="BR514" s="136">
        <f t="shared" si="89"/>
        <v>0</v>
      </c>
      <c r="BS514" s="136">
        <f t="shared" si="87"/>
        <v>0</v>
      </c>
      <c r="BT514" s="136">
        <f t="shared" si="86"/>
        <v>0</v>
      </c>
      <c r="BU514" s="136">
        <f t="shared" si="86"/>
        <v>0</v>
      </c>
      <c r="BV514" s="136">
        <f t="shared" si="86"/>
        <v>0</v>
      </c>
      <c r="BW514" s="136">
        <f t="shared" si="86"/>
        <v>0</v>
      </c>
      <c r="BX514" s="136">
        <f t="shared" si="86"/>
        <v>0</v>
      </c>
      <c r="BY514" s="136">
        <f t="shared" si="86"/>
        <v>0</v>
      </c>
      <c r="CA514" s="136" t="e">
        <f>CA37-#REF!</f>
        <v>#REF!</v>
      </c>
      <c r="CB514" s="136" t="e">
        <f>CB37-#REF!</f>
        <v>#REF!</v>
      </c>
    </row>
    <row r="515" spans="8:80" hidden="1" x14ac:dyDescent="0.3">
      <c r="H515" s="136">
        <f t="shared" si="90"/>
        <v>0</v>
      </c>
      <c r="I515" s="136">
        <f t="shared" si="90"/>
        <v>0</v>
      </c>
      <c r="J515" s="136">
        <f t="shared" si="90"/>
        <v>0</v>
      </c>
      <c r="K515" s="136">
        <f t="shared" si="89"/>
        <v>0</v>
      </c>
      <c r="L515" s="136">
        <f t="shared" si="89"/>
        <v>0</v>
      </c>
      <c r="M515" s="136">
        <f t="shared" si="89"/>
        <v>0</v>
      </c>
      <c r="N515" s="136">
        <f t="shared" si="89"/>
        <v>0</v>
      </c>
      <c r="O515" s="136">
        <f t="shared" si="89"/>
        <v>0</v>
      </c>
      <c r="P515" s="136">
        <f t="shared" si="89"/>
        <v>0</v>
      </c>
      <c r="Q515" s="136">
        <f t="shared" si="89"/>
        <v>0</v>
      </c>
      <c r="R515" s="136">
        <f t="shared" si="89"/>
        <v>0</v>
      </c>
      <c r="S515" s="136">
        <f t="shared" si="89"/>
        <v>0</v>
      </c>
      <c r="T515" s="136">
        <f t="shared" si="89"/>
        <v>0</v>
      </c>
      <c r="U515" s="136">
        <f t="shared" si="89"/>
        <v>0</v>
      </c>
      <c r="V515" s="136">
        <f t="shared" si="89"/>
        <v>0</v>
      </c>
      <c r="W515" s="136">
        <f t="shared" si="89"/>
        <v>0</v>
      </c>
      <c r="X515" s="136">
        <f t="shared" si="89"/>
        <v>0</v>
      </c>
      <c r="Y515" s="136">
        <f t="shared" si="89"/>
        <v>0</v>
      </c>
      <c r="Z515" s="136">
        <f t="shared" ref="Z515:BR520" si="91">Z38-CR38</f>
        <v>0</v>
      </c>
      <c r="AA515" s="136">
        <f t="shared" si="91"/>
        <v>0</v>
      </c>
      <c r="AB515" s="136">
        <f t="shared" si="91"/>
        <v>0</v>
      </c>
      <c r="AC515" s="136">
        <f t="shared" si="91"/>
        <v>0</v>
      </c>
      <c r="AD515" s="136">
        <f t="shared" si="91"/>
        <v>0</v>
      </c>
      <c r="AE515" s="136">
        <f t="shared" si="91"/>
        <v>0</v>
      </c>
      <c r="AF515" s="136">
        <f t="shared" si="91"/>
        <v>0</v>
      </c>
      <c r="AG515" s="136">
        <f t="shared" si="91"/>
        <v>0</v>
      </c>
      <c r="AH515" s="136">
        <f t="shared" si="91"/>
        <v>0</v>
      </c>
      <c r="AI515" s="136">
        <f t="shared" si="91"/>
        <v>0</v>
      </c>
      <c r="AJ515" s="136">
        <f t="shared" si="91"/>
        <v>0</v>
      </c>
      <c r="AK515" s="136">
        <f t="shared" si="91"/>
        <v>0</v>
      </c>
      <c r="AL515" s="136">
        <f t="shared" si="91"/>
        <v>0</v>
      </c>
      <c r="AM515" s="136">
        <f t="shared" si="91"/>
        <v>0</v>
      </c>
      <c r="AN515" s="136">
        <f t="shared" si="91"/>
        <v>0</v>
      </c>
      <c r="AO515" s="136">
        <f t="shared" si="91"/>
        <v>0</v>
      </c>
      <c r="AP515" s="136">
        <f t="shared" si="91"/>
        <v>0</v>
      </c>
      <c r="AQ515" s="136">
        <f t="shared" si="91"/>
        <v>0</v>
      </c>
      <c r="AR515" s="136">
        <f t="shared" si="91"/>
        <v>0</v>
      </c>
      <c r="AS515" s="136">
        <f t="shared" si="91"/>
        <v>0</v>
      </c>
      <c r="AT515" s="136">
        <f t="shared" si="91"/>
        <v>0</v>
      </c>
      <c r="AU515" s="136">
        <f t="shared" si="91"/>
        <v>0</v>
      </c>
      <c r="AV515" s="136">
        <f t="shared" si="91"/>
        <v>0</v>
      </c>
      <c r="AW515" s="136">
        <f t="shared" si="91"/>
        <v>0</v>
      </c>
      <c r="AX515" s="136">
        <f t="shared" si="91"/>
        <v>0</v>
      </c>
      <c r="AY515" s="136">
        <f t="shared" si="91"/>
        <v>0</v>
      </c>
      <c r="AZ515" s="136">
        <f t="shared" si="91"/>
        <v>0</v>
      </c>
      <c r="BA515" s="136">
        <f t="shared" si="91"/>
        <v>0</v>
      </c>
      <c r="BB515" s="136">
        <f t="shared" si="91"/>
        <v>0</v>
      </c>
      <c r="BC515" s="136">
        <f t="shared" si="91"/>
        <v>0</v>
      </c>
      <c r="BD515" s="136">
        <f t="shared" si="91"/>
        <v>0</v>
      </c>
      <c r="BE515" s="136">
        <f t="shared" si="91"/>
        <v>0</v>
      </c>
      <c r="BF515" s="136">
        <f t="shared" si="91"/>
        <v>0</v>
      </c>
      <c r="BG515" s="136">
        <f t="shared" si="91"/>
        <v>0</v>
      </c>
      <c r="BH515" s="136">
        <f t="shared" si="91"/>
        <v>0</v>
      </c>
      <c r="BI515" s="136">
        <f t="shared" si="91"/>
        <v>0</v>
      </c>
      <c r="BJ515" s="136">
        <f t="shared" si="91"/>
        <v>0</v>
      </c>
      <c r="BK515" s="136">
        <f t="shared" si="91"/>
        <v>0</v>
      </c>
      <c r="BL515" s="136">
        <f t="shared" si="91"/>
        <v>0</v>
      </c>
      <c r="BM515" s="136">
        <f t="shared" si="91"/>
        <v>0</v>
      </c>
      <c r="BN515" s="136">
        <f t="shared" si="91"/>
        <v>0</v>
      </c>
      <c r="BO515" s="136">
        <f t="shared" si="91"/>
        <v>0</v>
      </c>
      <c r="BP515" s="136">
        <f t="shared" si="91"/>
        <v>0</v>
      </c>
      <c r="BQ515" s="136">
        <f t="shared" si="91"/>
        <v>0</v>
      </c>
      <c r="BR515" s="136">
        <f t="shared" si="91"/>
        <v>0</v>
      </c>
      <c r="BS515" s="136">
        <f t="shared" si="87"/>
        <v>0</v>
      </c>
      <c r="BT515" s="136">
        <f t="shared" si="86"/>
        <v>0</v>
      </c>
      <c r="BU515" s="136">
        <f t="shared" si="86"/>
        <v>0</v>
      </c>
      <c r="BV515" s="136">
        <f t="shared" si="86"/>
        <v>0</v>
      </c>
      <c r="BW515" s="136">
        <f t="shared" si="86"/>
        <v>0</v>
      </c>
      <c r="BX515" s="136">
        <f t="shared" si="86"/>
        <v>0</v>
      </c>
      <c r="BY515" s="136">
        <f t="shared" si="86"/>
        <v>0</v>
      </c>
      <c r="CA515" s="136" t="e">
        <f>CA38-#REF!</f>
        <v>#REF!</v>
      </c>
      <c r="CB515" s="136" t="e">
        <f>CB38-#REF!</f>
        <v>#REF!</v>
      </c>
    </row>
    <row r="516" spans="8:80" hidden="1" x14ac:dyDescent="0.3">
      <c r="H516" s="136">
        <f t="shared" si="90"/>
        <v>0</v>
      </c>
      <c r="I516" s="136">
        <f t="shared" si="90"/>
        <v>0</v>
      </c>
      <c r="J516" s="136">
        <f t="shared" si="90"/>
        <v>0</v>
      </c>
      <c r="K516" s="136">
        <f t="shared" si="90"/>
        <v>0</v>
      </c>
      <c r="L516" s="136">
        <f t="shared" si="90"/>
        <v>0</v>
      </c>
      <c r="M516" s="136">
        <f t="shared" si="90"/>
        <v>0</v>
      </c>
      <c r="N516" s="136">
        <f t="shared" si="90"/>
        <v>0</v>
      </c>
      <c r="O516" s="136">
        <f t="shared" si="90"/>
        <v>0</v>
      </c>
      <c r="P516" s="136">
        <f t="shared" si="90"/>
        <v>0</v>
      </c>
      <c r="Q516" s="136">
        <f t="shared" si="90"/>
        <v>0</v>
      </c>
      <c r="R516" s="136">
        <f t="shared" si="90"/>
        <v>0</v>
      </c>
      <c r="S516" s="136">
        <f t="shared" si="90"/>
        <v>0</v>
      </c>
      <c r="T516" s="136">
        <f t="shared" si="90"/>
        <v>0</v>
      </c>
      <c r="U516" s="136">
        <f t="shared" si="90"/>
        <v>0</v>
      </c>
      <c r="V516" s="136">
        <f t="shared" si="90"/>
        <v>0</v>
      </c>
      <c r="W516" s="136">
        <f t="shared" si="90"/>
        <v>0</v>
      </c>
      <c r="X516" s="136">
        <f t="shared" ref="X516:AM526" si="92">X39-CP39</f>
        <v>0</v>
      </c>
      <c r="Y516" s="136">
        <f t="shared" si="92"/>
        <v>0</v>
      </c>
      <c r="Z516" s="136">
        <f t="shared" si="91"/>
        <v>0</v>
      </c>
      <c r="AA516" s="136">
        <f t="shared" si="91"/>
        <v>0</v>
      </c>
      <c r="AB516" s="136">
        <f t="shared" si="91"/>
        <v>0</v>
      </c>
      <c r="AC516" s="136">
        <f t="shared" si="91"/>
        <v>0</v>
      </c>
      <c r="AD516" s="136">
        <f t="shared" si="91"/>
        <v>0</v>
      </c>
      <c r="AE516" s="136">
        <f t="shared" si="91"/>
        <v>0</v>
      </c>
      <c r="AF516" s="136">
        <f t="shared" si="91"/>
        <v>0</v>
      </c>
      <c r="AG516" s="136">
        <f t="shared" si="91"/>
        <v>0</v>
      </c>
      <c r="AH516" s="136">
        <f t="shared" si="91"/>
        <v>0</v>
      </c>
      <c r="AI516" s="136">
        <f t="shared" si="91"/>
        <v>0</v>
      </c>
      <c r="AJ516" s="136">
        <f t="shared" si="91"/>
        <v>0</v>
      </c>
      <c r="AK516" s="136">
        <f t="shared" si="91"/>
        <v>0</v>
      </c>
      <c r="AL516" s="136">
        <f t="shared" si="91"/>
        <v>0</v>
      </c>
      <c r="AM516" s="136">
        <f t="shared" si="91"/>
        <v>0</v>
      </c>
      <c r="AN516" s="136">
        <f t="shared" si="91"/>
        <v>0</v>
      </c>
      <c r="AO516" s="136">
        <f t="shared" si="91"/>
        <v>0</v>
      </c>
      <c r="AP516" s="136">
        <f t="shared" si="91"/>
        <v>0</v>
      </c>
      <c r="AQ516" s="136">
        <f t="shared" si="91"/>
        <v>0</v>
      </c>
      <c r="AR516" s="136">
        <f t="shared" si="91"/>
        <v>0</v>
      </c>
      <c r="AS516" s="136">
        <f t="shared" si="91"/>
        <v>0</v>
      </c>
      <c r="AT516" s="136">
        <f t="shared" si="91"/>
        <v>0</v>
      </c>
      <c r="AU516" s="136">
        <f t="shared" si="91"/>
        <v>0</v>
      </c>
      <c r="AV516" s="136">
        <f t="shared" si="91"/>
        <v>0</v>
      </c>
      <c r="AW516" s="136">
        <f t="shared" si="91"/>
        <v>0</v>
      </c>
      <c r="AX516" s="136">
        <f t="shared" si="91"/>
        <v>0</v>
      </c>
      <c r="AY516" s="136">
        <f t="shared" si="91"/>
        <v>0</v>
      </c>
      <c r="AZ516" s="136">
        <f t="shared" si="91"/>
        <v>0</v>
      </c>
      <c r="BA516" s="136">
        <f t="shared" si="91"/>
        <v>0</v>
      </c>
      <c r="BB516" s="136">
        <f t="shared" si="91"/>
        <v>0</v>
      </c>
      <c r="BC516" s="136">
        <f t="shared" si="91"/>
        <v>0</v>
      </c>
      <c r="BD516" s="136">
        <f t="shared" si="91"/>
        <v>0</v>
      </c>
      <c r="BE516" s="136">
        <f t="shared" si="91"/>
        <v>0</v>
      </c>
      <c r="BF516" s="136">
        <f t="shared" si="91"/>
        <v>0</v>
      </c>
      <c r="BG516" s="136">
        <f t="shared" si="91"/>
        <v>0</v>
      </c>
      <c r="BH516" s="136">
        <f t="shared" si="91"/>
        <v>0</v>
      </c>
      <c r="BI516" s="136">
        <f t="shared" si="91"/>
        <v>0</v>
      </c>
      <c r="BJ516" s="136">
        <f t="shared" si="91"/>
        <v>0</v>
      </c>
      <c r="BK516" s="136">
        <f t="shared" si="91"/>
        <v>0</v>
      </c>
      <c r="BL516" s="136">
        <f t="shared" si="91"/>
        <v>0</v>
      </c>
      <c r="BM516" s="136">
        <f t="shared" si="91"/>
        <v>0</v>
      </c>
      <c r="BN516" s="136">
        <f t="shared" si="91"/>
        <v>0</v>
      </c>
      <c r="BO516" s="136">
        <f t="shared" si="91"/>
        <v>0</v>
      </c>
      <c r="BP516" s="136">
        <f t="shared" si="91"/>
        <v>0</v>
      </c>
      <c r="BQ516" s="136">
        <f t="shared" si="91"/>
        <v>0</v>
      </c>
      <c r="BR516" s="136">
        <f t="shared" si="91"/>
        <v>0</v>
      </c>
      <c r="BS516" s="136">
        <f t="shared" si="87"/>
        <v>0</v>
      </c>
      <c r="BT516" s="136">
        <f t="shared" si="86"/>
        <v>0</v>
      </c>
      <c r="BU516" s="136">
        <f t="shared" si="86"/>
        <v>0</v>
      </c>
      <c r="BV516" s="136">
        <f t="shared" si="86"/>
        <v>0</v>
      </c>
      <c r="BW516" s="136">
        <f t="shared" si="86"/>
        <v>0</v>
      </c>
      <c r="BX516" s="136">
        <f t="shared" si="86"/>
        <v>0</v>
      </c>
      <c r="BY516" s="136">
        <f t="shared" si="86"/>
        <v>0</v>
      </c>
      <c r="CA516" s="136" t="e">
        <f>CA39-#REF!</f>
        <v>#REF!</v>
      </c>
      <c r="CB516" s="136" t="e">
        <f>CB39-#REF!</f>
        <v>#REF!</v>
      </c>
    </row>
    <row r="517" spans="8:80" hidden="1" x14ac:dyDescent="0.3">
      <c r="H517" s="136">
        <f t="shared" si="90"/>
        <v>0</v>
      </c>
      <c r="I517" s="136">
        <f t="shared" si="90"/>
        <v>0</v>
      </c>
      <c r="J517" s="136">
        <f t="shared" si="90"/>
        <v>0</v>
      </c>
      <c r="K517" s="136">
        <f t="shared" si="90"/>
        <v>0</v>
      </c>
      <c r="L517" s="136">
        <f t="shared" si="90"/>
        <v>0</v>
      </c>
      <c r="M517" s="136">
        <f t="shared" si="90"/>
        <v>0</v>
      </c>
      <c r="N517" s="136">
        <f t="shared" si="90"/>
        <v>0</v>
      </c>
      <c r="O517" s="136">
        <f t="shared" si="90"/>
        <v>0</v>
      </c>
      <c r="P517" s="136">
        <f t="shared" si="90"/>
        <v>0</v>
      </c>
      <c r="Q517" s="136">
        <f t="shared" si="90"/>
        <v>0</v>
      </c>
      <c r="R517" s="136">
        <f t="shared" si="90"/>
        <v>0</v>
      </c>
      <c r="S517" s="136">
        <f t="shared" si="90"/>
        <v>0</v>
      </c>
      <c r="T517" s="136">
        <f t="shared" si="90"/>
        <v>0</v>
      </c>
      <c r="U517" s="136">
        <f t="shared" si="90"/>
        <v>0</v>
      </c>
      <c r="V517" s="136">
        <f t="shared" si="90"/>
        <v>0</v>
      </c>
      <c r="W517" s="136">
        <f t="shared" si="90"/>
        <v>0</v>
      </c>
      <c r="X517" s="136">
        <f t="shared" si="92"/>
        <v>0</v>
      </c>
      <c r="Y517" s="136">
        <f t="shared" si="92"/>
        <v>0</v>
      </c>
      <c r="Z517" s="136">
        <f t="shared" si="91"/>
        <v>0</v>
      </c>
      <c r="AA517" s="136">
        <f t="shared" si="91"/>
        <v>0</v>
      </c>
      <c r="AB517" s="136">
        <f t="shared" si="91"/>
        <v>0</v>
      </c>
      <c r="AC517" s="136">
        <f t="shared" si="91"/>
        <v>0</v>
      </c>
      <c r="AD517" s="136">
        <f t="shared" si="91"/>
        <v>0</v>
      </c>
      <c r="AE517" s="136">
        <f t="shared" si="91"/>
        <v>0</v>
      </c>
      <c r="AF517" s="136">
        <f t="shared" si="91"/>
        <v>0</v>
      </c>
      <c r="AG517" s="136">
        <f t="shared" si="91"/>
        <v>0</v>
      </c>
      <c r="AH517" s="136">
        <f t="shared" si="91"/>
        <v>0</v>
      </c>
      <c r="AI517" s="136">
        <f t="shared" si="91"/>
        <v>0</v>
      </c>
      <c r="AJ517" s="136">
        <f t="shared" si="91"/>
        <v>0</v>
      </c>
      <c r="AK517" s="136">
        <f t="shared" si="91"/>
        <v>0</v>
      </c>
      <c r="AL517" s="136">
        <f t="shared" si="91"/>
        <v>0</v>
      </c>
      <c r="AM517" s="136">
        <f t="shared" si="91"/>
        <v>0</v>
      </c>
      <c r="AN517" s="136">
        <f t="shared" si="91"/>
        <v>0</v>
      </c>
      <c r="AO517" s="136">
        <f t="shared" si="91"/>
        <v>0</v>
      </c>
      <c r="AP517" s="136">
        <f t="shared" si="91"/>
        <v>0</v>
      </c>
      <c r="AQ517" s="136">
        <f t="shared" si="91"/>
        <v>0</v>
      </c>
      <c r="AR517" s="136">
        <f t="shared" si="91"/>
        <v>0</v>
      </c>
      <c r="AS517" s="136">
        <f t="shared" si="91"/>
        <v>0</v>
      </c>
      <c r="AT517" s="136">
        <f t="shared" si="91"/>
        <v>0</v>
      </c>
      <c r="AU517" s="136">
        <f t="shared" si="91"/>
        <v>0</v>
      </c>
      <c r="AV517" s="136">
        <f t="shared" si="91"/>
        <v>0</v>
      </c>
      <c r="AW517" s="136">
        <f t="shared" si="91"/>
        <v>0</v>
      </c>
      <c r="AX517" s="136">
        <f t="shared" si="91"/>
        <v>0</v>
      </c>
      <c r="AY517" s="136">
        <f t="shared" si="91"/>
        <v>0</v>
      </c>
      <c r="AZ517" s="136">
        <f t="shared" si="91"/>
        <v>0</v>
      </c>
      <c r="BA517" s="136">
        <f t="shared" si="91"/>
        <v>0</v>
      </c>
      <c r="BB517" s="136">
        <f t="shared" si="91"/>
        <v>0</v>
      </c>
      <c r="BC517" s="136">
        <f t="shared" si="91"/>
        <v>0</v>
      </c>
      <c r="BD517" s="136">
        <f t="shared" si="91"/>
        <v>0</v>
      </c>
      <c r="BE517" s="136">
        <f t="shared" si="91"/>
        <v>0</v>
      </c>
      <c r="BF517" s="136">
        <f t="shared" si="91"/>
        <v>0</v>
      </c>
      <c r="BG517" s="136">
        <f t="shared" si="91"/>
        <v>0</v>
      </c>
      <c r="BH517" s="136">
        <f t="shared" si="91"/>
        <v>0</v>
      </c>
      <c r="BI517" s="136">
        <f t="shared" si="91"/>
        <v>0</v>
      </c>
      <c r="BJ517" s="136">
        <f t="shared" si="91"/>
        <v>0</v>
      </c>
      <c r="BK517" s="136">
        <f t="shared" si="91"/>
        <v>0</v>
      </c>
      <c r="BL517" s="136">
        <f t="shared" si="91"/>
        <v>0</v>
      </c>
      <c r="BM517" s="136">
        <f t="shared" si="91"/>
        <v>0</v>
      </c>
      <c r="BN517" s="136">
        <f t="shared" si="91"/>
        <v>0</v>
      </c>
      <c r="BO517" s="136">
        <f t="shared" si="91"/>
        <v>0</v>
      </c>
      <c r="BP517" s="136">
        <f t="shared" si="91"/>
        <v>0</v>
      </c>
      <c r="BQ517" s="136">
        <f t="shared" si="91"/>
        <v>0</v>
      </c>
      <c r="BR517" s="136">
        <f t="shared" si="91"/>
        <v>0</v>
      </c>
      <c r="BS517" s="136">
        <f t="shared" si="87"/>
        <v>0</v>
      </c>
      <c r="BT517" s="136">
        <f t="shared" si="86"/>
        <v>0</v>
      </c>
      <c r="BU517" s="136">
        <f t="shared" si="86"/>
        <v>0</v>
      </c>
      <c r="BV517" s="136">
        <f t="shared" si="86"/>
        <v>0</v>
      </c>
      <c r="BW517" s="136">
        <f t="shared" si="86"/>
        <v>0</v>
      </c>
      <c r="BX517" s="136">
        <f t="shared" si="86"/>
        <v>0</v>
      </c>
      <c r="BY517" s="136">
        <f t="shared" si="86"/>
        <v>0</v>
      </c>
      <c r="CA517" s="136" t="e">
        <f>CA40-#REF!</f>
        <v>#REF!</v>
      </c>
      <c r="CB517" s="136" t="e">
        <f>CB40-#REF!</f>
        <v>#REF!</v>
      </c>
    </row>
    <row r="518" spans="8:80" hidden="1" x14ac:dyDescent="0.3">
      <c r="H518" s="136">
        <f t="shared" si="90"/>
        <v>0</v>
      </c>
      <c r="I518" s="136">
        <f t="shared" si="90"/>
        <v>0</v>
      </c>
      <c r="J518" s="136">
        <f t="shared" si="90"/>
        <v>0</v>
      </c>
      <c r="K518" s="136">
        <f t="shared" si="90"/>
        <v>0</v>
      </c>
      <c r="L518" s="136">
        <f t="shared" si="90"/>
        <v>0</v>
      </c>
      <c r="M518" s="136">
        <f t="shared" si="90"/>
        <v>0</v>
      </c>
      <c r="N518" s="136">
        <f t="shared" si="90"/>
        <v>0</v>
      </c>
      <c r="O518" s="136">
        <f t="shared" si="90"/>
        <v>0</v>
      </c>
      <c r="P518" s="136">
        <f t="shared" si="90"/>
        <v>0</v>
      </c>
      <c r="Q518" s="136">
        <f t="shared" si="90"/>
        <v>0</v>
      </c>
      <c r="R518" s="136">
        <f t="shared" si="90"/>
        <v>0</v>
      </c>
      <c r="S518" s="136">
        <f t="shared" si="90"/>
        <v>0</v>
      </c>
      <c r="T518" s="136">
        <f t="shared" si="90"/>
        <v>0</v>
      </c>
      <c r="U518" s="136">
        <f t="shared" si="90"/>
        <v>0</v>
      </c>
      <c r="V518" s="136">
        <f t="shared" si="90"/>
        <v>0</v>
      </c>
      <c r="W518" s="136">
        <f t="shared" si="90"/>
        <v>0</v>
      </c>
      <c r="X518" s="136">
        <f t="shared" si="92"/>
        <v>0</v>
      </c>
      <c r="Y518" s="136">
        <f t="shared" si="92"/>
        <v>0</v>
      </c>
      <c r="Z518" s="136">
        <f t="shared" si="91"/>
        <v>0</v>
      </c>
      <c r="AA518" s="136">
        <f t="shared" si="91"/>
        <v>0</v>
      </c>
      <c r="AB518" s="136">
        <f t="shared" si="91"/>
        <v>0</v>
      </c>
      <c r="AC518" s="136">
        <f t="shared" si="91"/>
        <v>0</v>
      </c>
      <c r="AD518" s="136">
        <f t="shared" si="91"/>
        <v>0</v>
      </c>
      <c r="AE518" s="136">
        <f t="shared" si="91"/>
        <v>0</v>
      </c>
      <c r="AF518" s="136">
        <f t="shared" si="91"/>
        <v>0</v>
      </c>
      <c r="AG518" s="136">
        <f t="shared" si="91"/>
        <v>0</v>
      </c>
      <c r="AH518" s="136">
        <f t="shared" si="91"/>
        <v>0</v>
      </c>
      <c r="AI518" s="136">
        <f t="shared" si="91"/>
        <v>0</v>
      </c>
      <c r="AJ518" s="136">
        <f t="shared" si="91"/>
        <v>0</v>
      </c>
      <c r="AK518" s="136">
        <f t="shared" si="91"/>
        <v>0</v>
      </c>
      <c r="AL518" s="136">
        <f t="shared" si="91"/>
        <v>0</v>
      </c>
      <c r="AM518" s="136">
        <f t="shared" si="91"/>
        <v>0</v>
      </c>
      <c r="AN518" s="136">
        <f t="shared" si="91"/>
        <v>0</v>
      </c>
      <c r="AO518" s="136">
        <f t="shared" si="91"/>
        <v>0</v>
      </c>
      <c r="AP518" s="136">
        <f t="shared" si="91"/>
        <v>0</v>
      </c>
      <c r="AQ518" s="136">
        <f t="shared" si="91"/>
        <v>0</v>
      </c>
      <c r="AR518" s="136">
        <f t="shared" si="91"/>
        <v>0</v>
      </c>
      <c r="AS518" s="136">
        <f t="shared" si="91"/>
        <v>0</v>
      </c>
      <c r="AT518" s="136">
        <f t="shared" si="91"/>
        <v>0</v>
      </c>
      <c r="AU518" s="136">
        <f t="shared" si="91"/>
        <v>0</v>
      </c>
      <c r="AV518" s="136">
        <f t="shared" si="91"/>
        <v>0</v>
      </c>
      <c r="AW518" s="136">
        <f t="shared" si="91"/>
        <v>0</v>
      </c>
      <c r="AX518" s="136">
        <f t="shared" si="91"/>
        <v>0</v>
      </c>
      <c r="AY518" s="136">
        <f t="shared" si="91"/>
        <v>0</v>
      </c>
      <c r="AZ518" s="136">
        <f t="shared" si="91"/>
        <v>0</v>
      </c>
      <c r="BA518" s="136">
        <f t="shared" si="91"/>
        <v>0</v>
      </c>
      <c r="BB518" s="136">
        <f t="shared" si="91"/>
        <v>0</v>
      </c>
      <c r="BC518" s="136">
        <f t="shared" si="91"/>
        <v>0</v>
      </c>
      <c r="BD518" s="136">
        <f t="shared" si="91"/>
        <v>0</v>
      </c>
      <c r="BE518" s="136">
        <f t="shared" si="91"/>
        <v>0</v>
      </c>
      <c r="BF518" s="136">
        <f t="shared" si="91"/>
        <v>0</v>
      </c>
      <c r="BG518" s="136">
        <f t="shared" si="91"/>
        <v>0</v>
      </c>
      <c r="BH518" s="136">
        <f t="shared" si="91"/>
        <v>0</v>
      </c>
      <c r="BI518" s="136">
        <f t="shared" si="91"/>
        <v>0</v>
      </c>
      <c r="BJ518" s="136">
        <f t="shared" si="91"/>
        <v>0</v>
      </c>
      <c r="BK518" s="136">
        <f t="shared" si="91"/>
        <v>0</v>
      </c>
      <c r="BL518" s="136">
        <f t="shared" si="91"/>
        <v>0</v>
      </c>
      <c r="BM518" s="136">
        <f t="shared" si="91"/>
        <v>0</v>
      </c>
      <c r="BN518" s="136">
        <f t="shared" si="91"/>
        <v>0</v>
      </c>
      <c r="BO518" s="136">
        <f t="shared" si="91"/>
        <v>0</v>
      </c>
      <c r="BP518" s="136">
        <f t="shared" si="91"/>
        <v>0</v>
      </c>
      <c r="BQ518" s="136">
        <f t="shared" si="91"/>
        <v>0</v>
      </c>
      <c r="BR518" s="136">
        <f t="shared" si="91"/>
        <v>0</v>
      </c>
      <c r="BS518" s="136">
        <f t="shared" si="87"/>
        <v>0</v>
      </c>
      <c r="BT518" s="136">
        <f t="shared" si="86"/>
        <v>0</v>
      </c>
      <c r="BU518" s="136">
        <f t="shared" si="86"/>
        <v>0</v>
      </c>
      <c r="BV518" s="136">
        <f t="shared" si="86"/>
        <v>0</v>
      </c>
      <c r="BW518" s="136">
        <f t="shared" si="86"/>
        <v>0</v>
      </c>
      <c r="BX518" s="136">
        <f t="shared" si="86"/>
        <v>0</v>
      </c>
      <c r="BY518" s="136">
        <f t="shared" si="86"/>
        <v>0</v>
      </c>
      <c r="CA518" s="136" t="e">
        <f>CA41-#REF!</f>
        <v>#REF!</v>
      </c>
      <c r="CB518" s="136" t="e">
        <f>CB41-#REF!</f>
        <v>#REF!</v>
      </c>
    </row>
    <row r="519" spans="8:80" hidden="1" x14ac:dyDescent="0.3">
      <c r="H519" s="136">
        <f t="shared" si="90"/>
        <v>0</v>
      </c>
      <c r="I519" s="136">
        <f t="shared" si="90"/>
        <v>0</v>
      </c>
      <c r="J519" s="136">
        <f t="shared" si="90"/>
        <v>0</v>
      </c>
      <c r="K519" s="136">
        <f t="shared" si="90"/>
        <v>0</v>
      </c>
      <c r="L519" s="136">
        <f t="shared" si="90"/>
        <v>0</v>
      </c>
      <c r="M519" s="136">
        <f t="shared" si="90"/>
        <v>0</v>
      </c>
      <c r="N519" s="136">
        <f t="shared" si="90"/>
        <v>0</v>
      </c>
      <c r="O519" s="136">
        <f t="shared" si="90"/>
        <v>0</v>
      </c>
      <c r="P519" s="136">
        <f t="shared" si="90"/>
        <v>0</v>
      </c>
      <c r="Q519" s="136">
        <f t="shared" si="90"/>
        <v>0</v>
      </c>
      <c r="R519" s="136">
        <f t="shared" si="90"/>
        <v>0</v>
      </c>
      <c r="S519" s="136">
        <f t="shared" si="90"/>
        <v>0</v>
      </c>
      <c r="T519" s="136">
        <f t="shared" si="90"/>
        <v>0</v>
      </c>
      <c r="U519" s="136">
        <f t="shared" si="90"/>
        <v>0</v>
      </c>
      <c r="V519" s="136">
        <f t="shared" si="90"/>
        <v>0</v>
      </c>
      <c r="W519" s="136">
        <f t="shared" si="90"/>
        <v>0</v>
      </c>
      <c r="X519" s="136">
        <f t="shared" si="92"/>
        <v>0</v>
      </c>
      <c r="Y519" s="136">
        <f t="shared" si="92"/>
        <v>0</v>
      </c>
      <c r="Z519" s="136">
        <f t="shared" si="91"/>
        <v>0</v>
      </c>
      <c r="AA519" s="136">
        <f t="shared" si="91"/>
        <v>0</v>
      </c>
      <c r="AB519" s="136">
        <f t="shared" si="91"/>
        <v>0</v>
      </c>
      <c r="AC519" s="136">
        <f t="shared" si="91"/>
        <v>0</v>
      </c>
      <c r="AD519" s="136">
        <f t="shared" si="91"/>
        <v>0</v>
      </c>
      <c r="AE519" s="136">
        <f t="shared" si="91"/>
        <v>0</v>
      </c>
      <c r="AF519" s="136">
        <f t="shared" si="91"/>
        <v>0</v>
      </c>
      <c r="AG519" s="136">
        <f t="shared" si="91"/>
        <v>0</v>
      </c>
      <c r="AH519" s="136">
        <f t="shared" si="91"/>
        <v>0</v>
      </c>
      <c r="AI519" s="136">
        <f t="shared" si="91"/>
        <v>0</v>
      </c>
      <c r="AJ519" s="136">
        <f t="shared" si="91"/>
        <v>0</v>
      </c>
      <c r="AK519" s="136">
        <f t="shared" si="91"/>
        <v>0</v>
      </c>
      <c r="AL519" s="136">
        <f t="shared" si="91"/>
        <v>0</v>
      </c>
      <c r="AM519" s="136">
        <f t="shared" si="91"/>
        <v>0</v>
      </c>
      <c r="AN519" s="136">
        <f t="shared" si="91"/>
        <v>0</v>
      </c>
      <c r="AO519" s="136">
        <f t="shared" si="91"/>
        <v>0</v>
      </c>
      <c r="AP519" s="136">
        <f t="shared" si="91"/>
        <v>0</v>
      </c>
      <c r="AQ519" s="136">
        <f t="shared" si="91"/>
        <v>0</v>
      </c>
      <c r="AR519" s="136">
        <f t="shared" si="91"/>
        <v>0</v>
      </c>
      <c r="AS519" s="136">
        <f t="shared" si="91"/>
        <v>0</v>
      </c>
      <c r="AT519" s="136">
        <f t="shared" si="91"/>
        <v>0</v>
      </c>
      <c r="AU519" s="136">
        <f t="shared" si="91"/>
        <v>0</v>
      </c>
      <c r="AV519" s="136">
        <f t="shared" si="91"/>
        <v>0</v>
      </c>
      <c r="AW519" s="136">
        <f t="shared" si="91"/>
        <v>0</v>
      </c>
      <c r="AX519" s="136">
        <f t="shared" si="91"/>
        <v>0</v>
      </c>
      <c r="AY519" s="136">
        <f t="shared" si="91"/>
        <v>0</v>
      </c>
      <c r="AZ519" s="136">
        <f t="shared" si="91"/>
        <v>0</v>
      </c>
      <c r="BA519" s="136">
        <f t="shared" si="91"/>
        <v>0</v>
      </c>
      <c r="BB519" s="136">
        <f t="shared" si="91"/>
        <v>0</v>
      </c>
      <c r="BC519" s="136">
        <f t="shared" si="91"/>
        <v>0</v>
      </c>
      <c r="BD519" s="136">
        <f t="shared" si="91"/>
        <v>0</v>
      </c>
      <c r="BE519" s="136">
        <f t="shared" si="91"/>
        <v>0</v>
      </c>
      <c r="BF519" s="136">
        <f t="shared" si="91"/>
        <v>0</v>
      </c>
      <c r="BG519" s="136">
        <f t="shared" si="91"/>
        <v>0</v>
      </c>
      <c r="BH519" s="136">
        <f t="shared" si="91"/>
        <v>0</v>
      </c>
      <c r="BI519" s="136">
        <f t="shared" si="91"/>
        <v>0</v>
      </c>
      <c r="BJ519" s="136">
        <f t="shared" si="91"/>
        <v>0</v>
      </c>
      <c r="BK519" s="136">
        <f t="shared" si="91"/>
        <v>0</v>
      </c>
      <c r="BL519" s="136">
        <f t="shared" si="91"/>
        <v>0</v>
      </c>
      <c r="BM519" s="136">
        <f t="shared" si="91"/>
        <v>0</v>
      </c>
      <c r="BN519" s="136">
        <f t="shared" si="91"/>
        <v>0</v>
      </c>
      <c r="BO519" s="136">
        <f t="shared" si="91"/>
        <v>0</v>
      </c>
      <c r="BP519" s="136">
        <f t="shared" si="91"/>
        <v>0</v>
      </c>
      <c r="BQ519" s="136">
        <f t="shared" si="91"/>
        <v>0</v>
      </c>
      <c r="BR519" s="136">
        <f t="shared" si="91"/>
        <v>0</v>
      </c>
      <c r="BS519" s="136">
        <f t="shared" si="87"/>
        <v>0</v>
      </c>
      <c r="BT519" s="136">
        <f t="shared" si="87"/>
        <v>0</v>
      </c>
      <c r="BU519" s="136">
        <f t="shared" si="87"/>
        <v>0</v>
      </c>
      <c r="BV519" s="136">
        <f t="shared" si="87"/>
        <v>0</v>
      </c>
      <c r="BW519" s="136">
        <f t="shared" si="87"/>
        <v>0</v>
      </c>
      <c r="BX519" s="136">
        <f t="shared" si="87"/>
        <v>0</v>
      </c>
      <c r="BY519" s="136">
        <f t="shared" si="87"/>
        <v>0</v>
      </c>
      <c r="CA519" s="136" t="e">
        <f>CA42-#REF!</f>
        <v>#REF!</v>
      </c>
      <c r="CB519" s="136" t="e">
        <f>CB42-#REF!</f>
        <v>#REF!</v>
      </c>
    </row>
    <row r="520" spans="8:80" hidden="1" x14ac:dyDescent="0.3">
      <c r="H520" s="136">
        <f t="shared" si="90"/>
        <v>0</v>
      </c>
      <c r="I520" s="136">
        <f t="shared" si="90"/>
        <v>0</v>
      </c>
      <c r="J520" s="136">
        <f t="shared" si="90"/>
        <v>0</v>
      </c>
      <c r="K520" s="136">
        <f t="shared" si="90"/>
        <v>0</v>
      </c>
      <c r="L520" s="136">
        <f t="shared" si="90"/>
        <v>0</v>
      </c>
      <c r="M520" s="136">
        <f t="shared" si="90"/>
        <v>0</v>
      </c>
      <c r="N520" s="136">
        <f t="shared" si="90"/>
        <v>0</v>
      </c>
      <c r="O520" s="136">
        <f t="shared" si="90"/>
        <v>0</v>
      </c>
      <c r="P520" s="136">
        <f t="shared" si="90"/>
        <v>0</v>
      </c>
      <c r="Q520" s="136">
        <f t="shared" si="90"/>
        <v>0</v>
      </c>
      <c r="R520" s="136">
        <f t="shared" si="90"/>
        <v>0</v>
      </c>
      <c r="S520" s="136">
        <f t="shared" si="90"/>
        <v>0</v>
      </c>
      <c r="T520" s="136">
        <f t="shared" si="90"/>
        <v>0</v>
      </c>
      <c r="U520" s="136">
        <f t="shared" si="90"/>
        <v>0</v>
      </c>
      <c r="V520" s="136">
        <f t="shared" si="90"/>
        <v>0</v>
      </c>
      <c r="W520" s="136">
        <f t="shared" si="90"/>
        <v>0</v>
      </c>
      <c r="X520" s="136">
        <f t="shared" si="92"/>
        <v>0</v>
      </c>
      <c r="Y520" s="136">
        <f t="shared" si="92"/>
        <v>0</v>
      </c>
      <c r="Z520" s="136">
        <f t="shared" si="91"/>
        <v>0</v>
      </c>
      <c r="AA520" s="136">
        <f t="shared" si="91"/>
        <v>0</v>
      </c>
      <c r="AB520" s="136">
        <f t="shared" si="91"/>
        <v>0</v>
      </c>
      <c r="AC520" s="136">
        <f t="shared" si="91"/>
        <v>0</v>
      </c>
      <c r="AD520" s="136">
        <f t="shared" si="91"/>
        <v>0</v>
      </c>
      <c r="AE520" s="136">
        <f t="shared" si="91"/>
        <v>0</v>
      </c>
      <c r="AF520" s="136">
        <f t="shared" si="91"/>
        <v>0</v>
      </c>
      <c r="AG520" s="136">
        <f t="shared" si="91"/>
        <v>0</v>
      </c>
      <c r="AH520" s="136">
        <f t="shared" si="91"/>
        <v>0</v>
      </c>
      <c r="AI520" s="136">
        <f t="shared" si="91"/>
        <v>0</v>
      </c>
      <c r="AJ520" s="136">
        <f t="shared" si="91"/>
        <v>0</v>
      </c>
      <c r="AK520" s="136">
        <f t="shared" si="91"/>
        <v>0</v>
      </c>
      <c r="AL520" s="136">
        <f t="shared" si="91"/>
        <v>0</v>
      </c>
      <c r="AM520" s="136">
        <f t="shared" si="91"/>
        <v>0</v>
      </c>
      <c r="AN520" s="136">
        <f t="shared" si="91"/>
        <v>0</v>
      </c>
      <c r="AO520" s="136">
        <f t="shared" si="91"/>
        <v>0</v>
      </c>
      <c r="AP520" s="136">
        <f t="shared" si="91"/>
        <v>0</v>
      </c>
      <c r="AQ520" s="136">
        <f t="shared" si="91"/>
        <v>0</v>
      </c>
      <c r="AR520" s="136">
        <f t="shared" si="91"/>
        <v>0</v>
      </c>
      <c r="AS520" s="136">
        <f t="shared" si="91"/>
        <v>0</v>
      </c>
      <c r="AT520" s="136">
        <f t="shared" si="91"/>
        <v>0</v>
      </c>
      <c r="AU520" s="136">
        <f t="shared" si="91"/>
        <v>0</v>
      </c>
      <c r="AV520" s="136">
        <f t="shared" si="91"/>
        <v>0</v>
      </c>
      <c r="AW520" s="136">
        <f t="shared" si="91"/>
        <v>0</v>
      </c>
      <c r="AX520" s="136">
        <f t="shared" si="91"/>
        <v>0</v>
      </c>
      <c r="AY520" s="136">
        <f t="shared" si="91"/>
        <v>0</v>
      </c>
      <c r="AZ520" s="136">
        <f t="shared" si="91"/>
        <v>0</v>
      </c>
      <c r="BA520" s="136">
        <f t="shared" si="91"/>
        <v>0</v>
      </c>
      <c r="BB520" s="136">
        <f t="shared" si="91"/>
        <v>0</v>
      </c>
      <c r="BC520" s="136">
        <f t="shared" si="91"/>
        <v>0</v>
      </c>
      <c r="BD520" s="136">
        <f t="shared" ref="BD520:BS526" si="93">BD43-DV43</f>
        <v>0</v>
      </c>
      <c r="BE520" s="136">
        <f t="shared" si="93"/>
        <v>0</v>
      </c>
      <c r="BF520" s="136">
        <f t="shared" si="93"/>
        <v>0</v>
      </c>
      <c r="BG520" s="136">
        <f t="shared" si="93"/>
        <v>0</v>
      </c>
      <c r="BH520" s="136">
        <f t="shared" si="93"/>
        <v>0</v>
      </c>
      <c r="BI520" s="136">
        <f t="shared" si="93"/>
        <v>0</v>
      </c>
      <c r="BJ520" s="136">
        <f t="shared" si="93"/>
        <v>0</v>
      </c>
      <c r="BK520" s="136">
        <f t="shared" si="93"/>
        <v>0</v>
      </c>
      <c r="BL520" s="136">
        <f t="shared" si="93"/>
        <v>0</v>
      </c>
      <c r="BM520" s="136">
        <f t="shared" si="93"/>
        <v>0</v>
      </c>
      <c r="BN520" s="136">
        <f t="shared" si="93"/>
        <v>0</v>
      </c>
      <c r="BO520" s="136">
        <f t="shared" si="93"/>
        <v>0</v>
      </c>
      <c r="BP520" s="136">
        <f t="shared" si="93"/>
        <v>0</v>
      </c>
      <c r="BQ520" s="136">
        <f t="shared" si="93"/>
        <v>0</v>
      </c>
      <c r="BR520" s="136">
        <f t="shared" si="93"/>
        <v>0</v>
      </c>
      <c r="BS520" s="136">
        <f t="shared" si="87"/>
        <v>0</v>
      </c>
      <c r="BT520" s="136">
        <f t="shared" si="87"/>
        <v>0</v>
      </c>
      <c r="BU520" s="136">
        <f t="shared" si="87"/>
        <v>0</v>
      </c>
      <c r="BV520" s="136">
        <f t="shared" si="87"/>
        <v>0</v>
      </c>
      <c r="BW520" s="136">
        <f t="shared" si="87"/>
        <v>0</v>
      </c>
      <c r="BX520" s="136">
        <f t="shared" si="87"/>
        <v>0</v>
      </c>
      <c r="BY520" s="136">
        <f t="shared" si="87"/>
        <v>0</v>
      </c>
      <c r="CA520" s="136" t="e">
        <f>CA43-#REF!</f>
        <v>#REF!</v>
      </c>
      <c r="CB520" s="136" t="e">
        <f>CB43-#REF!</f>
        <v>#REF!</v>
      </c>
    </row>
    <row r="521" spans="8:80" hidden="1" x14ac:dyDescent="0.3">
      <c r="H521" s="136">
        <f t="shared" si="90"/>
        <v>0</v>
      </c>
      <c r="I521" s="136">
        <f t="shared" si="90"/>
        <v>0</v>
      </c>
      <c r="J521" s="136">
        <f t="shared" si="90"/>
        <v>0</v>
      </c>
      <c r="K521" s="136">
        <f t="shared" si="90"/>
        <v>0</v>
      </c>
      <c r="L521" s="136">
        <f t="shared" si="90"/>
        <v>0</v>
      </c>
      <c r="M521" s="136">
        <f t="shared" si="90"/>
        <v>0</v>
      </c>
      <c r="N521" s="136">
        <f t="shared" si="90"/>
        <v>0</v>
      </c>
      <c r="O521" s="136">
        <f t="shared" si="90"/>
        <v>0</v>
      </c>
      <c r="P521" s="136">
        <f t="shared" si="90"/>
        <v>0</v>
      </c>
      <c r="Q521" s="136">
        <f t="shared" si="90"/>
        <v>0</v>
      </c>
      <c r="R521" s="136">
        <f t="shared" si="90"/>
        <v>0</v>
      </c>
      <c r="S521" s="136">
        <f t="shared" si="90"/>
        <v>0</v>
      </c>
      <c r="T521" s="136">
        <f t="shared" si="90"/>
        <v>0</v>
      </c>
      <c r="U521" s="136">
        <f t="shared" si="90"/>
        <v>0</v>
      </c>
      <c r="V521" s="136">
        <f t="shared" si="90"/>
        <v>0</v>
      </c>
      <c r="W521" s="136">
        <f t="shared" si="90"/>
        <v>0</v>
      </c>
      <c r="X521" s="136">
        <f t="shared" si="92"/>
        <v>0</v>
      </c>
      <c r="Y521" s="136">
        <f t="shared" si="92"/>
        <v>0</v>
      </c>
      <c r="Z521" s="136">
        <f t="shared" si="92"/>
        <v>0</v>
      </c>
      <c r="AA521" s="136">
        <f t="shared" si="92"/>
        <v>0</v>
      </c>
      <c r="AB521" s="136">
        <f t="shared" si="92"/>
        <v>0</v>
      </c>
      <c r="AC521" s="136">
        <f t="shared" si="92"/>
        <v>0</v>
      </c>
      <c r="AD521" s="136">
        <f t="shared" si="92"/>
        <v>0</v>
      </c>
      <c r="AE521" s="136">
        <f t="shared" si="92"/>
        <v>0</v>
      </c>
      <c r="AF521" s="136">
        <f t="shared" si="92"/>
        <v>0</v>
      </c>
      <c r="AG521" s="136">
        <f t="shared" si="92"/>
        <v>0</v>
      </c>
      <c r="AH521" s="136">
        <f t="shared" si="92"/>
        <v>0</v>
      </c>
      <c r="AI521" s="136">
        <f t="shared" si="92"/>
        <v>0</v>
      </c>
      <c r="AJ521" s="136">
        <f t="shared" si="92"/>
        <v>0</v>
      </c>
      <c r="AK521" s="136">
        <f t="shared" si="92"/>
        <v>0</v>
      </c>
      <c r="AL521" s="136">
        <f t="shared" si="92"/>
        <v>0</v>
      </c>
      <c r="AM521" s="136">
        <f t="shared" si="92"/>
        <v>0</v>
      </c>
      <c r="AN521" s="136">
        <f t="shared" ref="AN521:BC526" si="94">AN44-DF44</f>
        <v>0</v>
      </c>
      <c r="AO521" s="136">
        <f t="shared" si="94"/>
        <v>0</v>
      </c>
      <c r="AP521" s="136">
        <f t="shared" si="94"/>
        <v>0</v>
      </c>
      <c r="AQ521" s="136">
        <f t="shared" si="94"/>
        <v>0</v>
      </c>
      <c r="AR521" s="136">
        <f t="shared" si="94"/>
        <v>0</v>
      </c>
      <c r="AS521" s="136">
        <f t="shared" si="94"/>
        <v>0</v>
      </c>
      <c r="AT521" s="136">
        <f t="shared" si="94"/>
        <v>0</v>
      </c>
      <c r="AU521" s="136">
        <f t="shared" si="94"/>
        <v>0</v>
      </c>
      <c r="AV521" s="136">
        <f t="shared" si="94"/>
        <v>0</v>
      </c>
      <c r="AW521" s="136">
        <f t="shared" si="94"/>
        <v>0</v>
      </c>
      <c r="AX521" s="136">
        <f t="shared" si="94"/>
        <v>0</v>
      </c>
      <c r="AY521" s="136">
        <f t="shared" si="94"/>
        <v>0</v>
      </c>
      <c r="AZ521" s="136">
        <f t="shared" si="94"/>
        <v>0</v>
      </c>
      <c r="BA521" s="136">
        <f t="shared" si="94"/>
        <v>0</v>
      </c>
      <c r="BB521" s="136">
        <f t="shared" si="94"/>
        <v>0</v>
      </c>
      <c r="BC521" s="136">
        <f t="shared" si="94"/>
        <v>0</v>
      </c>
      <c r="BD521" s="136">
        <f t="shared" si="93"/>
        <v>0</v>
      </c>
      <c r="BE521" s="136">
        <f t="shared" si="93"/>
        <v>0</v>
      </c>
      <c r="BF521" s="136">
        <f t="shared" si="93"/>
        <v>0</v>
      </c>
      <c r="BG521" s="136">
        <f t="shared" si="93"/>
        <v>0</v>
      </c>
      <c r="BH521" s="136">
        <f t="shared" si="93"/>
        <v>0</v>
      </c>
      <c r="BI521" s="136">
        <f t="shared" si="93"/>
        <v>0</v>
      </c>
      <c r="BJ521" s="136">
        <f t="shared" si="93"/>
        <v>0</v>
      </c>
      <c r="BK521" s="136">
        <f t="shared" si="93"/>
        <v>0</v>
      </c>
      <c r="BL521" s="136">
        <f t="shared" si="93"/>
        <v>0</v>
      </c>
      <c r="BM521" s="136">
        <f t="shared" si="93"/>
        <v>0</v>
      </c>
      <c r="BN521" s="136">
        <f t="shared" si="93"/>
        <v>0</v>
      </c>
      <c r="BO521" s="136">
        <f t="shared" si="93"/>
        <v>0</v>
      </c>
      <c r="BP521" s="136">
        <f t="shared" si="93"/>
        <v>0</v>
      </c>
      <c r="BQ521" s="136">
        <f t="shared" si="93"/>
        <v>0</v>
      </c>
      <c r="BR521" s="136">
        <f t="shared" si="93"/>
        <v>0</v>
      </c>
      <c r="BS521" s="136">
        <f t="shared" si="87"/>
        <v>0</v>
      </c>
      <c r="BT521" s="136">
        <f t="shared" si="87"/>
        <v>0</v>
      </c>
      <c r="BU521" s="136">
        <f t="shared" si="87"/>
        <v>0</v>
      </c>
      <c r="BV521" s="136">
        <f t="shared" si="87"/>
        <v>0</v>
      </c>
      <c r="BW521" s="136">
        <f t="shared" si="87"/>
        <v>0</v>
      </c>
      <c r="BX521" s="136">
        <f t="shared" si="87"/>
        <v>0</v>
      </c>
      <c r="BY521" s="136">
        <f t="shared" si="87"/>
        <v>0</v>
      </c>
      <c r="CA521" s="136" t="e">
        <f>CA44-#REF!</f>
        <v>#REF!</v>
      </c>
      <c r="CB521" s="136" t="e">
        <f>CB44-#REF!</f>
        <v>#REF!</v>
      </c>
    </row>
    <row r="522" spans="8:80" hidden="1" x14ac:dyDescent="0.3">
      <c r="H522" s="136">
        <f t="shared" si="90"/>
        <v>-27346</v>
      </c>
      <c r="I522" s="136">
        <f t="shared" si="90"/>
        <v>0</v>
      </c>
      <c r="J522" s="136">
        <f t="shared" si="90"/>
        <v>0</v>
      </c>
      <c r="K522" s="136">
        <f t="shared" si="90"/>
        <v>0</v>
      </c>
      <c r="L522" s="136">
        <f t="shared" si="90"/>
        <v>0</v>
      </c>
      <c r="M522" s="136">
        <f t="shared" si="90"/>
        <v>0</v>
      </c>
      <c r="N522" s="136">
        <f t="shared" si="90"/>
        <v>0</v>
      </c>
      <c r="O522" s="136">
        <f t="shared" si="90"/>
        <v>0</v>
      </c>
      <c r="P522" s="136">
        <f t="shared" si="90"/>
        <v>0</v>
      </c>
      <c r="Q522" s="136">
        <f t="shared" si="90"/>
        <v>0</v>
      </c>
      <c r="R522" s="136">
        <f t="shared" si="90"/>
        <v>-4276</v>
      </c>
      <c r="S522" s="136">
        <f t="shared" si="90"/>
        <v>0</v>
      </c>
      <c r="T522" s="136">
        <f t="shared" si="90"/>
        <v>0</v>
      </c>
      <c r="U522" s="136">
        <f t="shared" si="90"/>
        <v>0</v>
      </c>
      <c r="V522" s="136">
        <f t="shared" si="90"/>
        <v>0</v>
      </c>
      <c r="W522" s="136">
        <f t="shared" si="90"/>
        <v>-783</v>
      </c>
      <c r="X522" s="136">
        <f t="shared" si="92"/>
        <v>0</v>
      </c>
      <c r="Y522" s="136">
        <f t="shared" si="92"/>
        <v>0</v>
      </c>
      <c r="Z522" s="136">
        <f t="shared" si="92"/>
        <v>0</v>
      </c>
      <c r="AA522" s="136">
        <f t="shared" si="92"/>
        <v>0</v>
      </c>
      <c r="AB522" s="136">
        <f t="shared" si="92"/>
        <v>-6665</v>
      </c>
      <c r="AC522" s="136">
        <f t="shared" si="92"/>
        <v>0</v>
      </c>
      <c r="AD522" s="136">
        <f t="shared" si="92"/>
        <v>0</v>
      </c>
      <c r="AE522" s="136">
        <f t="shared" si="92"/>
        <v>0</v>
      </c>
      <c r="AF522" s="136">
        <f t="shared" si="92"/>
        <v>0</v>
      </c>
      <c r="AG522" s="136">
        <f t="shared" si="92"/>
        <v>-5842</v>
      </c>
      <c r="AH522" s="136">
        <f t="shared" si="92"/>
        <v>0</v>
      </c>
      <c r="AI522" s="136">
        <f t="shared" si="92"/>
        <v>0</v>
      </c>
      <c r="AJ522" s="136">
        <f t="shared" si="92"/>
        <v>0</v>
      </c>
      <c r="AK522" s="136">
        <f t="shared" si="92"/>
        <v>0</v>
      </c>
      <c r="AL522" s="136">
        <f t="shared" si="92"/>
        <v>0</v>
      </c>
      <c r="AM522" s="136">
        <f t="shared" si="92"/>
        <v>0</v>
      </c>
      <c r="AN522" s="136">
        <f t="shared" si="94"/>
        <v>0</v>
      </c>
      <c r="AO522" s="136">
        <f t="shared" si="94"/>
        <v>0</v>
      </c>
      <c r="AP522" s="136">
        <f t="shared" si="94"/>
        <v>0</v>
      </c>
      <c r="AQ522" s="136">
        <f t="shared" si="94"/>
        <v>-3740</v>
      </c>
      <c r="AR522" s="136">
        <f t="shared" si="94"/>
        <v>0</v>
      </c>
      <c r="AS522" s="136">
        <f t="shared" si="94"/>
        <v>0</v>
      </c>
      <c r="AT522" s="136">
        <f t="shared" si="94"/>
        <v>0</v>
      </c>
      <c r="AU522" s="136">
        <f t="shared" si="94"/>
        <v>0</v>
      </c>
      <c r="AV522" s="136">
        <f t="shared" si="94"/>
        <v>-900</v>
      </c>
      <c r="AW522" s="136">
        <f t="shared" si="94"/>
        <v>0</v>
      </c>
      <c r="AX522" s="136">
        <f t="shared" si="94"/>
        <v>0</v>
      </c>
      <c r="AY522" s="136">
        <f t="shared" si="94"/>
        <v>0</v>
      </c>
      <c r="AZ522" s="136">
        <f t="shared" si="94"/>
        <v>0</v>
      </c>
      <c r="BA522" s="136">
        <f t="shared" si="94"/>
        <v>-5140</v>
      </c>
      <c r="BB522" s="136">
        <f t="shared" si="94"/>
        <v>0</v>
      </c>
      <c r="BC522" s="136">
        <f t="shared" si="94"/>
        <v>0</v>
      </c>
      <c r="BD522" s="136">
        <f t="shared" si="93"/>
        <v>0</v>
      </c>
      <c r="BE522" s="136">
        <f t="shared" si="93"/>
        <v>0</v>
      </c>
      <c r="BF522" s="136">
        <f t="shared" si="93"/>
        <v>0</v>
      </c>
      <c r="BG522" s="136">
        <f t="shared" si="93"/>
        <v>0</v>
      </c>
      <c r="BH522" s="136">
        <f t="shared" si="93"/>
        <v>0</v>
      </c>
      <c r="BI522" s="136">
        <f t="shared" si="93"/>
        <v>0</v>
      </c>
      <c r="BJ522" s="136">
        <f t="shared" si="93"/>
        <v>0</v>
      </c>
      <c r="BK522" s="136">
        <f t="shared" si="93"/>
        <v>0</v>
      </c>
      <c r="BL522" s="136">
        <f t="shared" si="93"/>
        <v>0</v>
      </c>
      <c r="BM522" s="136">
        <f t="shared" si="93"/>
        <v>0</v>
      </c>
      <c r="BN522" s="136">
        <f t="shared" si="93"/>
        <v>0</v>
      </c>
      <c r="BO522" s="136">
        <f t="shared" si="93"/>
        <v>0</v>
      </c>
      <c r="BP522" s="136">
        <f t="shared" si="93"/>
        <v>0</v>
      </c>
      <c r="BQ522" s="136">
        <f t="shared" si="93"/>
        <v>0</v>
      </c>
      <c r="BR522" s="136">
        <f t="shared" si="93"/>
        <v>0</v>
      </c>
      <c r="BS522" s="136">
        <f t="shared" si="93"/>
        <v>0</v>
      </c>
      <c r="BT522" s="136">
        <f t="shared" ref="BT522:BY526" si="95">BT45-EL45</f>
        <v>0</v>
      </c>
      <c r="BU522" s="136">
        <f t="shared" si="95"/>
        <v>-5059</v>
      </c>
      <c r="BV522" s="136">
        <f t="shared" si="95"/>
        <v>0</v>
      </c>
      <c r="BW522" s="136">
        <f t="shared" si="95"/>
        <v>0</v>
      </c>
      <c r="BX522" s="136">
        <f t="shared" si="95"/>
        <v>0</v>
      </c>
      <c r="BY522" s="136">
        <f t="shared" si="95"/>
        <v>0</v>
      </c>
      <c r="CA522" s="136" t="e">
        <f>CA45-#REF!</f>
        <v>#REF!</v>
      </c>
      <c r="CB522" s="136" t="e">
        <f>CB45-#REF!</f>
        <v>#REF!</v>
      </c>
    </row>
    <row r="523" spans="8:80" hidden="1" x14ac:dyDescent="0.3">
      <c r="H523" s="136">
        <f t="shared" si="90"/>
        <v>-15525</v>
      </c>
      <c r="I523" s="136">
        <f t="shared" si="90"/>
        <v>0</v>
      </c>
      <c r="J523" s="136">
        <f t="shared" si="90"/>
        <v>0</v>
      </c>
      <c r="K523" s="136">
        <f t="shared" si="90"/>
        <v>0</v>
      </c>
      <c r="L523" s="136">
        <f t="shared" si="90"/>
        <v>0</v>
      </c>
      <c r="M523" s="136">
        <f t="shared" si="90"/>
        <v>0</v>
      </c>
      <c r="N523" s="136">
        <f t="shared" si="90"/>
        <v>0</v>
      </c>
      <c r="O523" s="136">
        <f t="shared" si="90"/>
        <v>0</v>
      </c>
      <c r="P523" s="136">
        <f t="shared" si="90"/>
        <v>0</v>
      </c>
      <c r="Q523" s="136">
        <f t="shared" si="90"/>
        <v>0</v>
      </c>
      <c r="R523" s="136">
        <f t="shared" si="90"/>
        <v>-2447</v>
      </c>
      <c r="S523" s="136">
        <f t="shared" si="90"/>
        <v>0</v>
      </c>
      <c r="T523" s="136">
        <f t="shared" si="90"/>
        <v>0</v>
      </c>
      <c r="U523" s="136">
        <f t="shared" si="90"/>
        <v>0</v>
      </c>
      <c r="V523" s="136">
        <f t="shared" si="90"/>
        <v>0</v>
      </c>
      <c r="W523" s="136">
        <f t="shared" si="90"/>
        <v>-448</v>
      </c>
      <c r="X523" s="136">
        <f t="shared" si="92"/>
        <v>0</v>
      </c>
      <c r="Y523" s="136">
        <f t="shared" si="92"/>
        <v>0</v>
      </c>
      <c r="Z523" s="136">
        <f t="shared" si="92"/>
        <v>0</v>
      </c>
      <c r="AA523" s="136">
        <f t="shared" si="92"/>
        <v>0</v>
      </c>
      <c r="AB523" s="136">
        <f t="shared" si="92"/>
        <v>-3737</v>
      </c>
      <c r="AC523" s="136">
        <f t="shared" si="92"/>
        <v>0</v>
      </c>
      <c r="AD523" s="136">
        <f t="shared" si="92"/>
        <v>0</v>
      </c>
      <c r="AE523" s="136">
        <f t="shared" si="92"/>
        <v>0</v>
      </c>
      <c r="AF523" s="136">
        <f t="shared" si="92"/>
        <v>0</v>
      </c>
      <c r="AG523" s="136">
        <f t="shared" si="92"/>
        <v>-3327</v>
      </c>
      <c r="AH523" s="136">
        <f t="shared" si="92"/>
        <v>0</v>
      </c>
      <c r="AI523" s="136">
        <f t="shared" si="92"/>
        <v>0</v>
      </c>
      <c r="AJ523" s="136">
        <f t="shared" si="92"/>
        <v>0</v>
      </c>
      <c r="AK523" s="136">
        <f t="shared" si="92"/>
        <v>0</v>
      </c>
      <c r="AL523" s="136">
        <f t="shared" si="92"/>
        <v>0</v>
      </c>
      <c r="AM523" s="136">
        <f t="shared" si="92"/>
        <v>0</v>
      </c>
      <c r="AN523" s="136">
        <f t="shared" si="94"/>
        <v>0</v>
      </c>
      <c r="AO523" s="136">
        <f t="shared" si="94"/>
        <v>0</v>
      </c>
      <c r="AP523" s="136">
        <f t="shared" si="94"/>
        <v>0</v>
      </c>
      <c r="AQ523" s="136">
        <f t="shared" si="94"/>
        <v>-2148</v>
      </c>
      <c r="AR523" s="136">
        <f t="shared" si="94"/>
        <v>0</v>
      </c>
      <c r="AS523" s="136">
        <f t="shared" si="94"/>
        <v>0</v>
      </c>
      <c r="AT523" s="136">
        <f t="shared" si="94"/>
        <v>0</v>
      </c>
      <c r="AU523" s="136">
        <f t="shared" si="94"/>
        <v>0</v>
      </c>
      <c r="AV523" s="136">
        <f t="shared" si="94"/>
        <v>-507</v>
      </c>
      <c r="AW523" s="136">
        <f t="shared" si="94"/>
        <v>0</v>
      </c>
      <c r="AX523" s="136">
        <f t="shared" si="94"/>
        <v>0</v>
      </c>
      <c r="AY523" s="136">
        <f t="shared" si="94"/>
        <v>0</v>
      </c>
      <c r="AZ523" s="136">
        <f t="shared" si="94"/>
        <v>0</v>
      </c>
      <c r="BA523" s="136">
        <f t="shared" si="94"/>
        <v>-2911</v>
      </c>
      <c r="BB523" s="136">
        <f t="shared" si="94"/>
        <v>0</v>
      </c>
      <c r="BC523" s="136">
        <f t="shared" si="94"/>
        <v>0</v>
      </c>
      <c r="BD523" s="136">
        <f t="shared" si="93"/>
        <v>0</v>
      </c>
      <c r="BE523" s="136">
        <f t="shared" si="93"/>
        <v>0</v>
      </c>
      <c r="BF523" s="136">
        <f t="shared" si="93"/>
        <v>0</v>
      </c>
      <c r="BG523" s="136">
        <f t="shared" si="93"/>
        <v>0</v>
      </c>
      <c r="BH523" s="136">
        <f t="shared" si="93"/>
        <v>0</v>
      </c>
      <c r="BI523" s="136">
        <f t="shared" si="93"/>
        <v>0</v>
      </c>
      <c r="BJ523" s="136">
        <f t="shared" si="93"/>
        <v>0</v>
      </c>
      <c r="BK523" s="136">
        <f t="shared" si="93"/>
        <v>0</v>
      </c>
      <c r="BL523" s="136">
        <f t="shared" si="93"/>
        <v>0</v>
      </c>
      <c r="BM523" s="136">
        <f t="shared" si="93"/>
        <v>0</v>
      </c>
      <c r="BN523" s="136">
        <f t="shared" si="93"/>
        <v>0</v>
      </c>
      <c r="BO523" s="136">
        <f t="shared" si="93"/>
        <v>0</v>
      </c>
      <c r="BP523" s="136">
        <f t="shared" si="93"/>
        <v>0</v>
      </c>
      <c r="BQ523" s="136">
        <f t="shared" si="93"/>
        <v>0</v>
      </c>
      <c r="BR523" s="136">
        <f t="shared" si="93"/>
        <v>0</v>
      </c>
      <c r="BS523" s="136">
        <f t="shared" si="93"/>
        <v>0</v>
      </c>
      <c r="BT523" s="136">
        <f t="shared" si="95"/>
        <v>0</v>
      </c>
      <c r="BU523" s="136">
        <f t="shared" si="95"/>
        <v>-2895</v>
      </c>
      <c r="BV523" s="136">
        <f t="shared" si="95"/>
        <v>0</v>
      </c>
      <c r="BW523" s="136">
        <f t="shared" si="95"/>
        <v>0</v>
      </c>
      <c r="BX523" s="136">
        <f t="shared" si="95"/>
        <v>0</v>
      </c>
      <c r="BY523" s="136">
        <f t="shared" si="95"/>
        <v>0</v>
      </c>
      <c r="CA523" s="136" t="e">
        <f>CA46-#REF!</f>
        <v>#REF!</v>
      </c>
      <c r="CB523" s="136" t="e">
        <f>CB46-#REF!</f>
        <v>#REF!</v>
      </c>
    </row>
    <row r="524" spans="8:80" hidden="1" x14ac:dyDescent="0.3">
      <c r="H524" s="136">
        <f t="shared" si="90"/>
        <v>-3040</v>
      </c>
      <c r="I524" s="136">
        <f t="shared" si="90"/>
        <v>0</v>
      </c>
      <c r="J524" s="136">
        <f t="shared" si="90"/>
        <v>0</v>
      </c>
      <c r="K524" s="136">
        <f t="shared" si="90"/>
        <v>0</v>
      </c>
      <c r="L524" s="136">
        <f t="shared" si="90"/>
        <v>0</v>
      </c>
      <c r="M524" s="136">
        <f t="shared" si="90"/>
        <v>0</v>
      </c>
      <c r="N524" s="136">
        <f t="shared" si="90"/>
        <v>0</v>
      </c>
      <c r="O524" s="136">
        <f t="shared" si="90"/>
        <v>0</v>
      </c>
      <c r="P524" s="136">
        <f t="shared" si="90"/>
        <v>0</v>
      </c>
      <c r="Q524" s="136">
        <f t="shared" si="90"/>
        <v>0</v>
      </c>
      <c r="R524" s="136">
        <f t="shared" si="90"/>
        <v>-497</v>
      </c>
      <c r="S524" s="136">
        <f t="shared" si="90"/>
        <v>0</v>
      </c>
      <c r="T524" s="136">
        <f t="shared" si="90"/>
        <v>0</v>
      </c>
      <c r="U524" s="136">
        <f t="shared" si="90"/>
        <v>0</v>
      </c>
      <c r="V524" s="136">
        <f t="shared" si="90"/>
        <v>0</v>
      </c>
      <c r="W524" s="136">
        <f t="shared" si="90"/>
        <v>-86</v>
      </c>
      <c r="X524" s="136">
        <f t="shared" si="92"/>
        <v>0</v>
      </c>
      <c r="Y524" s="136">
        <f t="shared" si="92"/>
        <v>0</v>
      </c>
      <c r="Z524" s="136">
        <f t="shared" si="92"/>
        <v>0</v>
      </c>
      <c r="AA524" s="136">
        <f t="shared" si="92"/>
        <v>0</v>
      </c>
      <c r="AB524" s="136">
        <f t="shared" si="92"/>
        <v>-789</v>
      </c>
      <c r="AC524" s="136">
        <f t="shared" si="92"/>
        <v>0</v>
      </c>
      <c r="AD524" s="136">
        <f t="shared" si="92"/>
        <v>0</v>
      </c>
      <c r="AE524" s="136">
        <f t="shared" si="92"/>
        <v>0</v>
      </c>
      <c r="AF524" s="136">
        <f t="shared" si="92"/>
        <v>0</v>
      </c>
      <c r="AG524" s="136">
        <f t="shared" si="92"/>
        <v>-635</v>
      </c>
      <c r="AH524" s="136">
        <f t="shared" si="92"/>
        <v>0</v>
      </c>
      <c r="AI524" s="136">
        <f t="shared" si="92"/>
        <v>0</v>
      </c>
      <c r="AJ524" s="136">
        <f t="shared" si="92"/>
        <v>0</v>
      </c>
      <c r="AK524" s="136">
        <f t="shared" si="92"/>
        <v>0</v>
      </c>
      <c r="AL524" s="136">
        <f t="shared" si="92"/>
        <v>0</v>
      </c>
      <c r="AM524" s="136">
        <f t="shared" si="92"/>
        <v>0</v>
      </c>
      <c r="AN524" s="136">
        <f t="shared" si="94"/>
        <v>0</v>
      </c>
      <c r="AO524" s="136">
        <f t="shared" si="94"/>
        <v>0</v>
      </c>
      <c r="AP524" s="136">
        <f t="shared" si="94"/>
        <v>0</v>
      </c>
      <c r="AQ524" s="136">
        <f t="shared" si="94"/>
        <v>-382</v>
      </c>
      <c r="AR524" s="136">
        <f t="shared" si="94"/>
        <v>0</v>
      </c>
      <c r="AS524" s="136">
        <f t="shared" si="94"/>
        <v>0</v>
      </c>
      <c r="AT524" s="136">
        <f t="shared" si="94"/>
        <v>0</v>
      </c>
      <c r="AU524" s="136">
        <f t="shared" si="94"/>
        <v>0</v>
      </c>
      <c r="AV524" s="136">
        <f t="shared" si="94"/>
        <v>-100</v>
      </c>
      <c r="AW524" s="136">
        <f t="shared" si="94"/>
        <v>0</v>
      </c>
      <c r="AX524" s="136">
        <f t="shared" si="94"/>
        <v>0</v>
      </c>
      <c r="AY524" s="136">
        <f t="shared" si="94"/>
        <v>0</v>
      </c>
      <c r="AZ524" s="136">
        <f t="shared" si="94"/>
        <v>0</v>
      </c>
      <c r="BA524" s="136">
        <f t="shared" si="94"/>
        <v>-551</v>
      </c>
      <c r="BB524" s="136">
        <f t="shared" si="94"/>
        <v>0</v>
      </c>
      <c r="BC524" s="136">
        <f t="shared" si="94"/>
        <v>0</v>
      </c>
      <c r="BD524" s="136">
        <f t="shared" si="93"/>
        <v>0</v>
      </c>
      <c r="BE524" s="136">
        <f t="shared" si="93"/>
        <v>0</v>
      </c>
      <c r="BF524" s="136">
        <f t="shared" si="93"/>
        <v>0</v>
      </c>
      <c r="BG524" s="136">
        <f t="shared" si="93"/>
        <v>0</v>
      </c>
      <c r="BH524" s="136">
        <f t="shared" si="93"/>
        <v>0</v>
      </c>
      <c r="BI524" s="136">
        <f t="shared" si="93"/>
        <v>0</v>
      </c>
      <c r="BJ524" s="136">
        <f t="shared" si="93"/>
        <v>0</v>
      </c>
      <c r="BK524" s="136">
        <f t="shared" si="93"/>
        <v>0</v>
      </c>
      <c r="BL524" s="136">
        <f t="shared" si="93"/>
        <v>0</v>
      </c>
      <c r="BM524" s="136">
        <f t="shared" si="93"/>
        <v>0</v>
      </c>
      <c r="BN524" s="136">
        <f t="shared" si="93"/>
        <v>0</v>
      </c>
      <c r="BO524" s="136">
        <f t="shared" si="93"/>
        <v>0</v>
      </c>
      <c r="BP524" s="136">
        <f t="shared" si="93"/>
        <v>0</v>
      </c>
      <c r="BQ524" s="136">
        <f t="shared" si="93"/>
        <v>0</v>
      </c>
      <c r="BR524" s="136">
        <f t="shared" si="93"/>
        <v>0</v>
      </c>
      <c r="BS524" s="136">
        <f t="shared" si="93"/>
        <v>0</v>
      </c>
      <c r="BT524" s="136">
        <f t="shared" si="95"/>
        <v>0</v>
      </c>
      <c r="BU524" s="136">
        <f t="shared" si="95"/>
        <v>-583</v>
      </c>
      <c r="BV524" s="136">
        <f t="shared" si="95"/>
        <v>0</v>
      </c>
      <c r="BW524" s="136">
        <f t="shared" si="95"/>
        <v>0</v>
      </c>
      <c r="BX524" s="136">
        <f t="shared" si="95"/>
        <v>0</v>
      </c>
      <c r="BY524" s="136">
        <f t="shared" si="95"/>
        <v>0</v>
      </c>
      <c r="CA524" s="136" t="e">
        <f>CA47-#REF!</f>
        <v>#REF!</v>
      </c>
      <c r="CB524" s="136" t="e">
        <f>CB47-#REF!</f>
        <v>#REF!</v>
      </c>
    </row>
    <row r="525" spans="8:80" hidden="1" x14ac:dyDescent="0.3">
      <c r="H525" s="136">
        <f t="shared" si="90"/>
        <v>0</v>
      </c>
      <c r="I525" s="136">
        <f t="shared" si="90"/>
        <v>0</v>
      </c>
      <c r="J525" s="136">
        <f t="shared" si="90"/>
        <v>0</v>
      </c>
      <c r="K525" s="136">
        <f t="shared" si="90"/>
        <v>0</v>
      </c>
      <c r="L525" s="136">
        <f t="shared" si="90"/>
        <v>0</v>
      </c>
      <c r="M525" s="136">
        <f t="shared" si="90"/>
        <v>0</v>
      </c>
      <c r="N525" s="136">
        <f t="shared" si="90"/>
        <v>0</v>
      </c>
      <c r="O525" s="136">
        <f t="shared" si="90"/>
        <v>0</v>
      </c>
      <c r="P525" s="136">
        <f t="shared" si="90"/>
        <v>0</v>
      </c>
      <c r="Q525" s="136">
        <f t="shared" si="90"/>
        <v>0</v>
      </c>
      <c r="R525" s="136">
        <f t="shared" si="90"/>
        <v>0</v>
      </c>
      <c r="S525" s="136">
        <f t="shared" si="90"/>
        <v>0</v>
      </c>
      <c r="T525" s="136">
        <f t="shared" si="90"/>
        <v>0</v>
      </c>
      <c r="U525" s="136">
        <f t="shared" si="90"/>
        <v>0</v>
      </c>
      <c r="V525" s="136">
        <f t="shared" si="90"/>
        <v>0</v>
      </c>
      <c r="W525" s="136">
        <f t="shared" si="90"/>
        <v>0</v>
      </c>
      <c r="X525" s="136">
        <f t="shared" si="92"/>
        <v>0</v>
      </c>
      <c r="Y525" s="136">
        <f t="shared" si="92"/>
        <v>0</v>
      </c>
      <c r="Z525" s="136">
        <f t="shared" si="92"/>
        <v>0</v>
      </c>
      <c r="AA525" s="136">
        <f t="shared" si="92"/>
        <v>0</v>
      </c>
      <c r="AB525" s="136">
        <f t="shared" si="92"/>
        <v>0</v>
      </c>
      <c r="AC525" s="136">
        <f t="shared" si="92"/>
        <v>0</v>
      </c>
      <c r="AD525" s="136">
        <f t="shared" si="92"/>
        <v>0</v>
      </c>
      <c r="AE525" s="136">
        <f t="shared" si="92"/>
        <v>0</v>
      </c>
      <c r="AF525" s="136">
        <f t="shared" si="92"/>
        <v>0</v>
      </c>
      <c r="AG525" s="136">
        <f t="shared" si="92"/>
        <v>0</v>
      </c>
      <c r="AH525" s="136">
        <f t="shared" si="92"/>
        <v>0</v>
      </c>
      <c r="AI525" s="136">
        <f t="shared" si="92"/>
        <v>0</v>
      </c>
      <c r="AJ525" s="136">
        <f t="shared" si="92"/>
        <v>0</v>
      </c>
      <c r="AK525" s="136">
        <f t="shared" si="92"/>
        <v>0</v>
      </c>
      <c r="AL525" s="136">
        <f t="shared" si="92"/>
        <v>0</v>
      </c>
      <c r="AM525" s="136">
        <f t="shared" si="92"/>
        <v>0</v>
      </c>
      <c r="AN525" s="136">
        <f t="shared" si="94"/>
        <v>0</v>
      </c>
      <c r="AO525" s="136">
        <f t="shared" si="94"/>
        <v>0</v>
      </c>
      <c r="AP525" s="136">
        <f t="shared" si="94"/>
        <v>0</v>
      </c>
      <c r="AQ525" s="136">
        <f t="shared" si="94"/>
        <v>0</v>
      </c>
      <c r="AR525" s="136">
        <f t="shared" si="94"/>
        <v>0</v>
      </c>
      <c r="AS525" s="136">
        <f t="shared" si="94"/>
        <v>0</v>
      </c>
      <c r="AT525" s="136">
        <f t="shared" si="94"/>
        <v>0</v>
      </c>
      <c r="AU525" s="136">
        <f t="shared" si="94"/>
        <v>0</v>
      </c>
      <c r="AV525" s="136">
        <f t="shared" si="94"/>
        <v>0</v>
      </c>
      <c r="AW525" s="136">
        <f t="shared" si="94"/>
        <v>0</v>
      </c>
      <c r="AX525" s="136">
        <f t="shared" si="94"/>
        <v>0</v>
      </c>
      <c r="AY525" s="136">
        <f t="shared" si="94"/>
        <v>0</v>
      </c>
      <c r="AZ525" s="136">
        <f t="shared" si="94"/>
        <v>0</v>
      </c>
      <c r="BA525" s="136">
        <f t="shared" si="94"/>
        <v>0</v>
      </c>
      <c r="BB525" s="136">
        <f t="shared" si="94"/>
        <v>0</v>
      </c>
      <c r="BC525" s="136">
        <f t="shared" si="94"/>
        <v>0</v>
      </c>
      <c r="BD525" s="136">
        <f t="shared" si="93"/>
        <v>0</v>
      </c>
      <c r="BE525" s="136">
        <f t="shared" si="93"/>
        <v>0</v>
      </c>
      <c r="BF525" s="136">
        <f t="shared" si="93"/>
        <v>0</v>
      </c>
      <c r="BG525" s="136">
        <f t="shared" si="93"/>
        <v>0</v>
      </c>
      <c r="BH525" s="136">
        <f t="shared" si="93"/>
        <v>0</v>
      </c>
      <c r="BI525" s="136">
        <f t="shared" si="93"/>
        <v>0</v>
      </c>
      <c r="BJ525" s="136">
        <f t="shared" si="93"/>
        <v>0</v>
      </c>
      <c r="BK525" s="136">
        <f t="shared" si="93"/>
        <v>0</v>
      </c>
      <c r="BL525" s="136">
        <f t="shared" si="93"/>
        <v>0</v>
      </c>
      <c r="BM525" s="136">
        <f t="shared" si="93"/>
        <v>0</v>
      </c>
      <c r="BN525" s="136">
        <f t="shared" si="93"/>
        <v>0</v>
      </c>
      <c r="BO525" s="136">
        <f t="shared" si="93"/>
        <v>0</v>
      </c>
      <c r="BP525" s="136">
        <f t="shared" si="93"/>
        <v>0</v>
      </c>
      <c r="BQ525" s="136">
        <f t="shared" si="93"/>
        <v>0</v>
      </c>
      <c r="BR525" s="136">
        <f t="shared" si="93"/>
        <v>0</v>
      </c>
      <c r="BS525" s="136">
        <f t="shared" si="93"/>
        <v>0</v>
      </c>
      <c r="BT525" s="136">
        <f t="shared" si="95"/>
        <v>0</v>
      </c>
      <c r="BU525" s="136">
        <f t="shared" si="95"/>
        <v>0</v>
      </c>
      <c r="BV525" s="136">
        <f t="shared" si="95"/>
        <v>0</v>
      </c>
      <c r="BW525" s="136">
        <f t="shared" si="95"/>
        <v>0</v>
      </c>
      <c r="BX525" s="136">
        <f t="shared" si="95"/>
        <v>0</v>
      </c>
      <c r="BY525" s="136">
        <f t="shared" si="95"/>
        <v>0</v>
      </c>
      <c r="CA525" s="136" t="e">
        <f>CA48-#REF!</f>
        <v>#REF!</v>
      </c>
      <c r="CB525" s="136" t="e">
        <f>CB48-#REF!</f>
        <v>#REF!</v>
      </c>
    </row>
    <row r="526" spans="8:80" hidden="1" x14ac:dyDescent="0.3">
      <c r="H526" s="136">
        <f t="shared" si="90"/>
        <v>-8781</v>
      </c>
      <c r="I526" s="136">
        <f t="shared" si="90"/>
        <v>0</v>
      </c>
      <c r="J526" s="136">
        <f t="shared" si="90"/>
        <v>0</v>
      </c>
      <c r="K526" s="136">
        <f t="shared" si="90"/>
        <v>0</v>
      </c>
      <c r="L526" s="136">
        <f t="shared" si="90"/>
        <v>0</v>
      </c>
      <c r="M526" s="136">
        <f t="shared" si="90"/>
        <v>0</v>
      </c>
      <c r="N526" s="136">
        <f t="shared" si="90"/>
        <v>0</v>
      </c>
      <c r="O526" s="136">
        <f t="shared" si="90"/>
        <v>0</v>
      </c>
      <c r="P526" s="136">
        <f t="shared" si="90"/>
        <v>0</v>
      </c>
      <c r="Q526" s="136">
        <f t="shared" si="90"/>
        <v>0</v>
      </c>
      <c r="R526" s="136">
        <f t="shared" si="90"/>
        <v>-1332</v>
      </c>
      <c r="S526" s="136">
        <f t="shared" si="90"/>
        <v>0</v>
      </c>
      <c r="T526" s="136">
        <f t="shared" si="90"/>
        <v>0</v>
      </c>
      <c r="U526" s="136">
        <f t="shared" si="90"/>
        <v>0</v>
      </c>
      <c r="V526" s="136">
        <f t="shared" si="90"/>
        <v>0</v>
      </c>
      <c r="W526" s="136">
        <f t="shared" si="90"/>
        <v>-249</v>
      </c>
      <c r="X526" s="136">
        <f t="shared" si="92"/>
        <v>0</v>
      </c>
      <c r="Y526" s="136">
        <f t="shared" si="92"/>
        <v>0</v>
      </c>
      <c r="Z526" s="136">
        <f t="shared" si="92"/>
        <v>0</v>
      </c>
      <c r="AA526" s="136">
        <f t="shared" si="92"/>
        <v>0</v>
      </c>
      <c r="AB526" s="136">
        <f t="shared" si="92"/>
        <v>-2139</v>
      </c>
      <c r="AC526" s="136">
        <f t="shared" si="92"/>
        <v>0</v>
      </c>
      <c r="AD526" s="136">
        <f t="shared" si="92"/>
        <v>0</v>
      </c>
      <c r="AE526" s="136">
        <f t="shared" si="92"/>
        <v>0</v>
      </c>
      <c r="AF526" s="136">
        <f t="shared" si="92"/>
        <v>0</v>
      </c>
      <c r="AG526" s="136">
        <f t="shared" si="92"/>
        <v>-1880</v>
      </c>
      <c r="AH526" s="136">
        <f t="shared" si="92"/>
        <v>0</v>
      </c>
      <c r="AI526" s="136">
        <f t="shared" si="92"/>
        <v>0</v>
      </c>
      <c r="AJ526" s="136">
        <f t="shared" si="92"/>
        <v>0</v>
      </c>
      <c r="AK526" s="136">
        <f t="shared" si="92"/>
        <v>0</v>
      </c>
      <c r="AL526" s="136">
        <f t="shared" si="92"/>
        <v>0</v>
      </c>
      <c r="AM526" s="136">
        <f t="shared" si="92"/>
        <v>0</v>
      </c>
      <c r="AN526" s="136">
        <f t="shared" si="94"/>
        <v>0</v>
      </c>
      <c r="AO526" s="136">
        <f t="shared" si="94"/>
        <v>0</v>
      </c>
      <c r="AP526" s="136">
        <f t="shared" si="94"/>
        <v>0</v>
      </c>
      <c r="AQ526" s="136">
        <f t="shared" si="94"/>
        <v>-1210</v>
      </c>
      <c r="AR526" s="136">
        <f t="shared" si="94"/>
        <v>0</v>
      </c>
      <c r="AS526" s="136">
        <f t="shared" si="94"/>
        <v>0</v>
      </c>
      <c r="AT526" s="136">
        <f t="shared" si="94"/>
        <v>0</v>
      </c>
      <c r="AU526" s="136">
        <f t="shared" si="94"/>
        <v>0</v>
      </c>
      <c r="AV526" s="136">
        <f t="shared" si="94"/>
        <v>-293</v>
      </c>
      <c r="AW526" s="136">
        <f t="shared" si="94"/>
        <v>0</v>
      </c>
      <c r="AX526" s="136">
        <f t="shared" si="94"/>
        <v>0</v>
      </c>
      <c r="AY526" s="136">
        <f t="shared" si="94"/>
        <v>0</v>
      </c>
      <c r="AZ526" s="136">
        <f t="shared" si="94"/>
        <v>0</v>
      </c>
      <c r="BA526" s="136">
        <f t="shared" si="94"/>
        <v>-1678</v>
      </c>
      <c r="BB526" s="136">
        <f t="shared" si="94"/>
        <v>0</v>
      </c>
      <c r="BC526" s="136">
        <f t="shared" si="94"/>
        <v>0</v>
      </c>
      <c r="BD526" s="136">
        <f t="shared" si="93"/>
        <v>0</v>
      </c>
      <c r="BE526" s="136">
        <f t="shared" si="93"/>
        <v>0</v>
      </c>
      <c r="BF526" s="136">
        <f t="shared" si="93"/>
        <v>0</v>
      </c>
      <c r="BG526" s="136">
        <f t="shared" si="93"/>
        <v>0</v>
      </c>
      <c r="BH526" s="136">
        <f t="shared" si="93"/>
        <v>0</v>
      </c>
      <c r="BI526" s="136">
        <f t="shared" si="93"/>
        <v>0</v>
      </c>
      <c r="BJ526" s="136">
        <f t="shared" si="93"/>
        <v>0</v>
      </c>
      <c r="BK526" s="136">
        <f t="shared" si="93"/>
        <v>0</v>
      </c>
      <c r="BL526" s="136">
        <f t="shared" si="93"/>
        <v>0</v>
      </c>
      <c r="BM526" s="136">
        <f t="shared" si="93"/>
        <v>0</v>
      </c>
      <c r="BN526" s="136">
        <f t="shared" si="93"/>
        <v>0</v>
      </c>
      <c r="BO526" s="136">
        <f t="shared" si="93"/>
        <v>0</v>
      </c>
      <c r="BP526" s="136">
        <f t="shared" si="93"/>
        <v>0</v>
      </c>
      <c r="BQ526" s="136">
        <f t="shared" si="93"/>
        <v>0</v>
      </c>
      <c r="BR526" s="136">
        <f t="shared" si="93"/>
        <v>0</v>
      </c>
      <c r="BS526" s="136">
        <f t="shared" si="93"/>
        <v>0</v>
      </c>
      <c r="BT526" s="136">
        <f t="shared" si="95"/>
        <v>0</v>
      </c>
      <c r="BU526" s="136">
        <f t="shared" si="95"/>
        <v>-1581</v>
      </c>
      <c r="BV526" s="136">
        <f t="shared" si="95"/>
        <v>0</v>
      </c>
      <c r="BW526" s="136">
        <f t="shared" si="95"/>
        <v>0</v>
      </c>
      <c r="BX526" s="136">
        <f t="shared" si="95"/>
        <v>0</v>
      </c>
      <c r="BY526" s="136">
        <f t="shared" si="95"/>
        <v>0</v>
      </c>
      <c r="CA526" s="136" t="e">
        <f>CA49-#REF!</f>
        <v>#REF!</v>
      </c>
      <c r="CB526" s="136" t="e">
        <f>CB49-#REF!</f>
        <v>#REF!</v>
      </c>
    </row>
    <row r="527" spans="8:80" hidden="1" x14ac:dyDescent="0.3">
      <c r="H527" s="136">
        <f t="shared" ref="H527:BS530" si="96">H56-BZ56</f>
        <v>0</v>
      </c>
      <c r="I527" s="136">
        <f t="shared" si="96"/>
        <v>0</v>
      </c>
      <c r="J527" s="136">
        <f t="shared" si="96"/>
        <v>0</v>
      </c>
      <c r="K527" s="136">
        <f t="shared" si="96"/>
        <v>0</v>
      </c>
      <c r="L527" s="136">
        <f t="shared" si="96"/>
        <v>0</v>
      </c>
      <c r="M527" s="136">
        <f t="shared" si="96"/>
        <v>0</v>
      </c>
      <c r="N527" s="136">
        <f t="shared" si="96"/>
        <v>0</v>
      </c>
      <c r="O527" s="136">
        <f t="shared" si="96"/>
        <v>0</v>
      </c>
      <c r="P527" s="136">
        <f t="shared" si="96"/>
        <v>0</v>
      </c>
      <c r="Q527" s="136">
        <f t="shared" si="96"/>
        <v>0</v>
      </c>
      <c r="R527" s="136">
        <f t="shared" si="96"/>
        <v>0</v>
      </c>
      <c r="S527" s="136">
        <f t="shared" si="96"/>
        <v>0</v>
      </c>
      <c r="T527" s="136">
        <f t="shared" si="96"/>
        <v>0</v>
      </c>
      <c r="U527" s="136">
        <f t="shared" si="96"/>
        <v>0</v>
      </c>
      <c r="V527" s="136">
        <f t="shared" si="96"/>
        <v>0</v>
      </c>
      <c r="W527" s="136">
        <f t="shared" si="96"/>
        <v>0</v>
      </c>
      <c r="X527" s="136">
        <f t="shared" si="96"/>
        <v>0</v>
      </c>
      <c r="Y527" s="136">
        <f t="shared" si="96"/>
        <v>0</v>
      </c>
      <c r="Z527" s="136">
        <f t="shared" si="96"/>
        <v>0</v>
      </c>
      <c r="AA527" s="136">
        <f t="shared" si="96"/>
        <v>0</v>
      </c>
      <c r="AB527" s="136">
        <f t="shared" si="96"/>
        <v>0</v>
      </c>
      <c r="AC527" s="136">
        <f t="shared" si="96"/>
        <v>0</v>
      </c>
      <c r="AD527" s="136">
        <f t="shared" si="96"/>
        <v>0</v>
      </c>
      <c r="AE527" s="136">
        <f t="shared" si="96"/>
        <v>0</v>
      </c>
      <c r="AF527" s="136">
        <f t="shared" si="96"/>
        <v>0</v>
      </c>
      <c r="AG527" s="136">
        <f t="shared" si="96"/>
        <v>0</v>
      </c>
      <c r="AH527" s="136">
        <f t="shared" si="96"/>
        <v>0</v>
      </c>
      <c r="AI527" s="136">
        <f t="shared" si="96"/>
        <v>0</v>
      </c>
      <c r="AJ527" s="136">
        <f t="shared" si="96"/>
        <v>0</v>
      </c>
      <c r="AK527" s="136">
        <f t="shared" si="96"/>
        <v>0</v>
      </c>
      <c r="AL527" s="136">
        <f t="shared" si="96"/>
        <v>0</v>
      </c>
      <c r="AM527" s="136">
        <f t="shared" si="96"/>
        <v>0</v>
      </c>
      <c r="AN527" s="136">
        <f t="shared" si="96"/>
        <v>0</v>
      </c>
      <c r="AO527" s="136">
        <f t="shared" si="96"/>
        <v>0</v>
      </c>
      <c r="AP527" s="136">
        <f t="shared" si="96"/>
        <v>0</v>
      </c>
      <c r="AQ527" s="136">
        <f t="shared" si="96"/>
        <v>0</v>
      </c>
      <c r="AR527" s="136">
        <f t="shared" si="96"/>
        <v>0</v>
      </c>
      <c r="AS527" s="136">
        <f t="shared" si="96"/>
        <v>0</v>
      </c>
      <c r="AT527" s="136">
        <f t="shared" si="96"/>
        <v>0</v>
      </c>
      <c r="AU527" s="136">
        <f t="shared" si="96"/>
        <v>0</v>
      </c>
      <c r="AV527" s="136">
        <f t="shared" si="96"/>
        <v>0</v>
      </c>
      <c r="AW527" s="136">
        <f t="shared" si="96"/>
        <v>0</v>
      </c>
      <c r="AX527" s="136">
        <f t="shared" si="96"/>
        <v>0</v>
      </c>
      <c r="AY527" s="136">
        <f t="shared" si="96"/>
        <v>0</v>
      </c>
      <c r="AZ527" s="136">
        <f t="shared" si="96"/>
        <v>0</v>
      </c>
      <c r="BA527" s="136">
        <f t="shared" si="96"/>
        <v>0</v>
      </c>
      <c r="BB527" s="136">
        <f t="shared" si="96"/>
        <v>0</v>
      </c>
      <c r="BC527" s="136">
        <f t="shared" si="96"/>
        <v>0</v>
      </c>
      <c r="BD527" s="136">
        <f t="shared" si="96"/>
        <v>0</v>
      </c>
      <c r="BE527" s="136">
        <f t="shared" si="96"/>
        <v>0</v>
      </c>
      <c r="BF527" s="136">
        <f t="shared" si="96"/>
        <v>0</v>
      </c>
      <c r="BG527" s="136">
        <f t="shared" si="96"/>
        <v>0</v>
      </c>
      <c r="BH527" s="136">
        <f t="shared" si="96"/>
        <v>0</v>
      </c>
      <c r="BI527" s="136">
        <f t="shared" si="96"/>
        <v>0</v>
      </c>
      <c r="BJ527" s="136">
        <f t="shared" si="96"/>
        <v>0</v>
      </c>
      <c r="BK527" s="136">
        <f t="shared" si="96"/>
        <v>0</v>
      </c>
      <c r="BL527" s="136">
        <f t="shared" si="96"/>
        <v>0</v>
      </c>
      <c r="BM527" s="136">
        <f t="shared" si="96"/>
        <v>0</v>
      </c>
      <c r="BN527" s="136">
        <f t="shared" si="96"/>
        <v>0</v>
      </c>
      <c r="BO527" s="136">
        <f t="shared" si="96"/>
        <v>0</v>
      </c>
      <c r="BP527" s="136">
        <f t="shared" si="96"/>
        <v>0</v>
      </c>
      <c r="BQ527" s="136">
        <f t="shared" si="96"/>
        <v>0</v>
      </c>
      <c r="BR527" s="136">
        <f t="shared" si="96"/>
        <v>0</v>
      </c>
      <c r="BS527" s="136">
        <f t="shared" si="96"/>
        <v>0</v>
      </c>
      <c r="BT527" s="136">
        <f t="shared" ref="BT527:BY536" si="97">BT56-EL56</f>
        <v>0</v>
      </c>
      <c r="BU527" s="136">
        <f t="shared" si="97"/>
        <v>0</v>
      </c>
      <c r="BV527" s="136">
        <f t="shared" si="97"/>
        <v>0</v>
      </c>
      <c r="BW527" s="136">
        <f t="shared" si="97"/>
        <v>0</v>
      </c>
      <c r="BX527" s="136">
        <f t="shared" si="97"/>
        <v>0</v>
      </c>
      <c r="BY527" s="136">
        <f t="shared" si="97"/>
        <v>0</v>
      </c>
      <c r="CA527" s="136" t="e">
        <f>CA56-#REF!</f>
        <v>#REF!</v>
      </c>
      <c r="CB527" s="136" t="e">
        <f>CB56-#REF!</f>
        <v>#REF!</v>
      </c>
    </row>
    <row r="528" spans="8:80" hidden="1" x14ac:dyDescent="0.3">
      <c r="H528" s="136">
        <f t="shared" si="96"/>
        <v>-12575669</v>
      </c>
      <c r="I528" s="136">
        <f t="shared" si="96"/>
        <v>0</v>
      </c>
      <c r="J528" s="136">
        <f t="shared" si="96"/>
        <v>0</v>
      </c>
      <c r="K528" s="136">
        <f t="shared" si="96"/>
        <v>0</v>
      </c>
      <c r="L528" s="136">
        <f t="shared" si="96"/>
        <v>0</v>
      </c>
      <c r="M528" s="136">
        <f t="shared" si="96"/>
        <v>-566727</v>
      </c>
      <c r="N528" s="136">
        <f t="shared" si="96"/>
        <v>0</v>
      </c>
      <c r="O528" s="136">
        <f t="shared" si="96"/>
        <v>0</v>
      </c>
      <c r="P528" s="136">
        <f t="shared" si="96"/>
        <v>0</v>
      </c>
      <c r="Q528" s="136">
        <f t="shared" si="96"/>
        <v>0</v>
      </c>
      <c r="R528" s="136">
        <f t="shared" si="96"/>
        <v>1329372</v>
      </c>
      <c r="S528" s="136">
        <f t="shared" si="96"/>
        <v>0</v>
      </c>
      <c r="T528" s="136">
        <f t="shared" si="96"/>
        <v>0</v>
      </c>
      <c r="U528" s="136">
        <f t="shared" si="96"/>
        <v>0</v>
      </c>
      <c r="V528" s="136">
        <f t="shared" si="96"/>
        <v>0</v>
      </c>
      <c r="W528" s="136">
        <f t="shared" si="96"/>
        <v>1024741</v>
      </c>
      <c r="X528" s="136">
        <f t="shared" si="96"/>
        <v>0</v>
      </c>
      <c r="Y528" s="136">
        <f t="shared" si="96"/>
        <v>0</v>
      </c>
      <c r="Z528" s="136">
        <f t="shared" si="96"/>
        <v>0</v>
      </c>
      <c r="AA528" s="136">
        <f t="shared" si="96"/>
        <v>0</v>
      </c>
      <c r="AB528" s="136">
        <f t="shared" si="96"/>
        <v>-2142619</v>
      </c>
      <c r="AC528" s="136">
        <f t="shared" si="96"/>
        <v>0</v>
      </c>
      <c r="AD528" s="136">
        <f t="shared" si="96"/>
        <v>0</v>
      </c>
      <c r="AE528" s="136">
        <f t="shared" si="96"/>
        <v>0</v>
      </c>
      <c r="AF528" s="136">
        <f t="shared" si="96"/>
        <v>0</v>
      </c>
      <c r="AG528" s="136">
        <f t="shared" si="96"/>
        <v>-858093</v>
      </c>
      <c r="AH528" s="136">
        <f t="shared" si="96"/>
        <v>0</v>
      </c>
      <c r="AI528" s="136">
        <f t="shared" si="96"/>
        <v>0</v>
      </c>
      <c r="AJ528" s="136">
        <f t="shared" si="96"/>
        <v>0</v>
      </c>
      <c r="AK528" s="136">
        <f t="shared" si="96"/>
        <v>0</v>
      </c>
      <c r="AL528" s="136">
        <f t="shared" si="96"/>
        <v>-2265159</v>
      </c>
      <c r="AM528" s="136">
        <f t="shared" si="96"/>
        <v>0</v>
      </c>
      <c r="AN528" s="136">
        <f t="shared" si="96"/>
        <v>0</v>
      </c>
      <c r="AO528" s="136">
        <f t="shared" si="96"/>
        <v>0</v>
      </c>
      <c r="AP528" s="136">
        <f t="shared" si="96"/>
        <v>0</v>
      </c>
      <c r="AQ528" s="136">
        <f t="shared" si="96"/>
        <v>-906300</v>
      </c>
      <c r="AR528" s="136">
        <f t="shared" si="96"/>
        <v>0</v>
      </c>
      <c r="AS528" s="136">
        <f t="shared" si="96"/>
        <v>0</v>
      </c>
      <c r="AT528" s="136">
        <f t="shared" si="96"/>
        <v>0</v>
      </c>
      <c r="AU528" s="136">
        <f t="shared" si="96"/>
        <v>0</v>
      </c>
      <c r="AV528" s="136">
        <f t="shared" si="96"/>
        <v>-1186251</v>
      </c>
      <c r="AW528" s="136">
        <f t="shared" si="96"/>
        <v>0</v>
      </c>
      <c r="AX528" s="136">
        <f t="shared" si="96"/>
        <v>0</v>
      </c>
      <c r="AY528" s="136">
        <f t="shared" si="96"/>
        <v>0</v>
      </c>
      <c r="AZ528" s="136">
        <f t="shared" si="96"/>
        <v>0</v>
      </c>
      <c r="BA528" s="136">
        <f t="shared" si="96"/>
        <v>0</v>
      </c>
      <c r="BB528" s="136">
        <f t="shared" si="96"/>
        <v>0</v>
      </c>
      <c r="BC528" s="136">
        <f t="shared" si="96"/>
        <v>0</v>
      </c>
      <c r="BD528" s="136">
        <f t="shared" si="96"/>
        <v>0</v>
      </c>
      <c r="BE528" s="136">
        <f t="shared" si="96"/>
        <v>0</v>
      </c>
      <c r="BF528" s="136">
        <f t="shared" si="96"/>
        <v>0</v>
      </c>
      <c r="BG528" s="136">
        <f t="shared" si="96"/>
        <v>0</v>
      </c>
      <c r="BH528" s="136">
        <f t="shared" si="96"/>
        <v>0</v>
      </c>
      <c r="BI528" s="136">
        <f t="shared" si="96"/>
        <v>0</v>
      </c>
      <c r="BJ528" s="136">
        <f t="shared" si="96"/>
        <v>0</v>
      </c>
      <c r="BK528" s="136">
        <f t="shared" si="96"/>
        <v>-1052142</v>
      </c>
      <c r="BL528" s="136">
        <f t="shared" si="96"/>
        <v>0</v>
      </c>
      <c r="BM528" s="136">
        <f t="shared" si="96"/>
        <v>0</v>
      </c>
      <c r="BN528" s="136">
        <f t="shared" si="96"/>
        <v>0</v>
      </c>
      <c r="BO528" s="136">
        <f t="shared" si="96"/>
        <v>0</v>
      </c>
      <c r="BP528" s="136">
        <f t="shared" si="96"/>
        <v>-1099930</v>
      </c>
      <c r="BQ528" s="136">
        <f t="shared" si="96"/>
        <v>0</v>
      </c>
      <c r="BR528" s="136">
        <f t="shared" si="96"/>
        <v>0</v>
      </c>
      <c r="BS528" s="136">
        <f t="shared" si="96"/>
        <v>0</v>
      </c>
      <c r="BT528" s="136">
        <f t="shared" si="97"/>
        <v>0</v>
      </c>
      <c r="BU528" s="136">
        <f t="shared" si="97"/>
        <v>1787386</v>
      </c>
      <c r="BV528" s="136">
        <f t="shared" si="97"/>
        <v>0</v>
      </c>
      <c r="BW528" s="136">
        <f t="shared" si="97"/>
        <v>0</v>
      </c>
      <c r="BX528" s="136">
        <f t="shared" si="97"/>
        <v>0</v>
      </c>
      <c r="BY528" s="136">
        <f t="shared" si="97"/>
        <v>0</v>
      </c>
      <c r="CA528" s="136" t="e">
        <f>CA57-#REF!</f>
        <v>#REF!</v>
      </c>
      <c r="CB528" s="136" t="e">
        <f>CB57-#REF!</f>
        <v>#REF!</v>
      </c>
    </row>
    <row r="529" spans="8:80" hidden="1" x14ac:dyDescent="0.3">
      <c r="H529" s="136">
        <f t="shared" si="96"/>
        <v>-5377902</v>
      </c>
      <c r="I529" s="136">
        <f t="shared" si="96"/>
        <v>0</v>
      </c>
      <c r="J529" s="136">
        <f t="shared" si="96"/>
        <v>0</v>
      </c>
      <c r="K529" s="136">
        <f t="shared" si="96"/>
        <v>0</v>
      </c>
      <c r="L529" s="136">
        <f t="shared" si="96"/>
        <v>0</v>
      </c>
      <c r="M529" s="136">
        <f t="shared" si="96"/>
        <v>-244150</v>
      </c>
      <c r="N529" s="136">
        <f t="shared" si="96"/>
        <v>0</v>
      </c>
      <c r="O529" s="136">
        <f t="shared" si="96"/>
        <v>0</v>
      </c>
      <c r="P529" s="136">
        <f t="shared" si="96"/>
        <v>0</v>
      </c>
      <c r="Q529" s="136">
        <f t="shared" si="96"/>
        <v>0</v>
      </c>
      <c r="R529" s="136">
        <f t="shared" si="96"/>
        <v>560189</v>
      </c>
      <c r="S529" s="136">
        <f t="shared" si="96"/>
        <v>0</v>
      </c>
      <c r="T529" s="136">
        <f t="shared" si="96"/>
        <v>0</v>
      </c>
      <c r="U529" s="136">
        <f t="shared" si="96"/>
        <v>0</v>
      </c>
      <c r="V529" s="136">
        <f t="shared" si="96"/>
        <v>0</v>
      </c>
      <c r="W529" s="136">
        <f t="shared" si="96"/>
        <v>432296</v>
      </c>
      <c r="X529" s="136">
        <f t="shared" si="96"/>
        <v>0</v>
      </c>
      <c r="Y529" s="136">
        <f t="shared" si="96"/>
        <v>0</v>
      </c>
      <c r="Z529" s="136">
        <f t="shared" si="96"/>
        <v>0</v>
      </c>
      <c r="AA529" s="136">
        <f t="shared" si="96"/>
        <v>0</v>
      </c>
      <c r="AB529" s="136">
        <f t="shared" si="96"/>
        <v>-899005</v>
      </c>
      <c r="AC529" s="136">
        <f t="shared" si="96"/>
        <v>0</v>
      </c>
      <c r="AD529" s="136">
        <f t="shared" si="96"/>
        <v>0</v>
      </c>
      <c r="AE529" s="136">
        <f t="shared" si="96"/>
        <v>0</v>
      </c>
      <c r="AF529" s="136">
        <f t="shared" si="96"/>
        <v>0</v>
      </c>
      <c r="AG529" s="136">
        <f t="shared" si="96"/>
        <v>-363916</v>
      </c>
      <c r="AH529" s="136">
        <f t="shared" si="96"/>
        <v>0</v>
      </c>
      <c r="AI529" s="136">
        <f t="shared" si="96"/>
        <v>0</v>
      </c>
      <c r="AJ529" s="136">
        <f t="shared" si="96"/>
        <v>0</v>
      </c>
      <c r="AK529" s="136">
        <f t="shared" si="96"/>
        <v>0</v>
      </c>
      <c r="AL529" s="136">
        <f t="shared" si="96"/>
        <v>-986898</v>
      </c>
      <c r="AM529" s="136">
        <f t="shared" si="96"/>
        <v>0</v>
      </c>
      <c r="AN529" s="136">
        <f t="shared" si="96"/>
        <v>0</v>
      </c>
      <c r="AO529" s="136">
        <f t="shared" si="96"/>
        <v>0</v>
      </c>
      <c r="AP529" s="136">
        <f t="shared" si="96"/>
        <v>0</v>
      </c>
      <c r="AQ529" s="136">
        <f t="shared" si="96"/>
        <v>-391358</v>
      </c>
      <c r="AR529" s="136">
        <f t="shared" si="96"/>
        <v>0</v>
      </c>
      <c r="AS529" s="136">
        <f t="shared" si="96"/>
        <v>0</v>
      </c>
      <c r="AT529" s="136">
        <f t="shared" si="96"/>
        <v>0</v>
      </c>
      <c r="AU529" s="136">
        <f t="shared" si="96"/>
        <v>0</v>
      </c>
      <c r="AV529" s="136">
        <f t="shared" si="96"/>
        <v>-499872</v>
      </c>
      <c r="AW529" s="136">
        <f t="shared" si="96"/>
        <v>0</v>
      </c>
      <c r="AX529" s="136">
        <f t="shared" si="96"/>
        <v>0</v>
      </c>
      <c r="AY529" s="136">
        <f t="shared" si="96"/>
        <v>0</v>
      </c>
      <c r="AZ529" s="136">
        <f t="shared" si="96"/>
        <v>0</v>
      </c>
      <c r="BA529" s="136">
        <f t="shared" si="96"/>
        <v>0</v>
      </c>
      <c r="BB529" s="136">
        <f t="shared" si="96"/>
        <v>0</v>
      </c>
      <c r="BC529" s="136">
        <f t="shared" si="96"/>
        <v>0</v>
      </c>
      <c r="BD529" s="136">
        <f t="shared" si="96"/>
        <v>0</v>
      </c>
      <c r="BE529" s="136">
        <f t="shared" si="96"/>
        <v>0</v>
      </c>
      <c r="BF529" s="136">
        <f t="shared" si="96"/>
        <v>0</v>
      </c>
      <c r="BG529" s="136">
        <f t="shared" si="96"/>
        <v>0</v>
      </c>
      <c r="BH529" s="136">
        <f t="shared" si="96"/>
        <v>0</v>
      </c>
      <c r="BI529" s="136">
        <f t="shared" si="96"/>
        <v>0</v>
      </c>
      <c r="BJ529" s="136">
        <f t="shared" si="96"/>
        <v>0</v>
      </c>
      <c r="BK529" s="136">
        <f t="shared" si="96"/>
        <v>-456738</v>
      </c>
      <c r="BL529" s="136">
        <f t="shared" si="96"/>
        <v>0</v>
      </c>
      <c r="BM529" s="136">
        <f t="shared" si="96"/>
        <v>0</v>
      </c>
      <c r="BN529" s="136">
        <f t="shared" si="96"/>
        <v>0</v>
      </c>
      <c r="BO529" s="136">
        <f t="shared" si="96"/>
        <v>0</v>
      </c>
      <c r="BP529" s="136">
        <f t="shared" si="96"/>
        <v>-479896</v>
      </c>
      <c r="BQ529" s="136">
        <f t="shared" si="96"/>
        <v>0</v>
      </c>
      <c r="BR529" s="136">
        <f t="shared" si="96"/>
        <v>0</v>
      </c>
      <c r="BS529" s="136">
        <f t="shared" si="96"/>
        <v>0</v>
      </c>
      <c r="BT529" s="136">
        <f t="shared" si="97"/>
        <v>0</v>
      </c>
      <c r="BU529" s="136">
        <f t="shared" si="97"/>
        <v>748335</v>
      </c>
      <c r="BV529" s="136">
        <f t="shared" si="97"/>
        <v>0</v>
      </c>
      <c r="BW529" s="136">
        <f t="shared" si="97"/>
        <v>0</v>
      </c>
      <c r="BX529" s="136">
        <f t="shared" si="97"/>
        <v>0</v>
      </c>
      <c r="BY529" s="136">
        <f t="shared" si="97"/>
        <v>0</v>
      </c>
      <c r="CA529" s="136" t="e">
        <f>CA58-#REF!</f>
        <v>#REF!</v>
      </c>
      <c r="CB529" s="136" t="e">
        <f>CB58-#REF!</f>
        <v>#REF!</v>
      </c>
    </row>
    <row r="530" spans="8:80" hidden="1" x14ac:dyDescent="0.3">
      <c r="H530" s="136">
        <f t="shared" si="96"/>
        <v>-2645266</v>
      </c>
      <c r="I530" s="136">
        <f t="shared" si="96"/>
        <v>0</v>
      </c>
      <c r="J530" s="136">
        <f t="shared" si="96"/>
        <v>0</v>
      </c>
      <c r="K530" s="136">
        <f t="shared" si="96"/>
        <v>0</v>
      </c>
      <c r="L530" s="136">
        <f t="shared" si="96"/>
        <v>0</v>
      </c>
      <c r="M530" s="136">
        <f t="shared" si="96"/>
        <v>-145850</v>
      </c>
      <c r="N530" s="136">
        <f t="shared" si="96"/>
        <v>0</v>
      </c>
      <c r="O530" s="136">
        <f t="shared" si="96"/>
        <v>0</v>
      </c>
      <c r="P530" s="136">
        <f t="shared" si="96"/>
        <v>0</v>
      </c>
      <c r="Q530" s="136">
        <f t="shared" si="96"/>
        <v>0</v>
      </c>
      <c r="R530" s="136">
        <f t="shared" si="96"/>
        <v>259557</v>
      </c>
      <c r="S530" s="136">
        <f t="shared" si="96"/>
        <v>0</v>
      </c>
      <c r="T530" s="136">
        <f t="shared" si="96"/>
        <v>0</v>
      </c>
      <c r="U530" s="136">
        <f t="shared" si="96"/>
        <v>0</v>
      </c>
      <c r="V530" s="136">
        <f t="shared" si="96"/>
        <v>0</v>
      </c>
      <c r="W530" s="136">
        <f t="shared" si="96"/>
        <v>192704</v>
      </c>
      <c r="X530" s="136">
        <f t="shared" si="96"/>
        <v>0</v>
      </c>
      <c r="Y530" s="136">
        <f t="shared" si="96"/>
        <v>0</v>
      </c>
      <c r="Z530" s="136">
        <f t="shared" si="96"/>
        <v>0</v>
      </c>
      <c r="AA530" s="136">
        <f t="shared" si="96"/>
        <v>0</v>
      </c>
      <c r="AB530" s="136">
        <f t="shared" si="96"/>
        <v>-467500</v>
      </c>
      <c r="AC530" s="136">
        <f t="shared" si="96"/>
        <v>0</v>
      </c>
      <c r="AD530" s="136">
        <f t="shared" si="96"/>
        <v>0</v>
      </c>
      <c r="AE530" s="136">
        <f t="shared" si="96"/>
        <v>0</v>
      </c>
      <c r="AF530" s="136">
        <f t="shared" si="96"/>
        <v>0</v>
      </c>
      <c r="AG530" s="136">
        <f t="shared" si="96"/>
        <v>-182493</v>
      </c>
      <c r="AH530" s="136">
        <f t="shared" si="96"/>
        <v>0</v>
      </c>
      <c r="AI530" s="136">
        <f t="shared" si="96"/>
        <v>0</v>
      </c>
      <c r="AJ530" s="136">
        <f t="shared" si="96"/>
        <v>0</v>
      </c>
      <c r="AK530" s="136">
        <f t="shared" si="96"/>
        <v>0</v>
      </c>
      <c r="AL530" s="136">
        <f t="shared" si="96"/>
        <v>-453102</v>
      </c>
      <c r="AM530" s="136">
        <f t="shared" si="96"/>
        <v>0</v>
      </c>
      <c r="AN530" s="136">
        <f t="shared" si="96"/>
        <v>0</v>
      </c>
      <c r="AO530" s="136">
        <f t="shared" si="96"/>
        <v>0</v>
      </c>
      <c r="AP530" s="136">
        <f t="shared" si="96"/>
        <v>0</v>
      </c>
      <c r="AQ530" s="136">
        <f t="shared" si="96"/>
        <v>-183642</v>
      </c>
      <c r="AR530" s="136">
        <f t="shared" si="96"/>
        <v>0</v>
      </c>
      <c r="AS530" s="136">
        <f t="shared" si="96"/>
        <v>0</v>
      </c>
      <c r="AT530" s="136">
        <f t="shared" si="96"/>
        <v>0</v>
      </c>
      <c r="AU530" s="136">
        <f t="shared" si="96"/>
        <v>0</v>
      </c>
      <c r="AV530" s="136">
        <f t="shared" si="96"/>
        <v>-250128</v>
      </c>
      <c r="AW530" s="136">
        <f t="shared" si="96"/>
        <v>0</v>
      </c>
      <c r="AX530" s="136">
        <f t="shared" si="96"/>
        <v>0</v>
      </c>
      <c r="AY530" s="136">
        <f t="shared" si="96"/>
        <v>0</v>
      </c>
      <c r="AZ530" s="136">
        <f t="shared" si="96"/>
        <v>0</v>
      </c>
      <c r="BA530" s="136">
        <f t="shared" si="96"/>
        <v>0</v>
      </c>
      <c r="BB530" s="136">
        <f t="shared" si="96"/>
        <v>0</v>
      </c>
      <c r="BC530" s="136">
        <f t="shared" si="96"/>
        <v>0</v>
      </c>
      <c r="BD530" s="136">
        <f t="shared" si="96"/>
        <v>0</v>
      </c>
      <c r="BE530" s="136">
        <f t="shared" si="96"/>
        <v>0</v>
      </c>
      <c r="BF530" s="136">
        <f t="shared" si="96"/>
        <v>0</v>
      </c>
      <c r="BG530" s="136">
        <f t="shared" si="96"/>
        <v>0</v>
      </c>
      <c r="BH530" s="136">
        <f t="shared" si="96"/>
        <v>0</v>
      </c>
      <c r="BI530" s="136">
        <f t="shared" si="96"/>
        <v>0</v>
      </c>
      <c r="BJ530" s="136">
        <f t="shared" si="96"/>
        <v>0</v>
      </c>
      <c r="BK530" s="136">
        <f t="shared" si="96"/>
        <v>-208262</v>
      </c>
      <c r="BL530" s="136">
        <f t="shared" si="96"/>
        <v>0</v>
      </c>
      <c r="BM530" s="136">
        <f t="shared" si="96"/>
        <v>0</v>
      </c>
      <c r="BN530" s="136">
        <f t="shared" si="96"/>
        <v>0</v>
      </c>
      <c r="BO530" s="136">
        <f t="shared" si="96"/>
        <v>0</v>
      </c>
      <c r="BP530" s="136">
        <f t="shared" si="96"/>
        <v>-215104</v>
      </c>
      <c r="BQ530" s="136">
        <f t="shared" si="96"/>
        <v>0</v>
      </c>
      <c r="BR530" s="136">
        <f t="shared" si="96"/>
        <v>0</v>
      </c>
      <c r="BS530" s="136">
        <f t="shared" ref="BS530:BS536" si="98">BS59-EK59</f>
        <v>0</v>
      </c>
      <c r="BT530" s="136">
        <f t="shared" si="97"/>
        <v>0</v>
      </c>
      <c r="BU530" s="136">
        <f t="shared" si="97"/>
        <v>306411</v>
      </c>
      <c r="BV530" s="136">
        <f t="shared" si="97"/>
        <v>0</v>
      </c>
      <c r="BW530" s="136">
        <f t="shared" si="97"/>
        <v>0</v>
      </c>
      <c r="BX530" s="136">
        <f t="shared" si="97"/>
        <v>0</v>
      </c>
      <c r="BY530" s="136">
        <f t="shared" si="97"/>
        <v>0</v>
      </c>
      <c r="CA530" s="136" t="e">
        <f>CA59-#REF!</f>
        <v>#REF!</v>
      </c>
      <c r="CB530" s="136" t="e">
        <f>CB59-#REF!</f>
        <v>#REF!</v>
      </c>
    </row>
    <row r="531" spans="8:80" hidden="1" x14ac:dyDescent="0.3">
      <c r="H531" s="136">
        <f t="shared" ref="H531:BR535" si="99">H60-BZ60</f>
        <v>0</v>
      </c>
      <c r="I531" s="136">
        <f t="shared" si="99"/>
        <v>0</v>
      </c>
      <c r="J531" s="136">
        <f t="shared" si="99"/>
        <v>0</v>
      </c>
      <c r="K531" s="136">
        <f t="shared" si="99"/>
        <v>0</v>
      </c>
      <c r="L531" s="136">
        <f t="shared" si="99"/>
        <v>0</v>
      </c>
      <c r="M531" s="136">
        <f t="shared" si="99"/>
        <v>0</v>
      </c>
      <c r="N531" s="136">
        <f t="shared" si="99"/>
        <v>0</v>
      </c>
      <c r="O531" s="136">
        <f t="shared" si="99"/>
        <v>0</v>
      </c>
      <c r="P531" s="136">
        <f t="shared" si="99"/>
        <v>0</v>
      </c>
      <c r="Q531" s="136">
        <f t="shared" si="99"/>
        <v>0</v>
      </c>
      <c r="R531" s="136">
        <f t="shared" si="99"/>
        <v>0</v>
      </c>
      <c r="S531" s="136">
        <f t="shared" si="99"/>
        <v>0</v>
      </c>
      <c r="T531" s="136">
        <f t="shared" si="99"/>
        <v>0</v>
      </c>
      <c r="U531" s="136">
        <f t="shared" si="99"/>
        <v>0</v>
      </c>
      <c r="V531" s="136">
        <f t="shared" si="99"/>
        <v>0</v>
      </c>
      <c r="W531" s="136">
        <f t="shared" si="99"/>
        <v>0</v>
      </c>
      <c r="X531" s="136">
        <f t="shared" si="99"/>
        <v>0</v>
      </c>
      <c r="Y531" s="136">
        <f t="shared" si="99"/>
        <v>0</v>
      </c>
      <c r="Z531" s="136">
        <f t="shared" si="99"/>
        <v>0</v>
      </c>
      <c r="AA531" s="136">
        <f t="shared" si="99"/>
        <v>0</v>
      </c>
      <c r="AB531" s="136">
        <f t="shared" si="99"/>
        <v>0</v>
      </c>
      <c r="AC531" s="136">
        <f t="shared" si="99"/>
        <v>0</v>
      </c>
      <c r="AD531" s="136">
        <f t="shared" si="99"/>
        <v>0</v>
      </c>
      <c r="AE531" s="136">
        <f t="shared" si="99"/>
        <v>0</v>
      </c>
      <c r="AF531" s="136">
        <f t="shared" si="99"/>
        <v>0</v>
      </c>
      <c r="AG531" s="136">
        <f t="shared" si="99"/>
        <v>0</v>
      </c>
      <c r="AH531" s="136">
        <f t="shared" si="99"/>
        <v>0</v>
      </c>
      <c r="AI531" s="136">
        <f t="shared" si="99"/>
        <v>0</v>
      </c>
      <c r="AJ531" s="136">
        <f t="shared" si="99"/>
        <v>0</v>
      </c>
      <c r="AK531" s="136">
        <f t="shared" si="99"/>
        <v>0</v>
      </c>
      <c r="AL531" s="136">
        <f t="shared" si="99"/>
        <v>0</v>
      </c>
      <c r="AM531" s="136">
        <f t="shared" si="99"/>
        <v>0</v>
      </c>
      <c r="AN531" s="136">
        <f t="shared" si="99"/>
        <v>0</v>
      </c>
      <c r="AO531" s="136">
        <f t="shared" si="99"/>
        <v>0</v>
      </c>
      <c r="AP531" s="136">
        <f t="shared" si="99"/>
        <v>0</v>
      </c>
      <c r="AQ531" s="136">
        <f t="shared" si="99"/>
        <v>0</v>
      </c>
      <c r="AR531" s="136">
        <f t="shared" si="99"/>
        <v>0</v>
      </c>
      <c r="AS531" s="136">
        <f t="shared" si="99"/>
        <v>0</v>
      </c>
      <c r="AT531" s="136">
        <f t="shared" si="99"/>
        <v>0</v>
      </c>
      <c r="AU531" s="136">
        <f t="shared" si="99"/>
        <v>0</v>
      </c>
      <c r="AV531" s="136">
        <f t="shared" si="99"/>
        <v>0</v>
      </c>
      <c r="AW531" s="136">
        <f t="shared" si="99"/>
        <v>0</v>
      </c>
      <c r="AX531" s="136">
        <f t="shared" si="99"/>
        <v>0</v>
      </c>
      <c r="AY531" s="136">
        <f t="shared" si="99"/>
        <v>0</v>
      </c>
      <c r="AZ531" s="136">
        <f t="shared" si="99"/>
        <v>0</v>
      </c>
      <c r="BA531" s="136">
        <f t="shared" si="99"/>
        <v>0</v>
      </c>
      <c r="BB531" s="136">
        <f t="shared" si="99"/>
        <v>0</v>
      </c>
      <c r="BC531" s="136">
        <f t="shared" si="99"/>
        <v>0</v>
      </c>
      <c r="BD531" s="136">
        <f t="shared" si="99"/>
        <v>0</v>
      </c>
      <c r="BE531" s="136">
        <f t="shared" si="99"/>
        <v>0</v>
      </c>
      <c r="BF531" s="136">
        <f t="shared" si="99"/>
        <v>0</v>
      </c>
      <c r="BG531" s="136">
        <f t="shared" si="99"/>
        <v>0</v>
      </c>
      <c r="BH531" s="136">
        <f t="shared" si="99"/>
        <v>0</v>
      </c>
      <c r="BI531" s="136">
        <f t="shared" si="99"/>
        <v>0</v>
      </c>
      <c r="BJ531" s="136">
        <f t="shared" si="99"/>
        <v>0</v>
      </c>
      <c r="BK531" s="136">
        <f t="shared" si="99"/>
        <v>0</v>
      </c>
      <c r="BL531" s="136">
        <f t="shared" si="99"/>
        <v>0</v>
      </c>
      <c r="BM531" s="136">
        <f t="shared" si="99"/>
        <v>0</v>
      </c>
      <c r="BN531" s="136">
        <f t="shared" si="99"/>
        <v>0</v>
      </c>
      <c r="BO531" s="136">
        <f t="shared" si="99"/>
        <v>0</v>
      </c>
      <c r="BP531" s="136">
        <f t="shared" si="99"/>
        <v>0</v>
      </c>
      <c r="BQ531" s="136">
        <f t="shared" si="99"/>
        <v>0</v>
      </c>
      <c r="BR531" s="136">
        <f t="shared" si="99"/>
        <v>0</v>
      </c>
      <c r="BS531" s="136">
        <f t="shared" si="98"/>
        <v>0</v>
      </c>
      <c r="BT531" s="136">
        <f t="shared" si="97"/>
        <v>0</v>
      </c>
      <c r="BU531" s="136">
        <f t="shared" si="97"/>
        <v>0</v>
      </c>
      <c r="BV531" s="136">
        <f t="shared" si="97"/>
        <v>0</v>
      </c>
      <c r="BW531" s="136">
        <f t="shared" si="97"/>
        <v>0</v>
      </c>
      <c r="BX531" s="136">
        <f t="shared" si="97"/>
        <v>0</v>
      </c>
      <c r="BY531" s="136">
        <f t="shared" si="97"/>
        <v>0</v>
      </c>
      <c r="CA531" s="136" t="e">
        <f>CA60-#REF!</f>
        <v>#REF!</v>
      </c>
      <c r="CB531" s="136" t="e">
        <f>CB60-#REF!</f>
        <v>#REF!</v>
      </c>
    </row>
    <row r="532" spans="8:80" hidden="1" x14ac:dyDescent="0.3">
      <c r="H532" s="136">
        <f t="shared" si="99"/>
        <v>-4552501</v>
      </c>
      <c r="I532" s="136">
        <f t="shared" si="99"/>
        <v>0</v>
      </c>
      <c r="J532" s="136">
        <f t="shared" si="99"/>
        <v>0</v>
      </c>
      <c r="K532" s="136">
        <f t="shared" si="99"/>
        <v>0</v>
      </c>
      <c r="L532" s="136">
        <f t="shared" si="99"/>
        <v>0</v>
      </c>
      <c r="M532" s="136">
        <f t="shared" si="99"/>
        <v>-176727</v>
      </c>
      <c r="N532" s="136">
        <f t="shared" si="99"/>
        <v>0</v>
      </c>
      <c r="O532" s="136">
        <f t="shared" si="99"/>
        <v>0</v>
      </c>
      <c r="P532" s="136">
        <f t="shared" si="99"/>
        <v>0</v>
      </c>
      <c r="Q532" s="136">
        <f t="shared" si="99"/>
        <v>0</v>
      </c>
      <c r="R532" s="136">
        <f t="shared" si="99"/>
        <v>509626</v>
      </c>
      <c r="S532" s="136">
        <f t="shared" si="99"/>
        <v>0</v>
      </c>
      <c r="T532" s="136">
        <f t="shared" si="99"/>
        <v>0</v>
      </c>
      <c r="U532" s="136">
        <f t="shared" si="99"/>
        <v>0</v>
      </c>
      <c r="V532" s="136">
        <f t="shared" si="99"/>
        <v>0</v>
      </c>
      <c r="W532" s="136">
        <f t="shared" si="99"/>
        <v>399741</v>
      </c>
      <c r="X532" s="136">
        <f t="shared" si="99"/>
        <v>0</v>
      </c>
      <c r="Y532" s="136">
        <f t="shared" si="99"/>
        <v>0</v>
      </c>
      <c r="Z532" s="136">
        <f t="shared" si="99"/>
        <v>0</v>
      </c>
      <c r="AA532" s="136">
        <f t="shared" si="99"/>
        <v>0</v>
      </c>
      <c r="AB532" s="136">
        <f t="shared" si="99"/>
        <v>-776114</v>
      </c>
      <c r="AC532" s="136">
        <f t="shared" si="99"/>
        <v>0</v>
      </c>
      <c r="AD532" s="136">
        <f t="shared" si="99"/>
        <v>0</v>
      </c>
      <c r="AE532" s="136">
        <f t="shared" si="99"/>
        <v>0</v>
      </c>
      <c r="AF532" s="136">
        <f t="shared" si="99"/>
        <v>0</v>
      </c>
      <c r="AG532" s="136">
        <f t="shared" si="99"/>
        <v>-311684</v>
      </c>
      <c r="AH532" s="136">
        <f t="shared" si="99"/>
        <v>0</v>
      </c>
      <c r="AI532" s="136">
        <f t="shared" si="99"/>
        <v>0</v>
      </c>
      <c r="AJ532" s="136">
        <f t="shared" si="99"/>
        <v>0</v>
      </c>
      <c r="AK532" s="136">
        <f t="shared" si="99"/>
        <v>0</v>
      </c>
      <c r="AL532" s="136">
        <f t="shared" si="99"/>
        <v>-825159</v>
      </c>
      <c r="AM532" s="136">
        <f t="shared" si="99"/>
        <v>0</v>
      </c>
      <c r="AN532" s="136">
        <f t="shared" si="99"/>
        <v>0</v>
      </c>
      <c r="AO532" s="136">
        <f t="shared" si="99"/>
        <v>0</v>
      </c>
      <c r="AP532" s="136">
        <f t="shared" si="99"/>
        <v>0</v>
      </c>
      <c r="AQ532" s="136">
        <f t="shared" si="99"/>
        <v>-331300</v>
      </c>
      <c r="AR532" s="136">
        <f t="shared" si="99"/>
        <v>0</v>
      </c>
      <c r="AS532" s="136">
        <f t="shared" si="99"/>
        <v>0</v>
      </c>
      <c r="AT532" s="136">
        <f t="shared" si="99"/>
        <v>0</v>
      </c>
      <c r="AU532" s="136">
        <f t="shared" si="99"/>
        <v>0</v>
      </c>
      <c r="AV532" s="136">
        <f t="shared" si="99"/>
        <v>-436251</v>
      </c>
      <c r="AW532" s="136">
        <f t="shared" si="99"/>
        <v>0</v>
      </c>
      <c r="AX532" s="136">
        <f t="shared" si="99"/>
        <v>0</v>
      </c>
      <c r="AY532" s="136">
        <f t="shared" si="99"/>
        <v>0</v>
      </c>
      <c r="AZ532" s="136">
        <f t="shared" si="99"/>
        <v>0</v>
      </c>
      <c r="BA532" s="136">
        <f t="shared" si="99"/>
        <v>0</v>
      </c>
      <c r="BB532" s="136">
        <f t="shared" si="99"/>
        <v>0</v>
      </c>
      <c r="BC532" s="136">
        <f t="shared" si="99"/>
        <v>0</v>
      </c>
      <c r="BD532" s="136">
        <f t="shared" si="99"/>
        <v>0</v>
      </c>
      <c r="BE532" s="136">
        <f t="shared" si="99"/>
        <v>0</v>
      </c>
      <c r="BF532" s="136">
        <f t="shared" si="99"/>
        <v>0</v>
      </c>
      <c r="BG532" s="136">
        <f t="shared" si="99"/>
        <v>0</v>
      </c>
      <c r="BH532" s="136">
        <f t="shared" si="99"/>
        <v>0</v>
      </c>
      <c r="BI532" s="136">
        <f t="shared" si="99"/>
        <v>0</v>
      </c>
      <c r="BJ532" s="136">
        <f t="shared" si="99"/>
        <v>0</v>
      </c>
      <c r="BK532" s="136">
        <f t="shared" si="99"/>
        <v>-387142</v>
      </c>
      <c r="BL532" s="136">
        <f t="shared" si="99"/>
        <v>0</v>
      </c>
      <c r="BM532" s="136">
        <f t="shared" si="99"/>
        <v>0</v>
      </c>
      <c r="BN532" s="136">
        <f t="shared" si="99"/>
        <v>0</v>
      </c>
      <c r="BO532" s="136">
        <f t="shared" si="99"/>
        <v>0</v>
      </c>
      <c r="BP532" s="136">
        <f t="shared" si="99"/>
        <v>-404930</v>
      </c>
      <c r="BQ532" s="136">
        <f t="shared" si="99"/>
        <v>0</v>
      </c>
      <c r="BR532" s="136">
        <f t="shared" si="99"/>
        <v>0</v>
      </c>
      <c r="BS532" s="136">
        <f t="shared" si="98"/>
        <v>0</v>
      </c>
      <c r="BT532" s="136">
        <f t="shared" si="97"/>
        <v>0</v>
      </c>
      <c r="BU532" s="136">
        <f t="shared" si="97"/>
        <v>732640</v>
      </c>
      <c r="BV532" s="136">
        <f t="shared" si="97"/>
        <v>0</v>
      </c>
      <c r="BW532" s="136">
        <f t="shared" si="97"/>
        <v>0</v>
      </c>
      <c r="BX532" s="136">
        <f t="shared" si="97"/>
        <v>0</v>
      </c>
      <c r="BY532" s="136">
        <f t="shared" si="97"/>
        <v>0</v>
      </c>
      <c r="CA532" s="136" t="e">
        <f>CA61-#REF!</f>
        <v>#REF!</v>
      </c>
      <c r="CB532" s="136" t="e">
        <f>CB61-#REF!</f>
        <v>#REF!</v>
      </c>
    </row>
    <row r="533" spans="8:80" hidden="1" x14ac:dyDescent="0.3">
      <c r="H533" s="136">
        <f t="shared" si="99"/>
        <v>0</v>
      </c>
      <c r="I533" s="136">
        <f t="shared" si="99"/>
        <v>0</v>
      </c>
      <c r="J533" s="136">
        <f t="shared" si="99"/>
        <v>0</v>
      </c>
      <c r="K533" s="136">
        <f t="shared" si="99"/>
        <v>0</v>
      </c>
      <c r="L533" s="136">
        <f t="shared" si="99"/>
        <v>0</v>
      </c>
      <c r="M533" s="136">
        <f t="shared" si="99"/>
        <v>0</v>
      </c>
      <c r="N533" s="136">
        <f t="shared" si="99"/>
        <v>0</v>
      </c>
      <c r="O533" s="136">
        <f t="shared" si="99"/>
        <v>0</v>
      </c>
      <c r="P533" s="136">
        <f t="shared" si="99"/>
        <v>0</v>
      </c>
      <c r="Q533" s="136">
        <f t="shared" si="99"/>
        <v>0</v>
      </c>
      <c r="R533" s="136">
        <f t="shared" si="99"/>
        <v>0</v>
      </c>
      <c r="S533" s="136">
        <f t="shared" si="99"/>
        <v>0</v>
      </c>
      <c r="T533" s="136">
        <f t="shared" si="99"/>
        <v>0</v>
      </c>
      <c r="U533" s="136">
        <f t="shared" si="99"/>
        <v>0</v>
      </c>
      <c r="V533" s="136">
        <f t="shared" si="99"/>
        <v>0</v>
      </c>
      <c r="W533" s="136">
        <f t="shared" si="99"/>
        <v>0</v>
      </c>
      <c r="X533" s="136">
        <f t="shared" si="99"/>
        <v>0</v>
      </c>
      <c r="Y533" s="136">
        <f t="shared" si="99"/>
        <v>0</v>
      </c>
      <c r="Z533" s="136">
        <f t="shared" si="99"/>
        <v>0</v>
      </c>
      <c r="AA533" s="136">
        <f t="shared" si="99"/>
        <v>0</v>
      </c>
      <c r="AB533" s="136">
        <f t="shared" si="99"/>
        <v>0</v>
      </c>
      <c r="AC533" s="136">
        <f t="shared" si="99"/>
        <v>0</v>
      </c>
      <c r="AD533" s="136">
        <f t="shared" si="99"/>
        <v>0</v>
      </c>
      <c r="AE533" s="136">
        <f t="shared" si="99"/>
        <v>0</v>
      </c>
      <c r="AF533" s="136">
        <f t="shared" si="99"/>
        <v>0</v>
      </c>
      <c r="AG533" s="136">
        <f t="shared" si="99"/>
        <v>0</v>
      </c>
      <c r="AH533" s="136">
        <f t="shared" si="99"/>
        <v>0</v>
      </c>
      <c r="AI533" s="136">
        <f t="shared" si="99"/>
        <v>0</v>
      </c>
      <c r="AJ533" s="136">
        <f t="shared" si="99"/>
        <v>0</v>
      </c>
      <c r="AK533" s="136">
        <f t="shared" si="99"/>
        <v>0</v>
      </c>
      <c r="AL533" s="136">
        <f t="shared" si="99"/>
        <v>0</v>
      </c>
      <c r="AM533" s="136">
        <f t="shared" si="99"/>
        <v>0</v>
      </c>
      <c r="AN533" s="136">
        <f t="shared" si="99"/>
        <v>0</v>
      </c>
      <c r="AO533" s="136">
        <f t="shared" si="99"/>
        <v>0</v>
      </c>
      <c r="AP533" s="136">
        <f t="shared" si="99"/>
        <v>0</v>
      </c>
      <c r="AQ533" s="136">
        <f t="shared" si="99"/>
        <v>0</v>
      </c>
      <c r="AR533" s="136">
        <f t="shared" si="99"/>
        <v>0</v>
      </c>
      <c r="AS533" s="136">
        <f t="shared" si="99"/>
        <v>0</v>
      </c>
      <c r="AT533" s="136">
        <f t="shared" si="99"/>
        <v>0</v>
      </c>
      <c r="AU533" s="136">
        <f t="shared" si="99"/>
        <v>0</v>
      </c>
      <c r="AV533" s="136">
        <f t="shared" si="99"/>
        <v>0</v>
      </c>
      <c r="AW533" s="136">
        <f t="shared" si="99"/>
        <v>0</v>
      </c>
      <c r="AX533" s="136">
        <f t="shared" si="99"/>
        <v>0</v>
      </c>
      <c r="AY533" s="136">
        <f t="shared" si="99"/>
        <v>0</v>
      </c>
      <c r="AZ533" s="136">
        <f t="shared" si="99"/>
        <v>0</v>
      </c>
      <c r="BA533" s="136">
        <f t="shared" si="99"/>
        <v>0</v>
      </c>
      <c r="BB533" s="136">
        <f t="shared" si="99"/>
        <v>0</v>
      </c>
      <c r="BC533" s="136">
        <f t="shared" si="99"/>
        <v>0</v>
      </c>
      <c r="BD533" s="136">
        <f t="shared" si="99"/>
        <v>0</v>
      </c>
      <c r="BE533" s="136">
        <f t="shared" si="99"/>
        <v>0</v>
      </c>
      <c r="BF533" s="136">
        <f t="shared" si="99"/>
        <v>0</v>
      </c>
      <c r="BG533" s="136">
        <f t="shared" si="99"/>
        <v>0</v>
      </c>
      <c r="BH533" s="136">
        <f t="shared" si="99"/>
        <v>0</v>
      </c>
      <c r="BI533" s="136">
        <f t="shared" si="99"/>
        <v>0</v>
      </c>
      <c r="BJ533" s="136">
        <f t="shared" si="99"/>
        <v>0</v>
      </c>
      <c r="BK533" s="136">
        <f t="shared" si="99"/>
        <v>0</v>
      </c>
      <c r="BL533" s="136">
        <f t="shared" si="99"/>
        <v>0</v>
      </c>
      <c r="BM533" s="136">
        <f t="shared" si="99"/>
        <v>0</v>
      </c>
      <c r="BN533" s="136">
        <f t="shared" si="99"/>
        <v>0</v>
      </c>
      <c r="BO533" s="136">
        <f t="shared" si="99"/>
        <v>0</v>
      </c>
      <c r="BP533" s="136">
        <f t="shared" si="99"/>
        <v>0</v>
      </c>
      <c r="BQ533" s="136">
        <f t="shared" si="99"/>
        <v>0</v>
      </c>
      <c r="BR533" s="136">
        <f t="shared" si="99"/>
        <v>0</v>
      </c>
      <c r="BS533" s="136">
        <f t="shared" si="98"/>
        <v>0</v>
      </c>
      <c r="BT533" s="136">
        <f t="shared" si="97"/>
        <v>0</v>
      </c>
      <c r="BU533" s="136">
        <f t="shared" si="97"/>
        <v>0</v>
      </c>
      <c r="BV533" s="136">
        <f t="shared" si="97"/>
        <v>0</v>
      </c>
      <c r="BW533" s="136">
        <f t="shared" si="97"/>
        <v>0</v>
      </c>
      <c r="BX533" s="136">
        <f t="shared" si="97"/>
        <v>0</v>
      </c>
      <c r="BY533" s="136">
        <f t="shared" si="97"/>
        <v>0</v>
      </c>
      <c r="CA533" s="136" t="e">
        <f>CA62-#REF!</f>
        <v>#REF!</v>
      </c>
      <c r="CB533" s="136" t="e">
        <f>CB62-#REF!</f>
        <v>#REF!</v>
      </c>
    </row>
    <row r="534" spans="8:80" hidden="1" x14ac:dyDescent="0.3">
      <c r="H534" s="136">
        <f t="shared" si="99"/>
        <v>0</v>
      </c>
      <c r="I534" s="136">
        <f t="shared" si="99"/>
        <v>0</v>
      </c>
      <c r="J534" s="136">
        <f t="shared" si="99"/>
        <v>0</v>
      </c>
      <c r="K534" s="136">
        <f t="shared" si="99"/>
        <v>0</v>
      </c>
      <c r="L534" s="136">
        <f t="shared" si="99"/>
        <v>0</v>
      </c>
      <c r="M534" s="136">
        <f t="shared" si="99"/>
        <v>0</v>
      </c>
      <c r="N534" s="136">
        <f t="shared" si="99"/>
        <v>0</v>
      </c>
      <c r="O534" s="136">
        <f t="shared" si="99"/>
        <v>0</v>
      </c>
      <c r="P534" s="136">
        <f t="shared" si="99"/>
        <v>0</v>
      </c>
      <c r="Q534" s="136">
        <f t="shared" si="99"/>
        <v>0</v>
      </c>
      <c r="R534" s="136">
        <f t="shared" si="99"/>
        <v>0</v>
      </c>
      <c r="S534" s="136">
        <f t="shared" si="99"/>
        <v>0</v>
      </c>
      <c r="T534" s="136">
        <f t="shared" si="99"/>
        <v>0</v>
      </c>
      <c r="U534" s="136">
        <f t="shared" si="99"/>
        <v>0</v>
      </c>
      <c r="V534" s="136">
        <f t="shared" si="99"/>
        <v>0</v>
      </c>
      <c r="W534" s="136">
        <f t="shared" si="99"/>
        <v>0</v>
      </c>
      <c r="X534" s="136">
        <f t="shared" si="99"/>
        <v>0</v>
      </c>
      <c r="Y534" s="136">
        <f t="shared" si="99"/>
        <v>0</v>
      </c>
      <c r="Z534" s="136">
        <f t="shared" si="99"/>
        <v>0</v>
      </c>
      <c r="AA534" s="136">
        <f t="shared" si="99"/>
        <v>0</v>
      </c>
      <c r="AB534" s="136">
        <f t="shared" si="99"/>
        <v>0</v>
      </c>
      <c r="AC534" s="136">
        <f t="shared" si="99"/>
        <v>0</v>
      </c>
      <c r="AD534" s="136">
        <f t="shared" si="99"/>
        <v>0</v>
      </c>
      <c r="AE534" s="136">
        <f t="shared" si="99"/>
        <v>0</v>
      </c>
      <c r="AF534" s="136">
        <f t="shared" si="99"/>
        <v>0</v>
      </c>
      <c r="AG534" s="136">
        <f t="shared" si="99"/>
        <v>0</v>
      </c>
      <c r="AH534" s="136">
        <f t="shared" si="99"/>
        <v>0</v>
      </c>
      <c r="AI534" s="136">
        <f t="shared" si="99"/>
        <v>0</v>
      </c>
      <c r="AJ534" s="136">
        <f t="shared" si="99"/>
        <v>0</v>
      </c>
      <c r="AK534" s="136">
        <f t="shared" si="99"/>
        <v>0</v>
      </c>
      <c r="AL534" s="136">
        <f t="shared" si="99"/>
        <v>0</v>
      </c>
      <c r="AM534" s="136">
        <f t="shared" si="99"/>
        <v>0</v>
      </c>
      <c r="AN534" s="136">
        <f t="shared" si="99"/>
        <v>0</v>
      </c>
      <c r="AO534" s="136">
        <f t="shared" si="99"/>
        <v>0</v>
      </c>
      <c r="AP534" s="136">
        <f t="shared" si="99"/>
        <v>0</v>
      </c>
      <c r="AQ534" s="136">
        <f t="shared" si="99"/>
        <v>0</v>
      </c>
      <c r="AR534" s="136">
        <f t="shared" si="99"/>
        <v>0</v>
      </c>
      <c r="AS534" s="136">
        <f t="shared" si="99"/>
        <v>0</v>
      </c>
      <c r="AT534" s="136">
        <f t="shared" si="99"/>
        <v>0</v>
      </c>
      <c r="AU534" s="136">
        <f t="shared" si="99"/>
        <v>0</v>
      </c>
      <c r="AV534" s="136">
        <f t="shared" si="99"/>
        <v>0</v>
      </c>
      <c r="AW534" s="136">
        <f t="shared" si="99"/>
        <v>0</v>
      </c>
      <c r="AX534" s="136">
        <f t="shared" si="99"/>
        <v>0</v>
      </c>
      <c r="AY534" s="136">
        <f t="shared" si="99"/>
        <v>0</v>
      </c>
      <c r="AZ534" s="136">
        <f t="shared" si="99"/>
        <v>0</v>
      </c>
      <c r="BA534" s="136">
        <f t="shared" si="99"/>
        <v>0</v>
      </c>
      <c r="BB534" s="136">
        <f t="shared" si="99"/>
        <v>0</v>
      </c>
      <c r="BC534" s="136">
        <f t="shared" si="99"/>
        <v>0</v>
      </c>
      <c r="BD534" s="136">
        <f t="shared" si="99"/>
        <v>0</v>
      </c>
      <c r="BE534" s="136">
        <f t="shared" si="99"/>
        <v>0</v>
      </c>
      <c r="BF534" s="136">
        <f t="shared" si="99"/>
        <v>0</v>
      </c>
      <c r="BG534" s="136">
        <f t="shared" si="99"/>
        <v>0</v>
      </c>
      <c r="BH534" s="136">
        <f t="shared" si="99"/>
        <v>0</v>
      </c>
      <c r="BI534" s="136">
        <f t="shared" si="99"/>
        <v>0</v>
      </c>
      <c r="BJ534" s="136">
        <f t="shared" si="99"/>
        <v>0</v>
      </c>
      <c r="BK534" s="136">
        <f t="shared" si="99"/>
        <v>0</v>
      </c>
      <c r="BL534" s="136">
        <f t="shared" si="99"/>
        <v>0</v>
      </c>
      <c r="BM534" s="136">
        <f t="shared" si="99"/>
        <v>0</v>
      </c>
      <c r="BN534" s="136">
        <f t="shared" si="99"/>
        <v>0</v>
      </c>
      <c r="BO534" s="136">
        <f t="shared" si="99"/>
        <v>0</v>
      </c>
      <c r="BP534" s="136">
        <f t="shared" si="99"/>
        <v>0</v>
      </c>
      <c r="BQ534" s="136">
        <f t="shared" si="99"/>
        <v>0</v>
      </c>
      <c r="BR534" s="136">
        <f t="shared" si="99"/>
        <v>0</v>
      </c>
      <c r="BS534" s="136">
        <f t="shared" si="98"/>
        <v>0</v>
      </c>
      <c r="BT534" s="136">
        <f t="shared" si="97"/>
        <v>0</v>
      </c>
      <c r="BU534" s="136">
        <f t="shared" si="97"/>
        <v>0</v>
      </c>
      <c r="BV534" s="136">
        <f t="shared" si="97"/>
        <v>0</v>
      </c>
      <c r="BW534" s="136">
        <f t="shared" si="97"/>
        <v>0</v>
      </c>
      <c r="BX534" s="136">
        <f t="shared" si="97"/>
        <v>0</v>
      </c>
      <c r="BY534" s="136">
        <f t="shared" si="97"/>
        <v>0</v>
      </c>
      <c r="CA534" s="136" t="e">
        <f>CA63-#REF!</f>
        <v>#REF!</v>
      </c>
      <c r="CB534" s="136" t="e">
        <f>CB63-#REF!</f>
        <v>#REF!</v>
      </c>
    </row>
    <row r="535" spans="8:80" hidden="1" x14ac:dyDescent="0.3">
      <c r="H535" s="136">
        <f t="shared" si="99"/>
        <v>0</v>
      </c>
      <c r="I535" s="136">
        <f t="shared" si="99"/>
        <v>0</v>
      </c>
      <c r="J535" s="136">
        <f t="shared" si="99"/>
        <v>0</v>
      </c>
      <c r="K535" s="136">
        <f t="shared" ref="K535:BR536" si="100">K64-CC64</f>
        <v>0</v>
      </c>
      <c r="L535" s="136">
        <f t="shared" si="100"/>
        <v>0</v>
      </c>
      <c r="M535" s="136">
        <f t="shared" si="100"/>
        <v>0</v>
      </c>
      <c r="N535" s="136">
        <f t="shared" si="100"/>
        <v>0</v>
      </c>
      <c r="O535" s="136">
        <f t="shared" si="100"/>
        <v>0</v>
      </c>
      <c r="P535" s="136">
        <f t="shared" si="100"/>
        <v>0</v>
      </c>
      <c r="Q535" s="136">
        <f t="shared" si="100"/>
        <v>0</v>
      </c>
      <c r="R535" s="136">
        <f t="shared" si="100"/>
        <v>0</v>
      </c>
      <c r="S535" s="136">
        <f t="shared" si="100"/>
        <v>0</v>
      </c>
      <c r="T535" s="136">
        <f t="shared" si="100"/>
        <v>0</v>
      </c>
      <c r="U535" s="136">
        <f t="shared" si="100"/>
        <v>0</v>
      </c>
      <c r="V535" s="136">
        <f t="shared" si="100"/>
        <v>0</v>
      </c>
      <c r="W535" s="136">
        <f t="shared" si="100"/>
        <v>0</v>
      </c>
      <c r="X535" s="136">
        <f t="shared" si="100"/>
        <v>0</v>
      </c>
      <c r="Y535" s="136">
        <f t="shared" si="100"/>
        <v>0</v>
      </c>
      <c r="Z535" s="136">
        <f t="shared" si="100"/>
        <v>0</v>
      </c>
      <c r="AA535" s="136">
        <f t="shared" si="100"/>
        <v>0</v>
      </c>
      <c r="AB535" s="136">
        <f t="shared" si="100"/>
        <v>0</v>
      </c>
      <c r="AC535" s="136">
        <f t="shared" si="100"/>
        <v>0</v>
      </c>
      <c r="AD535" s="136">
        <f t="shared" si="100"/>
        <v>0</v>
      </c>
      <c r="AE535" s="136">
        <f t="shared" si="100"/>
        <v>0</v>
      </c>
      <c r="AF535" s="136">
        <f t="shared" si="100"/>
        <v>0</v>
      </c>
      <c r="AG535" s="136">
        <f t="shared" si="100"/>
        <v>0</v>
      </c>
      <c r="AH535" s="136">
        <f t="shared" si="100"/>
        <v>0</v>
      </c>
      <c r="AI535" s="136">
        <f t="shared" si="100"/>
        <v>0</v>
      </c>
      <c r="AJ535" s="136">
        <f t="shared" si="100"/>
        <v>0</v>
      </c>
      <c r="AK535" s="136">
        <f t="shared" si="100"/>
        <v>0</v>
      </c>
      <c r="AL535" s="136">
        <f t="shared" si="100"/>
        <v>0</v>
      </c>
      <c r="AM535" s="136">
        <f t="shared" si="100"/>
        <v>0</v>
      </c>
      <c r="AN535" s="136">
        <f t="shared" si="100"/>
        <v>0</v>
      </c>
      <c r="AO535" s="136">
        <f t="shared" si="100"/>
        <v>0</v>
      </c>
      <c r="AP535" s="136">
        <f t="shared" si="100"/>
        <v>0</v>
      </c>
      <c r="AQ535" s="136">
        <f t="shared" si="100"/>
        <v>0</v>
      </c>
      <c r="AR535" s="136">
        <f t="shared" si="100"/>
        <v>0</v>
      </c>
      <c r="AS535" s="136">
        <f t="shared" si="100"/>
        <v>0</v>
      </c>
      <c r="AT535" s="136">
        <f t="shared" si="100"/>
        <v>0</v>
      </c>
      <c r="AU535" s="136">
        <f t="shared" si="100"/>
        <v>0</v>
      </c>
      <c r="AV535" s="136">
        <f t="shared" si="100"/>
        <v>0</v>
      </c>
      <c r="AW535" s="136">
        <f t="shared" si="100"/>
        <v>0</v>
      </c>
      <c r="AX535" s="136">
        <f t="shared" si="100"/>
        <v>0</v>
      </c>
      <c r="AY535" s="136">
        <f t="shared" si="100"/>
        <v>0</v>
      </c>
      <c r="AZ535" s="136">
        <f t="shared" si="100"/>
        <v>0</v>
      </c>
      <c r="BA535" s="136">
        <f t="shared" si="100"/>
        <v>0</v>
      </c>
      <c r="BB535" s="136">
        <f t="shared" si="100"/>
        <v>0</v>
      </c>
      <c r="BC535" s="136">
        <f t="shared" si="100"/>
        <v>0</v>
      </c>
      <c r="BD535" s="136">
        <f t="shared" si="100"/>
        <v>0</v>
      </c>
      <c r="BE535" s="136">
        <f t="shared" si="100"/>
        <v>0</v>
      </c>
      <c r="BF535" s="136">
        <f t="shared" si="100"/>
        <v>0</v>
      </c>
      <c r="BG535" s="136">
        <f t="shared" si="100"/>
        <v>0</v>
      </c>
      <c r="BH535" s="136">
        <f t="shared" si="100"/>
        <v>0</v>
      </c>
      <c r="BI535" s="136">
        <f t="shared" si="100"/>
        <v>0</v>
      </c>
      <c r="BJ535" s="136">
        <f t="shared" si="100"/>
        <v>0</v>
      </c>
      <c r="BK535" s="136">
        <f t="shared" si="100"/>
        <v>0</v>
      </c>
      <c r="BL535" s="136">
        <f t="shared" si="100"/>
        <v>0</v>
      </c>
      <c r="BM535" s="136">
        <f t="shared" si="100"/>
        <v>0</v>
      </c>
      <c r="BN535" s="136">
        <f t="shared" si="100"/>
        <v>0</v>
      </c>
      <c r="BO535" s="136">
        <f t="shared" si="100"/>
        <v>0</v>
      </c>
      <c r="BP535" s="136">
        <f t="shared" si="100"/>
        <v>0</v>
      </c>
      <c r="BQ535" s="136">
        <f t="shared" si="100"/>
        <v>0</v>
      </c>
      <c r="BR535" s="136">
        <f t="shared" si="100"/>
        <v>0</v>
      </c>
      <c r="BS535" s="136">
        <f t="shared" si="98"/>
        <v>0</v>
      </c>
      <c r="BT535" s="136">
        <f t="shared" si="97"/>
        <v>0</v>
      </c>
      <c r="BU535" s="136">
        <f t="shared" si="97"/>
        <v>0</v>
      </c>
      <c r="BV535" s="136">
        <f t="shared" si="97"/>
        <v>0</v>
      </c>
      <c r="BW535" s="136">
        <f t="shared" si="97"/>
        <v>0</v>
      </c>
      <c r="BX535" s="136">
        <f t="shared" si="97"/>
        <v>0</v>
      </c>
      <c r="BY535" s="136">
        <f t="shared" si="97"/>
        <v>0</v>
      </c>
      <c r="CA535" s="136" t="e">
        <f>CA64-#REF!</f>
        <v>#REF!</v>
      </c>
      <c r="CB535" s="136" t="e">
        <f>CB64-#REF!</f>
        <v>#REF!</v>
      </c>
    </row>
    <row r="536" spans="8:80" hidden="1" x14ac:dyDescent="0.3">
      <c r="H536" s="136">
        <f t="shared" ref="H536:J536" si="101">H65-BZ65</f>
        <v>0</v>
      </c>
      <c r="I536" s="136">
        <f t="shared" si="101"/>
        <v>0</v>
      </c>
      <c r="J536" s="136">
        <f t="shared" si="101"/>
        <v>0</v>
      </c>
      <c r="K536" s="136">
        <f t="shared" si="100"/>
        <v>0</v>
      </c>
      <c r="L536" s="136">
        <f t="shared" si="100"/>
        <v>0</v>
      </c>
      <c r="M536" s="136">
        <f t="shared" si="100"/>
        <v>0</v>
      </c>
      <c r="N536" s="136">
        <f t="shared" si="100"/>
        <v>0</v>
      </c>
      <c r="O536" s="136">
        <f t="shared" si="100"/>
        <v>0</v>
      </c>
      <c r="P536" s="136">
        <f t="shared" si="100"/>
        <v>0</v>
      </c>
      <c r="Q536" s="136">
        <f t="shared" si="100"/>
        <v>0</v>
      </c>
      <c r="R536" s="136">
        <f t="shared" si="100"/>
        <v>0</v>
      </c>
      <c r="S536" s="136">
        <f t="shared" si="100"/>
        <v>0</v>
      </c>
      <c r="T536" s="136">
        <f t="shared" si="100"/>
        <v>0</v>
      </c>
      <c r="U536" s="136">
        <f t="shared" si="100"/>
        <v>0</v>
      </c>
      <c r="V536" s="136">
        <f t="shared" si="100"/>
        <v>0</v>
      </c>
      <c r="W536" s="136">
        <f t="shared" si="100"/>
        <v>0</v>
      </c>
      <c r="X536" s="136">
        <f t="shared" si="100"/>
        <v>0</v>
      </c>
      <c r="Y536" s="136">
        <f t="shared" si="100"/>
        <v>0</v>
      </c>
      <c r="Z536" s="136">
        <f t="shared" si="100"/>
        <v>0</v>
      </c>
      <c r="AA536" s="136">
        <f t="shared" si="100"/>
        <v>0</v>
      </c>
      <c r="AB536" s="136">
        <f t="shared" si="100"/>
        <v>0</v>
      </c>
      <c r="AC536" s="136">
        <f t="shared" si="100"/>
        <v>0</v>
      </c>
      <c r="AD536" s="136">
        <f t="shared" si="100"/>
        <v>0</v>
      </c>
      <c r="AE536" s="136">
        <f t="shared" si="100"/>
        <v>0</v>
      </c>
      <c r="AF536" s="136">
        <f t="shared" si="100"/>
        <v>0</v>
      </c>
      <c r="AG536" s="136">
        <f t="shared" si="100"/>
        <v>0</v>
      </c>
      <c r="AH536" s="136">
        <f t="shared" si="100"/>
        <v>0</v>
      </c>
      <c r="AI536" s="136">
        <f t="shared" si="100"/>
        <v>0</v>
      </c>
      <c r="AJ536" s="136">
        <f t="shared" si="100"/>
        <v>0</v>
      </c>
      <c r="AK536" s="136">
        <f t="shared" si="100"/>
        <v>0</v>
      </c>
      <c r="AL536" s="136">
        <f t="shared" si="100"/>
        <v>0</v>
      </c>
      <c r="AM536" s="136">
        <f t="shared" si="100"/>
        <v>0</v>
      </c>
      <c r="AN536" s="136">
        <f t="shared" si="100"/>
        <v>0</v>
      </c>
      <c r="AO536" s="136">
        <f t="shared" si="100"/>
        <v>0</v>
      </c>
      <c r="AP536" s="136">
        <f t="shared" si="100"/>
        <v>0</v>
      </c>
      <c r="AQ536" s="136">
        <f t="shared" si="100"/>
        <v>0</v>
      </c>
      <c r="AR536" s="136">
        <f t="shared" si="100"/>
        <v>0</v>
      </c>
      <c r="AS536" s="136">
        <f t="shared" si="100"/>
        <v>0</v>
      </c>
      <c r="AT536" s="136">
        <f t="shared" si="100"/>
        <v>0</v>
      </c>
      <c r="AU536" s="136">
        <f t="shared" si="100"/>
        <v>0</v>
      </c>
      <c r="AV536" s="136">
        <f t="shared" si="100"/>
        <v>0</v>
      </c>
      <c r="AW536" s="136">
        <f t="shared" si="100"/>
        <v>0</v>
      </c>
      <c r="AX536" s="136">
        <f t="shared" si="100"/>
        <v>0</v>
      </c>
      <c r="AY536" s="136">
        <f t="shared" si="100"/>
        <v>0</v>
      </c>
      <c r="AZ536" s="136">
        <f t="shared" si="100"/>
        <v>0</v>
      </c>
      <c r="BA536" s="136">
        <f t="shared" si="100"/>
        <v>0</v>
      </c>
      <c r="BB536" s="136">
        <f t="shared" si="100"/>
        <v>0</v>
      </c>
      <c r="BC536" s="136">
        <f t="shared" si="100"/>
        <v>0</v>
      </c>
      <c r="BD536" s="136">
        <f t="shared" si="100"/>
        <v>0</v>
      </c>
      <c r="BE536" s="136">
        <f t="shared" si="100"/>
        <v>0</v>
      </c>
      <c r="BF536" s="136">
        <f t="shared" si="100"/>
        <v>0</v>
      </c>
      <c r="BG536" s="136">
        <f t="shared" si="100"/>
        <v>0</v>
      </c>
      <c r="BH536" s="136">
        <f t="shared" si="100"/>
        <v>0</v>
      </c>
      <c r="BI536" s="136">
        <f t="shared" si="100"/>
        <v>0</v>
      </c>
      <c r="BJ536" s="136">
        <f t="shared" si="100"/>
        <v>0</v>
      </c>
      <c r="BK536" s="136">
        <f t="shared" si="100"/>
        <v>0</v>
      </c>
      <c r="BL536" s="136">
        <f t="shared" si="100"/>
        <v>0</v>
      </c>
      <c r="BM536" s="136">
        <f t="shared" si="100"/>
        <v>0</v>
      </c>
      <c r="BN536" s="136">
        <f t="shared" si="100"/>
        <v>0</v>
      </c>
      <c r="BO536" s="136">
        <f t="shared" si="100"/>
        <v>0</v>
      </c>
      <c r="BP536" s="136">
        <f t="shared" si="100"/>
        <v>0</v>
      </c>
      <c r="BQ536" s="136">
        <f t="shared" si="100"/>
        <v>0</v>
      </c>
      <c r="BR536" s="136">
        <f t="shared" si="100"/>
        <v>0</v>
      </c>
      <c r="BS536" s="136">
        <f t="shared" si="98"/>
        <v>0</v>
      </c>
      <c r="BT536" s="136">
        <f t="shared" si="97"/>
        <v>0</v>
      </c>
      <c r="BU536" s="136">
        <f t="shared" si="97"/>
        <v>0</v>
      </c>
      <c r="BV536" s="136">
        <f t="shared" si="97"/>
        <v>0</v>
      </c>
      <c r="BW536" s="136">
        <f t="shared" si="97"/>
        <v>0</v>
      </c>
      <c r="BX536" s="136">
        <f t="shared" si="97"/>
        <v>0</v>
      </c>
      <c r="BY536" s="136">
        <f t="shared" si="97"/>
        <v>0</v>
      </c>
      <c r="CA536" s="136" t="e">
        <f>CA65-#REF!</f>
        <v>#REF!</v>
      </c>
      <c r="CB536" s="136" t="e">
        <f>CB65-#REF!</f>
        <v>#REF!</v>
      </c>
    </row>
    <row r="537" spans="8:80" hidden="1" x14ac:dyDescent="0.3">
      <c r="H537" s="136">
        <f t="shared" ref="H537:BS541" si="102">H67-BZ67</f>
        <v>0</v>
      </c>
      <c r="I537" s="136">
        <f t="shared" si="102"/>
        <v>0</v>
      </c>
      <c r="J537" s="136">
        <f t="shared" si="102"/>
        <v>0</v>
      </c>
      <c r="K537" s="136">
        <f t="shared" si="102"/>
        <v>0</v>
      </c>
      <c r="L537" s="136">
        <f t="shared" si="102"/>
        <v>0</v>
      </c>
      <c r="M537" s="136">
        <f t="shared" si="102"/>
        <v>0</v>
      </c>
      <c r="N537" s="136">
        <f t="shared" si="102"/>
        <v>0</v>
      </c>
      <c r="O537" s="136">
        <f t="shared" si="102"/>
        <v>0</v>
      </c>
      <c r="P537" s="136">
        <f t="shared" si="102"/>
        <v>0</v>
      </c>
      <c r="Q537" s="136">
        <f t="shared" si="102"/>
        <v>0</v>
      </c>
      <c r="R537" s="136">
        <f t="shared" si="102"/>
        <v>0</v>
      </c>
      <c r="S537" s="136">
        <f t="shared" si="102"/>
        <v>0</v>
      </c>
      <c r="T537" s="136">
        <f t="shared" si="102"/>
        <v>0</v>
      </c>
      <c r="U537" s="136">
        <f t="shared" si="102"/>
        <v>0</v>
      </c>
      <c r="V537" s="136">
        <f t="shared" si="102"/>
        <v>0</v>
      </c>
      <c r="W537" s="136">
        <f t="shared" si="102"/>
        <v>0</v>
      </c>
      <c r="X537" s="136">
        <f t="shared" si="102"/>
        <v>0</v>
      </c>
      <c r="Y537" s="136">
        <f t="shared" si="102"/>
        <v>0</v>
      </c>
      <c r="Z537" s="136">
        <f t="shared" si="102"/>
        <v>0</v>
      </c>
      <c r="AA537" s="136">
        <f t="shared" si="102"/>
        <v>0</v>
      </c>
      <c r="AB537" s="136">
        <f t="shared" si="102"/>
        <v>0</v>
      </c>
      <c r="AC537" s="136">
        <f t="shared" si="102"/>
        <v>0</v>
      </c>
      <c r="AD537" s="136">
        <f t="shared" si="102"/>
        <v>0</v>
      </c>
      <c r="AE537" s="136">
        <f t="shared" si="102"/>
        <v>0</v>
      </c>
      <c r="AF537" s="136">
        <f t="shared" si="102"/>
        <v>0</v>
      </c>
      <c r="AG537" s="136">
        <f t="shared" si="102"/>
        <v>0</v>
      </c>
      <c r="AH537" s="136">
        <f t="shared" si="102"/>
        <v>0</v>
      </c>
      <c r="AI537" s="136">
        <f t="shared" si="102"/>
        <v>0</v>
      </c>
      <c r="AJ537" s="136">
        <f t="shared" si="102"/>
        <v>0</v>
      </c>
      <c r="AK537" s="136">
        <f t="shared" si="102"/>
        <v>0</v>
      </c>
      <c r="AL537" s="136">
        <f t="shared" si="102"/>
        <v>0</v>
      </c>
      <c r="AM537" s="136">
        <f t="shared" si="102"/>
        <v>0</v>
      </c>
      <c r="AN537" s="136">
        <f t="shared" si="102"/>
        <v>0</v>
      </c>
      <c r="AO537" s="136">
        <f t="shared" si="102"/>
        <v>0</v>
      </c>
      <c r="AP537" s="136">
        <f t="shared" si="102"/>
        <v>0</v>
      </c>
      <c r="AQ537" s="136">
        <f t="shared" si="102"/>
        <v>0</v>
      </c>
      <c r="AR537" s="136">
        <f t="shared" si="102"/>
        <v>0</v>
      </c>
      <c r="AS537" s="136">
        <f t="shared" si="102"/>
        <v>0</v>
      </c>
      <c r="AT537" s="136">
        <f t="shared" si="102"/>
        <v>0</v>
      </c>
      <c r="AU537" s="136">
        <f t="shared" si="102"/>
        <v>0</v>
      </c>
      <c r="AV537" s="136">
        <f t="shared" si="102"/>
        <v>0</v>
      </c>
      <c r="AW537" s="136">
        <f t="shared" si="102"/>
        <v>0</v>
      </c>
      <c r="AX537" s="136">
        <f t="shared" si="102"/>
        <v>0</v>
      </c>
      <c r="AY537" s="136">
        <f t="shared" si="102"/>
        <v>0</v>
      </c>
      <c r="AZ537" s="136">
        <f t="shared" si="102"/>
        <v>0</v>
      </c>
      <c r="BA537" s="136">
        <f t="shared" si="102"/>
        <v>0</v>
      </c>
      <c r="BB537" s="136">
        <f t="shared" si="102"/>
        <v>0</v>
      </c>
      <c r="BC537" s="136">
        <f t="shared" si="102"/>
        <v>0</v>
      </c>
      <c r="BD537" s="136">
        <f t="shared" si="102"/>
        <v>0</v>
      </c>
      <c r="BE537" s="136">
        <f t="shared" si="102"/>
        <v>0</v>
      </c>
      <c r="BF537" s="136">
        <f t="shared" si="102"/>
        <v>0</v>
      </c>
      <c r="BG537" s="136">
        <f t="shared" si="102"/>
        <v>0</v>
      </c>
      <c r="BH537" s="136">
        <f t="shared" si="102"/>
        <v>0</v>
      </c>
      <c r="BI537" s="136">
        <f t="shared" si="102"/>
        <v>0</v>
      </c>
      <c r="BJ537" s="136">
        <f t="shared" si="102"/>
        <v>0</v>
      </c>
      <c r="BK537" s="136">
        <f t="shared" si="102"/>
        <v>0</v>
      </c>
      <c r="BL537" s="136">
        <f t="shared" si="102"/>
        <v>0</v>
      </c>
      <c r="BM537" s="136">
        <f t="shared" si="102"/>
        <v>0</v>
      </c>
      <c r="BN537" s="136">
        <f t="shared" si="102"/>
        <v>0</v>
      </c>
      <c r="BO537" s="136">
        <f t="shared" si="102"/>
        <v>0</v>
      </c>
      <c r="BP537" s="136">
        <f t="shared" si="102"/>
        <v>0</v>
      </c>
      <c r="BQ537" s="136">
        <f t="shared" si="102"/>
        <v>0</v>
      </c>
      <c r="BR537" s="136">
        <f t="shared" si="102"/>
        <v>0</v>
      </c>
      <c r="BS537" s="136">
        <f t="shared" si="102"/>
        <v>0</v>
      </c>
      <c r="BT537" s="136">
        <f t="shared" ref="BP537:BY541" si="103">BT67-EL67</f>
        <v>0</v>
      </c>
      <c r="BU537" s="136">
        <f t="shared" si="103"/>
        <v>0</v>
      </c>
      <c r="BV537" s="136">
        <f t="shared" si="103"/>
        <v>0</v>
      </c>
      <c r="BW537" s="136">
        <f t="shared" si="103"/>
        <v>0</v>
      </c>
      <c r="BX537" s="136">
        <f t="shared" si="103"/>
        <v>0</v>
      </c>
      <c r="BY537" s="136">
        <f t="shared" si="103"/>
        <v>0</v>
      </c>
      <c r="CA537" s="136" t="e">
        <f>CA67-#REF!</f>
        <v>#REF!</v>
      </c>
      <c r="CB537" s="136" t="e">
        <f>CB67-#REF!</f>
        <v>#REF!</v>
      </c>
    </row>
    <row r="538" spans="8:80" hidden="1" x14ac:dyDescent="0.3">
      <c r="H538" s="136">
        <f t="shared" si="102"/>
        <v>0</v>
      </c>
      <c r="I538" s="136">
        <f t="shared" si="102"/>
        <v>0</v>
      </c>
      <c r="J538" s="136">
        <f t="shared" si="102"/>
        <v>0</v>
      </c>
      <c r="K538" s="136">
        <f t="shared" si="102"/>
        <v>0</v>
      </c>
      <c r="L538" s="136">
        <f t="shared" si="102"/>
        <v>0</v>
      </c>
      <c r="M538" s="136">
        <f t="shared" si="102"/>
        <v>0</v>
      </c>
      <c r="N538" s="136">
        <f t="shared" si="102"/>
        <v>0</v>
      </c>
      <c r="O538" s="136">
        <f t="shared" si="102"/>
        <v>0</v>
      </c>
      <c r="P538" s="136">
        <f t="shared" si="102"/>
        <v>0</v>
      </c>
      <c r="Q538" s="136">
        <f t="shared" si="102"/>
        <v>0</v>
      </c>
      <c r="R538" s="136">
        <f t="shared" si="102"/>
        <v>0</v>
      </c>
      <c r="S538" s="136">
        <f t="shared" si="102"/>
        <v>0</v>
      </c>
      <c r="T538" s="136">
        <f t="shared" si="102"/>
        <v>0</v>
      </c>
      <c r="U538" s="136">
        <f t="shared" si="102"/>
        <v>0</v>
      </c>
      <c r="V538" s="136">
        <f t="shared" si="102"/>
        <v>0</v>
      </c>
      <c r="W538" s="136">
        <f t="shared" si="102"/>
        <v>0</v>
      </c>
      <c r="X538" s="136">
        <f t="shared" si="102"/>
        <v>0</v>
      </c>
      <c r="Y538" s="136">
        <f t="shared" si="102"/>
        <v>0</v>
      </c>
      <c r="Z538" s="136">
        <f t="shared" si="102"/>
        <v>0</v>
      </c>
      <c r="AA538" s="136">
        <f t="shared" si="102"/>
        <v>0</v>
      </c>
      <c r="AB538" s="136">
        <f t="shared" si="102"/>
        <v>0</v>
      </c>
      <c r="AC538" s="136">
        <f t="shared" si="102"/>
        <v>0</v>
      </c>
      <c r="AD538" s="136">
        <f t="shared" si="102"/>
        <v>0</v>
      </c>
      <c r="AE538" s="136">
        <f t="shared" si="102"/>
        <v>0</v>
      </c>
      <c r="AF538" s="136">
        <f t="shared" si="102"/>
        <v>0</v>
      </c>
      <c r="AG538" s="136">
        <f t="shared" si="102"/>
        <v>0</v>
      </c>
      <c r="AH538" s="136">
        <f t="shared" si="102"/>
        <v>0</v>
      </c>
      <c r="AI538" s="136">
        <f t="shared" si="102"/>
        <v>0</v>
      </c>
      <c r="AJ538" s="136">
        <f t="shared" si="102"/>
        <v>0</v>
      </c>
      <c r="AK538" s="136">
        <f t="shared" si="102"/>
        <v>0</v>
      </c>
      <c r="AL538" s="136">
        <f t="shared" si="102"/>
        <v>0</v>
      </c>
      <c r="AM538" s="136">
        <f t="shared" si="102"/>
        <v>0</v>
      </c>
      <c r="AN538" s="136">
        <f t="shared" si="102"/>
        <v>0</v>
      </c>
      <c r="AO538" s="136">
        <f t="shared" si="102"/>
        <v>0</v>
      </c>
      <c r="AP538" s="136">
        <f t="shared" si="102"/>
        <v>0</v>
      </c>
      <c r="AQ538" s="136">
        <f t="shared" si="102"/>
        <v>0</v>
      </c>
      <c r="AR538" s="136">
        <f t="shared" si="102"/>
        <v>0</v>
      </c>
      <c r="AS538" s="136">
        <f t="shared" si="102"/>
        <v>0</v>
      </c>
      <c r="AT538" s="136">
        <f t="shared" si="102"/>
        <v>0</v>
      </c>
      <c r="AU538" s="136">
        <f t="shared" si="102"/>
        <v>0</v>
      </c>
      <c r="AV538" s="136">
        <f t="shared" si="102"/>
        <v>0</v>
      </c>
      <c r="AW538" s="136">
        <f t="shared" si="102"/>
        <v>0</v>
      </c>
      <c r="AX538" s="136">
        <f t="shared" si="102"/>
        <v>0</v>
      </c>
      <c r="AY538" s="136">
        <f t="shared" si="102"/>
        <v>0</v>
      </c>
      <c r="AZ538" s="136">
        <f t="shared" si="102"/>
        <v>0</v>
      </c>
      <c r="BA538" s="136">
        <f t="shared" si="102"/>
        <v>0</v>
      </c>
      <c r="BB538" s="136">
        <f t="shared" si="102"/>
        <v>0</v>
      </c>
      <c r="BC538" s="136">
        <f t="shared" si="102"/>
        <v>0</v>
      </c>
      <c r="BD538" s="136">
        <f t="shared" si="102"/>
        <v>0</v>
      </c>
      <c r="BE538" s="136">
        <f t="shared" si="102"/>
        <v>0</v>
      </c>
      <c r="BF538" s="136">
        <f t="shared" si="102"/>
        <v>0</v>
      </c>
      <c r="BG538" s="136">
        <f t="shared" si="102"/>
        <v>0</v>
      </c>
      <c r="BH538" s="136">
        <f t="shared" si="102"/>
        <v>0</v>
      </c>
      <c r="BI538" s="136">
        <f t="shared" si="102"/>
        <v>0</v>
      </c>
      <c r="BJ538" s="136">
        <f t="shared" si="102"/>
        <v>0</v>
      </c>
      <c r="BK538" s="136">
        <f t="shared" si="102"/>
        <v>0</v>
      </c>
      <c r="BL538" s="136">
        <f t="shared" si="102"/>
        <v>0</v>
      </c>
      <c r="BM538" s="136">
        <f t="shared" si="102"/>
        <v>0</v>
      </c>
      <c r="BN538" s="136">
        <f t="shared" si="102"/>
        <v>0</v>
      </c>
      <c r="BO538" s="136">
        <f t="shared" si="102"/>
        <v>0</v>
      </c>
      <c r="BP538" s="136">
        <f t="shared" si="103"/>
        <v>0</v>
      </c>
      <c r="BQ538" s="136">
        <f t="shared" si="103"/>
        <v>0</v>
      </c>
      <c r="BR538" s="136">
        <f t="shared" si="103"/>
        <v>0</v>
      </c>
      <c r="BS538" s="136">
        <f t="shared" si="103"/>
        <v>0</v>
      </c>
      <c r="BT538" s="136">
        <f t="shared" si="103"/>
        <v>0</v>
      </c>
      <c r="BU538" s="136">
        <f t="shared" si="103"/>
        <v>0</v>
      </c>
      <c r="BV538" s="136">
        <f t="shared" si="103"/>
        <v>0</v>
      </c>
      <c r="BW538" s="136">
        <f t="shared" si="103"/>
        <v>0</v>
      </c>
      <c r="BX538" s="136">
        <f t="shared" si="103"/>
        <v>0</v>
      </c>
      <c r="BY538" s="136">
        <f t="shared" si="103"/>
        <v>0</v>
      </c>
      <c r="CA538" s="136" t="e">
        <f>CA68-#REF!</f>
        <v>#REF!</v>
      </c>
      <c r="CB538" s="136" t="e">
        <f>CB68-#REF!</f>
        <v>#REF!</v>
      </c>
    </row>
    <row r="539" spans="8:80" hidden="1" x14ac:dyDescent="0.3">
      <c r="H539" s="136">
        <f t="shared" si="102"/>
        <v>-6981067</v>
      </c>
      <c r="I539" s="136">
        <f t="shared" si="102"/>
        <v>0</v>
      </c>
      <c r="J539" s="136">
        <f t="shared" si="102"/>
        <v>0</v>
      </c>
      <c r="K539" s="136">
        <f t="shared" si="102"/>
        <v>0</v>
      </c>
      <c r="L539" s="136">
        <f t="shared" si="102"/>
        <v>0</v>
      </c>
      <c r="M539" s="136">
        <f t="shared" si="102"/>
        <v>539114</v>
      </c>
      <c r="N539" s="136">
        <f t="shared" si="102"/>
        <v>0</v>
      </c>
      <c r="O539" s="136">
        <f t="shared" si="102"/>
        <v>0</v>
      </c>
      <c r="P539" s="136">
        <f t="shared" si="102"/>
        <v>0</v>
      </c>
      <c r="Q539" s="136">
        <f t="shared" si="102"/>
        <v>0</v>
      </c>
      <c r="R539" s="136">
        <f t="shared" si="102"/>
        <v>-684688</v>
      </c>
      <c r="S539" s="136">
        <f t="shared" si="102"/>
        <v>0</v>
      </c>
      <c r="T539" s="136">
        <f t="shared" si="102"/>
        <v>0</v>
      </c>
      <c r="U539" s="136">
        <f t="shared" si="102"/>
        <v>0</v>
      </c>
      <c r="V539" s="136">
        <f t="shared" si="102"/>
        <v>0</v>
      </c>
      <c r="W539" s="136">
        <f t="shared" si="102"/>
        <v>-545025</v>
      </c>
      <c r="X539" s="136">
        <f t="shared" si="102"/>
        <v>0</v>
      </c>
      <c r="Y539" s="136">
        <f t="shared" si="102"/>
        <v>0</v>
      </c>
      <c r="Z539" s="136">
        <f t="shared" si="102"/>
        <v>0</v>
      </c>
      <c r="AA539" s="136">
        <f t="shared" si="102"/>
        <v>0</v>
      </c>
      <c r="AB539" s="136">
        <f t="shared" si="102"/>
        <v>-211508</v>
      </c>
      <c r="AC539" s="136">
        <f t="shared" si="102"/>
        <v>0</v>
      </c>
      <c r="AD539" s="136">
        <f t="shared" si="102"/>
        <v>0</v>
      </c>
      <c r="AE539" s="136">
        <f t="shared" si="102"/>
        <v>0</v>
      </c>
      <c r="AF539" s="136">
        <f t="shared" si="102"/>
        <v>0</v>
      </c>
      <c r="AG539" s="136">
        <f t="shared" si="102"/>
        <v>-396520</v>
      </c>
      <c r="AH539" s="136">
        <f t="shared" si="102"/>
        <v>0</v>
      </c>
      <c r="AI539" s="136">
        <f t="shared" si="102"/>
        <v>0</v>
      </c>
      <c r="AJ539" s="136">
        <f t="shared" si="102"/>
        <v>0</v>
      </c>
      <c r="AK539" s="136">
        <f t="shared" si="102"/>
        <v>0</v>
      </c>
      <c r="AL539" s="136">
        <f t="shared" si="102"/>
        <v>-1125785</v>
      </c>
      <c r="AM539" s="136">
        <f t="shared" si="102"/>
        <v>0</v>
      </c>
      <c r="AN539" s="136">
        <f t="shared" si="102"/>
        <v>0</v>
      </c>
      <c r="AO539" s="136">
        <f t="shared" si="102"/>
        <v>0</v>
      </c>
      <c r="AP539" s="136">
        <f t="shared" si="102"/>
        <v>0</v>
      </c>
      <c r="AQ539" s="136">
        <f t="shared" si="102"/>
        <v>-599450</v>
      </c>
      <c r="AR539" s="136">
        <f t="shared" si="102"/>
        <v>0</v>
      </c>
      <c r="AS539" s="136">
        <f t="shared" si="102"/>
        <v>0</v>
      </c>
      <c r="AT539" s="136">
        <f t="shared" si="102"/>
        <v>0</v>
      </c>
      <c r="AU539" s="136">
        <f t="shared" si="102"/>
        <v>0</v>
      </c>
      <c r="AV539" s="136">
        <f t="shared" si="102"/>
        <v>-1001913</v>
      </c>
      <c r="AW539" s="136">
        <f t="shared" si="102"/>
        <v>0</v>
      </c>
      <c r="AX539" s="136">
        <f t="shared" si="102"/>
        <v>0</v>
      </c>
      <c r="AY539" s="136">
        <f t="shared" si="102"/>
        <v>0</v>
      </c>
      <c r="AZ539" s="136">
        <f t="shared" si="102"/>
        <v>0</v>
      </c>
      <c r="BA539" s="136">
        <f t="shared" si="102"/>
        <v>-417792</v>
      </c>
      <c r="BB539" s="136">
        <f t="shared" si="102"/>
        <v>0</v>
      </c>
      <c r="BC539" s="136">
        <f t="shared" si="102"/>
        <v>0</v>
      </c>
      <c r="BD539" s="136">
        <f t="shared" si="102"/>
        <v>0</v>
      </c>
      <c r="BE539" s="136">
        <f t="shared" si="102"/>
        <v>0</v>
      </c>
      <c r="BF539" s="136">
        <f t="shared" si="102"/>
        <v>-501240</v>
      </c>
      <c r="BG539" s="136">
        <f t="shared" si="102"/>
        <v>0</v>
      </c>
      <c r="BH539" s="136">
        <f t="shared" si="102"/>
        <v>0</v>
      </c>
      <c r="BI539" s="136">
        <f t="shared" si="102"/>
        <v>0</v>
      </c>
      <c r="BJ539" s="136">
        <f t="shared" si="102"/>
        <v>0</v>
      </c>
      <c r="BK539" s="136">
        <f t="shared" si="102"/>
        <v>0</v>
      </c>
      <c r="BL539" s="136">
        <f t="shared" si="102"/>
        <v>0</v>
      </c>
      <c r="BM539" s="136">
        <f t="shared" si="102"/>
        <v>0</v>
      </c>
      <c r="BN539" s="136">
        <f t="shared" si="102"/>
        <v>0</v>
      </c>
      <c r="BO539" s="136">
        <f t="shared" si="102"/>
        <v>0</v>
      </c>
      <c r="BP539" s="136">
        <f t="shared" si="103"/>
        <v>-64977</v>
      </c>
      <c r="BQ539" s="136">
        <f t="shared" si="103"/>
        <v>0</v>
      </c>
      <c r="BR539" s="136">
        <f t="shared" si="103"/>
        <v>0</v>
      </c>
      <c r="BS539" s="136">
        <f t="shared" si="103"/>
        <v>0</v>
      </c>
      <c r="BT539" s="136">
        <f t="shared" si="103"/>
        <v>0</v>
      </c>
      <c r="BU539" s="136">
        <f t="shared" si="103"/>
        <v>-690599</v>
      </c>
      <c r="BV539" s="136">
        <f t="shared" si="103"/>
        <v>0</v>
      </c>
      <c r="BW539" s="136">
        <f t="shared" si="103"/>
        <v>0</v>
      </c>
      <c r="BX539" s="136">
        <f t="shared" si="103"/>
        <v>0</v>
      </c>
      <c r="BY539" s="136">
        <f t="shared" si="103"/>
        <v>0</v>
      </c>
      <c r="CA539" s="136" t="e">
        <f>CA69-#REF!</f>
        <v>#REF!</v>
      </c>
      <c r="CB539" s="136" t="e">
        <f>CB69-#REF!</f>
        <v>#REF!</v>
      </c>
    </row>
    <row r="540" spans="8:80" hidden="1" x14ac:dyDescent="0.3">
      <c r="H540" s="136">
        <f t="shared" si="102"/>
        <v>-1921896</v>
      </c>
      <c r="I540" s="136">
        <f t="shared" si="102"/>
        <v>0</v>
      </c>
      <c r="J540" s="136">
        <f t="shared" si="102"/>
        <v>0</v>
      </c>
      <c r="K540" s="136">
        <f t="shared" si="102"/>
        <v>0</v>
      </c>
      <c r="L540" s="136">
        <f t="shared" si="102"/>
        <v>0</v>
      </c>
      <c r="M540" s="136">
        <f t="shared" si="102"/>
        <v>150130</v>
      </c>
      <c r="N540" s="136">
        <f t="shared" si="102"/>
        <v>0</v>
      </c>
      <c r="O540" s="136">
        <f t="shared" si="102"/>
        <v>0</v>
      </c>
      <c r="P540" s="136">
        <f t="shared" si="102"/>
        <v>0</v>
      </c>
      <c r="Q540" s="136">
        <f t="shared" si="102"/>
        <v>0</v>
      </c>
      <c r="R540" s="136">
        <f t="shared" si="102"/>
        <v>-176887</v>
      </c>
      <c r="S540" s="136">
        <f t="shared" si="102"/>
        <v>0</v>
      </c>
      <c r="T540" s="136">
        <f t="shared" si="102"/>
        <v>0</v>
      </c>
      <c r="U540" s="136">
        <f t="shared" si="102"/>
        <v>0</v>
      </c>
      <c r="V540" s="136">
        <f t="shared" si="102"/>
        <v>0</v>
      </c>
      <c r="W540" s="136">
        <f t="shared" si="102"/>
        <v>-143185</v>
      </c>
      <c r="X540" s="136">
        <f t="shared" si="102"/>
        <v>0</v>
      </c>
      <c r="Y540" s="136">
        <f t="shared" si="102"/>
        <v>0</v>
      </c>
      <c r="Z540" s="136">
        <f t="shared" si="102"/>
        <v>0</v>
      </c>
      <c r="AA540" s="136">
        <f t="shared" si="102"/>
        <v>0</v>
      </c>
      <c r="AB540" s="136">
        <f t="shared" si="102"/>
        <v>-57771</v>
      </c>
      <c r="AC540" s="136">
        <f t="shared" si="102"/>
        <v>0</v>
      </c>
      <c r="AD540" s="136">
        <f t="shared" si="102"/>
        <v>0</v>
      </c>
      <c r="AE540" s="136">
        <f t="shared" si="102"/>
        <v>0</v>
      </c>
      <c r="AF540" s="136">
        <f t="shared" si="102"/>
        <v>0</v>
      </c>
      <c r="AG540" s="136">
        <f t="shared" si="102"/>
        <v>-111043</v>
      </c>
      <c r="AH540" s="136">
        <f t="shared" si="102"/>
        <v>0</v>
      </c>
      <c r="AI540" s="136">
        <f t="shared" si="102"/>
        <v>0</v>
      </c>
      <c r="AJ540" s="136">
        <f t="shared" si="102"/>
        <v>0</v>
      </c>
      <c r="AK540" s="136">
        <f t="shared" si="102"/>
        <v>0</v>
      </c>
      <c r="AL540" s="136">
        <f t="shared" si="102"/>
        <v>-326602</v>
      </c>
      <c r="AM540" s="136">
        <f t="shared" si="102"/>
        <v>0</v>
      </c>
      <c r="AN540" s="136">
        <f t="shared" si="102"/>
        <v>0</v>
      </c>
      <c r="AO540" s="136">
        <f t="shared" si="102"/>
        <v>0</v>
      </c>
      <c r="AP540" s="136">
        <f t="shared" si="102"/>
        <v>0</v>
      </c>
      <c r="AQ540" s="136">
        <f t="shared" si="102"/>
        <v>-170126</v>
      </c>
      <c r="AR540" s="136">
        <f t="shared" si="102"/>
        <v>0</v>
      </c>
      <c r="AS540" s="136">
        <f t="shared" si="102"/>
        <v>0</v>
      </c>
      <c r="AT540" s="136">
        <f t="shared" si="102"/>
        <v>0</v>
      </c>
      <c r="AU540" s="136">
        <f t="shared" si="102"/>
        <v>0</v>
      </c>
      <c r="AV540" s="136">
        <f t="shared" si="102"/>
        <v>-274187</v>
      </c>
      <c r="AW540" s="136">
        <f t="shared" si="102"/>
        <v>0</v>
      </c>
      <c r="AX540" s="136">
        <f t="shared" si="102"/>
        <v>0</v>
      </c>
      <c r="AY540" s="136">
        <f t="shared" si="102"/>
        <v>0</v>
      </c>
      <c r="AZ540" s="136">
        <f t="shared" si="102"/>
        <v>0</v>
      </c>
      <c r="BA540" s="136">
        <f t="shared" si="102"/>
        <v>-120104</v>
      </c>
      <c r="BB540" s="136">
        <f t="shared" si="102"/>
        <v>0</v>
      </c>
      <c r="BC540" s="136">
        <f t="shared" si="102"/>
        <v>0</v>
      </c>
      <c r="BD540" s="136">
        <f t="shared" si="102"/>
        <v>0</v>
      </c>
      <c r="BE540" s="136">
        <f t="shared" si="102"/>
        <v>0</v>
      </c>
      <c r="BF540" s="136">
        <f t="shared" si="102"/>
        <v>-140419</v>
      </c>
      <c r="BG540" s="136">
        <f t="shared" si="102"/>
        <v>0</v>
      </c>
      <c r="BH540" s="136">
        <f t="shared" si="102"/>
        <v>0</v>
      </c>
      <c r="BI540" s="136">
        <f t="shared" si="102"/>
        <v>0</v>
      </c>
      <c r="BJ540" s="136">
        <f t="shared" si="102"/>
        <v>0</v>
      </c>
      <c r="BK540" s="136">
        <f t="shared" si="102"/>
        <v>0</v>
      </c>
      <c r="BL540" s="136">
        <f t="shared" si="102"/>
        <v>0</v>
      </c>
      <c r="BM540" s="136">
        <f t="shared" si="102"/>
        <v>0</v>
      </c>
      <c r="BN540" s="136">
        <f t="shared" si="102"/>
        <v>0</v>
      </c>
      <c r="BO540" s="136">
        <f t="shared" si="102"/>
        <v>0</v>
      </c>
      <c r="BP540" s="136">
        <f t="shared" si="103"/>
        <v>-18688</v>
      </c>
      <c r="BQ540" s="136">
        <f t="shared" si="103"/>
        <v>0</v>
      </c>
      <c r="BR540" s="136">
        <f t="shared" si="103"/>
        <v>0</v>
      </c>
      <c r="BS540" s="136">
        <f t="shared" si="103"/>
        <v>0</v>
      </c>
      <c r="BT540" s="136">
        <f t="shared" si="103"/>
        <v>0</v>
      </c>
      <c r="BU540" s="136">
        <f t="shared" si="103"/>
        <v>-169942</v>
      </c>
      <c r="BV540" s="136">
        <f t="shared" si="103"/>
        <v>0</v>
      </c>
      <c r="BW540" s="136">
        <f t="shared" si="103"/>
        <v>0</v>
      </c>
      <c r="BX540" s="136">
        <f t="shared" si="103"/>
        <v>0</v>
      </c>
      <c r="BY540" s="136">
        <f t="shared" si="103"/>
        <v>0</v>
      </c>
      <c r="CA540" s="136" t="e">
        <f>CA70-#REF!</f>
        <v>#REF!</v>
      </c>
      <c r="CB540" s="136" t="e">
        <f>CB70-#REF!</f>
        <v>#REF!</v>
      </c>
    </row>
    <row r="541" spans="8:80" hidden="1" x14ac:dyDescent="0.3">
      <c r="H541" s="136">
        <f t="shared" si="102"/>
        <v>-1872229</v>
      </c>
      <c r="I541" s="136">
        <f t="shared" si="102"/>
        <v>0</v>
      </c>
      <c r="J541" s="136">
        <f t="shared" si="102"/>
        <v>0</v>
      </c>
      <c r="K541" s="136">
        <f t="shared" si="102"/>
        <v>0</v>
      </c>
      <c r="L541" s="136">
        <f t="shared" si="102"/>
        <v>0</v>
      </c>
      <c r="M541" s="136">
        <f t="shared" si="102"/>
        <v>139870</v>
      </c>
      <c r="N541" s="136">
        <f t="shared" si="102"/>
        <v>0</v>
      </c>
      <c r="O541" s="136">
        <f t="shared" si="102"/>
        <v>0</v>
      </c>
      <c r="P541" s="136">
        <f t="shared" si="102"/>
        <v>0</v>
      </c>
      <c r="Q541" s="136">
        <f t="shared" si="102"/>
        <v>0</v>
      </c>
      <c r="R541" s="136">
        <f t="shared" si="102"/>
        <v>-213113</v>
      </c>
      <c r="S541" s="136">
        <f t="shared" ref="S541:BO541" si="104">S71-CK71</f>
        <v>0</v>
      </c>
      <c r="T541" s="136">
        <f t="shared" si="104"/>
        <v>0</v>
      </c>
      <c r="U541" s="136">
        <f t="shared" si="104"/>
        <v>0</v>
      </c>
      <c r="V541" s="136">
        <f t="shared" si="104"/>
        <v>0</v>
      </c>
      <c r="W541" s="136">
        <f t="shared" si="104"/>
        <v>-161815</v>
      </c>
      <c r="X541" s="136">
        <f t="shared" si="104"/>
        <v>0</v>
      </c>
      <c r="Y541" s="136">
        <f t="shared" si="104"/>
        <v>0</v>
      </c>
      <c r="Z541" s="136">
        <f t="shared" si="104"/>
        <v>0</v>
      </c>
      <c r="AA541" s="136">
        <f t="shared" si="104"/>
        <v>0</v>
      </c>
      <c r="AB541" s="136">
        <f t="shared" si="104"/>
        <v>-57229</v>
      </c>
      <c r="AC541" s="136">
        <f t="shared" si="104"/>
        <v>0</v>
      </c>
      <c r="AD541" s="136">
        <f t="shared" si="104"/>
        <v>0</v>
      </c>
      <c r="AE541" s="136">
        <f t="shared" si="104"/>
        <v>0</v>
      </c>
      <c r="AF541" s="136">
        <f t="shared" si="104"/>
        <v>0</v>
      </c>
      <c r="AG541" s="136">
        <f t="shared" si="104"/>
        <v>-103957</v>
      </c>
      <c r="AH541" s="136">
        <f t="shared" si="104"/>
        <v>0</v>
      </c>
      <c r="AI541" s="136">
        <f t="shared" si="104"/>
        <v>0</v>
      </c>
      <c r="AJ541" s="136">
        <f t="shared" si="104"/>
        <v>0</v>
      </c>
      <c r="AK541" s="136">
        <f t="shared" si="104"/>
        <v>0</v>
      </c>
      <c r="AL541" s="136">
        <f t="shared" si="104"/>
        <v>-283398</v>
      </c>
      <c r="AM541" s="136">
        <f t="shared" si="104"/>
        <v>0</v>
      </c>
      <c r="AN541" s="136">
        <f t="shared" si="104"/>
        <v>0</v>
      </c>
      <c r="AO541" s="136">
        <f t="shared" si="104"/>
        <v>0</v>
      </c>
      <c r="AP541" s="136">
        <f t="shared" si="104"/>
        <v>0</v>
      </c>
      <c r="AQ541" s="136">
        <f t="shared" si="104"/>
        <v>-154000</v>
      </c>
      <c r="AR541" s="136">
        <f t="shared" si="104"/>
        <v>0</v>
      </c>
      <c r="AS541" s="136">
        <f t="shared" si="104"/>
        <v>0</v>
      </c>
      <c r="AT541" s="136">
        <f t="shared" si="104"/>
        <v>0</v>
      </c>
      <c r="AU541" s="136">
        <f t="shared" si="104"/>
        <v>0</v>
      </c>
      <c r="AV541" s="136">
        <f t="shared" si="104"/>
        <v>-265813</v>
      </c>
      <c r="AW541" s="136">
        <f t="shared" si="104"/>
        <v>0</v>
      </c>
      <c r="AX541" s="136">
        <f t="shared" si="104"/>
        <v>0</v>
      </c>
      <c r="AY541" s="136">
        <f t="shared" si="104"/>
        <v>0</v>
      </c>
      <c r="AZ541" s="136">
        <f t="shared" si="104"/>
        <v>0</v>
      </c>
      <c r="BA541" s="136">
        <f t="shared" si="104"/>
        <v>-104895</v>
      </c>
      <c r="BB541" s="136">
        <f t="shared" si="104"/>
        <v>0</v>
      </c>
      <c r="BC541" s="136">
        <f t="shared" si="104"/>
        <v>0</v>
      </c>
      <c r="BD541" s="136">
        <f t="shared" si="104"/>
        <v>0</v>
      </c>
      <c r="BE541" s="136">
        <f t="shared" si="104"/>
        <v>0</v>
      </c>
      <c r="BF541" s="136">
        <f t="shared" si="104"/>
        <v>-129581</v>
      </c>
      <c r="BG541" s="136">
        <f t="shared" si="104"/>
        <v>0</v>
      </c>
      <c r="BH541" s="136">
        <f t="shared" si="104"/>
        <v>0</v>
      </c>
      <c r="BI541" s="136">
        <f t="shared" si="104"/>
        <v>0</v>
      </c>
      <c r="BJ541" s="136">
        <f t="shared" si="104"/>
        <v>0</v>
      </c>
      <c r="BK541" s="136">
        <f t="shared" si="104"/>
        <v>0</v>
      </c>
      <c r="BL541" s="136">
        <f t="shared" si="104"/>
        <v>0</v>
      </c>
      <c r="BM541" s="136">
        <f t="shared" si="104"/>
        <v>0</v>
      </c>
      <c r="BN541" s="136">
        <f t="shared" si="104"/>
        <v>0</v>
      </c>
      <c r="BO541" s="136">
        <f t="shared" si="104"/>
        <v>0</v>
      </c>
      <c r="BP541" s="136">
        <f t="shared" si="103"/>
        <v>-16312</v>
      </c>
      <c r="BQ541" s="136">
        <f t="shared" si="103"/>
        <v>0</v>
      </c>
      <c r="BR541" s="136">
        <f t="shared" si="103"/>
        <v>0</v>
      </c>
      <c r="BS541" s="136">
        <f t="shared" si="103"/>
        <v>0</v>
      </c>
      <c r="BT541" s="136">
        <f t="shared" si="103"/>
        <v>0</v>
      </c>
      <c r="BU541" s="136">
        <f t="shared" si="103"/>
        <v>-235058</v>
      </c>
      <c r="BV541" s="136">
        <f t="shared" si="103"/>
        <v>0</v>
      </c>
      <c r="BW541" s="136">
        <f t="shared" si="103"/>
        <v>0</v>
      </c>
      <c r="BX541" s="136">
        <f t="shared" si="103"/>
        <v>0</v>
      </c>
      <c r="BY541" s="136">
        <f t="shared" si="103"/>
        <v>0</v>
      </c>
      <c r="CA541" s="136" t="e">
        <f>CA71-#REF!</f>
        <v>#REF!</v>
      </c>
      <c r="CB541" s="136" t="e">
        <f>CB71-#REF!</f>
        <v>#REF!</v>
      </c>
    </row>
    <row r="542" spans="8:80" hidden="1" x14ac:dyDescent="0.3">
      <c r="H542" s="136">
        <f t="shared" ref="H542:BS542" si="105">H73-BZ73</f>
        <v>-3186942</v>
      </c>
      <c r="I542" s="136">
        <f t="shared" si="105"/>
        <v>0</v>
      </c>
      <c r="J542" s="136">
        <f t="shared" si="105"/>
        <v>0</v>
      </c>
      <c r="K542" s="136">
        <f t="shared" si="105"/>
        <v>0</v>
      </c>
      <c r="L542" s="136">
        <f t="shared" si="105"/>
        <v>0</v>
      </c>
      <c r="M542" s="136">
        <f t="shared" si="105"/>
        <v>249114</v>
      </c>
      <c r="N542" s="136">
        <f t="shared" si="105"/>
        <v>0</v>
      </c>
      <c r="O542" s="136">
        <f t="shared" si="105"/>
        <v>0</v>
      </c>
      <c r="P542" s="136">
        <f t="shared" si="105"/>
        <v>0</v>
      </c>
      <c r="Q542" s="136">
        <f t="shared" si="105"/>
        <v>0</v>
      </c>
      <c r="R542" s="136">
        <f t="shared" si="105"/>
        <v>-294688</v>
      </c>
      <c r="S542" s="136">
        <f t="shared" si="105"/>
        <v>0</v>
      </c>
      <c r="T542" s="136">
        <f t="shared" si="105"/>
        <v>0</v>
      </c>
      <c r="U542" s="136">
        <f t="shared" si="105"/>
        <v>0</v>
      </c>
      <c r="V542" s="136">
        <f t="shared" si="105"/>
        <v>0</v>
      </c>
      <c r="W542" s="136">
        <f t="shared" si="105"/>
        <v>-240025</v>
      </c>
      <c r="X542" s="136">
        <f t="shared" si="105"/>
        <v>0</v>
      </c>
      <c r="Y542" s="136">
        <f t="shared" si="105"/>
        <v>0</v>
      </c>
      <c r="Z542" s="136">
        <f t="shared" si="105"/>
        <v>0</v>
      </c>
      <c r="AA542" s="136">
        <f t="shared" si="105"/>
        <v>0</v>
      </c>
      <c r="AB542" s="136">
        <f t="shared" si="105"/>
        <v>-96508</v>
      </c>
      <c r="AC542" s="136">
        <f t="shared" si="105"/>
        <v>0</v>
      </c>
      <c r="AD542" s="136">
        <f t="shared" si="105"/>
        <v>0</v>
      </c>
      <c r="AE542" s="136">
        <f t="shared" si="105"/>
        <v>0</v>
      </c>
      <c r="AF542" s="136">
        <f t="shared" si="105"/>
        <v>0</v>
      </c>
      <c r="AG542" s="136">
        <f t="shared" si="105"/>
        <v>-181520</v>
      </c>
      <c r="AH542" s="136">
        <f t="shared" si="105"/>
        <v>0</v>
      </c>
      <c r="AI542" s="136">
        <f t="shared" si="105"/>
        <v>0</v>
      </c>
      <c r="AJ542" s="136">
        <f t="shared" si="105"/>
        <v>0</v>
      </c>
      <c r="AK542" s="136">
        <f t="shared" si="105"/>
        <v>0</v>
      </c>
      <c r="AL542" s="136">
        <f t="shared" si="105"/>
        <v>-515785</v>
      </c>
      <c r="AM542" s="136">
        <f t="shared" si="105"/>
        <v>0</v>
      </c>
      <c r="AN542" s="136">
        <f t="shared" si="105"/>
        <v>0</v>
      </c>
      <c r="AO542" s="136">
        <f t="shared" si="105"/>
        <v>0</v>
      </c>
      <c r="AP542" s="136">
        <f t="shared" si="105"/>
        <v>0</v>
      </c>
      <c r="AQ542" s="136">
        <f t="shared" si="105"/>
        <v>-275324</v>
      </c>
      <c r="AR542" s="136">
        <f t="shared" si="105"/>
        <v>0</v>
      </c>
      <c r="AS542" s="136">
        <f t="shared" si="105"/>
        <v>0</v>
      </c>
      <c r="AT542" s="136">
        <f t="shared" si="105"/>
        <v>0</v>
      </c>
      <c r="AU542" s="136">
        <f t="shared" si="105"/>
        <v>0</v>
      </c>
      <c r="AV542" s="136">
        <f t="shared" si="105"/>
        <v>-461913</v>
      </c>
      <c r="AW542" s="136">
        <f t="shared" si="105"/>
        <v>0</v>
      </c>
      <c r="AX542" s="136">
        <f t="shared" si="105"/>
        <v>0</v>
      </c>
      <c r="AY542" s="136">
        <f t="shared" si="105"/>
        <v>0</v>
      </c>
      <c r="AZ542" s="136">
        <f t="shared" si="105"/>
        <v>0</v>
      </c>
      <c r="BA542" s="136">
        <f t="shared" si="105"/>
        <v>-192793</v>
      </c>
      <c r="BB542" s="136">
        <f t="shared" si="105"/>
        <v>0</v>
      </c>
      <c r="BC542" s="136">
        <f t="shared" si="105"/>
        <v>0</v>
      </c>
      <c r="BD542" s="136">
        <f t="shared" si="105"/>
        <v>0</v>
      </c>
      <c r="BE542" s="136">
        <f t="shared" si="105"/>
        <v>0</v>
      </c>
      <c r="BF542" s="136">
        <f t="shared" si="105"/>
        <v>-231240</v>
      </c>
      <c r="BG542" s="136">
        <f t="shared" si="105"/>
        <v>0</v>
      </c>
      <c r="BH542" s="136">
        <f t="shared" si="105"/>
        <v>0</v>
      </c>
      <c r="BI542" s="136">
        <f t="shared" si="105"/>
        <v>0</v>
      </c>
      <c r="BJ542" s="136">
        <f t="shared" si="105"/>
        <v>0</v>
      </c>
      <c r="BK542" s="136">
        <f t="shared" si="105"/>
        <v>0</v>
      </c>
      <c r="BL542" s="136">
        <f t="shared" si="105"/>
        <v>0</v>
      </c>
      <c r="BM542" s="136">
        <f t="shared" si="105"/>
        <v>0</v>
      </c>
      <c r="BN542" s="136">
        <f t="shared" si="105"/>
        <v>0</v>
      </c>
      <c r="BO542" s="136">
        <f t="shared" si="105"/>
        <v>0</v>
      </c>
      <c r="BP542" s="136">
        <f t="shared" si="105"/>
        <v>-29977</v>
      </c>
      <c r="BQ542" s="136">
        <f t="shared" si="105"/>
        <v>0</v>
      </c>
      <c r="BR542" s="136">
        <f t="shared" si="105"/>
        <v>0</v>
      </c>
      <c r="BS542" s="136">
        <f t="shared" si="105"/>
        <v>0</v>
      </c>
      <c r="BT542" s="136">
        <f t="shared" ref="BT542:BY542" si="106">BT73-EL73</f>
        <v>0</v>
      </c>
      <c r="BU542" s="136">
        <f t="shared" si="106"/>
        <v>-285599</v>
      </c>
      <c r="BV542" s="136">
        <f t="shared" si="106"/>
        <v>0</v>
      </c>
      <c r="BW542" s="136">
        <f t="shared" si="106"/>
        <v>0</v>
      </c>
      <c r="BX542" s="136">
        <f t="shared" si="106"/>
        <v>0</v>
      </c>
      <c r="BY542" s="136">
        <f t="shared" si="106"/>
        <v>0</v>
      </c>
      <c r="CA542" s="136" t="e">
        <f>CA73-#REF!</f>
        <v>#REF!</v>
      </c>
      <c r="CB542" s="136" t="e">
        <f>CB73-#REF!</f>
        <v>#REF!</v>
      </c>
    </row>
    <row r="543" spans="8:80" hidden="1" x14ac:dyDescent="0.3">
      <c r="H543" s="136">
        <f t="shared" ref="H543:BS546" si="107">H80-BZ80</f>
        <v>0</v>
      </c>
      <c r="I543" s="136">
        <f t="shared" si="107"/>
        <v>0</v>
      </c>
      <c r="J543" s="136">
        <f t="shared" si="107"/>
        <v>0</v>
      </c>
      <c r="K543" s="136">
        <f t="shared" si="107"/>
        <v>0</v>
      </c>
      <c r="L543" s="136">
        <f t="shared" si="107"/>
        <v>0</v>
      </c>
      <c r="M543" s="136">
        <f t="shared" si="107"/>
        <v>0</v>
      </c>
      <c r="N543" s="136">
        <f t="shared" si="107"/>
        <v>0</v>
      </c>
      <c r="O543" s="136">
        <f t="shared" si="107"/>
        <v>0</v>
      </c>
      <c r="P543" s="136">
        <f t="shared" si="107"/>
        <v>0</v>
      </c>
      <c r="Q543" s="136">
        <f t="shared" si="107"/>
        <v>0</v>
      </c>
      <c r="R543" s="136">
        <f t="shared" si="107"/>
        <v>0</v>
      </c>
      <c r="S543" s="136">
        <f t="shared" si="107"/>
        <v>0</v>
      </c>
      <c r="T543" s="136">
        <f t="shared" si="107"/>
        <v>0</v>
      </c>
      <c r="U543" s="136">
        <f t="shared" si="107"/>
        <v>0</v>
      </c>
      <c r="V543" s="136">
        <f t="shared" si="107"/>
        <v>0</v>
      </c>
      <c r="W543" s="136">
        <f t="shared" si="107"/>
        <v>0</v>
      </c>
      <c r="X543" s="136">
        <f t="shared" si="107"/>
        <v>0</v>
      </c>
      <c r="Y543" s="136">
        <f t="shared" si="107"/>
        <v>0</v>
      </c>
      <c r="Z543" s="136">
        <f t="shared" si="107"/>
        <v>0</v>
      </c>
      <c r="AA543" s="136">
        <f t="shared" si="107"/>
        <v>0</v>
      </c>
      <c r="AB543" s="136">
        <f t="shared" si="107"/>
        <v>0</v>
      </c>
      <c r="AC543" s="136">
        <f t="shared" si="107"/>
        <v>0</v>
      </c>
      <c r="AD543" s="136">
        <f t="shared" si="107"/>
        <v>0</v>
      </c>
      <c r="AE543" s="136">
        <f t="shared" si="107"/>
        <v>0</v>
      </c>
      <c r="AF543" s="136">
        <f t="shared" si="107"/>
        <v>0</v>
      </c>
      <c r="AG543" s="136">
        <f t="shared" si="107"/>
        <v>0</v>
      </c>
      <c r="AH543" s="136">
        <f t="shared" si="107"/>
        <v>0</v>
      </c>
      <c r="AI543" s="136">
        <f t="shared" si="107"/>
        <v>0</v>
      </c>
      <c r="AJ543" s="136">
        <f t="shared" si="107"/>
        <v>0</v>
      </c>
      <c r="AK543" s="136">
        <f t="shared" si="107"/>
        <v>0</v>
      </c>
      <c r="AL543" s="136">
        <f t="shared" si="107"/>
        <v>0</v>
      </c>
      <c r="AM543" s="136">
        <f t="shared" si="107"/>
        <v>0</v>
      </c>
      <c r="AN543" s="136">
        <f t="shared" si="107"/>
        <v>0</v>
      </c>
      <c r="AO543" s="136">
        <f t="shared" si="107"/>
        <v>0</v>
      </c>
      <c r="AP543" s="136">
        <f t="shared" si="107"/>
        <v>0</v>
      </c>
      <c r="AQ543" s="136">
        <f t="shared" si="107"/>
        <v>0</v>
      </c>
      <c r="AR543" s="136">
        <f t="shared" si="107"/>
        <v>0</v>
      </c>
      <c r="AS543" s="136">
        <f t="shared" si="107"/>
        <v>0</v>
      </c>
      <c r="AT543" s="136">
        <f t="shared" si="107"/>
        <v>0</v>
      </c>
      <c r="AU543" s="136">
        <f t="shared" si="107"/>
        <v>0</v>
      </c>
      <c r="AV543" s="136">
        <f t="shared" si="107"/>
        <v>0</v>
      </c>
      <c r="AW543" s="136">
        <f t="shared" si="107"/>
        <v>0</v>
      </c>
      <c r="AX543" s="136">
        <f t="shared" si="107"/>
        <v>0</v>
      </c>
      <c r="AY543" s="136">
        <f t="shared" si="107"/>
        <v>0</v>
      </c>
      <c r="AZ543" s="136">
        <f t="shared" si="107"/>
        <v>0</v>
      </c>
      <c r="BA543" s="136">
        <f t="shared" si="107"/>
        <v>0</v>
      </c>
      <c r="BB543" s="136">
        <f t="shared" si="107"/>
        <v>0</v>
      </c>
      <c r="BC543" s="136">
        <f t="shared" si="107"/>
        <v>0</v>
      </c>
      <c r="BD543" s="136">
        <f t="shared" si="107"/>
        <v>0</v>
      </c>
      <c r="BE543" s="136">
        <f t="shared" si="107"/>
        <v>0</v>
      </c>
      <c r="BF543" s="136">
        <f t="shared" si="107"/>
        <v>0</v>
      </c>
      <c r="BG543" s="136">
        <f t="shared" si="107"/>
        <v>0</v>
      </c>
      <c r="BH543" s="136">
        <f t="shared" si="107"/>
        <v>0</v>
      </c>
      <c r="BI543" s="136">
        <f t="shared" si="107"/>
        <v>0</v>
      </c>
      <c r="BJ543" s="136">
        <f t="shared" si="107"/>
        <v>0</v>
      </c>
      <c r="BK543" s="136">
        <f t="shared" si="107"/>
        <v>0</v>
      </c>
      <c r="BL543" s="136">
        <f t="shared" si="107"/>
        <v>0</v>
      </c>
      <c r="BM543" s="136">
        <f t="shared" si="107"/>
        <v>0</v>
      </c>
      <c r="BN543" s="136">
        <f t="shared" si="107"/>
        <v>0</v>
      </c>
      <c r="BO543" s="136">
        <f t="shared" si="107"/>
        <v>0</v>
      </c>
      <c r="BP543" s="136">
        <f t="shared" si="107"/>
        <v>0</v>
      </c>
      <c r="BQ543" s="136">
        <f t="shared" si="107"/>
        <v>0</v>
      </c>
      <c r="BR543" s="136">
        <f t="shared" si="107"/>
        <v>0</v>
      </c>
      <c r="BS543" s="136">
        <f t="shared" si="107"/>
        <v>0</v>
      </c>
      <c r="BT543" s="136">
        <f t="shared" ref="BT543:BY558" si="108">BT80-EL80</f>
        <v>0</v>
      </c>
      <c r="BU543" s="136">
        <f t="shared" si="108"/>
        <v>0</v>
      </c>
      <c r="BV543" s="136">
        <f t="shared" si="108"/>
        <v>0</v>
      </c>
      <c r="BW543" s="136">
        <f t="shared" si="108"/>
        <v>0</v>
      </c>
      <c r="BX543" s="136">
        <f t="shared" si="108"/>
        <v>0</v>
      </c>
      <c r="BY543" s="136">
        <f t="shared" si="108"/>
        <v>0</v>
      </c>
      <c r="CA543" s="136" t="e">
        <f>CA80-#REF!</f>
        <v>#REF!</v>
      </c>
      <c r="CB543" s="136" t="e">
        <f>CB80-#REF!</f>
        <v>#REF!</v>
      </c>
    </row>
    <row r="544" spans="8:80" hidden="1" x14ac:dyDescent="0.3">
      <c r="H544" s="136">
        <f t="shared" si="107"/>
        <v>-9133853</v>
      </c>
      <c r="I544" s="136">
        <f t="shared" si="107"/>
        <v>0</v>
      </c>
      <c r="J544" s="136">
        <f t="shared" si="107"/>
        <v>0</v>
      </c>
      <c r="K544" s="136">
        <f t="shared" si="107"/>
        <v>0</v>
      </c>
      <c r="L544" s="136">
        <f t="shared" si="107"/>
        <v>0</v>
      </c>
      <c r="M544" s="136">
        <f t="shared" si="107"/>
        <v>-1623808</v>
      </c>
      <c r="N544" s="136">
        <f t="shared" si="107"/>
        <v>0</v>
      </c>
      <c r="O544" s="136">
        <f t="shared" si="107"/>
        <v>0</v>
      </c>
      <c r="P544" s="136">
        <f t="shared" si="107"/>
        <v>0</v>
      </c>
      <c r="Q544" s="136">
        <f t="shared" si="107"/>
        <v>0</v>
      </c>
      <c r="R544" s="136">
        <f t="shared" si="107"/>
        <v>-342529</v>
      </c>
      <c r="S544" s="136">
        <f t="shared" si="107"/>
        <v>0</v>
      </c>
      <c r="T544" s="136">
        <f t="shared" si="107"/>
        <v>0</v>
      </c>
      <c r="U544" s="136">
        <f t="shared" si="107"/>
        <v>0</v>
      </c>
      <c r="V544" s="136">
        <f t="shared" si="107"/>
        <v>0</v>
      </c>
      <c r="W544" s="136">
        <f t="shared" si="107"/>
        <v>480711</v>
      </c>
      <c r="X544" s="136">
        <f t="shared" si="107"/>
        <v>0</v>
      </c>
      <c r="Y544" s="136">
        <f t="shared" si="107"/>
        <v>0</v>
      </c>
      <c r="Z544" s="136">
        <f t="shared" si="107"/>
        <v>0</v>
      </c>
      <c r="AA544" s="136">
        <f t="shared" si="107"/>
        <v>0</v>
      </c>
      <c r="AB544" s="136">
        <f t="shared" si="107"/>
        <v>-199467</v>
      </c>
      <c r="AC544" s="136">
        <f t="shared" si="107"/>
        <v>0</v>
      </c>
      <c r="AD544" s="136">
        <f t="shared" si="107"/>
        <v>0</v>
      </c>
      <c r="AE544" s="136">
        <f t="shared" si="107"/>
        <v>0</v>
      </c>
      <c r="AF544" s="136">
        <f t="shared" si="107"/>
        <v>0</v>
      </c>
      <c r="AG544" s="136">
        <f t="shared" si="107"/>
        <v>-1129681</v>
      </c>
      <c r="AH544" s="136">
        <f t="shared" si="107"/>
        <v>0</v>
      </c>
      <c r="AI544" s="136">
        <f t="shared" si="107"/>
        <v>0</v>
      </c>
      <c r="AJ544" s="136">
        <f t="shared" si="107"/>
        <v>0</v>
      </c>
      <c r="AK544" s="136">
        <f t="shared" si="107"/>
        <v>0</v>
      </c>
      <c r="AL544" s="136">
        <f t="shared" si="107"/>
        <v>-782896</v>
      </c>
      <c r="AM544" s="136">
        <f t="shared" si="107"/>
        <v>0</v>
      </c>
      <c r="AN544" s="136">
        <f t="shared" si="107"/>
        <v>0</v>
      </c>
      <c r="AO544" s="136">
        <f t="shared" si="107"/>
        <v>0</v>
      </c>
      <c r="AP544" s="136">
        <f t="shared" si="107"/>
        <v>0</v>
      </c>
      <c r="AQ544" s="136">
        <f t="shared" si="107"/>
        <v>-1122962</v>
      </c>
      <c r="AR544" s="136">
        <f t="shared" si="107"/>
        <v>0</v>
      </c>
      <c r="AS544" s="136">
        <f t="shared" si="107"/>
        <v>0</v>
      </c>
      <c r="AT544" s="136">
        <f t="shared" si="107"/>
        <v>0</v>
      </c>
      <c r="AU544" s="136">
        <f t="shared" si="107"/>
        <v>0</v>
      </c>
      <c r="AV544" s="136">
        <f t="shared" si="107"/>
        <v>-652021</v>
      </c>
      <c r="AW544" s="136">
        <f t="shared" si="107"/>
        <v>0</v>
      </c>
      <c r="AX544" s="136">
        <f t="shared" si="107"/>
        <v>0</v>
      </c>
      <c r="AY544" s="136">
        <f t="shared" si="107"/>
        <v>0</v>
      </c>
      <c r="AZ544" s="136">
        <f t="shared" si="107"/>
        <v>0</v>
      </c>
      <c r="BA544" s="136">
        <f t="shared" si="107"/>
        <v>-1333</v>
      </c>
      <c r="BB544" s="136">
        <f t="shared" si="107"/>
        <v>0</v>
      </c>
      <c r="BC544" s="136">
        <f t="shared" si="107"/>
        <v>0</v>
      </c>
      <c r="BD544" s="136">
        <f t="shared" si="107"/>
        <v>0</v>
      </c>
      <c r="BE544" s="136">
        <f t="shared" si="107"/>
        <v>0</v>
      </c>
      <c r="BF544" s="136">
        <f t="shared" si="107"/>
        <v>0</v>
      </c>
      <c r="BG544" s="136">
        <f t="shared" si="107"/>
        <v>0</v>
      </c>
      <c r="BH544" s="136">
        <f t="shared" si="107"/>
        <v>0</v>
      </c>
      <c r="BI544" s="136">
        <f t="shared" si="107"/>
        <v>0</v>
      </c>
      <c r="BJ544" s="136">
        <f t="shared" si="107"/>
        <v>0</v>
      </c>
      <c r="BK544" s="136">
        <f t="shared" si="107"/>
        <v>-769664</v>
      </c>
      <c r="BL544" s="136">
        <f t="shared" si="107"/>
        <v>0</v>
      </c>
      <c r="BM544" s="136">
        <f t="shared" si="107"/>
        <v>0</v>
      </c>
      <c r="BN544" s="136">
        <f t="shared" si="107"/>
        <v>0</v>
      </c>
      <c r="BO544" s="136">
        <f t="shared" si="107"/>
        <v>0</v>
      </c>
      <c r="BP544" s="136">
        <f t="shared" si="107"/>
        <v>0</v>
      </c>
      <c r="BQ544" s="136">
        <f t="shared" si="107"/>
        <v>0</v>
      </c>
      <c r="BR544" s="136">
        <f t="shared" si="107"/>
        <v>0</v>
      </c>
      <c r="BS544" s="136">
        <f t="shared" si="107"/>
        <v>0</v>
      </c>
      <c r="BT544" s="136">
        <f t="shared" si="108"/>
        <v>0</v>
      </c>
      <c r="BU544" s="136">
        <f t="shared" si="108"/>
        <v>-1485626</v>
      </c>
      <c r="BV544" s="136">
        <f t="shared" si="108"/>
        <v>0</v>
      </c>
      <c r="BW544" s="136">
        <f t="shared" si="108"/>
        <v>0</v>
      </c>
      <c r="BX544" s="136">
        <f t="shared" si="108"/>
        <v>0</v>
      </c>
      <c r="BY544" s="136">
        <f t="shared" si="108"/>
        <v>0</v>
      </c>
      <c r="CA544" s="136" t="e">
        <f>CA81-#REF!</f>
        <v>#REF!</v>
      </c>
      <c r="CB544" s="136" t="e">
        <f>CB81-#REF!</f>
        <v>#REF!</v>
      </c>
    </row>
    <row r="545" spans="8:80" hidden="1" x14ac:dyDescent="0.3">
      <c r="H545" s="136">
        <f t="shared" si="107"/>
        <v>-2229608</v>
      </c>
      <c r="I545" s="136">
        <f t="shared" si="107"/>
        <v>0</v>
      </c>
      <c r="J545" s="136">
        <f t="shared" si="107"/>
        <v>0</v>
      </c>
      <c r="K545" s="136">
        <f t="shared" si="107"/>
        <v>0</v>
      </c>
      <c r="L545" s="136">
        <f t="shared" si="107"/>
        <v>0</v>
      </c>
      <c r="M545" s="136">
        <f t="shared" si="107"/>
        <v>-396617</v>
      </c>
      <c r="N545" s="136">
        <f t="shared" si="107"/>
        <v>0</v>
      </c>
      <c r="O545" s="136">
        <f t="shared" si="107"/>
        <v>0</v>
      </c>
      <c r="P545" s="136">
        <f t="shared" si="107"/>
        <v>0</v>
      </c>
      <c r="Q545" s="136">
        <f t="shared" si="107"/>
        <v>0</v>
      </c>
      <c r="R545" s="136">
        <f t="shared" si="107"/>
        <v>-82317</v>
      </c>
      <c r="S545" s="136">
        <f t="shared" si="107"/>
        <v>0</v>
      </c>
      <c r="T545" s="136">
        <f t="shared" si="107"/>
        <v>0</v>
      </c>
      <c r="U545" s="136">
        <f t="shared" si="107"/>
        <v>0</v>
      </c>
      <c r="V545" s="136">
        <f t="shared" si="107"/>
        <v>0</v>
      </c>
      <c r="W545" s="136">
        <f t="shared" si="107"/>
        <v>101105</v>
      </c>
      <c r="X545" s="136">
        <f t="shared" si="107"/>
        <v>0</v>
      </c>
      <c r="Y545" s="136">
        <f t="shared" si="107"/>
        <v>0</v>
      </c>
      <c r="Z545" s="136">
        <f t="shared" si="107"/>
        <v>0</v>
      </c>
      <c r="AA545" s="136">
        <f t="shared" si="107"/>
        <v>0</v>
      </c>
      <c r="AB545" s="136">
        <f t="shared" si="107"/>
        <v>-48419</v>
      </c>
      <c r="AC545" s="136">
        <f t="shared" si="107"/>
        <v>0</v>
      </c>
      <c r="AD545" s="136">
        <f t="shared" si="107"/>
        <v>0</v>
      </c>
      <c r="AE545" s="136">
        <f t="shared" si="107"/>
        <v>0</v>
      </c>
      <c r="AF545" s="136">
        <f t="shared" si="107"/>
        <v>0</v>
      </c>
      <c r="AG545" s="136">
        <f t="shared" si="107"/>
        <v>-285271</v>
      </c>
      <c r="AH545" s="136">
        <f t="shared" si="107"/>
        <v>0</v>
      </c>
      <c r="AI545" s="136">
        <f t="shared" si="107"/>
        <v>0</v>
      </c>
      <c r="AJ545" s="136">
        <f t="shared" si="107"/>
        <v>0</v>
      </c>
      <c r="AK545" s="136">
        <f t="shared" si="107"/>
        <v>0</v>
      </c>
      <c r="AL545" s="136">
        <f t="shared" si="107"/>
        <v>-208655</v>
      </c>
      <c r="AM545" s="136">
        <f t="shared" si="107"/>
        <v>0</v>
      </c>
      <c r="AN545" s="136">
        <f t="shared" si="107"/>
        <v>0</v>
      </c>
      <c r="AO545" s="136">
        <f t="shared" si="107"/>
        <v>0</v>
      </c>
      <c r="AP545" s="136">
        <f t="shared" si="107"/>
        <v>0</v>
      </c>
      <c r="AQ545" s="136">
        <f t="shared" si="107"/>
        <v>-282782</v>
      </c>
      <c r="AR545" s="136">
        <f t="shared" si="107"/>
        <v>0</v>
      </c>
      <c r="AS545" s="136">
        <f t="shared" si="107"/>
        <v>0</v>
      </c>
      <c r="AT545" s="136">
        <f t="shared" si="107"/>
        <v>0</v>
      </c>
      <c r="AU545" s="136">
        <f t="shared" si="107"/>
        <v>0</v>
      </c>
      <c r="AV545" s="136">
        <f t="shared" si="107"/>
        <v>-153466</v>
      </c>
      <c r="AW545" s="136">
        <f t="shared" si="107"/>
        <v>0</v>
      </c>
      <c r="AX545" s="136">
        <f t="shared" si="107"/>
        <v>0</v>
      </c>
      <c r="AY545" s="136">
        <f t="shared" si="107"/>
        <v>0</v>
      </c>
      <c r="AZ545" s="136">
        <f t="shared" si="107"/>
        <v>0</v>
      </c>
      <c r="BA545" s="136">
        <f t="shared" si="107"/>
        <v>-345</v>
      </c>
      <c r="BB545" s="136">
        <f t="shared" si="107"/>
        <v>0</v>
      </c>
      <c r="BC545" s="136">
        <f t="shared" si="107"/>
        <v>0</v>
      </c>
      <c r="BD545" s="136">
        <f t="shared" si="107"/>
        <v>0</v>
      </c>
      <c r="BE545" s="136">
        <f t="shared" si="107"/>
        <v>0</v>
      </c>
      <c r="BF545" s="136">
        <f t="shared" si="107"/>
        <v>0</v>
      </c>
      <c r="BG545" s="136">
        <f t="shared" si="107"/>
        <v>0</v>
      </c>
      <c r="BH545" s="136">
        <f t="shared" si="107"/>
        <v>0</v>
      </c>
      <c r="BI545" s="136">
        <f t="shared" si="107"/>
        <v>0</v>
      </c>
      <c r="BJ545" s="136">
        <f t="shared" si="107"/>
        <v>0</v>
      </c>
      <c r="BK545" s="136">
        <f t="shared" si="107"/>
        <v>-190070</v>
      </c>
      <c r="BL545" s="136">
        <f t="shared" si="107"/>
        <v>0</v>
      </c>
      <c r="BM545" s="136">
        <f t="shared" si="107"/>
        <v>0</v>
      </c>
      <c r="BN545" s="136">
        <f t="shared" si="107"/>
        <v>0</v>
      </c>
      <c r="BO545" s="136">
        <f t="shared" si="107"/>
        <v>0</v>
      </c>
      <c r="BP545" s="136">
        <f t="shared" si="107"/>
        <v>0</v>
      </c>
      <c r="BQ545" s="136">
        <f t="shared" si="107"/>
        <v>0</v>
      </c>
      <c r="BR545" s="136">
        <f t="shared" si="107"/>
        <v>0</v>
      </c>
      <c r="BS545" s="136">
        <f t="shared" si="107"/>
        <v>0</v>
      </c>
      <c r="BT545" s="136">
        <f t="shared" si="108"/>
        <v>0</v>
      </c>
      <c r="BU545" s="136">
        <f t="shared" si="108"/>
        <v>-377829</v>
      </c>
      <c r="BV545" s="136">
        <f t="shared" si="108"/>
        <v>0</v>
      </c>
      <c r="BW545" s="136">
        <f t="shared" si="108"/>
        <v>0</v>
      </c>
      <c r="BX545" s="136">
        <f t="shared" si="108"/>
        <v>0</v>
      </c>
      <c r="BY545" s="136">
        <f t="shared" si="108"/>
        <v>0</v>
      </c>
      <c r="CA545" s="136" t="e">
        <f>CA82-#REF!</f>
        <v>#REF!</v>
      </c>
      <c r="CB545" s="136" t="e">
        <f>CB82-#REF!</f>
        <v>#REF!</v>
      </c>
    </row>
    <row r="546" spans="8:80" hidden="1" x14ac:dyDescent="0.3">
      <c r="H546" s="136">
        <f t="shared" si="107"/>
        <v>-3058561</v>
      </c>
      <c r="I546" s="136">
        <f t="shared" si="107"/>
        <v>0</v>
      </c>
      <c r="J546" s="136">
        <f t="shared" si="107"/>
        <v>0</v>
      </c>
      <c r="K546" s="136">
        <f t="shared" si="107"/>
        <v>0</v>
      </c>
      <c r="L546" s="136">
        <f t="shared" si="107"/>
        <v>0</v>
      </c>
      <c r="M546" s="136">
        <f t="shared" si="107"/>
        <v>-558383</v>
      </c>
      <c r="N546" s="136">
        <f t="shared" si="107"/>
        <v>0</v>
      </c>
      <c r="O546" s="136">
        <f t="shared" si="107"/>
        <v>0</v>
      </c>
      <c r="P546" s="136">
        <f t="shared" si="107"/>
        <v>0</v>
      </c>
      <c r="Q546" s="136">
        <f t="shared" si="107"/>
        <v>0</v>
      </c>
      <c r="R546" s="136">
        <f t="shared" si="107"/>
        <v>-138140</v>
      </c>
      <c r="S546" s="136">
        <f t="shared" si="107"/>
        <v>0</v>
      </c>
      <c r="T546" s="136">
        <f t="shared" si="107"/>
        <v>0</v>
      </c>
      <c r="U546" s="136">
        <f t="shared" si="107"/>
        <v>0</v>
      </c>
      <c r="V546" s="136">
        <f t="shared" si="107"/>
        <v>0</v>
      </c>
      <c r="W546" s="136">
        <f t="shared" si="107"/>
        <v>148895</v>
      </c>
      <c r="X546" s="136">
        <f t="shared" si="107"/>
        <v>0</v>
      </c>
      <c r="Y546" s="136">
        <f t="shared" si="107"/>
        <v>0</v>
      </c>
      <c r="Z546" s="136">
        <f t="shared" si="107"/>
        <v>0</v>
      </c>
      <c r="AA546" s="136">
        <f t="shared" si="107"/>
        <v>0</v>
      </c>
      <c r="AB546" s="136">
        <f t="shared" si="107"/>
        <v>-66581</v>
      </c>
      <c r="AC546" s="136">
        <f t="shared" si="107"/>
        <v>0</v>
      </c>
      <c r="AD546" s="136">
        <f t="shared" si="107"/>
        <v>0</v>
      </c>
      <c r="AE546" s="136">
        <f t="shared" si="107"/>
        <v>0</v>
      </c>
      <c r="AF546" s="136">
        <f t="shared" si="107"/>
        <v>0</v>
      </c>
      <c r="AG546" s="136">
        <f t="shared" si="107"/>
        <v>-364729</v>
      </c>
      <c r="AH546" s="136">
        <f t="shared" si="107"/>
        <v>0</v>
      </c>
      <c r="AI546" s="136">
        <f t="shared" si="107"/>
        <v>0</v>
      </c>
      <c r="AJ546" s="136">
        <f t="shared" si="107"/>
        <v>0</v>
      </c>
      <c r="AK546" s="136">
        <f t="shared" si="107"/>
        <v>0</v>
      </c>
      <c r="AL546" s="136">
        <f t="shared" si="107"/>
        <v>-241345</v>
      </c>
      <c r="AM546" s="136">
        <f t="shared" si="107"/>
        <v>0</v>
      </c>
      <c r="AN546" s="136">
        <f t="shared" si="107"/>
        <v>0</v>
      </c>
      <c r="AO546" s="136">
        <f t="shared" si="107"/>
        <v>0</v>
      </c>
      <c r="AP546" s="136">
        <f t="shared" si="107"/>
        <v>0</v>
      </c>
      <c r="AQ546" s="136">
        <f t="shared" si="107"/>
        <v>-361229</v>
      </c>
      <c r="AR546" s="136">
        <f t="shared" si="107"/>
        <v>0</v>
      </c>
      <c r="AS546" s="136">
        <f t="shared" si="107"/>
        <v>0</v>
      </c>
      <c r="AT546" s="136">
        <f t="shared" si="107"/>
        <v>0</v>
      </c>
      <c r="AU546" s="136">
        <f t="shared" si="107"/>
        <v>0</v>
      </c>
      <c r="AV546" s="136">
        <f t="shared" si="107"/>
        <v>-219473</v>
      </c>
      <c r="AW546" s="136">
        <f t="shared" si="107"/>
        <v>0</v>
      </c>
      <c r="AX546" s="136">
        <f t="shared" si="107"/>
        <v>0</v>
      </c>
      <c r="AY546" s="136">
        <f t="shared" si="107"/>
        <v>0</v>
      </c>
      <c r="AZ546" s="136">
        <f t="shared" si="107"/>
        <v>0</v>
      </c>
      <c r="BA546" s="136">
        <f t="shared" si="107"/>
        <v>-417</v>
      </c>
      <c r="BB546" s="136">
        <f t="shared" si="107"/>
        <v>0</v>
      </c>
      <c r="BC546" s="136">
        <f t="shared" si="107"/>
        <v>0</v>
      </c>
      <c r="BD546" s="136">
        <f t="shared" si="107"/>
        <v>0</v>
      </c>
      <c r="BE546" s="136">
        <f t="shared" si="107"/>
        <v>0</v>
      </c>
      <c r="BF546" s="136">
        <f t="shared" si="107"/>
        <v>0</v>
      </c>
      <c r="BG546" s="136">
        <f t="shared" si="107"/>
        <v>0</v>
      </c>
      <c r="BH546" s="136">
        <f t="shared" si="107"/>
        <v>0</v>
      </c>
      <c r="BI546" s="136">
        <f t="shared" si="107"/>
        <v>0</v>
      </c>
      <c r="BJ546" s="136">
        <f t="shared" si="107"/>
        <v>0</v>
      </c>
      <c r="BK546" s="136">
        <f t="shared" si="107"/>
        <v>-249930</v>
      </c>
      <c r="BL546" s="136">
        <f t="shared" si="107"/>
        <v>0</v>
      </c>
      <c r="BM546" s="136">
        <f t="shared" si="107"/>
        <v>0</v>
      </c>
      <c r="BN546" s="136">
        <f t="shared" si="107"/>
        <v>0</v>
      </c>
      <c r="BO546" s="136">
        <f t="shared" si="107"/>
        <v>0</v>
      </c>
      <c r="BP546" s="136">
        <f t="shared" si="107"/>
        <v>0</v>
      </c>
      <c r="BQ546" s="136">
        <f t="shared" si="107"/>
        <v>0</v>
      </c>
      <c r="BR546" s="136">
        <f t="shared" si="107"/>
        <v>0</v>
      </c>
      <c r="BS546" s="136">
        <f t="shared" ref="BS546:BS558" si="109">BS83-EK83</f>
        <v>0</v>
      </c>
      <c r="BT546" s="136">
        <f t="shared" si="108"/>
        <v>0</v>
      </c>
      <c r="BU546" s="136">
        <f t="shared" si="108"/>
        <v>-547628</v>
      </c>
      <c r="BV546" s="136">
        <f t="shared" si="108"/>
        <v>0</v>
      </c>
      <c r="BW546" s="136">
        <f t="shared" si="108"/>
        <v>0</v>
      </c>
      <c r="BX546" s="136">
        <f t="shared" si="108"/>
        <v>0</v>
      </c>
      <c r="BY546" s="136">
        <f t="shared" si="108"/>
        <v>0</v>
      </c>
      <c r="CA546" s="136" t="e">
        <f>CA83-#REF!</f>
        <v>#REF!</v>
      </c>
      <c r="CB546" s="136" t="e">
        <f>CB83-#REF!</f>
        <v>#REF!</v>
      </c>
    </row>
    <row r="547" spans="8:80" hidden="1" x14ac:dyDescent="0.3">
      <c r="H547" s="136">
        <f t="shared" ref="H547:BR551" si="110">H84-BZ84</f>
        <v>0</v>
      </c>
      <c r="I547" s="136">
        <f t="shared" si="110"/>
        <v>0</v>
      </c>
      <c r="J547" s="136">
        <f t="shared" si="110"/>
        <v>0</v>
      </c>
      <c r="K547" s="136">
        <f t="shared" si="110"/>
        <v>0</v>
      </c>
      <c r="L547" s="136">
        <f t="shared" si="110"/>
        <v>0</v>
      </c>
      <c r="M547" s="136">
        <f t="shared" si="110"/>
        <v>0</v>
      </c>
      <c r="N547" s="136">
        <f t="shared" si="110"/>
        <v>0</v>
      </c>
      <c r="O547" s="136">
        <f t="shared" si="110"/>
        <v>0</v>
      </c>
      <c r="P547" s="136">
        <f t="shared" si="110"/>
        <v>0</v>
      </c>
      <c r="Q547" s="136">
        <f t="shared" si="110"/>
        <v>0</v>
      </c>
      <c r="R547" s="136">
        <f t="shared" si="110"/>
        <v>0</v>
      </c>
      <c r="S547" s="136">
        <f t="shared" si="110"/>
        <v>0</v>
      </c>
      <c r="T547" s="136">
        <f t="shared" si="110"/>
        <v>0</v>
      </c>
      <c r="U547" s="136">
        <f t="shared" si="110"/>
        <v>0</v>
      </c>
      <c r="V547" s="136">
        <f t="shared" si="110"/>
        <v>0</v>
      </c>
      <c r="W547" s="136">
        <f t="shared" si="110"/>
        <v>0</v>
      </c>
      <c r="X547" s="136">
        <f t="shared" si="110"/>
        <v>0</v>
      </c>
      <c r="Y547" s="136">
        <f t="shared" si="110"/>
        <v>0</v>
      </c>
      <c r="Z547" s="136">
        <f t="shared" si="110"/>
        <v>0</v>
      </c>
      <c r="AA547" s="136">
        <f t="shared" si="110"/>
        <v>0</v>
      </c>
      <c r="AB547" s="136">
        <f t="shared" si="110"/>
        <v>0</v>
      </c>
      <c r="AC547" s="136">
        <f t="shared" si="110"/>
        <v>0</v>
      </c>
      <c r="AD547" s="136">
        <f t="shared" si="110"/>
        <v>0</v>
      </c>
      <c r="AE547" s="136">
        <f t="shared" si="110"/>
        <v>0</v>
      </c>
      <c r="AF547" s="136">
        <f t="shared" si="110"/>
        <v>0</v>
      </c>
      <c r="AG547" s="136">
        <f t="shared" si="110"/>
        <v>0</v>
      </c>
      <c r="AH547" s="136">
        <f t="shared" si="110"/>
        <v>0</v>
      </c>
      <c r="AI547" s="136">
        <f t="shared" si="110"/>
        <v>0</v>
      </c>
      <c r="AJ547" s="136">
        <f t="shared" si="110"/>
        <v>0</v>
      </c>
      <c r="AK547" s="136">
        <f t="shared" si="110"/>
        <v>0</v>
      </c>
      <c r="AL547" s="136">
        <f t="shared" si="110"/>
        <v>0</v>
      </c>
      <c r="AM547" s="136">
        <f t="shared" si="110"/>
        <v>0</v>
      </c>
      <c r="AN547" s="136">
        <f t="shared" si="110"/>
        <v>0</v>
      </c>
      <c r="AO547" s="136">
        <f t="shared" si="110"/>
        <v>0</v>
      </c>
      <c r="AP547" s="136">
        <f t="shared" si="110"/>
        <v>0</v>
      </c>
      <c r="AQ547" s="136">
        <f t="shared" si="110"/>
        <v>0</v>
      </c>
      <c r="AR547" s="136">
        <f t="shared" si="110"/>
        <v>0</v>
      </c>
      <c r="AS547" s="136">
        <f t="shared" si="110"/>
        <v>0</v>
      </c>
      <c r="AT547" s="136">
        <f t="shared" si="110"/>
        <v>0</v>
      </c>
      <c r="AU547" s="136">
        <f t="shared" si="110"/>
        <v>0</v>
      </c>
      <c r="AV547" s="136">
        <f t="shared" si="110"/>
        <v>0</v>
      </c>
      <c r="AW547" s="136">
        <f t="shared" si="110"/>
        <v>0</v>
      </c>
      <c r="AX547" s="136">
        <f t="shared" si="110"/>
        <v>0</v>
      </c>
      <c r="AY547" s="136">
        <f t="shared" si="110"/>
        <v>0</v>
      </c>
      <c r="AZ547" s="136">
        <f t="shared" si="110"/>
        <v>0</v>
      </c>
      <c r="BA547" s="136">
        <f t="shared" si="110"/>
        <v>0</v>
      </c>
      <c r="BB547" s="136">
        <f t="shared" si="110"/>
        <v>0</v>
      </c>
      <c r="BC547" s="136">
        <f t="shared" si="110"/>
        <v>0</v>
      </c>
      <c r="BD547" s="136">
        <f t="shared" si="110"/>
        <v>0</v>
      </c>
      <c r="BE547" s="136">
        <f t="shared" si="110"/>
        <v>0</v>
      </c>
      <c r="BF547" s="136">
        <f t="shared" si="110"/>
        <v>0</v>
      </c>
      <c r="BG547" s="136">
        <f t="shared" si="110"/>
        <v>0</v>
      </c>
      <c r="BH547" s="136">
        <f t="shared" si="110"/>
        <v>0</v>
      </c>
      <c r="BI547" s="136">
        <f t="shared" si="110"/>
        <v>0</v>
      </c>
      <c r="BJ547" s="136">
        <f t="shared" si="110"/>
        <v>0</v>
      </c>
      <c r="BK547" s="136">
        <f t="shared" si="110"/>
        <v>0</v>
      </c>
      <c r="BL547" s="136">
        <f t="shared" si="110"/>
        <v>0</v>
      </c>
      <c r="BM547" s="136">
        <f t="shared" si="110"/>
        <v>0</v>
      </c>
      <c r="BN547" s="136">
        <f t="shared" si="110"/>
        <v>0</v>
      </c>
      <c r="BO547" s="136">
        <f t="shared" si="110"/>
        <v>0</v>
      </c>
      <c r="BP547" s="136">
        <f t="shared" si="110"/>
        <v>0</v>
      </c>
      <c r="BQ547" s="136">
        <f t="shared" si="110"/>
        <v>0</v>
      </c>
      <c r="BR547" s="136">
        <f t="shared" si="110"/>
        <v>0</v>
      </c>
      <c r="BS547" s="136">
        <f t="shared" si="109"/>
        <v>0</v>
      </c>
      <c r="BT547" s="136">
        <f t="shared" si="108"/>
        <v>0</v>
      </c>
      <c r="BU547" s="136">
        <f t="shared" si="108"/>
        <v>0</v>
      </c>
      <c r="BV547" s="136">
        <f t="shared" si="108"/>
        <v>0</v>
      </c>
      <c r="BW547" s="136">
        <f t="shared" si="108"/>
        <v>0</v>
      </c>
      <c r="BX547" s="136">
        <f t="shared" si="108"/>
        <v>0</v>
      </c>
      <c r="BY547" s="136">
        <f t="shared" si="108"/>
        <v>0</v>
      </c>
      <c r="CA547" s="136" t="e">
        <f>CA84-#REF!</f>
        <v>#REF!</v>
      </c>
      <c r="CB547" s="136" t="e">
        <f>CB84-#REF!</f>
        <v>#REF!</v>
      </c>
    </row>
    <row r="548" spans="8:80" hidden="1" x14ac:dyDescent="0.3">
      <c r="H548" s="136">
        <f t="shared" si="110"/>
        <v>-3845684</v>
      </c>
      <c r="I548" s="136">
        <f t="shared" si="110"/>
        <v>0</v>
      </c>
      <c r="J548" s="136">
        <f t="shared" si="110"/>
        <v>0</v>
      </c>
      <c r="K548" s="136">
        <f t="shared" si="110"/>
        <v>0</v>
      </c>
      <c r="L548" s="136">
        <f t="shared" si="110"/>
        <v>0</v>
      </c>
      <c r="M548" s="136">
        <f t="shared" si="110"/>
        <v>-668808</v>
      </c>
      <c r="N548" s="136">
        <f t="shared" si="110"/>
        <v>0</v>
      </c>
      <c r="O548" s="136">
        <f t="shared" si="110"/>
        <v>0</v>
      </c>
      <c r="P548" s="136">
        <f t="shared" si="110"/>
        <v>0</v>
      </c>
      <c r="Q548" s="136">
        <f t="shared" si="110"/>
        <v>0</v>
      </c>
      <c r="R548" s="136">
        <f t="shared" si="110"/>
        <v>-122072</v>
      </c>
      <c r="S548" s="136">
        <f t="shared" si="110"/>
        <v>0</v>
      </c>
      <c r="T548" s="136">
        <f t="shared" si="110"/>
        <v>0</v>
      </c>
      <c r="U548" s="136">
        <f t="shared" si="110"/>
        <v>0</v>
      </c>
      <c r="V548" s="136">
        <f t="shared" si="110"/>
        <v>0</v>
      </c>
      <c r="W548" s="136">
        <f t="shared" si="110"/>
        <v>230711</v>
      </c>
      <c r="X548" s="136">
        <f t="shared" si="110"/>
        <v>0</v>
      </c>
      <c r="Y548" s="136">
        <f t="shared" si="110"/>
        <v>0</v>
      </c>
      <c r="Z548" s="136">
        <f t="shared" si="110"/>
        <v>0</v>
      </c>
      <c r="AA548" s="136">
        <f t="shared" si="110"/>
        <v>0</v>
      </c>
      <c r="AB548" s="136">
        <f t="shared" si="110"/>
        <v>-84467</v>
      </c>
      <c r="AC548" s="136">
        <f t="shared" si="110"/>
        <v>0</v>
      </c>
      <c r="AD548" s="136">
        <f t="shared" si="110"/>
        <v>0</v>
      </c>
      <c r="AE548" s="136">
        <f t="shared" si="110"/>
        <v>0</v>
      </c>
      <c r="AF548" s="136">
        <f t="shared" si="110"/>
        <v>0</v>
      </c>
      <c r="AG548" s="136">
        <f t="shared" si="110"/>
        <v>-479681</v>
      </c>
      <c r="AH548" s="136">
        <f t="shared" si="110"/>
        <v>0</v>
      </c>
      <c r="AI548" s="136">
        <f t="shared" si="110"/>
        <v>0</v>
      </c>
      <c r="AJ548" s="136">
        <f t="shared" si="110"/>
        <v>0</v>
      </c>
      <c r="AK548" s="136">
        <f t="shared" si="110"/>
        <v>0</v>
      </c>
      <c r="AL548" s="136">
        <f t="shared" si="110"/>
        <v>-332896</v>
      </c>
      <c r="AM548" s="136">
        <f t="shared" si="110"/>
        <v>0</v>
      </c>
      <c r="AN548" s="136">
        <f t="shared" si="110"/>
        <v>0</v>
      </c>
      <c r="AO548" s="136">
        <f t="shared" si="110"/>
        <v>0</v>
      </c>
      <c r="AP548" s="136">
        <f t="shared" si="110"/>
        <v>0</v>
      </c>
      <c r="AQ548" s="136">
        <f t="shared" si="110"/>
        <v>-478951</v>
      </c>
      <c r="AR548" s="136">
        <f t="shared" si="110"/>
        <v>0</v>
      </c>
      <c r="AS548" s="136">
        <f t="shared" si="110"/>
        <v>0</v>
      </c>
      <c r="AT548" s="136">
        <f t="shared" si="110"/>
        <v>0</v>
      </c>
      <c r="AU548" s="136">
        <f t="shared" si="110"/>
        <v>0</v>
      </c>
      <c r="AV548" s="136">
        <f t="shared" si="110"/>
        <v>-279082</v>
      </c>
      <c r="AW548" s="136">
        <f t="shared" si="110"/>
        <v>0</v>
      </c>
      <c r="AX548" s="136">
        <f t="shared" si="110"/>
        <v>0</v>
      </c>
      <c r="AY548" s="136">
        <f t="shared" si="110"/>
        <v>0</v>
      </c>
      <c r="AZ548" s="136">
        <f t="shared" si="110"/>
        <v>0</v>
      </c>
      <c r="BA548" s="136">
        <f t="shared" si="110"/>
        <v>-571</v>
      </c>
      <c r="BB548" s="136">
        <f t="shared" si="110"/>
        <v>0</v>
      </c>
      <c r="BC548" s="136">
        <f t="shared" si="110"/>
        <v>0</v>
      </c>
      <c r="BD548" s="136">
        <f t="shared" si="110"/>
        <v>0</v>
      </c>
      <c r="BE548" s="136">
        <f t="shared" si="110"/>
        <v>0</v>
      </c>
      <c r="BF548" s="136">
        <f t="shared" si="110"/>
        <v>0</v>
      </c>
      <c r="BG548" s="136">
        <f t="shared" si="110"/>
        <v>0</v>
      </c>
      <c r="BH548" s="136">
        <f t="shared" si="110"/>
        <v>0</v>
      </c>
      <c r="BI548" s="136">
        <f t="shared" si="110"/>
        <v>0</v>
      </c>
      <c r="BJ548" s="136">
        <f t="shared" si="110"/>
        <v>0</v>
      </c>
      <c r="BK548" s="136">
        <f t="shared" si="110"/>
        <v>-329664</v>
      </c>
      <c r="BL548" s="136">
        <f t="shared" si="110"/>
        <v>0</v>
      </c>
      <c r="BM548" s="136">
        <f t="shared" si="110"/>
        <v>0</v>
      </c>
      <c r="BN548" s="136">
        <f t="shared" si="110"/>
        <v>0</v>
      </c>
      <c r="BO548" s="136">
        <f t="shared" si="110"/>
        <v>0</v>
      </c>
      <c r="BP548" s="136">
        <f t="shared" si="110"/>
        <v>0</v>
      </c>
      <c r="BQ548" s="136">
        <f t="shared" si="110"/>
        <v>0</v>
      </c>
      <c r="BR548" s="136">
        <f t="shared" si="110"/>
        <v>0</v>
      </c>
      <c r="BS548" s="136">
        <f t="shared" si="109"/>
        <v>0</v>
      </c>
      <c r="BT548" s="136">
        <f t="shared" si="108"/>
        <v>0</v>
      </c>
      <c r="BU548" s="136">
        <f t="shared" si="108"/>
        <v>-560169</v>
      </c>
      <c r="BV548" s="136">
        <f t="shared" si="108"/>
        <v>0</v>
      </c>
      <c r="BW548" s="136">
        <f t="shared" si="108"/>
        <v>0</v>
      </c>
      <c r="BX548" s="136">
        <f t="shared" si="108"/>
        <v>0</v>
      </c>
      <c r="BY548" s="136">
        <f t="shared" si="108"/>
        <v>0</v>
      </c>
      <c r="CA548" s="136" t="e">
        <f>CA85-#REF!</f>
        <v>#REF!</v>
      </c>
      <c r="CB548" s="136" t="e">
        <f>CB85-#REF!</f>
        <v>#REF!</v>
      </c>
    </row>
    <row r="549" spans="8:80" hidden="1" x14ac:dyDescent="0.3">
      <c r="H549" s="136">
        <f t="shared" si="110"/>
        <v>0</v>
      </c>
      <c r="I549" s="136">
        <f t="shared" si="110"/>
        <v>0</v>
      </c>
      <c r="J549" s="136">
        <f t="shared" si="110"/>
        <v>0</v>
      </c>
      <c r="K549" s="136">
        <f t="shared" si="110"/>
        <v>0</v>
      </c>
      <c r="L549" s="136">
        <f t="shared" si="110"/>
        <v>0</v>
      </c>
      <c r="M549" s="136">
        <f t="shared" si="110"/>
        <v>0</v>
      </c>
      <c r="N549" s="136">
        <f t="shared" si="110"/>
        <v>0</v>
      </c>
      <c r="O549" s="136">
        <f t="shared" si="110"/>
        <v>0</v>
      </c>
      <c r="P549" s="136">
        <f t="shared" si="110"/>
        <v>0</v>
      </c>
      <c r="Q549" s="136">
        <f t="shared" si="110"/>
        <v>0</v>
      </c>
      <c r="R549" s="136">
        <f t="shared" si="110"/>
        <v>0</v>
      </c>
      <c r="S549" s="136">
        <f t="shared" si="110"/>
        <v>0</v>
      </c>
      <c r="T549" s="136">
        <f t="shared" si="110"/>
        <v>0</v>
      </c>
      <c r="U549" s="136">
        <f t="shared" si="110"/>
        <v>0</v>
      </c>
      <c r="V549" s="136">
        <f t="shared" si="110"/>
        <v>0</v>
      </c>
      <c r="W549" s="136">
        <f t="shared" si="110"/>
        <v>0</v>
      </c>
      <c r="X549" s="136">
        <f t="shared" si="110"/>
        <v>0</v>
      </c>
      <c r="Y549" s="136">
        <f t="shared" si="110"/>
        <v>0</v>
      </c>
      <c r="Z549" s="136">
        <f t="shared" si="110"/>
        <v>0</v>
      </c>
      <c r="AA549" s="136">
        <f t="shared" si="110"/>
        <v>0</v>
      </c>
      <c r="AB549" s="136">
        <f t="shared" si="110"/>
        <v>0</v>
      </c>
      <c r="AC549" s="136">
        <f t="shared" si="110"/>
        <v>0</v>
      </c>
      <c r="AD549" s="136">
        <f t="shared" si="110"/>
        <v>0</v>
      </c>
      <c r="AE549" s="136">
        <f t="shared" si="110"/>
        <v>0</v>
      </c>
      <c r="AF549" s="136">
        <f t="shared" si="110"/>
        <v>0</v>
      </c>
      <c r="AG549" s="136">
        <f t="shared" si="110"/>
        <v>0</v>
      </c>
      <c r="AH549" s="136">
        <f t="shared" si="110"/>
        <v>0</v>
      </c>
      <c r="AI549" s="136">
        <f t="shared" si="110"/>
        <v>0</v>
      </c>
      <c r="AJ549" s="136">
        <f t="shared" si="110"/>
        <v>0</v>
      </c>
      <c r="AK549" s="136">
        <f t="shared" si="110"/>
        <v>0</v>
      </c>
      <c r="AL549" s="136">
        <f t="shared" si="110"/>
        <v>0</v>
      </c>
      <c r="AM549" s="136">
        <f t="shared" si="110"/>
        <v>0</v>
      </c>
      <c r="AN549" s="136">
        <f t="shared" si="110"/>
        <v>0</v>
      </c>
      <c r="AO549" s="136">
        <f t="shared" si="110"/>
        <v>0</v>
      </c>
      <c r="AP549" s="136">
        <f t="shared" si="110"/>
        <v>0</v>
      </c>
      <c r="AQ549" s="136">
        <f t="shared" si="110"/>
        <v>0</v>
      </c>
      <c r="AR549" s="136">
        <f t="shared" si="110"/>
        <v>0</v>
      </c>
      <c r="AS549" s="136">
        <f t="shared" si="110"/>
        <v>0</v>
      </c>
      <c r="AT549" s="136">
        <f t="shared" si="110"/>
        <v>0</v>
      </c>
      <c r="AU549" s="136">
        <f t="shared" si="110"/>
        <v>0</v>
      </c>
      <c r="AV549" s="136">
        <f t="shared" si="110"/>
        <v>0</v>
      </c>
      <c r="AW549" s="136">
        <f t="shared" si="110"/>
        <v>0</v>
      </c>
      <c r="AX549" s="136">
        <f t="shared" si="110"/>
        <v>0</v>
      </c>
      <c r="AY549" s="136">
        <f t="shared" si="110"/>
        <v>0</v>
      </c>
      <c r="AZ549" s="136">
        <f t="shared" si="110"/>
        <v>0</v>
      </c>
      <c r="BA549" s="136">
        <f t="shared" si="110"/>
        <v>0</v>
      </c>
      <c r="BB549" s="136">
        <f t="shared" si="110"/>
        <v>0</v>
      </c>
      <c r="BC549" s="136">
        <f t="shared" si="110"/>
        <v>0</v>
      </c>
      <c r="BD549" s="136">
        <f t="shared" si="110"/>
        <v>0</v>
      </c>
      <c r="BE549" s="136">
        <f t="shared" si="110"/>
        <v>0</v>
      </c>
      <c r="BF549" s="136">
        <f t="shared" si="110"/>
        <v>0</v>
      </c>
      <c r="BG549" s="136">
        <f t="shared" si="110"/>
        <v>0</v>
      </c>
      <c r="BH549" s="136">
        <f t="shared" si="110"/>
        <v>0</v>
      </c>
      <c r="BI549" s="136">
        <f t="shared" si="110"/>
        <v>0</v>
      </c>
      <c r="BJ549" s="136">
        <f t="shared" si="110"/>
        <v>0</v>
      </c>
      <c r="BK549" s="136">
        <f t="shared" si="110"/>
        <v>0</v>
      </c>
      <c r="BL549" s="136">
        <f t="shared" si="110"/>
        <v>0</v>
      </c>
      <c r="BM549" s="136">
        <f t="shared" si="110"/>
        <v>0</v>
      </c>
      <c r="BN549" s="136">
        <f t="shared" si="110"/>
        <v>0</v>
      </c>
      <c r="BO549" s="136">
        <f t="shared" si="110"/>
        <v>0</v>
      </c>
      <c r="BP549" s="136">
        <f t="shared" si="110"/>
        <v>0</v>
      </c>
      <c r="BQ549" s="136">
        <f t="shared" si="110"/>
        <v>0</v>
      </c>
      <c r="BR549" s="136">
        <f t="shared" si="110"/>
        <v>0</v>
      </c>
      <c r="BS549" s="136">
        <f t="shared" si="109"/>
        <v>0</v>
      </c>
      <c r="BT549" s="136">
        <f t="shared" si="108"/>
        <v>0</v>
      </c>
      <c r="BU549" s="136">
        <f t="shared" si="108"/>
        <v>0</v>
      </c>
      <c r="BV549" s="136">
        <f t="shared" si="108"/>
        <v>0</v>
      </c>
      <c r="BW549" s="136">
        <f t="shared" si="108"/>
        <v>0</v>
      </c>
      <c r="BX549" s="136">
        <f t="shared" si="108"/>
        <v>0</v>
      </c>
      <c r="BY549" s="136">
        <f t="shared" si="108"/>
        <v>0</v>
      </c>
      <c r="CA549" s="136" t="e">
        <f>CA86-#REF!</f>
        <v>#REF!</v>
      </c>
      <c r="CB549" s="136" t="e">
        <f>CB86-#REF!</f>
        <v>#REF!</v>
      </c>
    </row>
    <row r="550" spans="8:80" hidden="1" x14ac:dyDescent="0.3">
      <c r="H550" s="136">
        <f t="shared" si="110"/>
        <v>-10723059</v>
      </c>
      <c r="I550" s="136">
        <f t="shared" si="110"/>
        <v>0</v>
      </c>
      <c r="J550" s="136">
        <f t="shared" si="110"/>
        <v>0</v>
      </c>
      <c r="K550" s="136">
        <f t="shared" si="110"/>
        <v>0</v>
      </c>
      <c r="L550" s="136">
        <f t="shared" si="110"/>
        <v>0</v>
      </c>
      <c r="M550" s="136">
        <f t="shared" si="110"/>
        <v>-162209</v>
      </c>
      <c r="N550" s="136">
        <f t="shared" si="110"/>
        <v>0</v>
      </c>
      <c r="O550" s="136">
        <f t="shared" si="110"/>
        <v>0</v>
      </c>
      <c r="P550" s="136">
        <f t="shared" si="110"/>
        <v>0</v>
      </c>
      <c r="Q550" s="136">
        <f t="shared" si="110"/>
        <v>0</v>
      </c>
      <c r="R550" s="136">
        <f t="shared" si="110"/>
        <v>-3716355</v>
      </c>
      <c r="S550" s="136">
        <f t="shared" si="110"/>
        <v>0</v>
      </c>
      <c r="T550" s="136">
        <f t="shared" si="110"/>
        <v>0</v>
      </c>
      <c r="U550" s="136">
        <f t="shared" si="110"/>
        <v>0</v>
      </c>
      <c r="V550" s="136">
        <f t="shared" si="110"/>
        <v>0</v>
      </c>
      <c r="W550" s="136">
        <f t="shared" si="110"/>
        <v>-670370</v>
      </c>
      <c r="X550" s="136">
        <f t="shared" si="110"/>
        <v>0</v>
      </c>
      <c r="Y550" s="136">
        <f t="shared" si="110"/>
        <v>0</v>
      </c>
      <c r="Z550" s="136">
        <f t="shared" si="110"/>
        <v>0</v>
      </c>
      <c r="AA550" s="136">
        <f t="shared" si="110"/>
        <v>0</v>
      </c>
      <c r="AB550" s="136">
        <f t="shared" si="110"/>
        <v>-1098806</v>
      </c>
      <c r="AC550" s="136">
        <f t="shared" si="110"/>
        <v>0</v>
      </c>
      <c r="AD550" s="136">
        <f t="shared" si="110"/>
        <v>0</v>
      </c>
      <c r="AE550" s="136">
        <f t="shared" si="110"/>
        <v>0</v>
      </c>
      <c r="AF550" s="136">
        <f t="shared" si="110"/>
        <v>0</v>
      </c>
      <c r="AG550" s="136">
        <f t="shared" si="110"/>
        <v>-368379</v>
      </c>
      <c r="AH550" s="136">
        <f t="shared" si="110"/>
        <v>0</v>
      </c>
      <c r="AI550" s="136">
        <f t="shared" si="110"/>
        <v>0</v>
      </c>
      <c r="AJ550" s="136">
        <f t="shared" si="110"/>
        <v>0</v>
      </c>
      <c r="AK550" s="136">
        <f t="shared" si="110"/>
        <v>0</v>
      </c>
      <c r="AL550" s="136">
        <f t="shared" si="110"/>
        <v>0</v>
      </c>
      <c r="AM550" s="136">
        <f t="shared" si="110"/>
        <v>0</v>
      </c>
      <c r="AN550" s="136">
        <f t="shared" si="110"/>
        <v>0</v>
      </c>
      <c r="AO550" s="136">
        <f t="shared" si="110"/>
        <v>0</v>
      </c>
      <c r="AP550" s="136">
        <f t="shared" si="110"/>
        <v>0</v>
      </c>
      <c r="AQ550" s="136">
        <f t="shared" si="110"/>
        <v>-1543115</v>
      </c>
      <c r="AR550" s="136">
        <f t="shared" si="110"/>
        <v>0</v>
      </c>
      <c r="AS550" s="136">
        <f t="shared" si="110"/>
        <v>0</v>
      </c>
      <c r="AT550" s="136">
        <f t="shared" si="110"/>
        <v>0</v>
      </c>
      <c r="AU550" s="136">
        <f t="shared" si="110"/>
        <v>0</v>
      </c>
      <c r="AV550" s="136">
        <f t="shared" si="110"/>
        <v>-747428</v>
      </c>
      <c r="AW550" s="136">
        <f t="shared" si="110"/>
        <v>0</v>
      </c>
      <c r="AX550" s="136">
        <f t="shared" si="110"/>
        <v>0</v>
      </c>
      <c r="AY550" s="136">
        <f t="shared" si="110"/>
        <v>0</v>
      </c>
      <c r="AZ550" s="136">
        <f t="shared" si="110"/>
        <v>0</v>
      </c>
      <c r="BA550" s="136">
        <f t="shared" si="110"/>
        <v>-326135</v>
      </c>
      <c r="BB550" s="136">
        <f t="shared" si="110"/>
        <v>0</v>
      </c>
      <c r="BC550" s="136">
        <f t="shared" si="110"/>
        <v>0</v>
      </c>
      <c r="BD550" s="136">
        <f t="shared" si="110"/>
        <v>0</v>
      </c>
      <c r="BE550" s="136">
        <f t="shared" si="110"/>
        <v>0</v>
      </c>
      <c r="BF550" s="136">
        <f t="shared" si="110"/>
        <v>-222568</v>
      </c>
      <c r="BG550" s="136">
        <f t="shared" si="110"/>
        <v>0</v>
      </c>
      <c r="BH550" s="136">
        <f t="shared" si="110"/>
        <v>0</v>
      </c>
      <c r="BI550" s="136">
        <f t="shared" si="110"/>
        <v>0</v>
      </c>
      <c r="BJ550" s="136">
        <f t="shared" si="110"/>
        <v>0</v>
      </c>
      <c r="BK550" s="136">
        <f t="shared" si="110"/>
        <v>-871483</v>
      </c>
      <c r="BL550" s="136">
        <f t="shared" si="110"/>
        <v>0</v>
      </c>
      <c r="BM550" s="136">
        <f t="shared" si="110"/>
        <v>0</v>
      </c>
      <c r="BN550" s="136">
        <f t="shared" si="110"/>
        <v>0</v>
      </c>
      <c r="BO550" s="136">
        <f t="shared" si="110"/>
        <v>0</v>
      </c>
      <c r="BP550" s="136">
        <f t="shared" si="110"/>
        <v>0</v>
      </c>
      <c r="BQ550" s="136">
        <f t="shared" si="110"/>
        <v>0</v>
      </c>
      <c r="BR550" s="136">
        <f t="shared" si="110"/>
        <v>0</v>
      </c>
      <c r="BS550" s="136">
        <f t="shared" si="109"/>
        <v>0</v>
      </c>
      <c r="BT550" s="136">
        <f t="shared" si="108"/>
        <v>0</v>
      </c>
      <c r="BU550" s="136">
        <f t="shared" si="108"/>
        <v>-4548934</v>
      </c>
      <c r="BV550" s="136">
        <f t="shared" si="108"/>
        <v>0</v>
      </c>
      <c r="BW550" s="136">
        <f t="shared" si="108"/>
        <v>0</v>
      </c>
      <c r="BX550" s="136">
        <f t="shared" si="108"/>
        <v>0</v>
      </c>
      <c r="BY550" s="136">
        <f t="shared" si="108"/>
        <v>0</v>
      </c>
      <c r="CA550" s="136" t="e">
        <f>CA87-#REF!</f>
        <v>#REF!</v>
      </c>
      <c r="CB550" s="136" t="e">
        <f>CB87-#REF!</f>
        <v>#REF!</v>
      </c>
    </row>
    <row r="551" spans="8:80" hidden="1" x14ac:dyDescent="0.3">
      <c r="H551" s="136">
        <f t="shared" si="110"/>
        <v>-1852453</v>
      </c>
      <c r="I551" s="136">
        <f t="shared" si="110"/>
        <v>0</v>
      </c>
      <c r="J551" s="136">
        <f t="shared" si="110"/>
        <v>0</v>
      </c>
      <c r="K551" s="136">
        <f t="shared" ref="K551:BR555" si="111">K88-CC88</f>
        <v>0</v>
      </c>
      <c r="L551" s="136">
        <f t="shared" si="111"/>
        <v>0</v>
      </c>
      <c r="M551" s="136">
        <f t="shared" si="111"/>
        <v>-29541</v>
      </c>
      <c r="N551" s="136">
        <f t="shared" si="111"/>
        <v>0</v>
      </c>
      <c r="O551" s="136">
        <f t="shared" si="111"/>
        <v>0</v>
      </c>
      <c r="P551" s="136">
        <f t="shared" si="111"/>
        <v>0</v>
      </c>
      <c r="Q551" s="136">
        <f t="shared" si="111"/>
        <v>0</v>
      </c>
      <c r="R551" s="136">
        <f t="shared" si="111"/>
        <v>-625597</v>
      </c>
      <c r="S551" s="136">
        <f t="shared" si="111"/>
        <v>0</v>
      </c>
      <c r="T551" s="136">
        <f t="shared" si="111"/>
        <v>0</v>
      </c>
      <c r="U551" s="136">
        <f t="shared" si="111"/>
        <v>0</v>
      </c>
      <c r="V551" s="136">
        <f t="shared" si="111"/>
        <v>0</v>
      </c>
      <c r="W551" s="136">
        <f t="shared" si="111"/>
        <v>-113260</v>
      </c>
      <c r="X551" s="136">
        <f t="shared" si="111"/>
        <v>0</v>
      </c>
      <c r="Y551" s="136">
        <f t="shared" si="111"/>
        <v>0</v>
      </c>
      <c r="Z551" s="136">
        <f t="shared" si="111"/>
        <v>0</v>
      </c>
      <c r="AA551" s="136">
        <f t="shared" si="111"/>
        <v>0</v>
      </c>
      <c r="AB551" s="136">
        <f t="shared" si="111"/>
        <v>-187275</v>
      </c>
      <c r="AC551" s="136">
        <f t="shared" si="111"/>
        <v>0</v>
      </c>
      <c r="AD551" s="136">
        <f t="shared" si="111"/>
        <v>0</v>
      </c>
      <c r="AE551" s="136">
        <f t="shared" si="111"/>
        <v>0</v>
      </c>
      <c r="AF551" s="136">
        <f t="shared" si="111"/>
        <v>0</v>
      </c>
      <c r="AG551" s="136">
        <f t="shared" si="111"/>
        <v>-68700</v>
      </c>
      <c r="AH551" s="136">
        <f t="shared" si="111"/>
        <v>0</v>
      </c>
      <c r="AI551" s="136">
        <f t="shared" si="111"/>
        <v>0</v>
      </c>
      <c r="AJ551" s="136">
        <f t="shared" si="111"/>
        <v>0</v>
      </c>
      <c r="AK551" s="136">
        <f t="shared" si="111"/>
        <v>0</v>
      </c>
      <c r="AL551" s="136">
        <f t="shared" si="111"/>
        <v>0</v>
      </c>
      <c r="AM551" s="136">
        <f t="shared" si="111"/>
        <v>0</v>
      </c>
      <c r="AN551" s="136">
        <f t="shared" si="111"/>
        <v>0</v>
      </c>
      <c r="AO551" s="136">
        <f t="shared" si="111"/>
        <v>0</v>
      </c>
      <c r="AP551" s="136">
        <f t="shared" si="111"/>
        <v>0</v>
      </c>
      <c r="AQ551" s="136">
        <f t="shared" si="111"/>
        <v>-287531</v>
      </c>
      <c r="AR551" s="136">
        <f t="shared" si="111"/>
        <v>0</v>
      </c>
      <c r="AS551" s="136">
        <f t="shared" si="111"/>
        <v>0</v>
      </c>
      <c r="AT551" s="136">
        <f t="shared" si="111"/>
        <v>0</v>
      </c>
      <c r="AU551" s="136">
        <f t="shared" si="111"/>
        <v>0</v>
      </c>
      <c r="AV551" s="136">
        <f t="shared" si="111"/>
        <v>-122831</v>
      </c>
      <c r="AW551" s="136">
        <f t="shared" si="111"/>
        <v>0</v>
      </c>
      <c r="AX551" s="136">
        <f t="shared" si="111"/>
        <v>0</v>
      </c>
      <c r="AY551" s="136">
        <f t="shared" si="111"/>
        <v>0</v>
      </c>
      <c r="AZ551" s="136">
        <f t="shared" si="111"/>
        <v>0</v>
      </c>
      <c r="BA551" s="136">
        <f t="shared" si="111"/>
        <v>-62763</v>
      </c>
      <c r="BB551" s="136">
        <f t="shared" si="111"/>
        <v>0</v>
      </c>
      <c r="BC551" s="136">
        <f t="shared" si="111"/>
        <v>0</v>
      </c>
      <c r="BD551" s="136">
        <f t="shared" si="111"/>
        <v>0</v>
      </c>
      <c r="BE551" s="136">
        <f t="shared" si="111"/>
        <v>0</v>
      </c>
      <c r="BF551" s="136">
        <f t="shared" si="111"/>
        <v>-39864</v>
      </c>
      <c r="BG551" s="136">
        <f t="shared" si="111"/>
        <v>0</v>
      </c>
      <c r="BH551" s="136">
        <f t="shared" si="111"/>
        <v>0</v>
      </c>
      <c r="BI551" s="136">
        <f t="shared" si="111"/>
        <v>0</v>
      </c>
      <c r="BJ551" s="136">
        <f t="shared" si="111"/>
        <v>0</v>
      </c>
      <c r="BK551" s="136">
        <f t="shared" si="111"/>
        <v>-161513</v>
      </c>
      <c r="BL551" s="136">
        <f t="shared" si="111"/>
        <v>0</v>
      </c>
      <c r="BM551" s="136">
        <f t="shared" si="111"/>
        <v>0</v>
      </c>
      <c r="BN551" s="136">
        <f t="shared" si="111"/>
        <v>0</v>
      </c>
      <c r="BO551" s="136">
        <f t="shared" si="111"/>
        <v>0</v>
      </c>
      <c r="BP551" s="136">
        <f t="shared" si="111"/>
        <v>0</v>
      </c>
      <c r="BQ551" s="136">
        <f t="shared" si="111"/>
        <v>0</v>
      </c>
      <c r="BR551" s="136">
        <f t="shared" si="111"/>
        <v>0</v>
      </c>
      <c r="BS551" s="136">
        <f t="shared" si="109"/>
        <v>0</v>
      </c>
      <c r="BT551" s="136">
        <f t="shared" si="108"/>
        <v>0</v>
      </c>
      <c r="BU551" s="136">
        <f t="shared" si="108"/>
        <v>-768398</v>
      </c>
      <c r="BV551" s="136">
        <f t="shared" si="108"/>
        <v>0</v>
      </c>
      <c r="BW551" s="136">
        <f t="shared" si="108"/>
        <v>0</v>
      </c>
      <c r="BX551" s="136">
        <f t="shared" si="108"/>
        <v>0</v>
      </c>
      <c r="BY551" s="136">
        <f t="shared" si="108"/>
        <v>0</v>
      </c>
      <c r="CA551" s="136" t="e">
        <f>CA88-#REF!</f>
        <v>#REF!</v>
      </c>
      <c r="CB551" s="136" t="e">
        <f>CB88-#REF!</f>
        <v>#REF!</v>
      </c>
    </row>
    <row r="552" spans="8:80" hidden="1" x14ac:dyDescent="0.3">
      <c r="H552" s="136">
        <f t="shared" ref="H552:W558" si="112">H89-BZ89</f>
        <v>-4004751</v>
      </c>
      <c r="I552" s="136">
        <f t="shared" si="112"/>
        <v>0</v>
      </c>
      <c r="J552" s="136">
        <f t="shared" si="112"/>
        <v>0</v>
      </c>
      <c r="K552" s="136">
        <f t="shared" si="111"/>
        <v>0</v>
      </c>
      <c r="L552" s="136">
        <f t="shared" si="111"/>
        <v>0</v>
      </c>
      <c r="M552" s="136">
        <f t="shared" si="111"/>
        <v>-60459</v>
      </c>
      <c r="N552" s="136">
        <f t="shared" si="111"/>
        <v>0</v>
      </c>
      <c r="O552" s="136">
        <f t="shared" si="111"/>
        <v>0</v>
      </c>
      <c r="P552" s="136">
        <f t="shared" si="111"/>
        <v>0</v>
      </c>
      <c r="Q552" s="136">
        <f t="shared" si="111"/>
        <v>0</v>
      </c>
      <c r="R552" s="136">
        <f t="shared" si="111"/>
        <v>-1429403</v>
      </c>
      <c r="S552" s="136">
        <f t="shared" si="111"/>
        <v>0</v>
      </c>
      <c r="T552" s="136">
        <f t="shared" si="111"/>
        <v>0</v>
      </c>
      <c r="U552" s="136">
        <f t="shared" si="111"/>
        <v>0</v>
      </c>
      <c r="V552" s="136">
        <f t="shared" si="111"/>
        <v>0</v>
      </c>
      <c r="W552" s="136">
        <f t="shared" si="111"/>
        <v>-266740</v>
      </c>
      <c r="X552" s="136">
        <f t="shared" si="111"/>
        <v>0</v>
      </c>
      <c r="Y552" s="136">
        <f t="shared" si="111"/>
        <v>0</v>
      </c>
      <c r="Z552" s="136">
        <f t="shared" si="111"/>
        <v>0</v>
      </c>
      <c r="AA552" s="136">
        <f t="shared" si="111"/>
        <v>0</v>
      </c>
      <c r="AB552" s="136">
        <f t="shared" si="111"/>
        <v>-410825</v>
      </c>
      <c r="AC552" s="136">
        <f t="shared" si="111"/>
        <v>0</v>
      </c>
      <c r="AD552" s="136">
        <f t="shared" si="111"/>
        <v>0</v>
      </c>
      <c r="AE552" s="136">
        <f t="shared" si="111"/>
        <v>0</v>
      </c>
      <c r="AF552" s="136">
        <f t="shared" si="111"/>
        <v>0</v>
      </c>
      <c r="AG552" s="136">
        <f t="shared" si="111"/>
        <v>-131300</v>
      </c>
      <c r="AH552" s="136">
        <f t="shared" si="111"/>
        <v>0</v>
      </c>
      <c r="AI552" s="136">
        <f t="shared" si="111"/>
        <v>0</v>
      </c>
      <c r="AJ552" s="136">
        <f t="shared" si="111"/>
        <v>0</v>
      </c>
      <c r="AK552" s="136">
        <f t="shared" si="111"/>
        <v>0</v>
      </c>
      <c r="AL552" s="136">
        <f t="shared" si="111"/>
        <v>0</v>
      </c>
      <c r="AM552" s="136">
        <f t="shared" si="111"/>
        <v>0</v>
      </c>
      <c r="AN552" s="136">
        <f t="shared" si="111"/>
        <v>0</v>
      </c>
      <c r="AO552" s="136">
        <f t="shared" si="111"/>
        <v>0</v>
      </c>
      <c r="AP552" s="136">
        <f t="shared" si="111"/>
        <v>0</v>
      </c>
      <c r="AQ552" s="136">
        <f t="shared" si="111"/>
        <v>-547469</v>
      </c>
      <c r="AR552" s="136">
        <f t="shared" si="111"/>
        <v>0</v>
      </c>
      <c r="AS552" s="136">
        <f t="shared" si="111"/>
        <v>0</v>
      </c>
      <c r="AT552" s="136">
        <f t="shared" si="111"/>
        <v>0</v>
      </c>
      <c r="AU552" s="136">
        <f t="shared" si="111"/>
        <v>0</v>
      </c>
      <c r="AV552" s="136">
        <f t="shared" si="111"/>
        <v>-280473</v>
      </c>
      <c r="AW552" s="136">
        <f t="shared" si="111"/>
        <v>0</v>
      </c>
      <c r="AX552" s="136">
        <f t="shared" si="111"/>
        <v>0</v>
      </c>
      <c r="AY552" s="136">
        <f t="shared" si="111"/>
        <v>0</v>
      </c>
      <c r="AZ552" s="136">
        <f t="shared" si="111"/>
        <v>0</v>
      </c>
      <c r="BA552" s="136">
        <f t="shared" si="111"/>
        <v>-113037</v>
      </c>
      <c r="BB552" s="136">
        <f t="shared" si="111"/>
        <v>0</v>
      </c>
      <c r="BC552" s="136">
        <f t="shared" si="111"/>
        <v>0</v>
      </c>
      <c r="BD552" s="136">
        <f t="shared" si="111"/>
        <v>0</v>
      </c>
      <c r="BE552" s="136">
        <f t="shared" si="111"/>
        <v>0</v>
      </c>
      <c r="BF552" s="136">
        <f t="shared" si="111"/>
        <v>-80136</v>
      </c>
      <c r="BG552" s="136">
        <f t="shared" si="111"/>
        <v>0</v>
      </c>
      <c r="BH552" s="136">
        <f t="shared" si="111"/>
        <v>0</v>
      </c>
      <c r="BI552" s="136">
        <f t="shared" si="111"/>
        <v>0</v>
      </c>
      <c r="BJ552" s="136">
        <f t="shared" si="111"/>
        <v>0</v>
      </c>
      <c r="BK552" s="136">
        <f t="shared" si="111"/>
        <v>-308487</v>
      </c>
      <c r="BL552" s="136">
        <f t="shared" si="111"/>
        <v>0</v>
      </c>
      <c r="BM552" s="136">
        <f t="shared" si="111"/>
        <v>0</v>
      </c>
      <c r="BN552" s="136">
        <f t="shared" si="111"/>
        <v>0</v>
      </c>
      <c r="BO552" s="136">
        <f t="shared" si="111"/>
        <v>0</v>
      </c>
      <c r="BP552" s="136">
        <f t="shared" si="111"/>
        <v>0</v>
      </c>
      <c r="BQ552" s="136">
        <f t="shared" si="111"/>
        <v>0</v>
      </c>
      <c r="BR552" s="136">
        <f t="shared" si="111"/>
        <v>0</v>
      </c>
      <c r="BS552" s="136">
        <f t="shared" si="109"/>
        <v>0</v>
      </c>
      <c r="BT552" s="136">
        <f t="shared" si="108"/>
        <v>0</v>
      </c>
      <c r="BU552" s="136">
        <f t="shared" si="108"/>
        <v>-1756602</v>
      </c>
      <c r="BV552" s="136">
        <f t="shared" si="108"/>
        <v>0</v>
      </c>
      <c r="BW552" s="136">
        <f t="shared" si="108"/>
        <v>0</v>
      </c>
      <c r="BX552" s="136">
        <f t="shared" si="108"/>
        <v>0</v>
      </c>
      <c r="BY552" s="136">
        <f t="shared" si="108"/>
        <v>0</v>
      </c>
      <c r="CA552" s="136" t="e">
        <f>CA89-#REF!</f>
        <v>#REF!</v>
      </c>
      <c r="CB552" s="136" t="e">
        <f>CB89-#REF!</f>
        <v>#REF!</v>
      </c>
    </row>
    <row r="553" spans="8:80" hidden="1" x14ac:dyDescent="0.3">
      <c r="H553" s="136">
        <f t="shared" si="112"/>
        <v>0</v>
      </c>
      <c r="I553" s="136">
        <f t="shared" si="112"/>
        <v>0</v>
      </c>
      <c r="J553" s="136">
        <f t="shared" si="112"/>
        <v>0</v>
      </c>
      <c r="K553" s="136">
        <f t="shared" si="111"/>
        <v>0</v>
      </c>
      <c r="L553" s="136">
        <f t="shared" si="111"/>
        <v>0</v>
      </c>
      <c r="M553" s="136">
        <f t="shared" si="111"/>
        <v>0</v>
      </c>
      <c r="N553" s="136">
        <f t="shared" si="111"/>
        <v>0</v>
      </c>
      <c r="O553" s="136">
        <f t="shared" si="111"/>
        <v>0</v>
      </c>
      <c r="P553" s="136">
        <f t="shared" si="111"/>
        <v>0</v>
      </c>
      <c r="Q553" s="136">
        <f t="shared" si="111"/>
        <v>0</v>
      </c>
      <c r="R553" s="136">
        <f t="shared" si="111"/>
        <v>0</v>
      </c>
      <c r="S553" s="136">
        <f t="shared" si="111"/>
        <v>0</v>
      </c>
      <c r="T553" s="136">
        <f t="shared" si="111"/>
        <v>0</v>
      </c>
      <c r="U553" s="136">
        <f t="shared" si="111"/>
        <v>0</v>
      </c>
      <c r="V553" s="136">
        <f t="shared" si="111"/>
        <v>0</v>
      </c>
      <c r="W553" s="136">
        <f t="shared" si="111"/>
        <v>0</v>
      </c>
      <c r="X553" s="136">
        <f t="shared" si="111"/>
        <v>0</v>
      </c>
      <c r="Y553" s="136">
        <f t="shared" si="111"/>
        <v>0</v>
      </c>
      <c r="Z553" s="136">
        <f t="shared" si="111"/>
        <v>0</v>
      </c>
      <c r="AA553" s="136">
        <f t="shared" si="111"/>
        <v>0</v>
      </c>
      <c r="AB553" s="136">
        <f t="shared" si="111"/>
        <v>0</v>
      </c>
      <c r="AC553" s="136">
        <f t="shared" si="111"/>
        <v>0</v>
      </c>
      <c r="AD553" s="136">
        <f t="shared" si="111"/>
        <v>0</v>
      </c>
      <c r="AE553" s="136">
        <f t="shared" si="111"/>
        <v>0</v>
      </c>
      <c r="AF553" s="136">
        <f t="shared" si="111"/>
        <v>0</v>
      </c>
      <c r="AG553" s="136">
        <f t="shared" si="111"/>
        <v>0</v>
      </c>
      <c r="AH553" s="136">
        <f t="shared" si="111"/>
        <v>0</v>
      </c>
      <c r="AI553" s="136">
        <f t="shared" si="111"/>
        <v>0</v>
      </c>
      <c r="AJ553" s="136">
        <f t="shared" si="111"/>
        <v>0</v>
      </c>
      <c r="AK553" s="136">
        <f t="shared" si="111"/>
        <v>0</v>
      </c>
      <c r="AL553" s="136">
        <f t="shared" si="111"/>
        <v>0</v>
      </c>
      <c r="AM553" s="136">
        <f t="shared" si="111"/>
        <v>0</v>
      </c>
      <c r="AN553" s="136">
        <f t="shared" si="111"/>
        <v>0</v>
      </c>
      <c r="AO553" s="136">
        <f t="shared" si="111"/>
        <v>0</v>
      </c>
      <c r="AP553" s="136">
        <f t="shared" si="111"/>
        <v>0</v>
      </c>
      <c r="AQ553" s="136">
        <f t="shared" si="111"/>
        <v>0</v>
      </c>
      <c r="AR553" s="136">
        <f t="shared" si="111"/>
        <v>0</v>
      </c>
      <c r="AS553" s="136">
        <f t="shared" si="111"/>
        <v>0</v>
      </c>
      <c r="AT553" s="136">
        <f t="shared" si="111"/>
        <v>0</v>
      </c>
      <c r="AU553" s="136">
        <f t="shared" si="111"/>
        <v>0</v>
      </c>
      <c r="AV553" s="136">
        <f t="shared" si="111"/>
        <v>0</v>
      </c>
      <c r="AW553" s="136">
        <f t="shared" si="111"/>
        <v>0</v>
      </c>
      <c r="AX553" s="136">
        <f t="shared" si="111"/>
        <v>0</v>
      </c>
      <c r="AY553" s="136">
        <f t="shared" si="111"/>
        <v>0</v>
      </c>
      <c r="AZ553" s="136">
        <f t="shared" si="111"/>
        <v>0</v>
      </c>
      <c r="BA553" s="136">
        <f t="shared" si="111"/>
        <v>0</v>
      </c>
      <c r="BB553" s="136">
        <f t="shared" si="111"/>
        <v>0</v>
      </c>
      <c r="BC553" s="136">
        <f t="shared" si="111"/>
        <v>0</v>
      </c>
      <c r="BD553" s="136">
        <f t="shared" si="111"/>
        <v>0</v>
      </c>
      <c r="BE553" s="136">
        <f t="shared" si="111"/>
        <v>0</v>
      </c>
      <c r="BF553" s="136">
        <f t="shared" si="111"/>
        <v>0</v>
      </c>
      <c r="BG553" s="136">
        <f t="shared" si="111"/>
        <v>0</v>
      </c>
      <c r="BH553" s="136">
        <f t="shared" si="111"/>
        <v>0</v>
      </c>
      <c r="BI553" s="136">
        <f t="shared" si="111"/>
        <v>0</v>
      </c>
      <c r="BJ553" s="136">
        <f t="shared" si="111"/>
        <v>0</v>
      </c>
      <c r="BK553" s="136">
        <f t="shared" si="111"/>
        <v>0</v>
      </c>
      <c r="BL553" s="136">
        <f t="shared" si="111"/>
        <v>0</v>
      </c>
      <c r="BM553" s="136">
        <f t="shared" si="111"/>
        <v>0</v>
      </c>
      <c r="BN553" s="136">
        <f t="shared" si="111"/>
        <v>0</v>
      </c>
      <c r="BO553" s="136">
        <f t="shared" si="111"/>
        <v>0</v>
      </c>
      <c r="BP553" s="136">
        <f t="shared" si="111"/>
        <v>0</v>
      </c>
      <c r="BQ553" s="136">
        <f t="shared" si="111"/>
        <v>0</v>
      </c>
      <c r="BR553" s="136">
        <f t="shared" si="111"/>
        <v>0</v>
      </c>
      <c r="BS553" s="136">
        <f t="shared" si="109"/>
        <v>0</v>
      </c>
      <c r="BT553" s="136">
        <f t="shared" si="108"/>
        <v>0</v>
      </c>
      <c r="BU553" s="136">
        <f t="shared" si="108"/>
        <v>0</v>
      </c>
      <c r="BV553" s="136">
        <f t="shared" si="108"/>
        <v>0</v>
      </c>
      <c r="BW553" s="136">
        <f t="shared" si="108"/>
        <v>0</v>
      </c>
      <c r="BX553" s="136">
        <f t="shared" si="108"/>
        <v>0</v>
      </c>
      <c r="BY553" s="136">
        <f t="shared" si="108"/>
        <v>0</v>
      </c>
      <c r="CA553" s="136" t="e">
        <f>CA90-#REF!</f>
        <v>#REF!</v>
      </c>
      <c r="CB553" s="136" t="e">
        <f>CB90-#REF!</f>
        <v>#REF!</v>
      </c>
    </row>
    <row r="554" spans="8:80" hidden="1" x14ac:dyDescent="0.3">
      <c r="H554" s="136">
        <f t="shared" si="112"/>
        <v>-4865855</v>
      </c>
      <c r="I554" s="136">
        <f t="shared" si="112"/>
        <v>0</v>
      </c>
      <c r="J554" s="136">
        <f t="shared" si="112"/>
        <v>0</v>
      </c>
      <c r="K554" s="136">
        <f t="shared" si="111"/>
        <v>0</v>
      </c>
      <c r="L554" s="136">
        <f t="shared" si="111"/>
        <v>0</v>
      </c>
      <c r="M554" s="136">
        <f t="shared" si="111"/>
        <v>-72209</v>
      </c>
      <c r="N554" s="136">
        <f t="shared" si="111"/>
        <v>0</v>
      </c>
      <c r="O554" s="136">
        <f t="shared" si="111"/>
        <v>0</v>
      </c>
      <c r="P554" s="136">
        <f t="shared" si="111"/>
        <v>0</v>
      </c>
      <c r="Q554" s="136">
        <f t="shared" si="111"/>
        <v>0</v>
      </c>
      <c r="R554" s="136">
        <f t="shared" si="111"/>
        <v>-1661355</v>
      </c>
      <c r="S554" s="136">
        <f t="shared" si="111"/>
        <v>0</v>
      </c>
      <c r="T554" s="136">
        <f t="shared" si="111"/>
        <v>0</v>
      </c>
      <c r="U554" s="136">
        <f t="shared" si="111"/>
        <v>0</v>
      </c>
      <c r="V554" s="136">
        <f t="shared" si="111"/>
        <v>0</v>
      </c>
      <c r="W554" s="136">
        <f t="shared" si="111"/>
        <v>-290370</v>
      </c>
      <c r="X554" s="136">
        <f t="shared" si="111"/>
        <v>0</v>
      </c>
      <c r="Y554" s="136">
        <f t="shared" si="111"/>
        <v>0</v>
      </c>
      <c r="Z554" s="136">
        <f t="shared" si="111"/>
        <v>0</v>
      </c>
      <c r="AA554" s="136">
        <f t="shared" si="111"/>
        <v>0</v>
      </c>
      <c r="AB554" s="136">
        <f t="shared" si="111"/>
        <v>-500706</v>
      </c>
      <c r="AC554" s="136">
        <f t="shared" si="111"/>
        <v>0</v>
      </c>
      <c r="AD554" s="136">
        <f t="shared" si="111"/>
        <v>0</v>
      </c>
      <c r="AE554" s="136">
        <f t="shared" si="111"/>
        <v>0</v>
      </c>
      <c r="AF554" s="136">
        <f t="shared" si="111"/>
        <v>0</v>
      </c>
      <c r="AG554" s="136">
        <f t="shared" si="111"/>
        <v>-168379</v>
      </c>
      <c r="AH554" s="136">
        <f t="shared" si="111"/>
        <v>0</v>
      </c>
      <c r="AI554" s="136">
        <f t="shared" si="111"/>
        <v>0</v>
      </c>
      <c r="AJ554" s="136">
        <f t="shared" si="111"/>
        <v>0</v>
      </c>
      <c r="AK554" s="136">
        <f t="shared" si="111"/>
        <v>0</v>
      </c>
      <c r="AL554" s="136">
        <f t="shared" si="111"/>
        <v>0</v>
      </c>
      <c r="AM554" s="136">
        <f t="shared" si="111"/>
        <v>0</v>
      </c>
      <c r="AN554" s="136">
        <f t="shared" si="111"/>
        <v>0</v>
      </c>
      <c r="AO554" s="136">
        <f t="shared" si="111"/>
        <v>0</v>
      </c>
      <c r="AP554" s="136">
        <f t="shared" si="111"/>
        <v>0</v>
      </c>
      <c r="AQ554" s="136">
        <f t="shared" si="111"/>
        <v>-708115</v>
      </c>
      <c r="AR554" s="136">
        <f t="shared" si="111"/>
        <v>0</v>
      </c>
      <c r="AS554" s="136">
        <f t="shared" si="111"/>
        <v>0</v>
      </c>
      <c r="AT554" s="136">
        <f t="shared" si="111"/>
        <v>0</v>
      </c>
      <c r="AU554" s="136">
        <f t="shared" si="111"/>
        <v>0</v>
      </c>
      <c r="AV554" s="136">
        <f t="shared" si="111"/>
        <v>-344124</v>
      </c>
      <c r="AW554" s="136">
        <f t="shared" si="111"/>
        <v>0</v>
      </c>
      <c r="AX554" s="136">
        <f t="shared" si="111"/>
        <v>0</v>
      </c>
      <c r="AY554" s="136">
        <f t="shared" si="111"/>
        <v>0</v>
      </c>
      <c r="AZ554" s="136">
        <f t="shared" si="111"/>
        <v>0</v>
      </c>
      <c r="BA554" s="136">
        <f t="shared" si="111"/>
        <v>-150335</v>
      </c>
      <c r="BB554" s="136">
        <f t="shared" si="111"/>
        <v>0</v>
      </c>
      <c r="BC554" s="136">
        <f t="shared" si="111"/>
        <v>0</v>
      </c>
      <c r="BD554" s="136">
        <f t="shared" si="111"/>
        <v>0</v>
      </c>
      <c r="BE554" s="136">
        <f t="shared" si="111"/>
        <v>0</v>
      </c>
      <c r="BF554" s="136">
        <f t="shared" si="111"/>
        <v>-102568</v>
      </c>
      <c r="BG554" s="136">
        <f t="shared" si="111"/>
        <v>0</v>
      </c>
      <c r="BH554" s="136">
        <f t="shared" si="111"/>
        <v>0</v>
      </c>
      <c r="BI554" s="136">
        <f t="shared" si="111"/>
        <v>0</v>
      </c>
      <c r="BJ554" s="136">
        <f t="shared" si="111"/>
        <v>0</v>
      </c>
      <c r="BK554" s="136">
        <f t="shared" si="111"/>
        <v>-401483</v>
      </c>
      <c r="BL554" s="136">
        <f t="shared" si="111"/>
        <v>0</v>
      </c>
      <c r="BM554" s="136">
        <f t="shared" si="111"/>
        <v>0</v>
      </c>
      <c r="BN554" s="136">
        <f t="shared" si="111"/>
        <v>0</v>
      </c>
      <c r="BO554" s="136">
        <f t="shared" si="111"/>
        <v>0</v>
      </c>
      <c r="BP554" s="136">
        <f t="shared" si="111"/>
        <v>0</v>
      </c>
      <c r="BQ554" s="136">
        <f t="shared" si="111"/>
        <v>0</v>
      </c>
      <c r="BR554" s="136">
        <f t="shared" si="111"/>
        <v>0</v>
      </c>
      <c r="BS554" s="136">
        <f t="shared" si="109"/>
        <v>0</v>
      </c>
      <c r="BT554" s="136">
        <f t="shared" si="108"/>
        <v>0</v>
      </c>
      <c r="BU554" s="136">
        <f t="shared" si="108"/>
        <v>-2023934</v>
      </c>
      <c r="BV554" s="136">
        <f t="shared" si="108"/>
        <v>0</v>
      </c>
      <c r="BW554" s="136">
        <f t="shared" si="108"/>
        <v>0</v>
      </c>
      <c r="BX554" s="136">
        <f t="shared" si="108"/>
        <v>0</v>
      </c>
      <c r="BY554" s="136">
        <f t="shared" si="108"/>
        <v>0</v>
      </c>
      <c r="CA554" s="136" t="e">
        <f>CA91-#REF!</f>
        <v>#REF!</v>
      </c>
      <c r="CB554" s="136" t="e">
        <f>CB91-#REF!</f>
        <v>#REF!</v>
      </c>
    </row>
    <row r="555" spans="8:80" hidden="1" x14ac:dyDescent="0.3">
      <c r="H555" s="136">
        <f t="shared" si="112"/>
        <v>0</v>
      </c>
      <c r="I555" s="136">
        <f t="shared" si="112"/>
        <v>0</v>
      </c>
      <c r="J555" s="136">
        <f t="shared" si="112"/>
        <v>0</v>
      </c>
      <c r="K555" s="136">
        <f t="shared" si="111"/>
        <v>0</v>
      </c>
      <c r="L555" s="136">
        <f t="shared" si="111"/>
        <v>0</v>
      </c>
      <c r="M555" s="136">
        <f t="shared" si="111"/>
        <v>0</v>
      </c>
      <c r="N555" s="136">
        <f t="shared" si="111"/>
        <v>0</v>
      </c>
      <c r="O555" s="136">
        <f t="shared" si="111"/>
        <v>0</v>
      </c>
      <c r="P555" s="136">
        <f t="shared" si="111"/>
        <v>0</v>
      </c>
      <c r="Q555" s="136">
        <f t="shared" si="111"/>
        <v>0</v>
      </c>
      <c r="R555" s="136">
        <f t="shared" si="111"/>
        <v>0</v>
      </c>
      <c r="S555" s="136">
        <f t="shared" si="111"/>
        <v>0</v>
      </c>
      <c r="T555" s="136">
        <f t="shared" si="111"/>
        <v>0</v>
      </c>
      <c r="U555" s="136">
        <f t="shared" si="111"/>
        <v>0</v>
      </c>
      <c r="V555" s="136">
        <f t="shared" si="111"/>
        <v>0</v>
      </c>
      <c r="W555" s="136">
        <f t="shared" si="111"/>
        <v>0</v>
      </c>
      <c r="X555" s="136">
        <f t="shared" si="111"/>
        <v>0</v>
      </c>
      <c r="Y555" s="136">
        <f t="shared" si="111"/>
        <v>0</v>
      </c>
      <c r="Z555" s="136">
        <f t="shared" ref="Z555:BR558" si="113">Z92-CR92</f>
        <v>0</v>
      </c>
      <c r="AA555" s="136">
        <f t="shared" si="113"/>
        <v>0</v>
      </c>
      <c r="AB555" s="136">
        <f t="shared" si="113"/>
        <v>0</v>
      </c>
      <c r="AC555" s="136">
        <f t="shared" si="113"/>
        <v>0</v>
      </c>
      <c r="AD555" s="136">
        <f t="shared" si="113"/>
        <v>0</v>
      </c>
      <c r="AE555" s="136">
        <f t="shared" si="113"/>
        <v>0</v>
      </c>
      <c r="AF555" s="136">
        <f t="shared" si="113"/>
        <v>0</v>
      </c>
      <c r="AG555" s="136">
        <f t="shared" si="113"/>
        <v>0</v>
      </c>
      <c r="AH555" s="136">
        <f t="shared" si="113"/>
        <v>0</v>
      </c>
      <c r="AI555" s="136">
        <f t="shared" si="113"/>
        <v>0</v>
      </c>
      <c r="AJ555" s="136">
        <f t="shared" si="113"/>
        <v>0</v>
      </c>
      <c r="AK555" s="136">
        <f t="shared" si="113"/>
        <v>0</v>
      </c>
      <c r="AL555" s="136">
        <f t="shared" si="113"/>
        <v>0</v>
      </c>
      <c r="AM555" s="136">
        <f t="shared" si="113"/>
        <v>0</v>
      </c>
      <c r="AN555" s="136">
        <f t="shared" si="113"/>
        <v>0</v>
      </c>
      <c r="AO555" s="136">
        <f t="shared" si="113"/>
        <v>0</v>
      </c>
      <c r="AP555" s="136">
        <f t="shared" si="113"/>
        <v>0</v>
      </c>
      <c r="AQ555" s="136">
        <f t="shared" si="113"/>
        <v>0</v>
      </c>
      <c r="AR555" s="136">
        <f t="shared" si="113"/>
        <v>0</v>
      </c>
      <c r="AS555" s="136">
        <f t="shared" si="113"/>
        <v>0</v>
      </c>
      <c r="AT555" s="136">
        <f t="shared" si="113"/>
        <v>0</v>
      </c>
      <c r="AU555" s="136">
        <f t="shared" si="113"/>
        <v>0</v>
      </c>
      <c r="AV555" s="136">
        <f t="shared" si="113"/>
        <v>0</v>
      </c>
      <c r="AW555" s="136">
        <f t="shared" si="113"/>
        <v>0</v>
      </c>
      <c r="AX555" s="136">
        <f t="shared" si="113"/>
        <v>0</v>
      </c>
      <c r="AY555" s="136">
        <f t="shared" si="113"/>
        <v>0</v>
      </c>
      <c r="AZ555" s="136">
        <f t="shared" si="113"/>
        <v>0</v>
      </c>
      <c r="BA555" s="136">
        <f t="shared" si="113"/>
        <v>0</v>
      </c>
      <c r="BB555" s="136">
        <f t="shared" si="113"/>
        <v>0</v>
      </c>
      <c r="BC555" s="136">
        <f t="shared" si="113"/>
        <v>0</v>
      </c>
      <c r="BD555" s="136">
        <f t="shared" si="113"/>
        <v>0</v>
      </c>
      <c r="BE555" s="136">
        <f t="shared" si="113"/>
        <v>0</v>
      </c>
      <c r="BF555" s="136">
        <f t="shared" si="113"/>
        <v>0</v>
      </c>
      <c r="BG555" s="136">
        <f t="shared" si="113"/>
        <v>0</v>
      </c>
      <c r="BH555" s="136">
        <f t="shared" si="113"/>
        <v>0</v>
      </c>
      <c r="BI555" s="136">
        <f t="shared" si="113"/>
        <v>0</v>
      </c>
      <c r="BJ555" s="136">
        <f t="shared" si="113"/>
        <v>0</v>
      </c>
      <c r="BK555" s="136">
        <f t="shared" si="113"/>
        <v>0</v>
      </c>
      <c r="BL555" s="136">
        <f t="shared" si="113"/>
        <v>0</v>
      </c>
      <c r="BM555" s="136">
        <f t="shared" si="113"/>
        <v>0</v>
      </c>
      <c r="BN555" s="136">
        <f t="shared" si="113"/>
        <v>0</v>
      </c>
      <c r="BO555" s="136">
        <f t="shared" si="113"/>
        <v>0</v>
      </c>
      <c r="BP555" s="136">
        <f t="shared" si="113"/>
        <v>0</v>
      </c>
      <c r="BQ555" s="136">
        <f t="shared" si="113"/>
        <v>0</v>
      </c>
      <c r="BR555" s="136">
        <f t="shared" si="113"/>
        <v>0</v>
      </c>
      <c r="BS555" s="136">
        <f t="shared" si="109"/>
        <v>0</v>
      </c>
      <c r="BT555" s="136">
        <f t="shared" si="108"/>
        <v>0</v>
      </c>
      <c r="BU555" s="136">
        <f t="shared" si="108"/>
        <v>0</v>
      </c>
      <c r="BV555" s="136">
        <f t="shared" si="108"/>
        <v>0</v>
      </c>
      <c r="BW555" s="136">
        <f t="shared" si="108"/>
        <v>0</v>
      </c>
      <c r="BX555" s="136">
        <f t="shared" si="108"/>
        <v>0</v>
      </c>
      <c r="BY555" s="136">
        <f t="shared" si="108"/>
        <v>0</v>
      </c>
      <c r="CA555" s="136" t="e">
        <f>CA92-#REF!</f>
        <v>#REF!</v>
      </c>
      <c r="CB555" s="136" t="e">
        <f>CB92-#REF!</f>
        <v>#REF!</v>
      </c>
    </row>
    <row r="556" spans="8:80" hidden="1" x14ac:dyDescent="0.3">
      <c r="H556" s="136">
        <f t="shared" si="112"/>
        <v>-4917039</v>
      </c>
      <c r="I556" s="136">
        <f t="shared" si="112"/>
        <v>0</v>
      </c>
      <c r="J556" s="136">
        <f t="shared" si="112"/>
        <v>0</v>
      </c>
      <c r="K556" s="136">
        <f t="shared" si="112"/>
        <v>0</v>
      </c>
      <c r="L556" s="136">
        <f t="shared" si="112"/>
        <v>0</v>
      </c>
      <c r="M556" s="136">
        <f t="shared" si="112"/>
        <v>629915</v>
      </c>
      <c r="N556" s="136">
        <f t="shared" si="112"/>
        <v>0</v>
      </c>
      <c r="O556" s="136">
        <f t="shared" si="112"/>
        <v>0</v>
      </c>
      <c r="P556" s="136">
        <f t="shared" si="112"/>
        <v>0</v>
      </c>
      <c r="Q556" s="136">
        <f t="shared" si="112"/>
        <v>0</v>
      </c>
      <c r="R556" s="136">
        <f t="shared" si="112"/>
        <v>1059858</v>
      </c>
      <c r="S556" s="136">
        <f t="shared" si="112"/>
        <v>0</v>
      </c>
      <c r="T556" s="136">
        <f t="shared" si="112"/>
        <v>0</v>
      </c>
      <c r="U556" s="136">
        <f t="shared" si="112"/>
        <v>0</v>
      </c>
      <c r="V556" s="136">
        <f t="shared" si="112"/>
        <v>0</v>
      </c>
      <c r="W556" s="136">
        <f t="shared" si="112"/>
        <v>13742</v>
      </c>
      <c r="X556" s="136">
        <f t="shared" ref="X556:Y558" si="114">X93-CP93</f>
        <v>0</v>
      </c>
      <c r="Y556" s="136">
        <f t="shared" si="114"/>
        <v>0</v>
      </c>
      <c r="Z556" s="136">
        <f t="shared" si="113"/>
        <v>0</v>
      </c>
      <c r="AA556" s="136">
        <f t="shared" si="113"/>
        <v>0</v>
      </c>
      <c r="AB556" s="136">
        <f t="shared" si="113"/>
        <v>-544937</v>
      </c>
      <c r="AC556" s="136">
        <f t="shared" si="113"/>
        <v>0</v>
      </c>
      <c r="AD556" s="136">
        <f t="shared" si="113"/>
        <v>0</v>
      </c>
      <c r="AE556" s="136">
        <f t="shared" si="113"/>
        <v>0</v>
      </c>
      <c r="AF556" s="136">
        <f t="shared" si="113"/>
        <v>0</v>
      </c>
      <c r="AG556" s="136">
        <f t="shared" si="113"/>
        <v>-199372</v>
      </c>
      <c r="AH556" s="136">
        <f t="shared" si="113"/>
        <v>0</v>
      </c>
      <c r="AI556" s="136">
        <f t="shared" si="113"/>
        <v>0</v>
      </c>
      <c r="AJ556" s="136">
        <f t="shared" si="113"/>
        <v>0</v>
      </c>
      <c r="AK556" s="136">
        <f t="shared" si="113"/>
        <v>0</v>
      </c>
      <c r="AL556" s="136">
        <f t="shared" si="113"/>
        <v>-204961</v>
      </c>
      <c r="AM556" s="136">
        <f t="shared" si="113"/>
        <v>0</v>
      </c>
      <c r="AN556" s="136">
        <f t="shared" si="113"/>
        <v>0</v>
      </c>
      <c r="AO556" s="136">
        <f t="shared" si="113"/>
        <v>0</v>
      </c>
      <c r="AP556" s="136">
        <f t="shared" si="113"/>
        <v>0</v>
      </c>
      <c r="AQ556" s="136">
        <f t="shared" si="113"/>
        <v>-305932</v>
      </c>
      <c r="AR556" s="136">
        <f t="shared" si="113"/>
        <v>0</v>
      </c>
      <c r="AS556" s="136">
        <f t="shared" si="113"/>
        <v>0</v>
      </c>
      <c r="AT556" s="136">
        <f t="shared" si="113"/>
        <v>0</v>
      </c>
      <c r="AU556" s="136">
        <f t="shared" si="113"/>
        <v>0</v>
      </c>
      <c r="AV556" s="136">
        <f t="shared" si="113"/>
        <v>-945848</v>
      </c>
      <c r="AW556" s="136">
        <f t="shared" si="113"/>
        <v>0</v>
      </c>
      <c r="AX556" s="136">
        <f t="shared" si="113"/>
        <v>0</v>
      </c>
      <c r="AY556" s="136">
        <f t="shared" si="113"/>
        <v>0</v>
      </c>
      <c r="AZ556" s="136">
        <f t="shared" si="113"/>
        <v>0</v>
      </c>
      <c r="BA556" s="136">
        <f t="shared" si="113"/>
        <v>-327783</v>
      </c>
      <c r="BB556" s="136">
        <f t="shared" si="113"/>
        <v>0</v>
      </c>
      <c r="BC556" s="136">
        <f t="shared" si="113"/>
        <v>0</v>
      </c>
      <c r="BD556" s="136">
        <f t="shared" si="113"/>
        <v>0</v>
      </c>
      <c r="BE556" s="136">
        <f t="shared" si="113"/>
        <v>0</v>
      </c>
      <c r="BF556" s="136">
        <f t="shared" si="113"/>
        <v>-1073183</v>
      </c>
      <c r="BG556" s="136">
        <f t="shared" si="113"/>
        <v>0</v>
      </c>
      <c r="BH556" s="136">
        <f t="shared" si="113"/>
        <v>0</v>
      </c>
      <c r="BI556" s="136">
        <f t="shared" si="113"/>
        <v>0</v>
      </c>
      <c r="BJ556" s="136">
        <f t="shared" si="113"/>
        <v>0</v>
      </c>
      <c r="BK556" s="136">
        <f t="shared" si="113"/>
        <v>-364724</v>
      </c>
      <c r="BL556" s="136">
        <f t="shared" si="113"/>
        <v>0</v>
      </c>
      <c r="BM556" s="136">
        <f t="shared" si="113"/>
        <v>0</v>
      </c>
      <c r="BN556" s="136">
        <f t="shared" si="113"/>
        <v>0</v>
      </c>
      <c r="BO556" s="136">
        <f t="shared" si="113"/>
        <v>0</v>
      </c>
      <c r="BP556" s="136">
        <f t="shared" si="113"/>
        <v>-845976</v>
      </c>
      <c r="BQ556" s="136">
        <f t="shared" si="113"/>
        <v>0</v>
      </c>
      <c r="BR556" s="136">
        <f t="shared" si="113"/>
        <v>0</v>
      </c>
      <c r="BS556" s="136">
        <f t="shared" si="109"/>
        <v>0</v>
      </c>
      <c r="BT556" s="136">
        <f t="shared" si="108"/>
        <v>0</v>
      </c>
      <c r="BU556" s="136">
        <f t="shared" si="108"/>
        <v>1703515</v>
      </c>
      <c r="BV556" s="136">
        <f t="shared" si="108"/>
        <v>0</v>
      </c>
      <c r="BW556" s="136">
        <f t="shared" si="108"/>
        <v>0</v>
      </c>
      <c r="BX556" s="136">
        <f t="shared" si="108"/>
        <v>0</v>
      </c>
      <c r="BY556" s="136">
        <f t="shared" si="108"/>
        <v>0</v>
      </c>
      <c r="CA556" s="136" t="e">
        <f>CA93-#REF!</f>
        <v>#REF!</v>
      </c>
      <c r="CB556" s="136" t="e">
        <f>CB93-#REF!</f>
        <v>#REF!</v>
      </c>
    </row>
    <row r="557" spans="8:80" hidden="1" x14ac:dyDescent="0.3">
      <c r="H557" s="136">
        <f t="shared" si="112"/>
        <v>-4758823</v>
      </c>
      <c r="I557" s="136">
        <f t="shared" si="112"/>
        <v>0</v>
      </c>
      <c r="J557" s="136">
        <f t="shared" si="112"/>
        <v>0</v>
      </c>
      <c r="K557" s="136">
        <f t="shared" si="112"/>
        <v>0</v>
      </c>
      <c r="L557" s="136">
        <f t="shared" si="112"/>
        <v>0</v>
      </c>
      <c r="M557" s="136">
        <f t="shared" si="112"/>
        <v>604912</v>
      </c>
      <c r="N557" s="136">
        <f t="shared" si="112"/>
        <v>0</v>
      </c>
      <c r="O557" s="136">
        <f t="shared" si="112"/>
        <v>0</v>
      </c>
      <c r="P557" s="136">
        <f t="shared" si="112"/>
        <v>0</v>
      </c>
      <c r="Q557" s="136">
        <f t="shared" si="112"/>
        <v>0</v>
      </c>
      <c r="R557" s="136">
        <f t="shared" si="112"/>
        <v>996244</v>
      </c>
      <c r="S557" s="136">
        <f t="shared" si="112"/>
        <v>0</v>
      </c>
      <c r="T557" s="136">
        <f t="shared" si="112"/>
        <v>0</v>
      </c>
      <c r="U557" s="136">
        <f t="shared" si="112"/>
        <v>0</v>
      </c>
      <c r="V557" s="136">
        <f t="shared" si="112"/>
        <v>0</v>
      </c>
      <c r="W557" s="136">
        <f t="shared" si="112"/>
        <v>10828</v>
      </c>
      <c r="X557" s="136">
        <f t="shared" si="114"/>
        <v>0</v>
      </c>
      <c r="Y557" s="136">
        <f t="shared" si="114"/>
        <v>0</v>
      </c>
      <c r="Z557" s="136">
        <f t="shared" si="113"/>
        <v>0</v>
      </c>
      <c r="AA557" s="136">
        <f t="shared" si="113"/>
        <v>0</v>
      </c>
      <c r="AB557" s="136">
        <f t="shared" si="113"/>
        <v>-521772</v>
      </c>
      <c r="AC557" s="136">
        <f t="shared" si="113"/>
        <v>0</v>
      </c>
      <c r="AD557" s="136">
        <f t="shared" si="113"/>
        <v>0</v>
      </c>
      <c r="AE557" s="136">
        <f t="shared" si="113"/>
        <v>0</v>
      </c>
      <c r="AF557" s="136">
        <f t="shared" si="113"/>
        <v>0</v>
      </c>
      <c r="AG557" s="136">
        <f t="shared" si="113"/>
        <v>-195012</v>
      </c>
      <c r="AH557" s="136">
        <f t="shared" si="113"/>
        <v>0</v>
      </c>
      <c r="AI557" s="136">
        <f t="shared" si="113"/>
        <v>0</v>
      </c>
      <c r="AJ557" s="136">
        <f t="shared" si="113"/>
        <v>0</v>
      </c>
      <c r="AK557" s="136">
        <f t="shared" si="113"/>
        <v>0</v>
      </c>
      <c r="AL557" s="136">
        <f t="shared" si="113"/>
        <v>-204901</v>
      </c>
      <c r="AM557" s="136">
        <f t="shared" si="113"/>
        <v>0</v>
      </c>
      <c r="AN557" s="136">
        <f t="shared" si="113"/>
        <v>0</v>
      </c>
      <c r="AO557" s="136">
        <f t="shared" si="113"/>
        <v>0</v>
      </c>
      <c r="AP557" s="136">
        <f t="shared" si="113"/>
        <v>0</v>
      </c>
      <c r="AQ557" s="136">
        <f t="shared" si="113"/>
        <v>-297120</v>
      </c>
      <c r="AR557" s="136">
        <f t="shared" si="113"/>
        <v>0</v>
      </c>
      <c r="AS557" s="136">
        <f t="shared" si="113"/>
        <v>0</v>
      </c>
      <c r="AT557" s="136">
        <f t="shared" si="113"/>
        <v>0</v>
      </c>
      <c r="AU557" s="136">
        <f t="shared" si="113"/>
        <v>0</v>
      </c>
      <c r="AV557" s="136">
        <f t="shared" si="113"/>
        <v>-910896</v>
      </c>
      <c r="AW557" s="136">
        <f t="shared" si="113"/>
        <v>0</v>
      </c>
      <c r="AX557" s="136">
        <f t="shared" si="113"/>
        <v>0</v>
      </c>
      <c r="AY557" s="136">
        <f t="shared" si="113"/>
        <v>0</v>
      </c>
      <c r="AZ557" s="136">
        <f t="shared" si="113"/>
        <v>0</v>
      </c>
      <c r="BA557" s="136">
        <f t="shared" si="113"/>
        <v>-319911</v>
      </c>
      <c r="BB557" s="136">
        <f t="shared" si="113"/>
        <v>0</v>
      </c>
      <c r="BC557" s="136">
        <f t="shared" si="113"/>
        <v>0</v>
      </c>
      <c r="BD557" s="136">
        <f t="shared" si="113"/>
        <v>0</v>
      </c>
      <c r="BE557" s="136">
        <f t="shared" si="113"/>
        <v>0</v>
      </c>
      <c r="BF557" s="136">
        <f t="shared" si="113"/>
        <v>-1034929</v>
      </c>
      <c r="BG557" s="136">
        <f t="shared" si="113"/>
        <v>0</v>
      </c>
      <c r="BH557" s="136">
        <f t="shared" si="113"/>
        <v>0</v>
      </c>
      <c r="BI557" s="136">
        <f t="shared" si="113"/>
        <v>0</v>
      </c>
      <c r="BJ557" s="136">
        <f t="shared" si="113"/>
        <v>0</v>
      </c>
      <c r="BK557" s="136">
        <f t="shared" si="113"/>
        <v>-352671</v>
      </c>
      <c r="BL557" s="136">
        <f t="shared" si="113"/>
        <v>0</v>
      </c>
      <c r="BM557" s="136">
        <f t="shared" si="113"/>
        <v>0</v>
      </c>
      <c r="BN557" s="136">
        <f t="shared" si="113"/>
        <v>0</v>
      </c>
      <c r="BO557" s="136">
        <f t="shared" si="113"/>
        <v>0</v>
      </c>
      <c r="BP557" s="136">
        <f t="shared" si="113"/>
        <v>-822520</v>
      </c>
      <c r="BQ557" s="136">
        <f t="shared" si="113"/>
        <v>0</v>
      </c>
      <c r="BR557" s="136">
        <f t="shared" si="113"/>
        <v>0</v>
      </c>
      <c r="BS557" s="136">
        <f t="shared" si="109"/>
        <v>0</v>
      </c>
      <c r="BT557" s="136">
        <f t="shared" si="108"/>
        <v>0</v>
      </c>
      <c r="BU557" s="136">
        <f t="shared" si="108"/>
        <v>1611984</v>
      </c>
      <c r="BV557" s="136">
        <f t="shared" si="108"/>
        <v>0</v>
      </c>
      <c r="BW557" s="136">
        <f t="shared" si="108"/>
        <v>0</v>
      </c>
      <c r="BX557" s="136">
        <f t="shared" si="108"/>
        <v>0</v>
      </c>
      <c r="BY557" s="136">
        <f t="shared" si="108"/>
        <v>0</v>
      </c>
      <c r="CA557" s="136" t="e">
        <f>CA94-#REF!</f>
        <v>#REF!</v>
      </c>
      <c r="CB557" s="136" t="e">
        <f>CB94-#REF!</f>
        <v>#REF!</v>
      </c>
    </row>
    <row r="558" spans="8:80" hidden="1" x14ac:dyDescent="0.3">
      <c r="H558" s="136">
        <f t="shared" si="112"/>
        <v>-1983</v>
      </c>
      <c r="I558" s="136">
        <f t="shared" si="112"/>
        <v>0</v>
      </c>
      <c r="J558" s="136">
        <f t="shared" si="112"/>
        <v>0</v>
      </c>
      <c r="K558" s="136">
        <f t="shared" si="112"/>
        <v>0</v>
      </c>
      <c r="L558" s="136">
        <f t="shared" si="112"/>
        <v>0</v>
      </c>
      <c r="M558" s="136">
        <f t="shared" si="112"/>
        <v>0</v>
      </c>
      <c r="N558" s="136">
        <f t="shared" si="112"/>
        <v>0</v>
      </c>
      <c r="O558" s="136">
        <f t="shared" si="112"/>
        <v>0</v>
      </c>
      <c r="P558" s="136">
        <f t="shared" si="112"/>
        <v>0</v>
      </c>
      <c r="Q558" s="136">
        <f t="shared" si="112"/>
        <v>0</v>
      </c>
      <c r="R558" s="136">
        <f t="shared" si="112"/>
        <v>399</v>
      </c>
      <c r="S558" s="136">
        <f t="shared" si="112"/>
        <v>0</v>
      </c>
      <c r="T558" s="136">
        <f t="shared" si="112"/>
        <v>0</v>
      </c>
      <c r="U558" s="136">
        <f t="shared" si="112"/>
        <v>0</v>
      </c>
      <c r="V558" s="136">
        <f t="shared" si="112"/>
        <v>0</v>
      </c>
      <c r="W558" s="136">
        <f t="shared" si="112"/>
        <v>-828</v>
      </c>
      <c r="X558" s="136">
        <f t="shared" si="114"/>
        <v>0</v>
      </c>
      <c r="Y558" s="136">
        <f t="shared" si="114"/>
        <v>0</v>
      </c>
      <c r="Z558" s="136">
        <f t="shared" si="113"/>
        <v>0</v>
      </c>
      <c r="AA558" s="136">
        <f t="shared" si="113"/>
        <v>0</v>
      </c>
      <c r="AB558" s="136">
        <f t="shared" si="113"/>
        <v>-1074</v>
      </c>
      <c r="AC558" s="136">
        <f t="shared" si="113"/>
        <v>0</v>
      </c>
      <c r="AD558" s="136">
        <f t="shared" si="113"/>
        <v>0</v>
      </c>
      <c r="AE558" s="136">
        <f t="shared" si="113"/>
        <v>0</v>
      </c>
      <c r="AF558" s="136">
        <f t="shared" si="113"/>
        <v>0</v>
      </c>
      <c r="AG558" s="136">
        <f t="shared" si="113"/>
        <v>0</v>
      </c>
      <c r="AH558" s="136">
        <f t="shared" si="113"/>
        <v>0</v>
      </c>
      <c r="AI558" s="136">
        <f t="shared" si="113"/>
        <v>0</v>
      </c>
      <c r="AJ558" s="136">
        <f t="shared" si="113"/>
        <v>0</v>
      </c>
      <c r="AK558" s="136">
        <f t="shared" si="113"/>
        <v>0</v>
      </c>
      <c r="AL558" s="136">
        <f t="shared" si="113"/>
        <v>0</v>
      </c>
      <c r="AM558" s="136">
        <f t="shared" si="113"/>
        <v>0</v>
      </c>
      <c r="AN558" s="136">
        <f t="shared" si="113"/>
        <v>0</v>
      </c>
      <c r="AO558" s="136">
        <f t="shared" si="113"/>
        <v>0</v>
      </c>
      <c r="AP558" s="136">
        <f t="shared" si="113"/>
        <v>0</v>
      </c>
      <c r="AQ558" s="136">
        <f t="shared" si="113"/>
        <v>0</v>
      </c>
      <c r="AR558" s="136">
        <f t="shared" si="113"/>
        <v>0</v>
      </c>
      <c r="AS558" s="136">
        <f t="shared" si="113"/>
        <v>0</v>
      </c>
      <c r="AT558" s="136">
        <f t="shared" si="113"/>
        <v>0</v>
      </c>
      <c r="AU558" s="136">
        <f t="shared" si="113"/>
        <v>0</v>
      </c>
      <c r="AV558" s="136">
        <f t="shared" si="113"/>
        <v>0</v>
      </c>
      <c r="AW558" s="136">
        <f t="shared" si="113"/>
        <v>0</v>
      </c>
      <c r="AX558" s="136">
        <f t="shared" si="113"/>
        <v>0</v>
      </c>
      <c r="AY558" s="136">
        <f t="shared" si="113"/>
        <v>0</v>
      </c>
      <c r="AZ558" s="136">
        <f t="shared" si="113"/>
        <v>0</v>
      </c>
      <c r="BA558" s="136">
        <f t="shared" si="113"/>
        <v>0</v>
      </c>
      <c r="BB558" s="136">
        <f t="shared" si="113"/>
        <v>0</v>
      </c>
      <c r="BC558" s="136">
        <f t="shared" si="113"/>
        <v>0</v>
      </c>
      <c r="BD558" s="136">
        <f t="shared" si="113"/>
        <v>0</v>
      </c>
      <c r="BE558" s="136">
        <f t="shared" si="113"/>
        <v>0</v>
      </c>
      <c r="BF558" s="136">
        <f t="shared" si="113"/>
        <v>0</v>
      </c>
      <c r="BG558" s="136">
        <f t="shared" si="113"/>
        <v>0</v>
      </c>
      <c r="BH558" s="136">
        <f t="shared" si="113"/>
        <v>0</v>
      </c>
      <c r="BI558" s="136">
        <f t="shared" si="113"/>
        <v>0</v>
      </c>
      <c r="BJ558" s="136">
        <f t="shared" si="113"/>
        <v>0</v>
      </c>
      <c r="BK558" s="136">
        <f t="shared" si="113"/>
        <v>0</v>
      </c>
      <c r="BL558" s="136">
        <f t="shared" si="113"/>
        <v>0</v>
      </c>
      <c r="BM558" s="136">
        <f t="shared" si="113"/>
        <v>0</v>
      </c>
      <c r="BN558" s="136">
        <f t="shared" si="113"/>
        <v>0</v>
      </c>
      <c r="BO558" s="136">
        <f t="shared" si="113"/>
        <v>0</v>
      </c>
      <c r="BP558" s="136">
        <f t="shared" si="113"/>
        <v>0</v>
      </c>
      <c r="BQ558" s="136">
        <f t="shared" si="113"/>
        <v>0</v>
      </c>
      <c r="BR558" s="136">
        <f t="shared" si="113"/>
        <v>0</v>
      </c>
      <c r="BS558" s="136">
        <f t="shared" si="109"/>
        <v>0</v>
      </c>
      <c r="BT558" s="136">
        <f t="shared" si="108"/>
        <v>0</v>
      </c>
      <c r="BU558" s="136">
        <f t="shared" si="108"/>
        <v>-429</v>
      </c>
      <c r="BV558" s="136">
        <f t="shared" si="108"/>
        <v>0</v>
      </c>
      <c r="BW558" s="136">
        <f t="shared" si="108"/>
        <v>0</v>
      </c>
      <c r="BX558" s="136">
        <f t="shared" si="108"/>
        <v>0</v>
      </c>
      <c r="BY558" s="136">
        <f t="shared" si="108"/>
        <v>0</v>
      </c>
      <c r="CA558" s="136" t="e">
        <f>CA95-#REF!</f>
        <v>#REF!</v>
      </c>
      <c r="CB558" s="136" t="e">
        <f>CB95-#REF!</f>
        <v>#REF!</v>
      </c>
    </row>
    <row r="559" spans="8:80" hidden="1" x14ac:dyDescent="0.3">
      <c r="H559" s="136">
        <f t="shared" ref="H559:BS563" si="115">H97-BZ97</f>
        <v>-257039</v>
      </c>
      <c r="I559" s="136">
        <f t="shared" si="115"/>
        <v>0</v>
      </c>
      <c r="J559" s="136">
        <f t="shared" si="115"/>
        <v>0</v>
      </c>
      <c r="K559" s="136">
        <f t="shared" si="115"/>
        <v>0</v>
      </c>
      <c r="L559" s="136">
        <f t="shared" si="115"/>
        <v>0</v>
      </c>
      <c r="M559" s="136">
        <f t="shared" si="115"/>
        <v>34915</v>
      </c>
      <c r="N559" s="136">
        <f t="shared" si="115"/>
        <v>0</v>
      </c>
      <c r="O559" s="136">
        <f t="shared" si="115"/>
        <v>0</v>
      </c>
      <c r="P559" s="136">
        <f t="shared" si="115"/>
        <v>0</v>
      </c>
      <c r="Q559" s="136">
        <f t="shared" si="115"/>
        <v>0</v>
      </c>
      <c r="R559" s="136">
        <f t="shared" si="115"/>
        <v>64858</v>
      </c>
      <c r="S559" s="136">
        <f t="shared" si="115"/>
        <v>0</v>
      </c>
      <c r="T559" s="136">
        <f t="shared" si="115"/>
        <v>0</v>
      </c>
      <c r="U559" s="136">
        <f t="shared" si="115"/>
        <v>0</v>
      </c>
      <c r="V559" s="136">
        <f t="shared" si="115"/>
        <v>0</v>
      </c>
      <c r="W559" s="136">
        <f t="shared" si="115"/>
        <v>3742</v>
      </c>
      <c r="X559" s="136">
        <f t="shared" si="115"/>
        <v>0</v>
      </c>
      <c r="Y559" s="136">
        <f t="shared" si="115"/>
        <v>0</v>
      </c>
      <c r="Z559" s="136">
        <f t="shared" si="115"/>
        <v>0</v>
      </c>
      <c r="AA559" s="136">
        <f t="shared" si="115"/>
        <v>0</v>
      </c>
      <c r="AB559" s="136">
        <f t="shared" si="115"/>
        <v>-24937</v>
      </c>
      <c r="AC559" s="136">
        <f t="shared" si="115"/>
        <v>0</v>
      </c>
      <c r="AD559" s="136">
        <f t="shared" si="115"/>
        <v>0</v>
      </c>
      <c r="AE559" s="136">
        <f t="shared" si="115"/>
        <v>0</v>
      </c>
      <c r="AF559" s="136">
        <f t="shared" si="115"/>
        <v>0</v>
      </c>
      <c r="AG559" s="136">
        <f t="shared" si="115"/>
        <v>-9372</v>
      </c>
      <c r="AH559" s="136">
        <f t="shared" si="115"/>
        <v>0</v>
      </c>
      <c r="AI559" s="136">
        <f t="shared" si="115"/>
        <v>0</v>
      </c>
      <c r="AJ559" s="136">
        <f t="shared" si="115"/>
        <v>0</v>
      </c>
      <c r="AK559" s="136">
        <f t="shared" si="115"/>
        <v>0</v>
      </c>
      <c r="AL559" s="136">
        <f t="shared" si="115"/>
        <v>-9961</v>
      </c>
      <c r="AM559" s="136">
        <f t="shared" si="115"/>
        <v>0</v>
      </c>
      <c r="AN559" s="136">
        <f t="shared" si="115"/>
        <v>0</v>
      </c>
      <c r="AO559" s="136">
        <f t="shared" si="115"/>
        <v>0</v>
      </c>
      <c r="AP559" s="136">
        <f t="shared" si="115"/>
        <v>0</v>
      </c>
      <c r="AQ559" s="136">
        <f t="shared" si="115"/>
        <v>-15932</v>
      </c>
      <c r="AR559" s="136">
        <f t="shared" si="115"/>
        <v>0</v>
      </c>
      <c r="AS559" s="136">
        <f t="shared" si="115"/>
        <v>0</v>
      </c>
      <c r="AT559" s="136">
        <f t="shared" si="115"/>
        <v>0</v>
      </c>
      <c r="AU559" s="136">
        <f t="shared" si="115"/>
        <v>0</v>
      </c>
      <c r="AV559" s="136">
        <f t="shared" si="115"/>
        <v>-50848</v>
      </c>
      <c r="AW559" s="136">
        <f t="shared" si="115"/>
        <v>0</v>
      </c>
      <c r="AX559" s="136">
        <f t="shared" si="115"/>
        <v>0</v>
      </c>
      <c r="AY559" s="136">
        <f t="shared" si="115"/>
        <v>0</v>
      </c>
      <c r="AZ559" s="136">
        <f t="shared" si="115"/>
        <v>0</v>
      </c>
      <c r="BA559" s="136">
        <f t="shared" si="115"/>
        <v>-17783</v>
      </c>
      <c r="BB559" s="136">
        <f t="shared" si="115"/>
        <v>0</v>
      </c>
      <c r="BC559" s="136">
        <f t="shared" si="115"/>
        <v>0</v>
      </c>
      <c r="BD559" s="136">
        <f t="shared" si="115"/>
        <v>0</v>
      </c>
      <c r="BE559" s="136">
        <f t="shared" si="115"/>
        <v>0</v>
      </c>
      <c r="BF559" s="136">
        <f t="shared" si="115"/>
        <v>-58183</v>
      </c>
      <c r="BG559" s="136">
        <f t="shared" si="115"/>
        <v>0</v>
      </c>
      <c r="BH559" s="136">
        <f t="shared" si="115"/>
        <v>0</v>
      </c>
      <c r="BI559" s="136">
        <f t="shared" si="115"/>
        <v>0</v>
      </c>
      <c r="BJ559" s="136">
        <f t="shared" si="115"/>
        <v>0</v>
      </c>
      <c r="BK559" s="136">
        <f t="shared" si="115"/>
        <v>-19724</v>
      </c>
      <c r="BL559" s="136">
        <f t="shared" si="115"/>
        <v>0</v>
      </c>
      <c r="BM559" s="136">
        <f t="shared" si="115"/>
        <v>0</v>
      </c>
      <c r="BN559" s="136">
        <f t="shared" si="115"/>
        <v>0</v>
      </c>
      <c r="BO559" s="136">
        <f t="shared" si="115"/>
        <v>0</v>
      </c>
      <c r="BP559" s="136">
        <f t="shared" si="115"/>
        <v>-45976</v>
      </c>
      <c r="BQ559" s="136">
        <f t="shared" si="115"/>
        <v>0</v>
      </c>
      <c r="BR559" s="136">
        <f t="shared" si="115"/>
        <v>0</v>
      </c>
      <c r="BS559" s="136">
        <f t="shared" si="115"/>
        <v>0</v>
      </c>
      <c r="BT559" s="136">
        <f t="shared" ref="BP559:BY565" si="116">BT97-EL97</f>
        <v>0</v>
      </c>
      <c r="BU559" s="136">
        <f t="shared" si="116"/>
        <v>103515</v>
      </c>
      <c r="BV559" s="136">
        <f t="shared" si="116"/>
        <v>0</v>
      </c>
      <c r="BW559" s="136">
        <f t="shared" si="116"/>
        <v>0</v>
      </c>
      <c r="BX559" s="136">
        <f t="shared" si="116"/>
        <v>0</v>
      </c>
      <c r="BY559" s="136">
        <f t="shared" si="116"/>
        <v>0</v>
      </c>
      <c r="CA559" s="136" t="e">
        <f>CA97-#REF!</f>
        <v>#REF!</v>
      </c>
      <c r="CB559" s="136" t="e">
        <f>CB97-#REF!</f>
        <v>#REF!</v>
      </c>
    </row>
    <row r="560" spans="8:80" hidden="1" x14ac:dyDescent="0.3">
      <c r="H560" s="136">
        <f t="shared" si="115"/>
        <v>0</v>
      </c>
      <c r="I560" s="136">
        <f t="shared" si="115"/>
        <v>0</v>
      </c>
      <c r="J560" s="136">
        <f t="shared" si="115"/>
        <v>0</v>
      </c>
      <c r="K560" s="136">
        <f t="shared" si="115"/>
        <v>0</v>
      </c>
      <c r="L560" s="136">
        <f t="shared" si="115"/>
        <v>0</v>
      </c>
      <c r="M560" s="136">
        <f t="shared" si="115"/>
        <v>0</v>
      </c>
      <c r="N560" s="136">
        <f t="shared" si="115"/>
        <v>0</v>
      </c>
      <c r="O560" s="136">
        <f t="shared" si="115"/>
        <v>0</v>
      </c>
      <c r="P560" s="136">
        <f t="shared" si="115"/>
        <v>0</v>
      </c>
      <c r="Q560" s="136">
        <f t="shared" si="115"/>
        <v>0</v>
      </c>
      <c r="R560" s="136">
        <f t="shared" si="115"/>
        <v>0</v>
      </c>
      <c r="S560" s="136">
        <f t="shared" si="115"/>
        <v>0</v>
      </c>
      <c r="T560" s="136">
        <f t="shared" si="115"/>
        <v>0</v>
      </c>
      <c r="U560" s="136">
        <f t="shared" si="115"/>
        <v>0</v>
      </c>
      <c r="V560" s="136">
        <f t="shared" si="115"/>
        <v>0</v>
      </c>
      <c r="W560" s="136">
        <f t="shared" si="115"/>
        <v>0</v>
      </c>
      <c r="X560" s="136">
        <f t="shared" si="115"/>
        <v>0</v>
      </c>
      <c r="Y560" s="136">
        <f t="shared" si="115"/>
        <v>0</v>
      </c>
      <c r="Z560" s="136">
        <f t="shared" si="115"/>
        <v>0</v>
      </c>
      <c r="AA560" s="136">
        <f t="shared" si="115"/>
        <v>0</v>
      </c>
      <c r="AB560" s="136">
        <f t="shared" si="115"/>
        <v>0</v>
      </c>
      <c r="AC560" s="136">
        <f t="shared" si="115"/>
        <v>0</v>
      </c>
      <c r="AD560" s="136">
        <f t="shared" si="115"/>
        <v>0</v>
      </c>
      <c r="AE560" s="136">
        <f t="shared" si="115"/>
        <v>0</v>
      </c>
      <c r="AF560" s="136">
        <f t="shared" si="115"/>
        <v>0</v>
      </c>
      <c r="AG560" s="136">
        <f t="shared" si="115"/>
        <v>0</v>
      </c>
      <c r="AH560" s="136">
        <f t="shared" si="115"/>
        <v>0</v>
      </c>
      <c r="AI560" s="136">
        <f t="shared" si="115"/>
        <v>0</v>
      </c>
      <c r="AJ560" s="136">
        <f t="shared" si="115"/>
        <v>0</v>
      </c>
      <c r="AK560" s="136">
        <f t="shared" si="115"/>
        <v>0</v>
      </c>
      <c r="AL560" s="136">
        <f t="shared" si="115"/>
        <v>0</v>
      </c>
      <c r="AM560" s="136">
        <f t="shared" si="115"/>
        <v>0</v>
      </c>
      <c r="AN560" s="136">
        <f t="shared" si="115"/>
        <v>0</v>
      </c>
      <c r="AO560" s="136">
        <f t="shared" si="115"/>
        <v>0</v>
      </c>
      <c r="AP560" s="136">
        <f t="shared" si="115"/>
        <v>0</v>
      </c>
      <c r="AQ560" s="136">
        <f t="shared" si="115"/>
        <v>0</v>
      </c>
      <c r="AR560" s="136">
        <f t="shared" si="115"/>
        <v>0</v>
      </c>
      <c r="AS560" s="136">
        <f t="shared" si="115"/>
        <v>0</v>
      </c>
      <c r="AT560" s="136">
        <f t="shared" si="115"/>
        <v>0</v>
      </c>
      <c r="AU560" s="136">
        <f t="shared" si="115"/>
        <v>0</v>
      </c>
      <c r="AV560" s="136">
        <f t="shared" si="115"/>
        <v>0</v>
      </c>
      <c r="AW560" s="136">
        <f t="shared" si="115"/>
        <v>0</v>
      </c>
      <c r="AX560" s="136">
        <f t="shared" si="115"/>
        <v>0</v>
      </c>
      <c r="AY560" s="136">
        <f t="shared" si="115"/>
        <v>0</v>
      </c>
      <c r="AZ560" s="136">
        <f t="shared" si="115"/>
        <v>0</v>
      </c>
      <c r="BA560" s="136">
        <f t="shared" si="115"/>
        <v>0</v>
      </c>
      <c r="BB560" s="136">
        <f t="shared" si="115"/>
        <v>0</v>
      </c>
      <c r="BC560" s="136">
        <f t="shared" si="115"/>
        <v>0</v>
      </c>
      <c r="BD560" s="136">
        <f t="shared" si="115"/>
        <v>0</v>
      </c>
      <c r="BE560" s="136">
        <f t="shared" si="115"/>
        <v>0</v>
      </c>
      <c r="BF560" s="136">
        <f t="shared" si="115"/>
        <v>0</v>
      </c>
      <c r="BG560" s="136">
        <f t="shared" si="115"/>
        <v>0</v>
      </c>
      <c r="BH560" s="136">
        <f t="shared" si="115"/>
        <v>0</v>
      </c>
      <c r="BI560" s="136">
        <f t="shared" si="115"/>
        <v>0</v>
      </c>
      <c r="BJ560" s="136">
        <f t="shared" si="115"/>
        <v>0</v>
      </c>
      <c r="BK560" s="136">
        <f t="shared" si="115"/>
        <v>0</v>
      </c>
      <c r="BL560" s="136">
        <f t="shared" si="115"/>
        <v>0</v>
      </c>
      <c r="BM560" s="136">
        <f t="shared" si="115"/>
        <v>0</v>
      </c>
      <c r="BN560" s="136">
        <f t="shared" si="115"/>
        <v>0</v>
      </c>
      <c r="BO560" s="136">
        <f t="shared" si="115"/>
        <v>0</v>
      </c>
      <c r="BP560" s="136">
        <f t="shared" si="116"/>
        <v>0</v>
      </c>
      <c r="BQ560" s="136">
        <f t="shared" si="116"/>
        <v>0</v>
      </c>
      <c r="BR560" s="136">
        <f t="shared" si="116"/>
        <v>0</v>
      </c>
      <c r="BS560" s="136">
        <f t="shared" si="116"/>
        <v>0</v>
      </c>
      <c r="BT560" s="136">
        <f t="shared" si="116"/>
        <v>0</v>
      </c>
      <c r="BU560" s="136">
        <f t="shared" si="116"/>
        <v>0</v>
      </c>
      <c r="BV560" s="136">
        <f t="shared" si="116"/>
        <v>0</v>
      </c>
      <c r="BW560" s="136">
        <f t="shared" si="116"/>
        <v>0</v>
      </c>
      <c r="BX560" s="136">
        <f t="shared" si="116"/>
        <v>0</v>
      </c>
      <c r="BY560" s="136">
        <f t="shared" si="116"/>
        <v>0</v>
      </c>
      <c r="CA560" s="136" t="e">
        <f>CA98-#REF!</f>
        <v>#REF!</v>
      </c>
      <c r="CB560" s="136" t="e">
        <f>CB98-#REF!</f>
        <v>#REF!</v>
      </c>
    </row>
    <row r="561" spans="8:80" hidden="1" x14ac:dyDescent="0.3">
      <c r="H561" s="136">
        <f t="shared" si="115"/>
        <v>0</v>
      </c>
      <c r="I561" s="136">
        <f t="shared" si="115"/>
        <v>0</v>
      </c>
      <c r="J561" s="136">
        <f t="shared" si="115"/>
        <v>0</v>
      </c>
      <c r="K561" s="136">
        <f t="shared" si="115"/>
        <v>0</v>
      </c>
      <c r="L561" s="136">
        <f t="shared" si="115"/>
        <v>0</v>
      </c>
      <c r="M561" s="136">
        <f t="shared" si="115"/>
        <v>0</v>
      </c>
      <c r="N561" s="136">
        <f t="shared" si="115"/>
        <v>0</v>
      </c>
      <c r="O561" s="136">
        <f t="shared" si="115"/>
        <v>0</v>
      </c>
      <c r="P561" s="136">
        <f t="shared" si="115"/>
        <v>0</v>
      </c>
      <c r="Q561" s="136">
        <f t="shared" si="115"/>
        <v>0</v>
      </c>
      <c r="R561" s="136">
        <f t="shared" si="115"/>
        <v>0</v>
      </c>
      <c r="S561" s="136">
        <f t="shared" si="115"/>
        <v>0</v>
      </c>
      <c r="T561" s="136">
        <f t="shared" si="115"/>
        <v>0</v>
      </c>
      <c r="U561" s="136">
        <f t="shared" si="115"/>
        <v>0</v>
      </c>
      <c r="V561" s="136">
        <f t="shared" si="115"/>
        <v>0</v>
      </c>
      <c r="W561" s="136">
        <f t="shared" si="115"/>
        <v>0</v>
      </c>
      <c r="X561" s="136">
        <f t="shared" si="115"/>
        <v>0</v>
      </c>
      <c r="Y561" s="136">
        <f t="shared" si="115"/>
        <v>0</v>
      </c>
      <c r="Z561" s="136">
        <f t="shared" si="115"/>
        <v>0</v>
      </c>
      <c r="AA561" s="136">
        <f t="shared" si="115"/>
        <v>0</v>
      </c>
      <c r="AB561" s="136">
        <f t="shared" si="115"/>
        <v>0</v>
      </c>
      <c r="AC561" s="136">
        <f t="shared" si="115"/>
        <v>0</v>
      </c>
      <c r="AD561" s="136">
        <f t="shared" si="115"/>
        <v>0</v>
      </c>
      <c r="AE561" s="136">
        <f t="shared" si="115"/>
        <v>0</v>
      </c>
      <c r="AF561" s="136">
        <f t="shared" si="115"/>
        <v>0</v>
      </c>
      <c r="AG561" s="136">
        <f t="shared" si="115"/>
        <v>0</v>
      </c>
      <c r="AH561" s="136">
        <f t="shared" si="115"/>
        <v>0</v>
      </c>
      <c r="AI561" s="136">
        <f t="shared" si="115"/>
        <v>0</v>
      </c>
      <c r="AJ561" s="136">
        <f t="shared" si="115"/>
        <v>0</v>
      </c>
      <c r="AK561" s="136">
        <f t="shared" si="115"/>
        <v>0</v>
      </c>
      <c r="AL561" s="136">
        <f t="shared" si="115"/>
        <v>0</v>
      </c>
      <c r="AM561" s="136">
        <f t="shared" si="115"/>
        <v>0</v>
      </c>
      <c r="AN561" s="136">
        <f t="shared" si="115"/>
        <v>0</v>
      </c>
      <c r="AO561" s="136">
        <f t="shared" si="115"/>
        <v>0</v>
      </c>
      <c r="AP561" s="136">
        <f t="shared" si="115"/>
        <v>0</v>
      </c>
      <c r="AQ561" s="136">
        <f t="shared" si="115"/>
        <v>0</v>
      </c>
      <c r="AR561" s="136">
        <f t="shared" si="115"/>
        <v>0</v>
      </c>
      <c r="AS561" s="136">
        <f t="shared" si="115"/>
        <v>0</v>
      </c>
      <c r="AT561" s="136">
        <f t="shared" si="115"/>
        <v>0</v>
      </c>
      <c r="AU561" s="136">
        <f t="shared" si="115"/>
        <v>0</v>
      </c>
      <c r="AV561" s="136">
        <f t="shared" si="115"/>
        <v>0</v>
      </c>
      <c r="AW561" s="136">
        <f t="shared" si="115"/>
        <v>0</v>
      </c>
      <c r="AX561" s="136">
        <f t="shared" si="115"/>
        <v>0</v>
      </c>
      <c r="AY561" s="136">
        <f t="shared" si="115"/>
        <v>0</v>
      </c>
      <c r="AZ561" s="136">
        <f t="shared" si="115"/>
        <v>0</v>
      </c>
      <c r="BA561" s="136">
        <f t="shared" si="115"/>
        <v>0</v>
      </c>
      <c r="BB561" s="136">
        <f t="shared" si="115"/>
        <v>0</v>
      </c>
      <c r="BC561" s="136">
        <f t="shared" si="115"/>
        <v>0</v>
      </c>
      <c r="BD561" s="136">
        <f t="shared" si="115"/>
        <v>0</v>
      </c>
      <c r="BE561" s="136">
        <f t="shared" si="115"/>
        <v>0</v>
      </c>
      <c r="BF561" s="136">
        <f t="shared" si="115"/>
        <v>0</v>
      </c>
      <c r="BG561" s="136">
        <f t="shared" si="115"/>
        <v>0</v>
      </c>
      <c r="BH561" s="136">
        <f t="shared" si="115"/>
        <v>0</v>
      </c>
      <c r="BI561" s="136">
        <f t="shared" si="115"/>
        <v>0</v>
      </c>
      <c r="BJ561" s="136">
        <f t="shared" si="115"/>
        <v>0</v>
      </c>
      <c r="BK561" s="136">
        <f t="shared" si="115"/>
        <v>0</v>
      </c>
      <c r="BL561" s="136">
        <f t="shared" si="115"/>
        <v>0</v>
      </c>
      <c r="BM561" s="136">
        <f t="shared" si="115"/>
        <v>0</v>
      </c>
      <c r="BN561" s="136">
        <f t="shared" si="115"/>
        <v>0</v>
      </c>
      <c r="BO561" s="136">
        <f t="shared" si="115"/>
        <v>0</v>
      </c>
      <c r="BP561" s="136">
        <f t="shared" si="116"/>
        <v>0</v>
      </c>
      <c r="BQ561" s="136">
        <f t="shared" si="116"/>
        <v>0</v>
      </c>
      <c r="BR561" s="136">
        <f t="shared" si="116"/>
        <v>0</v>
      </c>
      <c r="BS561" s="136">
        <f t="shared" si="116"/>
        <v>0</v>
      </c>
      <c r="BT561" s="136">
        <f t="shared" si="116"/>
        <v>0</v>
      </c>
      <c r="BU561" s="136">
        <f t="shared" si="116"/>
        <v>0</v>
      </c>
      <c r="BV561" s="136">
        <f t="shared" si="116"/>
        <v>0</v>
      </c>
      <c r="BW561" s="136">
        <f t="shared" si="116"/>
        <v>0</v>
      </c>
      <c r="BX561" s="136">
        <f t="shared" si="116"/>
        <v>0</v>
      </c>
      <c r="BY561" s="136">
        <f t="shared" si="116"/>
        <v>0</v>
      </c>
      <c r="CA561" s="136" t="e">
        <f>CA99-#REF!</f>
        <v>#REF!</v>
      </c>
      <c r="CB561" s="136" t="e">
        <f>CB99-#REF!</f>
        <v>#REF!</v>
      </c>
    </row>
    <row r="562" spans="8:80" hidden="1" x14ac:dyDescent="0.3">
      <c r="H562" s="136">
        <f t="shared" si="115"/>
        <v>0</v>
      </c>
      <c r="I562" s="136">
        <f t="shared" si="115"/>
        <v>0</v>
      </c>
      <c r="J562" s="136">
        <f t="shared" si="115"/>
        <v>0</v>
      </c>
      <c r="K562" s="136">
        <f t="shared" si="115"/>
        <v>0</v>
      </c>
      <c r="L562" s="136">
        <f t="shared" si="115"/>
        <v>0</v>
      </c>
      <c r="M562" s="136">
        <f t="shared" si="115"/>
        <v>0</v>
      </c>
      <c r="N562" s="136">
        <f t="shared" si="115"/>
        <v>0</v>
      </c>
      <c r="O562" s="136">
        <f t="shared" si="115"/>
        <v>0</v>
      </c>
      <c r="P562" s="136">
        <f t="shared" si="115"/>
        <v>0</v>
      </c>
      <c r="Q562" s="136">
        <f t="shared" si="115"/>
        <v>0</v>
      </c>
      <c r="R562" s="136">
        <f t="shared" si="115"/>
        <v>0</v>
      </c>
      <c r="S562" s="136">
        <f t="shared" si="115"/>
        <v>0</v>
      </c>
      <c r="T562" s="136">
        <f t="shared" si="115"/>
        <v>0</v>
      </c>
      <c r="U562" s="136">
        <f t="shared" si="115"/>
        <v>0</v>
      </c>
      <c r="V562" s="136">
        <f t="shared" si="115"/>
        <v>0</v>
      </c>
      <c r="W562" s="136">
        <f t="shared" si="115"/>
        <v>0</v>
      </c>
      <c r="X562" s="136">
        <f t="shared" si="115"/>
        <v>0</v>
      </c>
      <c r="Y562" s="136">
        <f t="shared" si="115"/>
        <v>0</v>
      </c>
      <c r="Z562" s="136">
        <f t="shared" si="115"/>
        <v>0</v>
      </c>
      <c r="AA562" s="136">
        <f t="shared" si="115"/>
        <v>0</v>
      </c>
      <c r="AB562" s="136">
        <f t="shared" si="115"/>
        <v>0</v>
      </c>
      <c r="AC562" s="136">
        <f t="shared" si="115"/>
        <v>0</v>
      </c>
      <c r="AD562" s="136">
        <f t="shared" si="115"/>
        <v>0</v>
      </c>
      <c r="AE562" s="136">
        <f t="shared" si="115"/>
        <v>0</v>
      </c>
      <c r="AF562" s="136">
        <f t="shared" si="115"/>
        <v>0</v>
      </c>
      <c r="AG562" s="136">
        <f t="shared" si="115"/>
        <v>0</v>
      </c>
      <c r="AH562" s="136">
        <f t="shared" si="115"/>
        <v>0</v>
      </c>
      <c r="AI562" s="136">
        <f t="shared" si="115"/>
        <v>0</v>
      </c>
      <c r="AJ562" s="136">
        <f t="shared" si="115"/>
        <v>0</v>
      </c>
      <c r="AK562" s="136">
        <f t="shared" si="115"/>
        <v>0</v>
      </c>
      <c r="AL562" s="136">
        <f t="shared" si="115"/>
        <v>0</v>
      </c>
      <c r="AM562" s="136">
        <f t="shared" si="115"/>
        <v>0</v>
      </c>
      <c r="AN562" s="136">
        <f t="shared" si="115"/>
        <v>0</v>
      </c>
      <c r="AO562" s="136">
        <f t="shared" si="115"/>
        <v>0</v>
      </c>
      <c r="AP562" s="136">
        <f t="shared" si="115"/>
        <v>0</v>
      </c>
      <c r="AQ562" s="136">
        <f t="shared" si="115"/>
        <v>0</v>
      </c>
      <c r="AR562" s="136">
        <f t="shared" si="115"/>
        <v>0</v>
      </c>
      <c r="AS562" s="136">
        <f t="shared" si="115"/>
        <v>0</v>
      </c>
      <c r="AT562" s="136">
        <f t="shared" si="115"/>
        <v>0</v>
      </c>
      <c r="AU562" s="136">
        <f t="shared" si="115"/>
        <v>0</v>
      </c>
      <c r="AV562" s="136">
        <f t="shared" si="115"/>
        <v>0</v>
      </c>
      <c r="AW562" s="136">
        <f t="shared" si="115"/>
        <v>0</v>
      </c>
      <c r="AX562" s="136">
        <f t="shared" si="115"/>
        <v>0</v>
      </c>
      <c r="AY562" s="136">
        <f t="shared" si="115"/>
        <v>0</v>
      </c>
      <c r="AZ562" s="136">
        <f t="shared" si="115"/>
        <v>0</v>
      </c>
      <c r="BA562" s="136">
        <f t="shared" si="115"/>
        <v>0</v>
      </c>
      <c r="BB562" s="136">
        <f t="shared" si="115"/>
        <v>0</v>
      </c>
      <c r="BC562" s="136">
        <f t="shared" si="115"/>
        <v>0</v>
      </c>
      <c r="BD562" s="136">
        <f t="shared" si="115"/>
        <v>0</v>
      </c>
      <c r="BE562" s="136">
        <f t="shared" si="115"/>
        <v>0</v>
      </c>
      <c r="BF562" s="136">
        <f t="shared" si="115"/>
        <v>0</v>
      </c>
      <c r="BG562" s="136">
        <f t="shared" si="115"/>
        <v>0</v>
      </c>
      <c r="BH562" s="136">
        <f t="shared" si="115"/>
        <v>0</v>
      </c>
      <c r="BI562" s="136">
        <f t="shared" si="115"/>
        <v>0</v>
      </c>
      <c r="BJ562" s="136">
        <f t="shared" si="115"/>
        <v>0</v>
      </c>
      <c r="BK562" s="136">
        <f t="shared" si="115"/>
        <v>0</v>
      </c>
      <c r="BL562" s="136">
        <f t="shared" si="115"/>
        <v>0</v>
      </c>
      <c r="BM562" s="136">
        <f t="shared" si="115"/>
        <v>0</v>
      </c>
      <c r="BN562" s="136">
        <f t="shared" si="115"/>
        <v>0</v>
      </c>
      <c r="BO562" s="136">
        <f t="shared" si="115"/>
        <v>0</v>
      </c>
      <c r="BP562" s="136">
        <f t="shared" si="116"/>
        <v>0</v>
      </c>
      <c r="BQ562" s="136">
        <f t="shared" si="116"/>
        <v>0</v>
      </c>
      <c r="BR562" s="136">
        <f t="shared" si="116"/>
        <v>0</v>
      </c>
      <c r="BS562" s="136">
        <f t="shared" si="116"/>
        <v>0</v>
      </c>
      <c r="BT562" s="136">
        <f t="shared" si="116"/>
        <v>0</v>
      </c>
      <c r="BU562" s="136">
        <f t="shared" si="116"/>
        <v>0</v>
      </c>
      <c r="BV562" s="136">
        <f t="shared" si="116"/>
        <v>0</v>
      </c>
      <c r="BW562" s="136">
        <f t="shared" si="116"/>
        <v>0</v>
      </c>
      <c r="BX562" s="136">
        <f t="shared" si="116"/>
        <v>0</v>
      </c>
      <c r="BY562" s="136">
        <f t="shared" si="116"/>
        <v>0</v>
      </c>
      <c r="CA562" s="136" t="e">
        <f>CA100-#REF!</f>
        <v>#REF!</v>
      </c>
      <c r="CB562" s="136" t="e">
        <f>CB100-#REF!</f>
        <v>#REF!</v>
      </c>
    </row>
    <row r="563" spans="8:80" hidden="1" x14ac:dyDescent="0.3">
      <c r="H563" s="136">
        <f t="shared" si="115"/>
        <v>0</v>
      </c>
      <c r="I563" s="136">
        <f t="shared" si="115"/>
        <v>0</v>
      </c>
      <c r="J563" s="136">
        <f t="shared" si="115"/>
        <v>0</v>
      </c>
      <c r="K563" s="136">
        <f t="shared" si="115"/>
        <v>0</v>
      </c>
      <c r="L563" s="136">
        <f t="shared" si="115"/>
        <v>0</v>
      </c>
      <c r="M563" s="136">
        <f t="shared" si="115"/>
        <v>0</v>
      </c>
      <c r="N563" s="136">
        <f t="shared" si="115"/>
        <v>0</v>
      </c>
      <c r="O563" s="136">
        <f t="shared" si="115"/>
        <v>0</v>
      </c>
      <c r="P563" s="136">
        <f t="shared" si="115"/>
        <v>0</v>
      </c>
      <c r="Q563" s="136">
        <f t="shared" si="115"/>
        <v>0</v>
      </c>
      <c r="R563" s="136">
        <f t="shared" si="115"/>
        <v>0</v>
      </c>
      <c r="S563" s="136">
        <f t="shared" ref="R563:BO565" si="117">S101-CK101</f>
        <v>0</v>
      </c>
      <c r="T563" s="136">
        <f t="shared" si="117"/>
        <v>0</v>
      </c>
      <c r="U563" s="136">
        <f t="shared" si="117"/>
        <v>0</v>
      </c>
      <c r="V563" s="136">
        <f t="shared" si="117"/>
        <v>0</v>
      </c>
      <c r="W563" s="136">
        <f t="shared" si="117"/>
        <v>0</v>
      </c>
      <c r="X563" s="136">
        <f t="shared" si="117"/>
        <v>0</v>
      </c>
      <c r="Y563" s="136">
        <f t="shared" si="117"/>
        <v>0</v>
      </c>
      <c r="Z563" s="136">
        <f t="shared" si="117"/>
        <v>0</v>
      </c>
      <c r="AA563" s="136">
        <f t="shared" si="117"/>
        <v>0</v>
      </c>
      <c r="AB563" s="136">
        <f t="shared" si="117"/>
        <v>0</v>
      </c>
      <c r="AC563" s="136">
        <f t="shared" si="117"/>
        <v>0</v>
      </c>
      <c r="AD563" s="136">
        <f t="shared" si="117"/>
        <v>0</v>
      </c>
      <c r="AE563" s="136">
        <f t="shared" si="117"/>
        <v>0</v>
      </c>
      <c r="AF563" s="136">
        <f t="shared" si="117"/>
        <v>0</v>
      </c>
      <c r="AG563" s="136">
        <f t="shared" si="117"/>
        <v>0</v>
      </c>
      <c r="AH563" s="136">
        <f t="shared" si="117"/>
        <v>0</v>
      </c>
      <c r="AI563" s="136">
        <f t="shared" si="117"/>
        <v>0</v>
      </c>
      <c r="AJ563" s="136">
        <f t="shared" si="117"/>
        <v>0</v>
      </c>
      <c r="AK563" s="136">
        <f t="shared" si="117"/>
        <v>0</v>
      </c>
      <c r="AL563" s="136">
        <f t="shared" si="117"/>
        <v>0</v>
      </c>
      <c r="AM563" s="136">
        <f t="shared" si="117"/>
        <v>0</v>
      </c>
      <c r="AN563" s="136">
        <f t="shared" si="117"/>
        <v>0</v>
      </c>
      <c r="AO563" s="136">
        <f t="shared" si="117"/>
        <v>0</v>
      </c>
      <c r="AP563" s="136">
        <f t="shared" si="117"/>
        <v>0</v>
      </c>
      <c r="AQ563" s="136">
        <f t="shared" si="117"/>
        <v>0</v>
      </c>
      <c r="AR563" s="136">
        <f t="shared" si="117"/>
        <v>0</v>
      </c>
      <c r="AS563" s="136">
        <f t="shared" si="117"/>
        <v>0</v>
      </c>
      <c r="AT563" s="136">
        <f t="shared" si="117"/>
        <v>0</v>
      </c>
      <c r="AU563" s="136">
        <f t="shared" si="117"/>
        <v>0</v>
      </c>
      <c r="AV563" s="136">
        <f t="shared" si="117"/>
        <v>0</v>
      </c>
      <c r="AW563" s="136">
        <f t="shared" si="117"/>
        <v>0</v>
      </c>
      <c r="AX563" s="136">
        <f t="shared" si="117"/>
        <v>0</v>
      </c>
      <c r="AY563" s="136">
        <f t="shared" si="117"/>
        <v>0</v>
      </c>
      <c r="AZ563" s="136">
        <f t="shared" si="117"/>
        <v>0</v>
      </c>
      <c r="BA563" s="136">
        <f t="shared" si="117"/>
        <v>0</v>
      </c>
      <c r="BB563" s="136">
        <f t="shared" si="117"/>
        <v>0</v>
      </c>
      <c r="BC563" s="136">
        <f t="shared" si="117"/>
        <v>0</v>
      </c>
      <c r="BD563" s="136">
        <f t="shared" si="117"/>
        <v>0</v>
      </c>
      <c r="BE563" s="136">
        <f t="shared" si="117"/>
        <v>0</v>
      </c>
      <c r="BF563" s="136">
        <f t="shared" si="117"/>
        <v>0</v>
      </c>
      <c r="BG563" s="136">
        <f t="shared" si="117"/>
        <v>0</v>
      </c>
      <c r="BH563" s="136">
        <f t="shared" si="117"/>
        <v>0</v>
      </c>
      <c r="BI563" s="136">
        <f t="shared" si="117"/>
        <v>0</v>
      </c>
      <c r="BJ563" s="136">
        <f t="shared" si="117"/>
        <v>0</v>
      </c>
      <c r="BK563" s="136">
        <f t="shared" si="117"/>
        <v>0</v>
      </c>
      <c r="BL563" s="136">
        <f t="shared" si="117"/>
        <v>0</v>
      </c>
      <c r="BM563" s="136">
        <f t="shared" si="117"/>
        <v>0</v>
      </c>
      <c r="BN563" s="136">
        <f t="shared" si="117"/>
        <v>0</v>
      </c>
      <c r="BO563" s="136">
        <f t="shared" si="117"/>
        <v>0</v>
      </c>
      <c r="BP563" s="136">
        <f t="shared" si="116"/>
        <v>0</v>
      </c>
      <c r="BQ563" s="136">
        <f t="shared" si="116"/>
        <v>0</v>
      </c>
      <c r="BR563" s="136">
        <f t="shared" si="116"/>
        <v>0</v>
      </c>
      <c r="BS563" s="136">
        <f t="shared" si="116"/>
        <v>0</v>
      </c>
      <c r="BT563" s="136">
        <f t="shared" si="116"/>
        <v>0</v>
      </c>
      <c r="BU563" s="136">
        <f t="shared" si="116"/>
        <v>0</v>
      </c>
      <c r="BV563" s="136">
        <f t="shared" si="116"/>
        <v>0</v>
      </c>
      <c r="BW563" s="136">
        <f t="shared" si="116"/>
        <v>0</v>
      </c>
      <c r="BX563" s="136">
        <f t="shared" si="116"/>
        <v>0</v>
      </c>
      <c r="BY563" s="136">
        <f t="shared" si="116"/>
        <v>0</v>
      </c>
      <c r="CA563" s="136" t="e">
        <f>CA101-#REF!</f>
        <v>#REF!</v>
      </c>
      <c r="CB563" s="136" t="e">
        <f>CB101-#REF!</f>
        <v>#REF!</v>
      </c>
    </row>
    <row r="564" spans="8:80" hidden="1" x14ac:dyDescent="0.3">
      <c r="H564" s="136">
        <f t="shared" ref="H564:Q565" si="118">H102-BZ102</f>
        <v>0</v>
      </c>
      <c r="I564" s="136">
        <f t="shared" si="118"/>
        <v>0</v>
      </c>
      <c r="J564" s="136">
        <f t="shared" si="118"/>
        <v>0</v>
      </c>
      <c r="K564" s="136">
        <f t="shared" si="118"/>
        <v>0</v>
      </c>
      <c r="L564" s="136">
        <f t="shared" si="118"/>
        <v>0</v>
      </c>
      <c r="M564" s="136">
        <f t="shared" si="118"/>
        <v>0</v>
      </c>
      <c r="N564" s="136">
        <f t="shared" si="118"/>
        <v>0</v>
      </c>
      <c r="O564" s="136">
        <f t="shared" si="118"/>
        <v>0</v>
      </c>
      <c r="P564" s="136">
        <f t="shared" si="118"/>
        <v>0</v>
      </c>
      <c r="Q564" s="136">
        <f t="shared" si="118"/>
        <v>0</v>
      </c>
      <c r="R564" s="136">
        <f t="shared" si="117"/>
        <v>0</v>
      </c>
      <c r="S564" s="136">
        <f t="shared" si="117"/>
        <v>0</v>
      </c>
      <c r="T564" s="136">
        <f t="shared" si="117"/>
        <v>0</v>
      </c>
      <c r="U564" s="136">
        <f t="shared" si="117"/>
        <v>0</v>
      </c>
      <c r="V564" s="136">
        <f t="shared" si="117"/>
        <v>0</v>
      </c>
      <c r="W564" s="136">
        <f t="shared" si="117"/>
        <v>0</v>
      </c>
      <c r="X564" s="136">
        <f t="shared" si="117"/>
        <v>0</v>
      </c>
      <c r="Y564" s="136">
        <f t="shared" si="117"/>
        <v>0</v>
      </c>
      <c r="Z564" s="136">
        <f t="shared" si="117"/>
        <v>0</v>
      </c>
      <c r="AA564" s="136">
        <f t="shared" si="117"/>
        <v>0</v>
      </c>
      <c r="AB564" s="136">
        <f t="shared" si="117"/>
        <v>0</v>
      </c>
      <c r="AC564" s="136">
        <f t="shared" si="117"/>
        <v>0</v>
      </c>
      <c r="AD564" s="136">
        <f t="shared" si="117"/>
        <v>0</v>
      </c>
      <c r="AE564" s="136">
        <f t="shared" si="117"/>
        <v>0</v>
      </c>
      <c r="AF564" s="136">
        <f t="shared" si="117"/>
        <v>0</v>
      </c>
      <c r="AG564" s="136">
        <f t="shared" si="117"/>
        <v>0</v>
      </c>
      <c r="AH564" s="136">
        <f t="shared" si="117"/>
        <v>0</v>
      </c>
      <c r="AI564" s="136">
        <f t="shared" si="117"/>
        <v>0</v>
      </c>
      <c r="AJ564" s="136">
        <f t="shared" si="117"/>
        <v>0</v>
      </c>
      <c r="AK564" s="136">
        <f t="shared" si="117"/>
        <v>0</v>
      </c>
      <c r="AL564" s="136">
        <f t="shared" si="117"/>
        <v>0</v>
      </c>
      <c r="AM564" s="136">
        <f t="shared" si="117"/>
        <v>0</v>
      </c>
      <c r="AN564" s="136">
        <f t="shared" si="117"/>
        <v>0</v>
      </c>
      <c r="AO564" s="136">
        <f t="shared" si="117"/>
        <v>0</v>
      </c>
      <c r="AP564" s="136">
        <f t="shared" si="117"/>
        <v>0</v>
      </c>
      <c r="AQ564" s="136">
        <f t="shared" si="117"/>
        <v>0</v>
      </c>
      <c r="AR564" s="136">
        <f t="shared" si="117"/>
        <v>0</v>
      </c>
      <c r="AS564" s="136">
        <f t="shared" si="117"/>
        <v>0</v>
      </c>
      <c r="AT564" s="136">
        <f t="shared" si="117"/>
        <v>0</v>
      </c>
      <c r="AU564" s="136">
        <f t="shared" si="117"/>
        <v>0</v>
      </c>
      <c r="AV564" s="136">
        <f t="shared" si="117"/>
        <v>0</v>
      </c>
      <c r="AW564" s="136">
        <f t="shared" si="117"/>
        <v>0</v>
      </c>
      <c r="AX564" s="136">
        <f t="shared" si="117"/>
        <v>0</v>
      </c>
      <c r="AY564" s="136">
        <f t="shared" si="117"/>
        <v>0</v>
      </c>
      <c r="AZ564" s="136">
        <f t="shared" si="117"/>
        <v>0</v>
      </c>
      <c r="BA564" s="136">
        <f t="shared" si="117"/>
        <v>0</v>
      </c>
      <c r="BB564" s="136">
        <f t="shared" si="117"/>
        <v>0</v>
      </c>
      <c r="BC564" s="136">
        <f t="shared" si="117"/>
        <v>0</v>
      </c>
      <c r="BD564" s="136">
        <f t="shared" si="117"/>
        <v>0</v>
      </c>
      <c r="BE564" s="136">
        <f t="shared" si="117"/>
        <v>0</v>
      </c>
      <c r="BF564" s="136">
        <f t="shared" si="117"/>
        <v>0</v>
      </c>
      <c r="BG564" s="136">
        <f t="shared" si="117"/>
        <v>0</v>
      </c>
      <c r="BH564" s="136">
        <f t="shared" si="117"/>
        <v>0</v>
      </c>
      <c r="BI564" s="136">
        <f t="shared" si="117"/>
        <v>0</v>
      </c>
      <c r="BJ564" s="136">
        <f t="shared" si="117"/>
        <v>0</v>
      </c>
      <c r="BK564" s="136">
        <f t="shared" si="117"/>
        <v>0</v>
      </c>
      <c r="BL564" s="136">
        <f t="shared" si="117"/>
        <v>0</v>
      </c>
      <c r="BM564" s="136">
        <f t="shared" si="117"/>
        <v>0</v>
      </c>
      <c r="BN564" s="136">
        <f t="shared" si="117"/>
        <v>0</v>
      </c>
      <c r="BO564" s="136">
        <f t="shared" si="117"/>
        <v>0</v>
      </c>
      <c r="BP564" s="136">
        <f t="shared" si="116"/>
        <v>0</v>
      </c>
      <c r="BQ564" s="136">
        <f t="shared" si="116"/>
        <v>0</v>
      </c>
      <c r="BR564" s="136">
        <f t="shared" si="116"/>
        <v>0</v>
      </c>
      <c r="BS564" s="136">
        <f t="shared" si="116"/>
        <v>0</v>
      </c>
      <c r="BT564" s="136">
        <f t="shared" si="116"/>
        <v>0</v>
      </c>
      <c r="BU564" s="136">
        <f t="shared" si="116"/>
        <v>0</v>
      </c>
      <c r="BV564" s="136">
        <f t="shared" si="116"/>
        <v>0</v>
      </c>
      <c r="BW564" s="136">
        <f t="shared" si="116"/>
        <v>0</v>
      </c>
      <c r="BX564" s="136">
        <f t="shared" si="116"/>
        <v>0</v>
      </c>
      <c r="BY564" s="136">
        <f t="shared" si="116"/>
        <v>0</v>
      </c>
      <c r="CA564" s="136" t="e">
        <f>CA102-#REF!</f>
        <v>#REF!</v>
      </c>
      <c r="CB564" s="136" t="e">
        <f>CB102-#REF!</f>
        <v>#REF!</v>
      </c>
    </row>
    <row r="565" spans="8:80" hidden="1" x14ac:dyDescent="0.3">
      <c r="H565" s="136">
        <f t="shared" si="118"/>
        <v>0</v>
      </c>
      <c r="I565" s="136">
        <f t="shared" si="118"/>
        <v>0</v>
      </c>
      <c r="J565" s="136">
        <f t="shared" si="118"/>
        <v>0</v>
      </c>
      <c r="K565" s="136">
        <f t="shared" si="118"/>
        <v>0</v>
      </c>
      <c r="L565" s="136">
        <f t="shared" si="118"/>
        <v>0</v>
      </c>
      <c r="M565" s="136">
        <f t="shared" si="118"/>
        <v>0</v>
      </c>
      <c r="N565" s="136">
        <f t="shared" si="118"/>
        <v>0</v>
      </c>
      <c r="O565" s="136">
        <f t="shared" si="118"/>
        <v>0</v>
      </c>
      <c r="P565" s="136">
        <f t="shared" si="118"/>
        <v>0</v>
      </c>
      <c r="Q565" s="136">
        <f t="shared" si="118"/>
        <v>0</v>
      </c>
      <c r="R565" s="136">
        <f t="shared" si="117"/>
        <v>0</v>
      </c>
      <c r="S565" s="136">
        <f t="shared" si="117"/>
        <v>0</v>
      </c>
      <c r="T565" s="136">
        <f t="shared" si="117"/>
        <v>0</v>
      </c>
      <c r="U565" s="136">
        <f t="shared" si="117"/>
        <v>0</v>
      </c>
      <c r="V565" s="136">
        <f t="shared" si="117"/>
        <v>0</v>
      </c>
      <c r="W565" s="136">
        <f t="shared" si="117"/>
        <v>0</v>
      </c>
      <c r="X565" s="136">
        <f t="shared" si="117"/>
        <v>0</v>
      </c>
      <c r="Y565" s="136">
        <f t="shared" si="117"/>
        <v>0</v>
      </c>
      <c r="Z565" s="136">
        <f t="shared" si="117"/>
        <v>0</v>
      </c>
      <c r="AA565" s="136">
        <f t="shared" si="117"/>
        <v>0</v>
      </c>
      <c r="AB565" s="136">
        <f t="shared" si="117"/>
        <v>0</v>
      </c>
      <c r="AC565" s="136">
        <f t="shared" si="117"/>
        <v>0</v>
      </c>
      <c r="AD565" s="136">
        <f t="shared" si="117"/>
        <v>0</v>
      </c>
      <c r="AE565" s="136">
        <f t="shared" si="117"/>
        <v>0</v>
      </c>
      <c r="AF565" s="136">
        <f t="shared" si="117"/>
        <v>0</v>
      </c>
      <c r="AG565" s="136">
        <f t="shared" si="117"/>
        <v>0</v>
      </c>
      <c r="AH565" s="136">
        <f t="shared" si="117"/>
        <v>0</v>
      </c>
      <c r="AI565" s="136">
        <f t="shared" si="117"/>
        <v>0</v>
      </c>
      <c r="AJ565" s="136">
        <f t="shared" si="117"/>
        <v>0</v>
      </c>
      <c r="AK565" s="136">
        <f t="shared" si="117"/>
        <v>0</v>
      </c>
      <c r="AL565" s="136">
        <f t="shared" si="117"/>
        <v>0</v>
      </c>
      <c r="AM565" s="136">
        <f t="shared" si="117"/>
        <v>0</v>
      </c>
      <c r="AN565" s="136">
        <f t="shared" si="117"/>
        <v>0</v>
      </c>
      <c r="AO565" s="136">
        <f t="shared" si="117"/>
        <v>0</v>
      </c>
      <c r="AP565" s="136">
        <f t="shared" si="117"/>
        <v>0</v>
      </c>
      <c r="AQ565" s="136">
        <f t="shared" si="117"/>
        <v>0</v>
      </c>
      <c r="AR565" s="136">
        <f t="shared" si="117"/>
        <v>0</v>
      </c>
      <c r="AS565" s="136">
        <f t="shared" si="117"/>
        <v>0</v>
      </c>
      <c r="AT565" s="136">
        <f t="shared" si="117"/>
        <v>0</v>
      </c>
      <c r="AU565" s="136">
        <f t="shared" si="117"/>
        <v>0</v>
      </c>
      <c r="AV565" s="136">
        <f t="shared" si="117"/>
        <v>0</v>
      </c>
      <c r="AW565" s="136">
        <f t="shared" si="117"/>
        <v>0</v>
      </c>
      <c r="AX565" s="136">
        <f t="shared" si="117"/>
        <v>0</v>
      </c>
      <c r="AY565" s="136">
        <f t="shared" si="117"/>
        <v>0</v>
      </c>
      <c r="AZ565" s="136">
        <f t="shared" si="117"/>
        <v>0</v>
      </c>
      <c r="BA565" s="136">
        <f t="shared" si="117"/>
        <v>0</v>
      </c>
      <c r="BB565" s="136">
        <f t="shared" si="117"/>
        <v>0</v>
      </c>
      <c r="BC565" s="136">
        <f t="shared" si="117"/>
        <v>0</v>
      </c>
      <c r="BD565" s="136">
        <f t="shared" si="117"/>
        <v>0</v>
      </c>
      <c r="BE565" s="136">
        <f t="shared" si="117"/>
        <v>0</v>
      </c>
      <c r="BF565" s="136">
        <f t="shared" si="117"/>
        <v>0</v>
      </c>
      <c r="BG565" s="136">
        <f t="shared" si="117"/>
        <v>0</v>
      </c>
      <c r="BH565" s="136">
        <f t="shared" si="117"/>
        <v>0</v>
      </c>
      <c r="BI565" s="136">
        <f t="shared" si="117"/>
        <v>0</v>
      </c>
      <c r="BJ565" s="136">
        <f t="shared" si="117"/>
        <v>0</v>
      </c>
      <c r="BK565" s="136">
        <f t="shared" si="117"/>
        <v>0</v>
      </c>
      <c r="BL565" s="136">
        <f t="shared" si="117"/>
        <v>0</v>
      </c>
      <c r="BM565" s="136">
        <f t="shared" si="117"/>
        <v>0</v>
      </c>
      <c r="BN565" s="136">
        <f t="shared" si="117"/>
        <v>0</v>
      </c>
      <c r="BO565" s="136">
        <f t="shared" si="117"/>
        <v>0</v>
      </c>
      <c r="BP565" s="136">
        <f t="shared" si="116"/>
        <v>0</v>
      </c>
      <c r="BQ565" s="136">
        <f t="shared" si="116"/>
        <v>0</v>
      </c>
      <c r="BR565" s="136">
        <f t="shared" si="116"/>
        <v>0</v>
      </c>
      <c r="BS565" s="136">
        <f t="shared" si="116"/>
        <v>0</v>
      </c>
      <c r="BT565" s="136">
        <f t="shared" si="116"/>
        <v>0</v>
      </c>
      <c r="BU565" s="136">
        <f t="shared" si="116"/>
        <v>0</v>
      </c>
      <c r="BV565" s="136">
        <f t="shared" si="116"/>
        <v>0</v>
      </c>
      <c r="BW565" s="136">
        <f t="shared" si="116"/>
        <v>0</v>
      </c>
      <c r="BX565" s="136">
        <f t="shared" si="116"/>
        <v>0</v>
      </c>
      <c r="BY565" s="136">
        <f t="shared" si="116"/>
        <v>0</v>
      </c>
      <c r="CA565" s="136" t="e">
        <f>CA103-#REF!</f>
        <v>#REF!</v>
      </c>
      <c r="CB565" s="136" t="e">
        <f>CB103-#REF!</f>
        <v>#REF!</v>
      </c>
    </row>
    <row r="566" spans="8:80" hidden="1" x14ac:dyDescent="0.3">
      <c r="H566" s="136">
        <f t="shared" ref="H566:BS566" si="119">H110-BZ110</f>
        <v>0</v>
      </c>
      <c r="I566" s="136">
        <f t="shared" si="119"/>
        <v>0</v>
      </c>
      <c r="J566" s="136">
        <f t="shared" si="119"/>
        <v>0</v>
      </c>
      <c r="K566" s="136">
        <f t="shared" si="119"/>
        <v>0</v>
      </c>
      <c r="L566" s="136">
        <f t="shared" si="119"/>
        <v>0</v>
      </c>
      <c r="M566" s="136">
        <f t="shared" si="119"/>
        <v>0</v>
      </c>
      <c r="N566" s="136">
        <f t="shared" si="119"/>
        <v>0</v>
      </c>
      <c r="O566" s="136">
        <f t="shared" si="119"/>
        <v>0</v>
      </c>
      <c r="P566" s="136">
        <f t="shared" si="119"/>
        <v>0</v>
      </c>
      <c r="Q566" s="136">
        <f t="shared" si="119"/>
        <v>0</v>
      </c>
      <c r="R566" s="136">
        <f t="shared" si="119"/>
        <v>0</v>
      </c>
      <c r="S566" s="136">
        <f t="shared" si="119"/>
        <v>0</v>
      </c>
      <c r="T566" s="136">
        <f t="shared" si="119"/>
        <v>0</v>
      </c>
      <c r="U566" s="136">
        <f t="shared" si="119"/>
        <v>0</v>
      </c>
      <c r="V566" s="136">
        <f t="shared" si="119"/>
        <v>0</v>
      </c>
      <c r="W566" s="136">
        <f t="shared" si="119"/>
        <v>0</v>
      </c>
      <c r="X566" s="136">
        <f t="shared" si="119"/>
        <v>0</v>
      </c>
      <c r="Y566" s="136">
        <f t="shared" si="119"/>
        <v>0</v>
      </c>
      <c r="Z566" s="136">
        <f t="shared" si="119"/>
        <v>0</v>
      </c>
      <c r="AA566" s="136">
        <f t="shared" si="119"/>
        <v>0</v>
      </c>
      <c r="AB566" s="136">
        <f t="shared" si="119"/>
        <v>0</v>
      </c>
      <c r="AC566" s="136">
        <f t="shared" si="119"/>
        <v>0</v>
      </c>
      <c r="AD566" s="136">
        <f t="shared" si="119"/>
        <v>0</v>
      </c>
      <c r="AE566" s="136">
        <f t="shared" si="119"/>
        <v>0</v>
      </c>
      <c r="AF566" s="136">
        <f t="shared" si="119"/>
        <v>0</v>
      </c>
      <c r="AG566" s="136">
        <f t="shared" si="119"/>
        <v>0</v>
      </c>
      <c r="AH566" s="136">
        <f t="shared" si="119"/>
        <v>0</v>
      </c>
      <c r="AI566" s="136">
        <f t="shared" si="119"/>
        <v>0</v>
      </c>
      <c r="AJ566" s="136">
        <f t="shared" si="119"/>
        <v>0</v>
      </c>
      <c r="AK566" s="136">
        <f t="shared" si="119"/>
        <v>0</v>
      </c>
      <c r="AL566" s="136">
        <f t="shared" si="119"/>
        <v>0</v>
      </c>
      <c r="AM566" s="136">
        <f t="shared" si="119"/>
        <v>0</v>
      </c>
      <c r="AN566" s="136">
        <f t="shared" si="119"/>
        <v>0</v>
      </c>
      <c r="AO566" s="136">
        <f t="shared" si="119"/>
        <v>0</v>
      </c>
      <c r="AP566" s="136">
        <f t="shared" si="119"/>
        <v>0</v>
      </c>
      <c r="AQ566" s="136">
        <f t="shared" si="119"/>
        <v>0</v>
      </c>
      <c r="AR566" s="136">
        <f t="shared" si="119"/>
        <v>0</v>
      </c>
      <c r="AS566" s="136">
        <f t="shared" si="119"/>
        <v>0</v>
      </c>
      <c r="AT566" s="136">
        <f t="shared" si="119"/>
        <v>0</v>
      </c>
      <c r="AU566" s="136">
        <f t="shared" si="119"/>
        <v>0</v>
      </c>
      <c r="AV566" s="136">
        <f t="shared" si="119"/>
        <v>0</v>
      </c>
      <c r="AW566" s="136">
        <f t="shared" si="119"/>
        <v>0</v>
      </c>
      <c r="AX566" s="136">
        <f t="shared" si="119"/>
        <v>0</v>
      </c>
      <c r="AY566" s="136">
        <f t="shared" si="119"/>
        <v>0</v>
      </c>
      <c r="AZ566" s="136">
        <f t="shared" si="119"/>
        <v>0</v>
      </c>
      <c r="BA566" s="136">
        <f t="shared" si="119"/>
        <v>0</v>
      </c>
      <c r="BB566" s="136">
        <f t="shared" si="119"/>
        <v>0</v>
      </c>
      <c r="BC566" s="136">
        <f t="shared" si="119"/>
        <v>0</v>
      </c>
      <c r="BD566" s="136">
        <f t="shared" si="119"/>
        <v>0</v>
      </c>
      <c r="BE566" s="136">
        <f t="shared" si="119"/>
        <v>0</v>
      </c>
      <c r="BF566" s="136">
        <f t="shared" si="119"/>
        <v>0</v>
      </c>
      <c r="BG566" s="136">
        <f t="shared" si="119"/>
        <v>0</v>
      </c>
      <c r="BH566" s="136">
        <f t="shared" si="119"/>
        <v>0</v>
      </c>
      <c r="BI566" s="136">
        <f t="shared" si="119"/>
        <v>0</v>
      </c>
      <c r="BJ566" s="136">
        <f t="shared" si="119"/>
        <v>0</v>
      </c>
      <c r="BK566" s="136">
        <f t="shared" si="119"/>
        <v>0</v>
      </c>
      <c r="BL566" s="136">
        <f t="shared" si="119"/>
        <v>0</v>
      </c>
      <c r="BM566" s="136">
        <f t="shared" si="119"/>
        <v>0</v>
      </c>
      <c r="BN566" s="136">
        <f t="shared" si="119"/>
        <v>0</v>
      </c>
      <c r="BO566" s="136">
        <f t="shared" si="119"/>
        <v>0</v>
      </c>
      <c r="BP566" s="136">
        <f t="shared" si="119"/>
        <v>0</v>
      </c>
      <c r="BQ566" s="136">
        <f t="shared" si="119"/>
        <v>0</v>
      </c>
      <c r="BR566" s="136">
        <f t="shared" si="119"/>
        <v>0</v>
      </c>
      <c r="BS566" s="136">
        <f t="shared" si="119"/>
        <v>0</v>
      </c>
      <c r="BT566" s="136">
        <f t="shared" ref="BT566:BY566" si="120">BT110-EL110</f>
        <v>0</v>
      </c>
      <c r="BU566" s="136">
        <f t="shared" si="120"/>
        <v>0</v>
      </c>
      <c r="BV566" s="136">
        <f t="shared" si="120"/>
        <v>0</v>
      </c>
      <c r="BW566" s="136">
        <f t="shared" si="120"/>
        <v>0</v>
      </c>
      <c r="BX566" s="136">
        <f t="shared" si="120"/>
        <v>0</v>
      </c>
      <c r="BY566" s="136">
        <f t="shared" si="120"/>
        <v>0</v>
      </c>
      <c r="CA566" s="136" t="e">
        <f>CA110-#REF!</f>
        <v>#REF!</v>
      </c>
      <c r="CB566" s="136" t="e">
        <f>CB110-#REF!</f>
        <v>#REF!</v>
      </c>
    </row>
    <row r="567" spans="8:80" hidden="1" x14ac:dyDescent="0.3">
      <c r="H567" s="136">
        <f t="shared" ref="H567:BS570" si="121">H112-BZ112</f>
        <v>0</v>
      </c>
      <c r="I567" s="136">
        <f t="shared" si="121"/>
        <v>0</v>
      </c>
      <c r="J567" s="136">
        <f t="shared" si="121"/>
        <v>0</v>
      </c>
      <c r="K567" s="136">
        <f t="shared" si="121"/>
        <v>0</v>
      </c>
      <c r="L567" s="136">
        <f t="shared" si="121"/>
        <v>0</v>
      </c>
      <c r="M567" s="136">
        <f t="shared" si="121"/>
        <v>0</v>
      </c>
      <c r="N567" s="136">
        <f t="shared" si="121"/>
        <v>0</v>
      </c>
      <c r="O567" s="136">
        <f t="shared" si="121"/>
        <v>0</v>
      </c>
      <c r="P567" s="136">
        <f t="shared" si="121"/>
        <v>0</v>
      </c>
      <c r="Q567" s="136">
        <f t="shared" si="121"/>
        <v>0</v>
      </c>
      <c r="R567" s="136">
        <f t="shared" si="121"/>
        <v>0</v>
      </c>
      <c r="S567" s="136">
        <f t="shared" si="121"/>
        <v>0</v>
      </c>
      <c r="T567" s="136">
        <f t="shared" si="121"/>
        <v>0</v>
      </c>
      <c r="U567" s="136">
        <f t="shared" si="121"/>
        <v>0</v>
      </c>
      <c r="V567" s="136">
        <f t="shared" si="121"/>
        <v>0</v>
      </c>
      <c r="W567" s="136">
        <f t="shared" si="121"/>
        <v>0</v>
      </c>
      <c r="X567" s="136">
        <f t="shared" si="121"/>
        <v>0</v>
      </c>
      <c r="Y567" s="136">
        <f t="shared" si="121"/>
        <v>0</v>
      </c>
      <c r="Z567" s="136">
        <f t="shared" si="121"/>
        <v>0</v>
      </c>
      <c r="AA567" s="136">
        <f t="shared" si="121"/>
        <v>0</v>
      </c>
      <c r="AB567" s="136">
        <f t="shared" si="121"/>
        <v>0</v>
      </c>
      <c r="AC567" s="136">
        <f t="shared" si="121"/>
        <v>0</v>
      </c>
      <c r="AD567" s="136">
        <f t="shared" si="121"/>
        <v>0</v>
      </c>
      <c r="AE567" s="136">
        <f t="shared" si="121"/>
        <v>0</v>
      </c>
      <c r="AF567" s="136">
        <f t="shared" si="121"/>
        <v>0</v>
      </c>
      <c r="AG567" s="136">
        <f t="shared" si="121"/>
        <v>0</v>
      </c>
      <c r="AH567" s="136">
        <f t="shared" si="121"/>
        <v>0</v>
      </c>
      <c r="AI567" s="136">
        <f t="shared" si="121"/>
        <v>0</v>
      </c>
      <c r="AJ567" s="136">
        <f t="shared" si="121"/>
        <v>0</v>
      </c>
      <c r="AK567" s="136">
        <f t="shared" si="121"/>
        <v>0</v>
      </c>
      <c r="AL567" s="136">
        <f t="shared" si="121"/>
        <v>0</v>
      </c>
      <c r="AM567" s="136">
        <f t="shared" si="121"/>
        <v>0</v>
      </c>
      <c r="AN567" s="136">
        <f t="shared" si="121"/>
        <v>0</v>
      </c>
      <c r="AO567" s="136">
        <f t="shared" si="121"/>
        <v>0</v>
      </c>
      <c r="AP567" s="136">
        <f t="shared" si="121"/>
        <v>0</v>
      </c>
      <c r="AQ567" s="136">
        <f t="shared" si="121"/>
        <v>0</v>
      </c>
      <c r="AR567" s="136">
        <f t="shared" si="121"/>
        <v>0</v>
      </c>
      <c r="AS567" s="136">
        <f t="shared" si="121"/>
        <v>0</v>
      </c>
      <c r="AT567" s="136">
        <f t="shared" si="121"/>
        <v>0</v>
      </c>
      <c r="AU567" s="136">
        <f t="shared" si="121"/>
        <v>0</v>
      </c>
      <c r="AV567" s="136">
        <f t="shared" si="121"/>
        <v>0</v>
      </c>
      <c r="AW567" s="136">
        <f t="shared" si="121"/>
        <v>0</v>
      </c>
      <c r="AX567" s="136">
        <f t="shared" si="121"/>
        <v>0</v>
      </c>
      <c r="AY567" s="136">
        <f t="shared" si="121"/>
        <v>0</v>
      </c>
      <c r="AZ567" s="136">
        <f t="shared" si="121"/>
        <v>0</v>
      </c>
      <c r="BA567" s="136">
        <f t="shared" si="121"/>
        <v>0</v>
      </c>
      <c r="BB567" s="136">
        <f t="shared" si="121"/>
        <v>0</v>
      </c>
      <c r="BC567" s="136">
        <f t="shared" si="121"/>
        <v>0</v>
      </c>
      <c r="BD567" s="136">
        <f t="shared" si="121"/>
        <v>0</v>
      </c>
      <c r="BE567" s="136">
        <f t="shared" si="121"/>
        <v>0</v>
      </c>
      <c r="BF567" s="136">
        <f t="shared" si="121"/>
        <v>0</v>
      </c>
      <c r="BG567" s="136">
        <f t="shared" si="121"/>
        <v>0</v>
      </c>
      <c r="BH567" s="136">
        <f t="shared" si="121"/>
        <v>0</v>
      </c>
      <c r="BI567" s="136">
        <f t="shared" si="121"/>
        <v>0</v>
      </c>
      <c r="BJ567" s="136">
        <f t="shared" si="121"/>
        <v>0</v>
      </c>
      <c r="BK567" s="136">
        <f t="shared" si="121"/>
        <v>0</v>
      </c>
      <c r="BL567" s="136">
        <f t="shared" si="121"/>
        <v>0</v>
      </c>
      <c r="BM567" s="136">
        <f t="shared" si="121"/>
        <v>0</v>
      </c>
      <c r="BN567" s="136">
        <f t="shared" si="121"/>
        <v>0</v>
      </c>
      <c r="BO567" s="136">
        <f t="shared" si="121"/>
        <v>0</v>
      </c>
      <c r="BP567" s="136">
        <f t="shared" si="121"/>
        <v>0</v>
      </c>
      <c r="BQ567" s="136">
        <f t="shared" si="121"/>
        <v>0</v>
      </c>
      <c r="BR567" s="136">
        <f t="shared" si="121"/>
        <v>0</v>
      </c>
      <c r="BS567" s="136">
        <f t="shared" si="121"/>
        <v>0</v>
      </c>
      <c r="BT567" s="136">
        <f t="shared" ref="BT567:BY582" si="122">BT112-EL112</f>
        <v>0</v>
      </c>
      <c r="BU567" s="136">
        <f t="shared" si="122"/>
        <v>0</v>
      </c>
      <c r="BV567" s="136">
        <f t="shared" si="122"/>
        <v>0</v>
      </c>
      <c r="BW567" s="136">
        <f t="shared" si="122"/>
        <v>0</v>
      </c>
      <c r="BX567" s="136">
        <f t="shared" si="122"/>
        <v>0</v>
      </c>
      <c r="BY567" s="136">
        <f t="shared" si="122"/>
        <v>0</v>
      </c>
      <c r="CA567" s="136" t="e">
        <f>CA112-#REF!</f>
        <v>#REF!</v>
      </c>
      <c r="CB567" s="136" t="e">
        <f>CB112-#REF!</f>
        <v>#REF!</v>
      </c>
    </row>
    <row r="568" spans="8:80" hidden="1" x14ac:dyDescent="0.3">
      <c r="H568" s="136">
        <f t="shared" si="121"/>
        <v>0</v>
      </c>
      <c r="I568" s="136">
        <f t="shared" si="121"/>
        <v>0</v>
      </c>
      <c r="J568" s="136">
        <f t="shared" si="121"/>
        <v>0</v>
      </c>
      <c r="K568" s="136">
        <f t="shared" si="121"/>
        <v>0</v>
      </c>
      <c r="L568" s="136">
        <f t="shared" si="121"/>
        <v>0</v>
      </c>
      <c r="M568" s="136">
        <f t="shared" si="121"/>
        <v>0</v>
      </c>
      <c r="N568" s="136">
        <f t="shared" si="121"/>
        <v>0</v>
      </c>
      <c r="O568" s="136">
        <f t="shared" si="121"/>
        <v>0</v>
      </c>
      <c r="P568" s="136">
        <f t="shared" si="121"/>
        <v>0</v>
      </c>
      <c r="Q568" s="136">
        <f t="shared" si="121"/>
        <v>0</v>
      </c>
      <c r="R568" s="136">
        <f t="shared" si="121"/>
        <v>0</v>
      </c>
      <c r="S568" s="136">
        <f t="shared" si="121"/>
        <v>0</v>
      </c>
      <c r="T568" s="136">
        <f t="shared" si="121"/>
        <v>0</v>
      </c>
      <c r="U568" s="136">
        <f t="shared" si="121"/>
        <v>0</v>
      </c>
      <c r="V568" s="136">
        <f t="shared" si="121"/>
        <v>0</v>
      </c>
      <c r="W568" s="136">
        <f t="shared" si="121"/>
        <v>0</v>
      </c>
      <c r="X568" s="136">
        <f t="shared" si="121"/>
        <v>0</v>
      </c>
      <c r="Y568" s="136">
        <f t="shared" si="121"/>
        <v>0</v>
      </c>
      <c r="Z568" s="136">
        <f t="shared" si="121"/>
        <v>0</v>
      </c>
      <c r="AA568" s="136">
        <f t="shared" si="121"/>
        <v>0</v>
      </c>
      <c r="AB568" s="136">
        <f t="shared" si="121"/>
        <v>0</v>
      </c>
      <c r="AC568" s="136">
        <f t="shared" si="121"/>
        <v>0</v>
      </c>
      <c r="AD568" s="136">
        <f t="shared" si="121"/>
        <v>0</v>
      </c>
      <c r="AE568" s="136">
        <f t="shared" si="121"/>
        <v>0</v>
      </c>
      <c r="AF568" s="136">
        <f t="shared" si="121"/>
        <v>0</v>
      </c>
      <c r="AG568" s="136">
        <f t="shared" si="121"/>
        <v>0</v>
      </c>
      <c r="AH568" s="136">
        <f t="shared" si="121"/>
        <v>0</v>
      </c>
      <c r="AI568" s="136">
        <f t="shared" si="121"/>
        <v>0</v>
      </c>
      <c r="AJ568" s="136">
        <f t="shared" si="121"/>
        <v>0</v>
      </c>
      <c r="AK568" s="136">
        <f t="shared" si="121"/>
        <v>0</v>
      </c>
      <c r="AL568" s="136">
        <f t="shared" si="121"/>
        <v>0</v>
      </c>
      <c r="AM568" s="136">
        <f t="shared" si="121"/>
        <v>0</v>
      </c>
      <c r="AN568" s="136">
        <f t="shared" si="121"/>
        <v>0</v>
      </c>
      <c r="AO568" s="136">
        <f t="shared" si="121"/>
        <v>0</v>
      </c>
      <c r="AP568" s="136">
        <f t="shared" si="121"/>
        <v>0</v>
      </c>
      <c r="AQ568" s="136">
        <f t="shared" si="121"/>
        <v>0</v>
      </c>
      <c r="AR568" s="136">
        <f t="shared" si="121"/>
        <v>0</v>
      </c>
      <c r="AS568" s="136">
        <f t="shared" si="121"/>
        <v>0</v>
      </c>
      <c r="AT568" s="136">
        <f t="shared" si="121"/>
        <v>0</v>
      </c>
      <c r="AU568" s="136">
        <f t="shared" si="121"/>
        <v>0</v>
      </c>
      <c r="AV568" s="136">
        <f t="shared" si="121"/>
        <v>0</v>
      </c>
      <c r="AW568" s="136">
        <f t="shared" si="121"/>
        <v>0</v>
      </c>
      <c r="AX568" s="136">
        <f t="shared" si="121"/>
        <v>0</v>
      </c>
      <c r="AY568" s="136">
        <f t="shared" si="121"/>
        <v>0</v>
      </c>
      <c r="AZ568" s="136">
        <f t="shared" si="121"/>
        <v>0</v>
      </c>
      <c r="BA568" s="136">
        <f t="shared" si="121"/>
        <v>0</v>
      </c>
      <c r="BB568" s="136">
        <f t="shared" si="121"/>
        <v>0</v>
      </c>
      <c r="BC568" s="136">
        <f t="shared" si="121"/>
        <v>0</v>
      </c>
      <c r="BD568" s="136">
        <f t="shared" si="121"/>
        <v>0</v>
      </c>
      <c r="BE568" s="136">
        <f t="shared" si="121"/>
        <v>0</v>
      </c>
      <c r="BF568" s="136">
        <f t="shared" si="121"/>
        <v>0</v>
      </c>
      <c r="BG568" s="136">
        <f t="shared" si="121"/>
        <v>0</v>
      </c>
      <c r="BH568" s="136">
        <f t="shared" si="121"/>
        <v>0</v>
      </c>
      <c r="BI568" s="136">
        <f t="shared" si="121"/>
        <v>0</v>
      </c>
      <c r="BJ568" s="136">
        <f t="shared" si="121"/>
        <v>0</v>
      </c>
      <c r="BK568" s="136">
        <f t="shared" si="121"/>
        <v>0</v>
      </c>
      <c r="BL568" s="136">
        <f t="shared" si="121"/>
        <v>0</v>
      </c>
      <c r="BM568" s="136">
        <f t="shared" si="121"/>
        <v>0</v>
      </c>
      <c r="BN568" s="136">
        <f t="shared" si="121"/>
        <v>0</v>
      </c>
      <c r="BO568" s="136">
        <f t="shared" si="121"/>
        <v>0</v>
      </c>
      <c r="BP568" s="136">
        <f t="shared" si="121"/>
        <v>0</v>
      </c>
      <c r="BQ568" s="136">
        <f t="shared" si="121"/>
        <v>0</v>
      </c>
      <c r="BR568" s="136">
        <f t="shared" si="121"/>
        <v>0</v>
      </c>
      <c r="BS568" s="136">
        <f t="shared" si="121"/>
        <v>0</v>
      </c>
      <c r="BT568" s="136">
        <f t="shared" si="122"/>
        <v>0</v>
      </c>
      <c r="BU568" s="136">
        <f t="shared" si="122"/>
        <v>0</v>
      </c>
      <c r="BV568" s="136">
        <f t="shared" si="122"/>
        <v>0</v>
      </c>
      <c r="BW568" s="136">
        <f t="shared" si="122"/>
        <v>0</v>
      </c>
      <c r="BX568" s="136">
        <f t="shared" si="122"/>
        <v>0</v>
      </c>
      <c r="BY568" s="136">
        <f t="shared" si="122"/>
        <v>0</v>
      </c>
      <c r="CA568" s="136" t="e">
        <f>CA113-#REF!</f>
        <v>#REF!</v>
      </c>
      <c r="CB568" s="136" t="e">
        <f>CB113-#REF!</f>
        <v>#REF!</v>
      </c>
    </row>
    <row r="569" spans="8:80" hidden="1" x14ac:dyDescent="0.3">
      <c r="H569" s="136">
        <f t="shared" si="121"/>
        <v>0</v>
      </c>
      <c r="I569" s="136">
        <f t="shared" si="121"/>
        <v>0</v>
      </c>
      <c r="J569" s="136">
        <f t="shared" si="121"/>
        <v>0</v>
      </c>
      <c r="K569" s="136">
        <f t="shared" si="121"/>
        <v>0</v>
      </c>
      <c r="L569" s="136">
        <f t="shared" si="121"/>
        <v>0</v>
      </c>
      <c r="M569" s="136">
        <f t="shared" si="121"/>
        <v>0</v>
      </c>
      <c r="N569" s="136">
        <f t="shared" si="121"/>
        <v>0</v>
      </c>
      <c r="O569" s="136">
        <f t="shared" si="121"/>
        <v>0</v>
      </c>
      <c r="P569" s="136">
        <f t="shared" si="121"/>
        <v>0</v>
      </c>
      <c r="Q569" s="136">
        <f t="shared" si="121"/>
        <v>0</v>
      </c>
      <c r="R569" s="136">
        <f t="shared" si="121"/>
        <v>0</v>
      </c>
      <c r="S569" s="136">
        <f t="shared" si="121"/>
        <v>0</v>
      </c>
      <c r="T569" s="136">
        <f t="shared" si="121"/>
        <v>0</v>
      </c>
      <c r="U569" s="136">
        <f t="shared" si="121"/>
        <v>0</v>
      </c>
      <c r="V569" s="136">
        <f t="shared" si="121"/>
        <v>0</v>
      </c>
      <c r="W569" s="136">
        <f t="shared" si="121"/>
        <v>0</v>
      </c>
      <c r="X569" s="136">
        <f t="shared" si="121"/>
        <v>0</v>
      </c>
      <c r="Y569" s="136">
        <f t="shared" si="121"/>
        <v>0</v>
      </c>
      <c r="Z569" s="136">
        <f t="shared" si="121"/>
        <v>0</v>
      </c>
      <c r="AA569" s="136">
        <f t="shared" si="121"/>
        <v>0</v>
      </c>
      <c r="AB569" s="136">
        <f t="shared" si="121"/>
        <v>0</v>
      </c>
      <c r="AC569" s="136">
        <f t="shared" si="121"/>
        <v>0</v>
      </c>
      <c r="AD569" s="136">
        <f t="shared" si="121"/>
        <v>0</v>
      </c>
      <c r="AE569" s="136">
        <f t="shared" si="121"/>
        <v>0</v>
      </c>
      <c r="AF569" s="136">
        <f t="shared" si="121"/>
        <v>0</v>
      </c>
      <c r="AG569" s="136">
        <f t="shared" si="121"/>
        <v>0</v>
      </c>
      <c r="AH569" s="136">
        <f t="shared" si="121"/>
        <v>0</v>
      </c>
      <c r="AI569" s="136">
        <f t="shared" si="121"/>
        <v>0</v>
      </c>
      <c r="AJ569" s="136">
        <f t="shared" si="121"/>
        <v>0</v>
      </c>
      <c r="AK569" s="136">
        <f t="shared" si="121"/>
        <v>0</v>
      </c>
      <c r="AL569" s="136">
        <f t="shared" si="121"/>
        <v>0</v>
      </c>
      <c r="AM569" s="136">
        <f t="shared" si="121"/>
        <v>0</v>
      </c>
      <c r="AN569" s="136">
        <f t="shared" si="121"/>
        <v>0</v>
      </c>
      <c r="AO569" s="136">
        <f t="shared" si="121"/>
        <v>0</v>
      </c>
      <c r="AP569" s="136">
        <f t="shared" si="121"/>
        <v>0</v>
      </c>
      <c r="AQ569" s="136">
        <f t="shared" si="121"/>
        <v>0</v>
      </c>
      <c r="AR569" s="136">
        <f t="shared" si="121"/>
        <v>0</v>
      </c>
      <c r="AS569" s="136">
        <f t="shared" si="121"/>
        <v>0</v>
      </c>
      <c r="AT569" s="136">
        <f t="shared" si="121"/>
        <v>0</v>
      </c>
      <c r="AU569" s="136">
        <f t="shared" si="121"/>
        <v>0</v>
      </c>
      <c r="AV569" s="136">
        <f t="shared" si="121"/>
        <v>0</v>
      </c>
      <c r="AW569" s="136">
        <f t="shared" si="121"/>
        <v>0</v>
      </c>
      <c r="AX569" s="136">
        <f t="shared" si="121"/>
        <v>0</v>
      </c>
      <c r="AY569" s="136">
        <f t="shared" si="121"/>
        <v>0</v>
      </c>
      <c r="AZ569" s="136">
        <f t="shared" si="121"/>
        <v>0</v>
      </c>
      <c r="BA569" s="136">
        <f t="shared" si="121"/>
        <v>0</v>
      </c>
      <c r="BB569" s="136">
        <f t="shared" si="121"/>
        <v>0</v>
      </c>
      <c r="BC569" s="136">
        <f t="shared" si="121"/>
        <v>0</v>
      </c>
      <c r="BD569" s="136">
        <f t="shared" si="121"/>
        <v>0</v>
      </c>
      <c r="BE569" s="136">
        <f t="shared" si="121"/>
        <v>0</v>
      </c>
      <c r="BF569" s="136">
        <f t="shared" si="121"/>
        <v>0</v>
      </c>
      <c r="BG569" s="136">
        <f t="shared" si="121"/>
        <v>0</v>
      </c>
      <c r="BH569" s="136">
        <f t="shared" si="121"/>
        <v>0</v>
      </c>
      <c r="BI569" s="136">
        <f t="shared" si="121"/>
        <v>0</v>
      </c>
      <c r="BJ569" s="136">
        <f t="shared" si="121"/>
        <v>0</v>
      </c>
      <c r="BK569" s="136">
        <f t="shared" si="121"/>
        <v>0</v>
      </c>
      <c r="BL569" s="136">
        <f t="shared" si="121"/>
        <v>0</v>
      </c>
      <c r="BM569" s="136">
        <f t="shared" si="121"/>
        <v>0</v>
      </c>
      <c r="BN569" s="136">
        <f t="shared" si="121"/>
        <v>0</v>
      </c>
      <c r="BO569" s="136">
        <f t="shared" si="121"/>
        <v>0</v>
      </c>
      <c r="BP569" s="136">
        <f t="shared" si="121"/>
        <v>0</v>
      </c>
      <c r="BQ569" s="136">
        <f t="shared" si="121"/>
        <v>0</v>
      </c>
      <c r="BR569" s="136">
        <f t="shared" si="121"/>
        <v>0</v>
      </c>
      <c r="BS569" s="136">
        <f t="shared" si="121"/>
        <v>0</v>
      </c>
      <c r="BT569" s="136">
        <f t="shared" si="122"/>
        <v>0</v>
      </c>
      <c r="BU569" s="136">
        <f t="shared" si="122"/>
        <v>0</v>
      </c>
      <c r="BV569" s="136">
        <f t="shared" si="122"/>
        <v>0</v>
      </c>
      <c r="BW569" s="136">
        <f t="shared" si="122"/>
        <v>0</v>
      </c>
      <c r="BX569" s="136">
        <f t="shared" si="122"/>
        <v>0</v>
      </c>
      <c r="BY569" s="136">
        <f t="shared" si="122"/>
        <v>0</v>
      </c>
      <c r="CA569" s="136" t="e">
        <f>CA114-#REF!</f>
        <v>#REF!</v>
      </c>
      <c r="CB569" s="136" t="e">
        <f>CB114-#REF!</f>
        <v>#REF!</v>
      </c>
    </row>
    <row r="570" spans="8:80" hidden="1" x14ac:dyDescent="0.3">
      <c r="H570" s="136">
        <f t="shared" si="121"/>
        <v>0</v>
      </c>
      <c r="I570" s="136">
        <f t="shared" si="121"/>
        <v>0</v>
      </c>
      <c r="J570" s="136">
        <f t="shared" si="121"/>
        <v>0</v>
      </c>
      <c r="K570" s="136">
        <f t="shared" si="121"/>
        <v>0</v>
      </c>
      <c r="L570" s="136">
        <f t="shared" si="121"/>
        <v>0</v>
      </c>
      <c r="M570" s="136">
        <f t="shared" si="121"/>
        <v>0</v>
      </c>
      <c r="N570" s="136">
        <f t="shared" si="121"/>
        <v>0</v>
      </c>
      <c r="O570" s="136">
        <f t="shared" si="121"/>
        <v>0</v>
      </c>
      <c r="P570" s="136">
        <f t="shared" si="121"/>
        <v>0</v>
      </c>
      <c r="Q570" s="136">
        <f t="shared" si="121"/>
        <v>0</v>
      </c>
      <c r="R570" s="136">
        <f t="shared" si="121"/>
        <v>0</v>
      </c>
      <c r="S570" s="136">
        <f t="shared" si="121"/>
        <v>0</v>
      </c>
      <c r="T570" s="136">
        <f t="shared" si="121"/>
        <v>0</v>
      </c>
      <c r="U570" s="136">
        <f t="shared" si="121"/>
        <v>0</v>
      </c>
      <c r="V570" s="136">
        <f t="shared" si="121"/>
        <v>0</v>
      </c>
      <c r="W570" s="136">
        <f t="shared" si="121"/>
        <v>0</v>
      </c>
      <c r="X570" s="136">
        <f t="shared" si="121"/>
        <v>0</v>
      </c>
      <c r="Y570" s="136">
        <f t="shared" si="121"/>
        <v>0</v>
      </c>
      <c r="Z570" s="136">
        <f t="shared" si="121"/>
        <v>0</v>
      </c>
      <c r="AA570" s="136">
        <f t="shared" si="121"/>
        <v>0</v>
      </c>
      <c r="AB570" s="136">
        <f t="shared" si="121"/>
        <v>0</v>
      </c>
      <c r="AC570" s="136">
        <f t="shared" si="121"/>
        <v>0</v>
      </c>
      <c r="AD570" s="136">
        <f t="shared" si="121"/>
        <v>0</v>
      </c>
      <c r="AE570" s="136">
        <f t="shared" si="121"/>
        <v>0</v>
      </c>
      <c r="AF570" s="136">
        <f t="shared" si="121"/>
        <v>0</v>
      </c>
      <c r="AG570" s="136">
        <f t="shared" si="121"/>
        <v>0</v>
      </c>
      <c r="AH570" s="136">
        <f t="shared" si="121"/>
        <v>0</v>
      </c>
      <c r="AI570" s="136">
        <f t="shared" si="121"/>
        <v>0</v>
      </c>
      <c r="AJ570" s="136">
        <f t="shared" si="121"/>
        <v>0</v>
      </c>
      <c r="AK570" s="136">
        <f t="shared" si="121"/>
        <v>0</v>
      </c>
      <c r="AL570" s="136">
        <f t="shared" si="121"/>
        <v>0</v>
      </c>
      <c r="AM570" s="136">
        <f t="shared" si="121"/>
        <v>0</v>
      </c>
      <c r="AN570" s="136">
        <f t="shared" si="121"/>
        <v>0</v>
      </c>
      <c r="AO570" s="136">
        <f t="shared" si="121"/>
        <v>0</v>
      </c>
      <c r="AP570" s="136">
        <f t="shared" si="121"/>
        <v>0</v>
      </c>
      <c r="AQ570" s="136">
        <f t="shared" si="121"/>
        <v>0</v>
      </c>
      <c r="AR570" s="136">
        <f t="shared" si="121"/>
        <v>0</v>
      </c>
      <c r="AS570" s="136">
        <f t="shared" si="121"/>
        <v>0</v>
      </c>
      <c r="AT570" s="136">
        <f t="shared" si="121"/>
        <v>0</v>
      </c>
      <c r="AU570" s="136">
        <f t="shared" si="121"/>
        <v>0</v>
      </c>
      <c r="AV570" s="136">
        <f t="shared" si="121"/>
        <v>0</v>
      </c>
      <c r="AW570" s="136">
        <f t="shared" si="121"/>
        <v>0</v>
      </c>
      <c r="AX570" s="136">
        <f t="shared" si="121"/>
        <v>0</v>
      </c>
      <c r="AY570" s="136">
        <f t="shared" si="121"/>
        <v>0</v>
      </c>
      <c r="AZ570" s="136">
        <f t="shared" si="121"/>
        <v>0</v>
      </c>
      <c r="BA570" s="136">
        <f t="shared" si="121"/>
        <v>0</v>
      </c>
      <c r="BB570" s="136">
        <f t="shared" si="121"/>
        <v>0</v>
      </c>
      <c r="BC570" s="136">
        <f t="shared" si="121"/>
        <v>0</v>
      </c>
      <c r="BD570" s="136">
        <f t="shared" si="121"/>
        <v>0</v>
      </c>
      <c r="BE570" s="136">
        <f t="shared" si="121"/>
        <v>0</v>
      </c>
      <c r="BF570" s="136">
        <f t="shared" si="121"/>
        <v>0</v>
      </c>
      <c r="BG570" s="136">
        <f t="shared" si="121"/>
        <v>0</v>
      </c>
      <c r="BH570" s="136">
        <f t="shared" si="121"/>
        <v>0</v>
      </c>
      <c r="BI570" s="136">
        <f t="shared" si="121"/>
        <v>0</v>
      </c>
      <c r="BJ570" s="136">
        <f t="shared" si="121"/>
        <v>0</v>
      </c>
      <c r="BK570" s="136">
        <f t="shared" si="121"/>
        <v>0</v>
      </c>
      <c r="BL570" s="136">
        <f t="shared" si="121"/>
        <v>0</v>
      </c>
      <c r="BM570" s="136">
        <f t="shared" si="121"/>
        <v>0</v>
      </c>
      <c r="BN570" s="136">
        <f t="shared" si="121"/>
        <v>0</v>
      </c>
      <c r="BO570" s="136">
        <f t="shared" si="121"/>
        <v>0</v>
      </c>
      <c r="BP570" s="136">
        <f t="shared" si="121"/>
        <v>0</v>
      </c>
      <c r="BQ570" s="136">
        <f t="shared" si="121"/>
        <v>0</v>
      </c>
      <c r="BR570" s="136">
        <f t="shared" si="121"/>
        <v>0</v>
      </c>
      <c r="BS570" s="136">
        <f t="shared" ref="BS570:BY585" si="123">BS115-EK115</f>
        <v>0</v>
      </c>
      <c r="BT570" s="136">
        <f t="shared" si="122"/>
        <v>0</v>
      </c>
      <c r="BU570" s="136">
        <f t="shared" si="122"/>
        <v>0</v>
      </c>
      <c r="BV570" s="136">
        <f t="shared" si="122"/>
        <v>0</v>
      </c>
      <c r="BW570" s="136">
        <f t="shared" si="122"/>
        <v>0</v>
      </c>
      <c r="BX570" s="136">
        <f t="shared" si="122"/>
        <v>0</v>
      </c>
      <c r="BY570" s="136">
        <f t="shared" si="122"/>
        <v>0</v>
      </c>
      <c r="CA570" s="136" t="e">
        <f>CA115-#REF!</f>
        <v>#REF!</v>
      </c>
      <c r="CB570" s="136" t="e">
        <f>CB115-#REF!</f>
        <v>#REF!</v>
      </c>
    </row>
    <row r="571" spans="8:80" hidden="1" x14ac:dyDescent="0.3">
      <c r="H571" s="136">
        <f t="shared" ref="H571:BR575" si="124">H116-BZ116</f>
        <v>0</v>
      </c>
      <c r="I571" s="136">
        <f t="shared" si="124"/>
        <v>0</v>
      </c>
      <c r="J571" s="136">
        <f t="shared" si="124"/>
        <v>0</v>
      </c>
      <c r="K571" s="136">
        <f t="shared" si="124"/>
        <v>0</v>
      </c>
      <c r="L571" s="136">
        <f t="shared" si="124"/>
        <v>0</v>
      </c>
      <c r="M571" s="136">
        <f t="shared" si="124"/>
        <v>0</v>
      </c>
      <c r="N571" s="136">
        <f t="shared" si="124"/>
        <v>0</v>
      </c>
      <c r="O571" s="136">
        <f t="shared" si="124"/>
        <v>0</v>
      </c>
      <c r="P571" s="136">
        <f t="shared" si="124"/>
        <v>0</v>
      </c>
      <c r="Q571" s="136">
        <f t="shared" si="124"/>
        <v>0</v>
      </c>
      <c r="R571" s="136">
        <f t="shared" si="124"/>
        <v>0</v>
      </c>
      <c r="S571" s="136">
        <f t="shared" si="124"/>
        <v>0</v>
      </c>
      <c r="T571" s="136">
        <f t="shared" si="124"/>
        <v>0</v>
      </c>
      <c r="U571" s="136">
        <f t="shared" si="124"/>
        <v>0</v>
      </c>
      <c r="V571" s="136">
        <f t="shared" si="124"/>
        <v>0</v>
      </c>
      <c r="W571" s="136">
        <f t="shared" si="124"/>
        <v>0</v>
      </c>
      <c r="X571" s="136">
        <f t="shared" si="124"/>
        <v>0</v>
      </c>
      <c r="Y571" s="136">
        <f t="shared" si="124"/>
        <v>0</v>
      </c>
      <c r="Z571" s="136">
        <f t="shared" si="124"/>
        <v>0</v>
      </c>
      <c r="AA571" s="136">
        <f t="shared" si="124"/>
        <v>0</v>
      </c>
      <c r="AB571" s="136">
        <f t="shared" si="124"/>
        <v>0</v>
      </c>
      <c r="AC571" s="136">
        <f t="shared" si="124"/>
        <v>0</v>
      </c>
      <c r="AD571" s="136">
        <f t="shared" si="124"/>
        <v>0</v>
      </c>
      <c r="AE571" s="136">
        <f t="shared" si="124"/>
        <v>0</v>
      </c>
      <c r="AF571" s="136">
        <f t="shared" si="124"/>
        <v>0</v>
      </c>
      <c r="AG571" s="136">
        <f t="shared" si="124"/>
        <v>0</v>
      </c>
      <c r="AH571" s="136">
        <f t="shared" si="124"/>
        <v>0</v>
      </c>
      <c r="AI571" s="136">
        <f t="shared" si="124"/>
        <v>0</v>
      </c>
      <c r="AJ571" s="136">
        <f t="shared" si="124"/>
        <v>0</v>
      </c>
      <c r="AK571" s="136">
        <f t="shared" si="124"/>
        <v>0</v>
      </c>
      <c r="AL571" s="136">
        <f t="shared" si="124"/>
        <v>0</v>
      </c>
      <c r="AM571" s="136">
        <f t="shared" si="124"/>
        <v>0</v>
      </c>
      <c r="AN571" s="136">
        <f t="shared" si="124"/>
        <v>0</v>
      </c>
      <c r="AO571" s="136">
        <f t="shared" si="124"/>
        <v>0</v>
      </c>
      <c r="AP571" s="136">
        <f t="shared" si="124"/>
        <v>0</v>
      </c>
      <c r="AQ571" s="136">
        <f t="shared" si="124"/>
        <v>0</v>
      </c>
      <c r="AR571" s="136">
        <f t="shared" si="124"/>
        <v>0</v>
      </c>
      <c r="AS571" s="136">
        <f t="shared" si="124"/>
        <v>0</v>
      </c>
      <c r="AT571" s="136">
        <f t="shared" si="124"/>
        <v>0</v>
      </c>
      <c r="AU571" s="136">
        <f t="shared" si="124"/>
        <v>0</v>
      </c>
      <c r="AV571" s="136">
        <f t="shared" si="124"/>
        <v>0</v>
      </c>
      <c r="AW571" s="136">
        <f t="shared" si="124"/>
        <v>0</v>
      </c>
      <c r="AX571" s="136">
        <f t="shared" si="124"/>
        <v>0</v>
      </c>
      <c r="AY571" s="136">
        <f t="shared" si="124"/>
        <v>0</v>
      </c>
      <c r="AZ571" s="136">
        <f t="shared" si="124"/>
        <v>0</v>
      </c>
      <c r="BA571" s="136">
        <f t="shared" si="124"/>
        <v>0</v>
      </c>
      <c r="BB571" s="136">
        <f t="shared" si="124"/>
        <v>0</v>
      </c>
      <c r="BC571" s="136">
        <f t="shared" si="124"/>
        <v>0</v>
      </c>
      <c r="BD571" s="136">
        <f t="shared" si="124"/>
        <v>0</v>
      </c>
      <c r="BE571" s="136">
        <f t="shared" si="124"/>
        <v>0</v>
      </c>
      <c r="BF571" s="136">
        <f t="shared" si="124"/>
        <v>0</v>
      </c>
      <c r="BG571" s="136">
        <f t="shared" si="124"/>
        <v>0</v>
      </c>
      <c r="BH571" s="136">
        <f t="shared" si="124"/>
        <v>0</v>
      </c>
      <c r="BI571" s="136">
        <f t="shared" si="124"/>
        <v>0</v>
      </c>
      <c r="BJ571" s="136">
        <f t="shared" si="124"/>
        <v>0</v>
      </c>
      <c r="BK571" s="136">
        <f t="shared" si="124"/>
        <v>0</v>
      </c>
      <c r="BL571" s="136">
        <f t="shared" si="124"/>
        <v>0</v>
      </c>
      <c r="BM571" s="136">
        <f t="shared" si="124"/>
        <v>0</v>
      </c>
      <c r="BN571" s="136">
        <f t="shared" si="124"/>
        <v>0</v>
      </c>
      <c r="BO571" s="136">
        <f t="shared" si="124"/>
        <v>0</v>
      </c>
      <c r="BP571" s="136">
        <f t="shared" si="124"/>
        <v>0</v>
      </c>
      <c r="BQ571" s="136">
        <f t="shared" si="124"/>
        <v>0</v>
      </c>
      <c r="BR571" s="136">
        <f t="shared" si="124"/>
        <v>0</v>
      </c>
      <c r="BS571" s="136">
        <f t="shared" si="123"/>
        <v>0</v>
      </c>
      <c r="BT571" s="136">
        <f t="shared" si="122"/>
        <v>0</v>
      </c>
      <c r="BU571" s="136">
        <f t="shared" si="122"/>
        <v>0</v>
      </c>
      <c r="BV571" s="136">
        <f t="shared" si="122"/>
        <v>0</v>
      </c>
      <c r="BW571" s="136">
        <f t="shared" si="122"/>
        <v>0</v>
      </c>
      <c r="BX571" s="136">
        <f t="shared" si="122"/>
        <v>0</v>
      </c>
      <c r="BY571" s="136">
        <f t="shared" si="122"/>
        <v>0</v>
      </c>
      <c r="CA571" s="136" t="e">
        <f>CA116-#REF!</f>
        <v>#REF!</v>
      </c>
      <c r="CB571" s="136" t="e">
        <f>CB116-#REF!</f>
        <v>#REF!</v>
      </c>
    </row>
    <row r="572" spans="8:80" hidden="1" x14ac:dyDescent="0.3">
      <c r="H572" s="136">
        <f t="shared" si="124"/>
        <v>0</v>
      </c>
      <c r="I572" s="136">
        <f t="shared" si="124"/>
        <v>0</v>
      </c>
      <c r="J572" s="136">
        <f t="shared" si="124"/>
        <v>0</v>
      </c>
      <c r="K572" s="136">
        <f t="shared" si="124"/>
        <v>0</v>
      </c>
      <c r="L572" s="136">
        <f t="shared" si="124"/>
        <v>0</v>
      </c>
      <c r="M572" s="136">
        <f t="shared" si="124"/>
        <v>0</v>
      </c>
      <c r="N572" s="136">
        <f t="shared" si="124"/>
        <v>0</v>
      </c>
      <c r="O572" s="136">
        <f t="shared" si="124"/>
        <v>0</v>
      </c>
      <c r="P572" s="136">
        <f t="shared" si="124"/>
        <v>0</v>
      </c>
      <c r="Q572" s="136">
        <f t="shared" si="124"/>
        <v>0</v>
      </c>
      <c r="R572" s="136">
        <f t="shared" si="124"/>
        <v>0</v>
      </c>
      <c r="S572" s="136">
        <f t="shared" si="124"/>
        <v>0</v>
      </c>
      <c r="T572" s="136">
        <f t="shared" si="124"/>
        <v>0</v>
      </c>
      <c r="U572" s="136">
        <f t="shared" si="124"/>
        <v>0</v>
      </c>
      <c r="V572" s="136">
        <f t="shared" si="124"/>
        <v>0</v>
      </c>
      <c r="W572" s="136">
        <f t="shared" si="124"/>
        <v>0</v>
      </c>
      <c r="X572" s="136">
        <f t="shared" si="124"/>
        <v>0</v>
      </c>
      <c r="Y572" s="136">
        <f t="shared" si="124"/>
        <v>0</v>
      </c>
      <c r="Z572" s="136">
        <f t="shared" si="124"/>
        <v>0</v>
      </c>
      <c r="AA572" s="136">
        <f t="shared" si="124"/>
        <v>0</v>
      </c>
      <c r="AB572" s="136">
        <f t="shared" si="124"/>
        <v>0</v>
      </c>
      <c r="AC572" s="136">
        <f t="shared" si="124"/>
        <v>0</v>
      </c>
      <c r="AD572" s="136">
        <f t="shared" si="124"/>
        <v>0</v>
      </c>
      <c r="AE572" s="136">
        <f t="shared" si="124"/>
        <v>0</v>
      </c>
      <c r="AF572" s="136">
        <f t="shared" si="124"/>
        <v>0</v>
      </c>
      <c r="AG572" s="136">
        <f t="shared" si="124"/>
        <v>0</v>
      </c>
      <c r="AH572" s="136">
        <f t="shared" si="124"/>
        <v>0</v>
      </c>
      <c r="AI572" s="136">
        <f t="shared" si="124"/>
        <v>0</v>
      </c>
      <c r="AJ572" s="136">
        <f t="shared" si="124"/>
        <v>0</v>
      </c>
      <c r="AK572" s="136">
        <f t="shared" si="124"/>
        <v>0</v>
      </c>
      <c r="AL572" s="136">
        <f t="shared" si="124"/>
        <v>0</v>
      </c>
      <c r="AM572" s="136">
        <f t="shared" si="124"/>
        <v>0</v>
      </c>
      <c r="AN572" s="136">
        <f t="shared" si="124"/>
        <v>0</v>
      </c>
      <c r="AO572" s="136">
        <f t="shared" si="124"/>
        <v>0</v>
      </c>
      <c r="AP572" s="136">
        <f t="shared" si="124"/>
        <v>0</v>
      </c>
      <c r="AQ572" s="136">
        <f t="shared" si="124"/>
        <v>0</v>
      </c>
      <c r="AR572" s="136">
        <f t="shared" si="124"/>
        <v>0</v>
      </c>
      <c r="AS572" s="136">
        <f t="shared" si="124"/>
        <v>0</v>
      </c>
      <c r="AT572" s="136">
        <f t="shared" si="124"/>
        <v>0</v>
      </c>
      <c r="AU572" s="136">
        <f t="shared" si="124"/>
        <v>0</v>
      </c>
      <c r="AV572" s="136">
        <f t="shared" si="124"/>
        <v>0</v>
      </c>
      <c r="AW572" s="136">
        <f t="shared" si="124"/>
        <v>0</v>
      </c>
      <c r="AX572" s="136">
        <f t="shared" si="124"/>
        <v>0</v>
      </c>
      <c r="AY572" s="136">
        <f t="shared" si="124"/>
        <v>0</v>
      </c>
      <c r="AZ572" s="136">
        <f t="shared" si="124"/>
        <v>0</v>
      </c>
      <c r="BA572" s="136">
        <f t="shared" si="124"/>
        <v>0</v>
      </c>
      <c r="BB572" s="136">
        <f t="shared" si="124"/>
        <v>0</v>
      </c>
      <c r="BC572" s="136">
        <f t="shared" si="124"/>
        <v>0</v>
      </c>
      <c r="BD572" s="136">
        <f t="shared" si="124"/>
        <v>0</v>
      </c>
      <c r="BE572" s="136">
        <f t="shared" si="124"/>
        <v>0</v>
      </c>
      <c r="BF572" s="136">
        <f t="shared" si="124"/>
        <v>0</v>
      </c>
      <c r="BG572" s="136">
        <f t="shared" si="124"/>
        <v>0</v>
      </c>
      <c r="BH572" s="136">
        <f t="shared" si="124"/>
        <v>0</v>
      </c>
      <c r="BI572" s="136">
        <f t="shared" si="124"/>
        <v>0</v>
      </c>
      <c r="BJ572" s="136">
        <f t="shared" si="124"/>
        <v>0</v>
      </c>
      <c r="BK572" s="136">
        <f t="shared" si="124"/>
        <v>0</v>
      </c>
      <c r="BL572" s="136">
        <f t="shared" si="124"/>
        <v>0</v>
      </c>
      <c r="BM572" s="136">
        <f t="shared" si="124"/>
        <v>0</v>
      </c>
      <c r="BN572" s="136">
        <f t="shared" si="124"/>
        <v>0</v>
      </c>
      <c r="BO572" s="136">
        <f t="shared" si="124"/>
        <v>0</v>
      </c>
      <c r="BP572" s="136">
        <f t="shared" si="124"/>
        <v>0</v>
      </c>
      <c r="BQ572" s="136">
        <f t="shared" si="124"/>
        <v>0</v>
      </c>
      <c r="BR572" s="136">
        <f t="shared" si="124"/>
        <v>0</v>
      </c>
      <c r="BS572" s="136">
        <f t="shared" si="123"/>
        <v>0</v>
      </c>
      <c r="BT572" s="136">
        <f t="shared" si="122"/>
        <v>0</v>
      </c>
      <c r="BU572" s="136">
        <f t="shared" si="122"/>
        <v>0</v>
      </c>
      <c r="BV572" s="136">
        <f t="shared" si="122"/>
        <v>0</v>
      </c>
      <c r="BW572" s="136">
        <f t="shared" si="122"/>
        <v>0</v>
      </c>
      <c r="BX572" s="136">
        <f t="shared" si="122"/>
        <v>0</v>
      </c>
      <c r="BY572" s="136">
        <f t="shared" si="122"/>
        <v>0</v>
      </c>
      <c r="CA572" s="136" t="e">
        <f>CA117-#REF!</f>
        <v>#REF!</v>
      </c>
      <c r="CB572" s="136" t="e">
        <f>CB117-#REF!</f>
        <v>#REF!</v>
      </c>
    </row>
    <row r="573" spans="8:80" hidden="1" x14ac:dyDescent="0.3">
      <c r="H573" s="136">
        <f t="shared" si="124"/>
        <v>0</v>
      </c>
      <c r="I573" s="136">
        <f t="shared" si="124"/>
        <v>0</v>
      </c>
      <c r="J573" s="136">
        <f t="shared" si="124"/>
        <v>0</v>
      </c>
      <c r="K573" s="136">
        <f t="shared" si="124"/>
        <v>0</v>
      </c>
      <c r="L573" s="136">
        <f t="shared" si="124"/>
        <v>0</v>
      </c>
      <c r="M573" s="136">
        <f t="shared" si="124"/>
        <v>0</v>
      </c>
      <c r="N573" s="136">
        <f t="shared" si="124"/>
        <v>0</v>
      </c>
      <c r="O573" s="136">
        <f t="shared" si="124"/>
        <v>0</v>
      </c>
      <c r="P573" s="136">
        <f t="shared" si="124"/>
        <v>0</v>
      </c>
      <c r="Q573" s="136">
        <f t="shared" si="124"/>
        <v>0</v>
      </c>
      <c r="R573" s="136">
        <f t="shared" si="124"/>
        <v>0</v>
      </c>
      <c r="S573" s="136">
        <f t="shared" si="124"/>
        <v>0</v>
      </c>
      <c r="T573" s="136">
        <f t="shared" si="124"/>
        <v>0</v>
      </c>
      <c r="U573" s="136">
        <f t="shared" si="124"/>
        <v>0</v>
      </c>
      <c r="V573" s="136">
        <f t="shared" si="124"/>
        <v>0</v>
      </c>
      <c r="W573" s="136">
        <f t="shared" si="124"/>
        <v>0</v>
      </c>
      <c r="X573" s="136">
        <f t="shared" si="124"/>
        <v>0</v>
      </c>
      <c r="Y573" s="136">
        <f t="shared" si="124"/>
        <v>0</v>
      </c>
      <c r="Z573" s="136">
        <f t="shared" si="124"/>
        <v>0</v>
      </c>
      <c r="AA573" s="136">
        <f t="shared" si="124"/>
        <v>0</v>
      </c>
      <c r="AB573" s="136">
        <f t="shared" si="124"/>
        <v>0</v>
      </c>
      <c r="AC573" s="136">
        <f t="shared" si="124"/>
        <v>0</v>
      </c>
      <c r="AD573" s="136">
        <f t="shared" si="124"/>
        <v>0</v>
      </c>
      <c r="AE573" s="136">
        <f t="shared" si="124"/>
        <v>0</v>
      </c>
      <c r="AF573" s="136">
        <f t="shared" si="124"/>
        <v>0</v>
      </c>
      <c r="AG573" s="136">
        <f t="shared" si="124"/>
        <v>0</v>
      </c>
      <c r="AH573" s="136">
        <f t="shared" si="124"/>
        <v>0</v>
      </c>
      <c r="AI573" s="136">
        <f t="shared" si="124"/>
        <v>0</v>
      </c>
      <c r="AJ573" s="136">
        <f t="shared" si="124"/>
        <v>0</v>
      </c>
      <c r="AK573" s="136">
        <f t="shared" si="124"/>
        <v>0</v>
      </c>
      <c r="AL573" s="136">
        <f t="shared" si="124"/>
        <v>0</v>
      </c>
      <c r="AM573" s="136">
        <f t="shared" si="124"/>
        <v>0</v>
      </c>
      <c r="AN573" s="136">
        <f t="shared" si="124"/>
        <v>0</v>
      </c>
      <c r="AO573" s="136">
        <f t="shared" si="124"/>
        <v>0</v>
      </c>
      <c r="AP573" s="136">
        <f t="shared" si="124"/>
        <v>0</v>
      </c>
      <c r="AQ573" s="136">
        <f t="shared" si="124"/>
        <v>0</v>
      </c>
      <c r="AR573" s="136">
        <f t="shared" si="124"/>
        <v>0</v>
      </c>
      <c r="AS573" s="136">
        <f t="shared" si="124"/>
        <v>0</v>
      </c>
      <c r="AT573" s="136">
        <f t="shared" si="124"/>
        <v>0</v>
      </c>
      <c r="AU573" s="136">
        <f t="shared" si="124"/>
        <v>0</v>
      </c>
      <c r="AV573" s="136">
        <f t="shared" si="124"/>
        <v>0</v>
      </c>
      <c r="AW573" s="136">
        <f t="shared" si="124"/>
        <v>0</v>
      </c>
      <c r="AX573" s="136">
        <f t="shared" si="124"/>
        <v>0</v>
      </c>
      <c r="AY573" s="136">
        <f t="shared" si="124"/>
        <v>0</v>
      </c>
      <c r="AZ573" s="136">
        <f t="shared" si="124"/>
        <v>0</v>
      </c>
      <c r="BA573" s="136">
        <f t="shared" si="124"/>
        <v>0</v>
      </c>
      <c r="BB573" s="136">
        <f t="shared" si="124"/>
        <v>0</v>
      </c>
      <c r="BC573" s="136">
        <f t="shared" si="124"/>
        <v>0</v>
      </c>
      <c r="BD573" s="136">
        <f t="shared" si="124"/>
        <v>0</v>
      </c>
      <c r="BE573" s="136">
        <f t="shared" si="124"/>
        <v>0</v>
      </c>
      <c r="BF573" s="136">
        <f t="shared" si="124"/>
        <v>0</v>
      </c>
      <c r="BG573" s="136">
        <f t="shared" si="124"/>
        <v>0</v>
      </c>
      <c r="BH573" s="136">
        <f t="shared" si="124"/>
        <v>0</v>
      </c>
      <c r="BI573" s="136">
        <f t="shared" si="124"/>
        <v>0</v>
      </c>
      <c r="BJ573" s="136">
        <f t="shared" si="124"/>
        <v>0</v>
      </c>
      <c r="BK573" s="136">
        <f t="shared" si="124"/>
        <v>0</v>
      </c>
      <c r="BL573" s="136">
        <f t="shared" si="124"/>
        <v>0</v>
      </c>
      <c r="BM573" s="136">
        <f t="shared" si="124"/>
        <v>0</v>
      </c>
      <c r="BN573" s="136">
        <f t="shared" si="124"/>
        <v>0</v>
      </c>
      <c r="BO573" s="136">
        <f t="shared" si="124"/>
        <v>0</v>
      </c>
      <c r="BP573" s="136">
        <f t="shared" si="124"/>
        <v>0</v>
      </c>
      <c r="BQ573" s="136">
        <f t="shared" si="124"/>
        <v>0</v>
      </c>
      <c r="BR573" s="136">
        <f t="shared" si="124"/>
        <v>0</v>
      </c>
      <c r="BS573" s="136">
        <f t="shared" si="123"/>
        <v>0</v>
      </c>
      <c r="BT573" s="136">
        <f t="shared" si="122"/>
        <v>0</v>
      </c>
      <c r="BU573" s="136">
        <f t="shared" si="122"/>
        <v>0</v>
      </c>
      <c r="BV573" s="136">
        <f t="shared" si="122"/>
        <v>0</v>
      </c>
      <c r="BW573" s="136">
        <f t="shared" si="122"/>
        <v>0</v>
      </c>
      <c r="BX573" s="136">
        <f t="shared" si="122"/>
        <v>0</v>
      </c>
      <c r="BY573" s="136">
        <f t="shared" si="122"/>
        <v>0</v>
      </c>
      <c r="CA573" s="136" t="e">
        <f>CA118-#REF!</f>
        <v>#REF!</v>
      </c>
      <c r="CB573" s="136" t="e">
        <f>CB118-#REF!</f>
        <v>#REF!</v>
      </c>
    </row>
    <row r="574" spans="8:80" hidden="1" x14ac:dyDescent="0.3">
      <c r="H574" s="136">
        <f t="shared" si="124"/>
        <v>0</v>
      </c>
      <c r="I574" s="136">
        <f t="shared" si="124"/>
        <v>0</v>
      </c>
      <c r="J574" s="136">
        <f t="shared" si="124"/>
        <v>0</v>
      </c>
      <c r="K574" s="136">
        <f t="shared" si="124"/>
        <v>0</v>
      </c>
      <c r="L574" s="136">
        <f t="shared" si="124"/>
        <v>0</v>
      </c>
      <c r="M574" s="136">
        <f t="shared" si="124"/>
        <v>0</v>
      </c>
      <c r="N574" s="136">
        <f t="shared" si="124"/>
        <v>0</v>
      </c>
      <c r="O574" s="136">
        <f t="shared" si="124"/>
        <v>0</v>
      </c>
      <c r="P574" s="136">
        <f t="shared" si="124"/>
        <v>0</v>
      </c>
      <c r="Q574" s="136">
        <f t="shared" si="124"/>
        <v>0</v>
      </c>
      <c r="R574" s="136">
        <f t="shared" si="124"/>
        <v>0</v>
      </c>
      <c r="S574" s="136">
        <f t="shared" si="124"/>
        <v>0</v>
      </c>
      <c r="T574" s="136">
        <f t="shared" si="124"/>
        <v>0</v>
      </c>
      <c r="U574" s="136">
        <f t="shared" si="124"/>
        <v>0</v>
      </c>
      <c r="V574" s="136">
        <f t="shared" si="124"/>
        <v>0</v>
      </c>
      <c r="W574" s="136">
        <f t="shared" si="124"/>
        <v>0</v>
      </c>
      <c r="X574" s="136">
        <f t="shared" si="124"/>
        <v>0</v>
      </c>
      <c r="Y574" s="136">
        <f t="shared" si="124"/>
        <v>0</v>
      </c>
      <c r="Z574" s="136">
        <f t="shared" si="124"/>
        <v>0</v>
      </c>
      <c r="AA574" s="136">
        <f t="shared" si="124"/>
        <v>0</v>
      </c>
      <c r="AB574" s="136">
        <f t="shared" si="124"/>
        <v>0</v>
      </c>
      <c r="AC574" s="136">
        <f t="shared" si="124"/>
        <v>0</v>
      </c>
      <c r="AD574" s="136">
        <f t="shared" si="124"/>
        <v>0</v>
      </c>
      <c r="AE574" s="136">
        <f t="shared" si="124"/>
        <v>0</v>
      </c>
      <c r="AF574" s="136">
        <f t="shared" si="124"/>
        <v>0</v>
      </c>
      <c r="AG574" s="136">
        <f t="shared" si="124"/>
        <v>0</v>
      </c>
      <c r="AH574" s="136">
        <f t="shared" si="124"/>
        <v>0</v>
      </c>
      <c r="AI574" s="136">
        <f t="shared" si="124"/>
        <v>0</v>
      </c>
      <c r="AJ574" s="136">
        <f t="shared" si="124"/>
        <v>0</v>
      </c>
      <c r="AK574" s="136">
        <f t="shared" si="124"/>
        <v>0</v>
      </c>
      <c r="AL574" s="136">
        <f t="shared" si="124"/>
        <v>0</v>
      </c>
      <c r="AM574" s="136">
        <f t="shared" si="124"/>
        <v>0</v>
      </c>
      <c r="AN574" s="136">
        <f t="shared" si="124"/>
        <v>0</v>
      </c>
      <c r="AO574" s="136">
        <f t="shared" si="124"/>
        <v>0</v>
      </c>
      <c r="AP574" s="136">
        <f t="shared" si="124"/>
        <v>0</v>
      </c>
      <c r="AQ574" s="136">
        <f t="shared" si="124"/>
        <v>0</v>
      </c>
      <c r="AR574" s="136">
        <f t="shared" si="124"/>
        <v>0</v>
      </c>
      <c r="AS574" s="136">
        <f t="shared" si="124"/>
        <v>0</v>
      </c>
      <c r="AT574" s="136">
        <f t="shared" si="124"/>
        <v>0</v>
      </c>
      <c r="AU574" s="136">
        <f t="shared" si="124"/>
        <v>0</v>
      </c>
      <c r="AV574" s="136">
        <f t="shared" si="124"/>
        <v>0</v>
      </c>
      <c r="AW574" s="136">
        <f t="shared" si="124"/>
        <v>0</v>
      </c>
      <c r="AX574" s="136">
        <f t="shared" si="124"/>
        <v>0</v>
      </c>
      <c r="AY574" s="136">
        <f t="shared" si="124"/>
        <v>0</v>
      </c>
      <c r="AZ574" s="136">
        <f t="shared" si="124"/>
        <v>0</v>
      </c>
      <c r="BA574" s="136">
        <f t="shared" si="124"/>
        <v>0</v>
      </c>
      <c r="BB574" s="136">
        <f t="shared" si="124"/>
        <v>0</v>
      </c>
      <c r="BC574" s="136">
        <f t="shared" si="124"/>
        <v>0</v>
      </c>
      <c r="BD574" s="136">
        <f t="shared" si="124"/>
        <v>0</v>
      </c>
      <c r="BE574" s="136">
        <f t="shared" si="124"/>
        <v>0</v>
      </c>
      <c r="BF574" s="136">
        <f t="shared" si="124"/>
        <v>0</v>
      </c>
      <c r="BG574" s="136">
        <f t="shared" si="124"/>
        <v>0</v>
      </c>
      <c r="BH574" s="136">
        <f t="shared" si="124"/>
        <v>0</v>
      </c>
      <c r="BI574" s="136">
        <f t="shared" si="124"/>
        <v>0</v>
      </c>
      <c r="BJ574" s="136">
        <f t="shared" si="124"/>
        <v>0</v>
      </c>
      <c r="BK574" s="136">
        <f t="shared" si="124"/>
        <v>0</v>
      </c>
      <c r="BL574" s="136">
        <f t="shared" si="124"/>
        <v>0</v>
      </c>
      <c r="BM574" s="136">
        <f t="shared" si="124"/>
        <v>0</v>
      </c>
      <c r="BN574" s="136">
        <f t="shared" si="124"/>
        <v>0</v>
      </c>
      <c r="BO574" s="136">
        <f t="shared" si="124"/>
        <v>0</v>
      </c>
      <c r="BP574" s="136">
        <f t="shared" si="124"/>
        <v>0</v>
      </c>
      <c r="BQ574" s="136">
        <f t="shared" si="124"/>
        <v>0</v>
      </c>
      <c r="BR574" s="136">
        <f t="shared" si="124"/>
        <v>0</v>
      </c>
      <c r="BS574" s="136">
        <f t="shared" si="123"/>
        <v>0</v>
      </c>
      <c r="BT574" s="136">
        <f t="shared" si="122"/>
        <v>0</v>
      </c>
      <c r="BU574" s="136">
        <f t="shared" si="122"/>
        <v>0</v>
      </c>
      <c r="BV574" s="136">
        <f t="shared" si="122"/>
        <v>0</v>
      </c>
      <c r="BW574" s="136">
        <f t="shared" si="122"/>
        <v>0</v>
      </c>
      <c r="BX574" s="136">
        <f t="shared" si="122"/>
        <v>0</v>
      </c>
      <c r="BY574" s="136">
        <f t="shared" si="122"/>
        <v>0</v>
      </c>
      <c r="CA574" s="136" t="e">
        <f>CA119-#REF!</f>
        <v>#REF!</v>
      </c>
      <c r="CB574" s="136" t="e">
        <f>CB119-#REF!</f>
        <v>#REF!</v>
      </c>
    </row>
    <row r="575" spans="8:80" hidden="1" x14ac:dyDescent="0.3">
      <c r="H575" s="136">
        <f t="shared" si="124"/>
        <v>0</v>
      </c>
      <c r="I575" s="136">
        <f t="shared" si="124"/>
        <v>0</v>
      </c>
      <c r="J575" s="136">
        <f t="shared" si="124"/>
        <v>0</v>
      </c>
      <c r="K575" s="136">
        <f t="shared" ref="K575:BR579" si="125">K120-CC120</f>
        <v>0</v>
      </c>
      <c r="L575" s="136">
        <f t="shared" si="125"/>
        <v>0</v>
      </c>
      <c r="M575" s="136">
        <f t="shared" si="125"/>
        <v>0</v>
      </c>
      <c r="N575" s="136">
        <f t="shared" si="125"/>
        <v>0</v>
      </c>
      <c r="O575" s="136">
        <f t="shared" si="125"/>
        <v>0</v>
      </c>
      <c r="P575" s="136">
        <f t="shared" si="125"/>
        <v>0</v>
      </c>
      <c r="Q575" s="136">
        <f t="shared" si="125"/>
        <v>0</v>
      </c>
      <c r="R575" s="136">
        <f t="shared" si="125"/>
        <v>0</v>
      </c>
      <c r="S575" s="136">
        <f t="shared" si="125"/>
        <v>0</v>
      </c>
      <c r="T575" s="136">
        <f t="shared" si="125"/>
        <v>0</v>
      </c>
      <c r="U575" s="136">
        <f t="shared" si="125"/>
        <v>0</v>
      </c>
      <c r="V575" s="136">
        <f t="shared" si="125"/>
        <v>0</v>
      </c>
      <c r="W575" s="136">
        <f t="shared" si="125"/>
        <v>0</v>
      </c>
      <c r="X575" s="136">
        <f t="shared" si="125"/>
        <v>0</v>
      </c>
      <c r="Y575" s="136">
        <f t="shared" si="125"/>
        <v>0</v>
      </c>
      <c r="Z575" s="136">
        <f t="shared" si="125"/>
        <v>0</v>
      </c>
      <c r="AA575" s="136">
        <f t="shared" si="125"/>
        <v>0</v>
      </c>
      <c r="AB575" s="136">
        <f t="shared" si="125"/>
        <v>0</v>
      </c>
      <c r="AC575" s="136">
        <f t="shared" si="125"/>
        <v>0</v>
      </c>
      <c r="AD575" s="136">
        <f t="shared" si="125"/>
        <v>0</v>
      </c>
      <c r="AE575" s="136">
        <f t="shared" si="125"/>
        <v>0</v>
      </c>
      <c r="AF575" s="136">
        <f t="shared" si="125"/>
        <v>0</v>
      </c>
      <c r="AG575" s="136">
        <f t="shared" si="125"/>
        <v>0</v>
      </c>
      <c r="AH575" s="136">
        <f t="shared" si="125"/>
        <v>0</v>
      </c>
      <c r="AI575" s="136">
        <f t="shared" si="125"/>
        <v>0</v>
      </c>
      <c r="AJ575" s="136">
        <f t="shared" si="125"/>
        <v>0</v>
      </c>
      <c r="AK575" s="136">
        <f t="shared" si="125"/>
        <v>0</v>
      </c>
      <c r="AL575" s="136">
        <f t="shared" si="125"/>
        <v>0</v>
      </c>
      <c r="AM575" s="136">
        <f t="shared" si="125"/>
        <v>0</v>
      </c>
      <c r="AN575" s="136">
        <f t="shared" si="125"/>
        <v>0</v>
      </c>
      <c r="AO575" s="136">
        <f t="shared" si="125"/>
        <v>0</v>
      </c>
      <c r="AP575" s="136">
        <f t="shared" si="125"/>
        <v>0</v>
      </c>
      <c r="AQ575" s="136">
        <f t="shared" si="125"/>
        <v>0</v>
      </c>
      <c r="AR575" s="136">
        <f t="shared" si="125"/>
        <v>0</v>
      </c>
      <c r="AS575" s="136">
        <f t="shared" si="125"/>
        <v>0</v>
      </c>
      <c r="AT575" s="136">
        <f t="shared" si="125"/>
        <v>0</v>
      </c>
      <c r="AU575" s="136">
        <f t="shared" si="125"/>
        <v>0</v>
      </c>
      <c r="AV575" s="136">
        <f t="shared" si="125"/>
        <v>0</v>
      </c>
      <c r="AW575" s="136">
        <f t="shared" si="125"/>
        <v>0</v>
      </c>
      <c r="AX575" s="136">
        <f t="shared" si="125"/>
        <v>0</v>
      </c>
      <c r="AY575" s="136">
        <f t="shared" si="125"/>
        <v>0</v>
      </c>
      <c r="AZ575" s="136">
        <f t="shared" si="125"/>
        <v>0</v>
      </c>
      <c r="BA575" s="136">
        <f t="shared" si="125"/>
        <v>0</v>
      </c>
      <c r="BB575" s="136">
        <f t="shared" si="125"/>
        <v>0</v>
      </c>
      <c r="BC575" s="136">
        <f t="shared" si="125"/>
        <v>0</v>
      </c>
      <c r="BD575" s="136">
        <f t="shared" si="125"/>
        <v>0</v>
      </c>
      <c r="BE575" s="136">
        <f t="shared" si="125"/>
        <v>0</v>
      </c>
      <c r="BF575" s="136">
        <f t="shared" si="125"/>
        <v>0</v>
      </c>
      <c r="BG575" s="136">
        <f t="shared" si="125"/>
        <v>0</v>
      </c>
      <c r="BH575" s="136">
        <f t="shared" si="125"/>
        <v>0</v>
      </c>
      <c r="BI575" s="136">
        <f t="shared" si="125"/>
        <v>0</v>
      </c>
      <c r="BJ575" s="136">
        <f t="shared" si="125"/>
        <v>0</v>
      </c>
      <c r="BK575" s="136">
        <f t="shared" si="125"/>
        <v>0</v>
      </c>
      <c r="BL575" s="136">
        <f t="shared" si="125"/>
        <v>0</v>
      </c>
      <c r="BM575" s="136">
        <f t="shared" si="125"/>
        <v>0</v>
      </c>
      <c r="BN575" s="136">
        <f t="shared" si="125"/>
        <v>0</v>
      </c>
      <c r="BO575" s="136">
        <f t="shared" si="125"/>
        <v>0</v>
      </c>
      <c r="BP575" s="136">
        <f t="shared" si="125"/>
        <v>0</v>
      </c>
      <c r="BQ575" s="136">
        <f t="shared" si="125"/>
        <v>0</v>
      </c>
      <c r="BR575" s="136">
        <f t="shared" si="125"/>
        <v>0</v>
      </c>
      <c r="BS575" s="136">
        <f t="shared" si="123"/>
        <v>0</v>
      </c>
      <c r="BT575" s="136">
        <f t="shared" si="122"/>
        <v>0</v>
      </c>
      <c r="BU575" s="136">
        <f t="shared" si="122"/>
        <v>0</v>
      </c>
      <c r="BV575" s="136">
        <f t="shared" si="122"/>
        <v>0</v>
      </c>
      <c r="BW575" s="136">
        <f t="shared" si="122"/>
        <v>0</v>
      </c>
      <c r="BX575" s="136">
        <f t="shared" si="122"/>
        <v>0</v>
      </c>
      <c r="BY575" s="136">
        <f t="shared" si="122"/>
        <v>0</v>
      </c>
      <c r="CA575" s="136" t="e">
        <f>CA120-#REF!</f>
        <v>#REF!</v>
      </c>
      <c r="CB575" s="136" t="e">
        <f>CB120-#REF!</f>
        <v>#REF!</v>
      </c>
    </row>
    <row r="576" spans="8:80" hidden="1" x14ac:dyDescent="0.3">
      <c r="H576" s="136">
        <f t="shared" ref="H576:W585" si="126">H121-BZ121</f>
        <v>0</v>
      </c>
      <c r="I576" s="136">
        <f t="shared" si="126"/>
        <v>0</v>
      </c>
      <c r="J576" s="136">
        <f t="shared" si="126"/>
        <v>0</v>
      </c>
      <c r="K576" s="136">
        <f t="shared" si="125"/>
        <v>0</v>
      </c>
      <c r="L576" s="136">
        <f t="shared" si="125"/>
        <v>0</v>
      </c>
      <c r="M576" s="136">
        <f t="shared" si="125"/>
        <v>0</v>
      </c>
      <c r="N576" s="136">
        <f t="shared" si="125"/>
        <v>0</v>
      </c>
      <c r="O576" s="136">
        <f t="shared" si="125"/>
        <v>0</v>
      </c>
      <c r="P576" s="136">
        <f t="shared" si="125"/>
        <v>0</v>
      </c>
      <c r="Q576" s="136">
        <f t="shared" si="125"/>
        <v>0</v>
      </c>
      <c r="R576" s="136">
        <f t="shared" si="125"/>
        <v>0</v>
      </c>
      <c r="S576" s="136">
        <f t="shared" si="125"/>
        <v>0</v>
      </c>
      <c r="T576" s="136">
        <f t="shared" si="125"/>
        <v>0</v>
      </c>
      <c r="U576" s="136">
        <f t="shared" si="125"/>
        <v>0</v>
      </c>
      <c r="V576" s="136">
        <f t="shared" si="125"/>
        <v>0</v>
      </c>
      <c r="W576" s="136">
        <f t="shared" si="125"/>
        <v>0</v>
      </c>
      <c r="X576" s="136">
        <f t="shared" si="125"/>
        <v>0</v>
      </c>
      <c r="Y576" s="136">
        <f t="shared" si="125"/>
        <v>0</v>
      </c>
      <c r="Z576" s="136">
        <f t="shared" si="125"/>
        <v>0</v>
      </c>
      <c r="AA576" s="136">
        <f t="shared" si="125"/>
        <v>0</v>
      </c>
      <c r="AB576" s="136">
        <f t="shared" si="125"/>
        <v>0</v>
      </c>
      <c r="AC576" s="136">
        <f t="shared" si="125"/>
        <v>0</v>
      </c>
      <c r="AD576" s="136">
        <f t="shared" si="125"/>
        <v>0</v>
      </c>
      <c r="AE576" s="136">
        <f t="shared" si="125"/>
        <v>0</v>
      </c>
      <c r="AF576" s="136">
        <f t="shared" si="125"/>
        <v>0</v>
      </c>
      <c r="AG576" s="136">
        <f t="shared" si="125"/>
        <v>0</v>
      </c>
      <c r="AH576" s="136">
        <f t="shared" si="125"/>
        <v>0</v>
      </c>
      <c r="AI576" s="136">
        <f t="shared" si="125"/>
        <v>0</v>
      </c>
      <c r="AJ576" s="136">
        <f t="shared" si="125"/>
        <v>0</v>
      </c>
      <c r="AK576" s="136">
        <f t="shared" si="125"/>
        <v>0</v>
      </c>
      <c r="AL576" s="136">
        <f t="shared" si="125"/>
        <v>0</v>
      </c>
      <c r="AM576" s="136">
        <f t="shared" si="125"/>
        <v>0</v>
      </c>
      <c r="AN576" s="136">
        <f t="shared" si="125"/>
        <v>0</v>
      </c>
      <c r="AO576" s="136">
        <f t="shared" si="125"/>
        <v>0</v>
      </c>
      <c r="AP576" s="136">
        <f t="shared" si="125"/>
        <v>0</v>
      </c>
      <c r="AQ576" s="136">
        <f t="shared" si="125"/>
        <v>0</v>
      </c>
      <c r="AR576" s="136">
        <f t="shared" si="125"/>
        <v>0</v>
      </c>
      <c r="AS576" s="136">
        <f t="shared" si="125"/>
        <v>0</v>
      </c>
      <c r="AT576" s="136">
        <f t="shared" si="125"/>
        <v>0</v>
      </c>
      <c r="AU576" s="136">
        <f t="shared" si="125"/>
        <v>0</v>
      </c>
      <c r="AV576" s="136">
        <f t="shared" si="125"/>
        <v>0</v>
      </c>
      <c r="AW576" s="136">
        <f t="shared" si="125"/>
        <v>0</v>
      </c>
      <c r="AX576" s="136">
        <f t="shared" si="125"/>
        <v>0</v>
      </c>
      <c r="AY576" s="136">
        <f t="shared" si="125"/>
        <v>0</v>
      </c>
      <c r="AZ576" s="136">
        <f t="shared" si="125"/>
        <v>0</v>
      </c>
      <c r="BA576" s="136">
        <f t="shared" si="125"/>
        <v>0</v>
      </c>
      <c r="BB576" s="136">
        <f t="shared" si="125"/>
        <v>0</v>
      </c>
      <c r="BC576" s="136">
        <f t="shared" si="125"/>
        <v>0</v>
      </c>
      <c r="BD576" s="136">
        <f t="shared" si="125"/>
        <v>0</v>
      </c>
      <c r="BE576" s="136">
        <f t="shared" si="125"/>
        <v>0</v>
      </c>
      <c r="BF576" s="136">
        <f t="shared" si="125"/>
        <v>0</v>
      </c>
      <c r="BG576" s="136">
        <f t="shared" si="125"/>
        <v>0</v>
      </c>
      <c r="BH576" s="136">
        <f t="shared" si="125"/>
        <v>0</v>
      </c>
      <c r="BI576" s="136">
        <f t="shared" si="125"/>
        <v>0</v>
      </c>
      <c r="BJ576" s="136">
        <f t="shared" si="125"/>
        <v>0</v>
      </c>
      <c r="BK576" s="136">
        <f t="shared" si="125"/>
        <v>0</v>
      </c>
      <c r="BL576" s="136">
        <f t="shared" si="125"/>
        <v>0</v>
      </c>
      <c r="BM576" s="136">
        <f t="shared" si="125"/>
        <v>0</v>
      </c>
      <c r="BN576" s="136">
        <f t="shared" si="125"/>
        <v>0</v>
      </c>
      <c r="BO576" s="136">
        <f t="shared" si="125"/>
        <v>0</v>
      </c>
      <c r="BP576" s="136">
        <f t="shared" si="125"/>
        <v>0</v>
      </c>
      <c r="BQ576" s="136">
        <f t="shared" si="125"/>
        <v>0</v>
      </c>
      <c r="BR576" s="136">
        <f t="shared" si="125"/>
        <v>0</v>
      </c>
      <c r="BS576" s="136">
        <f t="shared" si="123"/>
        <v>0</v>
      </c>
      <c r="BT576" s="136">
        <f t="shared" si="122"/>
        <v>0</v>
      </c>
      <c r="BU576" s="136">
        <f t="shared" si="122"/>
        <v>0</v>
      </c>
      <c r="BV576" s="136">
        <f t="shared" si="122"/>
        <v>0</v>
      </c>
      <c r="BW576" s="136">
        <f t="shared" si="122"/>
        <v>0</v>
      </c>
      <c r="BX576" s="136">
        <f t="shared" si="122"/>
        <v>0</v>
      </c>
      <c r="BY576" s="136">
        <f t="shared" si="122"/>
        <v>0</v>
      </c>
      <c r="CA576" s="136" t="e">
        <f>CA121-#REF!</f>
        <v>#REF!</v>
      </c>
      <c r="CB576" s="136" t="e">
        <f>CB121-#REF!</f>
        <v>#REF!</v>
      </c>
    </row>
    <row r="577" spans="8:80" hidden="1" x14ac:dyDescent="0.3">
      <c r="H577" s="136">
        <f t="shared" si="126"/>
        <v>-25077000</v>
      </c>
      <c r="I577" s="136">
        <f t="shared" si="126"/>
        <v>0</v>
      </c>
      <c r="J577" s="136">
        <f t="shared" si="126"/>
        <v>0</v>
      </c>
      <c r="K577" s="136">
        <f t="shared" si="125"/>
        <v>0</v>
      </c>
      <c r="L577" s="136">
        <f t="shared" si="125"/>
        <v>0</v>
      </c>
      <c r="M577" s="136">
        <f t="shared" si="125"/>
        <v>-2114000</v>
      </c>
      <c r="N577" s="136">
        <f t="shared" si="125"/>
        <v>0</v>
      </c>
      <c r="O577" s="136">
        <f t="shared" si="125"/>
        <v>0</v>
      </c>
      <c r="P577" s="136">
        <f t="shared" si="125"/>
        <v>0</v>
      </c>
      <c r="Q577" s="136">
        <f t="shared" si="125"/>
        <v>0</v>
      </c>
      <c r="R577" s="136">
        <f t="shared" si="125"/>
        <v>-4728000</v>
      </c>
      <c r="S577" s="136">
        <f t="shared" si="125"/>
        <v>0</v>
      </c>
      <c r="T577" s="136">
        <f t="shared" si="125"/>
        <v>0</v>
      </c>
      <c r="U577" s="136">
        <f t="shared" si="125"/>
        <v>0</v>
      </c>
      <c r="V577" s="136">
        <f t="shared" si="125"/>
        <v>0</v>
      </c>
      <c r="W577" s="136">
        <f t="shared" si="125"/>
        <v>-4363000</v>
      </c>
      <c r="X577" s="136">
        <f t="shared" si="125"/>
        <v>0</v>
      </c>
      <c r="Y577" s="136">
        <f t="shared" si="125"/>
        <v>0</v>
      </c>
      <c r="Z577" s="136">
        <f t="shared" si="125"/>
        <v>0</v>
      </c>
      <c r="AA577" s="136">
        <f t="shared" si="125"/>
        <v>0</v>
      </c>
      <c r="AB577" s="136">
        <f t="shared" si="125"/>
        <v>-4143000</v>
      </c>
      <c r="AC577" s="136">
        <f t="shared" si="125"/>
        <v>0</v>
      </c>
      <c r="AD577" s="136">
        <f t="shared" si="125"/>
        <v>0</v>
      </c>
      <c r="AE577" s="136">
        <f t="shared" si="125"/>
        <v>0</v>
      </c>
      <c r="AF577" s="136">
        <f t="shared" si="125"/>
        <v>0</v>
      </c>
      <c r="AG577" s="136">
        <f t="shared" si="125"/>
        <v>-4382000</v>
      </c>
      <c r="AH577" s="136">
        <f t="shared" si="125"/>
        <v>0</v>
      </c>
      <c r="AI577" s="136">
        <f t="shared" si="125"/>
        <v>0</v>
      </c>
      <c r="AJ577" s="136">
        <f t="shared" si="125"/>
        <v>0</v>
      </c>
      <c r="AK577" s="136">
        <f t="shared" si="125"/>
        <v>0</v>
      </c>
      <c r="AL577" s="136">
        <f t="shared" si="125"/>
        <v>0</v>
      </c>
      <c r="AM577" s="136">
        <f t="shared" si="125"/>
        <v>0</v>
      </c>
      <c r="AN577" s="136">
        <f t="shared" si="125"/>
        <v>0</v>
      </c>
      <c r="AO577" s="136">
        <f t="shared" si="125"/>
        <v>0</v>
      </c>
      <c r="AP577" s="136">
        <f t="shared" si="125"/>
        <v>0</v>
      </c>
      <c r="AQ577" s="136">
        <f t="shared" si="125"/>
        <v>0</v>
      </c>
      <c r="AR577" s="136">
        <f t="shared" si="125"/>
        <v>0</v>
      </c>
      <c r="AS577" s="136">
        <f t="shared" si="125"/>
        <v>0</v>
      </c>
      <c r="AT577" s="136">
        <f t="shared" si="125"/>
        <v>0</v>
      </c>
      <c r="AU577" s="136">
        <f t="shared" si="125"/>
        <v>0</v>
      </c>
      <c r="AV577" s="136">
        <f t="shared" si="125"/>
        <v>0</v>
      </c>
      <c r="AW577" s="136">
        <f t="shared" si="125"/>
        <v>0</v>
      </c>
      <c r="AX577" s="136">
        <f t="shared" si="125"/>
        <v>0</v>
      </c>
      <c r="AY577" s="136">
        <f t="shared" si="125"/>
        <v>0</v>
      </c>
      <c r="AZ577" s="136">
        <f t="shared" si="125"/>
        <v>0</v>
      </c>
      <c r="BA577" s="136">
        <f t="shared" si="125"/>
        <v>0</v>
      </c>
      <c r="BB577" s="136">
        <f t="shared" si="125"/>
        <v>0</v>
      </c>
      <c r="BC577" s="136">
        <f t="shared" si="125"/>
        <v>0</v>
      </c>
      <c r="BD577" s="136">
        <f t="shared" si="125"/>
        <v>0</v>
      </c>
      <c r="BE577" s="136">
        <f t="shared" si="125"/>
        <v>0</v>
      </c>
      <c r="BF577" s="136">
        <f t="shared" si="125"/>
        <v>-2192000</v>
      </c>
      <c r="BG577" s="136">
        <f t="shared" si="125"/>
        <v>0</v>
      </c>
      <c r="BH577" s="136">
        <f t="shared" si="125"/>
        <v>0</v>
      </c>
      <c r="BI577" s="136">
        <f t="shared" si="125"/>
        <v>0</v>
      </c>
      <c r="BJ577" s="136">
        <f t="shared" si="125"/>
        <v>0</v>
      </c>
      <c r="BK577" s="136">
        <f t="shared" si="125"/>
        <v>-1250000</v>
      </c>
      <c r="BL577" s="136">
        <f t="shared" si="125"/>
        <v>0</v>
      </c>
      <c r="BM577" s="136">
        <f t="shared" si="125"/>
        <v>0</v>
      </c>
      <c r="BN577" s="136">
        <f t="shared" si="125"/>
        <v>0</v>
      </c>
      <c r="BO577" s="136">
        <f t="shared" si="125"/>
        <v>0</v>
      </c>
      <c r="BP577" s="136">
        <f t="shared" si="125"/>
        <v>-576000</v>
      </c>
      <c r="BQ577" s="136">
        <f t="shared" si="125"/>
        <v>0</v>
      </c>
      <c r="BR577" s="136">
        <f t="shared" si="125"/>
        <v>0</v>
      </c>
      <c r="BS577" s="136">
        <f t="shared" si="123"/>
        <v>0</v>
      </c>
      <c r="BT577" s="136">
        <f t="shared" si="122"/>
        <v>0</v>
      </c>
      <c r="BU577" s="136">
        <f t="shared" si="122"/>
        <v>-11205000</v>
      </c>
      <c r="BV577" s="136">
        <f t="shared" si="122"/>
        <v>0</v>
      </c>
      <c r="BW577" s="136">
        <f t="shared" si="122"/>
        <v>0</v>
      </c>
      <c r="BX577" s="136">
        <f t="shared" si="122"/>
        <v>0</v>
      </c>
      <c r="BY577" s="136">
        <f t="shared" si="122"/>
        <v>0</v>
      </c>
      <c r="CA577" s="136" t="e">
        <f>CA122-#REF!</f>
        <v>#REF!</v>
      </c>
      <c r="CB577" s="136" t="e">
        <f>CB122-#REF!</f>
        <v>#REF!</v>
      </c>
    </row>
    <row r="578" spans="8:80" hidden="1" x14ac:dyDescent="0.3">
      <c r="H578" s="136">
        <f t="shared" si="126"/>
        <v>-21123150</v>
      </c>
      <c r="I578" s="136">
        <f t="shared" si="126"/>
        <v>0</v>
      </c>
      <c r="J578" s="136">
        <f t="shared" si="126"/>
        <v>0</v>
      </c>
      <c r="K578" s="136">
        <f t="shared" si="125"/>
        <v>0</v>
      </c>
      <c r="L578" s="136">
        <f t="shared" si="125"/>
        <v>0</v>
      </c>
      <c r="M578" s="136">
        <f t="shared" si="125"/>
        <v>-1580741</v>
      </c>
      <c r="N578" s="136">
        <f t="shared" si="125"/>
        <v>0</v>
      </c>
      <c r="O578" s="136">
        <f t="shared" si="125"/>
        <v>0</v>
      </c>
      <c r="P578" s="136">
        <f t="shared" si="125"/>
        <v>0</v>
      </c>
      <c r="Q578" s="136">
        <f t="shared" si="125"/>
        <v>0</v>
      </c>
      <c r="R578" s="136">
        <f t="shared" si="125"/>
        <v>-3847361</v>
      </c>
      <c r="S578" s="136">
        <f t="shared" si="125"/>
        <v>0</v>
      </c>
      <c r="T578" s="136">
        <f t="shared" si="125"/>
        <v>0</v>
      </c>
      <c r="U578" s="136">
        <f t="shared" si="125"/>
        <v>0</v>
      </c>
      <c r="V578" s="136">
        <f t="shared" si="125"/>
        <v>0</v>
      </c>
      <c r="W578" s="136">
        <f t="shared" si="125"/>
        <v>-3625653</v>
      </c>
      <c r="X578" s="136">
        <f t="shared" si="125"/>
        <v>0</v>
      </c>
      <c r="Y578" s="136">
        <f t="shared" si="125"/>
        <v>0</v>
      </c>
      <c r="Z578" s="136">
        <f t="shared" si="125"/>
        <v>0</v>
      </c>
      <c r="AA578" s="136">
        <f t="shared" si="125"/>
        <v>0</v>
      </c>
      <c r="AB578" s="136">
        <f t="shared" si="125"/>
        <v>-3516831</v>
      </c>
      <c r="AC578" s="136">
        <f t="shared" si="125"/>
        <v>0</v>
      </c>
      <c r="AD578" s="136">
        <f t="shared" si="125"/>
        <v>0</v>
      </c>
      <c r="AE578" s="136">
        <f t="shared" si="125"/>
        <v>0</v>
      </c>
      <c r="AF578" s="136">
        <f t="shared" si="125"/>
        <v>0</v>
      </c>
      <c r="AG578" s="136">
        <f t="shared" si="125"/>
        <v>-3804967</v>
      </c>
      <c r="AH578" s="136">
        <f t="shared" si="125"/>
        <v>0</v>
      </c>
      <c r="AI578" s="136">
        <f t="shared" si="125"/>
        <v>0</v>
      </c>
      <c r="AJ578" s="136">
        <f t="shared" si="125"/>
        <v>0</v>
      </c>
      <c r="AK578" s="136">
        <f t="shared" si="125"/>
        <v>0</v>
      </c>
      <c r="AL578" s="136">
        <f t="shared" si="125"/>
        <v>0</v>
      </c>
      <c r="AM578" s="136">
        <f t="shared" si="125"/>
        <v>0</v>
      </c>
      <c r="AN578" s="136">
        <f t="shared" si="125"/>
        <v>0</v>
      </c>
      <c r="AO578" s="136">
        <f t="shared" si="125"/>
        <v>0</v>
      </c>
      <c r="AP578" s="136">
        <f t="shared" si="125"/>
        <v>0</v>
      </c>
      <c r="AQ578" s="136">
        <f t="shared" si="125"/>
        <v>0</v>
      </c>
      <c r="AR578" s="136">
        <f t="shared" si="125"/>
        <v>0</v>
      </c>
      <c r="AS578" s="136">
        <f t="shared" si="125"/>
        <v>0</v>
      </c>
      <c r="AT578" s="136">
        <f t="shared" si="125"/>
        <v>0</v>
      </c>
      <c r="AU578" s="136">
        <f t="shared" si="125"/>
        <v>0</v>
      </c>
      <c r="AV578" s="136">
        <f t="shared" si="125"/>
        <v>0</v>
      </c>
      <c r="AW578" s="136">
        <f t="shared" si="125"/>
        <v>0</v>
      </c>
      <c r="AX578" s="136">
        <f t="shared" si="125"/>
        <v>0</v>
      </c>
      <c r="AY578" s="136">
        <f t="shared" si="125"/>
        <v>0</v>
      </c>
      <c r="AZ578" s="136">
        <f t="shared" si="125"/>
        <v>0</v>
      </c>
      <c r="BA578" s="136">
        <f t="shared" si="125"/>
        <v>0</v>
      </c>
      <c r="BB578" s="136">
        <f t="shared" si="125"/>
        <v>0</v>
      </c>
      <c r="BC578" s="136">
        <f t="shared" si="125"/>
        <v>0</v>
      </c>
      <c r="BD578" s="136">
        <f t="shared" si="125"/>
        <v>0</v>
      </c>
      <c r="BE578" s="136">
        <f t="shared" si="125"/>
        <v>0</v>
      </c>
      <c r="BF578" s="136">
        <f t="shared" si="125"/>
        <v>-1944045</v>
      </c>
      <c r="BG578" s="136">
        <f t="shared" si="125"/>
        <v>0</v>
      </c>
      <c r="BH578" s="136">
        <f t="shared" si="125"/>
        <v>0</v>
      </c>
      <c r="BI578" s="136">
        <f t="shared" si="125"/>
        <v>0</v>
      </c>
      <c r="BJ578" s="136">
        <f t="shared" si="125"/>
        <v>0</v>
      </c>
      <c r="BK578" s="136">
        <f t="shared" si="125"/>
        <v>-1111105</v>
      </c>
      <c r="BL578" s="136">
        <f t="shared" si="125"/>
        <v>0</v>
      </c>
      <c r="BM578" s="136">
        <f t="shared" si="125"/>
        <v>0</v>
      </c>
      <c r="BN578" s="136">
        <f t="shared" si="125"/>
        <v>0</v>
      </c>
      <c r="BO578" s="136">
        <f t="shared" si="125"/>
        <v>0</v>
      </c>
      <c r="BP578" s="136">
        <f t="shared" si="125"/>
        <v>-512071</v>
      </c>
      <c r="BQ578" s="136">
        <f t="shared" si="125"/>
        <v>0</v>
      </c>
      <c r="BR578" s="136">
        <f t="shared" si="125"/>
        <v>0</v>
      </c>
      <c r="BS578" s="136">
        <f t="shared" si="123"/>
        <v>0</v>
      </c>
      <c r="BT578" s="136">
        <f t="shared" si="122"/>
        <v>0</v>
      </c>
      <c r="BU578" s="136">
        <f t="shared" si="122"/>
        <v>-9053755</v>
      </c>
      <c r="BV578" s="136">
        <f t="shared" si="122"/>
        <v>0</v>
      </c>
      <c r="BW578" s="136">
        <f t="shared" si="122"/>
        <v>0</v>
      </c>
      <c r="BX578" s="136">
        <f t="shared" si="122"/>
        <v>0</v>
      </c>
      <c r="BY578" s="136">
        <f t="shared" si="122"/>
        <v>0</v>
      </c>
      <c r="CA578" s="136" t="e">
        <f>CA123-#REF!</f>
        <v>#REF!</v>
      </c>
      <c r="CB578" s="136" t="e">
        <f>CB123-#REF!</f>
        <v>#REF!</v>
      </c>
    </row>
    <row r="579" spans="8:80" hidden="1" x14ac:dyDescent="0.3">
      <c r="H579" s="136">
        <f t="shared" si="126"/>
        <v>-3953850</v>
      </c>
      <c r="I579" s="136">
        <f t="shared" si="126"/>
        <v>0</v>
      </c>
      <c r="J579" s="136">
        <f t="shared" si="126"/>
        <v>0</v>
      </c>
      <c r="K579" s="136">
        <f t="shared" si="125"/>
        <v>0</v>
      </c>
      <c r="L579" s="136">
        <f t="shared" si="125"/>
        <v>0</v>
      </c>
      <c r="M579" s="136">
        <f t="shared" si="125"/>
        <v>-533259</v>
      </c>
      <c r="N579" s="136">
        <f t="shared" si="125"/>
        <v>0</v>
      </c>
      <c r="O579" s="136">
        <f t="shared" si="125"/>
        <v>0</v>
      </c>
      <c r="P579" s="136">
        <f t="shared" si="125"/>
        <v>0</v>
      </c>
      <c r="Q579" s="136">
        <f t="shared" si="125"/>
        <v>0</v>
      </c>
      <c r="R579" s="136">
        <f t="shared" si="125"/>
        <v>-880639</v>
      </c>
      <c r="S579" s="136">
        <f t="shared" si="125"/>
        <v>0</v>
      </c>
      <c r="T579" s="136">
        <f t="shared" si="125"/>
        <v>0</v>
      </c>
      <c r="U579" s="136">
        <f t="shared" si="125"/>
        <v>0</v>
      </c>
      <c r="V579" s="136">
        <f t="shared" si="125"/>
        <v>0</v>
      </c>
      <c r="W579" s="136">
        <f t="shared" si="125"/>
        <v>-737347</v>
      </c>
      <c r="X579" s="136">
        <f t="shared" si="125"/>
        <v>0</v>
      </c>
      <c r="Y579" s="136">
        <f t="shared" si="125"/>
        <v>0</v>
      </c>
      <c r="Z579" s="136">
        <f t="shared" ref="Z579:BR584" si="127">Z124-CR124</f>
        <v>0</v>
      </c>
      <c r="AA579" s="136">
        <f t="shared" si="127"/>
        <v>0</v>
      </c>
      <c r="AB579" s="136">
        <f t="shared" si="127"/>
        <v>-626169</v>
      </c>
      <c r="AC579" s="136">
        <f t="shared" si="127"/>
        <v>0</v>
      </c>
      <c r="AD579" s="136">
        <f t="shared" si="127"/>
        <v>0</v>
      </c>
      <c r="AE579" s="136">
        <f t="shared" si="127"/>
        <v>0</v>
      </c>
      <c r="AF579" s="136">
        <f t="shared" si="127"/>
        <v>0</v>
      </c>
      <c r="AG579" s="136">
        <f t="shared" si="127"/>
        <v>-577033</v>
      </c>
      <c r="AH579" s="136">
        <f t="shared" si="127"/>
        <v>0</v>
      </c>
      <c r="AI579" s="136">
        <f t="shared" si="127"/>
        <v>0</v>
      </c>
      <c r="AJ579" s="136">
        <f t="shared" si="127"/>
        <v>0</v>
      </c>
      <c r="AK579" s="136">
        <f t="shared" si="127"/>
        <v>0</v>
      </c>
      <c r="AL579" s="136">
        <f t="shared" si="127"/>
        <v>0</v>
      </c>
      <c r="AM579" s="136">
        <f t="shared" si="127"/>
        <v>0</v>
      </c>
      <c r="AN579" s="136">
        <f t="shared" si="127"/>
        <v>0</v>
      </c>
      <c r="AO579" s="136">
        <f t="shared" si="127"/>
        <v>0</v>
      </c>
      <c r="AP579" s="136">
        <f t="shared" si="127"/>
        <v>0</v>
      </c>
      <c r="AQ579" s="136">
        <f t="shared" si="127"/>
        <v>0</v>
      </c>
      <c r="AR579" s="136">
        <f t="shared" si="127"/>
        <v>0</v>
      </c>
      <c r="AS579" s="136">
        <f t="shared" si="127"/>
        <v>0</v>
      </c>
      <c r="AT579" s="136">
        <f t="shared" si="127"/>
        <v>0</v>
      </c>
      <c r="AU579" s="136">
        <f t="shared" si="127"/>
        <v>0</v>
      </c>
      <c r="AV579" s="136">
        <f t="shared" si="127"/>
        <v>0</v>
      </c>
      <c r="AW579" s="136">
        <f t="shared" si="127"/>
        <v>0</v>
      </c>
      <c r="AX579" s="136">
        <f t="shared" si="127"/>
        <v>0</v>
      </c>
      <c r="AY579" s="136">
        <f t="shared" si="127"/>
        <v>0</v>
      </c>
      <c r="AZ579" s="136">
        <f t="shared" si="127"/>
        <v>0</v>
      </c>
      <c r="BA579" s="136">
        <f t="shared" si="127"/>
        <v>0</v>
      </c>
      <c r="BB579" s="136">
        <f t="shared" si="127"/>
        <v>0</v>
      </c>
      <c r="BC579" s="136">
        <f t="shared" si="127"/>
        <v>0</v>
      </c>
      <c r="BD579" s="136">
        <f t="shared" si="127"/>
        <v>0</v>
      </c>
      <c r="BE579" s="136">
        <f t="shared" si="127"/>
        <v>0</v>
      </c>
      <c r="BF579" s="136">
        <f t="shared" si="127"/>
        <v>-247955</v>
      </c>
      <c r="BG579" s="136">
        <f t="shared" si="127"/>
        <v>0</v>
      </c>
      <c r="BH579" s="136">
        <f t="shared" si="127"/>
        <v>0</v>
      </c>
      <c r="BI579" s="136">
        <f t="shared" si="127"/>
        <v>0</v>
      </c>
      <c r="BJ579" s="136">
        <f t="shared" si="127"/>
        <v>0</v>
      </c>
      <c r="BK579" s="136">
        <f t="shared" si="127"/>
        <v>-138895</v>
      </c>
      <c r="BL579" s="136">
        <f t="shared" si="127"/>
        <v>0</v>
      </c>
      <c r="BM579" s="136">
        <f t="shared" si="127"/>
        <v>0</v>
      </c>
      <c r="BN579" s="136">
        <f t="shared" si="127"/>
        <v>0</v>
      </c>
      <c r="BO579" s="136">
        <f t="shared" si="127"/>
        <v>0</v>
      </c>
      <c r="BP579" s="136">
        <f t="shared" si="127"/>
        <v>-63929</v>
      </c>
      <c r="BQ579" s="136">
        <f t="shared" si="127"/>
        <v>0</v>
      </c>
      <c r="BR579" s="136">
        <f t="shared" si="127"/>
        <v>0</v>
      </c>
      <c r="BS579" s="136">
        <f t="shared" si="123"/>
        <v>0</v>
      </c>
      <c r="BT579" s="136">
        <f t="shared" si="122"/>
        <v>0</v>
      </c>
      <c r="BU579" s="136">
        <f t="shared" si="122"/>
        <v>-2151245</v>
      </c>
      <c r="BV579" s="136">
        <f t="shared" si="122"/>
        <v>0</v>
      </c>
      <c r="BW579" s="136">
        <f t="shared" si="122"/>
        <v>0</v>
      </c>
      <c r="BX579" s="136">
        <f t="shared" si="122"/>
        <v>0</v>
      </c>
      <c r="BY579" s="136">
        <f t="shared" si="122"/>
        <v>0</v>
      </c>
      <c r="CA579" s="136" t="e">
        <f>CA124-#REF!</f>
        <v>#REF!</v>
      </c>
      <c r="CB579" s="136" t="e">
        <f>CB124-#REF!</f>
        <v>#REF!</v>
      </c>
    </row>
    <row r="580" spans="8:80" hidden="1" x14ac:dyDescent="0.3">
      <c r="H580" s="136">
        <f t="shared" si="126"/>
        <v>0</v>
      </c>
      <c r="I580" s="136">
        <f t="shared" si="126"/>
        <v>0</v>
      </c>
      <c r="J580" s="136">
        <f t="shared" si="126"/>
        <v>0</v>
      </c>
      <c r="K580" s="136">
        <f t="shared" si="126"/>
        <v>0</v>
      </c>
      <c r="L580" s="136">
        <f t="shared" si="126"/>
        <v>0</v>
      </c>
      <c r="M580" s="136">
        <f t="shared" si="126"/>
        <v>0</v>
      </c>
      <c r="N580" s="136">
        <f t="shared" si="126"/>
        <v>0</v>
      </c>
      <c r="O580" s="136">
        <f t="shared" si="126"/>
        <v>0</v>
      </c>
      <c r="P580" s="136">
        <f t="shared" si="126"/>
        <v>0</v>
      </c>
      <c r="Q580" s="136">
        <f t="shared" si="126"/>
        <v>0</v>
      </c>
      <c r="R580" s="136">
        <f t="shared" si="126"/>
        <v>0</v>
      </c>
      <c r="S580" s="136">
        <f t="shared" si="126"/>
        <v>0</v>
      </c>
      <c r="T580" s="136">
        <f t="shared" si="126"/>
        <v>0</v>
      </c>
      <c r="U580" s="136">
        <f t="shared" si="126"/>
        <v>0</v>
      </c>
      <c r="V580" s="136">
        <f t="shared" si="126"/>
        <v>0</v>
      </c>
      <c r="W580" s="136">
        <f t="shared" si="126"/>
        <v>0</v>
      </c>
      <c r="X580" s="136">
        <f t="shared" ref="X580:AM585" si="128">X125-CP125</f>
        <v>0</v>
      </c>
      <c r="Y580" s="136">
        <f t="shared" si="128"/>
        <v>0</v>
      </c>
      <c r="Z580" s="136">
        <f t="shared" si="127"/>
        <v>0</v>
      </c>
      <c r="AA580" s="136">
        <f t="shared" si="127"/>
        <v>0</v>
      </c>
      <c r="AB580" s="136">
        <f t="shared" si="127"/>
        <v>0</v>
      </c>
      <c r="AC580" s="136">
        <f t="shared" si="127"/>
        <v>0</v>
      </c>
      <c r="AD580" s="136">
        <f t="shared" si="127"/>
        <v>0</v>
      </c>
      <c r="AE580" s="136">
        <f t="shared" si="127"/>
        <v>0</v>
      </c>
      <c r="AF580" s="136">
        <f t="shared" si="127"/>
        <v>0</v>
      </c>
      <c r="AG580" s="136">
        <f t="shared" si="127"/>
        <v>0</v>
      </c>
      <c r="AH580" s="136">
        <f t="shared" si="127"/>
        <v>0</v>
      </c>
      <c r="AI580" s="136">
        <f t="shared" si="127"/>
        <v>0</v>
      </c>
      <c r="AJ580" s="136">
        <f t="shared" si="127"/>
        <v>0</v>
      </c>
      <c r="AK580" s="136">
        <f t="shared" si="127"/>
        <v>0</v>
      </c>
      <c r="AL580" s="136">
        <f t="shared" si="127"/>
        <v>0</v>
      </c>
      <c r="AM580" s="136">
        <f t="shared" si="127"/>
        <v>0</v>
      </c>
      <c r="AN580" s="136">
        <f t="shared" si="127"/>
        <v>0</v>
      </c>
      <c r="AO580" s="136">
        <f t="shared" si="127"/>
        <v>0</v>
      </c>
      <c r="AP580" s="136">
        <f t="shared" si="127"/>
        <v>0</v>
      </c>
      <c r="AQ580" s="136">
        <f t="shared" si="127"/>
        <v>0</v>
      </c>
      <c r="AR580" s="136">
        <f t="shared" si="127"/>
        <v>0</v>
      </c>
      <c r="AS580" s="136">
        <f t="shared" si="127"/>
        <v>0</v>
      </c>
      <c r="AT580" s="136">
        <f t="shared" si="127"/>
        <v>0</v>
      </c>
      <c r="AU580" s="136">
        <f t="shared" si="127"/>
        <v>0</v>
      </c>
      <c r="AV580" s="136">
        <f t="shared" si="127"/>
        <v>0</v>
      </c>
      <c r="AW580" s="136">
        <f t="shared" si="127"/>
        <v>0</v>
      </c>
      <c r="AX580" s="136">
        <f t="shared" si="127"/>
        <v>0</v>
      </c>
      <c r="AY580" s="136">
        <f t="shared" si="127"/>
        <v>0</v>
      </c>
      <c r="AZ580" s="136">
        <f t="shared" si="127"/>
        <v>0</v>
      </c>
      <c r="BA580" s="136">
        <f t="shared" si="127"/>
        <v>0</v>
      </c>
      <c r="BB580" s="136">
        <f t="shared" si="127"/>
        <v>0</v>
      </c>
      <c r="BC580" s="136">
        <f t="shared" si="127"/>
        <v>0</v>
      </c>
      <c r="BD580" s="136">
        <f t="shared" si="127"/>
        <v>0</v>
      </c>
      <c r="BE580" s="136">
        <f t="shared" si="127"/>
        <v>0</v>
      </c>
      <c r="BF580" s="136">
        <f t="shared" si="127"/>
        <v>0</v>
      </c>
      <c r="BG580" s="136">
        <f t="shared" si="127"/>
        <v>0</v>
      </c>
      <c r="BH580" s="136">
        <f t="shared" si="127"/>
        <v>0</v>
      </c>
      <c r="BI580" s="136">
        <f t="shared" si="127"/>
        <v>0</v>
      </c>
      <c r="BJ580" s="136">
        <f t="shared" si="127"/>
        <v>0</v>
      </c>
      <c r="BK580" s="136">
        <f t="shared" si="127"/>
        <v>0</v>
      </c>
      <c r="BL580" s="136">
        <f t="shared" si="127"/>
        <v>0</v>
      </c>
      <c r="BM580" s="136">
        <f t="shared" si="127"/>
        <v>0</v>
      </c>
      <c r="BN580" s="136">
        <f t="shared" si="127"/>
        <v>0</v>
      </c>
      <c r="BO580" s="136">
        <f t="shared" si="127"/>
        <v>0</v>
      </c>
      <c r="BP580" s="136">
        <f t="shared" si="127"/>
        <v>0</v>
      </c>
      <c r="BQ580" s="136">
        <f t="shared" si="127"/>
        <v>0</v>
      </c>
      <c r="BR580" s="136">
        <f t="shared" si="127"/>
        <v>0</v>
      </c>
      <c r="BS580" s="136">
        <f t="shared" si="123"/>
        <v>0</v>
      </c>
      <c r="BT580" s="136">
        <f t="shared" si="122"/>
        <v>0</v>
      </c>
      <c r="BU580" s="136">
        <f t="shared" si="122"/>
        <v>0</v>
      </c>
      <c r="BV580" s="136">
        <f t="shared" si="122"/>
        <v>0</v>
      </c>
      <c r="BW580" s="136">
        <f t="shared" si="122"/>
        <v>0</v>
      </c>
      <c r="BX580" s="136">
        <f t="shared" si="122"/>
        <v>0</v>
      </c>
      <c r="BY580" s="136">
        <f t="shared" si="122"/>
        <v>0</v>
      </c>
      <c r="CA580" s="136" t="e">
        <f>CA125-#REF!</f>
        <v>#REF!</v>
      </c>
      <c r="CB580" s="136" t="e">
        <f>CB125-#REF!</f>
        <v>#REF!</v>
      </c>
    </row>
    <row r="581" spans="8:80" hidden="1" x14ac:dyDescent="0.3">
      <c r="H581" s="136">
        <f t="shared" si="126"/>
        <v>0</v>
      </c>
      <c r="I581" s="136">
        <f t="shared" si="126"/>
        <v>0</v>
      </c>
      <c r="J581" s="136">
        <f t="shared" si="126"/>
        <v>0</v>
      </c>
      <c r="K581" s="136">
        <f t="shared" si="126"/>
        <v>0</v>
      </c>
      <c r="L581" s="136">
        <f t="shared" si="126"/>
        <v>0</v>
      </c>
      <c r="M581" s="136">
        <f t="shared" si="126"/>
        <v>0</v>
      </c>
      <c r="N581" s="136">
        <f t="shared" si="126"/>
        <v>0</v>
      </c>
      <c r="O581" s="136">
        <f t="shared" si="126"/>
        <v>0</v>
      </c>
      <c r="P581" s="136">
        <f t="shared" si="126"/>
        <v>0</v>
      </c>
      <c r="Q581" s="136">
        <f t="shared" si="126"/>
        <v>0</v>
      </c>
      <c r="R581" s="136">
        <f t="shared" si="126"/>
        <v>0</v>
      </c>
      <c r="S581" s="136">
        <f t="shared" si="126"/>
        <v>0</v>
      </c>
      <c r="T581" s="136">
        <f t="shared" si="126"/>
        <v>0</v>
      </c>
      <c r="U581" s="136">
        <f t="shared" si="126"/>
        <v>0</v>
      </c>
      <c r="V581" s="136">
        <f t="shared" si="126"/>
        <v>0</v>
      </c>
      <c r="W581" s="136">
        <f t="shared" si="126"/>
        <v>0</v>
      </c>
      <c r="X581" s="136">
        <f t="shared" si="128"/>
        <v>0</v>
      </c>
      <c r="Y581" s="136">
        <f t="shared" si="128"/>
        <v>0</v>
      </c>
      <c r="Z581" s="136">
        <f t="shared" si="127"/>
        <v>0</v>
      </c>
      <c r="AA581" s="136">
        <f t="shared" si="127"/>
        <v>0</v>
      </c>
      <c r="AB581" s="136">
        <f t="shared" si="127"/>
        <v>0</v>
      </c>
      <c r="AC581" s="136">
        <f t="shared" si="127"/>
        <v>0</v>
      </c>
      <c r="AD581" s="136">
        <f t="shared" si="127"/>
        <v>0</v>
      </c>
      <c r="AE581" s="136">
        <f t="shared" si="127"/>
        <v>0</v>
      </c>
      <c r="AF581" s="136">
        <f t="shared" si="127"/>
        <v>0</v>
      </c>
      <c r="AG581" s="136">
        <f t="shared" si="127"/>
        <v>0</v>
      </c>
      <c r="AH581" s="136">
        <f t="shared" si="127"/>
        <v>0</v>
      </c>
      <c r="AI581" s="136">
        <f t="shared" si="127"/>
        <v>0</v>
      </c>
      <c r="AJ581" s="136">
        <f t="shared" si="127"/>
        <v>0</v>
      </c>
      <c r="AK581" s="136">
        <f t="shared" si="127"/>
        <v>0</v>
      </c>
      <c r="AL581" s="136">
        <f t="shared" si="127"/>
        <v>0</v>
      </c>
      <c r="AM581" s="136">
        <f t="shared" si="127"/>
        <v>0</v>
      </c>
      <c r="AN581" s="136">
        <f t="shared" si="127"/>
        <v>0</v>
      </c>
      <c r="AO581" s="136">
        <f t="shared" si="127"/>
        <v>0</v>
      </c>
      <c r="AP581" s="136">
        <f t="shared" si="127"/>
        <v>0</v>
      </c>
      <c r="AQ581" s="136">
        <f t="shared" si="127"/>
        <v>0</v>
      </c>
      <c r="AR581" s="136">
        <f t="shared" si="127"/>
        <v>0</v>
      </c>
      <c r="AS581" s="136">
        <f t="shared" si="127"/>
        <v>0</v>
      </c>
      <c r="AT581" s="136">
        <f t="shared" si="127"/>
        <v>0</v>
      </c>
      <c r="AU581" s="136">
        <f t="shared" si="127"/>
        <v>0</v>
      </c>
      <c r="AV581" s="136">
        <f t="shared" si="127"/>
        <v>0</v>
      </c>
      <c r="AW581" s="136">
        <f t="shared" si="127"/>
        <v>0</v>
      </c>
      <c r="AX581" s="136">
        <f t="shared" si="127"/>
        <v>0</v>
      </c>
      <c r="AY581" s="136">
        <f t="shared" si="127"/>
        <v>0</v>
      </c>
      <c r="AZ581" s="136">
        <f t="shared" si="127"/>
        <v>0</v>
      </c>
      <c r="BA581" s="136">
        <f t="shared" si="127"/>
        <v>0</v>
      </c>
      <c r="BB581" s="136">
        <f t="shared" si="127"/>
        <v>0</v>
      </c>
      <c r="BC581" s="136">
        <f t="shared" si="127"/>
        <v>0</v>
      </c>
      <c r="BD581" s="136">
        <f t="shared" si="127"/>
        <v>0</v>
      </c>
      <c r="BE581" s="136">
        <f t="shared" si="127"/>
        <v>0</v>
      </c>
      <c r="BF581" s="136">
        <f t="shared" si="127"/>
        <v>0</v>
      </c>
      <c r="BG581" s="136">
        <f t="shared" si="127"/>
        <v>0</v>
      </c>
      <c r="BH581" s="136">
        <f t="shared" si="127"/>
        <v>0</v>
      </c>
      <c r="BI581" s="136">
        <f t="shared" si="127"/>
        <v>0</v>
      </c>
      <c r="BJ581" s="136">
        <f t="shared" si="127"/>
        <v>0</v>
      </c>
      <c r="BK581" s="136">
        <f t="shared" si="127"/>
        <v>0</v>
      </c>
      <c r="BL581" s="136">
        <f t="shared" si="127"/>
        <v>0</v>
      </c>
      <c r="BM581" s="136">
        <f t="shared" si="127"/>
        <v>0</v>
      </c>
      <c r="BN581" s="136">
        <f t="shared" si="127"/>
        <v>0</v>
      </c>
      <c r="BO581" s="136">
        <f t="shared" si="127"/>
        <v>0</v>
      </c>
      <c r="BP581" s="136">
        <f t="shared" si="127"/>
        <v>0</v>
      </c>
      <c r="BQ581" s="136">
        <f t="shared" si="127"/>
        <v>0</v>
      </c>
      <c r="BR581" s="136">
        <f t="shared" si="127"/>
        <v>0</v>
      </c>
      <c r="BS581" s="136">
        <f t="shared" si="123"/>
        <v>0</v>
      </c>
      <c r="BT581" s="136">
        <f t="shared" si="122"/>
        <v>0</v>
      </c>
      <c r="BU581" s="136">
        <f t="shared" si="122"/>
        <v>0</v>
      </c>
      <c r="BV581" s="136">
        <f t="shared" si="122"/>
        <v>0</v>
      </c>
      <c r="BW581" s="136">
        <f t="shared" si="122"/>
        <v>0</v>
      </c>
      <c r="BX581" s="136">
        <f t="shared" si="122"/>
        <v>0</v>
      </c>
      <c r="BY581" s="136">
        <f t="shared" si="122"/>
        <v>0</v>
      </c>
      <c r="CA581" s="136" t="e">
        <f>CA126-#REF!</f>
        <v>#REF!</v>
      </c>
      <c r="CB581" s="136" t="e">
        <f>CB126-#REF!</f>
        <v>#REF!</v>
      </c>
    </row>
    <row r="582" spans="8:80" hidden="1" x14ac:dyDescent="0.3">
      <c r="H582" s="136">
        <f t="shared" si="126"/>
        <v>-22882000</v>
      </c>
      <c r="I582" s="136">
        <f t="shared" si="126"/>
        <v>0</v>
      </c>
      <c r="J582" s="136">
        <f t="shared" si="126"/>
        <v>0</v>
      </c>
      <c r="K582" s="136">
        <f t="shared" si="126"/>
        <v>0</v>
      </c>
      <c r="L582" s="136">
        <f t="shared" si="126"/>
        <v>0</v>
      </c>
      <c r="M582" s="136">
        <f t="shared" si="126"/>
        <v>-1000</v>
      </c>
      <c r="N582" s="136">
        <f t="shared" si="126"/>
        <v>0</v>
      </c>
      <c r="O582" s="136">
        <f t="shared" si="126"/>
        <v>0</v>
      </c>
      <c r="P582" s="136">
        <f t="shared" si="126"/>
        <v>0</v>
      </c>
      <c r="Q582" s="136">
        <f t="shared" si="126"/>
        <v>0</v>
      </c>
      <c r="R582" s="136">
        <f t="shared" si="126"/>
        <v>1978000</v>
      </c>
      <c r="S582" s="136">
        <f t="shared" si="126"/>
        <v>0</v>
      </c>
      <c r="T582" s="136">
        <f t="shared" si="126"/>
        <v>0</v>
      </c>
      <c r="U582" s="136">
        <f t="shared" si="126"/>
        <v>0</v>
      </c>
      <c r="V582" s="136">
        <f t="shared" si="126"/>
        <v>0</v>
      </c>
      <c r="W582" s="136">
        <f t="shared" si="126"/>
        <v>-4672000</v>
      </c>
      <c r="X582" s="136">
        <f t="shared" si="128"/>
        <v>0</v>
      </c>
      <c r="Y582" s="136">
        <f t="shared" si="128"/>
        <v>0</v>
      </c>
      <c r="Z582" s="136">
        <f t="shared" si="127"/>
        <v>0</v>
      </c>
      <c r="AA582" s="136">
        <f t="shared" si="127"/>
        <v>0</v>
      </c>
      <c r="AB582" s="136">
        <f t="shared" si="127"/>
        <v>-2217000</v>
      </c>
      <c r="AC582" s="136">
        <f t="shared" si="127"/>
        <v>0</v>
      </c>
      <c r="AD582" s="136">
        <f t="shared" si="127"/>
        <v>0</v>
      </c>
      <c r="AE582" s="136">
        <f t="shared" si="127"/>
        <v>0</v>
      </c>
      <c r="AF582" s="136">
        <f t="shared" si="127"/>
        <v>0</v>
      </c>
      <c r="AG582" s="136">
        <f t="shared" si="127"/>
        <v>-2191000</v>
      </c>
      <c r="AH582" s="136">
        <f t="shared" si="127"/>
        <v>0</v>
      </c>
      <c r="AI582" s="136">
        <f t="shared" si="127"/>
        <v>0</v>
      </c>
      <c r="AJ582" s="136">
        <f t="shared" si="127"/>
        <v>0</v>
      </c>
      <c r="AK582" s="136">
        <f t="shared" si="127"/>
        <v>0</v>
      </c>
      <c r="AL582" s="136">
        <f t="shared" si="127"/>
        <v>0</v>
      </c>
      <c r="AM582" s="136">
        <f t="shared" si="127"/>
        <v>0</v>
      </c>
      <c r="AN582" s="136">
        <f t="shared" si="127"/>
        <v>0</v>
      </c>
      <c r="AO582" s="136">
        <f t="shared" si="127"/>
        <v>0</v>
      </c>
      <c r="AP582" s="136">
        <f t="shared" si="127"/>
        <v>0</v>
      </c>
      <c r="AQ582" s="136">
        <f t="shared" si="127"/>
        <v>0</v>
      </c>
      <c r="AR582" s="136">
        <f t="shared" si="127"/>
        <v>0</v>
      </c>
      <c r="AS582" s="136">
        <f t="shared" si="127"/>
        <v>0</v>
      </c>
      <c r="AT582" s="136">
        <f t="shared" si="127"/>
        <v>0</v>
      </c>
      <c r="AU582" s="136">
        <f t="shared" si="127"/>
        <v>0</v>
      </c>
      <c r="AV582" s="136">
        <f t="shared" si="127"/>
        <v>0</v>
      </c>
      <c r="AW582" s="136">
        <f t="shared" si="127"/>
        <v>0</v>
      </c>
      <c r="AX582" s="136">
        <f t="shared" si="127"/>
        <v>0</v>
      </c>
      <c r="AY582" s="136">
        <f t="shared" si="127"/>
        <v>0</v>
      </c>
      <c r="AZ582" s="136">
        <f t="shared" si="127"/>
        <v>0</v>
      </c>
      <c r="BA582" s="136">
        <f t="shared" si="127"/>
        <v>0</v>
      </c>
      <c r="BB582" s="136">
        <f t="shared" si="127"/>
        <v>0</v>
      </c>
      <c r="BC582" s="136">
        <f t="shared" si="127"/>
        <v>0</v>
      </c>
      <c r="BD582" s="136">
        <f t="shared" si="127"/>
        <v>0</v>
      </c>
      <c r="BE582" s="136">
        <f t="shared" si="127"/>
        <v>0</v>
      </c>
      <c r="BF582" s="136">
        <f t="shared" si="127"/>
        <v>0</v>
      </c>
      <c r="BG582" s="136">
        <f t="shared" si="127"/>
        <v>0</v>
      </c>
      <c r="BH582" s="136">
        <f t="shared" si="127"/>
        <v>0</v>
      </c>
      <c r="BI582" s="136">
        <f t="shared" si="127"/>
        <v>0</v>
      </c>
      <c r="BJ582" s="136">
        <f t="shared" si="127"/>
        <v>0</v>
      </c>
      <c r="BK582" s="136">
        <f t="shared" si="127"/>
        <v>-4673000</v>
      </c>
      <c r="BL582" s="136">
        <f t="shared" si="127"/>
        <v>0</v>
      </c>
      <c r="BM582" s="136">
        <f t="shared" si="127"/>
        <v>0</v>
      </c>
      <c r="BN582" s="136">
        <f t="shared" si="127"/>
        <v>0</v>
      </c>
      <c r="BO582" s="136">
        <f t="shared" si="127"/>
        <v>0</v>
      </c>
      <c r="BP582" s="136">
        <f t="shared" si="127"/>
        <v>-2180000</v>
      </c>
      <c r="BQ582" s="136">
        <f t="shared" si="127"/>
        <v>0</v>
      </c>
      <c r="BR582" s="136">
        <f t="shared" si="127"/>
        <v>0</v>
      </c>
      <c r="BS582" s="136">
        <f t="shared" si="123"/>
        <v>0</v>
      </c>
      <c r="BT582" s="136">
        <f t="shared" si="122"/>
        <v>0</v>
      </c>
      <c r="BU582" s="136">
        <f t="shared" si="122"/>
        <v>-2695000</v>
      </c>
      <c r="BV582" s="136">
        <f t="shared" si="122"/>
        <v>0</v>
      </c>
      <c r="BW582" s="136">
        <f t="shared" si="122"/>
        <v>0</v>
      </c>
      <c r="BX582" s="136">
        <f t="shared" si="122"/>
        <v>0</v>
      </c>
      <c r="BY582" s="136">
        <f t="shared" si="122"/>
        <v>0</v>
      </c>
      <c r="CA582" s="136" t="e">
        <f>CA127-#REF!</f>
        <v>#REF!</v>
      </c>
      <c r="CB582" s="136" t="e">
        <f>CB127-#REF!</f>
        <v>#REF!</v>
      </c>
    </row>
    <row r="583" spans="8:80" hidden="1" x14ac:dyDescent="0.3">
      <c r="H583" s="136">
        <f t="shared" si="126"/>
        <v>-20138819</v>
      </c>
      <c r="I583" s="136">
        <f t="shared" si="126"/>
        <v>0</v>
      </c>
      <c r="J583" s="136">
        <f t="shared" si="126"/>
        <v>0</v>
      </c>
      <c r="K583" s="136">
        <f t="shared" si="126"/>
        <v>0</v>
      </c>
      <c r="L583" s="136">
        <f t="shared" si="126"/>
        <v>0</v>
      </c>
      <c r="M583" s="136">
        <f t="shared" si="126"/>
        <v>273869</v>
      </c>
      <c r="N583" s="136">
        <f t="shared" si="126"/>
        <v>0</v>
      </c>
      <c r="O583" s="136">
        <f t="shared" si="126"/>
        <v>0</v>
      </c>
      <c r="P583" s="136">
        <f t="shared" si="126"/>
        <v>0</v>
      </c>
      <c r="Q583" s="136">
        <f t="shared" si="126"/>
        <v>0</v>
      </c>
      <c r="R583" s="136">
        <f t="shared" si="126"/>
        <v>1951912</v>
      </c>
      <c r="S583" s="136">
        <f t="shared" si="126"/>
        <v>0</v>
      </c>
      <c r="T583" s="136">
        <f t="shared" si="126"/>
        <v>0</v>
      </c>
      <c r="U583" s="136">
        <f t="shared" si="126"/>
        <v>0</v>
      </c>
      <c r="V583" s="136">
        <f t="shared" si="126"/>
        <v>0</v>
      </c>
      <c r="W583" s="136">
        <f t="shared" si="126"/>
        <v>-3842476</v>
      </c>
      <c r="X583" s="136">
        <f t="shared" si="128"/>
        <v>0</v>
      </c>
      <c r="Y583" s="136">
        <f t="shared" si="128"/>
        <v>0</v>
      </c>
      <c r="Z583" s="136">
        <f t="shared" si="127"/>
        <v>0</v>
      </c>
      <c r="AA583" s="136">
        <f t="shared" si="127"/>
        <v>0</v>
      </c>
      <c r="AB583" s="136">
        <f t="shared" si="127"/>
        <v>-1962133</v>
      </c>
      <c r="AC583" s="136">
        <f t="shared" si="127"/>
        <v>0</v>
      </c>
      <c r="AD583" s="136">
        <f t="shared" si="127"/>
        <v>0</v>
      </c>
      <c r="AE583" s="136">
        <f t="shared" si="127"/>
        <v>0</v>
      </c>
      <c r="AF583" s="136">
        <f t="shared" si="127"/>
        <v>0</v>
      </c>
      <c r="AG583" s="136">
        <f t="shared" si="127"/>
        <v>-1985525</v>
      </c>
      <c r="AH583" s="136">
        <f t="shared" si="127"/>
        <v>0</v>
      </c>
      <c r="AI583" s="136">
        <f t="shared" si="127"/>
        <v>0</v>
      </c>
      <c r="AJ583" s="136">
        <f t="shared" si="127"/>
        <v>0</v>
      </c>
      <c r="AK583" s="136">
        <f t="shared" si="127"/>
        <v>0</v>
      </c>
      <c r="AL583" s="136">
        <f t="shared" si="127"/>
        <v>0</v>
      </c>
      <c r="AM583" s="136">
        <f t="shared" si="127"/>
        <v>0</v>
      </c>
      <c r="AN583" s="136">
        <f t="shared" si="127"/>
        <v>0</v>
      </c>
      <c r="AO583" s="136">
        <f t="shared" si="127"/>
        <v>0</v>
      </c>
      <c r="AP583" s="136">
        <f t="shared" si="127"/>
        <v>0</v>
      </c>
      <c r="AQ583" s="136">
        <f t="shared" si="127"/>
        <v>0</v>
      </c>
      <c r="AR583" s="136">
        <f t="shared" si="127"/>
        <v>0</v>
      </c>
      <c r="AS583" s="136">
        <f t="shared" si="127"/>
        <v>0</v>
      </c>
      <c r="AT583" s="136">
        <f t="shared" si="127"/>
        <v>0</v>
      </c>
      <c r="AU583" s="136">
        <f t="shared" si="127"/>
        <v>0</v>
      </c>
      <c r="AV583" s="136">
        <f t="shared" si="127"/>
        <v>0</v>
      </c>
      <c r="AW583" s="136">
        <f t="shared" si="127"/>
        <v>0</v>
      </c>
      <c r="AX583" s="136">
        <f t="shared" si="127"/>
        <v>0</v>
      </c>
      <c r="AY583" s="136">
        <f t="shared" si="127"/>
        <v>0</v>
      </c>
      <c r="AZ583" s="136">
        <f t="shared" si="127"/>
        <v>0</v>
      </c>
      <c r="BA583" s="136">
        <f t="shared" si="127"/>
        <v>0</v>
      </c>
      <c r="BB583" s="136">
        <f t="shared" si="127"/>
        <v>0</v>
      </c>
      <c r="BC583" s="136">
        <f t="shared" si="127"/>
        <v>0</v>
      </c>
      <c r="BD583" s="136">
        <f t="shared" si="127"/>
        <v>0</v>
      </c>
      <c r="BE583" s="136">
        <f t="shared" si="127"/>
        <v>0</v>
      </c>
      <c r="BF583" s="136">
        <f t="shared" si="127"/>
        <v>0</v>
      </c>
      <c r="BG583" s="136">
        <f t="shared" si="127"/>
        <v>0</v>
      </c>
      <c r="BH583" s="136">
        <f t="shared" si="127"/>
        <v>0</v>
      </c>
      <c r="BI583" s="136">
        <f t="shared" si="127"/>
        <v>0</v>
      </c>
      <c r="BJ583" s="136">
        <f t="shared" si="127"/>
        <v>0</v>
      </c>
      <c r="BK583" s="136">
        <f t="shared" si="127"/>
        <v>-4307551</v>
      </c>
      <c r="BL583" s="136">
        <f t="shared" si="127"/>
        <v>0</v>
      </c>
      <c r="BM583" s="136">
        <f t="shared" si="127"/>
        <v>0</v>
      </c>
      <c r="BN583" s="136">
        <f t="shared" si="127"/>
        <v>0</v>
      </c>
      <c r="BO583" s="136">
        <f t="shared" si="127"/>
        <v>0</v>
      </c>
      <c r="BP583" s="136">
        <f t="shared" si="127"/>
        <v>-2004766</v>
      </c>
      <c r="BQ583" s="136">
        <f t="shared" si="127"/>
        <v>0</v>
      </c>
      <c r="BR583" s="136">
        <f t="shared" si="127"/>
        <v>0</v>
      </c>
      <c r="BS583" s="136">
        <f t="shared" si="123"/>
        <v>0</v>
      </c>
      <c r="BT583" s="136">
        <f t="shared" si="123"/>
        <v>0</v>
      </c>
      <c r="BU583" s="136">
        <f t="shared" si="123"/>
        <v>-1616695</v>
      </c>
      <c r="BV583" s="136">
        <f t="shared" si="123"/>
        <v>0</v>
      </c>
      <c r="BW583" s="136">
        <f t="shared" si="123"/>
        <v>0</v>
      </c>
      <c r="BX583" s="136">
        <f t="shared" si="123"/>
        <v>0</v>
      </c>
      <c r="BY583" s="136">
        <f t="shared" si="123"/>
        <v>0</v>
      </c>
      <c r="CA583" s="136" t="e">
        <f>CA128-#REF!</f>
        <v>#REF!</v>
      </c>
      <c r="CB583" s="136" t="e">
        <f>CB128-#REF!</f>
        <v>#REF!</v>
      </c>
    </row>
    <row r="584" spans="8:80" hidden="1" x14ac:dyDescent="0.3">
      <c r="H584" s="136">
        <f t="shared" si="126"/>
        <v>-2743181</v>
      </c>
      <c r="I584" s="136">
        <f t="shared" si="126"/>
        <v>0</v>
      </c>
      <c r="J584" s="136">
        <f t="shared" si="126"/>
        <v>0</v>
      </c>
      <c r="K584" s="136">
        <f t="shared" si="126"/>
        <v>0</v>
      </c>
      <c r="L584" s="136">
        <f t="shared" si="126"/>
        <v>0</v>
      </c>
      <c r="M584" s="136">
        <f t="shared" si="126"/>
        <v>-274869</v>
      </c>
      <c r="N584" s="136">
        <f t="shared" si="126"/>
        <v>0</v>
      </c>
      <c r="O584" s="136">
        <f t="shared" si="126"/>
        <v>0</v>
      </c>
      <c r="P584" s="136">
        <f t="shared" si="126"/>
        <v>0</v>
      </c>
      <c r="Q584" s="136">
        <f t="shared" si="126"/>
        <v>0</v>
      </c>
      <c r="R584" s="136">
        <f t="shared" si="126"/>
        <v>26088</v>
      </c>
      <c r="S584" s="136">
        <f t="shared" si="126"/>
        <v>0</v>
      </c>
      <c r="T584" s="136">
        <f t="shared" si="126"/>
        <v>0</v>
      </c>
      <c r="U584" s="136">
        <f t="shared" si="126"/>
        <v>0</v>
      </c>
      <c r="V584" s="136">
        <f t="shared" si="126"/>
        <v>0</v>
      </c>
      <c r="W584" s="136">
        <f t="shared" si="126"/>
        <v>-829524</v>
      </c>
      <c r="X584" s="136">
        <f t="shared" si="128"/>
        <v>0</v>
      </c>
      <c r="Y584" s="136">
        <f t="shared" si="128"/>
        <v>0</v>
      </c>
      <c r="Z584" s="136">
        <f t="shared" si="127"/>
        <v>0</v>
      </c>
      <c r="AA584" s="136">
        <f t="shared" si="127"/>
        <v>0</v>
      </c>
      <c r="AB584" s="136">
        <f t="shared" si="127"/>
        <v>-254867</v>
      </c>
      <c r="AC584" s="136">
        <f t="shared" si="127"/>
        <v>0</v>
      </c>
      <c r="AD584" s="136">
        <f t="shared" si="127"/>
        <v>0</v>
      </c>
      <c r="AE584" s="136">
        <f t="shared" si="127"/>
        <v>0</v>
      </c>
      <c r="AF584" s="136">
        <f t="shared" si="127"/>
        <v>0</v>
      </c>
      <c r="AG584" s="136">
        <f t="shared" si="127"/>
        <v>-205475</v>
      </c>
      <c r="AH584" s="136">
        <f t="shared" si="127"/>
        <v>0</v>
      </c>
      <c r="AI584" s="136">
        <f t="shared" si="127"/>
        <v>0</v>
      </c>
      <c r="AJ584" s="136">
        <f t="shared" si="127"/>
        <v>0</v>
      </c>
      <c r="AK584" s="136">
        <f t="shared" si="127"/>
        <v>0</v>
      </c>
      <c r="AL584" s="136">
        <f t="shared" si="127"/>
        <v>0</v>
      </c>
      <c r="AM584" s="136">
        <f t="shared" si="127"/>
        <v>0</v>
      </c>
      <c r="AN584" s="136">
        <f t="shared" si="127"/>
        <v>0</v>
      </c>
      <c r="AO584" s="136">
        <f t="shared" si="127"/>
        <v>0</v>
      </c>
      <c r="AP584" s="136">
        <f t="shared" si="127"/>
        <v>0</v>
      </c>
      <c r="AQ584" s="136">
        <f t="shared" si="127"/>
        <v>0</v>
      </c>
      <c r="AR584" s="136">
        <f t="shared" si="127"/>
        <v>0</v>
      </c>
      <c r="AS584" s="136">
        <f t="shared" si="127"/>
        <v>0</v>
      </c>
      <c r="AT584" s="136">
        <f t="shared" si="127"/>
        <v>0</v>
      </c>
      <c r="AU584" s="136">
        <f t="shared" si="127"/>
        <v>0</v>
      </c>
      <c r="AV584" s="136">
        <f t="shared" si="127"/>
        <v>0</v>
      </c>
      <c r="AW584" s="136">
        <f t="shared" si="127"/>
        <v>0</v>
      </c>
      <c r="AX584" s="136">
        <f t="shared" si="127"/>
        <v>0</v>
      </c>
      <c r="AY584" s="136">
        <f t="shared" si="127"/>
        <v>0</v>
      </c>
      <c r="AZ584" s="136">
        <f t="shared" si="127"/>
        <v>0</v>
      </c>
      <c r="BA584" s="136">
        <f t="shared" si="127"/>
        <v>0</v>
      </c>
      <c r="BB584" s="136">
        <f t="shared" si="127"/>
        <v>0</v>
      </c>
      <c r="BC584" s="136">
        <f t="shared" si="127"/>
        <v>0</v>
      </c>
      <c r="BD584" s="136">
        <f t="shared" ref="BD584:BR585" si="129">BD129-DV129</f>
        <v>0</v>
      </c>
      <c r="BE584" s="136">
        <f t="shared" si="129"/>
        <v>0</v>
      </c>
      <c r="BF584" s="136">
        <f t="shared" si="129"/>
        <v>0</v>
      </c>
      <c r="BG584" s="136">
        <f t="shared" si="129"/>
        <v>0</v>
      </c>
      <c r="BH584" s="136">
        <f t="shared" si="129"/>
        <v>0</v>
      </c>
      <c r="BI584" s="136">
        <f t="shared" si="129"/>
        <v>0</v>
      </c>
      <c r="BJ584" s="136">
        <f t="shared" si="129"/>
        <v>0</v>
      </c>
      <c r="BK584" s="136">
        <f t="shared" si="129"/>
        <v>-365449</v>
      </c>
      <c r="BL584" s="136">
        <f t="shared" si="129"/>
        <v>0</v>
      </c>
      <c r="BM584" s="136">
        <f t="shared" si="129"/>
        <v>0</v>
      </c>
      <c r="BN584" s="136">
        <f t="shared" si="129"/>
        <v>0</v>
      </c>
      <c r="BO584" s="136">
        <f t="shared" si="129"/>
        <v>0</v>
      </c>
      <c r="BP584" s="136">
        <f t="shared" si="129"/>
        <v>-175234</v>
      </c>
      <c r="BQ584" s="136">
        <f t="shared" si="129"/>
        <v>0</v>
      </c>
      <c r="BR584" s="136">
        <f t="shared" si="129"/>
        <v>0</v>
      </c>
      <c r="BS584" s="136">
        <f t="shared" si="123"/>
        <v>0</v>
      </c>
      <c r="BT584" s="136">
        <f t="shared" si="123"/>
        <v>0</v>
      </c>
      <c r="BU584" s="136">
        <f t="shared" si="123"/>
        <v>-1078305</v>
      </c>
      <c r="BV584" s="136">
        <f t="shared" si="123"/>
        <v>0</v>
      </c>
      <c r="BW584" s="136">
        <f t="shared" si="123"/>
        <v>0</v>
      </c>
      <c r="BX584" s="136">
        <f t="shared" si="123"/>
        <v>0</v>
      </c>
      <c r="BY584" s="136">
        <f t="shared" si="123"/>
        <v>0</v>
      </c>
      <c r="CA584" s="136" t="e">
        <f>CA129-#REF!</f>
        <v>#REF!</v>
      </c>
      <c r="CB584" s="136" t="e">
        <f>CB129-#REF!</f>
        <v>#REF!</v>
      </c>
    </row>
    <row r="585" spans="8:80" hidden="1" x14ac:dyDescent="0.3">
      <c r="H585" s="136">
        <f t="shared" si="126"/>
        <v>0</v>
      </c>
      <c r="I585" s="136">
        <f t="shared" si="126"/>
        <v>0</v>
      </c>
      <c r="J585" s="136">
        <f t="shared" si="126"/>
        <v>0</v>
      </c>
      <c r="K585" s="136">
        <f t="shared" si="126"/>
        <v>0</v>
      </c>
      <c r="L585" s="136">
        <f t="shared" si="126"/>
        <v>0</v>
      </c>
      <c r="M585" s="136">
        <f t="shared" si="126"/>
        <v>0</v>
      </c>
      <c r="N585" s="136">
        <f t="shared" si="126"/>
        <v>0</v>
      </c>
      <c r="O585" s="136">
        <f t="shared" si="126"/>
        <v>0</v>
      </c>
      <c r="P585" s="136">
        <f t="shared" si="126"/>
        <v>0</v>
      </c>
      <c r="Q585" s="136">
        <f t="shared" si="126"/>
        <v>0</v>
      </c>
      <c r="R585" s="136">
        <f t="shared" si="126"/>
        <v>0</v>
      </c>
      <c r="S585" s="136">
        <f t="shared" si="126"/>
        <v>0</v>
      </c>
      <c r="T585" s="136">
        <f t="shared" si="126"/>
        <v>0</v>
      </c>
      <c r="U585" s="136">
        <f t="shared" si="126"/>
        <v>0</v>
      </c>
      <c r="V585" s="136">
        <f t="shared" si="126"/>
        <v>0</v>
      </c>
      <c r="W585" s="136">
        <f t="shared" si="126"/>
        <v>0</v>
      </c>
      <c r="X585" s="136">
        <f t="shared" si="128"/>
        <v>0</v>
      </c>
      <c r="Y585" s="136">
        <f t="shared" si="128"/>
        <v>0</v>
      </c>
      <c r="Z585" s="136">
        <f t="shared" si="128"/>
        <v>0</v>
      </c>
      <c r="AA585" s="136">
        <f t="shared" si="128"/>
        <v>0</v>
      </c>
      <c r="AB585" s="136">
        <f t="shared" si="128"/>
        <v>0</v>
      </c>
      <c r="AC585" s="136">
        <f t="shared" si="128"/>
        <v>0</v>
      </c>
      <c r="AD585" s="136">
        <f t="shared" si="128"/>
        <v>0</v>
      </c>
      <c r="AE585" s="136">
        <f t="shared" si="128"/>
        <v>0</v>
      </c>
      <c r="AF585" s="136">
        <f t="shared" si="128"/>
        <v>0</v>
      </c>
      <c r="AG585" s="136">
        <f t="shared" si="128"/>
        <v>0</v>
      </c>
      <c r="AH585" s="136">
        <f t="shared" si="128"/>
        <v>0</v>
      </c>
      <c r="AI585" s="136">
        <f t="shared" si="128"/>
        <v>0</v>
      </c>
      <c r="AJ585" s="136">
        <f t="shared" si="128"/>
        <v>0</v>
      </c>
      <c r="AK585" s="136">
        <f t="shared" si="128"/>
        <v>0</v>
      </c>
      <c r="AL585" s="136">
        <f t="shared" si="128"/>
        <v>0</v>
      </c>
      <c r="AM585" s="136">
        <f t="shared" si="128"/>
        <v>0</v>
      </c>
      <c r="AN585" s="136">
        <f t="shared" ref="AN585:BC585" si="130">AN130-DF130</f>
        <v>0</v>
      </c>
      <c r="AO585" s="136">
        <f t="shared" si="130"/>
        <v>0</v>
      </c>
      <c r="AP585" s="136">
        <f t="shared" si="130"/>
        <v>0</v>
      </c>
      <c r="AQ585" s="136">
        <f t="shared" si="130"/>
        <v>0</v>
      </c>
      <c r="AR585" s="136">
        <f t="shared" si="130"/>
        <v>0</v>
      </c>
      <c r="AS585" s="136">
        <f t="shared" si="130"/>
        <v>0</v>
      </c>
      <c r="AT585" s="136">
        <f t="shared" si="130"/>
        <v>0</v>
      </c>
      <c r="AU585" s="136">
        <f t="shared" si="130"/>
        <v>0</v>
      </c>
      <c r="AV585" s="136">
        <f t="shared" si="130"/>
        <v>0</v>
      </c>
      <c r="AW585" s="136">
        <f t="shared" si="130"/>
        <v>0</v>
      </c>
      <c r="AX585" s="136">
        <f t="shared" si="130"/>
        <v>0</v>
      </c>
      <c r="AY585" s="136">
        <f t="shared" si="130"/>
        <v>0</v>
      </c>
      <c r="AZ585" s="136">
        <f t="shared" si="130"/>
        <v>0</v>
      </c>
      <c r="BA585" s="136">
        <f t="shared" si="130"/>
        <v>0</v>
      </c>
      <c r="BB585" s="136">
        <f t="shared" si="130"/>
        <v>0</v>
      </c>
      <c r="BC585" s="136">
        <f t="shared" si="130"/>
        <v>0</v>
      </c>
      <c r="BD585" s="136">
        <f t="shared" si="129"/>
        <v>0</v>
      </c>
      <c r="BE585" s="136">
        <f t="shared" si="129"/>
        <v>0</v>
      </c>
      <c r="BF585" s="136">
        <f t="shared" si="129"/>
        <v>0</v>
      </c>
      <c r="BG585" s="136">
        <f t="shared" si="129"/>
        <v>0</v>
      </c>
      <c r="BH585" s="136">
        <f t="shared" si="129"/>
        <v>0</v>
      </c>
      <c r="BI585" s="136">
        <f t="shared" si="129"/>
        <v>0</v>
      </c>
      <c r="BJ585" s="136">
        <f t="shared" si="129"/>
        <v>0</v>
      </c>
      <c r="BK585" s="136">
        <f t="shared" si="129"/>
        <v>0</v>
      </c>
      <c r="BL585" s="136">
        <f t="shared" si="129"/>
        <v>0</v>
      </c>
      <c r="BM585" s="136">
        <f t="shared" si="129"/>
        <v>0</v>
      </c>
      <c r="BN585" s="136">
        <f t="shared" si="129"/>
        <v>0</v>
      </c>
      <c r="BO585" s="136">
        <f t="shared" si="129"/>
        <v>0</v>
      </c>
      <c r="BP585" s="136">
        <f t="shared" si="129"/>
        <v>0</v>
      </c>
      <c r="BQ585" s="136">
        <f t="shared" si="129"/>
        <v>0</v>
      </c>
      <c r="BR585" s="136">
        <f t="shared" si="129"/>
        <v>0</v>
      </c>
      <c r="BS585" s="136">
        <f t="shared" si="123"/>
        <v>0</v>
      </c>
      <c r="BT585" s="136">
        <f t="shared" si="123"/>
        <v>0</v>
      </c>
      <c r="BU585" s="136">
        <f t="shared" si="123"/>
        <v>0</v>
      </c>
      <c r="BV585" s="136">
        <f t="shared" si="123"/>
        <v>0</v>
      </c>
      <c r="BW585" s="136">
        <f t="shared" si="123"/>
        <v>0</v>
      </c>
      <c r="BX585" s="136">
        <f t="shared" si="123"/>
        <v>0</v>
      </c>
      <c r="BY585" s="136">
        <f t="shared" si="123"/>
        <v>0</v>
      </c>
      <c r="CA585" s="136" t="e">
        <f>CA130-#REF!</f>
        <v>#REF!</v>
      </c>
      <c r="CB585" s="136" t="e">
        <f>CB130-#REF!</f>
        <v>#REF!</v>
      </c>
    </row>
    <row r="586" spans="8:80" hidden="1" x14ac:dyDescent="0.3">
      <c r="H586" s="136" t="e">
        <f>#REF!-#REF!</f>
        <v>#REF!</v>
      </c>
      <c r="I586" s="136" t="e">
        <f>#REF!-#REF!</f>
        <v>#REF!</v>
      </c>
      <c r="J586" s="136" t="e">
        <f>#REF!-#REF!</f>
        <v>#REF!</v>
      </c>
      <c r="K586" s="136" t="e">
        <f>#REF!-#REF!</f>
        <v>#REF!</v>
      </c>
      <c r="L586" s="136" t="e">
        <f>#REF!-#REF!</f>
        <v>#REF!</v>
      </c>
      <c r="M586" s="136" t="e">
        <f>#REF!-#REF!</f>
        <v>#REF!</v>
      </c>
      <c r="N586" s="136" t="e">
        <f>#REF!-#REF!</f>
        <v>#REF!</v>
      </c>
      <c r="O586" s="136" t="e">
        <f>#REF!-#REF!</f>
        <v>#REF!</v>
      </c>
      <c r="P586" s="136" t="e">
        <f>#REF!-#REF!</f>
        <v>#REF!</v>
      </c>
      <c r="Q586" s="136" t="e">
        <f>#REF!-#REF!</f>
        <v>#REF!</v>
      </c>
      <c r="R586" s="136" t="e">
        <f>#REF!-#REF!</f>
        <v>#REF!</v>
      </c>
      <c r="S586" s="136" t="e">
        <f>#REF!-#REF!</f>
        <v>#REF!</v>
      </c>
      <c r="T586" s="136" t="e">
        <f>#REF!-#REF!</f>
        <v>#REF!</v>
      </c>
      <c r="U586" s="136" t="e">
        <f>#REF!-#REF!</f>
        <v>#REF!</v>
      </c>
      <c r="V586" s="136" t="e">
        <f>#REF!-#REF!</f>
        <v>#REF!</v>
      </c>
      <c r="W586" s="136" t="e">
        <f>#REF!-#REF!</f>
        <v>#REF!</v>
      </c>
      <c r="X586" s="136" t="e">
        <f>#REF!-#REF!</f>
        <v>#REF!</v>
      </c>
      <c r="Y586" s="136" t="e">
        <f>#REF!-#REF!</f>
        <v>#REF!</v>
      </c>
      <c r="Z586" s="136" t="e">
        <f>#REF!-#REF!</f>
        <v>#REF!</v>
      </c>
      <c r="AA586" s="136" t="e">
        <f>#REF!-#REF!</f>
        <v>#REF!</v>
      </c>
      <c r="AB586" s="136" t="e">
        <f>#REF!-#REF!</f>
        <v>#REF!</v>
      </c>
      <c r="AC586" s="136" t="e">
        <f>#REF!-#REF!</f>
        <v>#REF!</v>
      </c>
      <c r="AD586" s="136" t="e">
        <f>#REF!-#REF!</f>
        <v>#REF!</v>
      </c>
      <c r="AE586" s="136" t="e">
        <f>#REF!-#REF!</f>
        <v>#REF!</v>
      </c>
      <c r="AF586" s="136" t="e">
        <f>#REF!-#REF!</f>
        <v>#REF!</v>
      </c>
      <c r="AG586" s="136" t="e">
        <f>#REF!-#REF!</f>
        <v>#REF!</v>
      </c>
      <c r="AH586" s="136" t="e">
        <f>#REF!-#REF!</f>
        <v>#REF!</v>
      </c>
      <c r="AI586" s="136" t="e">
        <f>#REF!-#REF!</f>
        <v>#REF!</v>
      </c>
      <c r="AJ586" s="136" t="e">
        <f>#REF!-#REF!</f>
        <v>#REF!</v>
      </c>
      <c r="AK586" s="136" t="e">
        <f>#REF!-#REF!</f>
        <v>#REF!</v>
      </c>
      <c r="AL586" s="136" t="e">
        <f>#REF!-#REF!</f>
        <v>#REF!</v>
      </c>
      <c r="AM586" s="136" t="e">
        <f>#REF!-#REF!</f>
        <v>#REF!</v>
      </c>
      <c r="AN586" s="136" t="e">
        <f>#REF!-#REF!</f>
        <v>#REF!</v>
      </c>
      <c r="AO586" s="136" t="e">
        <f>#REF!-#REF!</f>
        <v>#REF!</v>
      </c>
      <c r="AP586" s="136" t="e">
        <f>#REF!-#REF!</f>
        <v>#REF!</v>
      </c>
      <c r="AQ586" s="136" t="e">
        <f>#REF!-#REF!</f>
        <v>#REF!</v>
      </c>
      <c r="AR586" s="136" t="e">
        <f>#REF!-#REF!</f>
        <v>#REF!</v>
      </c>
      <c r="AS586" s="136" t="e">
        <f>#REF!-#REF!</f>
        <v>#REF!</v>
      </c>
      <c r="AT586" s="136" t="e">
        <f>#REF!-#REF!</f>
        <v>#REF!</v>
      </c>
      <c r="AU586" s="136" t="e">
        <f>#REF!-#REF!</f>
        <v>#REF!</v>
      </c>
      <c r="AV586" s="136" t="e">
        <f>#REF!-#REF!</f>
        <v>#REF!</v>
      </c>
      <c r="AW586" s="136" t="e">
        <f>#REF!-#REF!</f>
        <v>#REF!</v>
      </c>
      <c r="AX586" s="136" t="e">
        <f>#REF!-#REF!</f>
        <v>#REF!</v>
      </c>
      <c r="AY586" s="136" t="e">
        <f>#REF!-#REF!</f>
        <v>#REF!</v>
      </c>
      <c r="AZ586" s="136" t="e">
        <f>#REF!-#REF!</f>
        <v>#REF!</v>
      </c>
      <c r="BA586" s="136" t="e">
        <f>#REF!-#REF!</f>
        <v>#REF!</v>
      </c>
      <c r="BB586" s="136" t="e">
        <f>#REF!-#REF!</f>
        <v>#REF!</v>
      </c>
      <c r="BC586" s="136" t="e">
        <f>#REF!-#REF!</f>
        <v>#REF!</v>
      </c>
      <c r="BD586" s="136" t="e">
        <f>#REF!-#REF!</f>
        <v>#REF!</v>
      </c>
      <c r="BE586" s="136" t="e">
        <f>#REF!-#REF!</f>
        <v>#REF!</v>
      </c>
      <c r="BF586" s="136" t="e">
        <f>#REF!-#REF!</f>
        <v>#REF!</v>
      </c>
      <c r="BG586" s="136" t="e">
        <f>#REF!-#REF!</f>
        <v>#REF!</v>
      </c>
      <c r="BH586" s="136" t="e">
        <f>#REF!-#REF!</f>
        <v>#REF!</v>
      </c>
      <c r="BI586" s="136" t="e">
        <f>#REF!-#REF!</f>
        <v>#REF!</v>
      </c>
      <c r="BJ586" s="136" t="e">
        <f>#REF!-#REF!</f>
        <v>#REF!</v>
      </c>
      <c r="BK586" s="136" t="e">
        <f>#REF!-#REF!</f>
        <v>#REF!</v>
      </c>
      <c r="BL586" s="136" t="e">
        <f>#REF!-#REF!</f>
        <v>#REF!</v>
      </c>
      <c r="BM586" s="136" t="e">
        <f>#REF!-#REF!</f>
        <v>#REF!</v>
      </c>
      <c r="BN586" s="136" t="e">
        <f>#REF!-#REF!</f>
        <v>#REF!</v>
      </c>
      <c r="BO586" s="136" t="e">
        <f>#REF!-#REF!</f>
        <v>#REF!</v>
      </c>
      <c r="BP586" s="136" t="e">
        <f>#REF!-#REF!</f>
        <v>#REF!</v>
      </c>
      <c r="BQ586" s="136" t="e">
        <f>#REF!-#REF!</f>
        <v>#REF!</v>
      </c>
      <c r="BR586" s="136" t="e">
        <f>#REF!-#REF!</f>
        <v>#REF!</v>
      </c>
      <c r="BS586" s="136" t="e">
        <f>#REF!-#REF!</f>
        <v>#REF!</v>
      </c>
      <c r="BT586" s="136" t="e">
        <f>#REF!-#REF!</f>
        <v>#REF!</v>
      </c>
      <c r="BU586" s="136" t="e">
        <f>#REF!-#REF!</f>
        <v>#REF!</v>
      </c>
      <c r="BV586" s="136" t="e">
        <f>#REF!-#REF!</f>
        <v>#REF!</v>
      </c>
      <c r="BW586" s="136" t="e">
        <f>#REF!-#REF!</f>
        <v>#REF!</v>
      </c>
      <c r="BX586" s="136" t="e">
        <f>#REF!-#REF!</f>
        <v>#REF!</v>
      </c>
      <c r="BY586" s="136" t="e">
        <f>#REF!-#REF!</f>
        <v>#REF!</v>
      </c>
      <c r="CA586" s="136" t="e">
        <f>#REF!-#REF!</f>
        <v>#REF!</v>
      </c>
      <c r="CB586" s="136" t="e">
        <f>#REF!-#REF!</f>
        <v>#REF!</v>
      </c>
    </row>
    <row r="587" spans="8:80" hidden="1" x14ac:dyDescent="0.3">
      <c r="H587" s="136">
        <f t="shared" ref="H587:BS590" si="131">H137-BZ137</f>
        <v>-37159539</v>
      </c>
      <c r="I587" s="136">
        <f t="shared" si="131"/>
        <v>0</v>
      </c>
      <c r="J587" s="136">
        <f t="shared" si="131"/>
        <v>0</v>
      </c>
      <c r="K587" s="136">
        <f t="shared" si="131"/>
        <v>0</v>
      </c>
      <c r="L587" s="136">
        <f t="shared" si="131"/>
        <v>0</v>
      </c>
      <c r="M587" s="136">
        <f t="shared" si="131"/>
        <v>-858000</v>
      </c>
      <c r="N587" s="136">
        <f t="shared" si="131"/>
        <v>0</v>
      </c>
      <c r="O587" s="136">
        <f t="shared" si="131"/>
        <v>0</v>
      </c>
      <c r="P587" s="136">
        <f t="shared" si="131"/>
        <v>0</v>
      </c>
      <c r="Q587" s="136">
        <f t="shared" si="131"/>
        <v>0</v>
      </c>
      <c r="R587" s="136">
        <f t="shared" si="131"/>
        <v>1213220</v>
      </c>
      <c r="S587" s="136">
        <f t="shared" si="131"/>
        <v>0</v>
      </c>
      <c r="T587" s="136">
        <f t="shared" si="131"/>
        <v>0</v>
      </c>
      <c r="U587" s="136">
        <f t="shared" si="131"/>
        <v>0</v>
      </c>
      <c r="V587" s="136">
        <f t="shared" si="131"/>
        <v>0</v>
      </c>
      <c r="W587" s="136">
        <f t="shared" si="131"/>
        <v>-4996000</v>
      </c>
      <c r="X587" s="136">
        <f t="shared" si="131"/>
        <v>0</v>
      </c>
      <c r="Y587" s="136">
        <f t="shared" si="131"/>
        <v>0</v>
      </c>
      <c r="Z587" s="136">
        <f t="shared" si="131"/>
        <v>0</v>
      </c>
      <c r="AA587" s="136">
        <f t="shared" si="131"/>
        <v>0</v>
      </c>
      <c r="AB587" s="136">
        <f t="shared" si="131"/>
        <v>-67000</v>
      </c>
      <c r="AC587" s="136">
        <f t="shared" si="131"/>
        <v>0</v>
      </c>
      <c r="AD587" s="136">
        <f t="shared" si="131"/>
        <v>0</v>
      </c>
      <c r="AE587" s="136">
        <f t="shared" si="131"/>
        <v>0</v>
      </c>
      <c r="AF587" s="136">
        <f t="shared" si="131"/>
        <v>0</v>
      </c>
      <c r="AG587" s="136">
        <f t="shared" si="131"/>
        <v>-6876000</v>
      </c>
      <c r="AH587" s="136">
        <f t="shared" si="131"/>
        <v>0</v>
      </c>
      <c r="AI587" s="136">
        <f t="shared" si="131"/>
        <v>0</v>
      </c>
      <c r="AJ587" s="136">
        <f t="shared" si="131"/>
        <v>0</v>
      </c>
      <c r="AK587" s="136">
        <f t="shared" si="131"/>
        <v>0</v>
      </c>
      <c r="AL587" s="136">
        <f t="shared" si="131"/>
        <v>-805000</v>
      </c>
      <c r="AM587" s="136">
        <f t="shared" si="131"/>
        <v>0</v>
      </c>
      <c r="AN587" s="136">
        <f t="shared" si="131"/>
        <v>0</v>
      </c>
      <c r="AO587" s="136">
        <f t="shared" si="131"/>
        <v>0</v>
      </c>
      <c r="AP587" s="136">
        <f t="shared" si="131"/>
        <v>0</v>
      </c>
      <c r="AQ587" s="136">
        <f t="shared" si="131"/>
        <v>-4377000</v>
      </c>
      <c r="AR587" s="136">
        <f t="shared" si="131"/>
        <v>0</v>
      </c>
      <c r="AS587" s="136">
        <f t="shared" si="131"/>
        <v>0</v>
      </c>
      <c r="AT587" s="136">
        <f t="shared" si="131"/>
        <v>0</v>
      </c>
      <c r="AU587" s="136">
        <f t="shared" si="131"/>
        <v>0</v>
      </c>
      <c r="AV587" s="136">
        <f t="shared" si="131"/>
        <v>-3439000</v>
      </c>
      <c r="AW587" s="136">
        <f t="shared" si="131"/>
        <v>0</v>
      </c>
      <c r="AX587" s="136">
        <f t="shared" si="131"/>
        <v>0</v>
      </c>
      <c r="AY587" s="136">
        <f t="shared" si="131"/>
        <v>0</v>
      </c>
      <c r="AZ587" s="136">
        <f t="shared" si="131"/>
        <v>0</v>
      </c>
      <c r="BA587" s="136">
        <f t="shared" si="131"/>
        <v>0</v>
      </c>
      <c r="BB587" s="136">
        <f t="shared" si="131"/>
        <v>0</v>
      </c>
      <c r="BC587" s="136">
        <f t="shared" si="131"/>
        <v>0</v>
      </c>
      <c r="BD587" s="136">
        <f t="shared" si="131"/>
        <v>0</v>
      </c>
      <c r="BE587" s="136">
        <f t="shared" si="131"/>
        <v>0</v>
      </c>
      <c r="BF587" s="136">
        <f t="shared" si="131"/>
        <v>-3494000</v>
      </c>
      <c r="BG587" s="136">
        <f t="shared" si="131"/>
        <v>0</v>
      </c>
      <c r="BH587" s="136">
        <f t="shared" si="131"/>
        <v>0</v>
      </c>
      <c r="BI587" s="136">
        <f t="shared" si="131"/>
        <v>0</v>
      </c>
      <c r="BJ587" s="136">
        <f t="shared" si="131"/>
        <v>0</v>
      </c>
      <c r="BK587" s="136">
        <f t="shared" si="131"/>
        <v>-3370000</v>
      </c>
      <c r="BL587" s="136">
        <f t="shared" si="131"/>
        <v>0</v>
      </c>
      <c r="BM587" s="136">
        <f t="shared" si="131"/>
        <v>0</v>
      </c>
      <c r="BN587" s="136">
        <f t="shared" si="131"/>
        <v>0</v>
      </c>
      <c r="BO587" s="136">
        <f t="shared" si="131"/>
        <v>0</v>
      </c>
      <c r="BP587" s="136">
        <f t="shared" si="131"/>
        <v>-939759</v>
      </c>
      <c r="BQ587" s="136">
        <f t="shared" si="131"/>
        <v>0</v>
      </c>
      <c r="BR587" s="136">
        <f t="shared" si="131"/>
        <v>0</v>
      </c>
      <c r="BS587" s="136">
        <f t="shared" si="131"/>
        <v>0</v>
      </c>
      <c r="BT587" s="136">
        <f t="shared" ref="BT587:BY600" si="132">BT137-EL137</f>
        <v>0</v>
      </c>
      <c r="BU587" s="136">
        <f t="shared" si="132"/>
        <v>-4640780</v>
      </c>
      <c r="BV587" s="136">
        <f t="shared" si="132"/>
        <v>0</v>
      </c>
      <c r="BW587" s="136">
        <f t="shared" si="132"/>
        <v>0</v>
      </c>
      <c r="BX587" s="136">
        <f t="shared" si="132"/>
        <v>0</v>
      </c>
      <c r="BY587" s="136">
        <f t="shared" si="132"/>
        <v>0</v>
      </c>
      <c r="CA587" s="136" t="e">
        <f>CA137-#REF!</f>
        <v>#REF!</v>
      </c>
      <c r="CB587" s="136" t="e">
        <f>CB137-#REF!</f>
        <v>#REF!</v>
      </c>
    </row>
    <row r="588" spans="8:80" hidden="1" x14ac:dyDescent="0.3">
      <c r="H588" s="136">
        <f t="shared" si="131"/>
        <v>-32083137</v>
      </c>
      <c r="I588" s="136">
        <f t="shared" si="131"/>
        <v>0</v>
      </c>
      <c r="J588" s="136">
        <f t="shared" si="131"/>
        <v>0</v>
      </c>
      <c r="K588" s="136">
        <f t="shared" si="131"/>
        <v>0</v>
      </c>
      <c r="L588" s="136">
        <f t="shared" si="131"/>
        <v>0</v>
      </c>
      <c r="M588" s="136">
        <f t="shared" si="131"/>
        <v>-356304</v>
      </c>
      <c r="N588" s="136">
        <f t="shared" si="131"/>
        <v>0</v>
      </c>
      <c r="O588" s="136">
        <f t="shared" si="131"/>
        <v>0</v>
      </c>
      <c r="P588" s="136">
        <f t="shared" si="131"/>
        <v>0</v>
      </c>
      <c r="Q588" s="136">
        <f t="shared" si="131"/>
        <v>0</v>
      </c>
      <c r="R588" s="136">
        <f t="shared" si="131"/>
        <v>1418610</v>
      </c>
      <c r="S588" s="136">
        <f t="shared" si="131"/>
        <v>0</v>
      </c>
      <c r="T588" s="136">
        <f t="shared" si="131"/>
        <v>0</v>
      </c>
      <c r="U588" s="136">
        <f t="shared" si="131"/>
        <v>0</v>
      </c>
      <c r="V588" s="136">
        <f t="shared" si="131"/>
        <v>0</v>
      </c>
      <c r="W588" s="136">
        <f t="shared" si="131"/>
        <v>-4037829</v>
      </c>
      <c r="X588" s="136">
        <f t="shared" si="131"/>
        <v>0</v>
      </c>
      <c r="Y588" s="136">
        <f t="shared" si="131"/>
        <v>0</v>
      </c>
      <c r="Z588" s="136">
        <f t="shared" si="131"/>
        <v>0</v>
      </c>
      <c r="AA588" s="136">
        <f t="shared" si="131"/>
        <v>0</v>
      </c>
      <c r="AB588" s="136">
        <f t="shared" si="131"/>
        <v>-57323</v>
      </c>
      <c r="AC588" s="136">
        <f t="shared" si="131"/>
        <v>0</v>
      </c>
      <c r="AD588" s="136">
        <f t="shared" si="131"/>
        <v>0</v>
      </c>
      <c r="AE588" s="136">
        <f t="shared" si="131"/>
        <v>0</v>
      </c>
      <c r="AF588" s="136">
        <f t="shared" si="131"/>
        <v>0</v>
      </c>
      <c r="AG588" s="136">
        <f t="shared" si="131"/>
        <v>-6059457</v>
      </c>
      <c r="AH588" s="136">
        <f t="shared" si="131"/>
        <v>0</v>
      </c>
      <c r="AI588" s="136">
        <f t="shared" si="131"/>
        <v>0</v>
      </c>
      <c r="AJ588" s="136">
        <f t="shared" si="131"/>
        <v>0</v>
      </c>
      <c r="AK588" s="136">
        <f t="shared" si="131"/>
        <v>0</v>
      </c>
      <c r="AL588" s="136">
        <f t="shared" si="131"/>
        <v>-722280</v>
      </c>
      <c r="AM588" s="136">
        <f t="shared" si="131"/>
        <v>0</v>
      </c>
      <c r="AN588" s="136">
        <f t="shared" si="131"/>
        <v>0</v>
      </c>
      <c r="AO588" s="136">
        <f t="shared" si="131"/>
        <v>0</v>
      </c>
      <c r="AP588" s="136">
        <f t="shared" si="131"/>
        <v>0</v>
      </c>
      <c r="AQ588" s="136">
        <f t="shared" si="131"/>
        <v>-3919866</v>
      </c>
      <c r="AR588" s="136">
        <f t="shared" si="131"/>
        <v>0</v>
      </c>
      <c r="AS588" s="136">
        <f t="shared" si="131"/>
        <v>0</v>
      </c>
      <c r="AT588" s="136">
        <f t="shared" si="131"/>
        <v>0</v>
      </c>
      <c r="AU588" s="136">
        <f t="shared" si="131"/>
        <v>0</v>
      </c>
      <c r="AV588" s="136">
        <f t="shared" si="131"/>
        <v>-3098740</v>
      </c>
      <c r="AW588" s="136">
        <f t="shared" si="131"/>
        <v>0</v>
      </c>
      <c r="AX588" s="136">
        <f t="shared" si="131"/>
        <v>0</v>
      </c>
      <c r="AY588" s="136">
        <f t="shared" si="131"/>
        <v>0</v>
      </c>
      <c r="AZ588" s="136">
        <f t="shared" si="131"/>
        <v>0</v>
      </c>
      <c r="BA588" s="136">
        <f t="shared" si="131"/>
        <v>0</v>
      </c>
      <c r="BB588" s="136">
        <f t="shared" si="131"/>
        <v>0</v>
      </c>
      <c r="BC588" s="136">
        <f t="shared" si="131"/>
        <v>0</v>
      </c>
      <c r="BD588" s="136">
        <f t="shared" si="131"/>
        <v>0</v>
      </c>
      <c r="BE588" s="136">
        <f t="shared" si="131"/>
        <v>0</v>
      </c>
      <c r="BF588" s="136">
        <f t="shared" si="131"/>
        <v>-3167671</v>
      </c>
      <c r="BG588" s="136">
        <f t="shared" si="131"/>
        <v>0</v>
      </c>
      <c r="BH588" s="136">
        <f t="shared" si="131"/>
        <v>0</v>
      </c>
      <c r="BI588" s="136">
        <f t="shared" si="131"/>
        <v>0</v>
      </c>
      <c r="BJ588" s="136">
        <f t="shared" si="131"/>
        <v>0</v>
      </c>
      <c r="BK588" s="136">
        <f t="shared" si="131"/>
        <v>-3041108</v>
      </c>
      <c r="BL588" s="136">
        <f t="shared" si="131"/>
        <v>0</v>
      </c>
      <c r="BM588" s="136">
        <f t="shared" si="131"/>
        <v>0</v>
      </c>
      <c r="BN588" s="136">
        <f t="shared" si="131"/>
        <v>0</v>
      </c>
      <c r="BO588" s="136">
        <f t="shared" si="131"/>
        <v>0</v>
      </c>
      <c r="BP588" s="136">
        <f t="shared" si="131"/>
        <v>-845815</v>
      </c>
      <c r="BQ588" s="136">
        <f t="shared" si="131"/>
        <v>0</v>
      </c>
      <c r="BR588" s="136">
        <f t="shared" si="131"/>
        <v>0</v>
      </c>
      <c r="BS588" s="136">
        <f t="shared" si="131"/>
        <v>0</v>
      </c>
      <c r="BT588" s="136">
        <f t="shared" si="132"/>
        <v>0</v>
      </c>
      <c r="BU588" s="136">
        <f t="shared" si="132"/>
        <v>-2975523</v>
      </c>
      <c r="BV588" s="136">
        <f t="shared" si="132"/>
        <v>0</v>
      </c>
      <c r="BW588" s="136">
        <f t="shared" si="132"/>
        <v>0</v>
      </c>
      <c r="BX588" s="136">
        <f t="shared" si="132"/>
        <v>0</v>
      </c>
      <c r="BY588" s="136">
        <f t="shared" si="132"/>
        <v>0</v>
      </c>
      <c r="CA588" s="136" t="e">
        <f>CA138-#REF!</f>
        <v>#REF!</v>
      </c>
      <c r="CB588" s="136" t="e">
        <f>CB138-#REF!</f>
        <v>#REF!</v>
      </c>
    </row>
    <row r="589" spans="8:80" hidden="1" x14ac:dyDescent="0.3">
      <c r="H589" s="136">
        <f t="shared" si="131"/>
        <v>-5076402</v>
      </c>
      <c r="I589" s="136">
        <f t="shared" si="131"/>
        <v>0</v>
      </c>
      <c r="J589" s="136">
        <f t="shared" si="131"/>
        <v>0</v>
      </c>
      <c r="K589" s="136">
        <f t="shared" si="131"/>
        <v>0</v>
      </c>
      <c r="L589" s="136">
        <f t="shared" si="131"/>
        <v>0</v>
      </c>
      <c r="M589" s="136">
        <f t="shared" si="131"/>
        <v>-501696</v>
      </c>
      <c r="N589" s="136">
        <f t="shared" si="131"/>
        <v>0</v>
      </c>
      <c r="O589" s="136">
        <f t="shared" si="131"/>
        <v>0</v>
      </c>
      <c r="P589" s="136">
        <f t="shared" si="131"/>
        <v>0</v>
      </c>
      <c r="Q589" s="136">
        <f t="shared" si="131"/>
        <v>0</v>
      </c>
      <c r="R589" s="136">
        <f t="shared" si="131"/>
        <v>-205390</v>
      </c>
      <c r="S589" s="136">
        <f t="shared" si="131"/>
        <v>0</v>
      </c>
      <c r="T589" s="136">
        <f t="shared" si="131"/>
        <v>0</v>
      </c>
      <c r="U589" s="136">
        <f t="shared" si="131"/>
        <v>0</v>
      </c>
      <c r="V589" s="136">
        <f t="shared" si="131"/>
        <v>0</v>
      </c>
      <c r="W589" s="136">
        <f t="shared" si="131"/>
        <v>-958171</v>
      </c>
      <c r="X589" s="136">
        <f t="shared" si="131"/>
        <v>0</v>
      </c>
      <c r="Y589" s="136">
        <f t="shared" si="131"/>
        <v>0</v>
      </c>
      <c r="Z589" s="136">
        <f t="shared" si="131"/>
        <v>0</v>
      </c>
      <c r="AA589" s="136">
        <f t="shared" si="131"/>
        <v>0</v>
      </c>
      <c r="AB589" s="136">
        <f t="shared" si="131"/>
        <v>-9677</v>
      </c>
      <c r="AC589" s="136">
        <f t="shared" si="131"/>
        <v>0</v>
      </c>
      <c r="AD589" s="136">
        <f t="shared" si="131"/>
        <v>0</v>
      </c>
      <c r="AE589" s="136">
        <f t="shared" si="131"/>
        <v>0</v>
      </c>
      <c r="AF589" s="136">
        <f t="shared" si="131"/>
        <v>0</v>
      </c>
      <c r="AG589" s="136">
        <f t="shared" si="131"/>
        <v>-816543</v>
      </c>
      <c r="AH589" s="136">
        <f t="shared" si="131"/>
        <v>0</v>
      </c>
      <c r="AI589" s="136">
        <f t="shared" si="131"/>
        <v>0</v>
      </c>
      <c r="AJ589" s="136">
        <f t="shared" si="131"/>
        <v>0</v>
      </c>
      <c r="AK589" s="136">
        <f t="shared" si="131"/>
        <v>0</v>
      </c>
      <c r="AL589" s="136">
        <f t="shared" si="131"/>
        <v>-82720</v>
      </c>
      <c r="AM589" s="136">
        <f t="shared" si="131"/>
        <v>0</v>
      </c>
      <c r="AN589" s="136">
        <f t="shared" si="131"/>
        <v>0</v>
      </c>
      <c r="AO589" s="136">
        <f t="shared" si="131"/>
        <v>0</v>
      </c>
      <c r="AP589" s="136">
        <f t="shared" si="131"/>
        <v>0</v>
      </c>
      <c r="AQ589" s="136">
        <f t="shared" si="131"/>
        <v>-457134</v>
      </c>
      <c r="AR589" s="136">
        <f t="shared" si="131"/>
        <v>0</v>
      </c>
      <c r="AS589" s="136">
        <f t="shared" si="131"/>
        <v>0</v>
      </c>
      <c r="AT589" s="136">
        <f t="shared" si="131"/>
        <v>0</v>
      </c>
      <c r="AU589" s="136">
        <f t="shared" si="131"/>
        <v>0</v>
      </c>
      <c r="AV589" s="136">
        <f t="shared" si="131"/>
        <v>-340260</v>
      </c>
      <c r="AW589" s="136">
        <f t="shared" si="131"/>
        <v>0</v>
      </c>
      <c r="AX589" s="136">
        <f t="shared" si="131"/>
        <v>0</v>
      </c>
      <c r="AY589" s="136">
        <f t="shared" si="131"/>
        <v>0</v>
      </c>
      <c r="AZ589" s="136">
        <f t="shared" si="131"/>
        <v>0</v>
      </c>
      <c r="BA589" s="136">
        <f t="shared" si="131"/>
        <v>0</v>
      </c>
      <c r="BB589" s="136">
        <f t="shared" si="131"/>
        <v>0</v>
      </c>
      <c r="BC589" s="136">
        <f t="shared" si="131"/>
        <v>0</v>
      </c>
      <c r="BD589" s="136">
        <f t="shared" si="131"/>
        <v>0</v>
      </c>
      <c r="BE589" s="136">
        <f t="shared" si="131"/>
        <v>0</v>
      </c>
      <c r="BF589" s="136">
        <f t="shared" si="131"/>
        <v>-326329</v>
      </c>
      <c r="BG589" s="136">
        <f t="shared" si="131"/>
        <v>0</v>
      </c>
      <c r="BH589" s="136">
        <f t="shared" si="131"/>
        <v>0</v>
      </c>
      <c r="BI589" s="136">
        <f t="shared" si="131"/>
        <v>0</v>
      </c>
      <c r="BJ589" s="136">
        <f t="shared" si="131"/>
        <v>0</v>
      </c>
      <c r="BK589" s="136">
        <f t="shared" si="131"/>
        <v>-328892</v>
      </c>
      <c r="BL589" s="136">
        <f t="shared" si="131"/>
        <v>0</v>
      </c>
      <c r="BM589" s="136">
        <f t="shared" si="131"/>
        <v>0</v>
      </c>
      <c r="BN589" s="136">
        <f t="shared" si="131"/>
        <v>0</v>
      </c>
      <c r="BO589" s="136">
        <f t="shared" si="131"/>
        <v>0</v>
      </c>
      <c r="BP589" s="136">
        <f t="shared" si="131"/>
        <v>-93944</v>
      </c>
      <c r="BQ589" s="136">
        <f t="shared" si="131"/>
        <v>0</v>
      </c>
      <c r="BR589" s="136">
        <f t="shared" si="131"/>
        <v>0</v>
      </c>
      <c r="BS589" s="136">
        <f t="shared" si="131"/>
        <v>0</v>
      </c>
      <c r="BT589" s="136">
        <f t="shared" si="132"/>
        <v>0</v>
      </c>
      <c r="BU589" s="136">
        <f t="shared" si="132"/>
        <v>-1665257</v>
      </c>
      <c r="BV589" s="136">
        <f t="shared" si="132"/>
        <v>0</v>
      </c>
      <c r="BW589" s="136">
        <f t="shared" si="132"/>
        <v>0</v>
      </c>
      <c r="BX589" s="136">
        <f t="shared" si="132"/>
        <v>0</v>
      </c>
      <c r="BY589" s="136">
        <f t="shared" si="132"/>
        <v>0</v>
      </c>
      <c r="CA589" s="136" t="e">
        <f>CA139-#REF!</f>
        <v>#REF!</v>
      </c>
      <c r="CB589" s="136" t="e">
        <f>CB139-#REF!</f>
        <v>#REF!</v>
      </c>
    </row>
    <row r="590" spans="8:80" hidden="1" x14ac:dyDescent="0.3">
      <c r="H590" s="136">
        <f t="shared" si="131"/>
        <v>0</v>
      </c>
      <c r="I590" s="136">
        <f t="shared" si="131"/>
        <v>0</v>
      </c>
      <c r="J590" s="136">
        <f t="shared" si="131"/>
        <v>0</v>
      </c>
      <c r="K590" s="136">
        <f t="shared" si="131"/>
        <v>0</v>
      </c>
      <c r="L590" s="136">
        <f t="shared" si="131"/>
        <v>0</v>
      </c>
      <c r="M590" s="136">
        <f t="shared" si="131"/>
        <v>0</v>
      </c>
      <c r="N590" s="136">
        <f t="shared" si="131"/>
        <v>0</v>
      </c>
      <c r="O590" s="136">
        <f t="shared" si="131"/>
        <v>0</v>
      </c>
      <c r="P590" s="136">
        <f t="shared" si="131"/>
        <v>0</v>
      </c>
      <c r="Q590" s="136">
        <f t="shared" si="131"/>
        <v>0</v>
      </c>
      <c r="R590" s="136">
        <f t="shared" si="131"/>
        <v>0</v>
      </c>
      <c r="S590" s="136">
        <f t="shared" si="131"/>
        <v>0</v>
      </c>
      <c r="T590" s="136">
        <f t="shared" si="131"/>
        <v>0</v>
      </c>
      <c r="U590" s="136">
        <f t="shared" si="131"/>
        <v>0</v>
      </c>
      <c r="V590" s="136">
        <f t="shared" si="131"/>
        <v>0</v>
      </c>
      <c r="W590" s="136">
        <f t="shared" si="131"/>
        <v>0</v>
      </c>
      <c r="X590" s="136">
        <f t="shared" si="131"/>
        <v>0</v>
      </c>
      <c r="Y590" s="136">
        <f t="shared" si="131"/>
        <v>0</v>
      </c>
      <c r="Z590" s="136">
        <f t="shared" si="131"/>
        <v>0</v>
      </c>
      <c r="AA590" s="136">
        <f t="shared" si="131"/>
        <v>0</v>
      </c>
      <c r="AB590" s="136">
        <f t="shared" si="131"/>
        <v>0</v>
      </c>
      <c r="AC590" s="136">
        <f t="shared" si="131"/>
        <v>0</v>
      </c>
      <c r="AD590" s="136">
        <f t="shared" si="131"/>
        <v>0</v>
      </c>
      <c r="AE590" s="136">
        <f t="shared" si="131"/>
        <v>0</v>
      </c>
      <c r="AF590" s="136">
        <f t="shared" si="131"/>
        <v>0</v>
      </c>
      <c r="AG590" s="136">
        <f t="shared" si="131"/>
        <v>0</v>
      </c>
      <c r="AH590" s="136">
        <f t="shared" si="131"/>
        <v>0</v>
      </c>
      <c r="AI590" s="136">
        <f t="shared" si="131"/>
        <v>0</v>
      </c>
      <c r="AJ590" s="136">
        <f t="shared" si="131"/>
        <v>0</v>
      </c>
      <c r="AK590" s="136">
        <f t="shared" si="131"/>
        <v>0</v>
      </c>
      <c r="AL590" s="136">
        <f t="shared" si="131"/>
        <v>0</v>
      </c>
      <c r="AM590" s="136">
        <f t="shared" si="131"/>
        <v>0</v>
      </c>
      <c r="AN590" s="136">
        <f t="shared" si="131"/>
        <v>0</v>
      </c>
      <c r="AO590" s="136">
        <f t="shared" si="131"/>
        <v>0</v>
      </c>
      <c r="AP590" s="136">
        <f t="shared" si="131"/>
        <v>0</v>
      </c>
      <c r="AQ590" s="136">
        <f t="shared" si="131"/>
        <v>0</v>
      </c>
      <c r="AR590" s="136">
        <f t="shared" si="131"/>
        <v>0</v>
      </c>
      <c r="AS590" s="136">
        <f t="shared" si="131"/>
        <v>0</v>
      </c>
      <c r="AT590" s="136">
        <f t="shared" si="131"/>
        <v>0</v>
      </c>
      <c r="AU590" s="136">
        <f t="shared" si="131"/>
        <v>0</v>
      </c>
      <c r="AV590" s="136">
        <f t="shared" si="131"/>
        <v>0</v>
      </c>
      <c r="AW590" s="136">
        <f t="shared" si="131"/>
        <v>0</v>
      </c>
      <c r="AX590" s="136">
        <f t="shared" si="131"/>
        <v>0</v>
      </c>
      <c r="AY590" s="136">
        <f t="shared" si="131"/>
        <v>0</v>
      </c>
      <c r="AZ590" s="136">
        <f t="shared" si="131"/>
        <v>0</v>
      </c>
      <c r="BA590" s="136">
        <f t="shared" si="131"/>
        <v>0</v>
      </c>
      <c r="BB590" s="136">
        <f t="shared" si="131"/>
        <v>0</v>
      </c>
      <c r="BC590" s="136">
        <f t="shared" si="131"/>
        <v>0</v>
      </c>
      <c r="BD590" s="136">
        <f t="shared" si="131"/>
        <v>0</v>
      </c>
      <c r="BE590" s="136">
        <f t="shared" si="131"/>
        <v>0</v>
      </c>
      <c r="BF590" s="136">
        <f t="shared" si="131"/>
        <v>0</v>
      </c>
      <c r="BG590" s="136">
        <f t="shared" si="131"/>
        <v>0</v>
      </c>
      <c r="BH590" s="136">
        <f t="shared" si="131"/>
        <v>0</v>
      </c>
      <c r="BI590" s="136">
        <f t="shared" si="131"/>
        <v>0</v>
      </c>
      <c r="BJ590" s="136">
        <f t="shared" si="131"/>
        <v>0</v>
      </c>
      <c r="BK590" s="136">
        <f t="shared" si="131"/>
        <v>0</v>
      </c>
      <c r="BL590" s="136">
        <f t="shared" si="131"/>
        <v>0</v>
      </c>
      <c r="BM590" s="136">
        <f t="shared" si="131"/>
        <v>0</v>
      </c>
      <c r="BN590" s="136">
        <f t="shared" si="131"/>
        <v>0</v>
      </c>
      <c r="BO590" s="136">
        <f t="shared" si="131"/>
        <v>0</v>
      </c>
      <c r="BP590" s="136">
        <f t="shared" si="131"/>
        <v>0</v>
      </c>
      <c r="BQ590" s="136">
        <f t="shared" si="131"/>
        <v>0</v>
      </c>
      <c r="BR590" s="136">
        <f t="shared" si="131"/>
        <v>0</v>
      </c>
      <c r="BS590" s="136">
        <f t="shared" ref="BS590:BS600" si="133">BS140-EK140</f>
        <v>0</v>
      </c>
      <c r="BT590" s="136">
        <f t="shared" si="132"/>
        <v>0</v>
      </c>
      <c r="BU590" s="136">
        <f t="shared" si="132"/>
        <v>0</v>
      </c>
      <c r="BV590" s="136">
        <f t="shared" si="132"/>
        <v>0</v>
      </c>
      <c r="BW590" s="136">
        <f t="shared" si="132"/>
        <v>0</v>
      </c>
      <c r="BX590" s="136">
        <f t="shared" si="132"/>
        <v>0</v>
      </c>
      <c r="BY590" s="136">
        <f t="shared" si="132"/>
        <v>0</v>
      </c>
      <c r="CA590" s="136" t="e">
        <f>CA140-#REF!</f>
        <v>#REF!</v>
      </c>
      <c r="CB590" s="136" t="e">
        <f>CB140-#REF!</f>
        <v>#REF!</v>
      </c>
    </row>
    <row r="591" spans="8:80" hidden="1" x14ac:dyDescent="0.3">
      <c r="H591" s="136">
        <f t="shared" ref="H591:BR595" si="134">H141-BZ141</f>
        <v>0</v>
      </c>
      <c r="I591" s="136">
        <f t="shared" si="134"/>
        <v>0</v>
      </c>
      <c r="J591" s="136">
        <f t="shared" si="134"/>
        <v>0</v>
      </c>
      <c r="K591" s="136">
        <f t="shared" si="134"/>
        <v>0</v>
      </c>
      <c r="L591" s="136">
        <f t="shared" si="134"/>
        <v>0</v>
      </c>
      <c r="M591" s="136">
        <f t="shared" si="134"/>
        <v>0</v>
      </c>
      <c r="N591" s="136">
        <f t="shared" si="134"/>
        <v>0</v>
      </c>
      <c r="O591" s="136">
        <f t="shared" si="134"/>
        <v>0</v>
      </c>
      <c r="P591" s="136">
        <f t="shared" si="134"/>
        <v>0</v>
      </c>
      <c r="Q591" s="136">
        <f t="shared" si="134"/>
        <v>0</v>
      </c>
      <c r="R591" s="136">
        <f t="shared" si="134"/>
        <v>0</v>
      </c>
      <c r="S591" s="136">
        <f t="shared" si="134"/>
        <v>0</v>
      </c>
      <c r="T591" s="136">
        <f t="shared" si="134"/>
        <v>0</v>
      </c>
      <c r="U591" s="136">
        <f t="shared" si="134"/>
        <v>0</v>
      </c>
      <c r="V591" s="136">
        <f t="shared" si="134"/>
        <v>0</v>
      </c>
      <c r="W591" s="136">
        <f t="shared" si="134"/>
        <v>0</v>
      </c>
      <c r="X591" s="136">
        <f t="shared" si="134"/>
        <v>0</v>
      </c>
      <c r="Y591" s="136">
        <f t="shared" si="134"/>
        <v>0</v>
      </c>
      <c r="Z591" s="136">
        <f t="shared" si="134"/>
        <v>0</v>
      </c>
      <c r="AA591" s="136">
        <f t="shared" si="134"/>
        <v>0</v>
      </c>
      <c r="AB591" s="136">
        <f t="shared" si="134"/>
        <v>0</v>
      </c>
      <c r="AC591" s="136">
        <f t="shared" si="134"/>
        <v>0</v>
      </c>
      <c r="AD591" s="136">
        <f t="shared" si="134"/>
        <v>0</v>
      </c>
      <c r="AE591" s="136">
        <f t="shared" si="134"/>
        <v>0</v>
      </c>
      <c r="AF591" s="136">
        <f t="shared" si="134"/>
        <v>0</v>
      </c>
      <c r="AG591" s="136">
        <f t="shared" si="134"/>
        <v>0</v>
      </c>
      <c r="AH591" s="136">
        <f t="shared" si="134"/>
        <v>0</v>
      </c>
      <c r="AI591" s="136">
        <f t="shared" si="134"/>
        <v>0</v>
      </c>
      <c r="AJ591" s="136">
        <f t="shared" si="134"/>
        <v>0</v>
      </c>
      <c r="AK591" s="136">
        <f t="shared" si="134"/>
        <v>0</v>
      </c>
      <c r="AL591" s="136">
        <f t="shared" si="134"/>
        <v>0</v>
      </c>
      <c r="AM591" s="136">
        <f t="shared" si="134"/>
        <v>0</v>
      </c>
      <c r="AN591" s="136">
        <f t="shared" si="134"/>
        <v>0</v>
      </c>
      <c r="AO591" s="136">
        <f t="shared" si="134"/>
        <v>0</v>
      </c>
      <c r="AP591" s="136">
        <f t="shared" si="134"/>
        <v>0</v>
      </c>
      <c r="AQ591" s="136">
        <f t="shared" si="134"/>
        <v>0</v>
      </c>
      <c r="AR591" s="136">
        <f t="shared" si="134"/>
        <v>0</v>
      </c>
      <c r="AS591" s="136">
        <f t="shared" si="134"/>
        <v>0</v>
      </c>
      <c r="AT591" s="136">
        <f t="shared" si="134"/>
        <v>0</v>
      </c>
      <c r="AU591" s="136">
        <f t="shared" si="134"/>
        <v>0</v>
      </c>
      <c r="AV591" s="136">
        <f t="shared" si="134"/>
        <v>0</v>
      </c>
      <c r="AW591" s="136">
        <f t="shared" si="134"/>
        <v>0</v>
      </c>
      <c r="AX591" s="136">
        <f t="shared" si="134"/>
        <v>0</v>
      </c>
      <c r="AY591" s="136">
        <f t="shared" si="134"/>
        <v>0</v>
      </c>
      <c r="AZ591" s="136">
        <f t="shared" si="134"/>
        <v>0</v>
      </c>
      <c r="BA591" s="136">
        <f t="shared" si="134"/>
        <v>0</v>
      </c>
      <c r="BB591" s="136">
        <f t="shared" si="134"/>
        <v>0</v>
      </c>
      <c r="BC591" s="136">
        <f t="shared" si="134"/>
        <v>0</v>
      </c>
      <c r="BD591" s="136">
        <f t="shared" si="134"/>
        <v>0</v>
      </c>
      <c r="BE591" s="136">
        <f t="shared" si="134"/>
        <v>0</v>
      </c>
      <c r="BF591" s="136">
        <f t="shared" si="134"/>
        <v>0</v>
      </c>
      <c r="BG591" s="136">
        <f t="shared" si="134"/>
        <v>0</v>
      </c>
      <c r="BH591" s="136">
        <f t="shared" si="134"/>
        <v>0</v>
      </c>
      <c r="BI591" s="136">
        <f t="shared" si="134"/>
        <v>0</v>
      </c>
      <c r="BJ591" s="136">
        <f t="shared" si="134"/>
        <v>0</v>
      </c>
      <c r="BK591" s="136">
        <f t="shared" si="134"/>
        <v>0</v>
      </c>
      <c r="BL591" s="136">
        <f t="shared" si="134"/>
        <v>0</v>
      </c>
      <c r="BM591" s="136">
        <f t="shared" si="134"/>
        <v>0</v>
      </c>
      <c r="BN591" s="136">
        <f t="shared" si="134"/>
        <v>0</v>
      </c>
      <c r="BO591" s="136">
        <f t="shared" si="134"/>
        <v>0</v>
      </c>
      <c r="BP591" s="136">
        <f t="shared" si="134"/>
        <v>0</v>
      </c>
      <c r="BQ591" s="136">
        <f t="shared" si="134"/>
        <v>0</v>
      </c>
      <c r="BR591" s="136">
        <f t="shared" si="134"/>
        <v>0</v>
      </c>
      <c r="BS591" s="136">
        <f t="shared" si="133"/>
        <v>0</v>
      </c>
      <c r="BT591" s="136">
        <f t="shared" si="132"/>
        <v>0</v>
      </c>
      <c r="BU591" s="136">
        <f t="shared" si="132"/>
        <v>0</v>
      </c>
      <c r="BV591" s="136">
        <f t="shared" si="132"/>
        <v>0</v>
      </c>
      <c r="BW591" s="136">
        <f t="shared" si="132"/>
        <v>0</v>
      </c>
      <c r="BX591" s="136">
        <f t="shared" si="132"/>
        <v>0</v>
      </c>
      <c r="BY591" s="136">
        <f t="shared" si="132"/>
        <v>0</v>
      </c>
      <c r="CA591" s="136" t="e">
        <f>CA141-#REF!</f>
        <v>#REF!</v>
      </c>
      <c r="CB591" s="136" t="e">
        <f>CB141-#REF!</f>
        <v>#REF!</v>
      </c>
    </row>
    <row r="592" spans="8:80" hidden="1" x14ac:dyDescent="0.3">
      <c r="H592" s="136">
        <f t="shared" si="134"/>
        <v>0</v>
      </c>
      <c r="I592" s="136">
        <f t="shared" si="134"/>
        <v>0</v>
      </c>
      <c r="J592" s="136">
        <f t="shared" si="134"/>
        <v>0</v>
      </c>
      <c r="K592" s="136">
        <f t="shared" si="134"/>
        <v>0</v>
      </c>
      <c r="L592" s="136">
        <f t="shared" si="134"/>
        <v>0</v>
      </c>
      <c r="M592" s="136">
        <f t="shared" si="134"/>
        <v>0</v>
      </c>
      <c r="N592" s="136">
        <f t="shared" si="134"/>
        <v>0</v>
      </c>
      <c r="O592" s="136">
        <f t="shared" si="134"/>
        <v>0</v>
      </c>
      <c r="P592" s="136">
        <f t="shared" si="134"/>
        <v>0</v>
      </c>
      <c r="Q592" s="136">
        <f t="shared" si="134"/>
        <v>0</v>
      </c>
      <c r="R592" s="136">
        <f t="shared" si="134"/>
        <v>0</v>
      </c>
      <c r="S592" s="136">
        <f t="shared" si="134"/>
        <v>0</v>
      </c>
      <c r="T592" s="136">
        <f t="shared" si="134"/>
        <v>0</v>
      </c>
      <c r="U592" s="136">
        <f t="shared" si="134"/>
        <v>0</v>
      </c>
      <c r="V592" s="136">
        <f t="shared" si="134"/>
        <v>0</v>
      </c>
      <c r="W592" s="136">
        <f t="shared" si="134"/>
        <v>0</v>
      </c>
      <c r="X592" s="136">
        <f t="shared" si="134"/>
        <v>0</v>
      </c>
      <c r="Y592" s="136">
        <f t="shared" si="134"/>
        <v>0</v>
      </c>
      <c r="Z592" s="136">
        <f t="shared" si="134"/>
        <v>0</v>
      </c>
      <c r="AA592" s="136">
        <f t="shared" si="134"/>
        <v>0</v>
      </c>
      <c r="AB592" s="136">
        <f t="shared" si="134"/>
        <v>0</v>
      </c>
      <c r="AC592" s="136">
        <f t="shared" si="134"/>
        <v>0</v>
      </c>
      <c r="AD592" s="136">
        <f t="shared" si="134"/>
        <v>0</v>
      </c>
      <c r="AE592" s="136">
        <f t="shared" si="134"/>
        <v>0</v>
      </c>
      <c r="AF592" s="136">
        <f t="shared" si="134"/>
        <v>0</v>
      </c>
      <c r="AG592" s="136">
        <f t="shared" si="134"/>
        <v>0</v>
      </c>
      <c r="AH592" s="136">
        <f t="shared" si="134"/>
        <v>0</v>
      </c>
      <c r="AI592" s="136">
        <f t="shared" si="134"/>
        <v>0</v>
      </c>
      <c r="AJ592" s="136">
        <f t="shared" si="134"/>
        <v>0</v>
      </c>
      <c r="AK592" s="136">
        <f t="shared" si="134"/>
        <v>0</v>
      </c>
      <c r="AL592" s="136">
        <f t="shared" si="134"/>
        <v>0</v>
      </c>
      <c r="AM592" s="136">
        <f t="shared" si="134"/>
        <v>0</v>
      </c>
      <c r="AN592" s="136">
        <f t="shared" si="134"/>
        <v>0</v>
      </c>
      <c r="AO592" s="136">
        <f t="shared" si="134"/>
        <v>0</v>
      </c>
      <c r="AP592" s="136">
        <f t="shared" si="134"/>
        <v>0</v>
      </c>
      <c r="AQ592" s="136">
        <f t="shared" si="134"/>
        <v>0</v>
      </c>
      <c r="AR592" s="136">
        <f t="shared" si="134"/>
        <v>0</v>
      </c>
      <c r="AS592" s="136">
        <f t="shared" si="134"/>
        <v>0</v>
      </c>
      <c r="AT592" s="136">
        <f t="shared" si="134"/>
        <v>0</v>
      </c>
      <c r="AU592" s="136">
        <f t="shared" si="134"/>
        <v>0</v>
      </c>
      <c r="AV592" s="136">
        <f t="shared" si="134"/>
        <v>0</v>
      </c>
      <c r="AW592" s="136">
        <f t="shared" si="134"/>
        <v>0</v>
      </c>
      <c r="AX592" s="136">
        <f t="shared" si="134"/>
        <v>0</v>
      </c>
      <c r="AY592" s="136">
        <f t="shared" si="134"/>
        <v>0</v>
      </c>
      <c r="AZ592" s="136">
        <f t="shared" si="134"/>
        <v>0</v>
      </c>
      <c r="BA592" s="136">
        <f t="shared" si="134"/>
        <v>0</v>
      </c>
      <c r="BB592" s="136">
        <f t="shared" si="134"/>
        <v>0</v>
      </c>
      <c r="BC592" s="136">
        <f t="shared" si="134"/>
        <v>0</v>
      </c>
      <c r="BD592" s="136">
        <f t="shared" si="134"/>
        <v>0</v>
      </c>
      <c r="BE592" s="136">
        <f t="shared" si="134"/>
        <v>0</v>
      </c>
      <c r="BF592" s="136">
        <f t="shared" si="134"/>
        <v>0</v>
      </c>
      <c r="BG592" s="136">
        <f t="shared" si="134"/>
        <v>0</v>
      </c>
      <c r="BH592" s="136">
        <f t="shared" si="134"/>
        <v>0</v>
      </c>
      <c r="BI592" s="136">
        <f t="shared" si="134"/>
        <v>0</v>
      </c>
      <c r="BJ592" s="136">
        <f t="shared" si="134"/>
        <v>0</v>
      </c>
      <c r="BK592" s="136">
        <f t="shared" si="134"/>
        <v>0</v>
      </c>
      <c r="BL592" s="136">
        <f t="shared" si="134"/>
        <v>0</v>
      </c>
      <c r="BM592" s="136">
        <f t="shared" si="134"/>
        <v>0</v>
      </c>
      <c r="BN592" s="136">
        <f t="shared" si="134"/>
        <v>0</v>
      </c>
      <c r="BO592" s="136">
        <f t="shared" si="134"/>
        <v>0</v>
      </c>
      <c r="BP592" s="136">
        <f t="shared" si="134"/>
        <v>0</v>
      </c>
      <c r="BQ592" s="136">
        <f t="shared" si="134"/>
        <v>0</v>
      </c>
      <c r="BR592" s="136">
        <f t="shared" si="134"/>
        <v>0</v>
      </c>
      <c r="BS592" s="136">
        <f t="shared" si="133"/>
        <v>0</v>
      </c>
      <c r="BT592" s="136">
        <f t="shared" si="132"/>
        <v>0</v>
      </c>
      <c r="BU592" s="136">
        <f t="shared" si="132"/>
        <v>0</v>
      </c>
      <c r="BV592" s="136">
        <f t="shared" si="132"/>
        <v>0</v>
      </c>
      <c r="BW592" s="136">
        <f t="shared" si="132"/>
        <v>0</v>
      </c>
      <c r="BX592" s="136">
        <f t="shared" si="132"/>
        <v>0</v>
      </c>
      <c r="BY592" s="136">
        <f t="shared" si="132"/>
        <v>0</v>
      </c>
      <c r="CA592" s="136" t="e">
        <f>CA142-#REF!</f>
        <v>#REF!</v>
      </c>
      <c r="CB592" s="136" t="e">
        <f>CB142-#REF!</f>
        <v>#REF!</v>
      </c>
    </row>
    <row r="593" spans="8:80" hidden="1" x14ac:dyDescent="0.3">
      <c r="H593" s="136">
        <f t="shared" si="134"/>
        <v>0</v>
      </c>
      <c r="I593" s="136">
        <f t="shared" si="134"/>
        <v>0</v>
      </c>
      <c r="J593" s="136">
        <f t="shared" si="134"/>
        <v>0</v>
      </c>
      <c r="K593" s="136">
        <f t="shared" si="134"/>
        <v>0</v>
      </c>
      <c r="L593" s="136">
        <f t="shared" si="134"/>
        <v>0</v>
      </c>
      <c r="M593" s="136">
        <f t="shared" si="134"/>
        <v>0</v>
      </c>
      <c r="N593" s="136">
        <f t="shared" si="134"/>
        <v>0</v>
      </c>
      <c r="O593" s="136">
        <f t="shared" si="134"/>
        <v>0</v>
      </c>
      <c r="P593" s="136">
        <f t="shared" si="134"/>
        <v>0</v>
      </c>
      <c r="Q593" s="136">
        <f t="shared" si="134"/>
        <v>0</v>
      </c>
      <c r="R593" s="136">
        <f t="shared" si="134"/>
        <v>0</v>
      </c>
      <c r="S593" s="136">
        <f t="shared" si="134"/>
        <v>0</v>
      </c>
      <c r="T593" s="136">
        <f t="shared" si="134"/>
        <v>0</v>
      </c>
      <c r="U593" s="136">
        <f t="shared" si="134"/>
        <v>0</v>
      </c>
      <c r="V593" s="136">
        <f t="shared" si="134"/>
        <v>0</v>
      </c>
      <c r="W593" s="136">
        <f t="shared" si="134"/>
        <v>0</v>
      </c>
      <c r="X593" s="136">
        <f t="shared" si="134"/>
        <v>0</v>
      </c>
      <c r="Y593" s="136">
        <f t="shared" si="134"/>
        <v>0</v>
      </c>
      <c r="Z593" s="136">
        <f t="shared" si="134"/>
        <v>0</v>
      </c>
      <c r="AA593" s="136">
        <f t="shared" si="134"/>
        <v>0</v>
      </c>
      <c r="AB593" s="136">
        <f t="shared" si="134"/>
        <v>0</v>
      </c>
      <c r="AC593" s="136">
        <f t="shared" si="134"/>
        <v>0</v>
      </c>
      <c r="AD593" s="136">
        <f t="shared" si="134"/>
        <v>0</v>
      </c>
      <c r="AE593" s="136">
        <f t="shared" si="134"/>
        <v>0</v>
      </c>
      <c r="AF593" s="136">
        <f t="shared" si="134"/>
        <v>0</v>
      </c>
      <c r="AG593" s="136">
        <f t="shared" si="134"/>
        <v>0</v>
      </c>
      <c r="AH593" s="136">
        <f t="shared" si="134"/>
        <v>0</v>
      </c>
      <c r="AI593" s="136">
        <f t="shared" si="134"/>
        <v>0</v>
      </c>
      <c r="AJ593" s="136">
        <f t="shared" si="134"/>
        <v>0</v>
      </c>
      <c r="AK593" s="136">
        <f t="shared" si="134"/>
        <v>0</v>
      </c>
      <c r="AL593" s="136">
        <f t="shared" si="134"/>
        <v>0</v>
      </c>
      <c r="AM593" s="136">
        <f t="shared" si="134"/>
        <v>0</v>
      </c>
      <c r="AN593" s="136">
        <f t="shared" si="134"/>
        <v>0</v>
      </c>
      <c r="AO593" s="136">
        <f t="shared" si="134"/>
        <v>0</v>
      </c>
      <c r="AP593" s="136">
        <f t="shared" si="134"/>
        <v>0</v>
      </c>
      <c r="AQ593" s="136">
        <f t="shared" si="134"/>
        <v>0</v>
      </c>
      <c r="AR593" s="136">
        <f t="shared" si="134"/>
        <v>0</v>
      </c>
      <c r="AS593" s="136">
        <f t="shared" si="134"/>
        <v>0</v>
      </c>
      <c r="AT593" s="136">
        <f t="shared" si="134"/>
        <v>0</v>
      </c>
      <c r="AU593" s="136">
        <f t="shared" si="134"/>
        <v>0</v>
      </c>
      <c r="AV593" s="136">
        <f t="shared" si="134"/>
        <v>0</v>
      </c>
      <c r="AW593" s="136">
        <f t="shared" si="134"/>
        <v>0</v>
      </c>
      <c r="AX593" s="136">
        <f t="shared" si="134"/>
        <v>0</v>
      </c>
      <c r="AY593" s="136">
        <f t="shared" si="134"/>
        <v>0</v>
      </c>
      <c r="AZ593" s="136">
        <f t="shared" si="134"/>
        <v>0</v>
      </c>
      <c r="BA593" s="136">
        <f t="shared" si="134"/>
        <v>0</v>
      </c>
      <c r="BB593" s="136">
        <f t="shared" si="134"/>
        <v>0</v>
      </c>
      <c r="BC593" s="136">
        <f t="shared" si="134"/>
        <v>0</v>
      </c>
      <c r="BD593" s="136">
        <f t="shared" si="134"/>
        <v>0</v>
      </c>
      <c r="BE593" s="136">
        <f t="shared" si="134"/>
        <v>0</v>
      </c>
      <c r="BF593" s="136">
        <f t="shared" si="134"/>
        <v>0</v>
      </c>
      <c r="BG593" s="136">
        <f t="shared" si="134"/>
        <v>0</v>
      </c>
      <c r="BH593" s="136">
        <f t="shared" si="134"/>
        <v>0</v>
      </c>
      <c r="BI593" s="136">
        <f t="shared" si="134"/>
        <v>0</v>
      </c>
      <c r="BJ593" s="136">
        <f t="shared" si="134"/>
        <v>0</v>
      </c>
      <c r="BK593" s="136">
        <f t="shared" si="134"/>
        <v>0</v>
      </c>
      <c r="BL593" s="136">
        <f t="shared" si="134"/>
        <v>0</v>
      </c>
      <c r="BM593" s="136">
        <f t="shared" si="134"/>
        <v>0</v>
      </c>
      <c r="BN593" s="136">
        <f t="shared" si="134"/>
        <v>0</v>
      </c>
      <c r="BO593" s="136">
        <f t="shared" si="134"/>
        <v>0</v>
      </c>
      <c r="BP593" s="136">
        <f t="shared" si="134"/>
        <v>0</v>
      </c>
      <c r="BQ593" s="136">
        <f t="shared" si="134"/>
        <v>0</v>
      </c>
      <c r="BR593" s="136">
        <f t="shared" si="134"/>
        <v>0</v>
      </c>
      <c r="BS593" s="136">
        <f t="shared" si="133"/>
        <v>0</v>
      </c>
      <c r="BT593" s="136">
        <f t="shared" si="132"/>
        <v>0</v>
      </c>
      <c r="BU593" s="136">
        <f t="shared" si="132"/>
        <v>0</v>
      </c>
      <c r="BV593" s="136">
        <f t="shared" si="132"/>
        <v>0</v>
      </c>
      <c r="BW593" s="136">
        <f t="shared" si="132"/>
        <v>0</v>
      </c>
      <c r="BX593" s="136">
        <f t="shared" si="132"/>
        <v>0</v>
      </c>
      <c r="BY593" s="136">
        <f t="shared" si="132"/>
        <v>0</v>
      </c>
      <c r="CA593" s="136" t="e">
        <f>CA143-#REF!</f>
        <v>#REF!</v>
      </c>
      <c r="CB593" s="136" t="e">
        <f>CB143-#REF!</f>
        <v>#REF!</v>
      </c>
    </row>
    <row r="594" spans="8:80" hidden="1" x14ac:dyDescent="0.3">
      <c r="H594" s="136">
        <f t="shared" si="134"/>
        <v>0</v>
      </c>
      <c r="I594" s="136">
        <f t="shared" si="134"/>
        <v>0</v>
      </c>
      <c r="J594" s="136">
        <f t="shared" si="134"/>
        <v>0</v>
      </c>
      <c r="K594" s="136">
        <f t="shared" si="134"/>
        <v>0</v>
      </c>
      <c r="L594" s="136">
        <f t="shared" si="134"/>
        <v>0</v>
      </c>
      <c r="M594" s="136">
        <f t="shared" si="134"/>
        <v>0</v>
      </c>
      <c r="N594" s="136">
        <f t="shared" si="134"/>
        <v>0</v>
      </c>
      <c r="O594" s="136">
        <f t="shared" si="134"/>
        <v>0</v>
      </c>
      <c r="P594" s="136">
        <f t="shared" si="134"/>
        <v>0</v>
      </c>
      <c r="Q594" s="136">
        <f t="shared" si="134"/>
        <v>0</v>
      </c>
      <c r="R594" s="136">
        <f t="shared" si="134"/>
        <v>0</v>
      </c>
      <c r="S594" s="136">
        <f t="shared" si="134"/>
        <v>0</v>
      </c>
      <c r="T594" s="136">
        <f t="shared" si="134"/>
        <v>0</v>
      </c>
      <c r="U594" s="136">
        <f t="shared" si="134"/>
        <v>0</v>
      </c>
      <c r="V594" s="136">
        <f t="shared" si="134"/>
        <v>0</v>
      </c>
      <c r="W594" s="136">
        <f t="shared" si="134"/>
        <v>0</v>
      </c>
      <c r="X594" s="136">
        <f t="shared" si="134"/>
        <v>0</v>
      </c>
      <c r="Y594" s="136">
        <f t="shared" si="134"/>
        <v>0</v>
      </c>
      <c r="Z594" s="136">
        <f t="shared" si="134"/>
        <v>0</v>
      </c>
      <c r="AA594" s="136">
        <f t="shared" si="134"/>
        <v>0</v>
      </c>
      <c r="AB594" s="136">
        <f t="shared" si="134"/>
        <v>0</v>
      </c>
      <c r="AC594" s="136">
        <f t="shared" si="134"/>
        <v>0</v>
      </c>
      <c r="AD594" s="136">
        <f t="shared" si="134"/>
        <v>0</v>
      </c>
      <c r="AE594" s="136">
        <f t="shared" si="134"/>
        <v>0</v>
      </c>
      <c r="AF594" s="136">
        <f t="shared" si="134"/>
        <v>0</v>
      </c>
      <c r="AG594" s="136">
        <f t="shared" si="134"/>
        <v>0</v>
      </c>
      <c r="AH594" s="136">
        <f t="shared" si="134"/>
        <v>0</v>
      </c>
      <c r="AI594" s="136">
        <f t="shared" si="134"/>
        <v>0</v>
      </c>
      <c r="AJ594" s="136">
        <f t="shared" si="134"/>
        <v>0</v>
      </c>
      <c r="AK594" s="136">
        <f t="shared" si="134"/>
        <v>0</v>
      </c>
      <c r="AL594" s="136">
        <f t="shared" si="134"/>
        <v>0</v>
      </c>
      <c r="AM594" s="136">
        <f t="shared" si="134"/>
        <v>0</v>
      </c>
      <c r="AN594" s="136">
        <f t="shared" si="134"/>
        <v>0</v>
      </c>
      <c r="AO594" s="136">
        <f t="shared" si="134"/>
        <v>0</v>
      </c>
      <c r="AP594" s="136">
        <f t="shared" si="134"/>
        <v>0</v>
      </c>
      <c r="AQ594" s="136">
        <f t="shared" si="134"/>
        <v>0</v>
      </c>
      <c r="AR594" s="136">
        <f t="shared" si="134"/>
        <v>0</v>
      </c>
      <c r="AS594" s="136">
        <f t="shared" si="134"/>
        <v>0</v>
      </c>
      <c r="AT594" s="136">
        <f t="shared" si="134"/>
        <v>0</v>
      </c>
      <c r="AU594" s="136">
        <f t="shared" si="134"/>
        <v>0</v>
      </c>
      <c r="AV594" s="136">
        <f t="shared" si="134"/>
        <v>0</v>
      </c>
      <c r="AW594" s="136">
        <f t="shared" si="134"/>
        <v>0</v>
      </c>
      <c r="AX594" s="136">
        <f t="shared" si="134"/>
        <v>0</v>
      </c>
      <c r="AY594" s="136">
        <f t="shared" si="134"/>
        <v>0</v>
      </c>
      <c r="AZ594" s="136">
        <f t="shared" si="134"/>
        <v>0</v>
      </c>
      <c r="BA594" s="136">
        <f t="shared" si="134"/>
        <v>0</v>
      </c>
      <c r="BB594" s="136">
        <f t="shared" si="134"/>
        <v>0</v>
      </c>
      <c r="BC594" s="136">
        <f t="shared" si="134"/>
        <v>0</v>
      </c>
      <c r="BD594" s="136">
        <f t="shared" si="134"/>
        <v>0</v>
      </c>
      <c r="BE594" s="136">
        <f t="shared" si="134"/>
        <v>0</v>
      </c>
      <c r="BF594" s="136">
        <f t="shared" si="134"/>
        <v>0</v>
      </c>
      <c r="BG594" s="136">
        <f t="shared" si="134"/>
        <v>0</v>
      </c>
      <c r="BH594" s="136">
        <f t="shared" si="134"/>
        <v>0</v>
      </c>
      <c r="BI594" s="136">
        <f t="shared" si="134"/>
        <v>0</v>
      </c>
      <c r="BJ594" s="136">
        <f t="shared" si="134"/>
        <v>0</v>
      </c>
      <c r="BK594" s="136">
        <f t="shared" si="134"/>
        <v>0</v>
      </c>
      <c r="BL594" s="136">
        <f t="shared" si="134"/>
        <v>0</v>
      </c>
      <c r="BM594" s="136">
        <f t="shared" si="134"/>
        <v>0</v>
      </c>
      <c r="BN594" s="136">
        <f t="shared" si="134"/>
        <v>0</v>
      </c>
      <c r="BO594" s="136">
        <f t="shared" si="134"/>
        <v>0</v>
      </c>
      <c r="BP594" s="136">
        <f t="shared" si="134"/>
        <v>0</v>
      </c>
      <c r="BQ594" s="136">
        <f t="shared" si="134"/>
        <v>0</v>
      </c>
      <c r="BR594" s="136">
        <f t="shared" si="134"/>
        <v>0</v>
      </c>
      <c r="BS594" s="136">
        <f t="shared" si="133"/>
        <v>0</v>
      </c>
      <c r="BT594" s="136">
        <f t="shared" si="132"/>
        <v>0</v>
      </c>
      <c r="BU594" s="136">
        <f t="shared" si="132"/>
        <v>0</v>
      </c>
      <c r="BV594" s="136">
        <f t="shared" si="132"/>
        <v>0</v>
      </c>
      <c r="BW594" s="136">
        <f t="shared" si="132"/>
        <v>0</v>
      </c>
      <c r="BX594" s="136">
        <f t="shared" si="132"/>
        <v>0</v>
      </c>
      <c r="BY594" s="136">
        <f t="shared" si="132"/>
        <v>0</v>
      </c>
      <c r="CA594" s="136" t="e">
        <f>CA144-#REF!</f>
        <v>#REF!</v>
      </c>
      <c r="CB594" s="136" t="e">
        <f>CB144-#REF!</f>
        <v>#REF!</v>
      </c>
    </row>
    <row r="595" spans="8:80" hidden="1" x14ac:dyDescent="0.3">
      <c r="H595" s="136">
        <f t="shared" si="134"/>
        <v>0</v>
      </c>
      <c r="I595" s="136">
        <f t="shared" si="134"/>
        <v>0</v>
      </c>
      <c r="J595" s="136">
        <f t="shared" si="134"/>
        <v>0</v>
      </c>
      <c r="K595" s="136">
        <f t="shared" ref="K595:BR599" si="135">K145-CC145</f>
        <v>0</v>
      </c>
      <c r="L595" s="136">
        <f t="shared" si="135"/>
        <v>0</v>
      </c>
      <c r="M595" s="136">
        <f t="shared" si="135"/>
        <v>0</v>
      </c>
      <c r="N595" s="136">
        <f t="shared" si="135"/>
        <v>0</v>
      </c>
      <c r="O595" s="136">
        <f t="shared" si="135"/>
        <v>0</v>
      </c>
      <c r="P595" s="136">
        <f t="shared" si="135"/>
        <v>0</v>
      </c>
      <c r="Q595" s="136">
        <f t="shared" si="135"/>
        <v>0</v>
      </c>
      <c r="R595" s="136">
        <f t="shared" si="135"/>
        <v>0</v>
      </c>
      <c r="S595" s="136">
        <f t="shared" si="135"/>
        <v>0</v>
      </c>
      <c r="T595" s="136">
        <f t="shared" si="135"/>
        <v>0</v>
      </c>
      <c r="U595" s="136">
        <f t="shared" si="135"/>
        <v>0</v>
      </c>
      <c r="V595" s="136">
        <f t="shared" si="135"/>
        <v>0</v>
      </c>
      <c r="W595" s="136">
        <f t="shared" si="135"/>
        <v>0</v>
      </c>
      <c r="X595" s="136">
        <f t="shared" si="135"/>
        <v>0</v>
      </c>
      <c r="Y595" s="136">
        <f t="shared" si="135"/>
        <v>0</v>
      </c>
      <c r="Z595" s="136">
        <f t="shared" si="135"/>
        <v>0</v>
      </c>
      <c r="AA595" s="136">
        <f t="shared" si="135"/>
        <v>0</v>
      </c>
      <c r="AB595" s="136">
        <f t="shared" si="135"/>
        <v>0</v>
      </c>
      <c r="AC595" s="136">
        <f t="shared" si="135"/>
        <v>0</v>
      </c>
      <c r="AD595" s="136">
        <f t="shared" si="135"/>
        <v>0</v>
      </c>
      <c r="AE595" s="136">
        <f t="shared" si="135"/>
        <v>0</v>
      </c>
      <c r="AF595" s="136">
        <f t="shared" si="135"/>
        <v>0</v>
      </c>
      <c r="AG595" s="136">
        <f t="shared" si="135"/>
        <v>0</v>
      </c>
      <c r="AH595" s="136">
        <f t="shared" si="135"/>
        <v>0</v>
      </c>
      <c r="AI595" s="136">
        <f t="shared" si="135"/>
        <v>0</v>
      </c>
      <c r="AJ595" s="136">
        <f t="shared" si="135"/>
        <v>0</v>
      </c>
      <c r="AK595" s="136">
        <f t="shared" si="135"/>
        <v>0</v>
      </c>
      <c r="AL595" s="136">
        <f t="shared" si="135"/>
        <v>0</v>
      </c>
      <c r="AM595" s="136">
        <f t="shared" si="135"/>
        <v>0</v>
      </c>
      <c r="AN595" s="136">
        <f t="shared" si="135"/>
        <v>0</v>
      </c>
      <c r="AO595" s="136">
        <f t="shared" si="135"/>
        <v>0</v>
      </c>
      <c r="AP595" s="136">
        <f t="shared" si="135"/>
        <v>0</v>
      </c>
      <c r="AQ595" s="136">
        <f t="shared" si="135"/>
        <v>0</v>
      </c>
      <c r="AR595" s="136">
        <f t="shared" si="135"/>
        <v>0</v>
      </c>
      <c r="AS595" s="136">
        <f t="shared" si="135"/>
        <v>0</v>
      </c>
      <c r="AT595" s="136">
        <f t="shared" si="135"/>
        <v>0</v>
      </c>
      <c r="AU595" s="136">
        <f t="shared" si="135"/>
        <v>0</v>
      </c>
      <c r="AV595" s="136">
        <f t="shared" si="135"/>
        <v>0</v>
      </c>
      <c r="AW595" s="136">
        <f t="shared" si="135"/>
        <v>0</v>
      </c>
      <c r="AX595" s="136">
        <f t="shared" si="135"/>
        <v>0</v>
      </c>
      <c r="AY595" s="136">
        <f t="shared" si="135"/>
        <v>0</v>
      </c>
      <c r="AZ595" s="136">
        <f t="shared" si="135"/>
        <v>0</v>
      </c>
      <c r="BA595" s="136">
        <f t="shared" si="135"/>
        <v>0</v>
      </c>
      <c r="BB595" s="136">
        <f t="shared" si="135"/>
        <v>0</v>
      </c>
      <c r="BC595" s="136">
        <f t="shared" si="135"/>
        <v>0</v>
      </c>
      <c r="BD595" s="136">
        <f t="shared" si="135"/>
        <v>0</v>
      </c>
      <c r="BE595" s="136">
        <f t="shared" si="135"/>
        <v>0</v>
      </c>
      <c r="BF595" s="136">
        <f t="shared" si="135"/>
        <v>0</v>
      </c>
      <c r="BG595" s="136">
        <f t="shared" si="135"/>
        <v>0</v>
      </c>
      <c r="BH595" s="136">
        <f t="shared" si="135"/>
        <v>0</v>
      </c>
      <c r="BI595" s="136">
        <f t="shared" si="135"/>
        <v>0</v>
      </c>
      <c r="BJ595" s="136">
        <f t="shared" si="135"/>
        <v>0</v>
      </c>
      <c r="BK595" s="136">
        <f t="shared" si="135"/>
        <v>0</v>
      </c>
      <c r="BL595" s="136">
        <f t="shared" si="135"/>
        <v>0</v>
      </c>
      <c r="BM595" s="136">
        <f t="shared" si="135"/>
        <v>0</v>
      </c>
      <c r="BN595" s="136">
        <f t="shared" si="135"/>
        <v>0</v>
      </c>
      <c r="BO595" s="136">
        <f t="shared" si="135"/>
        <v>0</v>
      </c>
      <c r="BP595" s="136">
        <f t="shared" si="135"/>
        <v>0</v>
      </c>
      <c r="BQ595" s="136">
        <f t="shared" si="135"/>
        <v>0</v>
      </c>
      <c r="BR595" s="136">
        <f t="shared" si="135"/>
        <v>0</v>
      </c>
      <c r="BS595" s="136">
        <f t="shared" si="133"/>
        <v>0</v>
      </c>
      <c r="BT595" s="136">
        <f t="shared" si="132"/>
        <v>0</v>
      </c>
      <c r="BU595" s="136">
        <f t="shared" si="132"/>
        <v>0</v>
      </c>
      <c r="BV595" s="136">
        <f t="shared" si="132"/>
        <v>0</v>
      </c>
      <c r="BW595" s="136">
        <f t="shared" si="132"/>
        <v>0</v>
      </c>
      <c r="BX595" s="136">
        <f t="shared" si="132"/>
        <v>0</v>
      </c>
      <c r="BY595" s="136">
        <f t="shared" si="132"/>
        <v>0</v>
      </c>
      <c r="CA595" s="136" t="e">
        <f>CA145-#REF!</f>
        <v>#REF!</v>
      </c>
      <c r="CB595" s="136" t="e">
        <f>CB145-#REF!</f>
        <v>#REF!</v>
      </c>
    </row>
    <row r="596" spans="8:80" hidden="1" x14ac:dyDescent="0.3">
      <c r="H596" s="136">
        <f t="shared" ref="H596:W600" si="136">H146-BZ146</f>
        <v>0</v>
      </c>
      <c r="I596" s="136">
        <f t="shared" si="136"/>
        <v>0</v>
      </c>
      <c r="J596" s="136">
        <f t="shared" si="136"/>
        <v>0</v>
      </c>
      <c r="K596" s="136">
        <f t="shared" si="135"/>
        <v>0</v>
      </c>
      <c r="L596" s="136">
        <f t="shared" si="135"/>
        <v>0</v>
      </c>
      <c r="M596" s="136">
        <f t="shared" si="135"/>
        <v>0</v>
      </c>
      <c r="N596" s="136">
        <f t="shared" si="135"/>
        <v>0</v>
      </c>
      <c r="O596" s="136">
        <f t="shared" si="135"/>
        <v>0</v>
      </c>
      <c r="P596" s="136">
        <f t="shared" si="135"/>
        <v>0</v>
      </c>
      <c r="Q596" s="136">
        <f t="shared" si="135"/>
        <v>0</v>
      </c>
      <c r="R596" s="136">
        <f t="shared" si="135"/>
        <v>0</v>
      </c>
      <c r="S596" s="136">
        <f t="shared" si="135"/>
        <v>0</v>
      </c>
      <c r="T596" s="136">
        <f t="shared" si="135"/>
        <v>0</v>
      </c>
      <c r="U596" s="136">
        <f t="shared" si="135"/>
        <v>0</v>
      </c>
      <c r="V596" s="136">
        <f t="shared" si="135"/>
        <v>0</v>
      </c>
      <c r="W596" s="136">
        <f t="shared" si="135"/>
        <v>0</v>
      </c>
      <c r="X596" s="136">
        <f t="shared" si="135"/>
        <v>0</v>
      </c>
      <c r="Y596" s="136">
        <f t="shared" si="135"/>
        <v>0</v>
      </c>
      <c r="Z596" s="136">
        <f t="shared" si="135"/>
        <v>0</v>
      </c>
      <c r="AA596" s="136">
        <f t="shared" si="135"/>
        <v>0</v>
      </c>
      <c r="AB596" s="136">
        <f t="shared" si="135"/>
        <v>0</v>
      </c>
      <c r="AC596" s="136">
        <f t="shared" si="135"/>
        <v>0</v>
      </c>
      <c r="AD596" s="136">
        <f t="shared" si="135"/>
        <v>0</v>
      </c>
      <c r="AE596" s="136">
        <f t="shared" si="135"/>
        <v>0</v>
      </c>
      <c r="AF596" s="136">
        <f t="shared" si="135"/>
        <v>0</v>
      </c>
      <c r="AG596" s="136">
        <f t="shared" si="135"/>
        <v>0</v>
      </c>
      <c r="AH596" s="136">
        <f t="shared" si="135"/>
        <v>0</v>
      </c>
      <c r="AI596" s="136">
        <f t="shared" si="135"/>
        <v>0</v>
      </c>
      <c r="AJ596" s="136">
        <f t="shared" si="135"/>
        <v>0</v>
      </c>
      <c r="AK596" s="136">
        <f t="shared" si="135"/>
        <v>0</v>
      </c>
      <c r="AL596" s="136">
        <f t="shared" si="135"/>
        <v>0</v>
      </c>
      <c r="AM596" s="136">
        <f t="shared" si="135"/>
        <v>0</v>
      </c>
      <c r="AN596" s="136">
        <f t="shared" si="135"/>
        <v>0</v>
      </c>
      <c r="AO596" s="136">
        <f t="shared" si="135"/>
        <v>0</v>
      </c>
      <c r="AP596" s="136">
        <f t="shared" si="135"/>
        <v>0</v>
      </c>
      <c r="AQ596" s="136">
        <f t="shared" si="135"/>
        <v>0</v>
      </c>
      <c r="AR596" s="136">
        <f t="shared" si="135"/>
        <v>0</v>
      </c>
      <c r="AS596" s="136">
        <f t="shared" si="135"/>
        <v>0</v>
      </c>
      <c r="AT596" s="136">
        <f t="shared" si="135"/>
        <v>0</v>
      </c>
      <c r="AU596" s="136">
        <f t="shared" si="135"/>
        <v>0</v>
      </c>
      <c r="AV596" s="136">
        <f t="shared" si="135"/>
        <v>0</v>
      </c>
      <c r="AW596" s="136">
        <f t="shared" si="135"/>
        <v>0</v>
      </c>
      <c r="AX596" s="136">
        <f t="shared" si="135"/>
        <v>0</v>
      </c>
      <c r="AY596" s="136">
        <f t="shared" si="135"/>
        <v>0</v>
      </c>
      <c r="AZ596" s="136">
        <f t="shared" si="135"/>
        <v>0</v>
      </c>
      <c r="BA596" s="136">
        <f t="shared" si="135"/>
        <v>0</v>
      </c>
      <c r="BB596" s="136">
        <f t="shared" si="135"/>
        <v>0</v>
      </c>
      <c r="BC596" s="136">
        <f t="shared" si="135"/>
        <v>0</v>
      </c>
      <c r="BD596" s="136">
        <f t="shared" si="135"/>
        <v>0</v>
      </c>
      <c r="BE596" s="136">
        <f t="shared" si="135"/>
        <v>0</v>
      </c>
      <c r="BF596" s="136">
        <f t="shared" si="135"/>
        <v>0</v>
      </c>
      <c r="BG596" s="136">
        <f t="shared" si="135"/>
        <v>0</v>
      </c>
      <c r="BH596" s="136">
        <f t="shared" si="135"/>
        <v>0</v>
      </c>
      <c r="BI596" s="136">
        <f t="shared" si="135"/>
        <v>0</v>
      </c>
      <c r="BJ596" s="136">
        <f t="shared" si="135"/>
        <v>0</v>
      </c>
      <c r="BK596" s="136">
        <f t="shared" si="135"/>
        <v>0</v>
      </c>
      <c r="BL596" s="136">
        <f t="shared" si="135"/>
        <v>0</v>
      </c>
      <c r="BM596" s="136">
        <f t="shared" si="135"/>
        <v>0</v>
      </c>
      <c r="BN596" s="136">
        <f t="shared" si="135"/>
        <v>0</v>
      </c>
      <c r="BO596" s="136">
        <f t="shared" si="135"/>
        <v>0</v>
      </c>
      <c r="BP596" s="136">
        <f t="shared" si="135"/>
        <v>0</v>
      </c>
      <c r="BQ596" s="136">
        <f t="shared" si="135"/>
        <v>0</v>
      </c>
      <c r="BR596" s="136">
        <f t="shared" si="135"/>
        <v>0</v>
      </c>
      <c r="BS596" s="136">
        <f t="shared" si="133"/>
        <v>0</v>
      </c>
      <c r="BT596" s="136">
        <f t="shared" si="132"/>
        <v>0</v>
      </c>
      <c r="BU596" s="136">
        <f t="shared" si="132"/>
        <v>0</v>
      </c>
      <c r="BV596" s="136">
        <f t="shared" si="132"/>
        <v>0</v>
      </c>
      <c r="BW596" s="136">
        <f t="shared" si="132"/>
        <v>0</v>
      </c>
      <c r="BX596" s="136">
        <f t="shared" si="132"/>
        <v>0</v>
      </c>
      <c r="BY596" s="136">
        <f t="shared" si="132"/>
        <v>0</v>
      </c>
      <c r="CA596" s="136" t="e">
        <f>CA146-#REF!</f>
        <v>#REF!</v>
      </c>
      <c r="CB596" s="136" t="e">
        <f>CB146-#REF!</f>
        <v>#REF!</v>
      </c>
    </row>
    <row r="597" spans="8:80" hidden="1" x14ac:dyDescent="0.3">
      <c r="H597" s="136">
        <f t="shared" si="136"/>
        <v>-25878837</v>
      </c>
      <c r="I597" s="136">
        <f t="shared" si="136"/>
        <v>0</v>
      </c>
      <c r="J597" s="136">
        <f t="shared" si="136"/>
        <v>0</v>
      </c>
      <c r="K597" s="136">
        <f t="shared" si="135"/>
        <v>0</v>
      </c>
      <c r="L597" s="136">
        <f t="shared" si="135"/>
        <v>0</v>
      </c>
      <c r="M597" s="136">
        <f t="shared" si="135"/>
        <v>-2680000</v>
      </c>
      <c r="N597" s="136">
        <f t="shared" si="135"/>
        <v>0</v>
      </c>
      <c r="O597" s="136">
        <f t="shared" si="135"/>
        <v>0</v>
      </c>
      <c r="P597" s="136">
        <f t="shared" si="135"/>
        <v>0</v>
      </c>
      <c r="Q597" s="136">
        <f t="shared" si="135"/>
        <v>0</v>
      </c>
      <c r="R597" s="136">
        <f t="shared" si="135"/>
        <v>-548000</v>
      </c>
      <c r="S597" s="136">
        <f t="shared" si="135"/>
        <v>0</v>
      </c>
      <c r="T597" s="136">
        <f t="shared" si="135"/>
        <v>0</v>
      </c>
      <c r="U597" s="136">
        <f t="shared" si="135"/>
        <v>0</v>
      </c>
      <c r="V597" s="136">
        <f t="shared" si="135"/>
        <v>0</v>
      </c>
      <c r="W597" s="136">
        <f t="shared" si="135"/>
        <v>2517621</v>
      </c>
      <c r="X597" s="136">
        <f t="shared" si="135"/>
        <v>0</v>
      </c>
      <c r="Y597" s="136">
        <f t="shared" si="135"/>
        <v>0</v>
      </c>
      <c r="Z597" s="136">
        <f t="shared" si="135"/>
        <v>0</v>
      </c>
      <c r="AA597" s="136">
        <f t="shared" si="135"/>
        <v>0</v>
      </c>
      <c r="AB597" s="136">
        <f t="shared" si="135"/>
        <v>-3532072</v>
      </c>
      <c r="AC597" s="136">
        <f t="shared" si="135"/>
        <v>0</v>
      </c>
      <c r="AD597" s="136">
        <f t="shared" si="135"/>
        <v>0</v>
      </c>
      <c r="AE597" s="136">
        <f t="shared" si="135"/>
        <v>0</v>
      </c>
      <c r="AF597" s="136">
        <f t="shared" si="135"/>
        <v>0</v>
      </c>
      <c r="AG597" s="136">
        <f t="shared" si="135"/>
        <v>-3436373</v>
      </c>
      <c r="AH597" s="136">
        <f t="shared" si="135"/>
        <v>0</v>
      </c>
      <c r="AI597" s="136">
        <f t="shared" si="135"/>
        <v>0</v>
      </c>
      <c r="AJ597" s="136">
        <f t="shared" si="135"/>
        <v>0</v>
      </c>
      <c r="AK597" s="136">
        <f t="shared" si="135"/>
        <v>0</v>
      </c>
      <c r="AL597" s="136">
        <f t="shared" si="135"/>
        <v>-2191000</v>
      </c>
      <c r="AM597" s="136">
        <f t="shared" si="135"/>
        <v>0</v>
      </c>
      <c r="AN597" s="136">
        <f t="shared" si="135"/>
        <v>0</v>
      </c>
      <c r="AO597" s="136">
        <f t="shared" si="135"/>
        <v>0</v>
      </c>
      <c r="AP597" s="136">
        <f t="shared" si="135"/>
        <v>0</v>
      </c>
      <c r="AQ597" s="136">
        <f t="shared" si="135"/>
        <v>-10934</v>
      </c>
      <c r="AR597" s="136">
        <f t="shared" si="135"/>
        <v>0</v>
      </c>
      <c r="AS597" s="136">
        <f t="shared" si="135"/>
        <v>0</v>
      </c>
      <c r="AT597" s="136">
        <f t="shared" si="135"/>
        <v>0</v>
      </c>
      <c r="AU597" s="136">
        <f t="shared" si="135"/>
        <v>0</v>
      </c>
      <c r="AV597" s="136">
        <f t="shared" si="135"/>
        <v>-5440</v>
      </c>
      <c r="AW597" s="136">
        <f t="shared" si="135"/>
        <v>0</v>
      </c>
      <c r="AX597" s="136">
        <f t="shared" si="135"/>
        <v>0</v>
      </c>
      <c r="AY597" s="136">
        <f t="shared" si="135"/>
        <v>0</v>
      </c>
      <c r="AZ597" s="136">
        <f t="shared" si="135"/>
        <v>0</v>
      </c>
      <c r="BA597" s="136">
        <f t="shared" si="135"/>
        <v>-6639</v>
      </c>
      <c r="BB597" s="136">
        <f t="shared" si="135"/>
        <v>0</v>
      </c>
      <c r="BC597" s="136">
        <f t="shared" si="135"/>
        <v>0</v>
      </c>
      <c r="BD597" s="136">
        <f t="shared" si="135"/>
        <v>0</v>
      </c>
      <c r="BE597" s="136">
        <f t="shared" si="135"/>
        <v>0</v>
      </c>
      <c r="BF597" s="136">
        <f t="shared" si="135"/>
        <v>0</v>
      </c>
      <c r="BG597" s="136">
        <f t="shared" si="135"/>
        <v>0</v>
      </c>
      <c r="BH597" s="136">
        <f t="shared" si="135"/>
        <v>0</v>
      </c>
      <c r="BI597" s="136">
        <f t="shared" si="135"/>
        <v>0</v>
      </c>
      <c r="BJ597" s="136">
        <f t="shared" si="135"/>
        <v>0</v>
      </c>
      <c r="BK597" s="136">
        <f t="shared" si="135"/>
        <v>-2500000</v>
      </c>
      <c r="BL597" s="136">
        <f t="shared" si="135"/>
        <v>0</v>
      </c>
      <c r="BM597" s="136">
        <f t="shared" si="135"/>
        <v>0</v>
      </c>
      <c r="BN597" s="136">
        <f t="shared" si="135"/>
        <v>0</v>
      </c>
      <c r="BO597" s="136">
        <f t="shared" si="135"/>
        <v>0</v>
      </c>
      <c r="BP597" s="136">
        <f t="shared" si="135"/>
        <v>-2053000</v>
      </c>
      <c r="BQ597" s="136">
        <f t="shared" si="135"/>
        <v>0</v>
      </c>
      <c r="BR597" s="136">
        <f t="shared" si="135"/>
        <v>0</v>
      </c>
      <c r="BS597" s="136">
        <f t="shared" si="133"/>
        <v>0</v>
      </c>
      <c r="BT597" s="136">
        <f t="shared" si="132"/>
        <v>0</v>
      </c>
      <c r="BU597" s="136">
        <f t="shared" si="132"/>
        <v>-710379</v>
      </c>
      <c r="BV597" s="136">
        <f t="shared" si="132"/>
        <v>0</v>
      </c>
      <c r="BW597" s="136">
        <f t="shared" si="132"/>
        <v>0</v>
      </c>
      <c r="BX597" s="136">
        <f t="shared" si="132"/>
        <v>0</v>
      </c>
      <c r="BY597" s="136">
        <f t="shared" si="132"/>
        <v>0</v>
      </c>
      <c r="CA597" s="136" t="e">
        <f>CA147-#REF!</f>
        <v>#REF!</v>
      </c>
      <c r="CB597" s="136" t="e">
        <f>CB147-#REF!</f>
        <v>#REF!</v>
      </c>
    </row>
    <row r="598" spans="8:80" hidden="1" x14ac:dyDescent="0.3">
      <c r="H598" s="136">
        <f t="shared" si="136"/>
        <v>-20489285</v>
      </c>
      <c r="I598" s="136">
        <f t="shared" si="136"/>
        <v>0</v>
      </c>
      <c r="J598" s="136">
        <f t="shared" si="136"/>
        <v>0</v>
      </c>
      <c r="K598" s="136">
        <f t="shared" si="135"/>
        <v>0</v>
      </c>
      <c r="L598" s="136">
        <f t="shared" si="135"/>
        <v>0</v>
      </c>
      <c r="M598" s="136">
        <f t="shared" si="135"/>
        <v>-1743849</v>
      </c>
      <c r="N598" s="136">
        <f t="shared" si="135"/>
        <v>0</v>
      </c>
      <c r="O598" s="136">
        <f t="shared" si="135"/>
        <v>0</v>
      </c>
      <c r="P598" s="136">
        <f t="shared" si="135"/>
        <v>0</v>
      </c>
      <c r="Q598" s="136">
        <f t="shared" si="135"/>
        <v>0</v>
      </c>
      <c r="R598" s="136">
        <f t="shared" si="135"/>
        <v>-162916</v>
      </c>
      <c r="S598" s="136">
        <f t="shared" si="135"/>
        <v>0</v>
      </c>
      <c r="T598" s="136">
        <f t="shared" si="135"/>
        <v>0</v>
      </c>
      <c r="U598" s="136">
        <f t="shared" si="135"/>
        <v>0</v>
      </c>
      <c r="V598" s="136">
        <f t="shared" si="135"/>
        <v>0</v>
      </c>
      <c r="W598" s="136">
        <f t="shared" si="135"/>
        <v>2331253</v>
      </c>
      <c r="X598" s="136">
        <f t="shared" si="135"/>
        <v>0</v>
      </c>
      <c r="Y598" s="136">
        <f t="shared" si="135"/>
        <v>0</v>
      </c>
      <c r="Z598" s="136">
        <f t="shared" si="135"/>
        <v>0</v>
      </c>
      <c r="AA598" s="136">
        <f t="shared" si="135"/>
        <v>0</v>
      </c>
      <c r="AB598" s="136">
        <f t="shared" si="135"/>
        <v>-2860771</v>
      </c>
      <c r="AC598" s="136">
        <f t="shared" si="135"/>
        <v>0</v>
      </c>
      <c r="AD598" s="136">
        <f t="shared" si="135"/>
        <v>0</v>
      </c>
      <c r="AE598" s="136">
        <f t="shared" si="135"/>
        <v>0</v>
      </c>
      <c r="AF598" s="136">
        <f t="shared" si="135"/>
        <v>0</v>
      </c>
      <c r="AG598" s="136">
        <f t="shared" si="135"/>
        <v>-2822105</v>
      </c>
      <c r="AH598" s="136">
        <f t="shared" si="135"/>
        <v>0</v>
      </c>
      <c r="AI598" s="136">
        <f t="shared" si="135"/>
        <v>0</v>
      </c>
      <c r="AJ598" s="136">
        <f t="shared" si="135"/>
        <v>0</v>
      </c>
      <c r="AK598" s="136">
        <f t="shared" si="135"/>
        <v>0</v>
      </c>
      <c r="AL598" s="136">
        <f t="shared" si="135"/>
        <v>-1826463</v>
      </c>
      <c r="AM598" s="136">
        <f t="shared" si="135"/>
        <v>0</v>
      </c>
      <c r="AN598" s="136">
        <f t="shared" si="135"/>
        <v>0</v>
      </c>
      <c r="AO598" s="136">
        <f t="shared" si="135"/>
        <v>0</v>
      </c>
      <c r="AP598" s="136">
        <f t="shared" si="135"/>
        <v>0</v>
      </c>
      <c r="AQ598" s="136">
        <f t="shared" si="135"/>
        <v>-9352</v>
      </c>
      <c r="AR598" s="136">
        <f t="shared" si="135"/>
        <v>0</v>
      </c>
      <c r="AS598" s="136">
        <f t="shared" si="135"/>
        <v>0</v>
      </c>
      <c r="AT598" s="136">
        <f t="shared" si="135"/>
        <v>0</v>
      </c>
      <c r="AU598" s="136">
        <f t="shared" si="135"/>
        <v>0</v>
      </c>
      <c r="AV598" s="136">
        <f t="shared" si="135"/>
        <v>-4587</v>
      </c>
      <c r="AW598" s="136">
        <f t="shared" si="135"/>
        <v>0</v>
      </c>
      <c r="AX598" s="136">
        <f t="shared" si="135"/>
        <v>0</v>
      </c>
      <c r="AY598" s="136">
        <f t="shared" si="135"/>
        <v>0</v>
      </c>
      <c r="AZ598" s="136">
        <f t="shared" si="135"/>
        <v>0</v>
      </c>
      <c r="BA598" s="136">
        <f t="shared" si="135"/>
        <v>-5676</v>
      </c>
      <c r="BB598" s="136">
        <f t="shared" si="135"/>
        <v>0</v>
      </c>
      <c r="BC598" s="136">
        <f t="shared" si="135"/>
        <v>0</v>
      </c>
      <c r="BD598" s="136">
        <f t="shared" si="135"/>
        <v>0</v>
      </c>
      <c r="BE598" s="136">
        <f t="shared" si="135"/>
        <v>0</v>
      </c>
      <c r="BF598" s="136">
        <f t="shared" si="135"/>
        <v>0</v>
      </c>
      <c r="BG598" s="136">
        <f t="shared" si="135"/>
        <v>0</v>
      </c>
      <c r="BH598" s="136">
        <f t="shared" si="135"/>
        <v>0</v>
      </c>
      <c r="BI598" s="136">
        <f t="shared" si="135"/>
        <v>0</v>
      </c>
      <c r="BJ598" s="136">
        <f t="shared" si="135"/>
        <v>0</v>
      </c>
      <c r="BK598" s="136">
        <f t="shared" si="135"/>
        <v>-2103365</v>
      </c>
      <c r="BL598" s="136">
        <f t="shared" si="135"/>
        <v>0</v>
      </c>
      <c r="BM598" s="136">
        <f t="shared" si="135"/>
        <v>0</v>
      </c>
      <c r="BN598" s="136">
        <f t="shared" si="135"/>
        <v>0</v>
      </c>
      <c r="BO598" s="136">
        <f t="shared" si="135"/>
        <v>0</v>
      </c>
      <c r="BP598" s="136">
        <f t="shared" si="135"/>
        <v>-1708990</v>
      </c>
      <c r="BQ598" s="136">
        <f t="shared" si="135"/>
        <v>0</v>
      </c>
      <c r="BR598" s="136">
        <f t="shared" si="135"/>
        <v>0</v>
      </c>
      <c r="BS598" s="136">
        <f t="shared" si="133"/>
        <v>0</v>
      </c>
      <c r="BT598" s="136">
        <f t="shared" si="132"/>
        <v>0</v>
      </c>
      <c r="BU598" s="136">
        <f t="shared" si="132"/>
        <v>424488</v>
      </c>
      <c r="BV598" s="136">
        <f t="shared" si="132"/>
        <v>0</v>
      </c>
      <c r="BW598" s="136">
        <f t="shared" si="132"/>
        <v>0</v>
      </c>
      <c r="BX598" s="136">
        <f t="shared" si="132"/>
        <v>0</v>
      </c>
      <c r="BY598" s="136">
        <f t="shared" si="132"/>
        <v>0</v>
      </c>
      <c r="CA598" s="136" t="e">
        <f>CA148-#REF!</f>
        <v>#REF!</v>
      </c>
      <c r="CB598" s="136" t="e">
        <f>CB148-#REF!</f>
        <v>#REF!</v>
      </c>
    </row>
    <row r="599" spans="8:80" hidden="1" x14ac:dyDescent="0.3">
      <c r="H599" s="136">
        <f t="shared" si="136"/>
        <v>-5389552</v>
      </c>
      <c r="I599" s="136">
        <f t="shared" si="136"/>
        <v>0</v>
      </c>
      <c r="J599" s="136">
        <f t="shared" si="136"/>
        <v>0</v>
      </c>
      <c r="K599" s="136">
        <f t="shared" si="135"/>
        <v>0</v>
      </c>
      <c r="L599" s="136">
        <f t="shared" si="135"/>
        <v>0</v>
      </c>
      <c r="M599" s="136">
        <f t="shared" si="135"/>
        <v>-936151</v>
      </c>
      <c r="N599" s="136">
        <f t="shared" si="135"/>
        <v>0</v>
      </c>
      <c r="O599" s="136">
        <f t="shared" si="135"/>
        <v>0</v>
      </c>
      <c r="P599" s="136">
        <f t="shared" si="135"/>
        <v>0</v>
      </c>
      <c r="Q599" s="136">
        <f t="shared" si="135"/>
        <v>0</v>
      </c>
      <c r="R599" s="136">
        <f t="shared" si="135"/>
        <v>-385084</v>
      </c>
      <c r="S599" s="136">
        <f t="shared" si="135"/>
        <v>0</v>
      </c>
      <c r="T599" s="136">
        <f t="shared" si="135"/>
        <v>0</v>
      </c>
      <c r="U599" s="136">
        <f t="shared" si="135"/>
        <v>0</v>
      </c>
      <c r="V599" s="136">
        <f t="shared" si="135"/>
        <v>0</v>
      </c>
      <c r="W599" s="136">
        <f t="shared" si="135"/>
        <v>186368</v>
      </c>
      <c r="X599" s="136">
        <f t="shared" si="135"/>
        <v>0</v>
      </c>
      <c r="Y599" s="136">
        <f t="shared" si="135"/>
        <v>0</v>
      </c>
      <c r="Z599" s="136">
        <f t="shared" ref="Z599:BR600" si="137">Z149-CR149</f>
        <v>0</v>
      </c>
      <c r="AA599" s="136">
        <f t="shared" si="137"/>
        <v>0</v>
      </c>
      <c r="AB599" s="136">
        <f t="shared" si="137"/>
        <v>-671301</v>
      </c>
      <c r="AC599" s="136">
        <f t="shared" si="137"/>
        <v>0</v>
      </c>
      <c r="AD599" s="136">
        <f t="shared" si="137"/>
        <v>0</v>
      </c>
      <c r="AE599" s="136">
        <f t="shared" si="137"/>
        <v>0</v>
      </c>
      <c r="AF599" s="136">
        <f t="shared" si="137"/>
        <v>0</v>
      </c>
      <c r="AG599" s="136">
        <f t="shared" si="137"/>
        <v>-614268</v>
      </c>
      <c r="AH599" s="136">
        <f t="shared" si="137"/>
        <v>0</v>
      </c>
      <c r="AI599" s="136">
        <f t="shared" si="137"/>
        <v>0</v>
      </c>
      <c r="AJ599" s="136">
        <f t="shared" si="137"/>
        <v>0</v>
      </c>
      <c r="AK599" s="136">
        <f t="shared" si="137"/>
        <v>0</v>
      </c>
      <c r="AL599" s="136">
        <f t="shared" si="137"/>
        <v>-364537</v>
      </c>
      <c r="AM599" s="136">
        <f t="shared" si="137"/>
        <v>0</v>
      </c>
      <c r="AN599" s="136">
        <f t="shared" si="137"/>
        <v>0</v>
      </c>
      <c r="AO599" s="136">
        <f t="shared" si="137"/>
        <v>0</v>
      </c>
      <c r="AP599" s="136">
        <f t="shared" si="137"/>
        <v>0</v>
      </c>
      <c r="AQ599" s="136">
        <f t="shared" si="137"/>
        <v>-1582</v>
      </c>
      <c r="AR599" s="136">
        <f t="shared" si="137"/>
        <v>0</v>
      </c>
      <c r="AS599" s="136">
        <f t="shared" si="137"/>
        <v>0</v>
      </c>
      <c r="AT599" s="136">
        <f t="shared" si="137"/>
        <v>0</v>
      </c>
      <c r="AU599" s="136">
        <f t="shared" si="137"/>
        <v>0</v>
      </c>
      <c r="AV599" s="136">
        <f t="shared" si="137"/>
        <v>-853</v>
      </c>
      <c r="AW599" s="136">
        <f t="shared" si="137"/>
        <v>0</v>
      </c>
      <c r="AX599" s="136">
        <f t="shared" si="137"/>
        <v>0</v>
      </c>
      <c r="AY599" s="136">
        <f t="shared" si="137"/>
        <v>0</v>
      </c>
      <c r="AZ599" s="136">
        <f t="shared" si="137"/>
        <v>0</v>
      </c>
      <c r="BA599" s="136">
        <f t="shared" si="137"/>
        <v>-963</v>
      </c>
      <c r="BB599" s="136">
        <f t="shared" si="137"/>
        <v>0</v>
      </c>
      <c r="BC599" s="136">
        <f t="shared" si="137"/>
        <v>0</v>
      </c>
      <c r="BD599" s="136">
        <f t="shared" si="137"/>
        <v>0</v>
      </c>
      <c r="BE599" s="136">
        <f t="shared" si="137"/>
        <v>0</v>
      </c>
      <c r="BF599" s="136">
        <f t="shared" si="137"/>
        <v>0</v>
      </c>
      <c r="BG599" s="136">
        <f t="shared" si="137"/>
        <v>0</v>
      </c>
      <c r="BH599" s="136">
        <f t="shared" si="137"/>
        <v>0</v>
      </c>
      <c r="BI599" s="136">
        <f t="shared" si="137"/>
        <v>0</v>
      </c>
      <c r="BJ599" s="136">
        <f t="shared" si="137"/>
        <v>0</v>
      </c>
      <c r="BK599" s="136">
        <f t="shared" si="137"/>
        <v>-396635</v>
      </c>
      <c r="BL599" s="136">
        <f t="shared" si="137"/>
        <v>0</v>
      </c>
      <c r="BM599" s="136">
        <f t="shared" si="137"/>
        <v>0</v>
      </c>
      <c r="BN599" s="136">
        <f t="shared" si="137"/>
        <v>0</v>
      </c>
      <c r="BO599" s="136">
        <f t="shared" si="137"/>
        <v>0</v>
      </c>
      <c r="BP599" s="136">
        <f t="shared" si="137"/>
        <v>-344010</v>
      </c>
      <c r="BQ599" s="136">
        <f t="shared" si="137"/>
        <v>0</v>
      </c>
      <c r="BR599" s="136">
        <f t="shared" si="137"/>
        <v>0</v>
      </c>
      <c r="BS599" s="136">
        <f t="shared" si="133"/>
        <v>0</v>
      </c>
      <c r="BT599" s="136">
        <f t="shared" si="132"/>
        <v>0</v>
      </c>
      <c r="BU599" s="136">
        <f t="shared" si="132"/>
        <v>-1134867</v>
      </c>
      <c r="BV599" s="136">
        <f t="shared" si="132"/>
        <v>0</v>
      </c>
      <c r="BW599" s="136">
        <f t="shared" si="132"/>
        <v>0</v>
      </c>
      <c r="BX599" s="136">
        <f t="shared" si="132"/>
        <v>0</v>
      </c>
      <c r="BY599" s="136">
        <f t="shared" si="132"/>
        <v>0</v>
      </c>
      <c r="CA599" s="136" t="e">
        <f>CA149-#REF!</f>
        <v>#REF!</v>
      </c>
      <c r="CB599" s="136" t="e">
        <f>CB149-#REF!</f>
        <v>#REF!</v>
      </c>
    </row>
    <row r="600" spans="8:80" hidden="1" x14ac:dyDescent="0.3">
      <c r="H600" s="136">
        <f t="shared" si="136"/>
        <v>0</v>
      </c>
      <c r="I600" s="136">
        <f t="shared" si="136"/>
        <v>0</v>
      </c>
      <c r="J600" s="136">
        <f t="shared" si="136"/>
        <v>0</v>
      </c>
      <c r="K600" s="136">
        <f t="shared" si="136"/>
        <v>0</v>
      </c>
      <c r="L600" s="136">
        <f t="shared" si="136"/>
        <v>0</v>
      </c>
      <c r="M600" s="136">
        <f t="shared" si="136"/>
        <v>0</v>
      </c>
      <c r="N600" s="136">
        <f t="shared" si="136"/>
        <v>0</v>
      </c>
      <c r="O600" s="136">
        <f t="shared" si="136"/>
        <v>0</v>
      </c>
      <c r="P600" s="136">
        <f t="shared" si="136"/>
        <v>0</v>
      </c>
      <c r="Q600" s="136">
        <f t="shared" si="136"/>
        <v>0</v>
      </c>
      <c r="R600" s="136">
        <f t="shared" si="136"/>
        <v>0</v>
      </c>
      <c r="S600" s="136">
        <f t="shared" si="136"/>
        <v>0</v>
      </c>
      <c r="T600" s="136">
        <f t="shared" si="136"/>
        <v>0</v>
      </c>
      <c r="U600" s="136">
        <f t="shared" si="136"/>
        <v>0</v>
      </c>
      <c r="V600" s="136">
        <f t="shared" si="136"/>
        <v>0</v>
      </c>
      <c r="W600" s="136">
        <f t="shared" si="136"/>
        <v>0</v>
      </c>
      <c r="X600" s="136">
        <f t="shared" ref="X600:Y600" si="138">X150-CP150</f>
        <v>0</v>
      </c>
      <c r="Y600" s="136">
        <f t="shared" si="138"/>
        <v>0</v>
      </c>
      <c r="Z600" s="136">
        <f t="shared" si="137"/>
        <v>0</v>
      </c>
      <c r="AA600" s="136">
        <f t="shared" si="137"/>
        <v>0</v>
      </c>
      <c r="AB600" s="136">
        <f t="shared" si="137"/>
        <v>0</v>
      </c>
      <c r="AC600" s="136">
        <f t="shared" si="137"/>
        <v>0</v>
      </c>
      <c r="AD600" s="136">
        <f t="shared" si="137"/>
        <v>0</v>
      </c>
      <c r="AE600" s="136">
        <f t="shared" si="137"/>
        <v>0</v>
      </c>
      <c r="AF600" s="136">
        <f t="shared" si="137"/>
        <v>0</v>
      </c>
      <c r="AG600" s="136">
        <f t="shared" si="137"/>
        <v>0</v>
      </c>
      <c r="AH600" s="136">
        <f t="shared" si="137"/>
        <v>0</v>
      </c>
      <c r="AI600" s="136">
        <f t="shared" si="137"/>
        <v>0</v>
      </c>
      <c r="AJ600" s="136">
        <f t="shared" si="137"/>
        <v>0</v>
      </c>
      <c r="AK600" s="136">
        <f t="shared" si="137"/>
        <v>0</v>
      </c>
      <c r="AL600" s="136">
        <f t="shared" si="137"/>
        <v>0</v>
      </c>
      <c r="AM600" s="136">
        <f t="shared" si="137"/>
        <v>0</v>
      </c>
      <c r="AN600" s="136">
        <f t="shared" si="137"/>
        <v>0</v>
      </c>
      <c r="AO600" s="136">
        <f t="shared" si="137"/>
        <v>0</v>
      </c>
      <c r="AP600" s="136">
        <f t="shared" si="137"/>
        <v>0</v>
      </c>
      <c r="AQ600" s="136">
        <f t="shared" si="137"/>
        <v>0</v>
      </c>
      <c r="AR600" s="136">
        <f t="shared" si="137"/>
        <v>0</v>
      </c>
      <c r="AS600" s="136">
        <f t="shared" si="137"/>
        <v>0</v>
      </c>
      <c r="AT600" s="136">
        <f t="shared" si="137"/>
        <v>0</v>
      </c>
      <c r="AU600" s="136">
        <f t="shared" si="137"/>
        <v>0</v>
      </c>
      <c r="AV600" s="136">
        <f t="shared" si="137"/>
        <v>0</v>
      </c>
      <c r="AW600" s="136">
        <f t="shared" si="137"/>
        <v>0</v>
      </c>
      <c r="AX600" s="136">
        <f t="shared" si="137"/>
        <v>0</v>
      </c>
      <c r="AY600" s="136">
        <f t="shared" si="137"/>
        <v>0</v>
      </c>
      <c r="AZ600" s="136">
        <f t="shared" si="137"/>
        <v>0</v>
      </c>
      <c r="BA600" s="136">
        <f t="shared" si="137"/>
        <v>0</v>
      </c>
      <c r="BB600" s="136">
        <f t="shared" si="137"/>
        <v>0</v>
      </c>
      <c r="BC600" s="136">
        <f t="shared" si="137"/>
        <v>0</v>
      </c>
      <c r="BD600" s="136">
        <f t="shared" si="137"/>
        <v>0</v>
      </c>
      <c r="BE600" s="136">
        <f t="shared" si="137"/>
        <v>0</v>
      </c>
      <c r="BF600" s="136">
        <f t="shared" si="137"/>
        <v>0</v>
      </c>
      <c r="BG600" s="136">
        <f t="shared" si="137"/>
        <v>0</v>
      </c>
      <c r="BH600" s="136">
        <f t="shared" si="137"/>
        <v>0</v>
      </c>
      <c r="BI600" s="136">
        <f t="shared" si="137"/>
        <v>0</v>
      </c>
      <c r="BJ600" s="136">
        <f t="shared" si="137"/>
        <v>0</v>
      </c>
      <c r="BK600" s="136">
        <f t="shared" si="137"/>
        <v>0</v>
      </c>
      <c r="BL600" s="136">
        <f t="shared" si="137"/>
        <v>0</v>
      </c>
      <c r="BM600" s="136">
        <f t="shared" si="137"/>
        <v>0</v>
      </c>
      <c r="BN600" s="136">
        <f t="shared" si="137"/>
        <v>0</v>
      </c>
      <c r="BO600" s="136">
        <f t="shared" si="137"/>
        <v>0</v>
      </c>
      <c r="BP600" s="136">
        <f t="shared" si="137"/>
        <v>0</v>
      </c>
      <c r="BQ600" s="136">
        <f t="shared" si="137"/>
        <v>0</v>
      </c>
      <c r="BR600" s="136">
        <f t="shared" si="137"/>
        <v>0</v>
      </c>
      <c r="BS600" s="136">
        <f t="shared" si="133"/>
        <v>0</v>
      </c>
      <c r="BT600" s="136">
        <f t="shared" si="132"/>
        <v>0</v>
      </c>
      <c r="BU600" s="136">
        <f t="shared" si="132"/>
        <v>0</v>
      </c>
      <c r="BV600" s="136">
        <f t="shared" si="132"/>
        <v>0</v>
      </c>
      <c r="BW600" s="136">
        <f t="shared" si="132"/>
        <v>0</v>
      </c>
      <c r="BX600" s="136">
        <f t="shared" si="132"/>
        <v>0</v>
      </c>
      <c r="BY600" s="136">
        <f t="shared" si="132"/>
        <v>0</v>
      </c>
      <c r="CA600" s="136" t="e">
        <f>CA150-#REF!</f>
        <v>#REF!</v>
      </c>
      <c r="CB600" s="136" t="e">
        <f>CB150-#REF!</f>
        <v>#REF!</v>
      </c>
    </row>
    <row r="601" spans="8:80" hidden="1" x14ac:dyDescent="0.3">
      <c r="H601" s="136">
        <f t="shared" ref="H601:BS601" si="139">H156-BZ156</f>
        <v>0</v>
      </c>
      <c r="I601" s="136">
        <f t="shared" si="139"/>
        <v>0</v>
      </c>
      <c r="J601" s="136">
        <f t="shared" si="139"/>
        <v>0</v>
      </c>
      <c r="K601" s="136">
        <f t="shared" si="139"/>
        <v>0</v>
      </c>
      <c r="L601" s="136">
        <f t="shared" si="139"/>
        <v>0</v>
      </c>
      <c r="M601" s="136">
        <f t="shared" si="139"/>
        <v>0</v>
      </c>
      <c r="N601" s="136">
        <f t="shared" si="139"/>
        <v>0</v>
      </c>
      <c r="O601" s="136">
        <f t="shared" si="139"/>
        <v>0</v>
      </c>
      <c r="P601" s="136">
        <f t="shared" si="139"/>
        <v>0</v>
      </c>
      <c r="Q601" s="136">
        <f t="shared" si="139"/>
        <v>0</v>
      </c>
      <c r="R601" s="136">
        <f t="shared" si="139"/>
        <v>0</v>
      </c>
      <c r="S601" s="136">
        <f t="shared" si="139"/>
        <v>0</v>
      </c>
      <c r="T601" s="136">
        <f t="shared" si="139"/>
        <v>0</v>
      </c>
      <c r="U601" s="136">
        <f t="shared" si="139"/>
        <v>0</v>
      </c>
      <c r="V601" s="136">
        <f t="shared" si="139"/>
        <v>0</v>
      </c>
      <c r="W601" s="136">
        <f t="shared" si="139"/>
        <v>0</v>
      </c>
      <c r="X601" s="136">
        <f t="shared" si="139"/>
        <v>0</v>
      </c>
      <c r="Y601" s="136">
        <f t="shared" si="139"/>
        <v>0</v>
      </c>
      <c r="Z601" s="136">
        <f t="shared" si="139"/>
        <v>0</v>
      </c>
      <c r="AA601" s="136">
        <f t="shared" si="139"/>
        <v>0</v>
      </c>
      <c r="AB601" s="136">
        <f t="shared" si="139"/>
        <v>0</v>
      </c>
      <c r="AC601" s="136">
        <f t="shared" si="139"/>
        <v>0</v>
      </c>
      <c r="AD601" s="136">
        <f t="shared" si="139"/>
        <v>0</v>
      </c>
      <c r="AE601" s="136">
        <f t="shared" si="139"/>
        <v>0</v>
      </c>
      <c r="AF601" s="136">
        <f t="shared" si="139"/>
        <v>0</v>
      </c>
      <c r="AG601" s="136">
        <f t="shared" si="139"/>
        <v>0</v>
      </c>
      <c r="AH601" s="136">
        <f t="shared" si="139"/>
        <v>0</v>
      </c>
      <c r="AI601" s="136">
        <f t="shared" si="139"/>
        <v>0</v>
      </c>
      <c r="AJ601" s="136">
        <f t="shared" si="139"/>
        <v>0</v>
      </c>
      <c r="AK601" s="136">
        <f t="shared" si="139"/>
        <v>0</v>
      </c>
      <c r="AL601" s="136">
        <f t="shared" si="139"/>
        <v>0</v>
      </c>
      <c r="AM601" s="136">
        <f t="shared" si="139"/>
        <v>0</v>
      </c>
      <c r="AN601" s="136">
        <f t="shared" si="139"/>
        <v>0</v>
      </c>
      <c r="AO601" s="136">
        <f t="shared" si="139"/>
        <v>0</v>
      </c>
      <c r="AP601" s="136">
        <f t="shared" si="139"/>
        <v>0</v>
      </c>
      <c r="AQ601" s="136">
        <f t="shared" si="139"/>
        <v>0</v>
      </c>
      <c r="AR601" s="136">
        <f t="shared" si="139"/>
        <v>0</v>
      </c>
      <c r="AS601" s="136">
        <f t="shared" si="139"/>
        <v>0</v>
      </c>
      <c r="AT601" s="136">
        <f t="shared" si="139"/>
        <v>0</v>
      </c>
      <c r="AU601" s="136">
        <f t="shared" si="139"/>
        <v>0</v>
      </c>
      <c r="AV601" s="136">
        <f t="shared" si="139"/>
        <v>0</v>
      </c>
      <c r="AW601" s="136">
        <f t="shared" si="139"/>
        <v>0</v>
      </c>
      <c r="AX601" s="136">
        <f t="shared" si="139"/>
        <v>0</v>
      </c>
      <c r="AY601" s="136">
        <f t="shared" si="139"/>
        <v>0</v>
      </c>
      <c r="AZ601" s="136">
        <f t="shared" si="139"/>
        <v>0</v>
      </c>
      <c r="BA601" s="136">
        <f t="shared" si="139"/>
        <v>0</v>
      </c>
      <c r="BB601" s="136">
        <f t="shared" si="139"/>
        <v>0</v>
      </c>
      <c r="BC601" s="136">
        <f t="shared" si="139"/>
        <v>0</v>
      </c>
      <c r="BD601" s="136">
        <f t="shared" si="139"/>
        <v>0</v>
      </c>
      <c r="BE601" s="136">
        <f t="shared" si="139"/>
        <v>0</v>
      </c>
      <c r="BF601" s="136">
        <f t="shared" si="139"/>
        <v>0</v>
      </c>
      <c r="BG601" s="136">
        <f t="shared" si="139"/>
        <v>0</v>
      </c>
      <c r="BH601" s="136">
        <f t="shared" si="139"/>
        <v>0</v>
      </c>
      <c r="BI601" s="136">
        <f t="shared" si="139"/>
        <v>0</v>
      </c>
      <c r="BJ601" s="136">
        <f t="shared" si="139"/>
        <v>0</v>
      </c>
      <c r="BK601" s="136">
        <f t="shared" si="139"/>
        <v>0</v>
      </c>
      <c r="BL601" s="136">
        <f t="shared" si="139"/>
        <v>0</v>
      </c>
      <c r="BM601" s="136">
        <f t="shared" si="139"/>
        <v>0</v>
      </c>
      <c r="BN601" s="136">
        <f t="shared" si="139"/>
        <v>0</v>
      </c>
      <c r="BO601" s="136">
        <f t="shared" si="139"/>
        <v>0</v>
      </c>
      <c r="BP601" s="136">
        <f t="shared" si="139"/>
        <v>0</v>
      </c>
      <c r="BQ601" s="136">
        <f t="shared" si="139"/>
        <v>0</v>
      </c>
      <c r="BR601" s="136">
        <f t="shared" si="139"/>
        <v>0</v>
      </c>
      <c r="BS601" s="136">
        <f t="shared" si="139"/>
        <v>0</v>
      </c>
      <c r="BT601" s="136">
        <f t="shared" ref="BT601:BY601" si="140">BT156-EL156</f>
        <v>0</v>
      </c>
      <c r="BU601" s="136">
        <f t="shared" si="140"/>
        <v>0</v>
      </c>
      <c r="BV601" s="136">
        <f t="shared" si="140"/>
        <v>0</v>
      </c>
      <c r="BW601" s="136">
        <f t="shared" si="140"/>
        <v>0</v>
      </c>
      <c r="BX601" s="136">
        <f t="shared" si="140"/>
        <v>0</v>
      </c>
      <c r="BY601" s="136">
        <f t="shared" si="140"/>
        <v>0</v>
      </c>
      <c r="CA601" s="136" t="e">
        <f>CA156-#REF!</f>
        <v>#REF!</v>
      </c>
      <c r="CB601" s="136" t="e">
        <f>CB156-#REF!</f>
        <v>#REF!</v>
      </c>
    </row>
    <row r="602" spans="8:80" hidden="1" x14ac:dyDescent="0.3">
      <c r="H602" s="136" t="e">
        <f>#REF!-#REF!</f>
        <v>#REF!</v>
      </c>
      <c r="I602" s="136" t="e">
        <f>#REF!-#REF!</f>
        <v>#REF!</v>
      </c>
      <c r="J602" s="136" t="e">
        <f>#REF!-#REF!</f>
        <v>#REF!</v>
      </c>
      <c r="K602" s="136" t="e">
        <f>#REF!-#REF!</f>
        <v>#REF!</v>
      </c>
      <c r="L602" s="136" t="e">
        <f>#REF!-#REF!</f>
        <v>#REF!</v>
      </c>
      <c r="M602" s="136" t="e">
        <f>#REF!-#REF!</f>
        <v>#REF!</v>
      </c>
      <c r="N602" s="136" t="e">
        <f>#REF!-#REF!</f>
        <v>#REF!</v>
      </c>
      <c r="O602" s="136" t="e">
        <f>#REF!-#REF!</f>
        <v>#REF!</v>
      </c>
      <c r="P602" s="136" t="e">
        <f>#REF!-#REF!</f>
        <v>#REF!</v>
      </c>
      <c r="Q602" s="136" t="e">
        <f>#REF!-#REF!</f>
        <v>#REF!</v>
      </c>
      <c r="R602" s="136" t="e">
        <f>#REF!-#REF!</f>
        <v>#REF!</v>
      </c>
      <c r="S602" s="136" t="e">
        <f>#REF!-#REF!</f>
        <v>#REF!</v>
      </c>
      <c r="T602" s="136" t="e">
        <f>#REF!-#REF!</f>
        <v>#REF!</v>
      </c>
      <c r="U602" s="136" t="e">
        <f>#REF!-#REF!</f>
        <v>#REF!</v>
      </c>
      <c r="V602" s="136" t="e">
        <f>#REF!-#REF!</f>
        <v>#REF!</v>
      </c>
      <c r="W602" s="136" t="e">
        <f>#REF!-#REF!</f>
        <v>#REF!</v>
      </c>
      <c r="X602" s="136" t="e">
        <f>#REF!-#REF!</f>
        <v>#REF!</v>
      </c>
      <c r="Y602" s="136" t="e">
        <f>#REF!-#REF!</f>
        <v>#REF!</v>
      </c>
      <c r="Z602" s="136" t="e">
        <f>#REF!-#REF!</f>
        <v>#REF!</v>
      </c>
      <c r="AA602" s="136" t="e">
        <f>#REF!-#REF!</f>
        <v>#REF!</v>
      </c>
      <c r="AB602" s="136" t="e">
        <f>#REF!-#REF!</f>
        <v>#REF!</v>
      </c>
      <c r="AC602" s="136" t="e">
        <f>#REF!-#REF!</f>
        <v>#REF!</v>
      </c>
      <c r="AD602" s="136" t="e">
        <f>#REF!-#REF!</f>
        <v>#REF!</v>
      </c>
      <c r="AE602" s="136" t="e">
        <f>#REF!-#REF!</f>
        <v>#REF!</v>
      </c>
      <c r="AF602" s="136" t="e">
        <f>#REF!-#REF!</f>
        <v>#REF!</v>
      </c>
      <c r="AG602" s="136" t="e">
        <f>#REF!-#REF!</f>
        <v>#REF!</v>
      </c>
      <c r="AH602" s="136" t="e">
        <f>#REF!-#REF!</f>
        <v>#REF!</v>
      </c>
      <c r="AI602" s="136" t="e">
        <f>#REF!-#REF!</f>
        <v>#REF!</v>
      </c>
      <c r="AJ602" s="136" t="e">
        <f>#REF!-#REF!</f>
        <v>#REF!</v>
      </c>
      <c r="AK602" s="136" t="e">
        <f>#REF!-#REF!</f>
        <v>#REF!</v>
      </c>
      <c r="AL602" s="136" t="e">
        <f>#REF!-#REF!</f>
        <v>#REF!</v>
      </c>
      <c r="AM602" s="136" t="e">
        <f>#REF!-#REF!</f>
        <v>#REF!</v>
      </c>
      <c r="AN602" s="136" t="e">
        <f>#REF!-#REF!</f>
        <v>#REF!</v>
      </c>
      <c r="AO602" s="136" t="e">
        <f>#REF!-#REF!</f>
        <v>#REF!</v>
      </c>
      <c r="AP602" s="136" t="e">
        <f>#REF!-#REF!</f>
        <v>#REF!</v>
      </c>
      <c r="AQ602" s="136" t="e">
        <f>#REF!-#REF!</f>
        <v>#REF!</v>
      </c>
      <c r="AR602" s="136" t="e">
        <f>#REF!-#REF!</f>
        <v>#REF!</v>
      </c>
      <c r="AS602" s="136" t="e">
        <f>#REF!-#REF!</f>
        <v>#REF!</v>
      </c>
      <c r="AT602" s="136" t="e">
        <f>#REF!-#REF!</f>
        <v>#REF!</v>
      </c>
      <c r="AU602" s="136" t="e">
        <f>#REF!-#REF!</f>
        <v>#REF!</v>
      </c>
      <c r="AV602" s="136" t="e">
        <f>#REF!-#REF!</f>
        <v>#REF!</v>
      </c>
      <c r="AW602" s="136" t="e">
        <f>#REF!-#REF!</f>
        <v>#REF!</v>
      </c>
      <c r="AX602" s="136" t="e">
        <f>#REF!-#REF!</f>
        <v>#REF!</v>
      </c>
      <c r="AY602" s="136" t="e">
        <f>#REF!-#REF!</f>
        <v>#REF!</v>
      </c>
      <c r="AZ602" s="136" t="e">
        <f>#REF!-#REF!</f>
        <v>#REF!</v>
      </c>
      <c r="BA602" s="136" t="e">
        <f>#REF!-#REF!</f>
        <v>#REF!</v>
      </c>
      <c r="BB602" s="136" t="e">
        <f>#REF!-#REF!</f>
        <v>#REF!</v>
      </c>
      <c r="BC602" s="136" t="e">
        <f>#REF!-#REF!</f>
        <v>#REF!</v>
      </c>
      <c r="BD602" s="136" t="e">
        <f>#REF!-#REF!</f>
        <v>#REF!</v>
      </c>
      <c r="BE602" s="136" t="e">
        <f>#REF!-#REF!</f>
        <v>#REF!</v>
      </c>
      <c r="BF602" s="136" t="e">
        <f>#REF!-#REF!</f>
        <v>#REF!</v>
      </c>
      <c r="BG602" s="136" t="e">
        <f>#REF!-#REF!</f>
        <v>#REF!</v>
      </c>
      <c r="BH602" s="136" t="e">
        <f>#REF!-#REF!</f>
        <v>#REF!</v>
      </c>
      <c r="BI602" s="136" t="e">
        <f>#REF!-#REF!</f>
        <v>#REF!</v>
      </c>
      <c r="BJ602" s="136" t="e">
        <f>#REF!-#REF!</f>
        <v>#REF!</v>
      </c>
      <c r="BK602" s="136" t="e">
        <f>#REF!-#REF!</f>
        <v>#REF!</v>
      </c>
      <c r="BL602" s="136" t="e">
        <f>#REF!-#REF!</f>
        <v>#REF!</v>
      </c>
      <c r="BM602" s="136" t="e">
        <f>#REF!-#REF!</f>
        <v>#REF!</v>
      </c>
      <c r="BN602" s="136" t="e">
        <f>#REF!-#REF!</f>
        <v>#REF!</v>
      </c>
      <c r="BO602" s="136" t="e">
        <f>#REF!-#REF!</f>
        <v>#REF!</v>
      </c>
      <c r="BP602" s="136" t="e">
        <f>#REF!-#REF!</f>
        <v>#REF!</v>
      </c>
      <c r="BQ602" s="136" t="e">
        <f>#REF!-#REF!</f>
        <v>#REF!</v>
      </c>
      <c r="BR602" s="136" t="e">
        <f>#REF!-#REF!</f>
        <v>#REF!</v>
      </c>
      <c r="BS602" s="136" t="e">
        <f>#REF!-#REF!</f>
        <v>#REF!</v>
      </c>
      <c r="BT602" s="136" t="e">
        <f>#REF!-#REF!</f>
        <v>#REF!</v>
      </c>
      <c r="BU602" s="136" t="e">
        <f>#REF!-#REF!</f>
        <v>#REF!</v>
      </c>
      <c r="BV602" s="136" t="e">
        <f>#REF!-#REF!</f>
        <v>#REF!</v>
      </c>
      <c r="BW602" s="136" t="e">
        <f>#REF!-#REF!</f>
        <v>#REF!</v>
      </c>
      <c r="BX602" s="136" t="e">
        <f>#REF!-#REF!</f>
        <v>#REF!</v>
      </c>
      <c r="BY602" s="136" t="e">
        <f>#REF!-#REF!</f>
        <v>#REF!</v>
      </c>
      <c r="CA602" s="136" t="e">
        <f>#REF!-#REF!</f>
        <v>#REF!</v>
      </c>
      <c r="CB602" s="136" t="e">
        <f>#REF!-#REF!</f>
        <v>#REF!</v>
      </c>
    </row>
    <row r="603" spans="8:80" hidden="1" x14ac:dyDescent="0.3">
      <c r="H603" s="136" t="e">
        <f>#REF!-#REF!</f>
        <v>#REF!</v>
      </c>
      <c r="I603" s="136" t="e">
        <f>#REF!-#REF!</f>
        <v>#REF!</v>
      </c>
      <c r="J603" s="136" t="e">
        <f>#REF!-#REF!</f>
        <v>#REF!</v>
      </c>
      <c r="K603" s="136" t="e">
        <f>#REF!-#REF!</f>
        <v>#REF!</v>
      </c>
      <c r="L603" s="136" t="e">
        <f>#REF!-#REF!</f>
        <v>#REF!</v>
      </c>
      <c r="M603" s="136" t="e">
        <f>#REF!-#REF!</f>
        <v>#REF!</v>
      </c>
      <c r="N603" s="136" t="e">
        <f>#REF!-#REF!</f>
        <v>#REF!</v>
      </c>
      <c r="O603" s="136" t="e">
        <f>#REF!-#REF!</f>
        <v>#REF!</v>
      </c>
      <c r="P603" s="136" t="e">
        <f>#REF!-#REF!</f>
        <v>#REF!</v>
      </c>
      <c r="Q603" s="136" t="e">
        <f>#REF!-#REF!</f>
        <v>#REF!</v>
      </c>
      <c r="R603" s="136" t="e">
        <f>#REF!-#REF!</f>
        <v>#REF!</v>
      </c>
      <c r="S603" s="136" t="e">
        <f>#REF!-#REF!</f>
        <v>#REF!</v>
      </c>
      <c r="T603" s="136" t="e">
        <f>#REF!-#REF!</f>
        <v>#REF!</v>
      </c>
      <c r="U603" s="136" t="e">
        <f>#REF!-#REF!</f>
        <v>#REF!</v>
      </c>
      <c r="V603" s="136" t="e">
        <f>#REF!-#REF!</f>
        <v>#REF!</v>
      </c>
      <c r="W603" s="136" t="e">
        <f>#REF!-#REF!</f>
        <v>#REF!</v>
      </c>
      <c r="X603" s="136" t="e">
        <f>#REF!-#REF!</f>
        <v>#REF!</v>
      </c>
      <c r="Y603" s="136" t="e">
        <f>#REF!-#REF!</f>
        <v>#REF!</v>
      </c>
      <c r="Z603" s="136" t="e">
        <f>#REF!-#REF!</f>
        <v>#REF!</v>
      </c>
      <c r="AA603" s="136" t="e">
        <f>#REF!-#REF!</f>
        <v>#REF!</v>
      </c>
      <c r="AB603" s="136" t="e">
        <f>#REF!-#REF!</f>
        <v>#REF!</v>
      </c>
      <c r="AC603" s="136" t="e">
        <f>#REF!-#REF!</f>
        <v>#REF!</v>
      </c>
      <c r="AD603" s="136" t="e">
        <f>#REF!-#REF!</f>
        <v>#REF!</v>
      </c>
      <c r="AE603" s="136" t="e">
        <f>#REF!-#REF!</f>
        <v>#REF!</v>
      </c>
      <c r="AF603" s="136" t="e">
        <f>#REF!-#REF!</f>
        <v>#REF!</v>
      </c>
      <c r="AG603" s="136" t="e">
        <f>#REF!-#REF!</f>
        <v>#REF!</v>
      </c>
      <c r="AH603" s="136" t="e">
        <f>#REF!-#REF!</f>
        <v>#REF!</v>
      </c>
      <c r="AI603" s="136" t="e">
        <f>#REF!-#REF!</f>
        <v>#REF!</v>
      </c>
      <c r="AJ603" s="136" t="e">
        <f>#REF!-#REF!</f>
        <v>#REF!</v>
      </c>
      <c r="AK603" s="136" t="e">
        <f>#REF!-#REF!</f>
        <v>#REF!</v>
      </c>
      <c r="AL603" s="136" t="e">
        <f>#REF!-#REF!</f>
        <v>#REF!</v>
      </c>
      <c r="AM603" s="136" t="e">
        <f>#REF!-#REF!</f>
        <v>#REF!</v>
      </c>
      <c r="AN603" s="136" t="e">
        <f>#REF!-#REF!</f>
        <v>#REF!</v>
      </c>
      <c r="AO603" s="136" t="e">
        <f>#REF!-#REF!</f>
        <v>#REF!</v>
      </c>
      <c r="AP603" s="136" t="e">
        <f>#REF!-#REF!</f>
        <v>#REF!</v>
      </c>
      <c r="AQ603" s="136" t="e">
        <f>#REF!-#REF!</f>
        <v>#REF!</v>
      </c>
      <c r="AR603" s="136" t="e">
        <f>#REF!-#REF!</f>
        <v>#REF!</v>
      </c>
      <c r="AS603" s="136" t="e">
        <f>#REF!-#REF!</f>
        <v>#REF!</v>
      </c>
      <c r="AT603" s="136" t="e">
        <f>#REF!-#REF!</f>
        <v>#REF!</v>
      </c>
      <c r="AU603" s="136" t="e">
        <f>#REF!-#REF!</f>
        <v>#REF!</v>
      </c>
      <c r="AV603" s="136" t="e">
        <f>#REF!-#REF!</f>
        <v>#REF!</v>
      </c>
      <c r="AW603" s="136" t="e">
        <f>#REF!-#REF!</f>
        <v>#REF!</v>
      </c>
      <c r="AX603" s="136" t="e">
        <f>#REF!-#REF!</f>
        <v>#REF!</v>
      </c>
      <c r="AY603" s="136" t="e">
        <f>#REF!-#REF!</f>
        <v>#REF!</v>
      </c>
      <c r="AZ603" s="136" t="e">
        <f>#REF!-#REF!</f>
        <v>#REF!</v>
      </c>
      <c r="BA603" s="136" t="e">
        <f>#REF!-#REF!</f>
        <v>#REF!</v>
      </c>
      <c r="BB603" s="136" t="e">
        <f>#REF!-#REF!</f>
        <v>#REF!</v>
      </c>
      <c r="BC603" s="136" t="e">
        <f>#REF!-#REF!</f>
        <v>#REF!</v>
      </c>
      <c r="BD603" s="136" t="e">
        <f>#REF!-#REF!</f>
        <v>#REF!</v>
      </c>
      <c r="BE603" s="136" t="e">
        <f>#REF!-#REF!</f>
        <v>#REF!</v>
      </c>
      <c r="BF603" s="136" t="e">
        <f>#REF!-#REF!</f>
        <v>#REF!</v>
      </c>
      <c r="BG603" s="136" t="e">
        <f>#REF!-#REF!</f>
        <v>#REF!</v>
      </c>
      <c r="BH603" s="136" t="e">
        <f>#REF!-#REF!</f>
        <v>#REF!</v>
      </c>
      <c r="BI603" s="136" t="e">
        <f>#REF!-#REF!</f>
        <v>#REF!</v>
      </c>
      <c r="BJ603" s="136" t="e">
        <f>#REF!-#REF!</f>
        <v>#REF!</v>
      </c>
      <c r="BK603" s="136" t="e">
        <f>#REF!-#REF!</f>
        <v>#REF!</v>
      </c>
      <c r="BL603" s="136" t="e">
        <f>#REF!-#REF!</f>
        <v>#REF!</v>
      </c>
      <c r="BM603" s="136" t="e">
        <f>#REF!-#REF!</f>
        <v>#REF!</v>
      </c>
      <c r="BN603" s="136" t="e">
        <f>#REF!-#REF!</f>
        <v>#REF!</v>
      </c>
      <c r="BO603" s="136" t="e">
        <f>#REF!-#REF!</f>
        <v>#REF!</v>
      </c>
      <c r="BP603" s="136" t="e">
        <f>#REF!-#REF!</f>
        <v>#REF!</v>
      </c>
      <c r="BQ603" s="136" t="e">
        <f>#REF!-#REF!</f>
        <v>#REF!</v>
      </c>
      <c r="BR603" s="136" t="e">
        <f>#REF!-#REF!</f>
        <v>#REF!</v>
      </c>
      <c r="BS603" s="136" t="e">
        <f>#REF!-#REF!</f>
        <v>#REF!</v>
      </c>
      <c r="BT603" s="136" t="e">
        <f>#REF!-#REF!</f>
        <v>#REF!</v>
      </c>
      <c r="BU603" s="136" t="e">
        <f>#REF!-#REF!</f>
        <v>#REF!</v>
      </c>
      <c r="BV603" s="136" t="e">
        <f>#REF!-#REF!</f>
        <v>#REF!</v>
      </c>
      <c r="BW603" s="136" t="e">
        <f>#REF!-#REF!</f>
        <v>#REF!</v>
      </c>
      <c r="BX603" s="136" t="e">
        <f>#REF!-#REF!</f>
        <v>#REF!</v>
      </c>
      <c r="BY603" s="136" t="e">
        <f>#REF!-#REF!</f>
        <v>#REF!</v>
      </c>
      <c r="CA603" s="136" t="e">
        <f>#REF!-#REF!</f>
        <v>#REF!</v>
      </c>
      <c r="CB603" s="136" t="e">
        <f>#REF!-#REF!</f>
        <v>#REF!</v>
      </c>
    </row>
    <row r="604" spans="8:80" hidden="1" x14ac:dyDescent="0.3">
      <c r="H604" s="136" t="e">
        <f>#REF!-#REF!</f>
        <v>#REF!</v>
      </c>
      <c r="I604" s="136" t="e">
        <f>#REF!-#REF!</f>
        <v>#REF!</v>
      </c>
      <c r="J604" s="136" t="e">
        <f>#REF!-#REF!</f>
        <v>#REF!</v>
      </c>
      <c r="K604" s="136" t="e">
        <f>#REF!-#REF!</f>
        <v>#REF!</v>
      </c>
      <c r="L604" s="136" t="e">
        <f>#REF!-#REF!</f>
        <v>#REF!</v>
      </c>
      <c r="M604" s="136" t="e">
        <f>#REF!-#REF!</f>
        <v>#REF!</v>
      </c>
      <c r="N604" s="136" t="e">
        <f>#REF!-#REF!</f>
        <v>#REF!</v>
      </c>
      <c r="O604" s="136" t="e">
        <f>#REF!-#REF!</f>
        <v>#REF!</v>
      </c>
      <c r="P604" s="136" t="e">
        <f>#REF!-#REF!</f>
        <v>#REF!</v>
      </c>
      <c r="Q604" s="136" t="e">
        <f>#REF!-#REF!</f>
        <v>#REF!</v>
      </c>
      <c r="R604" s="136" t="e">
        <f>#REF!-#REF!</f>
        <v>#REF!</v>
      </c>
      <c r="S604" s="136" t="e">
        <f>#REF!-#REF!</f>
        <v>#REF!</v>
      </c>
      <c r="T604" s="136" t="e">
        <f>#REF!-#REF!</f>
        <v>#REF!</v>
      </c>
      <c r="U604" s="136" t="e">
        <f>#REF!-#REF!</f>
        <v>#REF!</v>
      </c>
      <c r="V604" s="136" t="e">
        <f>#REF!-#REF!</f>
        <v>#REF!</v>
      </c>
      <c r="W604" s="136" t="e">
        <f>#REF!-#REF!</f>
        <v>#REF!</v>
      </c>
      <c r="X604" s="136" t="e">
        <f>#REF!-#REF!</f>
        <v>#REF!</v>
      </c>
      <c r="Y604" s="136" t="e">
        <f>#REF!-#REF!</f>
        <v>#REF!</v>
      </c>
      <c r="Z604" s="136" t="e">
        <f>#REF!-#REF!</f>
        <v>#REF!</v>
      </c>
      <c r="AA604" s="136" t="e">
        <f>#REF!-#REF!</f>
        <v>#REF!</v>
      </c>
      <c r="AB604" s="136" t="e">
        <f>#REF!-#REF!</f>
        <v>#REF!</v>
      </c>
      <c r="AC604" s="136" t="e">
        <f>#REF!-#REF!</f>
        <v>#REF!</v>
      </c>
      <c r="AD604" s="136" t="e">
        <f>#REF!-#REF!</f>
        <v>#REF!</v>
      </c>
      <c r="AE604" s="136" t="e">
        <f>#REF!-#REF!</f>
        <v>#REF!</v>
      </c>
      <c r="AF604" s="136" t="e">
        <f>#REF!-#REF!</f>
        <v>#REF!</v>
      </c>
      <c r="AG604" s="136" t="e">
        <f>#REF!-#REF!</f>
        <v>#REF!</v>
      </c>
      <c r="AH604" s="136" t="e">
        <f>#REF!-#REF!</f>
        <v>#REF!</v>
      </c>
      <c r="AI604" s="136" t="e">
        <f>#REF!-#REF!</f>
        <v>#REF!</v>
      </c>
      <c r="AJ604" s="136" t="e">
        <f>#REF!-#REF!</f>
        <v>#REF!</v>
      </c>
      <c r="AK604" s="136" t="e">
        <f>#REF!-#REF!</f>
        <v>#REF!</v>
      </c>
      <c r="AL604" s="136" t="e">
        <f>#REF!-#REF!</f>
        <v>#REF!</v>
      </c>
      <c r="AM604" s="136" t="e">
        <f>#REF!-#REF!</f>
        <v>#REF!</v>
      </c>
      <c r="AN604" s="136" t="e">
        <f>#REF!-#REF!</f>
        <v>#REF!</v>
      </c>
      <c r="AO604" s="136" t="e">
        <f>#REF!-#REF!</f>
        <v>#REF!</v>
      </c>
      <c r="AP604" s="136" t="e">
        <f>#REF!-#REF!</f>
        <v>#REF!</v>
      </c>
      <c r="AQ604" s="136" t="e">
        <f>#REF!-#REF!</f>
        <v>#REF!</v>
      </c>
      <c r="AR604" s="136" t="e">
        <f>#REF!-#REF!</f>
        <v>#REF!</v>
      </c>
      <c r="AS604" s="136" t="e">
        <f>#REF!-#REF!</f>
        <v>#REF!</v>
      </c>
      <c r="AT604" s="136" t="e">
        <f>#REF!-#REF!</f>
        <v>#REF!</v>
      </c>
      <c r="AU604" s="136" t="e">
        <f>#REF!-#REF!</f>
        <v>#REF!</v>
      </c>
      <c r="AV604" s="136" t="e">
        <f>#REF!-#REF!</f>
        <v>#REF!</v>
      </c>
      <c r="AW604" s="136" t="e">
        <f>#REF!-#REF!</f>
        <v>#REF!</v>
      </c>
      <c r="AX604" s="136" t="e">
        <f>#REF!-#REF!</f>
        <v>#REF!</v>
      </c>
      <c r="AY604" s="136" t="e">
        <f>#REF!-#REF!</f>
        <v>#REF!</v>
      </c>
      <c r="AZ604" s="136" t="e">
        <f>#REF!-#REF!</f>
        <v>#REF!</v>
      </c>
      <c r="BA604" s="136" t="e">
        <f>#REF!-#REF!</f>
        <v>#REF!</v>
      </c>
      <c r="BB604" s="136" t="e">
        <f>#REF!-#REF!</f>
        <v>#REF!</v>
      </c>
      <c r="BC604" s="136" t="e">
        <f>#REF!-#REF!</f>
        <v>#REF!</v>
      </c>
      <c r="BD604" s="136" t="e">
        <f>#REF!-#REF!</f>
        <v>#REF!</v>
      </c>
      <c r="BE604" s="136" t="e">
        <f>#REF!-#REF!</f>
        <v>#REF!</v>
      </c>
      <c r="BF604" s="136" t="e">
        <f>#REF!-#REF!</f>
        <v>#REF!</v>
      </c>
      <c r="BG604" s="136" t="e">
        <f>#REF!-#REF!</f>
        <v>#REF!</v>
      </c>
      <c r="BH604" s="136" t="e">
        <f>#REF!-#REF!</f>
        <v>#REF!</v>
      </c>
      <c r="BI604" s="136" t="e">
        <f>#REF!-#REF!</f>
        <v>#REF!</v>
      </c>
      <c r="BJ604" s="136" t="e">
        <f>#REF!-#REF!</f>
        <v>#REF!</v>
      </c>
      <c r="BK604" s="136" t="e">
        <f>#REF!-#REF!</f>
        <v>#REF!</v>
      </c>
      <c r="BL604" s="136" t="e">
        <f>#REF!-#REF!</f>
        <v>#REF!</v>
      </c>
      <c r="BM604" s="136" t="e">
        <f>#REF!-#REF!</f>
        <v>#REF!</v>
      </c>
      <c r="BN604" s="136" t="e">
        <f>#REF!-#REF!</f>
        <v>#REF!</v>
      </c>
      <c r="BO604" s="136" t="e">
        <f>#REF!-#REF!</f>
        <v>#REF!</v>
      </c>
      <c r="BP604" s="136" t="e">
        <f>#REF!-#REF!</f>
        <v>#REF!</v>
      </c>
      <c r="BQ604" s="136" t="e">
        <f>#REF!-#REF!</f>
        <v>#REF!</v>
      </c>
      <c r="BR604" s="136" t="e">
        <f>#REF!-#REF!</f>
        <v>#REF!</v>
      </c>
      <c r="BS604" s="136" t="e">
        <f>#REF!-#REF!</f>
        <v>#REF!</v>
      </c>
      <c r="BT604" s="136" t="e">
        <f>#REF!-#REF!</f>
        <v>#REF!</v>
      </c>
      <c r="BU604" s="136" t="e">
        <f>#REF!-#REF!</f>
        <v>#REF!</v>
      </c>
      <c r="BV604" s="136" t="e">
        <f>#REF!-#REF!</f>
        <v>#REF!</v>
      </c>
      <c r="BW604" s="136" t="e">
        <f>#REF!-#REF!</f>
        <v>#REF!</v>
      </c>
      <c r="BX604" s="136" t="e">
        <f>#REF!-#REF!</f>
        <v>#REF!</v>
      </c>
      <c r="BY604" s="136" t="e">
        <f>#REF!-#REF!</f>
        <v>#REF!</v>
      </c>
      <c r="CA604" s="136" t="e">
        <f>#REF!-#REF!</f>
        <v>#REF!</v>
      </c>
      <c r="CB604" s="136" t="e">
        <f>#REF!-#REF!</f>
        <v>#REF!</v>
      </c>
    </row>
    <row r="605" spans="8:80" hidden="1" x14ac:dyDescent="0.3">
      <c r="H605" s="136" t="e">
        <f>#REF!-#REF!</f>
        <v>#REF!</v>
      </c>
      <c r="I605" s="136" t="e">
        <f>#REF!-#REF!</f>
        <v>#REF!</v>
      </c>
      <c r="J605" s="136" t="e">
        <f>#REF!-#REF!</f>
        <v>#REF!</v>
      </c>
      <c r="K605" s="136" t="e">
        <f>#REF!-#REF!</f>
        <v>#REF!</v>
      </c>
      <c r="L605" s="136" t="e">
        <f>#REF!-#REF!</f>
        <v>#REF!</v>
      </c>
      <c r="M605" s="136" t="e">
        <f>#REF!-#REF!</f>
        <v>#REF!</v>
      </c>
      <c r="N605" s="136" t="e">
        <f>#REF!-#REF!</f>
        <v>#REF!</v>
      </c>
      <c r="O605" s="136" t="e">
        <f>#REF!-#REF!</f>
        <v>#REF!</v>
      </c>
      <c r="P605" s="136" t="e">
        <f>#REF!-#REF!</f>
        <v>#REF!</v>
      </c>
      <c r="Q605" s="136" t="e">
        <f>#REF!-#REF!</f>
        <v>#REF!</v>
      </c>
      <c r="R605" s="136" t="e">
        <f>#REF!-#REF!</f>
        <v>#REF!</v>
      </c>
      <c r="S605" s="136" t="e">
        <f>#REF!-#REF!</f>
        <v>#REF!</v>
      </c>
      <c r="T605" s="136" t="e">
        <f>#REF!-#REF!</f>
        <v>#REF!</v>
      </c>
      <c r="U605" s="136" t="e">
        <f>#REF!-#REF!</f>
        <v>#REF!</v>
      </c>
      <c r="V605" s="136" t="e">
        <f>#REF!-#REF!</f>
        <v>#REF!</v>
      </c>
      <c r="W605" s="136" t="e">
        <f>#REF!-#REF!</f>
        <v>#REF!</v>
      </c>
      <c r="X605" s="136" t="e">
        <f>#REF!-#REF!</f>
        <v>#REF!</v>
      </c>
      <c r="Y605" s="136" t="e">
        <f>#REF!-#REF!</f>
        <v>#REF!</v>
      </c>
      <c r="Z605" s="136" t="e">
        <f>#REF!-#REF!</f>
        <v>#REF!</v>
      </c>
      <c r="AA605" s="136" t="e">
        <f>#REF!-#REF!</f>
        <v>#REF!</v>
      </c>
      <c r="AB605" s="136" t="e">
        <f>#REF!-#REF!</f>
        <v>#REF!</v>
      </c>
      <c r="AC605" s="136" t="e">
        <f>#REF!-#REF!</f>
        <v>#REF!</v>
      </c>
      <c r="AD605" s="136" t="e">
        <f>#REF!-#REF!</f>
        <v>#REF!</v>
      </c>
      <c r="AE605" s="136" t="e">
        <f>#REF!-#REF!</f>
        <v>#REF!</v>
      </c>
      <c r="AF605" s="136" t="e">
        <f>#REF!-#REF!</f>
        <v>#REF!</v>
      </c>
      <c r="AG605" s="136" t="e">
        <f>#REF!-#REF!</f>
        <v>#REF!</v>
      </c>
      <c r="AH605" s="136" t="e">
        <f>#REF!-#REF!</f>
        <v>#REF!</v>
      </c>
      <c r="AI605" s="136" t="e">
        <f>#REF!-#REF!</f>
        <v>#REF!</v>
      </c>
      <c r="AJ605" s="136" t="e">
        <f>#REF!-#REF!</f>
        <v>#REF!</v>
      </c>
      <c r="AK605" s="136" t="e">
        <f>#REF!-#REF!</f>
        <v>#REF!</v>
      </c>
      <c r="AL605" s="136" t="e">
        <f>#REF!-#REF!</f>
        <v>#REF!</v>
      </c>
      <c r="AM605" s="136" t="e">
        <f>#REF!-#REF!</f>
        <v>#REF!</v>
      </c>
      <c r="AN605" s="136" t="e">
        <f>#REF!-#REF!</f>
        <v>#REF!</v>
      </c>
      <c r="AO605" s="136" t="e">
        <f>#REF!-#REF!</f>
        <v>#REF!</v>
      </c>
      <c r="AP605" s="136" t="e">
        <f>#REF!-#REF!</f>
        <v>#REF!</v>
      </c>
      <c r="AQ605" s="136" t="e">
        <f>#REF!-#REF!</f>
        <v>#REF!</v>
      </c>
      <c r="AR605" s="136" t="e">
        <f>#REF!-#REF!</f>
        <v>#REF!</v>
      </c>
      <c r="AS605" s="136" t="e">
        <f>#REF!-#REF!</f>
        <v>#REF!</v>
      </c>
      <c r="AT605" s="136" t="e">
        <f>#REF!-#REF!</f>
        <v>#REF!</v>
      </c>
      <c r="AU605" s="136" t="e">
        <f>#REF!-#REF!</f>
        <v>#REF!</v>
      </c>
      <c r="AV605" s="136" t="e">
        <f>#REF!-#REF!</f>
        <v>#REF!</v>
      </c>
      <c r="AW605" s="136" t="e">
        <f>#REF!-#REF!</f>
        <v>#REF!</v>
      </c>
      <c r="AX605" s="136" t="e">
        <f>#REF!-#REF!</f>
        <v>#REF!</v>
      </c>
      <c r="AY605" s="136" t="e">
        <f>#REF!-#REF!</f>
        <v>#REF!</v>
      </c>
      <c r="AZ605" s="136" t="e">
        <f>#REF!-#REF!</f>
        <v>#REF!</v>
      </c>
      <c r="BA605" s="136" t="e">
        <f>#REF!-#REF!</f>
        <v>#REF!</v>
      </c>
      <c r="BB605" s="136" t="e">
        <f>#REF!-#REF!</f>
        <v>#REF!</v>
      </c>
      <c r="BC605" s="136" t="e">
        <f>#REF!-#REF!</f>
        <v>#REF!</v>
      </c>
      <c r="BD605" s="136" t="e">
        <f>#REF!-#REF!</f>
        <v>#REF!</v>
      </c>
      <c r="BE605" s="136" t="e">
        <f>#REF!-#REF!</f>
        <v>#REF!</v>
      </c>
      <c r="BF605" s="136" t="e">
        <f>#REF!-#REF!</f>
        <v>#REF!</v>
      </c>
      <c r="BG605" s="136" t="e">
        <f>#REF!-#REF!</f>
        <v>#REF!</v>
      </c>
      <c r="BH605" s="136" t="e">
        <f>#REF!-#REF!</f>
        <v>#REF!</v>
      </c>
      <c r="BI605" s="136" t="e">
        <f>#REF!-#REF!</f>
        <v>#REF!</v>
      </c>
      <c r="BJ605" s="136" t="e">
        <f>#REF!-#REF!</f>
        <v>#REF!</v>
      </c>
      <c r="BK605" s="136" t="e">
        <f>#REF!-#REF!</f>
        <v>#REF!</v>
      </c>
      <c r="BL605" s="136" t="e">
        <f>#REF!-#REF!</f>
        <v>#REF!</v>
      </c>
      <c r="BM605" s="136" t="e">
        <f>#REF!-#REF!</f>
        <v>#REF!</v>
      </c>
      <c r="BN605" s="136" t="e">
        <f>#REF!-#REF!</f>
        <v>#REF!</v>
      </c>
      <c r="BO605" s="136" t="e">
        <f>#REF!-#REF!</f>
        <v>#REF!</v>
      </c>
      <c r="BP605" s="136" t="e">
        <f>#REF!-#REF!</f>
        <v>#REF!</v>
      </c>
      <c r="BQ605" s="136" t="e">
        <f>#REF!-#REF!</f>
        <v>#REF!</v>
      </c>
      <c r="BR605" s="136" t="e">
        <f>#REF!-#REF!</f>
        <v>#REF!</v>
      </c>
      <c r="BS605" s="136" t="e">
        <f>#REF!-#REF!</f>
        <v>#REF!</v>
      </c>
      <c r="BT605" s="136" t="e">
        <f>#REF!-#REF!</f>
        <v>#REF!</v>
      </c>
      <c r="BU605" s="136" t="e">
        <f>#REF!-#REF!</f>
        <v>#REF!</v>
      </c>
      <c r="BV605" s="136" t="e">
        <f>#REF!-#REF!</f>
        <v>#REF!</v>
      </c>
      <c r="BW605" s="136" t="e">
        <f>#REF!-#REF!</f>
        <v>#REF!</v>
      </c>
      <c r="BX605" s="136" t="e">
        <f>#REF!-#REF!</f>
        <v>#REF!</v>
      </c>
      <c r="BY605" s="136" t="e">
        <f>#REF!-#REF!</f>
        <v>#REF!</v>
      </c>
      <c r="CA605" s="136" t="e">
        <f>#REF!-#REF!</f>
        <v>#REF!</v>
      </c>
      <c r="CB605" s="136" t="e">
        <f>#REF!-#REF!</f>
        <v>#REF!</v>
      </c>
    </row>
    <row r="606" spans="8:80" hidden="1" x14ac:dyDescent="0.3">
      <c r="H606" s="136" t="e">
        <f>#REF!-#REF!</f>
        <v>#REF!</v>
      </c>
      <c r="I606" s="136" t="e">
        <f>#REF!-#REF!</f>
        <v>#REF!</v>
      </c>
      <c r="J606" s="136" t="e">
        <f>#REF!-#REF!</f>
        <v>#REF!</v>
      </c>
      <c r="K606" s="136" t="e">
        <f>#REF!-#REF!</f>
        <v>#REF!</v>
      </c>
      <c r="L606" s="136" t="e">
        <f>#REF!-#REF!</f>
        <v>#REF!</v>
      </c>
      <c r="M606" s="136" t="e">
        <f>#REF!-#REF!</f>
        <v>#REF!</v>
      </c>
      <c r="N606" s="136" t="e">
        <f>#REF!-#REF!</f>
        <v>#REF!</v>
      </c>
      <c r="O606" s="136" t="e">
        <f>#REF!-#REF!</f>
        <v>#REF!</v>
      </c>
      <c r="P606" s="136" t="e">
        <f>#REF!-#REF!</f>
        <v>#REF!</v>
      </c>
      <c r="Q606" s="136" t="e">
        <f>#REF!-#REF!</f>
        <v>#REF!</v>
      </c>
      <c r="R606" s="136" t="e">
        <f>#REF!-#REF!</f>
        <v>#REF!</v>
      </c>
      <c r="S606" s="136" t="e">
        <f>#REF!-#REF!</f>
        <v>#REF!</v>
      </c>
      <c r="T606" s="136" t="e">
        <f>#REF!-#REF!</f>
        <v>#REF!</v>
      </c>
      <c r="U606" s="136" t="e">
        <f>#REF!-#REF!</f>
        <v>#REF!</v>
      </c>
      <c r="V606" s="136" t="e">
        <f>#REF!-#REF!</f>
        <v>#REF!</v>
      </c>
      <c r="W606" s="136" t="e">
        <f>#REF!-#REF!</f>
        <v>#REF!</v>
      </c>
      <c r="X606" s="136" t="e">
        <f>#REF!-#REF!</f>
        <v>#REF!</v>
      </c>
      <c r="Y606" s="136" t="e">
        <f>#REF!-#REF!</f>
        <v>#REF!</v>
      </c>
      <c r="Z606" s="136" t="e">
        <f>#REF!-#REF!</f>
        <v>#REF!</v>
      </c>
      <c r="AA606" s="136" t="e">
        <f>#REF!-#REF!</f>
        <v>#REF!</v>
      </c>
      <c r="AB606" s="136" t="e">
        <f>#REF!-#REF!</f>
        <v>#REF!</v>
      </c>
      <c r="AC606" s="136" t="e">
        <f>#REF!-#REF!</f>
        <v>#REF!</v>
      </c>
      <c r="AD606" s="136" t="e">
        <f>#REF!-#REF!</f>
        <v>#REF!</v>
      </c>
      <c r="AE606" s="136" t="e">
        <f>#REF!-#REF!</f>
        <v>#REF!</v>
      </c>
      <c r="AF606" s="136" t="e">
        <f>#REF!-#REF!</f>
        <v>#REF!</v>
      </c>
      <c r="AG606" s="136" t="e">
        <f>#REF!-#REF!</f>
        <v>#REF!</v>
      </c>
      <c r="AH606" s="136" t="e">
        <f>#REF!-#REF!</f>
        <v>#REF!</v>
      </c>
      <c r="AI606" s="136" t="e">
        <f>#REF!-#REF!</f>
        <v>#REF!</v>
      </c>
      <c r="AJ606" s="136" t="e">
        <f>#REF!-#REF!</f>
        <v>#REF!</v>
      </c>
      <c r="AK606" s="136" t="e">
        <f>#REF!-#REF!</f>
        <v>#REF!</v>
      </c>
      <c r="AL606" s="136" t="e">
        <f>#REF!-#REF!</f>
        <v>#REF!</v>
      </c>
      <c r="AM606" s="136" t="e">
        <f>#REF!-#REF!</f>
        <v>#REF!</v>
      </c>
      <c r="AN606" s="136" t="e">
        <f>#REF!-#REF!</f>
        <v>#REF!</v>
      </c>
      <c r="AO606" s="136" t="e">
        <f>#REF!-#REF!</f>
        <v>#REF!</v>
      </c>
      <c r="AP606" s="136" t="e">
        <f>#REF!-#REF!</f>
        <v>#REF!</v>
      </c>
      <c r="AQ606" s="136" t="e">
        <f>#REF!-#REF!</f>
        <v>#REF!</v>
      </c>
      <c r="AR606" s="136" t="e">
        <f>#REF!-#REF!</f>
        <v>#REF!</v>
      </c>
      <c r="AS606" s="136" t="e">
        <f>#REF!-#REF!</f>
        <v>#REF!</v>
      </c>
      <c r="AT606" s="136" t="e">
        <f>#REF!-#REF!</f>
        <v>#REF!</v>
      </c>
      <c r="AU606" s="136" t="e">
        <f>#REF!-#REF!</f>
        <v>#REF!</v>
      </c>
      <c r="AV606" s="136" t="e">
        <f>#REF!-#REF!</f>
        <v>#REF!</v>
      </c>
      <c r="AW606" s="136" t="e">
        <f>#REF!-#REF!</f>
        <v>#REF!</v>
      </c>
      <c r="AX606" s="136" t="e">
        <f>#REF!-#REF!</f>
        <v>#REF!</v>
      </c>
      <c r="AY606" s="136" t="e">
        <f>#REF!-#REF!</f>
        <v>#REF!</v>
      </c>
      <c r="AZ606" s="136" t="e">
        <f>#REF!-#REF!</f>
        <v>#REF!</v>
      </c>
      <c r="BA606" s="136" t="e">
        <f>#REF!-#REF!</f>
        <v>#REF!</v>
      </c>
      <c r="BB606" s="136" t="e">
        <f>#REF!-#REF!</f>
        <v>#REF!</v>
      </c>
      <c r="BC606" s="136" t="e">
        <f>#REF!-#REF!</f>
        <v>#REF!</v>
      </c>
      <c r="BD606" s="136" t="e">
        <f>#REF!-#REF!</f>
        <v>#REF!</v>
      </c>
      <c r="BE606" s="136" t="e">
        <f>#REF!-#REF!</f>
        <v>#REF!</v>
      </c>
      <c r="BF606" s="136" t="e">
        <f>#REF!-#REF!</f>
        <v>#REF!</v>
      </c>
      <c r="BG606" s="136" t="e">
        <f>#REF!-#REF!</f>
        <v>#REF!</v>
      </c>
      <c r="BH606" s="136" t="e">
        <f>#REF!-#REF!</f>
        <v>#REF!</v>
      </c>
      <c r="BI606" s="136" t="e">
        <f>#REF!-#REF!</f>
        <v>#REF!</v>
      </c>
      <c r="BJ606" s="136" t="e">
        <f>#REF!-#REF!</f>
        <v>#REF!</v>
      </c>
      <c r="BK606" s="136" t="e">
        <f>#REF!-#REF!</f>
        <v>#REF!</v>
      </c>
      <c r="BL606" s="136" t="e">
        <f>#REF!-#REF!</f>
        <v>#REF!</v>
      </c>
      <c r="BM606" s="136" t="e">
        <f>#REF!-#REF!</f>
        <v>#REF!</v>
      </c>
      <c r="BN606" s="136" t="e">
        <f>#REF!-#REF!</f>
        <v>#REF!</v>
      </c>
      <c r="BO606" s="136" t="e">
        <f>#REF!-#REF!</f>
        <v>#REF!</v>
      </c>
      <c r="BP606" s="136" t="e">
        <f>#REF!-#REF!</f>
        <v>#REF!</v>
      </c>
      <c r="BQ606" s="136" t="e">
        <f>#REF!-#REF!</f>
        <v>#REF!</v>
      </c>
      <c r="BR606" s="136" t="e">
        <f>#REF!-#REF!</f>
        <v>#REF!</v>
      </c>
      <c r="BS606" s="136" t="e">
        <f>#REF!-#REF!</f>
        <v>#REF!</v>
      </c>
      <c r="BT606" s="136" t="e">
        <f>#REF!-#REF!</f>
        <v>#REF!</v>
      </c>
      <c r="BU606" s="136" t="e">
        <f>#REF!-#REF!</f>
        <v>#REF!</v>
      </c>
      <c r="BV606" s="136" t="e">
        <f>#REF!-#REF!</f>
        <v>#REF!</v>
      </c>
      <c r="BW606" s="136" t="e">
        <f>#REF!-#REF!</f>
        <v>#REF!</v>
      </c>
      <c r="BX606" s="136" t="e">
        <f>#REF!-#REF!</f>
        <v>#REF!</v>
      </c>
      <c r="BY606" s="136" t="e">
        <f>#REF!-#REF!</f>
        <v>#REF!</v>
      </c>
      <c r="CA606" s="136" t="e">
        <f>#REF!-#REF!</f>
        <v>#REF!</v>
      </c>
      <c r="CB606" s="136" t="e">
        <f>#REF!-#REF!</f>
        <v>#REF!</v>
      </c>
    </row>
    <row r="607" spans="8:80" hidden="1" x14ac:dyDescent="0.3">
      <c r="H607" s="136" t="e">
        <f>#REF!-#REF!</f>
        <v>#REF!</v>
      </c>
      <c r="I607" s="136" t="e">
        <f>#REF!-#REF!</f>
        <v>#REF!</v>
      </c>
      <c r="J607" s="136" t="e">
        <f>#REF!-#REF!</f>
        <v>#REF!</v>
      </c>
      <c r="K607" s="136" t="e">
        <f>#REF!-#REF!</f>
        <v>#REF!</v>
      </c>
      <c r="L607" s="136" t="e">
        <f>#REF!-#REF!</f>
        <v>#REF!</v>
      </c>
      <c r="M607" s="136" t="e">
        <f>#REF!-#REF!</f>
        <v>#REF!</v>
      </c>
      <c r="N607" s="136" t="e">
        <f>#REF!-#REF!</f>
        <v>#REF!</v>
      </c>
      <c r="O607" s="136" t="e">
        <f>#REF!-#REF!</f>
        <v>#REF!</v>
      </c>
      <c r="P607" s="136" t="e">
        <f>#REF!-#REF!</f>
        <v>#REF!</v>
      </c>
      <c r="Q607" s="136" t="e">
        <f>#REF!-#REF!</f>
        <v>#REF!</v>
      </c>
      <c r="R607" s="136" t="e">
        <f>#REF!-#REF!</f>
        <v>#REF!</v>
      </c>
      <c r="S607" s="136" t="e">
        <f>#REF!-#REF!</f>
        <v>#REF!</v>
      </c>
      <c r="T607" s="136" t="e">
        <f>#REF!-#REF!</f>
        <v>#REF!</v>
      </c>
      <c r="U607" s="136" t="e">
        <f>#REF!-#REF!</f>
        <v>#REF!</v>
      </c>
      <c r="V607" s="136" t="e">
        <f>#REF!-#REF!</f>
        <v>#REF!</v>
      </c>
      <c r="W607" s="136" t="e">
        <f>#REF!-#REF!</f>
        <v>#REF!</v>
      </c>
      <c r="X607" s="136" t="e">
        <f>#REF!-#REF!</f>
        <v>#REF!</v>
      </c>
      <c r="Y607" s="136" t="e">
        <f>#REF!-#REF!</f>
        <v>#REF!</v>
      </c>
      <c r="Z607" s="136" t="e">
        <f>#REF!-#REF!</f>
        <v>#REF!</v>
      </c>
      <c r="AA607" s="136" t="e">
        <f>#REF!-#REF!</f>
        <v>#REF!</v>
      </c>
      <c r="AB607" s="136" t="e">
        <f>#REF!-#REF!</f>
        <v>#REF!</v>
      </c>
      <c r="AC607" s="136" t="e">
        <f>#REF!-#REF!</f>
        <v>#REF!</v>
      </c>
      <c r="AD607" s="136" t="e">
        <f>#REF!-#REF!</f>
        <v>#REF!</v>
      </c>
      <c r="AE607" s="136" t="e">
        <f>#REF!-#REF!</f>
        <v>#REF!</v>
      </c>
      <c r="AF607" s="136" t="e">
        <f>#REF!-#REF!</f>
        <v>#REF!</v>
      </c>
      <c r="AG607" s="136" t="e">
        <f>#REF!-#REF!</f>
        <v>#REF!</v>
      </c>
      <c r="AH607" s="136" t="e">
        <f>#REF!-#REF!</f>
        <v>#REF!</v>
      </c>
      <c r="AI607" s="136" t="e">
        <f>#REF!-#REF!</f>
        <v>#REF!</v>
      </c>
      <c r="AJ607" s="136" t="e">
        <f>#REF!-#REF!</f>
        <v>#REF!</v>
      </c>
      <c r="AK607" s="136" t="e">
        <f>#REF!-#REF!</f>
        <v>#REF!</v>
      </c>
      <c r="AL607" s="136" t="e">
        <f>#REF!-#REF!</f>
        <v>#REF!</v>
      </c>
      <c r="AM607" s="136" t="e">
        <f>#REF!-#REF!</f>
        <v>#REF!</v>
      </c>
      <c r="AN607" s="136" t="e">
        <f>#REF!-#REF!</f>
        <v>#REF!</v>
      </c>
      <c r="AO607" s="136" t="e">
        <f>#REF!-#REF!</f>
        <v>#REF!</v>
      </c>
      <c r="AP607" s="136" t="e">
        <f>#REF!-#REF!</f>
        <v>#REF!</v>
      </c>
      <c r="AQ607" s="136" t="e">
        <f>#REF!-#REF!</f>
        <v>#REF!</v>
      </c>
      <c r="AR607" s="136" t="e">
        <f>#REF!-#REF!</f>
        <v>#REF!</v>
      </c>
      <c r="AS607" s="136" t="e">
        <f>#REF!-#REF!</f>
        <v>#REF!</v>
      </c>
      <c r="AT607" s="136" t="e">
        <f>#REF!-#REF!</f>
        <v>#REF!</v>
      </c>
      <c r="AU607" s="136" t="e">
        <f>#REF!-#REF!</f>
        <v>#REF!</v>
      </c>
      <c r="AV607" s="136" t="e">
        <f>#REF!-#REF!</f>
        <v>#REF!</v>
      </c>
      <c r="AW607" s="136" t="e">
        <f>#REF!-#REF!</f>
        <v>#REF!</v>
      </c>
      <c r="AX607" s="136" t="e">
        <f>#REF!-#REF!</f>
        <v>#REF!</v>
      </c>
      <c r="AY607" s="136" t="e">
        <f>#REF!-#REF!</f>
        <v>#REF!</v>
      </c>
      <c r="AZ607" s="136" t="e">
        <f>#REF!-#REF!</f>
        <v>#REF!</v>
      </c>
      <c r="BA607" s="136" t="e">
        <f>#REF!-#REF!</f>
        <v>#REF!</v>
      </c>
      <c r="BB607" s="136" t="e">
        <f>#REF!-#REF!</f>
        <v>#REF!</v>
      </c>
      <c r="BC607" s="136" t="e">
        <f>#REF!-#REF!</f>
        <v>#REF!</v>
      </c>
      <c r="BD607" s="136" t="e">
        <f>#REF!-#REF!</f>
        <v>#REF!</v>
      </c>
      <c r="BE607" s="136" t="e">
        <f>#REF!-#REF!</f>
        <v>#REF!</v>
      </c>
      <c r="BF607" s="136" t="e">
        <f>#REF!-#REF!</f>
        <v>#REF!</v>
      </c>
      <c r="BG607" s="136" t="e">
        <f>#REF!-#REF!</f>
        <v>#REF!</v>
      </c>
      <c r="BH607" s="136" t="e">
        <f>#REF!-#REF!</f>
        <v>#REF!</v>
      </c>
      <c r="BI607" s="136" t="e">
        <f>#REF!-#REF!</f>
        <v>#REF!</v>
      </c>
      <c r="BJ607" s="136" t="e">
        <f>#REF!-#REF!</f>
        <v>#REF!</v>
      </c>
      <c r="BK607" s="136" t="e">
        <f>#REF!-#REF!</f>
        <v>#REF!</v>
      </c>
      <c r="BL607" s="136" t="e">
        <f>#REF!-#REF!</f>
        <v>#REF!</v>
      </c>
      <c r="BM607" s="136" t="e">
        <f>#REF!-#REF!</f>
        <v>#REF!</v>
      </c>
      <c r="BN607" s="136" t="e">
        <f>#REF!-#REF!</f>
        <v>#REF!</v>
      </c>
      <c r="BO607" s="136" t="e">
        <f>#REF!-#REF!</f>
        <v>#REF!</v>
      </c>
      <c r="BP607" s="136" t="e">
        <f>#REF!-#REF!</f>
        <v>#REF!</v>
      </c>
      <c r="BQ607" s="136" t="e">
        <f>#REF!-#REF!</f>
        <v>#REF!</v>
      </c>
      <c r="BR607" s="136" t="e">
        <f>#REF!-#REF!</f>
        <v>#REF!</v>
      </c>
      <c r="BS607" s="136" t="e">
        <f>#REF!-#REF!</f>
        <v>#REF!</v>
      </c>
      <c r="BT607" s="136" t="e">
        <f>#REF!-#REF!</f>
        <v>#REF!</v>
      </c>
      <c r="BU607" s="136" t="e">
        <f>#REF!-#REF!</f>
        <v>#REF!</v>
      </c>
      <c r="BV607" s="136" t="e">
        <f>#REF!-#REF!</f>
        <v>#REF!</v>
      </c>
      <c r="BW607" s="136" t="e">
        <f>#REF!-#REF!</f>
        <v>#REF!</v>
      </c>
      <c r="BX607" s="136" t="e">
        <f>#REF!-#REF!</f>
        <v>#REF!</v>
      </c>
      <c r="BY607" s="136" t="e">
        <f>#REF!-#REF!</f>
        <v>#REF!</v>
      </c>
      <c r="CA607" s="136" t="e">
        <f>#REF!-#REF!</f>
        <v>#REF!</v>
      </c>
      <c r="CB607" s="136" t="e">
        <f>#REF!-#REF!</f>
        <v>#REF!</v>
      </c>
    </row>
    <row r="608" spans="8:80" hidden="1" x14ac:dyDescent="0.3">
      <c r="H608" s="136" t="e">
        <f>#REF!-#REF!</f>
        <v>#REF!</v>
      </c>
      <c r="I608" s="136" t="e">
        <f>#REF!-#REF!</f>
        <v>#REF!</v>
      </c>
      <c r="J608" s="136" t="e">
        <f>#REF!-#REF!</f>
        <v>#REF!</v>
      </c>
      <c r="K608" s="136" t="e">
        <f>#REF!-#REF!</f>
        <v>#REF!</v>
      </c>
      <c r="L608" s="136" t="e">
        <f>#REF!-#REF!</f>
        <v>#REF!</v>
      </c>
      <c r="M608" s="136" t="e">
        <f>#REF!-#REF!</f>
        <v>#REF!</v>
      </c>
      <c r="N608" s="136" t="e">
        <f>#REF!-#REF!</f>
        <v>#REF!</v>
      </c>
      <c r="O608" s="136" t="e">
        <f>#REF!-#REF!</f>
        <v>#REF!</v>
      </c>
      <c r="P608" s="136" t="e">
        <f>#REF!-#REF!</f>
        <v>#REF!</v>
      </c>
      <c r="Q608" s="136" t="e">
        <f>#REF!-#REF!</f>
        <v>#REF!</v>
      </c>
      <c r="R608" s="136" t="e">
        <f>#REF!-#REF!</f>
        <v>#REF!</v>
      </c>
      <c r="S608" s="136" t="e">
        <f>#REF!-#REF!</f>
        <v>#REF!</v>
      </c>
      <c r="T608" s="136" t="e">
        <f>#REF!-#REF!</f>
        <v>#REF!</v>
      </c>
      <c r="U608" s="136" t="e">
        <f>#REF!-#REF!</f>
        <v>#REF!</v>
      </c>
      <c r="V608" s="136" t="e">
        <f>#REF!-#REF!</f>
        <v>#REF!</v>
      </c>
      <c r="W608" s="136" t="e">
        <f>#REF!-#REF!</f>
        <v>#REF!</v>
      </c>
      <c r="X608" s="136" t="e">
        <f>#REF!-#REF!</f>
        <v>#REF!</v>
      </c>
      <c r="Y608" s="136" t="e">
        <f>#REF!-#REF!</f>
        <v>#REF!</v>
      </c>
      <c r="Z608" s="136" t="e">
        <f>#REF!-#REF!</f>
        <v>#REF!</v>
      </c>
      <c r="AA608" s="136" t="e">
        <f>#REF!-#REF!</f>
        <v>#REF!</v>
      </c>
      <c r="AB608" s="136" t="e">
        <f>#REF!-#REF!</f>
        <v>#REF!</v>
      </c>
      <c r="AC608" s="136" t="e">
        <f>#REF!-#REF!</f>
        <v>#REF!</v>
      </c>
      <c r="AD608" s="136" t="e">
        <f>#REF!-#REF!</f>
        <v>#REF!</v>
      </c>
      <c r="AE608" s="136" t="e">
        <f>#REF!-#REF!</f>
        <v>#REF!</v>
      </c>
      <c r="AF608" s="136" t="e">
        <f>#REF!-#REF!</f>
        <v>#REF!</v>
      </c>
      <c r="AG608" s="136" t="e">
        <f>#REF!-#REF!</f>
        <v>#REF!</v>
      </c>
      <c r="AH608" s="136" t="e">
        <f>#REF!-#REF!</f>
        <v>#REF!</v>
      </c>
      <c r="AI608" s="136" t="e">
        <f>#REF!-#REF!</f>
        <v>#REF!</v>
      </c>
      <c r="AJ608" s="136" t="e">
        <f>#REF!-#REF!</f>
        <v>#REF!</v>
      </c>
      <c r="AK608" s="136" t="e">
        <f>#REF!-#REF!</f>
        <v>#REF!</v>
      </c>
      <c r="AL608" s="136" t="e">
        <f>#REF!-#REF!</f>
        <v>#REF!</v>
      </c>
      <c r="AM608" s="136" t="e">
        <f>#REF!-#REF!</f>
        <v>#REF!</v>
      </c>
      <c r="AN608" s="136" t="e">
        <f>#REF!-#REF!</f>
        <v>#REF!</v>
      </c>
      <c r="AO608" s="136" t="e">
        <f>#REF!-#REF!</f>
        <v>#REF!</v>
      </c>
      <c r="AP608" s="136" t="e">
        <f>#REF!-#REF!</f>
        <v>#REF!</v>
      </c>
      <c r="AQ608" s="136" t="e">
        <f>#REF!-#REF!</f>
        <v>#REF!</v>
      </c>
      <c r="AR608" s="136" t="e">
        <f>#REF!-#REF!</f>
        <v>#REF!</v>
      </c>
      <c r="AS608" s="136" t="e">
        <f>#REF!-#REF!</f>
        <v>#REF!</v>
      </c>
      <c r="AT608" s="136" t="e">
        <f>#REF!-#REF!</f>
        <v>#REF!</v>
      </c>
      <c r="AU608" s="136" t="e">
        <f>#REF!-#REF!</f>
        <v>#REF!</v>
      </c>
      <c r="AV608" s="136" t="e">
        <f>#REF!-#REF!</f>
        <v>#REF!</v>
      </c>
      <c r="AW608" s="136" t="e">
        <f>#REF!-#REF!</f>
        <v>#REF!</v>
      </c>
      <c r="AX608" s="136" t="e">
        <f>#REF!-#REF!</f>
        <v>#REF!</v>
      </c>
      <c r="AY608" s="136" t="e">
        <f>#REF!-#REF!</f>
        <v>#REF!</v>
      </c>
      <c r="AZ608" s="136" t="e">
        <f>#REF!-#REF!</f>
        <v>#REF!</v>
      </c>
      <c r="BA608" s="136" t="e">
        <f>#REF!-#REF!</f>
        <v>#REF!</v>
      </c>
      <c r="BB608" s="136" t="e">
        <f>#REF!-#REF!</f>
        <v>#REF!</v>
      </c>
      <c r="BC608" s="136" t="e">
        <f>#REF!-#REF!</f>
        <v>#REF!</v>
      </c>
      <c r="BD608" s="136" t="e">
        <f>#REF!-#REF!</f>
        <v>#REF!</v>
      </c>
      <c r="BE608" s="136" t="e">
        <f>#REF!-#REF!</f>
        <v>#REF!</v>
      </c>
      <c r="BF608" s="136" t="e">
        <f>#REF!-#REF!</f>
        <v>#REF!</v>
      </c>
      <c r="BG608" s="136" t="e">
        <f>#REF!-#REF!</f>
        <v>#REF!</v>
      </c>
      <c r="BH608" s="136" t="e">
        <f>#REF!-#REF!</f>
        <v>#REF!</v>
      </c>
      <c r="BI608" s="136" t="e">
        <f>#REF!-#REF!</f>
        <v>#REF!</v>
      </c>
      <c r="BJ608" s="136" t="e">
        <f>#REF!-#REF!</f>
        <v>#REF!</v>
      </c>
      <c r="BK608" s="136" t="e">
        <f>#REF!-#REF!</f>
        <v>#REF!</v>
      </c>
      <c r="BL608" s="136" t="e">
        <f>#REF!-#REF!</f>
        <v>#REF!</v>
      </c>
      <c r="BM608" s="136" t="e">
        <f>#REF!-#REF!</f>
        <v>#REF!</v>
      </c>
      <c r="BN608" s="136" t="e">
        <f>#REF!-#REF!</f>
        <v>#REF!</v>
      </c>
      <c r="BO608" s="136" t="e">
        <f>#REF!-#REF!</f>
        <v>#REF!</v>
      </c>
      <c r="BP608" s="136" t="e">
        <f>#REF!-#REF!</f>
        <v>#REF!</v>
      </c>
      <c r="BQ608" s="136" t="e">
        <f>#REF!-#REF!</f>
        <v>#REF!</v>
      </c>
      <c r="BR608" s="136" t="e">
        <f>#REF!-#REF!</f>
        <v>#REF!</v>
      </c>
      <c r="BS608" s="136" t="e">
        <f>#REF!-#REF!</f>
        <v>#REF!</v>
      </c>
      <c r="BT608" s="136" t="e">
        <f>#REF!-#REF!</f>
        <v>#REF!</v>
      </c>
      <c r="BU608" s="136" t="e">
        <f>#REF!-#REF!</f>
        <v>#REF!</v>
      </c>
      <c r="BV608" s="136" t="e">
        <f>#REF!-#REF!</f>
        <v>#REF!</v>
      </c>
      <c r="BW608" s="136" t="e">
        <f>#REF!-#REF!</f>
        <v>#REF!</v>
      </c>
      <c r="BX608" s="136" t="e">
        <f>#REF!-#REF!</f>
        <v>#REF!</v>
      </c>
      <c r="BY608" s="136" t="e">
        <f>#REF!-#REF!</f>
        <v>#REF!</v>
      </c>
      <c r="CA608" s="136" t="e">
        <f>#REF!-#REF!</f>
        <v>#REF!</v>
      </c>
      <c r="CB608" s="136" t="e">
        <f>#REF!-#REF!</f>
        <v>#REF!</v>
      </c>
    </row>
    <row r="609" spans="8:80" hidden="1" x14ac:dyDescent="0.3">
      <c r="H609" s="136" t="e">
        <f>#REF!-#REF!</f>
        <v>#REF!</v>
      </c>
      <c r="I609" s="136" t="e">
        <f>#REF!-#REF!</f>
        <v>#REF!</v>
      </c>
      <c r="J609" s="136" t="e">
        <f>#REF!-#REF!</f>
        <v>#REF!</v>
      </c>
      <c r="K609" s="136" t="e">
        <f>#REF!-#REF!</f>
        <v>#REF!</v>
      </c>
      <c r="L609" s="136" t="e">
        <f>#REF!-#REF!</f>
        <v>#REF!</v>
      </c>
      <c r="M609" s="136" t="e">
        <f>#REF!-#REF!</f>
        <v>#REF!</v>
      </c>
      <c r="N609" s="136" t="e">
        <f>#REF!-#REF!</f>
        <v>#REF!</v>
      </c>
      <c r="O609" s="136" t="e">
        <f>#REF!-#REF!</f>
        <v>#REF!</v>
      </c>
      <c r="P609" s="136" t="e">
        <f>#REF!-#REF!</f>
        <v>#REF!</v>
      </c>
      <c r="Q609" s="136" t="e">
        <f>#REF!-#REF!</f>
        <v>#REF!</v>
      </c>
      <c r="R609" s="136" t="e">
        <f>#REF!-#REF!</f>
        <v>#REF!</v>
      </c>
      <c r="S609" s="136" t="e">
        <f>#REF!-#REF!</f>
        <v>#REF!</v>
      </c>
      <c r="T609" s="136" t="e">
        <f>#REF!-#REF!</f>
        <v>#REF!</v>
      </c>
      <c r="U609" s="136" t="e">
        <f>#REF!-#REF!</f>
        <v>#REF!</v>
      </c>
      <c r="V609" s="136" t="e">
        <f>#REF!-#REF!</f>
        <v>#REF!</v>
      </c>
      <c r="W609" s="136" t="e">
        <f>#REF!-#REF!</f>
        <v>#REF!</v>
      </c>
      <c r="X609" s="136" t="e">
        <f>#REF!-#REF!</f>
        <v>#REF!</v>
      </c>
      <c r="Y609" s="136" t="e">
        <f>#REF!-#REF!</f>
        <v>#REF!</v>
      </c>
      <c r="Z609" s="136" t="e">
        <f>#REF!-#REF!</f>
        <v>#REF!</v>
      </c>
      <c r="AA609" s="136" t="e">
        <f>#REF!-#REF!</f>
        <v>#REF!</v>
      </c>
      <c r="AB609" s="136" t="e">
        <f>#REF!-#REF!</f>
        <v>#REF!</v>
      </c>
      <c r="AC609" s="136" t="e">
        <f>#REF!-#REF!</f>
        <v>#REF!</v>
      </c>
      <c r="AD609" s="136" t="e">
        <f>#REF!-#REF!</f>
        <v>#REF!</v>
      </c>
      <c r="AE609" s="136" t="e">
        <f>#REF!-#REF!</f>
        <v>#REF!</v>
      </c>
      <c r="AF609" s="136" t="e">
        <f>#REF!-#REF!</f>
        <v>#REF!</v>
      </c>
      <c r="AG609" s="136" t="e">
        <f>#REF!-#REF!</f>
        <v>#REF!</v>
      </c>
      <c r="AH609" s="136" t="e">
        <f>#REF!-#REF!</f>
        <v>#REF!</v>
      </c>
      <c r="AI609" s="136" t="e">
        <f>#REF!-#REF!</f>
        <v>#REF!</v>
      </c>
      <c r="AJ609" s="136" t="e">
        <f>#REF!-#REF!</f>
        <v>#REF!</v>
      </c>
      <c r="AK609" s="136" t="e">
        <f>#REF!-#REF!</f>
        <v>#REF!</v>
      </c>
      <c r="AL609" s="136" t="e">
        <f>#REF!-#REF!</f>
        <v>#REF!</v>
      </c>
      <c r="AM609" s="136" t="e">
        <f>#REF!-#REF!</f>
        <v>#REF!</v>
      </c>
      <c r="AN609" s="136" t="e">
        <f>#REF!-#REF!</f>
        <v>#REF!</v>
      </c>
      <c r="AO609" s="136" t="e">
        <f>#REF!-#REF!</f>
        <v>#REF!</v>
      </c>
      <c r="AP609" s="136" t="e">
        <f>#REF!-#REF!</f>
        <v>#REF!</v>
      </c>
      <c r="AQ609" s="136" t="e">
        <f>#REF!-#REF!</f>
        <v>#REF!</v>
      </c>
      <c r="AR609" s="136" t="e">
        <f>#REF!-#REF!</f>
        <v>#REF!</v>
      </c>
      <c r="AS609" s="136" t="e">
        <f>#REF!-#REF!</f>
        <v>#REF!</v>
      </c>
      <c r="AT609" s="136" t="e">
        <f>#REF!-#REF!</f>
        <v>#REF!</v>
      </c>
      <c r="AU609" s="136" t="e">
        <f>#REF!-#REF!</f>
        <v>#REF!</v>
      </c>
      <c r="AV609" s="136" t="e">
        <f>#REF!-#REF!</f>
        <v>#REF!</v>
      </c>
      <c r="AW609" s="136" t="e">
        <f>#REF!-#REF!</f>
        <v>#REF!</v>
      </c>
      <c r="AX609" s="136" t="e">
        <f>#REF!-#REF!</f>
        <v>#REF!</v>
      </c>
      <c r="AY609" s="136" t="e">
        <f>#REF!-#REF!</f>
        <v>#REF!</v>
      </c>
      <c r="AZ609" s="136" t="e">
        <f>#REF!-#REF!</f>
        <v>#REF!</v>
      </c>
      <c r="BA609" s="136" t="e">
        <f>#REF!-#REF!</f>
        <v>#REF!</v>
      </c>
      <c r="BB609" s="136" t="e">
        <f>#REF!-#REF!</f>
        <v>#REF!</v>
      </c>
      <c r="BC609" s="136" t="e">
        <f>#REF!-#REF!</f>
        <v>#REF!</v>
      </c>
      <c r="BD609" s="136" t="e">
        <f>#REF!-#REF!</f>
        <v>#REF!</v>
      </c>
      <c r="BE609" s="136" t="e">
        <f>#REF!-#REF!</f>
        <v>#REF!</v>
      </c>
      <c r="BF609" s="136" t="e">
        <f>#REF!-#REF!</f>
        <v>#REF!</v>
      </c>
      <c r="BG609" s="136" t="e">
        <f>#REF!-#REF!</f>
        <v>#REF!</v>
      </c>
      <c r="BH609" s="136" t="e">
        <f>#REF!-#REF!</f>
        <v>#REF!</v>
      </c>
      <c r="BI609" s="136" t="e">
        <f>#REF!-#REF!</f>
        <v>#REF!</v>
      </c>
      <c r="BJ609" s="136" t="e">
        <f>#REF!-#REF!</f>
        <v>#REF!</v>
      </c>
      <c r="BK609" s="136" t="e">
        <f>#REF!-#REF!</f>
        <v>#REF!</v>
      </c>
      <c r="BL609" s="136" t="e">
        <f>#REF!-#REF!</f>
        <v>#REF!</v>
      </c>
      <c r="BM609" s="136" t="e">
        <f>#REF!-#REF!</f>
        <v>#REF!</v>
      </c>
      <c r="BN609" s="136" t="e">
        <f>#REF!-#REF!</f>
        <v>#REF!</v>
      </c>
      <c r="BO609" s="136" t="e">
        <f>#REF!-#REF!</f>
        <v>#REF!</v>
      </c>
      <c r="BP609" s="136" t="e">
        <f>#REF!-#REF!</f>
        <v>#REF!</v>
      </c>
      <c r="BQ609" s="136" t="e">
        <f>#REF!-#REF!</f>
        <v>#REF!</v>
      </c>
      <c r="BR609" s="136" t="e">
        <f>#REF!-#REF!</f>
        <v>#REF!</v>
      </c>
      <c r="BS609" s="136" t="e">
        <f>#REF!-#REF!</f>
        <v>#REF!</v>
      </c>
      <c r="BT609" s="136" t="e">
        <f>#REF!-#REF!</f>
        <v>#REF!</v>
      </c>
      <c r="BU609" s="136" t="e">
        <f>#REF!-#REF!</f>
        <v>#REF!</v>
      </c>
      <c r="BV609" s="136" t="e">
        <f>#REF!-#REF!</f>
        <v>#REF!</v>
      </c>
      <c r="BW609" s="136" t="e">
        <f>#REF!-#REF!</f>
        <v>#REF!</v>
      </c>
      <c r="BX609" s="136" t="e">
        <f>#REF!-#REF!</f>
        <v>#REF!</v>
      </c>
      <c r="BY609" s="136" t="e">
        <f>#REF!-#REF!</f>
        <v>#REF!</v>
      </c>
      <c r="CA609" s="136" t="e">
        <f>#REF!-#REF!</f>
        <v>#REF!</v>
      </c>
      <c r="CB609" s="136" t="e">
        <f>#REF!-#REF!</f>
        <v>#REF!</v>
      </c>
    </row>
    <row r="610" spans="8:80" hidden="1" x14ac:dyDescent="0.3">
      <c r="H610" s="136" t="e">
        <f>#REF!-#REF!</f>
        <v>#REF!</v>
      </c>
      <c r="I610" s="136" t="e">
        <f>#REF!-#REF!</f>
        <v>#REF!</v>
      </c>
      <c r="J610" s="136" t="e">
        <f>#REF!-#REF!</f>
        <v>#REF!</v>
      </c>
      <c r="K610" s="136" t="e">
        <f>#REF!-#REF!</f>
        <v>#REF!</v>
      </c>
      <c r="L610" s="136" t="e">
        <f>#REF!-#REF!</f>
        <v>#REF!</v>
      </c>
      <c r="M610" s="136" t="e">
        <f>#REF!-#REF!</f>
        <v>#REF!</v>
      </c>
      <c r="N610" s="136" t="e">
        <f>#REF!-#REF!</f>
        <v>#REF!</v>
      </c>
      <c r="O610" s="136" t="e">
        <f>#REF!-#REF!</f>
        <v>#REF!</v>
      </c>
      <c r="P610" s="136" t="e">
        <f>#REF!-#REF!</f>
        <v>#REF!</v>
      </c>
      <c r="Q610" s="136" t="e">
        <f>#REF!-#REF!</f>
        <v>#REF!</v>
      </c>
      <c r="R610" s="136" t="e">
        <f>#REF!-#REF!</f>
        <v>#REF!</v>
      </c>
      <c r="S610" s="136" t="e">
        <f>#REF!-#REF!</f>
        <v>#REF!</v>
      </c>
      <c r="T610" s="136" t="e">
        <f>#REF!-#REF!</f>
        <v>#REF!</v>
      </c>
      <c r="U610" s="136" t="e">
        <f>#REF!-#REF!</f>
        <v>#REF!</v>
      </c>
      <c r="V610" s="136" t="e">
        <f>#REF!-#REF!</f>
        <v>#REF!</v>
      </c>
      <c r="W610" s="136" t="e">
        <f>#REF!-#REF!</f>
        <v>#REF!</v>
      </c>
      <c r="X610" s="136" t="e">
        <f>#REF!-#REF!</f>
        <v>#REF!</v>
      </c>
      <c r="Y610" s="136" t="e">
        <f>#REF!-#REF!</f>
        <v>#REF!</v>
      </c>
      <c r="Z610" s="136" t="e">
        <f>#REF!-#REF!</f>
        <v>#REF!</v>
      </c>
      <c r="AA610" s="136" t="e">
        <f>#REF!-#REF!</f>
        <v>#REF!</v>
      </c>
      <c r="AB610" s="136" t="e">
        <f>#REF!-#REF!</f>
        <v>#REF!</v>
      </c>
      <c r="AC610" s="136" t="e">
        <f>#REF!-#REF!</f>
        <v>#REF!</v>
      </c>
      <c r="AD610" s="136" t="e">
        <f>#REF!-#REF!</f>
        <v>#REF!</v>
      </c>
      <c r="AE610" s="136" t="e">
        <f>#REF!-#REF!</f>
        <v>#REF!</v>
      </c>
      <c r="AF610" s="136" t="e">
        <f>#REF!-#REF!</f>
        <v>#REF!</v>
      </c>
      <c r="AG610" s="136" t="e">
        <f>#REF!-#REF!</f>
        <v>#REF!</v>
      </c>
      <c r="AH610" s="136" t="e">
        <f>#REF!-#REF!</f>
        <v>#REF!</v>
      </c>
      <c r="AI610" s="136" t="e">
        <f>#REF!-#REF!</f>
        <v>#REF!</v>
      </c>
      <c r="AJ610" s="136" t="e">
        <f>#REF!-#REF!</f>
        <v>#REF!</v>
      </c>
      <c r="AK610" s="136" t="e">
        <f>#REF!-#REF!</f>
        <v>#REF!</v>
      </c>
      <c r="AL610" s="136" t="e">
        <f>#REF!-#REF!</f>
        <v>#REF!</v>
      </c>
      <c r="AM610" s="136" t="e">
        <f>#REF!-#REF!</f>
        <v>#REF!</v>
      </c>
      <c r="AN610" s="136" t="e">
        <f>#REF!-#REF!</f>
        <v>#REF!</v>
      </c>
      <c r="AO610" s="136" t="e">
        <f>#REF!-#REF!</f>
        <v>#REF!</v>
      </c>
      <c r="AP610" s="136" t="e">
        <f>#REF!-#REF!</f>
        <v>#REF!</v>
      </c>
      <c r="AQ610" s="136" t="e">
        <f>#REF!-#REF!</f>
        <v>#REF!</v>
      </c>
      <c r="AR610" s="136" t="e">
        <f>#REF!-#REF!</f>
        <v>#REF!</v>
      </c>
      <c r="AS610" s="136" t="e">
        <f>#REF!-#REF!</f>
        <v>#REF!</v>
      </c>
      <c r="AT610" s="136" t="e">
        <f>#REF!-#REF!</f>
        <v>#REF!</v>
      </c>
      <c r="AU610" s="136" t="e">
        <f>#REF!-#REF!</f>
        <v>#REF!</v>
      </c>
      <c r="AV610" s="136" t="e">
        <f>#REF!-#REF!</f>
        <v>#REF!</v>
      </c>
      <c r="AW610" s="136" t="e">
        <f>#REF!-#REF!</f>
        <v>#REF!</v>
      </c>
      <c r="AX610" s="136" t="e">
        <f>#REF!-#REF!</f>
        <v>#REF!</v>
      </c>
      <c r="AY610" s="136" t="e">
        <f>#REF!-#REF!</f>
        <v>#REF!</v>
      </c>
      <c r="AZ610" s="136" t="e">
        <f>#REF!-#REF!</f>
        <v>#REF!</v>
      </c>
      <c r="BA610" s="136" t="e">
        <f>#REF!-#REF!</f>
        <v>#REF!</v>
      </c>
      <c r="BB610" s="136" t="e">
        <f>#REF!-#REF!</f>
        <v>#REF!</v>
      </c>
      <c r="BC610" s="136" t="e">
        <f>#REF!-#REF!</f>
        <v>#REF!</v>
      </c>
      <c r="BD610" s="136" t="e">
        <f>#REF!-#REF!</f>
        <v>#REF!</v>
      </c>
      <c r="BE610" s="136" t="e">
        <f>#REF!-#REF!</f>
        <v>#REF!</v>
      </c>
      <c r="BF610" s="136" t="e">
        <f>#REF!-#REF!</f>
        <v>#REF!</v>
      </c>
      <c r="BG610" s="136" t="e">
        <f>#REF!-#REF!</f>
        <v>#REF!</v>
      </c>
      <c r="BH610" s="136" t="e">
        <f>#REF!-#REF!</f>
        <v>#REF!</v>
      </c>
      <c r="BI610" s="136" t="e">
        <f>#REF!-#REF!</f>
        <v>#REF!</v>
      </c>
      <c r="BJ610" s="136" t="e">
        <f>#REF!-#REF!</f>
        <v>#REF!</v>
      </c>
      <c r="BK610" s="136" t="e">
        <f>#REF!-#REF!</f>
        <v>#REF!</v>
      </c>
      <c r="BL610" s="136" t="e">
        <f>#REF!-#REF!</f>
        <v>#REF!</v>
      </c>
      <c r="BM610" s="136" t="e">
        <f>#REF!-#REF!</f>
        <v>#REF!</v>
      </c>
      <c r="BN610" s="136" t="e">
        <f>#REF!-#REF!</f>
        <v>#REF!</v>
      </c>
      <c r="BO610" s="136" t="e">
        <f>#REF!-#REF!</f>
        <v>#REF!</v>
      </c>
      <c r="BP610" s="136" t="e">
        <f>#REF!-#REF!</f>
        <v>#REF!</v>
      </c>
      <c r="BQ610" s="136" t="e">
        <f>#REF!-#REF!</f>
        <v>#REF!</v>
      </c>
      <c r="BR610" s="136" t="e">
        <f>#REF!-#REF!</f>
        <v>#REF!</v>
      </c>
      <c r="BS610" s="136" t="e">
        <f>#REF!-#REF!</f>
        <v>#REF!</v>
      </c>
      <c r="BT610" s="136" t="e">
        <f>#REF!-#REF!</f>
        <v>#REF!</v>
      </c>
      <c r="BU610" s="136" t="e">
        <f>#REF!-#REF!</f>
        <v>#REF!</v>
      </c>
      <c r="BV610" s="136" t="e">
        <f>#REF!-#REF!</f>
        <v>#REF!</v>
      </c>
      <c r="BW610" s="136" t="e">
        <f>#REF!-#REF!</f>
        <v>#REF!</v>
      </c>
      <c r="BX610" s="136" t="e">
        <f>#REF!-#REF!</f>
        <v>#REF!</v>
      </c>
      <c r="BY610" s="136" t="e">
        <f>#REF!-#REF!</f>
        <v>#REF!</v>
      </c>
      <c r="CA610" s="136" t="e">
        <f>#REF!-#REF!</f>
        <v>#REF!</v>
      </c>
      <c r="CB610" s="136" t="e">
        <f>#REF!-#REF!</f>
        <v>#REF!</v>
      </c>
    </row>
    <row r="611" spans="8:80" hidden="1" x14ac:dyDescent="0.3">
      <c r="H611" s="136" t="e">
        <f>#REF!-#REF!</f>
        <v>#REF!</v>
      </c>
      <c r="I611" s="136" t="e">
        <f>#REF!-#REF!</f>
        <v>#REF!</v>
      </c>
      <c r="J611" s="136" t="e">
        <f>#REF!-#REF!</f>
        <v>#REF!</v>
      </c>
      <c r="K611" s="136" t="e">
        <f>#REF!-#REF!</f>
        <v>#REF!</v>
      </c>
      <c r="L611" s="136" t="e">
        <f>#REF!-#REF!</f>
        <v>#REF!</v>
      </c>
      <c r="M611" s="136" t="e">
        <f>#REF!-#REF!</f>
        <v>#REF!</v>
      </c>
      <c r="N611" s="136" t="e">
        <f>#REF!-#REF!</f>
        <v>#REF!</v>
      </c>
      <c r="O611" s="136" t="e">
        <f>#REF!-#REF!</f>
        <v>#REF!</v>
      </c>
      <c r="P611" s="136" t="e">
        <f>#REF!-#REF!</f>
        <v>#REF!</v>
      </c>
      <c r="Q611" s="136" t="e">
        <f>#REF!-#REF!</f>
        <v>#REF!</v>
      </c>
      <c r="R611" s="136" t="e">
        <f>#REF!-#REF!</f>
        <v>#REF!</v>
      </c>
      <c r="S611" s="136" t="e">
        <f>#REF!-#REF!</f>
        <v>#REF!</v>
      </c>
      <c r="T611" s="136" t="e">
        <f>#REF!-#REF!</f>
        <v>#REF!</v>
      </c>
      <c r="U611" s="136" t="e">
        <f>#REF!-#REF!</f>
        <v>#REF!</v>
      </c>
      <c r="V611" s="136" t="e">
        <f>#REF!-#REF!</f>
        <v>#REF!</v>
      </c>
      <c r="W611" s="136" t="e">
        <f>#REF!-#REF!</f>
        <v>#REF!</v>
      </c>
      <c r="X611" s="136" t="e">
        <f>#REF!-#REF!</f>
        <v>#REF!</v>
      </c>
      <c r="Y611" s="136" t="e">
        <f>#REF!-#REF!</f>
        <v>#REF!</v>
      </c>
      <c r="Z611" s="136" t="e">
        <f>#REF!-#REF!</f>
        <v>#REF!</v>
      </c>
      <c r="AA611" s="136" t="e">
        <f>#REF!-#REF!</f>
        <v>#REF!</v>
      </c>
      <c r="AB611" s="136" t="e">
        <f>#REF!-#REF!</f>
        <v>#REF!</v>
      </c>
      <c r="AC611" s="136" t="e">
        <f>#REF!-#REF!</f>
        <v>#REF!</v>
      </c>
      <c r="AD611" s="136" t="e">
        <f>#REF!-#REF!</f>
        <v>#REF!</v>
      </c>
      <c r="AE611" s="136" t="e">
        <f>#REF!-#REF!</f>
        <v>#REF!</v>
      </c>
      <c r="AF611" s="136" t="e">
        <f>#REF!-#REF!</f>
        <v>#REF!</v>
      </c>
      <c r="AG611" s="136" t="e">
        <f>#REF!-#REF!</f>
        <v>#REF!</v>
      </c>
      <c r="AH611" s="136" t="e">
        <f>#REF!-#REF!</f>
        <v>#REF!</v>
      </c>
      <c r="AI611" s="136" t="e">
        <f>#REF!-#REF!</f>
        <v>#REF!</v>
      </c>
      <c r="AJ611" s="136" t="e">
        <f>#REF!-#REF!</f>
        <v>#REF!</v>
      </c>
      <c r="AK611" s="136" t="e">
        <f>#REF!-#REF!</f>
        <v>#REF!</v>
      </c>
      <c r="AL611" s="136" t="e">
        <f>#REF!-#REF!</f>
        <v>#REF!</v>
      </c>
      <c r="AM611" s="136" t="e">
        <f>#REF!-#REF!</f>
        <v>#REF!</v>
      </c>
      <c r="AN611" s="136" t="e">
        <f>#REF!-#REF!</f>
        <v>#REF!</v>
      </c>
      <c r="AO611" s="136" t="e">
        <f>#REF!-#REF!</f>
        <v>#REF!</v>
      </c>
      <c r="AP611" s="136" t="e">
        <f>#REF!-#REF!</f>
        <v>#REF!</v>
      </c>
      <c r="AQ611" s="136" t="e">
        <f>#REF!-#REF!</f>
        <v>#REF!</v>
      </c>
      <c r="AR611" s="136" t="e">
        <f>#REF!-#REF!</f>
        <v>#REF!</v>
      </c>
      <c r="AS611" s="136" t="e">
        <f>#REF!-#REF!</f>
        <v>#REF!</v>
      </c>
      <c r="AT611" s="136" t="e">
        <f>#REF!-#REF!</f>
        <v>#REF!</v>
      </c>
      <c r="AU611" s="136" t="e">
        <f>#REF!-#REF!</f>
        <v>#REF!</v>
      </c>
      <c r="AV611" s="136" t="e">
        <f>#REF!-#REF!</f>
        <v>#REF!</v>
      </c>
      <c r="AW611" s="136" t="e">
        <f>#REF!-#REF!</f>
        <v>#REF!</v>
      </c>
      <c r="AX611" s="136" t="e">
        <f>#REF!-#REF!</f>
        <v>#REF!</v>
      </c>
      <c r="AY611" s="136" t="e">
        <f>#REF!-#REF!</f>
        <v>#REF!</v>
      </c>
      <c r="AZ611" s="136" t="e">
        <f>#REF!-#REF!</f>
        <v>#REF!</v>
      </c>
      <c r="BA611" s="136" t="e">
        <f>#REF!-#REF!</f>
        <v>#REF!</v>
      </c>
      <c r="BB611" s="136" t="e">
        <f>#REF!-#REF!</f>
        <v>#REF!</v>
      </c>
      <c r="BC611" s="136" t="e">
        <f>#REF!-#REF!</f>
        <v>#REF!</v>
      </c>
      <c r="BD611" s="136" t="e">
        <f>#REF!-#REF!</f>
        <v>#REF!</v>
      </c>
      <c r="BE611" s="136" t="e">
        <f>#REF!-#REF!</f>
        <v>#REF!</v>
      </c>
      <c r="BF611" s="136" t="e">
        <f>#REF!-#REF!</f>
        <v>#REF!</v>
      </c>
      <c r="BG611" s="136" t="e">
        <f>#REF!-#REF!</f>
        <v>#REF!</v>
      </c>
      <c r="BH611" s="136" t="e">
        <f>#REF!-#REF!</f>
        <v>#REF!</v>
      </c>
      <c r="BI611" s="136" t="e">
        <f>#REF!-#REF!</f>
        <v>#REF!</v>
      </c>
      <c r="BJ611" s="136" t="e">
        <f>#REF!-#REF!</f>
        <v>#REF!</v>
      </c>
      <c r="BK611" s="136" t="e">
        <f>#REF!-#REF!</f>
        <v>#REF!</v>
      </c>
      <c r="BL611" s="136" t="e">
        <f>#REF!-#REF!</f>
        <v>#REF!</v>
      </c>
      <c r="BM611" s="136" t="e">
        <f>#REF!-#REF!</f>
        <v>#REF!</v>
      </c>
      <c r="BN611" s="136" t="e">
        <f>#REF!-#REF!</f>
        <v>#REF!</v>
      </c>
      <c r="BO611" s="136" t="e">
        <f>#REF!-#REF!</f>
        <v>#REF!</v>
      </c>
      <c r="BP611" s="136" t="e">
        <f>#REF!-#REF!</f>
        <v>#REF!</v>
      </c>
      <c r="BQ611" s="136" t="e">
        <f>#REF!-#REF!</f>
        <v>#REF!</v>
      </c>
      <c r="BR611" s="136" t="e">
        <f>#REF!-#REF!</f>
        <v>#REF!</v>
      </c>
      <c r="BS611" s="136" t="e">
        <f>#REF!-#REF!</f>
        <v>#REF!</v>
      </c>
      <c r="BT611" s="136" t="e">
        <f>#REF!-#REF!</f>
        <v>#REF!</v>
      </c>
      <c r="BU611" s="136" t="e">
        <f>#REF!-#REF!</f>
        <v>#REF!</v>
      </c>
      <c r="BV611" s="136" t="e">
        <f>#REF!-#REF!</f>
        <v>#REF!</v>
      </c>
      <c r="BW611" s="136" t="e">
        <f>#REF!-#REF!</f>
        <v>#REF!</v>
      </c>
      <c r="BX611" s="136" t="e">
        <f>#REF!-#REF!</f>
        <v>#REF!</v>
      </c>
      <c r="BY611" s="136" t="e">
        <f>#REF!-#REF!</f>
        <v>#REF!</v>
      </c>
      <c r="CA611" s="136" t="e">
        <f>#REF!-#REF!</f>
        <v>#REF!</v>
      </c>
      <c r="CB611" s="136" t="e">
        <f>#REF!-#REF!</f>
        <v>#REF!</v>
      </c>
    </row>
    <row r="612" spans="8:80" hidden="1" x14ac:dyDescent="0.3">
      <c r="H612" s="136" t="e">
        <f>#REF!-#REF!</f>
        <v>#REF!</v>
      </c>
      <c r="I612" s="136" t="e">
        <f>#REF!-#REF!</f>
        <v>#REF!</v>
      </c>
      <c r="J612" s="136" t="e">
        <f>#REF!-#REF!</f>
        <v>#REF!</v>
      </c>
      <c r="K612" s="136" t="e">
        <f>#REF!-#REF!</f>
        <v>#REF!</v>
      </c>
      <c r="L612" s="136" t="e">
        <f>#REF!-#REF!</f>
        <v>#REF!</v>
      </c>
      <c r="M612" s="136" t="e">
        <f>#REF!-#REF!</f>
        <v>#REF!</v>
      </c>
      <c r="N612" s="136" t="e">
        <f>#REF!-#REF!</f>
        <v>#REF!</v>
      </c>
      <c r="O612" s="136" t="e">
        <f>#REF!-#REF!</f>
        <v>#REF!</v>
      </c>
      <c r="P612" s="136" t="e">
        <f>#REF!-#REF!</f>
        <v>#REF!</v>
      </c>
      <c r="Q612" s="136" t="e">
        <f>#REF!-#REF!</f>
        <v>#REF!</v>
      </c>
      <c r="R612" s="136" t="e">
        <f>#REF!-#REF!</f>
        <v>#REF!</v>
      </c>
      <c r="S612" s="136" t="e">
        <f>#REF!-#REF!</f>
        <v>#REF!</v>
      </c>
      <c r="T612" s="136" t="e">
        <f>#REF!-#REF!</f>
        <v>#REF!</v>
      </c>
      <c r="U612" s="136" t="e">
        <f>#REF!-#REF!</f>
        <v>#REF!</v>
      </c>
      <c r="V612" s="136" t="e">
        <f>#REF!-#REF!</f>
        <v>#REF!</v>
      </c>
      <c r="W612" s="136" t="e">
        <f>#REF!-#REF!</f>
        <v>#REF!</v>
      </c>
      <c r="X612" s="136" t="e">
        <f>#REF!-#REF!</f>
        <v>#REF!</v>
      </c>
      <c r="Y612" s="136" t="e">
        <f>#REF!-#REF!</f>
        <v>#REF!</v>
      </c>
      <c r="Z612" s="136" t="e">
        <f>#REF!-#REF!</f>
        <v>#REF!</v>
      </c>
      <c r="AA612" s="136" t="e">
        <f>#REF!-#REF!</f>
        <v>#REF!</v>
      </c>
      <c r="AB612" s="136" t="e">
        <f>#REF!-#REF!</f>
        <v>#REF!</v>
      </c>
      <c r="AC612" s="136" t="e">
        <f>#REF!-#REF!</f>
        <v>#REF!</v>
      </c>
      <c r="AD612" s="136" t="e">
        <f>#REF!-#REF!</f>
        <v>#REF!</v>
      </c>
      <c r="AE612" s="136" t="e">
        <f>#REF!-#REF!</f>
        <v>#REF!</v>
      </c>
      <c r="AF612" s="136" t="e">
        <f>#REF!-#REF!</f>
        <v>#REF!</v>
      </c>
      <c r="AG612" s="136" t="e">
        <f>#REF!-#REF!</f>
        <v>#REF!</v>
      </c>
      <c r="AH612" s="136" t="e">
        <f>#REF!-#REF!</f>
        <v>#REF!</v>
      </c>
      <c r="AI612" s="136" t="e">
        <f>#REF!-#REF!</f>
        <v>#REF!</v>
      </c>
      <c r="AJ612" s="136" t="e">
        <f>#REF!-#REF!</f>
        <v>#REF!</v>
      </c>
      <c r="AK612" s="136" t="e">
        <f>#REF!-#REF!</f>
        <v>#REF!</v>
      </c>
      <c r="AL612" s="136" t="e">
        <f>#REF!-#REF!</f>
        <v>#REF!</v>
      </c>
      <c r="AM612" s="136" t="e">
        <f>#REF!-#REF!</f>
        <v>#REF!</v>
      </c>
      <c r="AN612" s="136" t="e">
        <f>#REF!-#REF!</f>
        <v>#REF!</v>
      </c>
      <c r="AO612" s="136" t="e">
        <f>#REF!-#REF!</f>
        <v>#REF!</v>
      </c>
      <c r="AP612" s="136" t="e">
        <f>#REF!-#REF!</f>
        <v>#REF!</v>
      </c>
      <c r="AQ612" s="136" t="e">
        <f>#REF!-#REF!</f>
        <v>#REF!</v>
      </c>
      <c r="AR612" s="136" t="e">
        <f>#REF!-#REF!</f>
        <v>#REF!</v>
      </c>
      <c r="AS612" s="136" t="e">
        <f>#REF!-#REF!</f>
        <v>#REF!</v>
      </c>
      <c r="AT612" s="136" t="e">
        <f>#REF!-#REF!</f>
        <v>#REF!</v>
      </c>
      <c r="AU612" s="136" t="e">
        <f>#REF!-#REF!</f>
        <v>#REF!</v>
      </c>
      <c r="AV612" s="136" t="e">
        <f>#REF!-#REF!</f>
        <v>#REF!</v>
      </c>
      <c r="AW612" s="136" t="e">
        <f>#REF!-#REF!</f>
        <v>#REF!</v>
      </c>
      <c r="AX612" s="136" t="e">
        <f>#REF!-#REF!</f>
        <v>#REF!</v>
      </c>
      <c r="AY612" s="136" t="e">
        <f>#REF!-#REF!</f>
        <v>#REF!</v>
      </c>
      <c r="AZ612" s="136" t="e">
        <f>#REF!-#REF!</f>
        <v>#REF!</v>
      </c>
      <c r="BA612" s="136" t="e">
        <f>#REF!-#REF!</f>
        <v>#REF!</v>
      </c>
      <c r="BB612" s="136" t="e">
        <f>#REF!-#REF!</f>
        <v>#REF!</v>
      </c>
      <c r="BC612" s="136" t="e">
        <f>#REF!-#REF!</f>
        <v>#REF!</v>
      </c>
      <c r="BD612" s="136" t="e">
        <f>#REF!-#REF!</f>
        <v>#REF!</v>
      </c>
      <c r="BE612" s="136" t="e">
        <f>#REF!-#REF!</f>
        <v>#REF!</v>
      </c>
      <c r="BF612" s="136" t="e">
        <f>#REF!-#REF!</f>
        <v>#REF!</v>
      </c>
      <c r="BG612" s="136" t="e">
        <f>#REF!-#REF!</f>
        <v>#REF!</v>
      </c>
      <c r="BH612" s="136" t="e">
        <f>#REF!-#REF!</f>
        <v>#REF!</v>
      </c>
      <c r="BI612" s="136" t="e">
        <f>#REF!-#REF!</f>
        <v>#REF!</v>
      </c>
      <c r="BJ612" s="136" t="e">
        <f>#REF!-#REF!</f>
        <v>#REF!</v>
      </c>
      <c r="BK612" s="136" t="e">
        <f>#REF!-#REF!</f>
        <v>#REF!</v>
      </c>
      <c r="BL612" s="136" t="e">
        <f>#REF!-#REF!</f>
        <v>#REF!</v>
      </c>
      <c r="BM612" s="136" t="e">
        <f>#REF!-#REF!</f>
        <v>#REF!</v>
      </c>
      <c r="BN612" s="136" t="e">
        <f>#REF!-#REF!</f>
        <v>#REF!</v>
      </c>
      <c r="BO612" s="136" t="e">
        <f>#REF!-#REF!</f>
        <v>#REF!</v>
      </c>
      <c r="BP612" s="136" t="e">
        <f>#REF!-#REF!</f>
        <v>#REF!</v>
      </c>
      <c r="BQ612" s="136" t="e">
        <f>#REF!-#REF!</f>
        <v>#REF!</v>
      </c>
      <c r="BR612" s="136" t="e">
        <f>#REF!-#REF!</f>
        <v>#REF!</v>
      </c>
      <c r="BS612" s="136" t="e">
        <f>#REF!-#REF!</f>
        <v>#REF!</v>
      </c>
      <c r="BT612" s="136" t="e">
        <f>#REF!-#REF!</f>
        <v>#REF!</v>
      </c>
      <c r="BU612" s="136" t="e">
        <f>#REF!-#REF!</f>
        <v>#REF!</v>
      </c>
      <c r="BV612" s="136" t="e">
        <f>#REF!-#REF!</f>
        <v>#REF!</v>
      </c>
      <c r="BW612" s="136" t="e">
        <f>#REF!-#REF!</f>
        <v>#REF!</v>
      </c>
      <c r="BX612" s="136" t="e">
        <f>#REF!-#REF!</f>
        <v>#REF!</v>
      </c>
      <c r="BY612" s="136" t="e">
        <f>#REF!-#REF!</f>
        <v>#REF!</v>
      </c>
      <c r="CA612" s="136" t="e">
        <f>#REF!-#REF!</f>
        <v>#REF!</v>
      </c>
      <c r="CB612" s="136" t="e">
        <f>#REF!-#REF!</f>
        <v>#REF!</v>
      </c>
    </row>
    <row r="613" spans="8:80" hidden="1" x14ac:dyDescent="0.3">
      <c r="H613" s="136" t="e">
        <f>#REF!-#REF!</f>
        <v>#REF!</v>
      </c>
      <c r="I613" s="136" t="e">
        <f>#REF!-#REF!</f>
        <v>#REF!</v>
      </c>
      <c r="J613" s="136" t="e">
        <f>#REF!-#REF!</f>
        <v>#REF!</v>
      </c>
      <c r="K613" s="136" t="e">
        <f>#REF!-#REF!</f>
        <v>#REF!</v>
      </c>
      <c r="L613" s="136" t="e">
        <f>#REF!-#REF!</f>
        <v>#REF!</v>
      </c>
      <c r="M613" s="136" t="e">
        <f>#REF!-#REF!</f>
        <v>#REF!</v>
      </c>
      <c r="N613" s="136" t="e">
        <f>#REF!-#REF!</f>
        <v>#REF!</v>
      </c>
      <c r="O613" s="136" t="e">
        <f>#REF!-#REF!</f>
        <v>#REF!</v>
      </c>
      <c r="P613" s="136" t="e">
        <f>#REF!-#REF!</f>
        <v>#REF!</v>
      </c>
      <c r="Q613" s="136" t="e">
        <f>#REF!-#REF!</f>
        <v>#REF!</v>
      </c>
      <c r="R613" s="136" t="e">
        <f>#REF!-#REF!</f>
        <v>#REF!</v>
      </c>
      <c r="S613" s="136" t="e">
        <f>#REF!-#REF!</f>
        <v>#REF!</v>
      </c>
      <c r="T613" s="136" t="e">
        <f>#REF!-#REF!</f>
        <v>#REF!</v>
      </c>
      <c r="U613" s="136" t="e">
        <f>#REF!-#REF!</f>
        <v>#REF!</v>
      </c>
      <c r="V613" s="136" t="e">
        <f>#REF!-#REF!</f>
        <v>#REF!</v>
      </c>
      <c r="W613" s="136" t="e">
        <f>#REF!-#REF!</f>
        <v>#REF!</v>
      </c>
      <c r="X613" s="136" t="e">
        <f>#REF!-#REF!</f>
        <v>#REF!</v>
      </c>
      <c r="Y613" s="136" t="e">
        <f>#REF!-#REF!</f>
        <v>#REF!</v>
      </c>
      <c r="Z613" s="136" t="e">
        <f>#REF!-#REF!</f>
        <v>#REF!</v>
      </c>
      <c r="AA613" s="136" t="e">
        <f>#REF!-#REF!</f>
        <v>#REF!</v>
      </c>
      <c r="AB613" s="136" t="e">
        <f>#REF!-#REF!</f>
        <v>#REF!</v>
      </c>
      <c r="AC613" s="136" t="e">
        <f>#REF!-#REF!</f>
        <v>#REF!</v>
      </c>
      <c r="AD613" s="136" t="e">
        <f>#REF!-#REF!</f>
        <v>#REF!</v>
      </c>
      <c r="AE613" s="136" t="e">
        <f>#REF!-#REF!</f>
        <v>#REF!</v>
      </c>
      <c r="AF613" s="136" t="e">
        <f>#REF!-#REF!</f>
        <v>#REF!</v>
      </c>
      <c r="AG613" s="136" t="e">
        <f>#REF!-#REF!</f>
        <v>#REF!</v>
      </c>
      <c r="AH613" s="136" t="e">
        <f>#REF!-#REF!</f>
        <v>#REF!</v>
      </c>
      <c r="AI613" s="136" t="e">
        <f>#REF!-#REF!</f>
        <v>#REF!</v>
      </c>
      <c r="AJ613" s="136" t="e">
        <f>#REF!-#REF!</f>
        <v>#REF!</v>
      </c>
      <c r="AK613" s="136" t="e">
        <f>#REF!-#REF!</f>
        <v>#REF!</v>
      </c>
      <c r="AL613" s="136" t="e">
        <f>#REF!-#REF!</f>
        <v>#REF!</v>
      </c>
      <c r="AM613" s="136" t="e">
        <f>#REF!-#REF!</f>
        <v>#REF!</v>
      </c>
      <c r="AN613" s="136" t="e">
        <f>#REF!-#REF!</f>
        <v>#REF!</v>
      </c>
      <c r="AO613" s="136" t="e">
        <f>#REF!-#REF!</f>
        <v>#REF!</v>
      </c>
      <c r="AP613" s="136" t="e">
        <f>#REF!-#REF!</f>
        <v>#REF!</v>
      </c>
      <c r="AQ613" s="136" t="e">
        <f>#REF!-#REF!</f>
        <v>#REF!</v>
      </c>
      <c r="AR613" s="136" t="e">
        <f>#REF!-#REF!</f>
        <v>#REF!</v>
      </c>
      <c r="AS613" s="136" t="e">
        <f>#REF!-#REF!</f>
        <v>#REF!</v>
      </c>
      <c r="AT613" s="136" t="e">
        <f>#REF!-#REF!</f>
        <v>#REF!</v>
      </c>
      <c r="AU613" s="136" t="e">
        <f>#REF!-#REF!</f>
        <v>#REF!</v>
      </c>
      <c r="AV613" s="136" t="e">
        <f>#REF!-#REF!</f>
        <v>#REF!</v>
      </c>
      <c r="AW613" s="136" t="e">
        <f>#REF!-#REF!</f>
        <v>#REF!</v>
      </c>
      <c r="AX613" s="136" t="e">
        <f>#REF!-#REF!</f>
        <v>#REF!</v>
      </c>
      <c r="AY613" s="136" t="e">
        <f>#REF!-#REF!</f>
        <v>#REF!</v>
      </c>
      <c r="AZ613" s="136" t="e">
        <f>#REF!-#REF!</f>
        <v>#REF!</v>
      </c>
      <c r="BA613" s="136" t="e">
        <f>#REF!-#REF!</f>
        <v>#REF!</v>
      </c>
      <c r="BB613" s="136" t="e">
        <f>#REF!-#REF!</f>
        <v>#REF!</v>
      </c>
      <c r="BC613" s="136" t="e">
        <f>#REF!-#REF!</f>
        <v>#REF!</v>
      </c>
      <c r="BD613" s="136" t="e">
        <f>#REF!-#REF!</f>
        <v>#REF!</v>
      </c>
      <c r="BE613" s="136" t="e">
        <f>#REF!-#REF!</f>
        <v>#REF!</v>
      </c>
      <c r="BF613" s="136" t="e">
        <f>#REF!-#REF!</f>
        <v>#REF!</v>
      </c>
      <c r="BG613" s="136" t="e">
        <f>#REF!-#REF!</f>
        <v>#REF!</v>
      </c>
      <c r="BH613" s="136" t="e">
        <f>#REF!-#REF!</f>
        <v>#REF!</v>
      </c>
      <c r="BI613" s="136" t="e">
        <f>#REF!-#REF!</f>
        <v>#REF!</v>
      </c>
      <c r="BJ613" s="136" t="e">
        <f>#REF!-#REF!</f>
        <v>#REF!</v>
      </c>
      <c r="BK613" s="136" t="e">
        <f>#REF!-#REF!</f>
        <v>#REF!</v>
      </c>
      <c r="BL613" s="136" t="e">
        <f>#REF!-#REF!</f>
        <v>#REF!</v>
      </c>
      <c r="BM613" s="136" t="e">
        <f>#REF!-#REF!</f>
        <v>#REF!</v>
      </c>
      <c r="BN613" s="136" t="e">
        <f>#REF!-#REF!</f>
        <v>#REF!</v>
      </c>
      <c r="BO613" s="136" t="e">
        <f>#REF!-#REF!</f>
        <v>#REF!</v>
      </c>
      <c r="BP613" s="136" t="e">
        <f>#REF!-#REF!</f>
        <v>#REF!</v>
      </c>
      <c r="BQ613" s="136" t="e">
        <f>#REF!-#REF!</f>
        <v>#REF!</v>
      </c>
      <c r="BR613" s="136" t="e">
        <f>#REF!-#REF!</f>
        <v>#REF!</v>
      </c>
      <c r="BS613" s="136" t="e">
        <f>#REF!-#REF!</f>
        <v>#REF!</v>
      </c>
      <c r="BT613" s="136" t="e">
        <f>#REF!-#REF!</f>
        <v>#REF!</v>
      </c>
      <c r="BU613" s="136" t="e">
        <f>#REF!-#REF!</f>
        <v>#REF!</v>
      </c>
      <c r="BV613" s="136" t="e">
        <f>#REF!-#REF!</f>
        <v>#REF!</v>
      </c>
      <c r="BW613" s="136" t="e">
        <f>#REF!-#REF!</f>
        <v>#REF!</v>
      </c>
      <c r="BX613" s="136" t="e">
        <f>#REF!-#REF!</f>
        <v>#REF!</v>
      </c>
      <c r="BY613" s="136" t="e">
        <f>#REF!-#REF!</f>
        <v>#REF!</v>
      </c>
      <c r="CA613" s="136" t="e">
        <f>#REF!-#REF!</f>
        <v>#REF!</v>
      </c>
      <c r="CB613" s="136" t="e">
        <f>#REF!-#REF!</f>
        <v>#REF!</v>
      </c>
    </row>
    <row r="614" spans="8:80" hidden="1" x14ac:dyDescent="0.3">
      <c r="H614" s="136">
        <f t="shared" ref="H614:BS616" si="141">H157-BZ157</f>
        <v>-36287794</v>
      </c>
      <c r="I614" s="136">
        <f t="shared" si="141"/>
        <v>0</v>
      </c>
      <c r="J614" s="136">
        <f t="shared" si="141"/>
        <v>0</v>
      </c>
      <c r="K614" s="136">
        <f t="shared" si="141"/>
        <v>0</v>
      </c>
      <c r="L614" s="136">
        <f t="shared" si="141"/>
        <v>0</v>
      </c>
      <c r="M614" s="136">
        <f t="shared" si="141"/>
        <v>-3182000</v>
      </c>
      <c r="N614" s="136">
        <f t="shared" si="141"/>
        <v>0</v>
      </c>
      <c r="O614" s="136">
        <f t="shared" si="141"/>
        <v>0</v>
      </c>
      <c r="P614" s="136">
        <f t="shared" si="141"/>
        <v>0</v>
      </c>
      <c r="Q614" s="136">
        <f t="shared" si="141"/>
        <v>0</v>
      </c>
      <c r="R614" s="136">
        <f t="shared" si="141"/>
        <v>5935825</v>
      </c>
      <c r="S614" s="136">
        <f t="shared" si="141"/>
        <v>0</v>
      </c>
      <c r="T614" s="136">
        <f t="shared" si="141"/>
        <v>0</v>
      </c>
      <c r="U614" s="136">
        <f t="shared" si="141"/>
        <v>0</v>
      </c>
      <c r="V614" s="136">
        <f t="shared" si="141"/>
        <v>0</v>
      </c>
      <c r="W614" s="136">
        <f t="shared" si="141"/>
        <v>-310000</v>
      </c>
      <c r="X614" s="136">
        <f t="shared" si="141"/>
        <v>0</v>
      </c>
      <c r="Y614" s="136">
        <f t="shared" si="141"/>
        <v>0</v>
      </c>
      <c r="Z614" s="136">
        <f t="shared" si="141"/>
        <v>0</v>
      </c>
      <c r="AA614" s="136">
        <f t="shared" si="141"/>
        <v>0</v>
      </c>
      <c r="AB614" s="136">
        <f t="shared" si="141"/>
        <v>-5805859</v>
      </c>
      <c r="AC614" s="136">
        <f t="shared" si="141"/>
        <v>0</v>
      </c>
      <c r="AD614" s="136">
        <f t="shared" si="141"/>
        <v>0</v>
      </c>
      <c r="AE614" s="136">
        <f t="shared" si="141"/>
        <v>0</v>
      </c>
      <c r="AF614" s="136">
        <f t="shared" si="141"/>
        <v>0</v>
      </c>
      <c r="AG614" s="136">
        <f t="shared" si="141"/>
        <v>-4834000</v>
      </c>
      <c r="AH614" s="136">
        <f t="shared" si="141"/>
        <v>0</v>
      </c>
      <c r="AI614" s="136">
        <f t="shared" si="141"/>
        <v>0</v>
      </c>
      <c r="AJ614" s="136">
        <f t="shared" si="141"/>
        <v>0</v>
      </c>
      <c r="AK614" s="136">
        <f t="shared" si="141"/>
        <v>0</v>
      </c>
      <c r="AL614" s="136">
        <f t="shared" si="141"/>
        <v>-4377000</v>
      </c>
      <c r="AM614" s="136">
        <f t="shared" si="141"/>
        <v>0</v>
      </c>
      <c r="AN614" s="136">
        <f t="shared" si="141"/>
        <v>0</v>
      </c>
      <c r="AO614" s="136">
        <f t="shared" si="141"/>
        <v>0</v>
      </c>
      <c r="AP614" s="136">
        <f t="shared" si="141"/>
        <v>0</v>
      </c>
      <c r="AQ614" s="136">
        <f t="shared" si="141"/>
        <v>-3131069</v>
      </c>
      <c r="AR614" s="136">
        <f t="shared" si="141"/>
        <v>0</v>
      </c>
      <c r="AS614" s="136">
        <f t="shared" si="141"/>
        <v>0</v>
      </c>
      <c r="AT614" s="136">
        <f t="shared" si="141"/>
        <v>0</v>
      </c>
      <c r="AU614" s="136">
        <f t="shared" si="141"/>
        <v>0</v>
      </c>
      <c r="AV614" s="136">
        <f t="shared" si="141"/>
        <v>-4988000</v>
      </c>
      <c r="AW614" s="136">
        <f t="shared" si="141"/>
        <v>0</v>
      </c>
      <c r="AX614" s="136">
        <f t="shared" si="141"/>
        <v>0</v>
      </c>
      <c r="AY614" s="136">
        <f t="shared" si="141"/>
        <v>0</v>
      </c>
      <c r="AZ614" s="136">
        <f t="shared" si="141"/>
        <v>0</v>
      </c>
      <c r="BA614" s="136">
        <f t="shared" si="141"/>
        <v>-3933</v>
      </c>
      <c r="BB614" s="136">
        <f t="shared" si="141"/>
        <v>0</v>
      </c>
      <c r="BC614" s="136">
        <f t="shared" si="141"/>
        <v>0</v>
      </c>
      <c r="BD614" s="136">
        <f t="shared" si="141"/>
        <v>0</v>
      </c>
      <c r="BE614" s="136">
        <f t="shared" si="141"/>
        <v>0</v>
      </c>
      <c r="BF614" s="136">
        <f t="shared" si="141"/>
        <v>-2188000</v>
      </c>
      <c r="BG614" s="136">
        <f t="shared" si="141"/>
        <v>0</v>
      </c>
      <c r="BH614" s="136">
        <f t="shared" si="141"/>
        <v>0</v>
      </c>
      <c r="BI614" s="136">
        <f t="shared" si="141"/>
        <v>0</v>
      </c>
      <c r="BJ614" s="136">
        <f t="shared" si="141"/>
        <v>0</v>
      </c>
      <c r="BK614" s="136">
        <f t="shared" si="141"/>
        <v>-1252758</v>
      </c>
      <c r="BL614" s="136">
        <f t="shared" si="141"/>
        <v>0</v>
      </c>
      <c r="BM614" s="136">
        <f t="shared" si="141"/>
        <v>0</v>
      </c>
      <c r="BN614" s="136">
        <f t="shared" si="141"/>
        <v>0</v>
      </c>
      <c r="BO614" s="136">
        <f t="shared" si="141"/>
        <v>0</v>
      </c>
      <c r="BP614" s="136">
        <f t="shared" si="141"/>
        <v>-2694000</v>
      </c>
      <c r="BQ614" s="136">
        <f t="shared" si="141"/>
        <v>0</v>
      </c>
      <c r="BR614" s="136">
        <f t="shared" si="141"/>
        <v>0</v>
      </c>
      <c r="BS614" s="136">
        <f t="shared" si="141"/>
        <v>0</v>
      </c>
      <c r="BT614" s="136">
        <f t="shared" ref="BP614:BY616" si="142">BT157-EL157</f>
        <v>0</v>
      </c>
      <c r="BU614" s="136">
        <f t="shared" si="142"/>
        <v>2443825</v>
      </c>
      <c r="BV614" s="136">
        <f t="shared" si="142"/>
        <v>0</v>
      </c>
      <c r="BW614" s="136">
        <f t="shared" si="142"/>
        <v>0</v>
      </c>
      <c r="BX614" s="136">
        <f t="shared" si="142"/>
        <v>0</v>
      </c>
      <c r="BY614" s="136">
        <f t="shared" si="142"/>
        <v>0</v>
      </c>
      <c r="CA614" s="136" t="e">
        <f>CA157-#REF!</f>
        <v>#REF!</v>
      </c>
      <c r="CB614" s="136" t="e">
        <f>CB157-#REF!</f>
        <v>#REF!</v>
      </c>
    </row>
    <row r="615" spans="8:80" hidden="1" x14ac:dyDescent="0.3">
      <c r="H615" s="136">
        <f t="shared" si="141"/>
        <v>-29760106</v>
      </c>
      <c r="I615" s="136">
        <f t="shared" si="141"/>
        <v>0</v>
      </c>
      <c r="J615" s="136">
        <f t="shared" si="141"/>
        <v>0</v>
      </c>
      <c r="K615" s="136">
        <f t="shared" si="141"/>
        <v>0</v>
      </c>
      <c r="L615" s="136">
        <f t="shared" si="141"/>
        <v>0</v>
      </c>
      <c r="M615" s="136">
        <f t="shared" si="141"/>
        <v>-2241809</v>
      </c>
      <c r="N615" s="136">
        <f t="shared" si="141"/>
        <v>0</v>
      </c>
      <c r="O615" s="136">
        <f t="shared" si="141"/>
        <v>0</v>
      </c>
      <c r="P615" s="136">
        <f t="shared" si="141"/>
        <v>0</v>
      </c>
      <c r="Q615" s="136">
        <f t="shared" si="141"/>
        <v>0</v>
      </c>
      <c r="R615" s="136">
        <f t="shared" si="141"/>
        <v>4885425</v>
      </c>
      <c r="S615" s="136">
        <f t="shared" si="141"/>
        <v>0</v>
      </c>
      <c r="T615" s="136">
        <f t="shared" si="141"/>
        <v>0</v>
      </c>
      <c r="U615" s="136">
        <f t="shared" si="141"/>
        <v>0</v>
      </c>
      <c r="V615" s="136">
        <f t="shared" si="141"/>
        <v>0</v>
      </c>
      <c r="W615" s="136">
        <f t="shared" si="141"/>
        <v>-90388</v>
      </c>
      <c r="X615" s="136">
        <f t="shared" si="141"/>
        <v>0</v>
      </c>
      <c r="Y615" s="136">
        <f t="shared" si="141"/>
        <v>0</v>
      </c>
      <c r="Z615" s="136">
        <f t="shared" si="141"/>
        <v>0</v>
      </c>
      <c r="AA615" s="136">
        <f t="shared" si="141"/>
        <v>0</v>
      </c>
      <c r="AB615" s="136">
        <f t="shared" si="141"/>
        <v>-4679912</v>
      </c>
      <c r="AC615" s="136">
        <f t="shared" si="141"/>
        <v>0</v>
      </c>
      <c r="AD615" s="136">
        <f t="shared" si="141"/>
        <v>0</v>
      </c>
      <c r="AE615" s="136">
        <f t="shared" si="141"/>
        <v>0</v>
      </c>
      <c r="AF615" s="136">
        <f t="shared" si="141"/>
        <v>0</v>
      </c>
      <c r="AG615" s="136">
        <f t="shared" si="141"/>
        <v>-4017491</v>
      </c>
      <c r="AH615" s="136">
        <f t="shared" si="141"/>
        <v>0</v>
      </c>
      <c r="AI615" s="136">
        <f t="shared" si="141"/>
        <v>0</v>
      </c>
      <c r="AJ615" s="136">
        <f t="shared" si="141"/>
        <v>0</v>
      </c>
      <c r="AK615" s="136">
        <f t="shared" si="141"/>
        <v>0</v>
      </c>
      <c r="AL615" s="136">
        <f t="shared" si="141"/>
        <v>-3722701</v>
      </c>
      <c r="AM615" s="136">
        <f t="shared" si="141"/>
        <v>0</v>
      </c>
      <c r="AN615" s="136">
        <f t="shared" si="141"/>
        <v>0</v>
      </c>
      <c r="AO615" s="136">
        <f t="shared" si="141"/>
        <v>0</v>
      </c>
      <c r="AP615" s="136">
        <f t="shared" si="141"/>
        <v>0</v>
      </c>
      <c r="AQ615" s="136">
        <f t="shared" si="141"/>
        <v>-2650702</v>
      </c>
      <c r="AR615" s="136">
        <f t="shared" si="141"/>
        <v>0</v>
      </c>
      <c r="AS615" s="136">
        <f t="shared" si="141"/>
        <v>0</v>
      </c>
      <c r="AT615" s="136">
        <f t="shared" si="141"/>
        <v>0</v>
      </c>
      <c r="AU615" s="136">
        <f t="shared" si="141"/>
        <v>0</v>
      </c>
      <c r="AV615" s="136">
        <f t="shared" si="141"/>
        <v>-4246762</v>
      </c>
      <c r="AW615" s="136">
        <f t="shared" si="141"/>
        <v>0</v>
      </c>
      <c r="AX615" s="136">
        <f t="shared" si="141"/>
        <v>0</v>
      </c>
      <c r="AY615" s="136">
        <f t="shared" si="141"/>
        <v>0</v>
      </c>
      <c r="AZ615" s="136">
        <f t="shared" si="141"/>
        <v>0</v>
      </c>
      <c r="BA615" s="136">
        <f t="shared" si="141"/>
        <v>-3367</v>
      </c>
      <c r="BB615" s="136">
        <f t="shared" si="141"/>
        <v>0</v>
      </c>
      <c r="BC615" s="136">
        <f t="shared" si="141"/>
        <v>0</v>
      </c>
      <c r="BD615" s="136">
        <f t="shared" si="141"/>
        <v>0</v>
      </c>
      <c r="BE615" s="136">
        <f t="shared" si="141"/>
        <v>0</v>
      </c>
      <c r="BF615" s="136">
        <f t="shared" si="141"/>
        <v>-1832978</v>
      </c>
      <c r="BG615" s="136">
        <f t="shared" si="141"/>
        <v>0</v>
      </c>
      <c r="BH615" s="136">
        <f t="shared" si="141"/>
        <v>0</v>
      </c>
      <c r="BI615" s="136">
        <f t="shared" si="141"/>
        <v>0</v>
      </c>
      <c r="BJ615" s="136">
        <f t="shared" si="141"/>
        <v>0</v>
      </c>
      <c r="BK615" s="136">
        <f t="shared" si="141"/>
        <v>-1051697</v>
      </c>
      <c r="BL615" s="136">
        <f t="shared" si="141"/>
        <v>0</v>
      </c>
      <c r="BM615" s="136">
        <f t="shared" si="141"/>
        <v>0</v>
      </c>
      <c r="BN615" s="136">
        <f t="shared" si="141"/>
        <v>0</v>
      </c>
      <c r="BO615" s="136">
        <f t="shared" si="141"/>
        <v>0</v>
      </c>
      <c r="BP615" s="136">
        <f t="shared" si="142"/>
        <v>-2268619</v>
      </c>
      <c r="BQ615" s="136">
        <f t="shared" si="142"/>
        <v>0</v>
      </c>
      <c r="BR615" s="136">
        <f t="shared" si="142"/>
        <v>0</v>
      </c>
      <c r="BS615" s="136">
        <f t="shared" si="142"/>
        <v>0</v>
      </c>
      <c r="BT615" s="136">
        <f t="shared" si="142"/>
        <v>0</v>
      </c>
      <c r="BU615" s="136">
        <f t="shared" si="142"/>
        <v>2553228</v>
      </c>
      <c r="BV615" s="136">
        <f t="shared" si="142"/>
        <v>0</v>
      </c>
      <c r="BW615" s="136">
        <f t="shared" si="142"/>
        <v>0</v>
      </c>
      <c r="BX615" s="136">
        <f t="shared" si="142"/>
        <v>0</v>
      </c>
      <c r="BY615" s="136">
        <f t="shared" si="142"/>
        <v>0</v>
      </c>
      <c r="CA615" s="136" t="e">
        <f>CA158-#REF!</f>
        <v>#REF!</v>
      </c>
      <c r="CB615" s="136" t="e">
        <f>CB158-#REF!</f>
        <v>#REF!</v>
      </c>
    </row>
    <row r="616" spans="8:80" hidden="1" x14ac:dyDescent="0.3">
      <c r="H616" s="136">
        <f t="shared" si="141"/>
        <v>-6527688</v>
      </c>
      <c r="I616" s="136">
        <f t="shared" si="141"/>
        <v>0</v>
      </c>
      <c r="J616" s="136">
        <f t="shared" si="141"/>
        <v>0</v>
      </c>
      <c r="K616" s="136">
        <f t="shared" si="141"/>
        <v>0</v>
      </c>
      <c r="L616" s="136">
        <f t="shared" si="141"/>
        <v>0</v>
      </c>
      <c r="M616" s="136">
        <f t="shared" si="141"/>
        <v>-940191</v>
      </c>
      <c r="N616" s="136">
        <f t="shared" si="141"/>
        <v>0</v>
      </c>
      <c r="O616" s="136">
        <f t="shared" si="141"/>
        <v>0</v>
      </c>
      <c r="P616" s="136">
        <f t="shared" si="141"/>
        <v>0</v>
      </c>
      <c r="Q616" s="136">
        <f t="shared" si="141"/>
        <v>0</v>
      </c>
      <c r="R616" s="136">
        <f t="shared" si="141"/>
        <v>1050400</v>
      </c>
      <c r="S616" s="136">
        <f t="shared" si="141"/>
        <v>0</v>
      </c>
      <c r="T616" s="136">
        <f t="shared" si="141"/>
        <v>0</v>
      </c>
      <c r="U616" s="136">
        <f t="shared" si="141"/>
        <v>0</v>
      </c>
      <c r="V616" s="136">
        <f t="shared" si="141"/>
        <v>0</v>
      </c>
      <c r="W616" s="136">
        <f t="shared" si="141"/>
        <v>-219612</v>
      </c>
      <c r="X616" s="136">
        <f t="shared" si="141"/>
        <v>0</v>
      </c>
      <c r="Y616" s="136">
        <f t="shared" si="141"/>
        <v>0</v>
      </c>
      <c r="Z616" s="136">
        <f t="shared" si="141"/>
        <v>0</v>
      </c>
      <c r="AA616" s="136">
        <f t="shared" si="141"/>
        <v>0</v>
      </c>
      <c r="AB616" s="136">
        <f t="shared" si="141"/>
        <v>-1125947</v>
      </c>
      <c r="AC616" s="136">
        <f t="shared" si="141"/>
        <v>0</v>
      </c>
      <c r="AD616" s="136">
        <f t="shared" si="141"/>
        <v>0</v>
      </c>
      <c r="AE616" s="136">
        <f t="shared" si="141"/>
        <v>0</v>
      </c>
      <c r="AF616" s="136">
        <f t="shared" si="141"/>
        <v>0</v>
      </c>
      <c r="AG616" s="136">
        <f t="shared" si="141"/>
        <v>-816509</v>
      </c>
      <c r="AH616" s="136">
        <f t="shared" si="141"/>
        <v>0</v>
      </c>
      <c r="AI616" s="136">
        <f t="shared" si="141"/>
        <v>0</v>
      </c>
      <c r="AJ616" s="136">
        <f t="shared" si="141"/>
        <v>0</v>
      </c>
      <c r="AK616" s="136">
        <f t="shared" si="141"/>
        <v>0</v>
      </c>
      <c r="AL616" s="136">
        <f t="shared" si="141"/>
        <v>-654299</v>
      </c>
      <c r="AM616" s="136">
        <f t="shared" si="141"/>
        <v>0</v>
      </c>
      <c r="AN616" s="136">
        <f t="shared" si="141"/>
        <v>0</v>
      </c>
      <c r="AO616" s="136">
        <f t="shared" si="141"/>
        <v>0</v>
      </c>
      <c r="AP616" s="136">
        <f t="shared" si="141"/>
        <v>0</v>
      </c>
      <c r="AQ616" s="136">
        <f t="shared" si="141"/>
        <v>-480367</v>
      </c>
      <c r="AR616" s="136">
        <f t="shared" si="141"/>
        <v>0</v>
      </c>
      <c r="AS616" s="136">
        <f t="shared" si="141"/>
        <v>0</v>
      </c>
      <c r="AT616" s="136">
        <f t="shared" si="141"/>
        <v>0</v>
      </c>
      <c r="AU616" s="136">
        <f t="shared" si="141"/>
        <v>0</v>
      </c>
      <c r="AV616" s="136">
        <f t="shared" si="141"/>
        <v>-741238</v>
      </c>
      <c r="AW616" s="136">
        <f t="shared" si="141"/>
        <v>0</v>
      </c>
      <c r="AX616" s="136">
        <f t="shared" si="141"/>
        <v>0</v>
      </c>
      <c r="AY616" s="136">
        <f t="shared" si="141"/>
        <v>0</v>
      </c>
      <c r="AZ616" s="136">
        <f t="shared" si="141"/>
        <v>0</v>
      </c>
      <c r="BA616" s="136">
        <f t="shared" si="141"/>
        <v>-566</v>
      </c>
      <c r="BB616" s="136">
        <f t="shared" si="141"/>
        <v>0</v>
      </c>
      <c r="BC616" s="136">
        <f t="shared" si="141"/>
        <v>0</v>
      </c>
      <c r="BD616" s="136">
        <f t="shared" si="141"/>
        <v>0</v>
      </c>
      <c r="BE616" s="136">
        <f t="shared" si="141"/>
        <v>0</v>
      </c>
      <c r="BF616" s="136">
        <f t="shared" si="141"/>
        <v>-355022</v>
      </c>
      <c r="BG616" s="136">
        <f t="shared" si="141"/>
        <v>0</v>
      </c>
      <c r="BH616" s="136">
        <f t="shared" si="141"/>
        <v>0</v>
      </c>
      <c r="BI616" s="136">
        <f t="shared" si="141"/>
        <v>0</v>
      </c>
      <c r="BJ616" s="136">
        <f t="shared" si="141"/>
        <v>0</v>
      </c>
      <c r="BK616" s="136">
        <f t="shared" si="141"/>
        <v>-201061</v>
      </c>
      <c r="BL616" s="136">
        <f t="shared" si="141"/>
        <v>0</v>
      </c>
      <c r="BM616" s="136">
        <f t="shared" si="141"/>
        <v>0</v>
      </c>
      <c r="BN616" s="136">
        <f t="shared" si="141"/>
        <v>0</v>
      </c>
      <c r="BO616" s="136">
        <f t="shared" si="141"/>
        <v>0</v>
      </c>
      <c r="BP616" s="136">
        <f t="shared" si="142"/>
        <v>-425381</v>
      </c>
      <c r="BQ616" s="136">
        <f t="shared" si="142"/>
        <v>0</v>
      </c>
      <c r="BR616" s="136">
        <f t="shared" si="142"/>
        <v>0</v>
      </c>
      <c r="BS616" s="136">
        <f t="shared" si="142"/>
        <v>0</v>
      </c>
      <c r="BT616" s="136">
        <f t="shared" si="142"/>
        <v>0</v>
      </c>
      <c r="BU616" s="136">
        <f t="shared" si="142"/>
        <v>-109403</v>
      </c>
      <c r="BV616" s="136">
        <f t="shared" si="142"/>
        <v>0</v>
      </c>
      <c r="BW616" s="136">
        <f t="shared" si="142"/>
        <v>0</v>
      </c>
      <c r="BX616" s="136">
        <f t="shared" si="142"/>
        <v>0</v>
      </c>
      <c r="BY616" s="136">
        <f t="shared" si="142"/>
        <v>0</v>
      </c>
      <c r="CA616" s="136" t="e">
        <f>CA159-#REF!</f>
        <v>#REF!</v>
      </c>
      <c r="CB616" s="136" t="e">
        <f>CB159-#REF!</f>
        <v>#REF!</v>
      </c>
    </row>
    <row r="617" spans="8:80" hidden="1" x14ac:dyDescent="0.3">
      <c r="H617" s="136" t="e">
        <f>#REF!-#REF!</f>
        <v>#REF!</v>
      </c>
      <c r="I617" s="136" t="e">
        <f>#REF!-#REF!</f>
        <v>#REF!</v>
      </c>
      <c r="J617" s="136" t="e">
        <f>#REF!-#REF!</f>
        <v>#REF!</v>
      </c>
      <c r="K617" s="136" t="e">
        <f>#REF!-#REF!</f>
        <v>#REF!</v>
      </c>
      <c r="L617" s="136" t="e">
        <f>#REF!-#REF!</f>
        <v>#REF!</v>
      </c>
      <c r="M617" s="136" t="e">
        <f>#REF!-#REF!</f>
        <v>#REF!</v>
      </c>
      <c r="N617" s="136" t="e">
        <f>#REF!-#REF!</f>
        <v>#REF!</v>
      </c>
      <c r="O617" s="136" t="e">
        <f>#REF!-#REF!</f>
        <v>#REF!</v>
      </c>
      <c r="P617" s="136" t="e">
        <f>#REF!-#REF!</f>
        <v>#REF!</v>
      </c>
      <c r="Q617" s="136" t="e">
        <f>#REF!-#REF!</f>
        <v>#REF!</v>
      </c>
      <c r="R617" s="136" t="e">
        <f>#REF!-#REF!</f>
        <v>#REF!</v>
      </c>
      <c r="S617" s="136" t="e">
        <f>#REF!-#REF!</f>
        <v>#REF!</v>
      </c>
      <c r="T617" s="136" t="e">
        <f>#REF!-#REF!</f>
        <v>#REF!</v>
      </c>
      <c r="U617" s="136" t="e">
        <f>#REF!-#REF!</f>
        <v>#REF!</v>
      </c>
      <c r="V617" s="136" t="e">
        <f>#REF!-#REF!</f>
        <v>#REF!</v>
      </c>
      <c r="W617" s="136" t="e">
        <f>#REF!-#REF!</f>
        <v>#REF!</v>
      </c>
      <c r="X617" s="136" t="e">
        <f>#REF!-#REF!</f>
        <v>#REF!</v>
      </c>
      <c r="Y617" s="136" t="e">
        <f>#REF!-#REF!</f>
        <v>#REF!</v>
      </c>
      <c r="Z617" s="136" t="e">
        <f>#REF!-#REF!</f>
        <v>#REF!</v>
      </c>
      <c r="AA617" s="136" t="e">
        <f>#REF!-#REF!</f>
        <v>#REF!</v>
      </c>
      <c r="AB617" s="136" t="e">
        <f>#REF!-#REF!</f>
        <v>#REF!</v>
      </c>
      <c r="AC617" s="136" t="e">
        <f>#REF!-#REF!</f>
        <v>#REF!</v>
      </c>
      <c r="AD617" s="136" t="e">
        <f>#REF!-#REF!</f>
        <v>#REF!</v>
      </c>
      <c r="AE617" s="136" t="e">
        <f>#REF!-#REF!</f>
        <v>#REF!</v>
      </c>
      <c r="AF617" s="136" t="e">
        <f>#REF!-#REF!</f>
        <v>#REF!</v>
      </c>
      <c r="AG617" s="136" t="e">
        <f>#REF!-#REF!</f>
        <v>#REF!</v>
      </c>
      <c r="AH617" s="136" t="e">
        <f>#REF!-#REF!</f>
        <v>#REF!</v>
      </c>
      <c r="AI617" s="136" t="e">
        <f>#REF!-#REF!</f>
        <v>#REF!</v>
      </c>
      <c r="AJ617" s="136" t="e">
        <f>#REF!-#REF!</f>
        <v>#REF!</v>
      </c>
      <c r="AK617" s="136" t="e">
        <f>#REF!-#REF!</f>
        <v>#REF!</v>
      </c>
      <c r="AL617" s="136" t="e">
        <f>#REF!-#REF!</f>
        <v>#REF!</v>
      </c>
      <c r="AM617" s="136" t="e">
        <f>#REF!-#REF!</f>
        <v>#REF!</v>
      </c>
      <c r="AN617" s="136" t="e">
        <f>#REF!-#REF!</f>
        <v>#REF!</v>
      </c>
      <c r="AO617" s="136" t="e">
        <f>#REF!-#REF!</f>
        <v>#REF!</v>
      </c>
      <c r="AP617" s="136" t="e">
        <f>#REF!-#REF!</f>
        <v>#REF!</v>
      </c>
      <c r="AQ617" s="136" t="e">
        <f>#REF!-#REF!</f>
        <v>#REF!</v>
      </c>
      <c r="AR617" s="136" t="e">
        <f>#REF!-#REF!</f>
        <v>#REF!</v>
      </c>
      <c r="AS617" s="136" t="e">
        <f>#REF!-#REF!</f>
        <v>#REF!</v>
      </c>
      <c r="AT617" s="136" t="e">
        <f>#REF!-#REF!</f>
        <v>#REF!</v>
      </c>
      <c r="AU617" s="136" t="e">
        <f>#REF!-#REF!</f>
        <v>#REF!</v>
      </c>
      <c r="AV617" s="136" t="e">
        <f>#REF!-#REF!</f>
        <v>#REF!</v>
      </c>
      <c r="AW617" s="136" t="e">
        <f>#REF!-#REF!</f>
        <v>#REF!</v>
      </c>
      <c r="AX617" s="136" t="e">
        <f>#REF!-#REF!</f>
        <v>#REF!</v>
      </c>
      <c r="AY617" s="136" t="e">
        <f>#REF!-#REF!</f>
        <v>#REF!</v>
      </c>
      <c r="AZ617" s="136" t="e">
        <f>#REF!-#REF!</f>
        <v>#REF!</v>
      </c>
      <c r="BA617" s="136" t="e">
        <f>#REF!-#REF!</f>
        <v>#REF!</v>
      </c>
      <c r="BB617" s="136" t="e">
        <f>#REF!-#REF!</f>
        <v>#REF!</v>
      </c>
      <c r="BC617" s="136" t="e">
        <f>#REF!-#REF!</f>
        <v>#REF!</v>
      </c>
      <c r="BD617" s="136" t="e">
        <f>#REF!-#REF!</f>
        <v>#REF!</v>
      </c>
      <c r="BE617" s="136" t="e">
        <f>#REF!-#REF!</f>
        <v>#REF!</v>
      </c>
      <c r="BF617" s="136" t="e">
        <f>#REF!-#REF!</f>
        <v>#REF!</v>
      </c>
      <c r="BG617" s="136" t="e">
        <f>#REF!-#REF!</f>
        <v>#REF!</v>
      </c>
      <c r="BH617" s="136" t="e">
        <f>#REF!-#REF!</f>
        <v>#REF!</v>
      </c>
      <c r="BI617" s="136" t="e">
        <f>#REF!-#REF!</f>
        <v>#REF!</v>
      </c>
      <c r="BJ617" s="136" t="e">
        <f>#REF!-#REF!</f>
        <v>#REF!</v>
      </c>
      <c r="BK617" s="136" t="e">
        <f>#REF!-#REF!</f>
        <v>#REF!</v>
      </c>
      <c r="BL617" s="136" t="e">
        <f>#REF!-#REF!</f>
        <v>#REF!</v>
      </c>
      <c r="BM617" s="136" t="e">
        <f>#REF!-#REF!</f>
        <v>#REF!</v>
      </c>
      <c r="BN617" s="136" t="e">
        <f>#REF!-#REF!</f>
        <v>#REF!</v>
      </c>
      <c r="BO617" s="136" t="e">
        <f>#REF!-#REF!</f>
        <v>#REF!</v>
      </c>
      <c r="BP617" s="136" t="e">
        <f>#REF!-#REF!</f>
        <v>#REF!</v>
      </c>
      <c r="BQ617" s="136" t="e">
        <f>#REF!-#REF!</f>
        <v>#REF!</v>
      </c>
      <c r="BR617" s="136" t="e">
        <f>#REF!-#REF!</f>
        <v>#REF!</v>
      </c>
      <c r="BS617" s="136" t="e">
        <f>#REF!-#REF!</f>
        <v>#REF!</v>
      </c>
      <c r="BT617" s="136" t="e">
        <f>#REF!-#REF!</f>
        <v>#REF!</v>
      </c>
      <c r="BU617" s="136" t="e">
        <f>#REF!-#REF!</f>
        <v>#REF!</v>
      </c>
      <c r="BV617" s="136" t="e">
        <f>#REF!-#REF!</f>
        <v>#REF!</v>
      </c>
      <c r="BW617" s="136" t="e">
        <f>#REF!-#REF!</f>
        <v>#REF!</v>
      </c>
      <c r="BX617" s="136" t="e">
        <f>#REF!-#REF!</f>
        <v>#REF!</v>
      </c>
      <c r="BY617" s="136" t="e">
        <f>#REF!-#REF!</f>
        <v>#REF!</v>
      </c>
      <c r="CA617" s="136" t="e">
        <f>#REF!-#REF!</f>
        <v>#REF!</v>
      </c>
      <c r="CB617" s="136" t="e">
        <f>#REF!-#REF!</f>
        <v>#REF!</v>
      </c>
    </row>
    <row r="618" spans="8:80" hidden="1" x14ac:dyDescent="0.3">
      <c r="H618" s="136">
        <f t="shared" ref="H618:BS621" si="143">H160-BZ160</f>
        <v>0</v>
      </c>
      <c r="I618" s="136">
        <f t="shared" si="143"/>
        <v>0</v>
      </c>
      <c r="J618" s="136">
        <f t="shared" si="143"/>
        <v>0</v>
      </c>
      <c r="K618" s="136">
        <f t="shared" si="143"/>
        <v>0</v>
      </c>
      <c r="L618" s="136">
        <f t="shared" si="143"/>
        <v>0</v>
      </c>
      <c r="M618" s="136">
        <f t="shared" si="143"/>
        <v>0</v>
      </c>
      <c r="N618" s="136">
        <f t="shared" si="143"/>
        <v>0</v>
      </c>
      <c r="O618" s="136">
        <f t="shared" si="143"/>
        <v>0</v>
      </c>
      <c r="P618" s="136">
        <f t="shared" si="143"/>
        <v>0</v>
      </c>
      <c r="Q618" s="136">
        <f t="shared" si="143"/>
        <v>0</v>
      </c>
      <c r="R618" s="136">
        <f t="shared" si="143"/>
        <v>0</v>
      </c>
      <c r="S618" s="136">
        <f t="shared" si="143"/>
        <v>0</v>
      </c>
      <c r="T618" s="136">
        <f t="shared" si="143"/>
        <v>0</v>
      </c>
      <c r="U618" s="136">
        <f t="shared" si="143"/>
        <v>0</v>
      </c>
      <c r="V618" s="136">
        <f t="shared" si="143"/>
        <v>0</v>
      </c>
      <c r="W618" s="136">
        <f t="shared" si="143"/>
        <v>0</v>
      </c>
      <c r="X618" s="136">
        <f t="shared" si="143"/>
        <v>0</v>
      </c>
      <c r="Y618" s="136">
        <f t="shared" si="143"/>
        <v>0</v>
      </c>
      <c r="Z618" s="136">
        <f t="shared" si="143"/>
        <v>0</v>
      </c>
      <c r="AA618" s="136">
        <f t="shared" si="143"/>
        <v>0</v>
      </c>
      <c r="AB618" s="136">
        <f t="shared" si="143"/>
        <v>0</v>
      </c>
      <c r="AC618" s="136">
        <f t="shared" si="143"/>
        <v>0</v>
      </c>
      <c r="AD618" s="136">
        <f t="shared" si="143"/>
        <v>0</v>
      </c>
      <c r="AE618" s="136">
        <f t="shared" si="143"/>
        <v>0</v>
      </c>
      <c r="AF618" s="136">
        <f t="shared" si="143"/>
        <v>0</v>
      </c>
      <c r="AG618" s="136">
        <f t="shared" si="143"/>
        <v>0</v>
      </c>
      <c r="AH618" s="136">
        <f t="shared" si="143"/>
        <v>0</v>
      </c>
      <c r="AI618" s="136">
        <f t="shared" si="143"/>
        <v>0</v>
      </c>
      <c r="AJ618" s="136">
        <f t="shared" si="143"/>
        <v>0</v>
      </c>
      <c r="AK618" s="136">
        <f t="shared" si="143"/>
        <v>0</v>
      </c>
      <c r="AL618" s="136">
        <f t="shared" si="143"/>
        <v>0</v>
      </c>
      <c r="AM618" s="136">
        <f t="shared" si="143"/>
        <v>0</v>
      </c>
      <c r="AN618" s="136">
        <f t="shared" si="143"/>
        <v>0</v>
      </c>
      <c r="AO618" s="136">
        <f t="shared" si="143"/>
        <v>0</v>
      </c>
      <c r="AP618" s="136">
        <f t="shared" si="143"/>
        <v>0</v>
      </c>
      <c r="AQ618" s="136">
        <f t="shared" si="143"/>
        <v>0</v>
      </c>
      <c r="AR618" s="136">
        <f t="shared" si="143"/>
        <v>0</v>
      </c>
      <c r="AS618" s="136">
        <f t="shared" si="143"/>
        <v>0</v>
      </c>
      <c r="AT618" s="136">
        <f t="shared" si="143"/>
        <v>0</v>
      </c>
      <c r="AU618" s="136">
        <f t="shared" si="143"/>
        <v>0</v>
      </c>
      <c r="AV618" s="136">
        <f t="shared" si="143"/>
        <v>0</v>
      </c>
      <c r="AW618" s="136">
        <f t="shared" si="143"/>
        <v>0</v>
      </c>
      <c r="AX618" s="136">
        <f t="shared" si="143"/>
        <v>0</v>
      </c>
      <c r="AY618" s="136">
        <f t="shared" si="143"/>
        <v>0</v>
      </c>
      <c r="AZ618" s="136">
        <f t="shared" si="143"/>
        <v>0</v>
      </c>
      <c r="BA618" s="136">
        <f t="shared" si="143"/>
        <v>0</v>
      </c>
      <c r="BB618" s="136">
        <f t="shared" si="143"/>
        <v>0</v>
      </c>
      <c r="BC618" s="136">
        <f t="shared" si="143"/>
        <v>0</v>
      </c>
      <c r="BD618" s="136">
        <f t="shared" si="143"/>
        <v>0</v>
      </c>
      <c r="BE618" s="136">
        <f t="shared" si="143"/>
        <v>0</v>
      </c>
      <c r="BF618" s="136">
        <f t="shared" si="143"/>
        <v>0</v>
      </c>
      <c r="BG618" s="136">
        <f t="shared" si="143"/>
        <v>0</v>
      </c>
      <c r="BH618" s="136">
        <f t="shared" si="143"/>
        <v>0</v>
      </c>
      <c r="BI618" s="136">
        <f t="shared" si="143"/>
        <v>0</v>
      </c>
      <c r="BJ618" s="136">
        <f t="shared" si="143"/>
        <v>0</v>
      </c>
      <c r="BK618" s="136">
        <f t="shared" si="143"/>
        <v>0</v>
      </c>
      <c r="BL618" s="136">
        <f t="shared" si="143"/>
        <v>0</v>
      </c>
      <c r="BM618" s="136">
        <f t="shared" si="143"/>
        <v>0</v>
      </c>
      <c r="BN618" s="136">
        <f t="shared" si="143"/>
        <v>0</v>
      </c>
      <c r="BO618" s="136">
        <f t="shared" si="143"/>
        <v>0</v>
      </c>
      <c r="BP618" s="136">
        <f t="shared" si="143"/>
        <v>0</v>
      </c>
      <c r="BQ618" s="136">
        <f t="shared" si="143"/>
        <v>0</v>
      </c>
      <c r="BR618" s="136">
        <f t="shared" si="143"/>
        <v>0</v>
      </c>
      <c r="BS618" s="136">
        <f t="shared" si="143"/>
        <v>0</v>
      </c>
      <c r="BT618" s="136">
        <f t="shared" ref="BT618:BY633" si="144">BT160-EL160</f>
        <v>0</v>
      </c>
      <c r="BU618" s="136">
        <f t="shared" si="144"/>
        <v>0</v>
      </c>
      <c r="BV618" s="136">
        <f t="shared" si="144"/>
        <v>0</v>
      </c>
      <c r="BW618" s="136">
        <f t="shared" si="144"/>
        <v>0</v>
      </c>
      <c r="BX618" s="136">
        <f t="shared" si="144"/>
        <v>0</v>
      </c>
      <c r="BY618" s="136">
        <f t="shared" si="144"/>
        <v>0</v>
      </c>
      <c r="CA618" s="136" t="e">
        <f>CA160-#REF!</f>
        <v>#REF!</v>
      </c>
      <c r="CB618" s="136" t="e">
        <f>CB160-#REF!</f>
        <v>#REF!</v>
      </c>
    </row>
    <row r="619" spans="8:80" hidden="1" x14ac:dyDescent="0.3">
      <c r="H619" s="136">
        <f t="shared" si="143"/>
        <v>0</v>
      </c>
      <c r="I619" s="136">
        <f t="shared" si="143"/>
        <v>0</v>
      </c>
      <c r="J619" s="136">
        <f t="shared" si="143"/>
        <v>0</v>
      </c>
      <c r="K619" s="136">
        <f t="shared" si="143"/>
        <v>0</v>
      </c>
      <c r="L619" s="136">
        <f t="shared" si="143"/>
        <v>0</v>
      </c>
      <c r="M619" s="136">
        <f t="shared" si="143"/>
        <v>0</v>
      </c>
      <c r="N619" s="136">
        <f t="shared" si="143"/>
        <v>0</v>
      </c>
      <c r="O619" s="136">
        <f t="shared" si="143"/>
        <v>0</v>
      </c>
      <c r="P619" s="136">
        <f t="shared" si="143"/>
        <v>0</v>
      </c>
      <c r="Q619" s="136">
        <f t="shared" si="143"/>
        <v>0</v>
      </c>
      <c r="R619" s="136">
        <f t="shared" si="143"/>
        <v>0</v>
      </c>
      <c r="S619" s="136">
        <f t="shared" si="143"/>
        <v>0</v>
      </c>
      <c r="T619" s="136">
        <f t="shared" si="143"/>
        <v>0</v>
      </c>
      <c r="U619" s="136">
        <f t="shared" si="143"/>
        <v>0</v>
      </c>
      <c r="V619" s="136">
        <f t="shared" si="143"/>
        <v>0</v>
      </c>
      <c r="W619" s="136">
        <f t="shared" si="143"/>
        <v>0</v>
      </c>
      <c r="X619" s="136">
        <f t="shared" si="143"/>
        <v>0</v>
      </c>
      <c r="Y619" s="136">
        <f t="shared" si="143"/>
        <v>0</v>
      </c>
      <c r="Z619" s="136">
        <f t="shared" si="143"/>
        <v>0</v>
      </c>
      <c r="AA619" s="136">
        <f t="shared" si="143"/>
        <v>0</v>
      </c>
      <c r="AB619" s="136">
        <f t="shared" si="143"/>
        <v>0</v>
      </c>
      <c r="AC619" s="136">
        <f t="shared" si="143"/>
        <v>0</v>
      </c>
      <c r="AD619" s="136">
        <f t="shared" si="143"/>
        <v>0</v>
      </c>
      <c r="AE619" s="136">
        <f t="shared" si="143"/>
        <v>0</v>
      </c>
      <c r="AF619" s="136">
        <f t="shared" si="143"/>
        <v>0</v>
      </c>
      <c r="AG619" s="136">
        <f t="shared" si="143"/>
        <v>0</v>
      </c>
      <c r="AH619" s="136">
        <f t="shared" si="143"/>
        <v>0</v>
      </c>
      <c r="AI619" s="136">
        <f t="shared" si="143"/>
        <v>0</v>
      </c>
      <c r="AJ619" s="136">
        <f t="shared" si="143"/>
        <v>0</v>
      </c>
      <c r="AK619" s="136">
        <f t="shared" si="143"/>
        <v>0</v>
      </c>
      <c r="AL619" s="136">
        <f t="shared" si="143"/>
        <v>0</v>
      </c>
      <c r="AM619" s="136">
        <f t="shared" si="143"/>
        <v>0</v>
      </c>
      <c r="AN619" s="136">
        <f t="shared" si="143"/>
        <v>0</v>
      </c>
      <c r="AO619" s="136">
        <f t="shared" si="143"/>
        <v>0</v>
      </c>
      <c r="AP619" s="136">
        <f t="shared" si="143"/>
        <v>0</v>
      </c>
      <c r="AQ619" s="136">
        <f t="shared" si="143"/>
        <v>0</v>
      </c>
      <c r="AR619" s="136">
        <f t="shared" si="143"/>
        <v>0</v>
      </c>
      <c r="AS619" s="136">
        <f t="shared" si="143"/>
        <v>0</v>
      </c>
      <c r="AT619" s="136">
        <f t="shared" si="143"/>
        <v>0</v>
      </c>
      <c r="AU619" s="136">
        <f t="shared" si="143"/>
        <v>0</v>
      </c>
      <c r="AV619" s="136">
        <f t="shared" si="143"/>
        <v>0</v>
      </c>
      <c r="AW619" s="136">
        <f t="shared" si="143"/>
        <v>0</v>
      </c>
      <c r="AX619" s="136">
        <f t="shared" si="143"/>
        <v>0</v>
      </c>
      <c r="AY619" s="136">
        <f t="shared" si="143"/>
        <v>0</v>
      </c>
      <c r="AZ619" s="136">
        <f t="shared" si="143"/>
        <v>0</v>
      </c>
      <c r="BA619" s="136">
        <f t="shared" si="143"/>
        <v>0</v>
      </c>
      <c r="BB619" s="136">
        <f t="shared" si="143"/>
        <v>0</v>
      </c>
      <c r="BC619" s="136">
        <f t="shared" si="143"/>
        <v>0</v>
      </c>
      <c r="BD619" s="136">
        <f t="shared" si="143"/>
        <v>0</v>
      </c>
      <c r="BE619" s="136">
        <f t="shared" si="143"/>
        <v>0</v>
      </c>
      <c r="BF619" s="136">
        <f t="shared" si="143"/>
        <v>0</v>
      </c>
      <c r="BG619" s="136">
        <f t="shared" si="143"/>
        <v>0</v>
      </c>
      <c r="BH619" s="136">
        <f t="shared" si="143"/>
        <v>0</v>
      </c>
      <c r="BI619" s="136">
        <f t="shared" si="143"/>
        <v>0</v>
      </c>
      <c r="BJ619" s="136">
        <f t="shared" si="143"/>
        <v>0</v>
      </c>
      <c r="BK619" s="136">
        <f t="shared" si="143"/>
        <v>0</v>
      </c>
      <c r="BL619" s="136">
        <f t="shared" si="143"/>
        <v>0</v>
      </c>
      <c r="BM619" s="136">
        <f t="shared" si="143"/>
        <v>0</v>
      </c>
      <c r="BN619" s="136">
        <f t="shared" si="143"/>
        <v>0</v>
      </c>
      <c r="BO619" s="136">
        <f t="shared" si="143"/>
        <v>0</v>
      </c>
      <c r="BP619" s="136">
        <f t="shared" si="143"/>
        <v>0</v>
      </c>
      <c r="BQ619" s="136">
        <f t="shared" si="143"/>
        <v>0</v>
      </c>
      <c r="BR619" s="136">
        <f t="shared" si="143"/>
        <v>0</v>
      </c>
      <c r="BS619" s="136">
        <f t="shared" si="143"/>
        <v>0</v>
      </c>
      <c r="BT619" s="136">
        <f t="shared" si="144"/>
        <v>0</v>
      </c>
      <c r="BU619" s="136">
        <f t="shared" si="144"/>
        <v>0</v>
      </c>
      <c r="BV619" s="136">
        <f t="shared" si="144"/>
        <v>0</v>
      </c>
      <c r="BW619" s="136">
        <f t="shared" si="144"/>
        <v>0</v>
      </c>
      <c r="BX619" s="136">
        <f t="shared" si="144"/>
        <v>0</v>
      </c>
      <c r="BY619" s="136">
        <f t="shared" si="144"/>
        <v>0</v>
      </c>
      <c r="CA619" s="136" t="e">
        <f>CA161-#REF!</f>
        <v>#REF!</v>
      </c>
      <c r="CB619" s="136" t="e">
        <f>CB161-#REF!</f>
        <v>#REF!</v>
      </c>
    </row>
    <row r="620" spans="8:80" hidden="1" x14ac:dyDescent="0.3">
      <c r="H620" s="136">
        <f t="shared" si="143"/>
        <v>0</v>
      </c>
      <c r="I620" s="136">
        <f t="shared" si="143"/>
        <v>0</v>
      </c>
      <c r="J620" s="136">
        <f t="shared" si="143"/>
        <v>0</v>
      </c>
      <c r="K620" s="136">
        <f t="shared" si="143"/>
        <v>0</v>
      </c>
      <c r="L620" s="136">
        <f t="shared" si="143"/>
        <v>0</v>
      </c>
      <c r="M620" s="136">
        <f t="shared" si="143"/>
        <v>0</v>
      </c>
      <c r="N620" s="136">
        <f t="shared" si="143"/>
        <v>0</v>
      </c>
      <c r="O620" s="136">
        <f t="shared" si="143"/>
        <v>0</v>
      </c>
      <c r="P620" s="136">
        <f t="shared" si="143"/>
        <v>0</v>
      </c>
      <c r="Q620" s="136">
        <f t="shared" si="143"/>
        <v>0</v>
      </c>
      <c r="R620" s="136">
        <f t="shared" si="143"/>
        <v>0</v>
      </c>
      <c r="S620" s="136">
        <f t="shared" si="143"/>
        <v>0</v>
      </c>
      <c r="T620" s="136">
        <f t="shared" si="143"/>
        <v>0</v>
      </c>
      <c r="U620" s="136">
        <f t="shared" si="143"/>
        <v>0</v>
      </c>
      <c r="V620" s="136">
        <f t="shared" si="143"/>
        <v>0</v>
      </c>
      <c r="W620" s="136">
        <f t="shared" si="143"/>
        <v>0</v>
      </c>
      <c r="X620" s="136">
        <f t="shared" si="143"/>
        <v>0</v>
      </c>
      <c r="Y620" s="136">
        <f t="shared" si="143"/>
        <v>0</v>
      </c>
      <c r="Z620" s="136">
        <f t="shared" si="143"/>
        <v>0</v>
      </c>
      <c r="AA620" s="136">
        <f t="shared" si="143"/>
        <v>0</v>
      </c>
      <c r="AB620" s="136">
        <f t="shared" si="143"/>
        <v>0</v>
      </c>
      <c r="AC620" s="136">
        <f t="shared" si="143"/>
        <v>0</v>
      </c>
      <c r="AD620" s="136">
        <f t="shared" si="143"/>
        <v>0</v>
      </c>
      <c r="AE620" s="136">
        <f t="shared" si="143"/>
        <v>0</v>
      </c>
      <c r="AF620" s="136">
        <f t="shared" si="143"/>
        <v>0</v>
      </c>
      <c r="AG620" s="136">
        <f t="shared" si="143"/>
        <v>0</v>
      </c>
      <c r="AH620" s="136">
        <f t="shared" si="143"/>
        <v>0</v>
      </c>
      <c r="AI620" s="136">
        <f t="shared" si="143"/>
        <v>0</v>
      </c>
      <c r="AJ620" s="136">
        <f t="shared" si="143"/>
        <v>0</v>
      </c>
      <c r="AK620" s="136">
        <f t="shared" si="143"/>
        <v>0</v>
      </c>
      <c r="AL620" s="136">
        <f t="shared" si="143"/>
        <v>0</v>
      </c>
      <c r="AM620" s="136">
        <f t="shared" si="143"/>
        <v>0</v>
      </c>
      <c r="AN620" s="136">
        <f t="shared" si="143"/>
        <v>0</v>
      </c>
      <c r="AO620" s="136">
        <f t="shared" si="143"/>
        <v>0</v>
      </c>
      <c r="AP620" s="136">
        <f t="shared" si="143"/>
        <v>0</v>
      </c>
      <c r="AQ620" s="136">
        <f t="shared" si="143"/>
        <v>0</v>
      </c>
      <c r="AR620" s="136">
        <f t="shared" si="143"/>
        <v>0</v>
      </c>
      <c r="AS620" s="136">
        <f t="shared" si="143"/>
        <v>0</v>
      </c>
      <c r="AT620" s="136">
        <f t="shared" si="143"/>
        <v>0</v>
      </c>
      <c r="AU620" s="136">
        <f t="shared" si="143"/>
        <v>0</v>
      </c>
      <c r="AV620" s="136">
        <f t="shared" si="143"/>
        <v>0</v>
      </c>
      <c r="AW620" s="136">
        <f t="shared" si="143"/>
        <v>0</v>
      </c>
      <c r="AX620" s="136">
        <f t="shared" si="143"/>
        <v>0</v>
      </c>
      <c r="AY620" s="136">
        <f t="shared" si="143"/>
        <v>0</v>
      </c>
      <c r="AZ620" s="136">
        <f t="shared" si="143"/>
        <v>0</v>
      </c>
      <c r="BA620" s="136">
        <f t="shared" si="143"/>
        <v>0</v>
      </c>
      <c r="BB620" s="136">
        <f t="shared" si="143"/>
        <v>0</v>
      </c>
      <c r="BC620" s="136">
        <f t="shared" si="143"/>
        <v>0</v>
      </c>
      <c r="BD620" s="136">
        <f t="shared" si="143"/>
        <v>0</v>
      </c>
      <c r="BE620" s="136">
        <f t="shared" si="143"/>
        <v>0</v>
      </c>
      <c r="BF620" s="136">
        <f t="shared" si="143"/>
        <v>0</v>
      </c>
      <c r="BG620" s="136">
        <f t="shared" si="143"/>
        <v>0</v>
      </c>
      <c r="BH620" s="136">
        <f t="shared" si="143"/>
        <v>0</v>
      </c>
      <c r="BI620" s="136">
        <f t="shared" si="143"/>
        <v>0</v>
      </c>
      <c r="BJ620" s="136">
        <f t="shared" si="143"/>
        <v>0</v>
      </c>
      <c r="BK620" s="136">
        <f t="shared" si="143"/>
        <v>0</v>
      </c>
      <c r="BL620" s="136">
        <f t="shared" si="143"/>
        <v>0</v>
      </c>
      <c r="BM620" s="136">
        <f t="shared" si="143"/>
        <v>0</v>
      </c>
      <c r="BN620" s="136">
        <f t="shared" si="143"/>
        <v>0</v>
      </c>
      <c r="BO620" s="136">
        <f t="shared" si="143"/>
        <v>0</v>
      </c>
      <c r="BP620" s="136">
        <f t="shared" si="143"/>
        <v>0</v>
      </c>
      <c r="BQ620" s="136">
        <f t="shared" si="143"/>
        <v>0</v>
      </c>
      <c r="BR620" s="136">
        <f t="shared" si="143"/>
        <v>0</v>
      </c>
      <c r="BS620" s="136">
        <f t="shared" si="143"/>
        <v>0</v>
      </c>
      <c r="BT620" s="136">
        <f t="shared" si="144"/>
        <v>0</v>
      </c>
      <c r="BU620" s="136">
        <f t="shared" si="144"/>
        <v>0</v>
      </c>
      <c r="BV620" s="136">
        <f t="shared" si="144"/>
        <v>0</v>
      </c>
      <c r="BW620" s="136">
        <f t="shared" si="144"/>
        <v>0</v>
      </c>
      <c r="BX620" s="136">
        <f t="shared" si="144"/>
        <v>0</v>
      </c>
      <c r="BY620" s="136">
        <f t="shared" si="144"/>
        <v>0</v>
      </c>
      <c r="CA620" s="136" t="e">
        <f>CA162-#REF!</f>
        <v>#REF!</v>
      </c>
      <c r="CB620" s="136" t="e">
        <f>CB162-#REF!</f>
        <v>#REF!</v>
      </c>
    </row>
    <row r="621" spans="8:80" hidden="1" x14ac:dyDescent="0.3">
      <c r="H621" s="136">
        <f t="shared" si="143"/>
        <v>0</v>
      </c>
      <c r="I621" s="136">
        <f t="shared" si="143"/>
        <v>0</v>
      </c>
      <c r="J621" s="136">
        <f t="shared" si="143"/>
        <v>0</v>
      </c>
      <c r="K621" s="136">
        <f t="shared" si="143"/>
        <v>0</v>
      </c>
      <c r="L621" s="136">
        <f t="shared" si="143"/>
        <v>0</v>
      </c>
      <c r="M621" s="136">
        <f t="shared" si="143"/>
        <v>0</v>
      </c>
      <c r="N621" s="136">
        <f t="shared" si="143"/>
        <v>0</v>
      </c>
      <c r="O621" s="136">
        <f t="shared" si="143"/>
        <v>0</v>
      </c>
      <c r="P621" s="136">
        <f t="shared" si="143"/>
        <v>0</v>
      </c>
      <c r="Q621" s="136">
        <f t="shared" si="143"/>
        <v>0</v>
      </c>
      <c r="R621" s="136">
        <f t="shared" si="143"/>
        <v>0</v>
      </c>
      <c r="S621" s="136">
        <f t="shared" si="143"/>
        <v>0</v>
      </c>
      <c r="T621" s="136">
        <f t="shared" si="143"/>
        <v>0</v>
      </c>
      <c r="U621" s="136">
        <f t="shared" si="143"/>
        <v>0</v>
      </c>
      <c r="V621" s="136">
        <f t="shared" si="143"/>
        <v>0</v>
      </c>
      <c r="W621" s="136">
        <f t="shared" si="143"/>
        <v>0</v>
      </c>
      <c r="X621" s="136">
        <f t="shared" si="143"/>
        <v>0</v>
      </c>
      <c r="Y621" s="136">
        <f t="shared" si="143"/>
        <v>0</v>
      </c>
      <c r="Z621" s="136">
        <f t="shared" si="143"/>
        <v>0</v>
      </c>
      <c r="AA621" s="136">
        <f t="shared" si="143"/>
        <v>0</v>
      </c>
      <c r="AB621" s="136">
        <f t="shared" si="143"/>
        <v>0</v>
      </c>
      <c r="AC621" s="136">
        <f t="shared" si="143"/>
        <v>0</v>
      </c>
      <c r="AD621" s="136">
        <f t="shared" si="143"/>
        <v>0</v>
      </c>
      <c r="AE621" s="136">
        <f t="shared" si="143"/>
        <v>0</v>
      </c>
      <c r="AF621" s="136">
        <f t="shared" si="143"/>
        <v>0</v>
      </c>
      <c r="AG621" s="136">
        <f t="shared" si="143"/>
        <v>0</v>
      </c>
      <c r="AH621" s="136">
        <f t="shared" si="143"/>
        <v>0</v>
      </c>
      <c r="AI621" s="136">
        <f t="shared" si="143"/>
        <v>0</v>
      </c>
      <c r="AJ621" s="136">
        <f t="shared" si="143"/>
        <v>0</v>
      </c>
      <c r="AK621" s="136">
        <f t="shared" si="143"/>
        <v>0</v>
      </c>
      <c r="AL621" s="136">
        <f t="shared" si="143"/>
        <v>0</v>
      </c>
      <c r="AM621" s="136">
        <f t="shared" si="143"/>
        <v>0</v>
      </c>
      <c r="AN621" s="136">
        <f t="shared" si="143"/>
        <v>0</v>
      </c>
      <c r="AO621" s="136">
        <f t="shared" si="143"/>
        <v>0</v>
      </c>
      <c r="AP621" s="136">
        <f t="shared" si="143"/>
        <v>0</v>
      </c>
      <c r="AQ621" s="136">
        <f t="shared" si="143"/>
        <v>0</v>
      </c>
      <c r="AR621" s="136">
        <f t="shared" si="143"/>
        <v>0</v>
      </c>
      <c r="AS621" s="136">
        <f t="shared" si="143"/>
        <v>0</v>
      </c>
      <c r="AT621" s="136">
        <f t="shared" si="143"/>
        <v>0</v>
      </c>
      <c r="AU621" s="136">
        <f t="shared" si="143"/>
        <v>0</v>
      </c>
      <c r="AV621" s="136">
        <f t="shared" si="143"/>
        <v>0</v>
      </c>
      <c r="AW621" s="136">
        <f t="shared" si="143"/>
        <v>0</v>
      </c>
      <c r="AX621" s="136">
        <f t="shared" si="143"/>
        <v>0</v>
      </c>
      <c r="AY621" s="136">
        <f t="shared" si="143"/>
        <v>0</v>
      </c>
      <c r="AZ621" s="136">
        <f t="shared" si="143"/>
        <v>0</v>
      </c>
      <c r="BA621" s="136">
        <f t="shared" si="143"/>
        <v>0</v>
      </c>
      <c r="BB621" s="136">
        <f t="shared" si="143"/>
        <v>0</v>
      </c>
      <c r="BC621" s="136">
        <f t="shared" si="143"/>
        <v>0</v>
      </c>
      <c r="BD621" s="136">
        <f t="shared" si="143"/>
        <v>0</v>
      </c>
      <c r="BE621" s="136">
        <f t="shared" si="143"/>
        <v>0</v>
      </c>
      <c r="BF621" s="136">
        <f t="shared" si="143"/>
        <v>0</v>
      </c>
      <c r="BG621" s="136">
        <f t="shared" si="143"/>
        <v>0</v>
      </c>
      <c r="BH621" s="136">
        <f t="shared" si="143"/>
        <v>0</v>
      </c>
      <c r="BI621" s="136">
        <f t="shared" si="143"/>
        <v>0</v>
      </c>
      <c r="BJ621" s="136">
        <f t="shared" si="143"/>
        <v>0</v>
      </c>
      <c r="BK621" s="136">
        <f t="shared" si="143"/>
        <v>0</v>
      </c>
      <c r="BL621" s="136">
        <f t="shared" si="143"/>
        <v>0</v>
      </c>
      <c r="BM621" s="136">
        <f t="shared" si="143"/>
        <v>0</v>
      </c>
      <c r="BN621" s="136">
        <f t="shared" si="143"/>
        <v>0</v>
      </c>
      <c r="BO621" s="136">
        <f t="shared" si="143"/>
        <v>0</v>
      </c>
      <c r="BP621" s="136">
        <f t="shared" si="143"/>
        <v>0</v>
      </c>
      <c r="BQ621" s="136">
        <f t="shared" si="143"/>
        <v>0</v>
      </c>
      <c r="BR621" s="136">
        <f t="shared" si="143"/>
        <v>0</v>
      </c>
      <c r="BS621" s="136">
        <f t="shared" ref="BS621:BS633" si="145">BS163-EK163</f>
        <v>0</v>
      </c>
      <c r="BT621" s="136">
        <f t="shared" si="144"/>
        <v>0</v>
      </c>
      <c r="BU621" s="136">
        <f t="shared" si="144"/>
        <v>0</v>
      </c>
      <c r="BV621" s="136">
        <f t="shared" si="144"/>
        <v>0</v>
      </c>
      <c r="BW621" s="136">
        <f t="shared" si="144"/>
        <v>0</v>
      </c>
      <c r="BX621" s="136">
        <f t="shared" si="144"/>
        <v>0</v>
      </c>
      <c r="BY621" s="136">
        <f t="shared" si="144"/>
        <v>0</v>
      </c>
      <c r="CA621" s="136" t="e">
        <f>CA163-#REF!</f>
        <v>#REF!</v>
      </c>
      <c r="CB621" s="136" t="e">
        <f>CB163-#REF!</f>
        <v>#REF!</v>
      </c>
    </row>
    <row r="622" spans="8:80" hidden="1" x14ac:dyDescent="0.3">
      <c r="H622" s="136">
        <f t="shared" ref="H622:BR626" si="146">H164-BZ164</f>
        <v>0</v>
      </c>
      <c r="I622" s="136">
        <f t="shared" si="146"/>
        <v>0</v>
      </c>
      <c r="J622" s="136">
        <f t="shared" si="146"/>
        <v>0</v>
      </c>
      <c r="K622" s="136">
        <f t="shared" si="146"/>
        <v>0</v>
      </c>
      <c r="L622" s="136">
        <f t="shared" si="146"/>
        <v>0</v>
      </c>
      <c r="M622" s="136">
        <f t="shared" si="146"/>
        <v>0</v>
      </c>
      <c r="N622" s="136">
        <f t="shared" si="146"/>
        <v>0</v>
      </c>
      <c r="O622" s="136">
        <f t="shared" si="146"/>
        <v>0</v>
      </c>
      <c r="P622" s="136">
        <f t="shared" si="146"/>
        <v>0</v>
      </c>
      <c r="Q622" s="136">
        <f t="shared" si="146"/>
        <v>0</v>
      </c>
      <c r="R622" s="136">
        <f t="shared" si="146"/>
        <v>0</v>
      </c>
      <c r="S622" s="136">
        <f t="shared" si="146"/>
        <v>0</v>
      </c>
      <c r="T622" s="136">
        <f t="shared" si="146"/>
        <v>0</v>
      </c>
      <c r="U622" s="136">
        <f t="shared" si="146"/>
        <v>0</v>
      </c>
      <c r="V622" s="136">
        <f t="shared" si="146"/>
        <v>0</v>
      </c>
      <c r="W622" s="136">
        <f t="shared" si="146"/>
        <v>0</v>
      </c>
      <c r="X622" s="136">
        <f t="shared" si="146"/>
        <v>0</v>
      </c>
      <c r="Y622" s="136">
        <f t="shared" si="146"/>
        <v>0</v>
      </c>
      <c r="Z622" s="136">
        <f t="shared" si="146"/>
        <v>0</v>
      </c>
      <c r="AA622" s="136">
        <f t="shared" si="146"/>
        <v>0</v>
      </c>
      <c r="AB622" s="136">
        <f t="shared" si="146"/>
        <v>0</v>
      </c>
      <c r="AC622" s="136">
        <f t="shared" si="146"/>
        <v>0</v>
      </c>
      <c r="AD622" s="136">
        <f t="shared" si="146"/>
        <v>0</v>
      </c>
      <c r="AE622" s="136">
        <f t="shared" si="146"/>
        <v>0</v>
      </c>
      <c r="AF622" s="136">
        <f t="shared" si="146"/>
        <v>0</v>
      </c>
      <c r="AG622" s="136">
        <f t="shared" si="146"/>
        <v>0</v>
      </c>
      <c r="AH622" s="136">
        <f t="shared" si="146"/>
        <v>0</v>
      </c>
      <c r="AI622" s="136">
        <f t="shared" si="146"/>
        <v>0</v>
      </c>
      <c r="AJ622" s="136">
        <f t="shared" si="146"/>
        <v>0</v>
      </c>
      <c r="AK622" s="136">
        <f t="shared" si="146"/>
        <v>0</v>
      </c>
      <c r="AL622" s="136">
        <f t="shared" si="146"/>
        <v>0</v>
      </c>
      <c r="AM622" s="136">
        <f t="shared" si="146"/>
        <v>0</v>
      </c>
      <c r="AN622" s="136">
        <f t="shared" si="146"/>
        <v>0</v>
      </c>
      <c r="AO622" s="136">
        <f t="shared" si="146"/>
        <v>0</v>
      </c>
      <c r="AP622" s="136">
        <f t="shared" si="146"/>
        <v>0</v>
      </c>
      <c r="AQ622" s="136">
        <f t="shared" si="146"/>
        <v>0</v>
      </c>
      <c r="AR622" s="136">
        <f t="shared" si="146"/>
        <v>0</v>
      </c>
      <c r="AS622" s="136">
        <f t="shared" si="146"/>
        <v>0</v>
      </c>
      <c r="AT622" s="136">
        <f t="shared" si="146"/>
        <v>0</v>
      </c>
      <c r="AU622" s="136">
        <f t="shared" si="146"/>
        <v>0</v>
      </c>
      <c r="AV622" s="136">
        <f t="shared" si="146"/>
        <v>0</v>
      </c>
      <c r="AW622" s="136">
        <f t="shared" si="146"/>
        <v>0</v>
      </c>
      <c r="AX622" s="136">
        <f t="shared" si="146"/>
        <v>0</v>
      </c>
      <c r="AY622" s="136">
        <f t="shared" si="146"/>
        <v>0</v>
      </c>
      <c r="AZ622" s="136">
        <f t="shared" si="146"/>
        <v>0</v>
      </c>
      <c r="BA622" s="136">
        <f t="shared" si="146"/>
        <v>0</v>
      </c>
      <c r="BB622" s="136">
        <f t="shared" si="146"/>
        <v>0</v>
      </c>
      <c r="BC622" s="136">
        <f t="shared" si="146"/>
        <v>0</v>
      </c>
      <c r="BD622" s="136">
        <f t="shared" si="146"/>
        <v>0</v>
      </c>
      <c r="BE622" s="136">
        <f t="shared" si="146"/>
        <v>0</v>
      </c>
      <c r="BF622" s="136">
        <f t="shared" si="146"/>
        <v>0</v>
      </c>
      <c r="BG622" s="136">
        <f t="shared" si="146"/>
        <v>0</v>
      </c>
      <c r="BH622" s="136">
        <f t="shared" si="146"/>
        <v>0</v>
      </c>
      <c r="BI622" s="136">
        <f t="shared" si="146"/>
        <v>0</v>
      </c>
      <c r="BJ622" s="136">
        <f t="shared" si="146"/>
        <v>0</v>
      </c>
      <c r="BK622" s="136">
        <f t="shared" si="146"/>
        <v>0</v>
      </c>
      <c r="BL622" s="136">
        <f t="shared" si="146"/>
        <v>0</v>
      </c>
      <c r="BM622" s="136">
        <f t="shared" si="146"/>
        <v>0</v>
      </c>
      <c r="BN622" s="136">
        <f t="shared" si="146"/>
        <v>0</v>
      </c>
      <c r="BO622" s="136">
        <f t="shared" si="146"/>
        <v>0</v>
      </c>
      <c r="BP622" s="136">
        <f t="shared" si="146"/>
        <v>0</v>
      </c>
      <c r="BQ622" s="136">
        <f t="shared" si="146"/>
        <v>0</v>
      </c>
      <c r="BR622" s="136">
        <f t="shared" si="146"/>
        <v>0</v>
      </c>
      <c r="BS622" s="136">
        <f t="shared" si="145"/>
        <v>0</v>
      </c>
      <c r="BT622" s="136">
        <f t="shared" si="144"/>
        <v>0</v>
      </c>
      <c r="BU622" s="136">
        <f t="shared" si="144"/>
        <v>0</v>
      </c>
      <c r="BV622" s="136">
        <f t="shared" si="144"/>
        <v>0</v>
      </c>
      <c r="BW622" s="136">
        <f t="shared" si="144"/>
        <v>0</v>
      </c>
      <c r="BX622" s="136">
        <f t="shared" si="144"/>
        <v>0</v>
      </c>
      <c r="BY622" s="136">
        <f t="shared" si="144"/>
        <v>0</v>
      </c>
      <c r="CA622" s="136" t="e">
        <f>CA164-#REF!</f>
        <v>#REF!</v>
      </c>
      <c r="CB622" s="136" t="e">
        <f>CB164-#REF!</f>
        <v>#REF!</v>
      </c>
    </row>
    <row r="623" spans="8:80" hidden="1" x14ac:dyDescent="0.3">
      <c r="H623" s="136">
        <f t="shared" si="146"/>
        <v>0</v>
      </c>
      <c r="I623" s="136">
        <f t="shared" si="146"/>
        <v>0</v>
      </c>
      <c r="J623" s="136">
        <f t="shared" si="146"/>
        <v>0</v>
      </c>
      <c r="K623" s="136">
        <f t="shared" si="146"/>
        <v>0</v>
      </c>
      <c r="L623" s="136">
        <f t="shared" si="146"/>
        <v>0</v>
      </c>
      <c r="M623" s="136">
        <f t="shared" si="146"/>
        <v>0</v>
      </c>
      <c r="N623" s="136">
        <f t="shared" si="146"/>
        <v>0</v>
      </c>
      <c r="O623" s="136">
        <f t="shared" si="146"/>
        <v>0</v>
      </c>
      <c r="P623" s="136">
        <f t="shared" si="146"/>
        <v>0</v>
      </c>
      <c r="Q623" s="136">
        <f t="shared" si="146"/>
        <v>0</v>
      </c>
      <c r="R623" s="136">
        <f t="shared" si="146"/>
        <v>0</v>
      </c>
      <c r="S623" s="136">
        <f t="shared" si="146"/>
        <v>0</v>
      </c>
      <c r="T623" s="136">
        <f t="shared" si="146"/>
        <v>0</v>
      </c>
      <c r="U623" s="136">
        <f t="shared" si="146"/>
        <v>0</v>
      </c>
      <c r="V623" s="136">
        <f t="shared" si="146"/>
        <v>0</v>
      </c>
      <c r="W623" s="136">
        <f t="shared" si="146"/>
        <v>0</v>
      </c>
      <c r="X623" s="136">
        <f t="shared" si="146"/>
        <v>0</v>
      </c>
      <c r="Y623" s="136">
        <f t="shared" si="146"/>
        <v>0</v>
      </c>
      <c r="Z623" s="136">
        <f t="shared" si="146"/>
        <v>0</v>
      </c>
      <c r="AA623" s="136">
        <f t="shared" si="146"/>
        <v>0</v>
      </c>
      <c r="AB623" s="136">
        <f t="shared" si="146"/>
        <v>0</v>
      </c>
      <c r="AC623" s="136">
        <f t="shared" si="146"/>
        <v>0</v>
      </c>
      <c r="AD623" s="136">
        <f t="shared" si="146"/>
        <v>0</v>
      </c>
      <c r="AE623" s="136">
        <f t="shared" si="146"/>
        <v>0</v>
      </c>
      <c r="AF623" s="136">
        <f t="shared" si="146"/>
        <v>0</v>
      </c>
      <c r="AG623" s="136">
        <f t="shared" si="146"/>
        <v>0</v>
      </c>
      <c r="AH623" s="136">
        <f t="shared" si="146"/>
        <v>0</v>
      </c>
      <c r="AI623" s="136">
        <f t="shared" si="146"/>
        <v>0</v>
      </c>
      <c r="AJ623" s="136">
        <f t="shared" si="146"/>
        <v>0</v>
      </c>
      <c r="AK623" s="136">
        <f t="shared" si="146"/>
        <v>0</v>
      </c>
      <c r="AL623" s="136">
        <f t="shared" si="146"/>
        <v>0</v>
      </c>
      <c r="AM623" s="136">
        <f t="shared" si="146"/>
        <v>0</v>
      </c>
      <c r="AN623" s="136">
        <f t="shared" si="146"/>
        <v>0</v>
      </c>
      <c r="AO623" s="136">
        <f t="shared" si="146"/>
        <v>0</v>
      </c>
      <c r="AP623" s="136">
        <f t="shared" si="146"/>
        <v>0</v>
      </c>
      <c r="AQ623" s="136">
        <f t="shared" si="146"/>
        <v>0</v>
      </c>
      <c r="AR623" s="136">
        <f t="shared" si="146"/>
        <v>0</v>
      </c>
      <c r="AS623" s="136">
        <f t="shared" si="146"/>
        <v>0</v>
      </c>
      <c r="AT623" s="136">
        <f t="shared" si="146"/>
        <v>0</v>
      </c>
      <c r="AU623" s="136">
        <f t="shared" si="146"/>
        <v>0</v>
      </c>
      <c r="AV623" s="136">
        <f t="shared" si="146"/>
        <v>0</v>
      </c>
      <c r="AW623" s="136">
        <f t="shared" si="146"/>
        <v>0</v>
      </c>
      <c r="AX623" s="136">
        <f t="shared" si="146"/>
        <v>0</v>
      </c>
      <c r="AY623" s="136">
        <f t="shared" si="146"/>
        <v>0</v>
      </c>
      <c r="AZ623" s="136">
        <f t="shared" si="146"/>
        <v>0</v>
      </c>
      <c r="BA623" s="136">
        <f t="shared" si="146"/>
        <v>0</v>
      </c>
      <c r="BB623" s="136">
        <f t="shared" si="146"/>
        <v>0</v>
      </c>
      <c r="BC623" s="136">
        <f t="shared" si="146"/>
        <v>0</v>
      </c>
      <c r="BD623" s="136">
        <f t="shared" si="146"/>
        <v>0</v>
      </c>
      <c r="BE623" s="136">
        <f t="shared" si="146"/>
        <v>0</v>
      </c>
      <c r="BF623" s="136">
        <f t="shared" si="146"/>
        <v>0</v>
      </c>
      <c r="BG623" s="136">
        <f t="shared" si="146"/>
        <v>0</v>
      </c>
      <c r="BH623" s="136">
        <f t="shared" si="146"/>
        <v>0</v>
      </c>
      <c r="BI623" s="136">
        <f t="shared" si="146"/>
        <v>0</v>
      </c>
      <c r="BJ623" s="136">
        <f t="shared" si="146"/>
        <v>0</v>
      </c>
      <c r="BK623" s="136">
        <f t="shared" si="146"/>
        <v>0</v>
      </c>
      <c r="BL623" s="136">
        <f t="shared" si="146"/>
        <v>0</v>
      </c>
      <c r="BM623" s="136">
        <f t="shared" si="146"/>
        <v>0</v>
      </c>
      <c r="BN623" s="136">
        <f t="shared" si="146"/>
        <v>0</v>
      </c>
      <c r="BO623" s="136">
        <f t="shared" si="146"/>
        <v>0</v>
      </c>
      <c r="BP623" s="136">
        <f t="shared" si="146"/>
        <v>0</v>
      </c>
      <c r="BQ623" s="136">
        <f t="shared" si="146"/>
        <v>0</v>
      </c>
      <c r="BR623" s="136">
        <f t="shared" si="146"/>
        <v>0</v>
      </c>
      <c r="BS623" s="136">
        <f t="shared" si="145"/>
        <v>0</v>
      </c>
      <c r="BT623" s="136">
        <f t="shared" si="144"/>
        <v>0</v>
      </c>
      <c r="BU623" s="136">
        <f t="shared" si="144"/>
        <v>0</v>
      </c>
      <c r="BV623" s="136">
        <f t="shared" si="144"/>
        <v>0</v>
      </c>
      <c r="BW623" s="136">
        <f t="shared" si="144"/>
        <v>0</v>
      </c>
      <c r="BX623" s="136">
        <f t="shared" si="144"/>
        <v>0</v>
      </c>
      <c r="BY623" s="136">
        <f t="shared" si="144"/>
        <v>0</v>
      </c>
      <c r="CA623" s="136" t="e">
        <f>CA165-#REF!</f>
        <v>#REF!</v>
      </c>
      <c r="CB623" s="136" t="e">
        <f>CB165-#REF!</f>
        <v>#REF!</v>
      </c>
    </row>
    <row r="624" spans="8:80" hidden="1" x14ac:dyDescent="0.3">
      <c r="H624" s="136">
        <f t="shared" si="146"/>
        <v>0</v>
      </c>
      <c r="I624" s="136">
        <f t="shared" si="146"/>
        <v>0</v>
      </c>
      <c r="J624" s="136">
        <f t="shared" si="146"/>
        <v>0</v>
      </c>
      <c r="K624" s="136">
        <f t="shared" si="146"/>
        <v>0</v>
      </c>
      <c r="L624" s="136">
        <f t="shared" si="146"/>
        <v>0</v>
      </c>
      <c r="M624" s="136">
        <f t="shared" si="146"/>
        <v>0</v>
      </c>
      <c r="N624" s="136">
        <f t="shared" si="146"/>
        <v>0</v>
      </c>
      <c r="O624" s="136">
        <f t="shared" si="146"/>
        <v>0</v>
      </c>
      <c r="P624" s="136">
        <f t="shared" si="146"/>
        <v>0</v>
      </c>
      <c r="Q624" s="136">
        <f t="shared" si="146"/>
        <v>0</v>
      </c>
      <c r="R624" s="136">
        <f t="shared" si="146"/>
        <v>0</v>
      </c>
      <c r="S624" s="136">
        <f t="shared" si="146"/>
        <v>0</v>
      </c>
      <c r="T624" s="136">
        <f t="shared" si="146"/>
        <v>0</v>
      </c>
      <c r="U624" s="136">
        <f t="shared" si="146"/>
        <v>0</v>
      </c>
      <c r="V624" s="136">
        <f t="shared" si="146"/>
        <v>0</v>
      </c>
      <c r="W624" s="136">
        <f t="shared" si="146"/>
        <v>0</v>
      </c>
      <c r="X624" s="136">
        <f t="shared" si="146"/>
        <v>0</v>
      </c>
      <c r="Y624" s="136">
        <f t="shared" si="146"/>
        <v>0</v>
      </c>
      <c r="Z624" s="136">
        <f t="shared" si="146"/>
        <v>0</v>
      </c>
      <c r="AA624" s="136">
        <f t="shared" si="146"/>
        <v>0</v>
      </c>
      <c r="AB624" s="136">
        <f t="shared" si="146"/>
        <v>0</v>
      </c>
      <c r="AC624" s="136">
        <f t="shared" si="146"/>
        <v>0</v>
      </c>
      <c r="AD624" s="136">
        <f t="shared" si="146"/>
        <v>0</v>
      </c>
      <c r="AE624" s="136">
        <f t="shared" si="146"/>
        <v>0</v>
      </c>
      <c r="AF624" s="136">
        <f t="shared" si="146"/>
        <v>0</v>
      </c>
      <c r="AG624" s="136">
        <f t="shared" si="146"/>
        <v>0</v>
      </c>
      <c r="AH624" s="136">
        <f t="shared" si="146"/>
        <v>0</v>
      </c>
      <c r="AI624" s="136">
        <f t="shared" si="146"/>
        <v>0</v>
      </c>
      <c r="AJ624" s="136">
        <f t="shared" si="146"/>
        <v>0</v>
      </c>
      <c r="AK624" s="136">
        <f t="shared" si="146"/>
        <v>0</v>
      </c>
      <c r="AL624" s="136">
        <f t="shared" si="146"/>
        <v>0</v>
      </c>
      <c r="AM624" s="136">
        <f t="shared" si="146"/>
        <v>0</v>
      </c>
      <c r="AN624" s="136">
        <f t="shared" si="146"/>
        <v>0</v>
      </c>
      <c r="AO624" s="136">
        <f t="shared" si="146"/>
        <v>0</v>
      </c>
      <c r="AP624" s="136">
        <f t="shared" si="146"/>
        <v>0</v>
      </c>
      <c r="AQ624" s="136">
        <f t="shared" si="146"/>
        <v>0</v>
      </c>
      <c r="AR624" s="136">
        <f t="shared" si="146"/>
        <v>0</v>
      </c>
      <c r="AS624" s="136">
        <f t="shared" si="146"/>
        <v>0</v>
      </c>
      <c r="AT624" s="136">
        <f t="shared" si="146"/>
        <v>0</v>
      </c>
      <c r="AU624" s="136">
        <f t="shared" si="146"/>
        <v>0</v>
      </c>
      <c r="AV624" s="136">
        <f t="shared" si="146"/>
        <v>0</v>
      </c>
      <c r="AW624" s="136">
        <f t="shared" si="146"/>
        <v>0</v>
      </c>
      <c r="AX624" s="136">
        <f t="shared" si="146"/>
        <v>0</v>
      </c>
      <c r="AY624" s="136">
        <f t="shared" si="146"/>
        <v>0</v>
      </c>
      <c r="AZ624" s="136">
        <f t="shared" si="146"/>
        <v>0</v>
      </c>
      <c r="BA624" s="136">
        <f t="shared" si="146"/>
        <v>0</v>
      </c>
      <c r="BB624" s="136">
        <f t="shared" si="146"/>
        <v>0</v>
      </c>
      <c r="BC624" s="136">
        <f t="shared" si="146"/>
        <v>0</v>
      </c>
      <c r="BD624" s="136">
        <f t="shared" si="146"/>
        <v>0</v>
      </c>
      <c r="BE624" s="136">
        <f t="shared" si="146"/>
        <v>0</v>
      </c>
      <c r="BF624" s="136">
        <f t="shared" si="146"/>
        <v>0</v>
      </c>
      <c r="BG624" s="136">
        <f t="shared" si="146"/>
        <v>0</v>
      </c>
      <c r="BH624" s="136">
        <f t="shared" si="146"/>
        <v>0</v>
      </c>
      <c r="BI624" s="136">
        <f t="shared" si="146"/>
        <v>0</v>
      </c>
      <c r="BJ624" s="136">
        <f t="shared" si="146"/>
        <v>0</v>
      </c>
      <c r="BK624" s="136">
        <f t="shared" si="146"/>
        <v>0</v>
      </c>
      <c r="BL624" s="136">
        <f t="shared" si="146"/>
        <v>0</v>
      </c>
      <c r="BM624" s="136">
        <f t="shared" si="146"/>
        <v>0</v>
      </c>
      <c r="BN624" s="136">
        <f t="shared" si="146"/>
        <v>0</v>
      </c>
      <c r="BO624" s="136">
        <f t="shared" si="146"/>
        <v>0</v>
      </c>
      <c r="BP624" s="136">
        <f t="shared" si="146"/>
        <v>0</v>
      </c>
      <c r="BQ624" s="136">
        <f t="shared" si="146"/>
        <v>0</v>
      </c>
      <c r="BR624" s="136">
        <f t="shared" si="146"/>
        <v>0</v>
      </c>
      <c r="BS624" s="136">
        <f t="shared" si="145"/>
        <v>0</v>
      </c>
      <c r="BT624" s="136">
        <f t="shared" si="144"/>
        <v>0</v>
      </c>
      <c r="BU624" s="136">
        <f t="shared" si="144"/>
        <v>0</v>
      </c>
      <c r="BV624" s="136">
        <f t="shared" si="144"/>
        <v>0</v>
      </c>
      <c r="BW624" s="136">
        <f t="shared" si="144"/>
        <v>0</v>
      </c>
      <c r="BX624" s="136">
        <f t="shared" si="144"/>
        <v>0</v>
      </c>
      <c r="BY624" s="136">
        <f t="shared" si="144"/>
        <v>0</v>
      </c>
      <c r="CA624" s="136" t="e">
        <f>CA166-#REF!</f>
        <v>#REF!</v>
      </c>
      <c r="CB624" s="136" t="e">
        <f>CB166-#REF!</f>
        <v>#REF!</v>
      </c>
    </row>
    <row r="625" spans="8:80" hidden="1" x14ac:dyDescent="0.3">
      <c r="H625" s="136">
        <f t="shared" si="146"/>
        <v>-16930768</v>
      </c>
      <c r="I625" s="136">
        <f t="shared" si="146"/>
        <v>0</v>
      </c>
      <c r="J625" s="136">
        <f t="shared" si="146"/>
        <v>0</v>
      </c>
      <c r="K625" s="136">
        <f t="shared" si="146"/>
        <v>0</v>
      </c>
      <c r="L625" s="136">
        <f t="shared" si="146"/>
        <v>0</v>
      </c>
      <c r="M625" s="136">
        <f t="shared" si="146"/>
        <v>910000</v>
      </c>
      <c r="N625" s="136">
        <f t="shared" si="146"/>
        <v>0</v>
      </c>
      <c r="O625" s="136">
        <f t="shared" si="146"/>
        <v>0</v>
      </c>
      <c r="P625" s="136">
        <f t="shared" si="146"/>
        <v>0</v>
      </c>
      <c r="Q625" s="136">
        <f t="shared" si="146"/>
        <v>0</v>
      </c>
      <c r="R625" s="136">
        <f t="shared" si="146"/>
        <v>2187280</v>
      </c>
      <c r="S625" s="136">
        <f t="shared" si="146"/>
        <v>0</v>
      </c>
      <c r="T625" s="136">
        <f t="shared" si="146"/>
        <v>0</v>
      </c>
      <c r="U625" s="136">
        <f t="shared" si="146"/>
        <v>0</v>
      </c>
      <c r="V625" s="136">
        <f t="shared" si="146"/>
        <v>0</v>
      </c>
      <c r="W625" s="136">
        <f t="shared" si="146"/>
        <v>1249872</v>
      </c>
      <c r="X625" s="136">
        <f t="shared" si="146"/>
        <v>0</v>
      </c>
      <c r="Y625" s="136">
        <f t="shared" si="146"/>
        <v>0</v>
      </c>
      <c r="Z625" s="136">
        <f t="shared" si="146"/>
        <v>0</v>
      </c>
      <c r="AA625" s="136">
        <f t="shared" si="146"/>
        <v>0</v>
      </c>
      <c r="AB625" s="136">
        <f t="shared" si="146"/>
        <v>-2189000</v>
      </c>
      <c r="AC625" s="136">
        <f t="shared" si="146"/>
        <v>0</v>
      </c>
      <c r="AD625" s="136">
        <f t="shared" si="146"/>
        <v>0</v>
      </c>
      <c r="AE625" s="136">
        <f t="shared" si="146"/>
        <v>0</v>
      </c>
      <c r="AF625" s="136">
        <f t="shared" si="146"/>
        <v>0</v>
      </c>
      <c r="AG625" s="136">
        <f t="shared" si="146"/>
        <v>-1250202</v>
      </c>
      <c r="AH625" s="136">
        <f t="shared" si="146"/>
        <v>0</v>
      </c>
      <c r="AI625" s="136">
        <f t="shared" si="146"/>
        <v>0</v>
      </c>
      <c r="AJ625" s="136">
        <f t="shared" si="146"/>
        <v>0</v>
      </c>
      <c r="AK625" s="136">
        <f t="shared" si="146"/>
        <v>0</v>
      </c>
      <c r="AL625" s="136">
        <f t="shared" si="146"/>
        <v>-3122000</v>
      </c>
      <c r="AM625" s="136">
        <f t="shared" si="146"/>
        <v>0</v>
      </c>
      <c r="AN625" s="136">
        <f t="shared" si="146"/>
        <v>0</v>
      </c>
      <c r="AO625" s="136">
        <f t="shared" si="146"/>
        <v>0</v>
      </c>
      <c r="AP625" s="136">
        <f t="shared" si="146"/>
        <v>0</v>
      </c>
      <c r="AQ625" s="136">
        <f t="shared" si="146"/>
        <v>-632</v>
      </c>
      <c r="AR625" s="136">
        <f t="shared" si="146"/>
        <v>0</v>
      </c>
      <c r="AS625" s="136">
        <f t="shared" si="146"/>
        <v>0</v>
      </c>
      <c r="AT625" s="136">
        <f t="shared" si="146"/>
        <v>0</v>
      </c>
      <c r="AU625" s="136">
        <f t="shared" si="146"/>
        <v>0</v>
      </c>
      <c r="AV625" s="136">
        <f t="shared" si="146"/>
        <v>-2568</v>
      </c>
      <c r="AW625" s="136">
        <f t="shared" si="146"/>
        <v>0</v>
      </c>
      <c r="AX625" s="136">
        <f t="shared" si="146"/>
        <v>0</v>
      </c>
      <c r="AY625" s="136">
        <f t="shared" si="146"/>
        <v>0</v>
      </c>
      <c r="AZ625" s="136">
        <f t="shared" si="146"/>
        <v>0</v>
      </c>
      <c r="BA625" s="136">
        <f t="shared" si="146"/>
        <v>-1363000</v>
      </c>
      <c r="BB625" s="136">
        <f t="shared" si="146"/>
        <v>0</v>
      </c>
      <c r="BC625" s="136">
        <f t="shared" si="146"/>
        <v>0</v>
      </c>
      <c r="BD625" s="136">
        <f t="shared" si="146"/>
        <v>0</v>
      </c>
      <c r="BE625" s="136">
        <f t="shared" si="146"/>
        <v>0</v>
      </c>
      <c r="BF625" s="136">
        <f t="shared" si="146"/>
        <v>-1307238</v>
      </c>
      <c r="BG625" s="136">
        <f t="shared" si="146"/>
        <v>0</v>
      </c>
      <c r="BH625" s="136">
        <f t="shared" si="146"/>
        <v>0</v>
      </c>
      <c r="BI625" s="136">
        <f t="shared" si="146"/>
        <v>0</v>
      </c>
      <c r="BJ625" s="136">
        <f t="shared" si="146"/>
        <v>0</v>
      </c>
      <c r="BK625" s="136">
        <f t="shared" si="146"/>
        <v>-2132000</v>
      </c>
      <c r="BL625" s="136">
        <f t="shared" si="146"/>
        <v>0</v>
      </c>
      <c r="BM625" s="136">
        <f t="shared" si="146"/>
        <v>0</v>
      </c>
      <c r="BN625" s="136">
        <f t="shared" si="146"/>
        <v>0</v>
      </c>
      <c r="BO625" s="136">
        <f t="shared" si="146"/>
        <v>0</v>
      </c>
      <c r="BP625" s="136">
        <f t="shared" si="146"/>
        <v>-2130000</v>
      </c>
      <c r="BQ625" s="136">
        <f t="shared" si="146"/>
        <v>0</v>
      </c>
      <c r="BR625" s="136">
        <f t="shared" si="146"/>
        <v>0</v>
      </c>
      <c r="BS625" s="136">
        <f t="shared" si="145"/>
        <v>0</v>
      </c>
      <c r="BT625" s="136">
        <f t="shared" si="144"/>
        <v>0</v>
      </c>
      <c r="BU625" s="136">
        <f t="shared" si="144"/>
        <v>4347152</v>
      </c>
      <c r="BV625" s="136">
        <f t="shared" si="144"/>
        <v>0</v>
      </c>
      <c r="BW625" s="136">
        <f t="shared" si="144"/>
        <v>0</v>
      </c>
      <c r="BX625" s="136">
        <f t="shared" si="144"/>
        <v>0</v>
      </c>
      <c r="BY625" s="136">
        <f t="shared" si="144"/>
        <v>0</v>
      </c>
      <c r="CA625" s="136" t="e">
        <f>CA167-#REF!</f>
        <v>#REF!</v>
      </c>
      <c r="CB625" s="136" t="e">
        <f>CB167-#REF!</f>
        <v>#REF!</v>
      </c>
    </row>
    <row r="626" spans="8:80" hidden="1" x14ac:dyDescent="0.3">
      <c r="H626" s="136">
        <f t="shared" si="146"/>
        <v>-13233460</v>
      </c>
      <c r="I626" s="136">
        <f t="shared" si="146"/>
        <v>0</v>
      </c>
      <c r="J626" s="136">
        <f t="shared" si="146"/>
        <v>0</v>
      </c>
      <c r="K626" s="136">
        <f t="shared" ref="K626:BR630" si="147">K168-CC168</f>
        <v>0</v>
      </c>
      <c r="L626" s="136">
        <f t="shared" si="147"/>
        <v>0</v>
      </c>
      <c r="M626" s="136">
        <f t="shared" si="147"/>
        <v>849610</v>
      </c>
      <c r="N626" s="136">
        <f t="shared" si="147"/>
        <v>0</v>
      </c>
      <c r="O626" s="136">
        <f t="shared" si="147"/>
        <v>0</v>
      </c>
      <c r="P626" s="136">
        <f t="shared" si="147"/>
        <v>0</v>
      </c>
      <c r="Q626" s="136">
        <f t="shared" si="147"/>
        <v>0</v>
      </c>
      <c r="R626" s="136">
        <f t="shared" si="147"/>
        <v>1670640</v>
      </c>
      <c r="S626" s="136">
        <f t="shared" si="147"/>
        <v>0</v>
      </c>
      <c r="T626" s="136">
        <f t="shared" si="147"/>
        <v>0</v>
      </c>
      <c r="U626" s="136">
        <f t="shared" si="147"/>
        <v>0</v>
      </c>
      <c r="V626" s="136">
        <f t="shared" si="147"/>
        <v>0</v>
      </c>
      <c r="W626" s="136">
        <f t="shared" si="147"/>
        <v>1141515</v>
      </c>
      <c r="X626" s="136">
        <f t="shared" si="147"/>
        <v>0</v>
      </c>
      <c r="Y626" s="136">
        <f t="shared" si="147"/>
        <v>0</v>
      </c>
      <c r="Z626" s="136">
        <f t="shared" si="147"/>
        <v>0</v>
      </c>
      <c r="AA626" s="136">
        <f t="shared" si="147"/>
        <v>0</v>
      </c>
      <c r="AB626" s="136">
        <f t="shared" si="147"/>
        <v>-1706629</v>
      </c>
      <c r="AC626" s="136">
        <f t="shared" si="147"/>
        <v>0</v>
      </c>
      <c r="AD626" s="136">
        <f t="shared" si="147"/>
        <v>0</v>
      </c>
      <c r="AE626" s="136">
        <f t="shared" si="147"/>
        <v>0</v>
      </c>
      <c r="AF626" s="136">
        <f t="shared" si="147"/>
        <v>0</v>
      </c>
      <c r="AG626" s="136">
        <f t="shared" si="147"/>
        <v>-1004862</v>
      </c>
      <c r="AH626" s="136">
        <f t="shared" si="147"/>
        <v>0</v>
      </c>
      <c r="AI626" s="136">
        <f t="shared" si="147"/>
        <v>0</v>
      </c>
      <c r="AJ626" s="136">
        <f t="shared" si="147"/>
        <v>0</v>
      </c>
      <c r="AK626" s="136">
        <f t="shared" si="147"/>
        <v>0</v>
      </c>
      <c r="AL626" s="136">
        <f t="shared" si="147"/>
        <v>-2566949</v>
      </c>
      <c r="AM626" s="136">
        <f t="shared" si="147"/>
        <v>0</v>
      </c>
      <c r="AN626" s="136">
        <f t="shared" si="147"/>
        <v>0</v>
      </c>
      <c r="AO626" s="136">
        <f t="shared" si="147"/>
        <v>0</v>
      </c>
      <c r="AP626" s="136">
        <f t="shared" si="147"/>
        <v>0</v>
      </c>
      <c r="AQ626" s="136">
        <f t="shared" si="147"/>
        <v>-505</v>
      </c>
      <c r="AR626" s="136">
        <f t="shared" si="147"/>
        <v>0</v>
      </c>
      <c r="AS626" s="136">
        <f t="shared" si="147"/>
        <v>0</v>
      </c>
      <c r="AT626" s="136">
        <f t="shared" si="147"/>
        <v>0</v>
      </c>
      <c r="AU626" s="136">
        <f t="shared" si="147"/>
        <v>0</v>
      </c>
      <c r="AV626" s="136">
        <f t="shared" si="147"/>
        <v>-2065</v>
      </c>
      <c r="AW626" s="136">
        <f t="shared" si="147"/>
        <v>0</v>
      </c>
      <c r="AX626" s="136">
        <f t="shared" si="147"/>
        <v>0</v>
      </c>
      <c r="AY626" s="136">
        <f t="shared" si="147"/>
        <v>0</v>
      </c>
      <c r="AZ626" s="136">
        <f t="shared" si="147"/>
        <v>0</v>
      </c>
      <c r="BA626" s="136">
        <f t="shared" si="147"/>
        <v>-1118086</v>
      </c>
      <c r="BB626" s="136">
        <f t="shared" si="147"/>
        <v>0</v>
      </c>
      <c r="BC626" s="136">
        <f t="shared" si="147"/>
        <v>0</v>
      </c>
      <c r="BD626" s="136">
        <f t="shared" si="147"/>
        <v>0</v>
      </c>
      <c r="BE626" s="136">
        <f t="shared" si="147"/>
        <v>0</v>
      </c>
      <c r="BF626" s="136">
        <f t="shared" si="147"/>
        <v>-1050479</v>
      </c>
      <c r="BG626" s="136">
        <f t="shared" si="147"/>
        <v>0</v>
      </c>
      <c r="BH626" s="136">
        <f t="shared" si="147"/>
        <v>0</v>
      </c>
      <c r="BI626" s="136">
        <f t="shared" si="147"/>
        <v>0</v>
      </c>
      <c r="BJ626" s="136">
        <f t="shared" si="147"/>
        <v>0</v>
      </c>
      <c r="BK626" s="136">
        <f t="shared" si="147"/>
        <v>-1710597</v>
      </c>
      <c r="BL626" s="136">
        <f t="shared" si="147"/>
        <v>0</v>
      </c>
      <c r="BM626" s="136">
        <f t="shared" si="147"/>
        <v>0</v>
      </c>
      <c r="BN626" s="136">
        <f t="shared" si="147"/>
        <v>0</v>
      </c>
      <c r="BO626" s="136">
        <f t="shared" si="147"/>
        <v>0</v>
      </c>
      <c r="BP626" s="136">
        <f t="shared" si="147"/>
        <v>-1674561</v>
      </c>
      <c r="BQ626" s="136">
        <f t="shared" si="147"/>
        <v>0</v>
      </c>
      <c r="BR626" s="136">
        <f t="shared" si="147"/>
        <v>0</v>
      </c>
      <c r="BS626" s="136">
        <f t="shared" si="145"/>
        <v>0</v>
      </c>
      <c r="BT626" s="136">
        <f t="shared" si="144"/>
        <v>0</v>
      </c>
      <c r="BU626" s="136">
        <f t="shared" si="144"/>
        <v>3661765</v>
      </c>
      <c r="BV626" s="136">
        <f t="shared" si="144"/>
        <v>0</v>
      </c>
      <c r="BW626" s="136">
        <f t="shared" si="144"/>
        <v>0</v>
      </c>
      <c r="BX626" s="136">
        <f t="shared" si="144"/>
        <v>0</v>
      </c>
      <c r="BY626" s="136">
        <f t="shared" si="144"/>
        <v>0</v>
      </c>
      <c r="CA626" s="136" t="e">
        <f>CA168-#REF!</f>
        <v>#REF!</v>
      </c>
      <c r="CB626" s="136" t="e">
        <f>CB168-#REF!</f>
        <v>#REF!</v>
      </c>
    </row>
    <row r="627" spans="8:80" hidden="1" x14ac:dyDescent="0.3">
      <c r="H627" s="136">
        <f t="shared" ref="H627:W633" si="148">H169-BZ169</f>
        <v>-3697308</v>
      </c>
      <c r="I627" s="136">
        <f t="shared" si="148"/>
        <v>0</v>
      </c>
      <c r="J627" s="136">
        <f t="shared" si="148"/>
        <v>0</v>
      </c>
      <c r="K627" s="136">
        <f t="shared" si="147"/>
        <v>0</v>
      </c>
      <c r="L627" s="136">
        <f t="shared" si="147"/>
        <v>0</v>
      </c>
      <c r="M627" s="136">
        <f t="shared" si="147"/>
        <v>60390</v>
      </c>
      <c r="N627" s="136">
        <f t="shared" si="147"/>
        <v>0</v>
      </c>
      <c r="O627" s="136">
        <f t="shared" si="147"/>
        <v>0</v>
      </c>
      <c r="P627" s="136">
        <f t="shared" si="147"/>
        <v>0</v>
      </c>
      <c r="Q627" s="136">
        <f t="shared" si="147"/>
        <v>0</v>
      </c>
      <c r="R627" s="136">
        <f t="shared" si="147"/>
        <v>516640</v>
      </c>
      <c r="S627" s="136">
        <f t="shared" si="147"/>
        <v>0</v>
      </c>
      <c r="T627" s="136">
        <f t="shared" si="147"/>
        <v>0</v>
      </c>
      <c r="U627" s="136">
        <f t="shared" si="147"/>
        <v>0</v>
      </c>
      <c r="V627" s="136">
        <f t="shared" si="147"/>
        <v>0</v>
      </c>
      <c r="W627" s="136">
        <f t="shared" si="147"/>
        <v>108357</v>
      </c>
      <c r="X627" s="136">
        <f t="shared" si="147"/>
        <v>0</v>
      </c>
      <c r="Y627" s="136">
        <f t="shared" si="147"/>
        <v>0</v>
      </c>
      <c r="Z627" s="136">
        <f t="shared" si="147"/>
        <v>0</v>
      </c>
      <c r="AA627" s="136">
        <f t="shared" si="147"/>
        <v>0</v>
      </c>
      <c r="AB627" s="136">
        <f t="shared" si="147"/>
        <v>-482371</v>
      </c>
      <c r="AC627" s="136">
        <f t="shared" si="147"/>
        <v>0</v>
      </c>
      <c r="AD627" s="136">
        <f t="shared" si="147"/>
        <v>0</v>
      </c>
      <c r="AE627" s="136">
        <f t="shared" si="147"/>
        <v>0</v>
      </c>
      <c r="AF627" s="136">
        <f t="shared" si="147"/>
        <v>0</v>
      </c>
      <c r="AG627" s="136">
        <f t="shared" si="147"/>
        <v>-245340</v>
      </c>
      <c r="AH627" s="136">
        <f t="shared" si="147"/>
        <v>0</v>
      </c>
      <c r="AI627" s="136">
        <f t="shared" si="147"/>
        <v>0</v>
      </c>
      <c r="AJ627" s="136">
        <f t="shared" si="147"/>
        <v>0</v>
      </c>
      <c r="AK627" s="136">
        <f t="shared" si="147"/>
        <v>0</v>
      </c>
      <c r="AL627" s="136">
        <f t="shared" si="147"/>
        <v>-555051</v>
      </c>
      <c r="AM627" s="136">
        <f t="shared" si="147"/>
        <v>0</v>
      </c>
      <c r="AN627" s="136">
        <f t="shared" si="147"/>
        <v>0</v>
      </c>
      <c r="AO627" s="136">
        <f t="shared" si="147"/>
        <v>0</v>
      </c>
      <c r="AP627" s="136">
        <f t="shared" si="147"/>
        <v>0</v>
      </c>
      <c r="AQ627" s="136">
        <f t="shared" si="147"/>
        <v>-127</v>
      </c>
      <c r="AR627" s="136">
        <f t="shared" si="147"/>
        <v>0</v>
      </c>
      <c r="AS627" s="136">
        <f t="shared" si="147"/>
        <v>0</v>
      </c>
      <c r="AT627" s="136">
        <f t="shared" si="147"/>
        <v>0</v>
      </c>
      <c r="AU627" s="136">
        <f t="shared" si="147"/>
        <v>0</v>
      </c>
      <c r="AV627" s="136">
        <f t="shared" si="147"/>
        <v>-503</v>
      </c>
      <c r="AW627" s="136">
        <f t="shared" si="147"/>
        <v>0</v>
      </c>
      <c r="AX627" s="136">
        <f t="shared" si="147"/>
        <v>0</v>
      </c>
      <c r="AY627" s="136">
        <f t="shared" si="147"/>
        <v>0</v>
      </c>
      <c r="AZ627" s="136">
        <f t="shared" si="147"/>
        <v>0</v>
      </c>
      <c r="BA627" s="136">
        <f t="shared" si="147"/>
        <v>-244914</v>
      </c>
      <c r="BB627" s="136">
        <f t="shared" si="147"/>
        <v>0</v>
      </c>
      <c r="BC627" s="136">
        <f t="shared" si="147"/>
        <v>0</v>
      </c>
      <c r="BD627" s="136">
        <f t="shared" si="147"/>
        <v>0</v>
      </c>
      <c r="BE627" s="136">
        <f t="shared" si="147"/>
        <v>0</v>
      </c>
      <c r="BF627" s="136">
        <f t="shared" si="147"/>
        <v>-256759</v>
      </c>
      <c r="BG627" s="136">
        <f t="shared" si="147"/>
        <v>0</v>
      </c>
      <c r="BH627" s="136">
        <f t="shared" si="147"/>
        <v>0</v>
      </c>
      <c r="BI627" s="136">
        <f t="shared" si="147"/>
        <v>0</v>
      </c>
      <c r="BJ627" s="136">
        <f t="shared" si="147"/>
        <v>0</v>
      </c>
      <c r="BK627" s="136">
        <f t="shared" si="147"/>
        <v>-421403</v>
      </c>
      <c r="BL627" s="136">
        <f t="shared" si="147"/>
        <v>0</v>
      </c>
      <c r="BM627" s="136">
        <f t="shared" si="147"/>
        <v>0</v>
      </c>
      <c r="BN627" s="136">
        <f t="shared" si="147"/>
        <v>0</v>
      </c>
      <c r="BO627" s="136">
        <f t="shared" si="147"/>
        <v>0</v>
      </c>
      <c r="BP627" s="136">
        <f t="shared" si="147"/>
        <v>-455439</v>
      </c>
      <c r="BQ627" s="136">
        <f t="shared" si="147"/>
        <v>0</v>
      </c>
      <c r="BR627" s="136">
        <f t="shared" si="147"/>
        <v>0</v>
      </c>
      <c r="BS627" s="136">
        <f t="shared" si="145"/>
        <v>0</v>
      </c>
      <c r="BT627" s="136">
        <f t="shared" si="144"/>
        <v>0</v>
      </c>
      <c r="BU627" s="136">
        <f t="shared" si="144"/>
        <v>685387</v>
      </c>
      <c r="BV627" s="136">
        <f t="shared" si="144"/>
        <v>0</v>
      </c>
      <c r="BW627" s="136">
        <f t="shared" si="144"/>
        <v>0</v>
      </c>
      <c r="BX627" s="136">
        <f t="shared" si="144"/>
        <v>0</v>
      </c>
      <c r="BY627" s="136">
        <f t="shared" si="144"/>
        <v>0</v>
      </c>
      <c r="CA627" s="136" t="e">
        <f>CA169-#REF!</f>
        <v>#REF!</v>
      </c>
      <c r="CB627" s="136" t="e">
        <f>CB169-#REF!</f>
        <v>#REF!</v>
      </c>
    </row>
    <row r="628" spans="8:80" hidden="1" x14ac:dyDescent="0.3">
      <c r="H628" s="136">
        <f t="shared" si="148"/>
        <v>0</v>
      </c>
      <c r="I628" s="136">
        <f t="shared" si="148"/>
        <v>0</v>
      </c>
      <c r="J628" s="136">
        <f t="shared" si="148"/>
        <v>0</v>
      </c>
      <c r="K628" s="136">
        <f t="shared" si="147"/>
        <v>0</v>
      </c>
      <c r="L628" s="136">
        <f t="shared" si="147"/>
        <v>0</v>
      </c>
      <c r="M628" s="136">
        <f t="shared" si="147"/>
        <v>0</v>
      </c>
      <c r="N628" s="136">
        <f t="shared" si="147"/>
        <v>0</v>
      </c>
      <c r="O628" s="136">
        <f t="shared" si="147"/>
        <v>0</v>
      </c>
      <c r="P628" s="136">
        <f t="shared" si="147"/>
        <v>0</v>
      </c>
      <c r="Q628" s="136">
        <f t="shared" si="147"/>
        <v>0</v>
      </c>
      <c r="R628" s="136">
        <f t="shared" si="147"/>
        <v>0</v>
      </c>
      <c r="S628" s="136">
        <f t="shared" si="147"/>
        <v>0</v>
      </c>
      <c r="T628" s="136">
        <f t="shared" si="147"/>
        <v>0</v>
      </c>
      <c r="U628" s="136">
        <f t="shared" si="147"/>
        <v>0</v>
      </c>
      <c r="V628" s="136">
        <f t="shared" si="147"/>
        <v>0</v>
      </c>
      <c r="W628" s="136">
        <f t="shared" si="147"/>
        <v>0</v>
      </c>
      <c r="X628" s="136">
        <f t="shared" si="147"/>
        <v>0</v>
      </c>
      <c r="Y628" s="136">
        <f t="shared" si="147"/>
        <v>0</v>
      </c>
      <c r="Z628" s="136">
        <f t="shared" si="147"/>
        <v>0</v>
      </c>
      <c r="AA628" s="136">
        <f t="shared" si="147"/>
        <v>0</v>
      </c>
      <c r="AB628" s="136">
        <f t="shared" si="147"/>
        <v>0</v>
      </c>
      <c r="AC628" s="136">
        <f t="shared" si="147"/>
        <v>0</v>
      </c>
      <c r="AD628" s="136">
        <f t="shared" si="147"/>
        <v>0</v>
      </c>
      <c r="AE628" s="136">
        <f t="shared" si="147"/>
        <v>0</v>
      </c>
      <c r="AF628" s="136">
        <f t="shared" si="147"/>
        <v>0</v>
      </c>
      <c r="AG628" s="136">
        <f t="shared" si="147"/>
        <v>0</v>
      </c>
      <c r="AH628" s="136">
        <f t="shared" si="147"/>
        <v>0</v>
      </c>
      <c r="AI628" s="136">
        <f t="shared" si="147"/>
        <v>0</v>
      </c>
      <c r="AJ628" s="136">
        <f t="shared" si="147"/>
        <v>0</v>
      </c>
      <c r="AK628" s="136">
        <f t="shared" si="147"/>
        <v>0</v>
      </c>
      <c r="AL628" s="136">
        <f t="shared" si="147"/>
        <v>0</v>
      </c>
      <c r="AM628" s="136">
        <f t="shared" si="147"/>
        <v>0</v>
      </c>
      <c r="AN628" s="136">
        <f t="shared" si="147"/>
        <v>0</v>
      </c>
      <c r="AO628" s="136">
        <f t="shared" si="147"/>
        <v>0</v>
      </c>
      <c r="AP628" s="136">
        <f t="shared" si="147"/>
        <v>0</v>
      </c>
      <c r="AQ628" s="136">
        <f t="shared" si="147"/>
        <v>0</v>
      </c>
      <c r="AR628" s="136">
        <f t="shared" si="147"/>
        <v>0</v>
      </c>
      <c r="AS628" s="136">
        <f t="shared" si="147"/>
        <v>0</v>
      </c>
      <c r="AT628" s="136">
        <f t="shared" si="147"/>
        <v>0</v>
      </c>
      <c r="AU628" s="136">
        <f t="shared" si="147"/>
        <v>0</v>
      </c>
      <c r="AV628" s="136">
        <f t="shared" si="147"/>
        <v>0</v>
      </c>
      <c r="AW628" s="136">
        <f t="shared" si="147"/>
        <v>0</v>
      </c>
      <c r="AX628" s="136">
        <f t="shared" si="147"/>
        <v>0</v>
      </c>
      <c r="AY628" s="136">
        <f t="shared" si="147"/>
        <v>0</v>
      </c>
      <c r="AZ628" s="136">
        <f t="shared" si="147"/>
        <v>0</v>
      </c>
      <c r="BA628" s="136">
        <f t="shared" si="147"/>
        <v>0</v>
      </c>
      <c r="BB628" s="136">
        <f t="shared" si="147"/>
        <v>0</v>
      </c>
      <c r="BC628" s="136">
        <f t="shared" si="147"/>
        <v>0</v>
      </c>
      <c r="BD628" s="136">
        <f t="shared" si="147"/>
        <v>0</v>
      </c>
      <c r="BE628" s="136">
        <f t="shared" si="147"/>
        <v>0</v>
      </c>
      <c r="BF628" s="136">
        <f t="shared" si="147"/>
        <v>0</v>
      </c>
      <c r="BG628" s="136">
        <f t="shared" si="147"/>
        <v>0</v>
      </c>
      <c r="BH628" s="136">
        <f t="shared" si="147"/>
        <v>0</v>
      </c>
      <c r="BI628" s="136">
        <f t="shared" si="147"/>
        <v>0</v>
      </c>
      <c r="BJ628" s="136">
        <f t="shared" si="147"/>
        <v>0</v>
      </c>
      <c r="BK628" s="136">
        <f t="shared" si="147"/>
        <v>0</v>
      </c>
      <c r="BL628" s="136">
        <f t="shared" si="147"/>
        <v>0</v>
      </c>
      <c r="BM628" s="136">
        <f t="shared" si="147"/>
        <v>0</v>
      </c>
      <c r="BN628" s="136">
        <f t="shared" si="147"/>
        <v>0</v>
      </c>
      <c r="BO628" s="136">
        <f t="shared" si="147"/>
        <v>0</v>
      </c>
      <c r="BP628" s="136">
        <f t="shared" si="147"/>
        <v>0</v>
      </c>
      <c r="BQ628" s="136">
        <f t="shared" si="147"/>
        <v>0</v>
      </c>
      <c r="BR628" s="136">
        <f t="shared" si="147"/>
        <v>0</v>
      </c>
      <c r="BS628" s="136">
        <f t="shared" si="145"/>
        <v>0</v>
      </c>
      <c r="BT628" s="136">
        <f t="shared" si="144"/>
        <v>0</v>
      </c>
      <c r="BU628" s="136">
        <f t="shared" si="144"/>
        <v>0</v>
      </c>
      <c r="BV628" s="136">
        <f t="shared" si="144"/>
        <v>0</v>
      </c>
      <c r="BW628" s="136">
        <f t="shared" si="144"/>
        <v>0</v>
      </c>
      <c r="BX628" s="136">
        <f t="shared" si="144"/>
        <v>0</v>
      </c>
      <c r="BY628" s="136">
        <f t="shared" si="144"/>
        <v>0</v>
      </c>
      <c r="CA628" s="136" t="e">
        <f>CA170-#REF!</f>
        <v>#REF!</v>
      </c>
      <c r="CB628" s="136" t="e">
        <f>CB170-#REF!</f>
        <v>#REF!</v>
      </c>
    </row>
    <row r="629" spans="8:80" hidden="1" x14ac:dyDescent="0.3">
      <c r="H629" s="136">
        <f t="shared" si="148"/>
        <v>0</v>
      </c>
      <c r="I629" s="136">
        <f t="shared" si="148"/>
        <v>0</v>
      </c>
      <c r="J629" s="136">
        <f t="shared" si="148"/>
        <v>0</v>
      </c>
      <c r="K629" s="136">
        <f t="shared" si="147"/>
        <v>0</v>
      </c>
      <c r="L629" s="136">
        <f t="shared" si="147"/>
        <v>0</v>
      </c>
      <c r="M629" s="136">
        <f t="shared" si="147"/>
        <v>0</v>
      </c>
      <c r="N629" s="136">
        <f t="shared" si="147"/>
        <v>0</v>
      </c>
      <c r="O629" s="136">
        <f t="shared" si="147"/>
        <v>0</v>
      </c>
      <c r="P629" s="136">
        <f t="shared" si="147"/>
        <v>0</v>
      </c>
      <c r="Q629" s="136">
        <f t="shared" si="147"/>
        <v>0</v>
      </c>
      <c r="R629" s="136">
        <f t="shared" si="147"/>
        <v>0</v>
      </c>
      <c r="S629" s="136">
        <f t="shared" si="147"/>
        <v>0</v>
      </c>
      <c r="T629" s="136">
        <f t="shared" si="147"/>
        <v>0</v>
      </c>
      <c r="U629" s="136">
        <f t="shared" si="147"/>
        <v>0</v>
      </c>
      <c r="V629" s="136">
        <f t="shared" si="147"/>
        <v>0</v>
      </c>
      <c r="W629" s="136">
        <f t="shared" si="147"/>
        <v>0</v>
      </c>
      <c r="X629" s="136">
        <f t="shared" si="147"/>
        <v>0</v>
      </c>
      <c r="Y629" s="136">
        <f t="shared" si="147"/>
        <v>0</v>
      </c>
      <c r="Z629" s="136">
        <f t="shared" si="147"/>
        <v>0</v>
      </c>
      <c r="AA629" s="136">
        <f t="shared" si="147"/>
        <v>0</v>
      </c>
      <c r="AB629" s="136">
        <f t="shared" si="147"/>
        <v>0</v>
      </c>
      <c r="AC629" s="136">
        <f t="shared" si="147"/>
        <v>0</v>
      </c>
      <c r="AD629" s="136">
        <f t="shared" si="147"/>
        <v>0</v>
      </c>
      <c r="AE629" s="136">
        <f t="shared" si="147"/>
        <v>0</v>
      </c>
      <c r="AF629" s="136">
        <f t="shared" si="147"/>
        <v>0</v>
      </c>
      <c r="AG629" s="136">
        <f t="shared" si="147"/>
        <v>0</v>
      </c>
      <c r="AH629" s="136">
        <f t="shared" si="147"/>
        <v>0</v>
      </c>
      <c r="AI629" s="136">
        <f t="shared" si="147"/>
        <v>0</v>
      </c>
      <c r="AJ629" s="136">
        <f t="shared" si="147"/>
        <v>0</v>
      </c>
      <c r="AK629" s="136">
        <f t="shared" si="147"/>
        <v>0</v>
      </c>
      <c r="AL629" s="136">
        <f t="shared" si="147"/>
        <v>0</v>
      </c>
      <c r="AM629" s="136">
        <f t="shared" si="147"/>
        <v>0</v>
      </c>
      <c r="AN629" s="136">
        <f t="shared" si="147"/>
        <v>0</v>
      </c>
      <c r="AO629" s="136">
        <f t="shared" si="147"/>
        <v>0</v>
      </c>
      <c r="AP629" s="136">
        <f t="shared" si="147"/>
        <v>0</v>
      </c>
      <c r="AQ629" s="136">
        <f t="shared" si="147"/>
        <v>0</v>
      </c>
      <c r="AR629" s="136">
        <f t="shared" si="147"/>
        <v>0</v>
      </c>
      <c r="AS629" s="136">
        <f t="shared" si="147"/>
        <v>0</v>
      </c>
      <c r="AT629" s="136">
        <f t="shared" si="147"/>
        <v>0</v>
      </c>
      <c r="AU629" s="136">
        <f t="shared" si="147"/>
        <v>0</v>
      </c>
      <c r="AV629" s="136">
        <f t="shared" si="147"/>
        <v>0</v>
      </c>
      <c r="AW629" s="136">
        <f t="shared" si="147"/>
        <v>0</v>
      </c>
      <c r="AX629" s="136">
        <f t="shared" si="147"/>
        <v>0</v>
      </c>
      <c r="AY629" s="136">
        <f t="shared" si="147"/>
        <v>0</v>
      </c>
      <c r="AZ629" s="136">
        <f t="shared" si="147"/>
        <v>0</v>
      </c>
      <c r="BA629" s="136">
        <f t="shared" si="147"/>
        <v>0</v>
      </c>
      <c r="BB629" s="136">
        <f t="shared" si="147"/>
        <v>0</v>
      </c>
      <c r="BC629" s="136">
        <f t="shared" si="147"/>
        <v>0</v>
      </c>
      <c r="BD629" s="136">
        <f t="shared" si="147"/>
        <v>0</v>
      </c>
      <c r="BE629" s="136">
        <f t="shared" si="147"/>
        <v>0</v>
      </c>
      <c r="BF629" s="136">
        <f t="shared" si="147"/>
        <v>0</v>
      </c>
      <c r="BG629" s="136">
        <f t="shared" si="147"/>
        <v>0</v>
      </c>
      <c r="BH629" s="136">
        <f t="shared" si="147"/>
        <v>0</v>
      </c>
      <c r="BI629" s="136">
        <f t="shared" si="147"/>
        <v>0</v>
      </c>
      <c r="BJ629" s="136">
        <f t="shared" si="147"/>
        <v>0</v>
      </c>
      <c r="BK629" s="136">
        <f t="shared" si="147"/>
        <v>0</v>
      </c>
      <c r="BL629" s="136">
        <f t="shared" si="147"/>
        <v>0</v>
      </c>
      <c r="BM629" s="136">
        <f t="shared" si="147"/>
        <v>0</v>
      </c>
      <c r="BN629" s="136">
        <f t="shared" si="147"/>
        <v>0</v>
      </c>
      <c r="BO629" s="136">
        <f t="shared" si="147"/>
        <v>0</v>
      </c>
      <c r="BP629" s="136">
        <f t="shared" si="147"/>
        <v>0</v>
      </c>
      <c r="BQ629" s="136">
        <f t="shared" si="147"/>
        <v>0</v>
      </c>
      <c r="BR629" s="136">
        <f t="shared" si="147"/>
        <v>0</v>
      </c>
      <c r="BS629" s="136">
        <f t="shared" si="145"/>
        <v>0</v>
      </c>
      <c r="BT629" s="136">
        <f t="shared" si="144"/>
        <v>0</v>
      </c>
      <c r="BU629" s="136">
        <f t="shared" si="144"/>
        <v>0</v>
      </c>
      <c r="BV629" s="136">
        <f t="shared" si="144"/>
        <v>0</v>
      </c>
      <c r="BW629" s="136">
        <f t="shared" si="144"/>
        <v>0</v>
      </c>
      <c r="BX629" s="136">
        <f t="shared" si="144"/>
        <v>0</v>
      </c>
      <c r="BY629" s="136">
        <f t="shared" si="144"/>
        <v>0</v>
      </c>
      <c r="CA629" s="136" t="e">
        <f>CA171-#REF!</f>
        <v>#REF!</v>
      </c>
      <c r="CB629" s="136" t="e">
        <f>CB171-#REF!</f>
        <v>#REF!</v>
      </c>
    </row>
    <row r="630" spans="8:80" hidden="1" x14ac:dyDescent="0.3">
      <c r="H630" s="136">
        <f t="shared" si="148"/>
        <v>-16901251</v>
      </c>
      <c r="I630" s="136">
        <f t="shared" si="148"/>
        <v>0</v>
      </c>
      <c r="J630" s="136">
        <f t="shared" si="148"/>
        <v>0</v>
      </c>
      <c r="K630" s="136">
        <f t="shared" si="147"/>
        <v>0</v>
      </c>
      <c r="L630" s="136">
        <f t="shared" si="147"/>
        <v>0</v>
      </c>
      <c r="M630" s="136">
        <f t="shared" si="147"/>
        <v>-361000</v>
      </c>
      <c r="N630" s="136">
        <f t="shared" si="147"/>
        <v>0</v>
      </c>
      <c r="O630" s="136">
        <f t="shared" si="147"/>
        <v>0</v>
      </c>
      <c r="P630" s="136">
        <f t="shared" si="147"/>
        <v>0</v>
      </c>
      <c r="Q630" s="136">
        <f t="shared" si="147"/>
        <v>0</v>
      </c>
      <c r="R630" s="136">
        <f t="shared" si="147"/>
        <v>-2184406</v>
      </c>
      <c r="S630" s="136">
        <f t="shared" si="147"/>
        <v>0</v>
      </c>
      <c r="T630" s="136">
        <f t="shared" si="147"/>
        <v>0</v>
      </c>
      <c r="U630" s="136">
        <f t="shared" si="147"/>
        <v>0</v>
      </c>
      <c r="V630" s="136">
        <f t="shared" si="147"/>
        <v>0</v>
      </c>
      <c r="W630" s="136">
        <f t="shared" si="147"/>
        <v>2498958</v>
      </c>
      <c r="X630" s="136">
        <f t="shared" si="147"/>
        <v>0</v>
      </c>
      <c r="Y630" s="136">
        <f t="shared" si="147"/>
        <v>0</v>
      </c>
      <c r="Z630" s="136">
        <f t="shared" ref="Z630:BR633" si="149">Z172-CR172</f>
        <v>0</v>
      </c>
      <c r="AA630" s="136">
        <f t="shared" si="149"/>
        <v>0</v>
      </c>
      <c r="AB630" s="136">
        <f t="shared" si="149"/>
        <v>-3525708</v>
      </c>
      <c r="AC630" s="136">
        <f t="shared" si="149"/>
        <v>0</v>
      </c>
      <c r="AD630" s="136">
        <f t="shared" si="149"/>
        <v>0</v>
      </c>
      <c r="AE630" s="136">
        <f t="shared" si="149"/>
        <v>0</v>
      </c>
      <c r="AF630" s="136">
        <f t="shared" si="149"/>
        <v>0</v>
      </c>
      <c r="AG630" s="136">
        <f t="shared" si="149"/>
        <v>-373</v>
      </c>
      <c r="AH630" s="136">
        <f t="shared" si="149"/>
        <v>0</v>
      </c>
      <c r="AI630" s="136">
        <f t="shared" si="149"/>
        <v>0</v>
      </c>
      <c r="AJ630" s="136">
        <f t="shared" si="149"/>
        <v>0</v>
      </c>
      <c r="AK630" s="136">
        <f t="shared" si="149"/>
        <v>0</v>
      </c>
      <c r="AL630" s="136">
        <f t="shared" si="149"/>
        <v>-2184000</v>
      </c>
      <c r="AM630" s="136">
        <f t="shared" si="149"/>
        <v>0</v>
      </c>
      <c r="AN630" s="136">
        <f t="shared" si="149"/>
        <v>0</v>
      </c>
      <c r="AO630" s="136">
        <f t="shared" si="149"/>
        <v>0</v>
      </c>
      <c r="AP630" s="136">
        <f t="shared" si="149"/>
        <v>0</v>
      </c>
      <c r="AQ630" s="136">
        <f t="shared" si="149"/>
        <v>-1251270</v>
      </c>
      <c r="AR630" s="136">
        <f t="shared" si="149"/>
        <v>0</v>
      </c>
      <c r="AS630" s="136">
        <f t="shared" si="149"/>
        <v>0</v>
      </c>
      <c r="AT630" s="136">
        <f t="shared" si="149"/>
        <v>0</v>
      </c>
      <c r="AU630" s="136">
        <f t="shared" si="149"/>
        <v>0</v>
      </c>
      <c r="AV630" s="136">
        <f t="shared" si="149"/>
        <v>0</v>
      </c>
      <c r="AW630" s="136">
        <f t="shared" si="149"/>
        <v>0</v>
      </c>
      <c r="AX630" s="136">
        <f t="shared" si="149"/>
        <v>0</v>
      </c>
      <c r="AY630" s="136">
        <f t="shared" si="149"/>
        <v>0</v>
      </c>
      <c r="AZ630" s="136">
        <f t="shared" si="149"/>
        <v>0</v>
      </c>
      <c r="BA630" s="136">
        <f t="shared" si="149"/>
        <v>0</v>
      </c>
      <c r="BB630" s="136">
        <f t="shared" si="149"/>
        <v>0</v>
      </c>
      <c r="BC630" s="136">
        <f t="shared" si="149"/>
        <v>0</v>
      </c>
      <c r="BD630" s="136">
        <f t="shared" si="149"/>
        <v>0</v>
      </c>
      <c r="BE630" s="136">
        <f t="shared" si="149"/>
        <v>0</v>
      </c>
      <c r="BF630" s="136">
        <f t="shared" si="149"/>
        <v>-1858</v>
      </c>
      <c r="BG630" s="136">
        <f t="shared" si="149"/>
        <v>0</v>
      </c>
      <c r="BH630" s="136">
        <f t="shared" si="149"/>
        <v>0</v>
      </c>
      <c r="BI630" s="136">
        <f t="shared" si="149"/>
        <v>0</v>
      </c>
      <c r="BJ630" s="136">
        <f t="shared" si="149"/>
        <v>0</v>
      </c>
      <c r="BK630" s="136">
        <f t="shared" si="149"/>
        <v>-1250000</v>
      </c>
      <c r="BL630" s="136">
        <f t="shared" si="149"/>
        <v>0</v>
      </c>
      <c r="BM630" s="136">
        <f t="shared" si="149"/>
        <v>0</v>
      </c>
      <c r="BN630" s="136">
        <f t="shared" si="149"/>
        <v>0</v>
      </c>
      <c r="BO630" s="136">
        <f t="shared" si="149"/>
        <v>0</v>
      </c>
      <c r="BP630" s="136">
        <f t="shared" si="149"/>
        <v>-3952000</v>
      </c>
      <c r="BQ630" s="136">
        <f t="shared" si="149"/>
        <v>0</v>
      </c>
      <c r="BR630" s="136">
        <f t="shared" si="149"/>
        <v>0</v>
      </c>
      <c r="BS630" s="136">
        <f t="shared" si="145"/>
        <v>0</v>
      </c>
      <c r="BT630" s="136">
        <f t="shared" si="144"/>
        <v>0</v>
      </c>
      <c r="BU630" s="136">
        <f t="shared" si="144"/>
        <v>-46448</v>
      </c>
      <c r="BV630" s="136">
        <f t="shared" si="144"/>
        <v>0</v>
      </c>
      <c r="BW630" s="136">
        <f t="shared" si="144"/>
        <v>0</v>
      </c>
      <c r="BX630" s="136">
        <f t="shared" si="144"/>
        <v>0</v>
      </c>
      <c r="BY630" s="136">
        <f t="shared" si="144"/>
        <v>0</v>
      </c>
      <c r="CA630" s="136" t="e">
        <f>CA172-#REF!</f>
        <v>#REF!</v>
      </c>
      <c r="CB630" s="136" t="e">
        <f>CB172-#REF!</f>
        <v>#REF!</v>
      </c>
    </row>
    <row r="631" spans="8:80" hidden="1" x14ac:dyDescent="0.3">
      <c r="H631" s="136">
        <f t="shared" si="148"/>
        <v>-12943900</v>
      </c>
      <c r="I631" s="136">
        <f t="shared" si="148"/>
        <v>0</v>
      </c>
      <c r="J631" s="136">
        <f t="shared" si="148"/>
        <v>0</v>
      </c>
      <c r="K631" s="136">
        <f t="shared" si="148"/>
        <v>0</v>
      </c>
      <c r="L631" s="136">
        <f t="shared" si="148"/>
        <v>0</v>
      </c>
      <c r="M631" s="136">
        <f t="shared" si="148"/>
        <v>-182336</v>
      </c>
      <c r="N631" s="136">
        <f t="shared" si="148"/>
        <v>0</v>
      </c>
      <c r="O631" s="136">
        <f t="shared" si="148"/>
        <v>0</v>
      </c>
      <c r="P631" s="136">
        <f t="shared" si="148"/>
        <v>0</v>
      </c>
      <c r="Q631" s="136">
        <f t="shared" si="148"/>
        <v>0</v>
      </c>
      <c r="R631" s="136">
        <f t="shared" si="148"/>
        <v>-1472633</v>
      </c>
      <c r="S631" s="136">
        <f t="shared" si="148"/>
        <v>0</v>
      </c>
      <c r="T631" s="136">
        <f t="shared" si="148"/>
        <v>0</v>
      </c>
      <c r="U631" s="136">
        <f t="shared" si="148"/>
        <v>0</v>
      </c>
      <c r="V631" s="136">
        <f t="shared" si="148"/>
        <v>0</v>
      </c>
      <c r="W631" s="136">
        <f t="shared" si="148"/>
        <v>2012622</v>
      </c>
      <c r="X631" s="136">
        <f t="shared" ref="X631:Y633" si="150">X173-CP173</f>
        <v>0</v>
      </c>
      <c r="Y631" s="136">
        <f t="shared" si="150"/>
        <v>0</v>
      </c>
      <c r="Z631" s="136">
        <f t="shared" si="149"/>
        <v>0</v>
      </c>
      <c r="AA631" s="136">
        <f t="shared" si="149"/>
        <v>0</v>
      </c>
      <c r="AB631" s="136">
        <f t="shared" si="149"/>
        <v>-2743539</v>
      </c>
      <c r="AC631" s="136">
        <f t="shared" si="149"/>
        <v>0</v>
      </c>
      <c r="AD631" s="136">
        <f t="shared" si="149"/>
        <v>0</v>
      </c>
      <c r="AE631" s="136">
        <f t="shared" si="149"/>
        <v>0</v>
      </c>
      <c r="AF631" s="136">
        <f t="shared" si="149"/>
        <v>0</v>
      </c>
      <c r="AG631" s="136">
        <f t="shared" si="149"/>
        <v>-298</v>
      </c>
      <c r="AH631" s="136">
        <f t="shared" si="149"/>
        <v>0</v>
      </c>
      <c r="AI631" s="136">
        <f t="shared" si="149"/>
        <v>0</v>
      </c>
      <c r="AJ631" s="136">
        <f t="shared" si="149"/>
        <v>0</v>
      </c>
      <c r="AK631" s="136">
        <f t="shared" si="149"/>
        <v>0</v>
      </c>
      <c r="AL631" s="136">
        <f t="shared" si="149"/>
        <v>-1741675</v>
      </c>
      <c r="AM631" s="136">
        <f t="shared" si="149"/>
        <v>0</v>
      </c>
      <c r="AN631" s="136">
        <f t="shared" si="149"/>
        <v>0</v>
      </c>
      <c r="AO631" s="136">
        <f t="shared" si="149"/>
        <v>0</v>
      </c>
      <c r="AP631" s="136">
        <f t="shared" si="149"/>
        <v>0</v>
      </c>
      <c r="AQ631" s="136">
        <f t="shared" si="149"/>
        <v>-1037461</v>
      </c>
      <c r="AR631" s="136">
        <f t="shared" si="149"/>
        <v>0</v>
      </c>
      <c r="AS631" s="136">
        <f t="shared" si="149"/>
        <v>0</v>
      </c>
      <c r="AT631" s="136">
        <f t="shared" si="149"/>
        <v>0</v>
      </c>
      <c r="AU631" s="136">
        <f t="shared" si="149"/>
        <v>0</v>
      </c>
      <c r="AV631" s="136">
        <f t="shared" si="149"/>
        <v>0</v>
      </c>
      <c r="AW631" s="136">
        <f t="shared" si="149"/>
        <v>0</v>
      </c>
      <c r="AX631" s="136">
        <f t="shared" si="149"/>
        <v>0</v>
      </c>
      <c r="AY631" s="136">
        <f t="shared" si="149"/>
        <v>0</v>
      </c>
      <c r="AZ631" s="136">
        <f t="shared" si="149"/>
        <v>0</v>
      </c>
      <c r="BA631" s="136">
        <f t="shared" si="149"/>
        <v>0</v>
      </c>
      <c r="BB631" s="136">
        <f t="shared" si="149"/>
        <v>0</v>
      </c>
      <c r="BC631" s="136">
        <f t="shared" si="149"/>
        <v>0</v>
      </c>
      <c r="BD631" s="136">
        <f t="shared" si="149"/>
        <v>0</v>
      </c>
      <c r="BE631" s="136">
        <f t="shared" si="149"/>
        <v>0</v>
      </c>
      <c r="BF631" s="136">
        <f t="shared" si="149"/>
        <v>-1469</v>
      </c>
      <c r="BG631" s="136">
        <f t="shared" si="149"/>
        <v>0</v>
      </c>
      <c r="BH631" s="136">
        <f t="shared" si="149"/>
        <v>0</v>
      </c>
      <c r="BI631" s="136">
        <f t="shared" si="149"/>
        <v>0</v>
      </c>
      <c r="BJ631" s="136">
        <f t="shared" si="149"/>
        <v>0</v>
      </c>
      <c r="BK631" s="136">
        <f t="shared" si="149"/>
        <v>-990111</v>
      </c>
      <c r="BL631" s="136">
        <f t="shared" si="149"/>
        <v>0</v>
      </c>
      <c r="BM631" s="136">
        <f t="shared" si="149"/>
        <v>0</v>
      </c>
      <c r="BN631" s="136">
        <f t="shared" si="149"/>
        <v>0</v>
      </c>
      <c r="BO631" s="136">
        <f t="shared" si="149"/>
        <v>0</v>
      </c>
      <c r="BP631" s="136">
        <f t="shared" si="149"/>
        <v>-3090278</v>
      </c>
      <c r="BQ631" s="136">
        <f t="shared" si="149"/>
        <v>0</v>
      </c>
      <c r="BR631" s="136">
        <f t="shared" si="149"/>
        <v>0</v>
      </c>
      <c r="BS631" s="136">
        <f t="shared" si="145"/>
        <v>0</v>
      </c>
      <c r="BT631" s="136">
        <f t="shared" si="144"/>
        <v>0</v>
      </c>
      <c r="BU631" s="136">
        <f t="shared" si="144"/>
        <v>357653</v>
      </c>
      <c r="BV631" s="136">
        <f t="shared" si="144"/>
        <v>0</v>
      </c>
      <c r="BW631" s="136">
        <f t="shared" si="144"/>
        <v>0</v>
      </c>
      <c r="BX631" s="136">
        <f t="shared" si="144"/>
        <v>0</v>
      </c>
      <c r="BY631" s="136">
        <f t="shared" si="144"/>
        <v>0</v>
      </c>
      <c r="CA631" s="136" t="e">
        <f>CA173-#REF!</f>
        <v>#REF!</v>
      </c>
      <c r="CB631" s="136" t="e">
        <f>CB173-#REF!</f>
        <v>#REF!</v>
      </c>
    </row>
    <row r="632" spans="8:80" hidden="1" x14ac:dyDescent="0.3">
      <c r="H632" s="136">
        <f t="shared" si="148"/>
        <v>-3957351</v>
      </c>
      <c r="I632" s="136">
        <f t="shared" si="148"/>
        <v>0</v>
      </c>
      <c r="J632" s="136">
        <f t="shared" si="148"/>
        <v>0</v>
      </c>
      <c r="K632" s="136">
        <f t="shared" si="148"/>
        <v>0</v>
      </c>
      <c r="L632" s="136">
        <f t="shared" si="148"/>
        <v>0</v>
      </c>
      <c r="M632" s="136">
        <f t="shared" si="148"/>
        <v>-178664</v>
      </c>
      <c r="N632" s="136">
        <f t="shared" si="148"/>
        <v>0</v>
      </c>
      <c r="O632" s="136">
        <f t="shared" si="148"/>
        <v>0</v>
      </c>
      <c r="P632" s="136">
        <f t="shared" si="148"/>
        <v>0</v>
      </c>
      <c r="Q632" s="136">
        <f t="shared" si="148"/>
        <v>0</v>
      </c>
      <c r="R632" s="136">
        <f t="shared" si="148"/>
        <v>-711773</v>
      </c>
      <c r="S632" s="136">
        <f t="shared" si="148"/>
        <v>0</v>
      </c>
      <c r="T632" s="136">
        <f t="shared" si="148"/>
        <v>0</v>
      </c>
      <c r="U632" s="136">
        <f t="shared" si="148"/>
        <v>0</v>
      </c>
      <c r="V632" s="136">
        <f t="shared" si="148"/>
        <v>0</v>
      </c>
      <c r="W632" s="136">
        <f t="shared" si="148"/>
        <v>486336</v>
      </c>
      <c r="X632" s="136">
        <f t="shared" si="150"/>
        <v>0</v>
      </c>
      <c r="Y632" s="136">
        <f t="shared" si="150"/>
        <v>0</v>
      </c>
      <c r="Z632" s="136">
        <f t="shared" si="149"/>
        <v>0</v>
      </c>
      <c r="AA632" s="136">
        <f t="shared" si="149"/>
        <v>0</v>
      </c>
      <c r="AB632" s="136">
        <f t="shared" si="149"/>
        <v>-782169</v>
      </c>
      <c r="AC632" s="136">
        <f t="shared" si="149"/>
        <v>0</v>
      </c>
      <c r="AD632" s="136">
        <f t="shared" si="149"/>
        <v>0</v>
      </c>
      <c r="AE632" s="136">
        <f t="shared" si="149"/>
        <v>0</v>
      </c>
      <c r="AF632" s="136">
        <f t="shared" si="149"/>
        <v>0</v>
      </c>
      <c r="AG632" s="136">
        <f t="shared" si="149"/>
        <v>-75</v>
      </c>
      <c r="AH632" s="136">
        <f t="shared" si="149"/>
        <v>0</v>
      </c>
      <c r="AI632" s="136">
        <f t="shared" si="149"/>
        <v>0</v>
      </c>
      <c r="AJ632" s="136">
        <f t="shared" si="149"/>
        <v>0</v>
      </c>
      <c r="AK632" s="136">
        <f t="shared" si="149"/>
        <v>0</v>
      </c>
      <c r="AL632" s="136">
        <f t="shared" si="149"/>
        <v>-442325</v>
      </c>
      <c r="AM632" s="136">
        <f t="shared" si="149"/>
        <v>0</v>
      </c>
      <c r="AN632" s="136">
        <f t="shared" si="149"/>
        <v>0</v>
      </c>
      <c r="AO632" s="136">
        <f t="shared" si="149"/>
        <v>0</v>
      </c>
      <c r="AP632" s="136">
        <f t="shared" si="149"/>
        <v>0</v>
      </c>
      <c r="AQ632" s="136">
        <f t="shared" si="149"/>
        <v>-213809</v>
      </c>
      <c r="AR632" s="136">
        <f t="shared" si="149"/>
        <v>0</v>
      </c>
      <c r="AS632" s="136">
        <f t="shared" si="149"/>
        <v>0</v>
      </c>
      <c r="AT632" s="136">
        <f t="shared" si="149"/>
        <v>0</v>
      </c>
      <c r="AU632" s="136">
        <f t="shared" si="149"/>
        <v>0</v>
      </c>
      <c r="AV632" s="136">
        <f t="shared" si="149"/>
        <v>0</v>
      </c>
      <c r="AW632" s="136">
        <f t="shared" si="149"/>
        <v>0</v>
      </c>
      <c r="AX632" s="136">
        <f t="shared" si="149"/>
        <v>0</v>
      </c>
      <c r="AY632" s="136">
        <f t="shared" si="149"/>
        <v>0</v>
      </c>
      <c r="AZ632" s="136">
        <f t="shared" si="149"/>
        <v>0</v>
      </c>
      <c r="BA632" s="136">
        <f t="shared" si="149"/>
        <v>0</v>
      </c>
      <c r="BB632" s="136">
        <f t="shared" si="149"/>
        <v>0</v>
      </c>
      <c r="BC632" s="136">
        <f t="shared" si="149"/>
        <v>0</v>
      </c>
      <c r="BD632" s="136">
        <f t="shared" si="149"/>
        <v>0</v>
      </c>
      <c r="BE632" s="136">
        <f t="shared" si="149"/>
        <v>0</v>
      </c>
      <c r="BF632" s="136">
        <f t="shared" si="149"/>
        <v>-389</v>
      </c>
      <c r="BG632" s="136">
        <f t="shared" si="149"/>
        <v>0</v>
      </c>
      <c r="BH632" s="136">
        <f t="shared" si="149"/>
        <v>0</v>
      </c>
      <c r="BI632" s="136">
        <f t="shared" si="149"/>
        <v>0</v>
      </c>
      <c r="BJ632" s="136">
        <f t="shared" si="149"/>
        <v>0</v>
      </c>
      <c r="BK632" s="136">
        <f t="shared" si="149"/>
        <v>-259889</v>
      </c>
      <c r="BL632" s="136">
        <f t="shared" si="149"/>
        <v>0</v>
      </c>
      <c r="BM632" s="136">
        <f t="shared" si="149"/>
        <v>0</v>
      </c>
      <c r="BN632" s="136">
        <f t="shared" si="149"/>
        <v>0</v>
      </c>
      <c r="BO632" s="136">
        <f t="shared" si="149"/>
        <v>0</v>
      </c>
      <c r="BP632" s="136">
        <f t="shared" si="149"/>
        <v>-861722</v>
      </c>
      <c r="BQ632" s="136">
        <f t="shared" si="149"/>
        <v>0</v>
      </c>
      <c r="BR632" s="136">
        <f t="shared" si="149"/>
        <v>0</v>
      </c>
      <c r="BS632" s="136">
        <f t="shared" si="145"/>
        <v>0</v>
      </c>
      <c r="BT632" s="136">
        <f t="shared" si="144"/>
        <v>0</v>
      </c>
      <c r="BU632" s="136">
        <f t="shared" si="144"/>
        <v>-404101</v>
      </c>
      <c r="BV632" s="136">
        <f t="shared" si="144"/>
        <v>0</v>
      </c>
      <c r="BW632" s="136">
        <f t="shared" si="144"/>
        <v>0</v>
      </c>
      <c r="BX632" s="136">
        <f t="shared" si="144"/>
        <v>0</v>
      </c>
      <c r="BY632" s="136">
        <f t="shared" si="144"/>
        <v>0</v>
      </c>
      <c r="CA632" s="136" t="e">
        <f>CA174-#REF!</f>
        <v>#REF!</v>
      </c>
      <c r="CB632" s="136" t="e">
        <f>CB174-#REF!</f>
        <v>#REF!</v>
      </c>
    </row>
    <row r="633" spans="8:80" hidden="1" x14ac:dyDescent="0.3">
      <c r="H633" s="136">
        <f t="shared" si="148"/>
        <v>0</v>
      </c>
      <c r="I633" s="136">
        <f t="shared" si="148"/>
        <v>0</v>
      </c>
      <c r="J633" s="136">
        <f t="shared" si="148"/>
        <v>0</v>
      </c>
      <c r="K633" s="136">
        <f t="shared" si="148"/>
        <v>0</v>
      </c>
      <c r="L633" s="136">
        <f t="shared" si="148"/>
        <v>0</v>
      </c>
      <c r="M633" s="136">
        <f t="shared" si="148"/>
        <v>0</v>
      </c>
      <c r="N633" s="136">
        <f t="shared" si="148"/>
        <v>0</v>
      </c>
      <c r="O633" s="136">
        <f t="shared" si="148"/>
        <v>0</v>
      </c>
      <c r="P633" s="136">
        <f t="shared" si="148"/>
        <v>0</v>
      </c>
      <c r="Q633" s="136">
        <f t="shared" si="148"/>
        <v>0</v>
      </c>
      <c r="R633" s="136">
        <f t="shared" si="148"/>
        <v>0</v>
      </c>
      <c r="S633" s="136">
        <f t="shared" si="148"/>
        <v>0</v>
      </c>
      <c r="T633" s="136">
        <f t="shared" si="148"/>
        <v>0</v>
      </c>
      <c r="U633" s="136">
        <f t="shared" si="148"/>
        <v>0</v>
      </c>
      <c r="V633" s="136">
        <f t="shared" si="148"/>
        <v>0</v>
      </c>
      <c r="W633" s="136">
        <f t="shared" si="148"/>
        <v>0</v>
      </c>
      <c r="X633" s="136">
        <f t="shared" si="150"/>
        <v>0</v>
      </c>
      <c r="Y633" s="136">
        <f t="shared" si="150"/>
        <v>0</v>
      </c>
      <c r="Z633" s="136">
        <f t="shared" si="149"/>
        <v>0</v>
      </c>
      <c r="AA633" s="136">
        <f t="shared" si="149"/>
        <v>0</v>
      </c>
      <c r="AB633" s="136">
        <f t="shared" si="149"/>
        <v>0</v>
      </c>
      <c r="AC633" s="136">
        <f t="shared" si="149"/>
        <v>0</v>
      </c>
      <c r="AD633" s="136">
        <f t="shared" si="149"/>
        <v>0</v>
      </c>
      <c r="AE633" s="136">
        <f t="shared" si="149"/>
        <v>0</v>
      </c>
      <c r="AF633" s="136">
        <f t="shared" si="149"/>
        <v>0</v>
      </c>
      <c r="AG633" s="136">
        <f t="shared" si="149"/>
        <v>0</v>
      </c>
      <c r="AH633" s="136">
        <f t="shared" si="149"/>
        <v>0</v>
      </c>
      <c r="AI633" s="136">
        <f t="shared" si="149"/>
        <v>0</v>
      </c>
      <c r="AJ633" s="136">
        <f t="shared" si="149"/>
        <v>0</v>
      </c>
      <c r="AK633" s="136">
        <f t="shared" si="149"/>
        <v>0</v>
      </c>
      <c r="AL633" s="136">
        <f t="shared" si="149"/>
        <v>0</v>
      </c>
      <c r="AM633" s="136">
        <f t="shared" si="149"/>
        <v>0</v>
      </c>
      <c r="AN633" s="136">
        <f t="shared" si="149"/>
        <v>0</v>
      </c>
      <c r="AO633" s="136">
        <f t="shared" si="149"/>
        <v>0</v>
      </c>
      <c r="AP633" s="136">
        <f t="shared" si="149"/>
        <v>0</v>
      </c>
      <c r="AQ633" s="136">
        <f t="shared" si="149"/>
        <v>0</v>
      </c>
      <c r="AR633" s="136">
        <f t="shared" si="149"/>
        <v>0</v>
      </c>
      <c r="AS633" s="136">
        <f t="shared" si="149"/>
        <v>0</v>
      </c>
      <c r="AT633" s="136">
        <f t="shared" si="149"/>
        <v>0</v>
      </c>
      <c r="AU633" s="136">
        <f t="shared" si="149"/>
        <v>0</v>
      </c>
      <c r="AV633" s="136">
        <f t="shared" si="149"/>
        <v>0</v>
      </c>
      <c r="AW633" s="136">
        <f t="shared" si="149"/>
        <v>0</v>
      </c>
      <c r="AX633" s="136">
        <f t="shared" si="149"/>
        <v>0</v>
      </c>
      <c r="AY633" s="136">
        <f t="shared" si="149"/>
        <v>0</v>
      </c>
      <c r="AZ633" s="136">
        <f t="shared" si="149"/>
        <v>0</v>
      </c>
      <c r="BA633" s="136">
        <f t="shared" si="149"/>
        <v>0</v>
      </c>
      <c r="BB633" s="136">
        <f t="shared" si="149"/>
        <v>0</v>
      </c>
      <c r="BC633" s="136">
        <f t="shared" si="149"/>
        <v>0</v>
      </c>
      <c r="BD633" s="136">
        <f t="shared" si="149"/>
        <v>0</v>
      </c>
      <c r="BE633" s="136">
        <f t="shared" si="149"/>
        <v>0</v>
      </c>
      <c r="BF633" s="136">
        <f t="shared" si="149"/>
        <v>0</v>
      </c>
      <c r="BG633" s="136">
        <f t="shared" si="149"/>
        <v>0</v>
      </c>
      <c r="BH633" s="136">
        <f t="shared" si="149"/>
        <v>0</v>
      </c>
      <c r="BI633" s="136">
        <f t="shared" si="149"/>
        <v>0</v>
      </c>
      <c r="BJ633" s="136">
        <f t="shared" si="149"/>
        <v>0</v>
      </c>
      <c r="BK633" s="136">
        <f t="shared" si="149"/>
        <v>0</v>
      </c>
      <c r="BL633" s="136">
        <f t="shared" si="149"/>
        <v>0</v>
      </c>
      <c r="BM633" s="136">
        <f t="shared" si="149"/>
        <v>0</v>
      </c>
      <c r="BN633" s="136">
        <f t="shared" si="149"/>
        <v>0</v>
      </c>
      <c r="BO633" s="136">
        <f t="shared" si="149"/>
        <v>0</v>
      </c>
      <c r="BP633" s="136">
        <f t="shared" si="149"/>
        <v>0</v>
      </c>
      <c r="BQ633" s="136">
        <f t="shared" si="149"/>
        <v>0</v>
      </c>
      <c r="BR633" s="136">
        <f t="shared" si="149"/>
        <v>0</v>
      </c>
      <c r="BS633" s="136">
        <f t="shared" si="145"/>
        <v>0</v>
      </c>
      <c r="BT633" s="136">
        <f t="shared" si="144"/>
        <v>0</v>
      </c>
      <c r="BU633" s="136">
        <f t="shared" si="144"/>
        <v>0</v>
      </c>
      <c r="BV633" s="136">
        <f t="shared" si="144"/>
        <v>0</v>
      </c>
      <c r="BW633" s="136">
        <f t="shared" si="144"/>
        <v>0</v>
      </c>
      <c r="BX633" s="136">
        <f t="shared" si="144"/>
        <v>0</v>
      </c>
      <c r="BY633" s="136">
        <f t="shared" si="144"/>
        <v>0</v>
      </c>
      <c r="CA633" s="136" t="e">
        <f>CA175-#REF!</f>
        <v>#REF!</v>
      </c>
      <c r="CB633" s="136" t="e">
        <f>CB175-#REF!</f>
        <v>#REF!</v>
      </c>
    </row>
    <row r="634" spans="8:80" hidden="1" x14ac:dyDescent="0.3">
      <c r="H634" s="136">
        <f t="shared" ref="H634:BS637" si="151">H182-BZ182</f>
        <v>0</v>
      </c>
      <c r="I634" s="136">
        <f t="shared" si="151"/>
        <v>0</v>
      </c>
      <c r="J634" s="136">
        <f t="shared" si="151"/>
        <v>0</v>
      </c>
      <c r="K634" s="136">
        <f t="shared" si="151"/>
        <v>0</v>
      </c>
      <c r="L634" s="136">
        <f t="shared" si="151"/>
        <v>0</v>
      </c>
      <c r="M634" s="136">
        <f t="shared" si="151"/>
        <v>0</v>
      </c>
      <c r="N634" s="136">
        <f t="shared" si="151"/>
        <v>0</v>
      </c>
      <c r="O634" s="136">
        <f t="shared" si="151"/>
        <v>0</v>
      </c>
      <c r="P634" s="136">
        <f t="shared" si="151"/>
        <v>0</v>
      </c>
      <c r="Q634" s="136">
        <f t="shared" si="151"/>
        <v>0</v>
      </c>
      <c r="R634" s="136">
        <f t="shared" si="151"/>
        <v>0</v>
      </c>
      <c r="S634" s="136">
        <f t="shared" si="151"/>
        <v>0</v>
      </c>
      <c r="T634" s="136">
        <f t="shared" si="151"/>
        <v>0</v>
      </c>
      <c r="U634" s="136">
        <f t="shared" si="151"/>
        <v>0</v>
      </c>
      <c r="V634" s="136">
        <f t="shared" si="151"/>
        <v>0</v>
      </c>
      <c r="W634" s="136">
        <f t="shared" si="151"/>
        <v>0</v>
      </c>
      <c r="X634" s="136">
        <f t="shared" si="151"/>
        <v>0</v>
      </c>
      <c r="Y634" s="136">
        <f t="shared" si="151"/>
        <v>0</v>
      </c>
      <c r="Z634" s="136">
        <f t="shared" si="151"/>
        <v>0</v>
      </c>
      <c r="AA634" s="136">
        <f t="shared" si="151"/>
        <v>0</v>
      </c>
      <c r="AB634" s="136">
        <f t="shared" si="151"/>
        <v>0</v>
      </c>
      <c r="AC634" s="136">
        <f t="shared" si="151"/>
        <v>0</v>
      </c>
      <c r="AD634" s="136">
        <f t="shared" si="151"/>
        <v>0</v>
      </c>
      <c r="AE634" s="136">
        <f t="shared" si="151"/>
        <v>0</v>
      </c>
      <c r="AF634" s="136">
        <f t="shared" si="151"/>
        <v>0</v>
      </c>
      <c r="AG634" s="136">
        <f t="shared" si="151"/>
        <v>0</v>
      </c>
      <c r="AH634" s="136">
        <f t="shared" si="151"/>
        <v>0</v>
      </c>
      <c r="AI634" s="136">
        <f t="shared" si="151"/>
        <v>0</v>
      </c>
      <c r="AJ634" s="136">
        <f t="shared" si="151"/>
        <v>0</v>
      </c>
      <c r="AK634" s="136">
        <f t="shared" si="151"/>
        <v>0</v>
      </c>
      <c r="AL634" s="136">
        <f t="shared" si="151"/>
        <v>0</v>
      </c>
      <c r="AM634" s="136">
        <f t="shared" si="151"/>
        <v>0</v>
      </c>
      <c r="AN634" s="136">
        <f t="shared" si="151"/>
        <v>0</v>
      </c>
      <c r="AO634" s="136">
        <f t="shared" si="151"/>
        <v>0</v>
      </c>
      <c r="AP634" s="136">
        <f t="shared" si="151"/>
        <v>0</v>
      </c>
      <c r="AQ634" s="136">
        <f t="shared" si="151"/>
        <v>0</v>
      </c>
      <c r="AR634" s="136">
        <f t="shared" si="151"/>
        <v>0</v>
      </c>
      <c r="AS634" s="136">
        <f t="shared" si="151"/>
        <v>0</v>
      </c>
      <c r="AT634" s="136">
        <f t="shared" si="151"/>
        <v>0</v>
      </c>
      <c r="AU634" s="136">
        <f t="shared" si="151"/>
        <v>0</v>
      </c>
      <c r="AV634" s="136">
        <f t="shared" si="151"/>
        <v>0</v>
      </c>
      <c r="AW634" s="136">
        <f t="shared" si="151"/>
        <v>0</v>
      </c>
      <c r="AX634" s="136">
        <f t="shared" si="151"/>
        <v>0</v>
      </c>
      <c r="AY634" s="136">
        <f t="shared" si="151"/>
        <v>0</v>
      </c>
      <c r="AZ634" s="136">
        <f t="shared" si="151"/>
        <v>0</v>
      </c>
      <c r="BA634" s="136">
        <f t="shared" si="151"/>
        <v>0</v>
      </c>
      <c r="BB634" s="136">
        <f t="shared" si="151"/>
        <v>0</v>
      </c>
      <c r="BC634" s="136">
        <f t="shared" si="151"/>
        <v>0</v>
      </c>
      <c r="BD634" s="136">
        <f t="shared" si="151"/>
        <v>0</v>
      </c>
      <c r="BE634" s="136">
        <f t="shared" si="151"/>
        <v>0</v>
      </c>
      <c r="BF634" s="136">
        <f t="shared" si="151"/>
        <v>0</v>
      </c>
      <c r="BG634" s="136">
        <f t="shared" si="151"/>
        <v>0</v>
      </c>
      <c r="BH634" s="136">
        <f t="shared" si="151"/>
        <v>0</v>
      </c>
      <c r="BI634" s="136">
        <f t="shared" si="151"/>
        <v>0</v>
      </c>
      <c r="BJ634" s="136">
        <f t="shared" si="151"/>
        <v>0</v>
      </c>
      <c r="BK634" s="136">
        <f t="shared" si="151"/>
        <v>0</v>
      </c>
      <c r="BL634" s="136">
        <f t="shared" si="151"/>
        <v>0</v>
      </c>
      <c r="BM634" s="136">
        <f t="shared" si="151"/>
        <v>0</v>
      </c>
      <c r="BN634" s="136">
        <f t="shared" si="151"/>
        <v>0</v>
      </c>
      <c r="BO634" s="136">
        <f t="shared" si="151"/>
        <v>0</v>
      </c>
      <c r="BP634" s="136">
        <f t="shared" si="151"/>
        <v>0</v>
      </c>
      <c r="BQ634" s="136">
        <f t="shared" si="151"/>
        <v>0</v>
      </c>
      <c r="BR634" s="136">
        <f t="shared" si="151"/>
        <v>0</v>
      </c>
      <c r="BS634" s="136">
        <f t="shared" si="151"/>
        <v>0</v>
      </c>
      <c r="BT634" s="136">
        <f t="shared" ref="BT634:BY643" si="152">BT182-EL182</f>
        <v>0</v>
      </c>
      <c r="BU634" s="136">
        <f t="shared" si="152"/>
        <v>0</v>
      </c>
      <c r="BV634" s="136">
        <f t="shared" si="152"/>
        <v>0</v>
      </c>
      <c r="BW634" s="136">
        <f t="shared" si="152"/>
        <v>0</v>
      </c>
      <c r="BX634" s="136">
        <f t="shared" si="152"/>
        <v>0</v>
      </c>
      <c r="BY634" s="136">
        <f t="shared" si="152"/>
        <v>0</v>
      </c>
      <c r="CA634" s="136" t="e">
        <f>CA182-#REF!</f>
        <v>#REF!</v>
      </c>
      <c r="CB634" s="136" t="e">
        <f>CB182-#REF!</f>
        <v>#REF!</v>
      </c>
    </row>
    <row r="635" spans="8:80" hidden="1" x14ac:dyDescent="0.3">
      <c r="H635" s="136">
        <f t="shared" si="151"/>
        <v>0</v>
      </c>
      <c r="I635" s="136">
        <f t="shared" si="151"/>
        <v>0</v>
      </c>
      <c r="J635" s="136">
        <f t="shared" si="151"/>
        <v>0</v>
      </c>
      <c r="K635" s="136">
        <f t="shared" si="151"/>
        <v>0</v>
      </c>
      <c r="L635" s="136">
        <f t="shared" si="151"/>
        <v>0</v>
      </c>
      <c r="M635" s="136">
        <f t="shared" si="151"/>
        <v>0</v>
      </c>
      <c r="N635" s="136">
        <f t="shared" si="151"/>
        <v>0</v>
      </c>
      <c r="O635" s="136">
        <f t="shared" si="151"/>
        <v>0</v>
      </c>
      <c r="P635" s="136">
        <f t="shared" si="151"/>
        <v>0</v>
      </c>
      <c r="Q635" s="136">
        <f t="shared" si="151"/>
        <v>0</v>
      </c>
      <c r="R635" s="136">
        <f t="shared" si="151"/>
        <v>0</v>
      </c>
      <c r="S635" s="136">
        <f t="shared" si="151"/>
        <v>0</v>
      </c>
      <c r="T635" s="136">
        <f t="shared" si="151"/>
        <v>0</v>
      </c>
      <c r="U635" s="136">
        <f t="shared" si="151"/>
        <v>0</v>
      </c>
      <c r="V635" s="136">
        <f t="shared" si="151"/>
        <v>0</v>
      </c>
      <c r="W635" s="136">
        <f t="shared" si="151"/>
        <v>0</v>
      </c>
      <c r="X635" s="136">
        <f t="shared" si="151"/>
        <v>0</v>
      </c>
      <c r="Y635" s="136">
        <f t="shared" si="151"/>
        <v>0</v>
      </c>
      <c r="Z635" s="136">
        <f t="shared" si="151"/>
        <v>0</v>
      </c>
      <c r="AA635" s="136">
        <f t="shared" si="151"/>
        <v>0</v>
      </c>
      <c r="AB635" s="136">
        <f t="shared" si="151"/>
        <v>0</v>
      </c>
      <c r="AC635" s="136">
        <f t="shared" si="151"/>
        <v>0</v>
      </c>
      <c r="AD635" s="136">
        <f t="shared" si="151"/>
        <v>0</v>
      </c>
      <c r="AE635" s="136">
        <f t="shared" si="151"/>
        <v>0</v>
      </c>
      <c r="AF635" s="136">
        <f t="shared" si="151"/>
        <v>0</v>
      </c>
      <c r="AG635" s="136">
        <f t="shared" si="151"/>
        <v>0</v>
      </c>
      <c r="AH635" s="136">
        <f t="shared" si="151"/>
        <v>0</v>
      </c>
      <c r="AI635" s="136">
        <f t="shared" si="151"/>
        <v>0</v>
      </c>
      <c r="AJ635" s="136">
        <f t="shared" si="151"/>
        <v>0</v>
      </c>
      <c r="AK635" s="136">
        <f t="shared" si="151"/>
        <v>0</v>
      </c>
      <c r="AL635" s="136">
        <f t="shared" si="151"/>
        <v>0</v>
      </c>
      <c r="AM635" s="136">
        <f t="shared" si="151"/>
        <v>0</v>
      </c>
      <c r="AN635" s="136">
        <f t="shared" si="151"/>
        <v>0</v>
      </c>
      <c r="AO635" s="136">
        <f t="shared" si="151"/>
        <v>0</v>
      </c>
      <c r="AP635" s="136">
        <f t="shared" si="151"/>
        <v>0</v>
      </c>
      <c r="AQ635" s="136">
        <f t="shared" si="151"/>
        <v>0</v>
      </c>
      <c r="AR635" s="136">
        <f t="shared" si="151"/>
        <v>0</v>
      </c>
      <c r="AS635" s="136">
        <f t="shared" si="151"/>
        <v>0</v>
      </c>
      <c r="AT635" s="136">
        <f t="shared" si="151"/>
        <v>0</v>
      </c>
      <c r="AU635" s="136">
        <f t="shared" si="151"/>
        <v>0</v>
      </c>
      <c r="AV635" s="136">
        <f t="shared" si="151"/>
        <v>0</v>
      </c>
      <c r="AW635" s="136">
        <f t="shared" si="151"/>
        <v>0</v>
      </c>
      <c r="AX635" s="136">
        <f t="shared" si="151"/>
        <v>0</v>
      </c>
      <c r="AY635" s="136">
        <f t="shared" si="151"/>
        <v>0</v>
      </c>
      <c r="AZ635" s="136">
        <f t="shared" si="151"/>
        <v>0</v>
      </c>
      <c r="BA635" s="136">
        <f t="shared" si="151"/>
        <v>0</v>
      </c>
      <c r="BB635" s="136">
        <f t="shared" si="151"/>
        <v>0</v>
      </c>
      <c r="BC635" s="136">
        <f t="shared" si="151"/>
        <v>0</v>
      </c>
      <c r="BD635" s="136">
        <f t="shared" si="151"/>
        <v>0</v>
      </c>
      <c r="BE635" s="136">
        <f t="shared" si="151"/>
        <v>0</v>
      </c>
      <c r="BF635" s="136">
        <f t="shared" si="151"/>
        <v>0</v>
      </c>
      <c r="BG635" s="136">
        <f t="shared" si="151"/>
        <v>0</v>
      </c>
      <c r="BH635" s="136">
        <f t="shared" si="151"/>
        <v>0</v>
      </c>
      <c r="BI635" s="136">
        <f t="shared" si="151"/>
        <v>0</v>
      </c>
      <c r="BJ635" s="136">
        <f t="shared" si="151"/>
        <v>0</v>
      </c>
      <c r="BK635" s="136">
        <f t="shared" si="151"/>
        <v>0</v>
      </c>
      <c r="BL635" s="136">
        <f t="shared" si="151"/>
        <v>0</v>
      </c>
      <c r="BM635" s="136">
        <f t="shared" si="151"/>
        <v>0</v>
      </c>
      <c r="BN635" s="136">
        <f t="shared" si="151"/>
        <v>0</v>
      </c>
      <c r="BO635" s="136">
        <f t="shared" si="151"/>
        <v>0</v>
      </c>
      <c r="BP635" s="136">
        <f t="shared" si="151"/>
        <v>0</v>
      </c>
      <c r="BQ635" s="136">
        <f t="shared" si="151"/>
        <v>0</v>
      </c>
      <c r="BR635" s="136">
        <f t="shared" si="151"/>
        <v>0</v>
      </c>
      <c r="BS635" s="136">
        <f t="shared" si="151"/>
        <v>0</v>
      </c>
      <c r="BT635" s="136">
        <f t="shared" si="152"/>
        <v>0</v>
      </c>
      <c r="BU635" s="136">
        <f t="shared" si="152"/>
        <v>0</v>
      </c>
      <c r="BV635" s="136">
        <f t="shared" si="152"/>
        <v>0</v>
      </c>
      <c r="BW635" s="136">
        <f t="shared" si="152"/>
        <v>0</v>
      </c>
      <c r="BX635" s="136">
        <f t="shared" si="152"/>
        <v>0</v>
      </c>
      <c r="BY635" s="136">
        <f t="shared" si="152"/>
        <v>0</v>
      </c>
      <c r="CA635" s="136" t="e">
        <f>CA183-#REF!</f>
        <v>#REF!</v>
      </c>
      <c r="CB635" s="136" t="e">
        <f>CB183-#REF!</f>
        <v>#REF!</v>
      </c>
    </row>
    <row r="636" spans="8:80" hidden="1" x14ac:dyDescent="0.3">
      <c r="H636" s="136">
        <f t="shared" si="151"/>
        <v>0</v>
      </c>
      <c r="I636" s="136">
        <f t="shared" si="151"/>
        <v>0</v>
      </c>
      <c r="J636" s="136">
        <f t="shared" si="151"/>
        <v>0</v>
      </c>
      <c r="K636" s="136">
        <f t="shared" si="151"/>
        <v>0</v>
      </c>
      <c r="L636" s="136">
        <f t="shared" si="151"/>
        <v>0</v>
      </c>
      <c r="M636" s="136">
        <f t="shared" si="151"/>
        <v>0</v>
      </c>
      <c r="N636" s="136">
        <f t="shared" si="151"/>
        <v>0</v>
      </c>
      <c r="O636" s="136">
        <f t="shared" si="151"/>
        <v>0</v>
      </c>
      <c r="P636" s="136">
        <f t="shared" si="151"/>
        <v>0</v>
      </c>
      <c r="Q636" s="136">
        <f t="shared" si="151"/>
        <v>0</v>
      </c>
      <c r="R636" s="136">
        <f t="shared" si="151"/>
        <v>0</v>
      </c>
      <c r="S636" s="136">
        <f t="shared" si="151"/>
        <v>0</v>
      </c>
      <c r="T636" s="136">
        <f t="shared" si="151"/>
        <v>0</v>
      </c>
      <c r="U636" s="136">
        <f t="shared" si="151"/>
        <v>0</v>
      </c>
      <c r="V636" s="136">
        <f t="shared" si="151"/>
        <v>0</v>
      </c>
      <c r="W636" s="136">
        <f t="shared" si="151"/>
        <v>0</v>
      </c>
      <c r="X636" s="136">
        <f t="shared" si="151"/>
        <v>0</v>
      </c>
      <c r="Y636" s="136">
        <f t="shared" si="151"/>
        <v>0</v>
      </c>
      <c r="Z636" s="136">
        <f t="shared" si="151"/>
        <v>0</v>
      </c>
      <c r="AA636" s="136">
        <f t="shared" si="151"/>
        <v>0</v>
      </c>
      <c r="AB636" s="136">
        <f t="shared" si="151"/>
        <v>0</v>
      </c>
      <c r="AC636" s="136">
        <f t="shared" si="151"/>
        <v>0</v>
      </c>
      <c r="AD636" s="136">
        <f t="shared" si="151"/>
        <v>0</v>
      </c>
      <c r="AE636" s="136">
        <f t="shared" si="151"/>
        <v>0</v>
      </c>
      <c r="AF636" s="136">
        <f t="shared" si="151"/>
        <v>0</v>
      </c>
      <c r="AG636" s="136">
        <f t="shared" si="151"/>
        <v>0</v>
      </c>
      <c r="AH636" s="136">
        <f t="shared" si="151"/>
        <v>0</v>
      </c>
      <c r="AI636" s="136">
        <f t="shared" si="151"/>
        <v>0</v>
      </c>
      <c r="AJ636" s="136">
        <f t="shared" si="151"/>
        <v>0</v>
      </c>
      <c r="AK636" s="136">
        <f t="shared" si="151"/>
        <v>0</v>
      </c>
      <c r="AL636" s="136">
        <f t="shared" si="151"/>
        <v>0</v>
      </c>
      <c r="AM636" s="136">
        <f t="shared" si="151"/>
        <v>0</v>
      </c>
      <c r="AN636" s="136">
        <f t="shared" si="151"/>
        <v>0</v>
      </c>
      <c r="AO636" s="136">
        <f t="shared" si="151"/>
        <v>0</v>
      </c>
      <c r="AP636" s="136">
        <f t="shared" si="151"/>
        <v>0</v>
      </c>
      <c r="AQ636" s="136">
        <f t="shared" si="151"/>
        <v>0</v>
      </c>
      <c r="AR636" s="136">
        <f t="shared" si="151"/>
        <v>0</v>
      </c>
      <c r="AS636" s="136">
        <f t="shared" si="151"/>
        <v>0</v>
      </c>
      <c r="AT636" s="136">
        <f t="shared" si="151"/>
        <v>0</v>
      </c>
      <c r="AU636" s="136">
        <f t="shared" si="151"/>
        <v>0</v>
      </c>
      <c r="AV636" s="136">
        <f t="shared" si="151"/>
        <v>0</v>
      </c>
      <c r="AW636" s="136">
        <f t="shared" si="151"/>
        <v>0</v>
      </c>
      <c r="AX636" s="136">
        <f t="shared" si="151"/>
        <v>0</v>
      </c>
      <c r="AY636" s="136">
        <f t="shared" si="151"/>
        <v>0</v>
      </c>
      <c r="AZ636" s="136">
        <f t="shared" si="151"/>
        <v>0</v>
      </c>
      <c r="BA636" s="136">
        <f t="shared" si="151"/>
        <v>0</v>
      </c>
      <c r="BB636" s="136">
        <f t="shared" si="151"/>
        <v>0</v>
      </c>
      <c r="BC636" s="136">
        <f t="shared" si="151"/>
        <v>0</v>
      </c>
      <c r="BD636" s="136">
        <f t="shared" si="151"/>
        <v>0</v>
      </c>
      <c r="BE636" s="136">
        <f t="shared" si="151"/>
        <v>0</v>
      </c>
      <c r="BF636" s="136">
        <f t="shared" si="151"/>
        <v>0</v>
      </c>
      <c r="BG636" s="136">
        <f t="shared" si="151"/>
        <v>0</v>
      </c>
      <c r="BH636" s="136">
        <f t="shared" si="151"/>
        <v>0</v>
      </c>
      <c r="BI636" s="136">
        <f t="shared" si="151"/>
        <v>0</v>
      </c>
      <c r="BJ636" s="136">
        <f t="shared" si="151"/>
        <v>0</v>
      </c>
      <c r="BK636" s="136">
        <f t="shared" si="151"/>
        <v>0</v>
      </c>
      <c r="BL636" s="136">
        <f t="shared" si="151"/>
        <v>0</v>
      </c>
      <c r="BM636" s="136">
        <f t="shared" si="151"/>
        <v>0</v>
      </c>
      <c r="BN636" s="136">
        <f t="shared" si="151"/>
        <v>0</v>
      </c>
      <c r="BO636" s="136">
        <f t="shared" si="151"/>
        <v>0</v>
      </c>
      <c r="BP636" s="136">
        <f t="shared" si="151"/>
        <v>0</v>
      </c>
      <c r="BQ636" s="136">
        <f t="shared" si="151"/>
        <v>0</v>
      </c>
      <c r="BR636" s="136">
        <f t="shared" si="151"/>
        <v>0</v>
      </c>
      <c r="BS636" s="136">
        <f t="shared" si="151"/>
        <v>0</v>
      </c>
      <c r="BT636" s="136">
        <f t="shared" si="152"/>
        <v>0</v>
      </c>
      <c r="BU636" s="136">
        <f t="shared" si="152"/>
        <v>0</v>
      </c>
      <c r="BV636" s="136">
        <f t="shared" si="152"/>
        <v>0</v>
      </c>
      <c r="BW636" s="136">
        <f t="shared" si="152"/>
        <v>0</v>
      </c>
      <c r="BX636" s="136">
        <f t="shared" si="152"/>
        <v>0</v>
      </c>
      <c r="BY636" s="136">
        <f t="shared" si="152"/>
        <v>0</v>
      </c>
      <c r="CA636" s="136" t="e">
        <f>CA184-#REF!</f>
        <v>#REF!</v>
      </c>
      <c r="CB636" s="136" t="e">
        <f>CB184-#REF!</f>
        <v>#REF!</v>
      </c>
    </row>
    <row r="637" spans="8:80" hidden="1" x14ac:dyDescent="0.3">
      <c r="H637" s="136">
        <f t="shared" si="151"/>
        <v>0</v>
      </c>
      <c r="I637" s="136">
        <f t="shared" si="151"/>
        <v>0</v>
      </c>
      <c r="J637" s="136">
        <f t="shared" si="151"/>
        <v>0</v>
      </c>
      <c r="K637" s="136">
        <f t="shared" si="151"/>
        <v>0</v>
      </c>
      <c r="L637" s="136">
        <f t="shared" si="151"/>
        <v>0</v>
      </c>
      <c r="M637" s="136">
        <f t="shared" si="151"/>
        <v>0</v>
      </c>
      <c r="N637" s="136">
        <f t="shared" si="151"/>
        <v>0</v>
      </c>
      <c r="O637" s="136">
        <f t="shared" si="151"/>
        <v>0</v>
      </c>
      <c r="P637" s="136">
        <f t="shared" si="151"/>
        <v>0</v>
      </c>
      <c r="Q637" s="136">
        <f t="shared" si="151"/>
        <v>0</v>
      </c>
      <c r="R637" s="136">
        <f t="shared" si="151"/>
        <v>0</v>
      </c>
      <c r="S637" s="136">
        <f t="shared" si="151"/>
        <v>0</v>
      </c>
      <c r="T637" s="136">
        <f t="shared" si="151"/>
        <v>0</v>
      </c>
      <c r="U637" s="136">
        <f t="shared" si="151"/>
        <v>0</v>
      </c>
      <c r="V637" s="136">
        <f t="shared" si="151"/>
        <v>0</v>
      </c>
      <c r="W637" s="136">
        <f t="shared" si="151"/>
        <v>0</v>
      </c>
      <c r="X637" s="136">
        <f t="shared" si="151"/>
        <v>0</v>
      </c>
      <c r="Y637" s="136">
        <f t="shared" si="151"/>
        <v>0</v>
      </c>
      <c r="Z637" s="136">
        <f t="shared" si="151"/>
        <v>0</v>
      </c>
      <c r="AA637" s="136">
        <f t="shared" si="151"/>
        <v>0</v>
      </c>
      <c r="AB637" s="136">
        <f t="shared" si="151"/>
        <v>0</v>
      </c>
      <c r="AC637" s="136">
        <f t="shared" si="151"/>
        <v>0</v>
      </c>
      <c r="AD637" s="136">
        <f t="shared" si="151"/>
        <v>0</v>
      </c>
      <c r="AE637" s="136">
        <f t="shared" si="151"/>
        <v>0</v>
      </c>
      <c r="AF637" s="136">
        <f t="shared" si="151"/>
        <v>0</v>
      </c>
      <c r="AG637" s="136">
        <f t="shared" si="151"/>
        <v>0</v>
      </c>
      <c r="AH637" s="136">
        <f t="shared" si="151"/>
        <v>0</v>
      </c>
      <c r="AI637" s="136">
        <f t="shared" si="151"/>
        <v>0</v>
      </c>
      <c r="AJ637" s="136">
        <f t="shared" si="151"/>
        <v>0</v>
      </c>
      <c r="AK637" s="136">
        <f t="shared" si="151"/>
        <v>0</v>
      </c>
      <c r="AL637" s="136">
        <f t="shared" si="151"/>
        <v>0</v>
      </c>
      <c r="AM637" s="136">
        <f t="shared" si="151"/>
        <v>0</v>
      </c>
      <c r="AN637" s="136">
        <f t="shared" si="151"/>
        <v>0</v>
      </c>
      <c r="AO637" s="136">
        <f t="shared" si="151"/>
        <v>0</v>
      </c>
      <c r="AP637" s="136">
        <f t="shared" si="151"/>
        <v>0</v>
      </c>
      <c r="AQ637" s="136">
        <f t="shared" si="151"/>
        <v>0</v>
      </c>
      <c r="AR637" s="136">
        <f t="shared" si="151"/>
        <v>0</v>
      </c>
      <c r="AS637" s="136">
        <f t="shared" si="151"/>
        <v>0</v>
      </c>
      <c r="AT637" s="136">
        <f t="shared" si="151"/>
        <v>0</v>
      </c>
      <c r="AU637" s="136">
        <f t="shared" si="151"/>
        <v>0</v>
      </c>
      <c r="AV637" s="136">
        <f t="shared" si="151"/>
        <v>0</v>
      </c>
      <c r="AW637" s="136">
        <f t="shared" si="151"/>
        <v>0</v>
      </c>
      <c r="AX637" s="136">
        <f t="shared" si="151"/>
        <v>0</v>
      </c>
      <c r="AY637" s="136">
        <f t="shared" si="151"/>
        <v>0</v>
      </c>
      <c r="AZ637" s="136">
        <f t="shared" si="151"/>
        <v>0</v>
      </c>
      <c r="BA637" s="136">
        <f t="shared" si="151"/>
        <v>0</v>
      </c>
      <c r="BB637" s="136">
        <f t="shared" si="151"/>
        <v>0</v>
      </c>
      <c r="BC637" s="136">
        <f t="shared" si="151"/>
        <v>0</v>
      </c>
      <c r="BD637" s="136">
        <f t="shared" si="151"/>
        <v>0</v>
      </c>
      <c r="BE637" s="136">
        <f t="shared" si="151"/>
        <v>0</v>
      </c>
      <c r="BF637" s="136">
        <f t="shared" si="151"/>
        <v>0</v>
      </c>
      <c r="BG637" s="136">
        <f t="shared" si="151"/>
        <v>0</v>
      </c>
      <c r="BH637" s="136">
        <f t="shared" si="151"/>
        <v>0</v>
      </c>
      <c r="BI637" s="136">
        <f t="shared" si="151"/>
        <v>0</v>
      </c>
      <c r="BJ637" s="136">
        <f t="shared" si="151"/>
        <v>0</v>
      </c>
      <c r="BK637" s="136">
        <f t="shared" si="151"/>
        <v>0</v>
      </c>
      <c r="BL637" s="136">
        <f t="shared" si="151"/>
        <v>0</v>
      </c>
      <c r="BM637" s="136">
        <f t="shared" si="151"/>
        <v>0</v>
      </c>
      <c r="BN637" s="136">
        <f t="shared" si="151"/>
        <v>0</v>
      </c>
      <c r="BO637" s="136">
        <f t="shared" si="151"/>
        <v>0</v>
      </c>
      <c r="BP637" s="136">
        <f t="shared" si="151"/>
        <v>0</v>
      </c>
      <c r="BQ637" s="136">
        <f t="shared" si="151"/>
        <v>0</v>
      </c>
      <c r="BR637" s="136">
        <f t="shared" si="151"/>
        <v>0</v>
      </c>
      <c r="BS637" s="136">
        <f t="shared" ref="BS637:BS643" si="153">BS185-EK185</f>
        <v>0</v>
      </c>
      <c r="BT637" s="136">
        <f t="shared" si="152"/>
        <v>0</v>
      </c>
      <c r="BU637" s="136">
        <f t="shared" si="152"/>
        <v>0</v>
      </c>
      <c r="BV637" s="136">
        <f t="shared" si="152"/>
        <v>0</v>
      </c>
      <c r="BW637" s="136">
        <f t="shared" si="152"/>
        <v>0</v>
      </c>
      <c r="BX637" s="136">
        <f t="shared" si="152"/>
        <v>0</v>
      </c>
      <c r="BY637" s="136">
        <f t="shared" si="152"/>
        <v>0</v>
      </c>
      <c r="CA637" s="136" t="e">
        <f>CA185-#REF!</f>
        <v>#REF!</v>
      </c>
      <c r="CB637" s="136" t="e">
        <f>CB185-#REF!</f>
        <v>#REF!</v>
      </c>
    </row>
    <row r="638" spans="8:80" hidden="1" x14ac:dyDescent="0.3">
      <c r="H638" s="136">
        <f t="shared" ref="H638:BR642" si="154">H186-BZ186</f>
        <v>0</v>
      </c>
      <c r="I638" s="136">
        <f t="shared" si="154"/>
        <v>0</v>
      </c>
      <c r="J638" s="136">
        <f t="shared" si="154"/>
        <v>0</v>
      </c>
      <c r="K638" s="136">
        <f t="shared" si="154"/>
        <v>0</v>
      </c>
      <c r="L638" s="136">
        <f t="shared" si="154"/>
        <v>0</v>
      </c>
      <c r="M638" s="136">
        <f t="shared" si="154"/>
        <v>0</v>
      </c>
      <c r="N638" s="136">
        <f t="shared" si="154"/>
        <v>0</v>
      </c>
      <c r="O638" s="136">
        <f t="shared" si="154"/>
        <v>0</v>
      </c>
      <c r="P638" s="136">
        <f t="shared" si="154"/>
        <v>0</v>
      </c>
      <c r="Q638" s="136">
        <f t="shared" si="154"/>
        <v>0</v>
      </c>
      <c r="R638" s="136">
        <f t="shared" si="154"/>
        <v>0</v>
      </c>
      <c r="S638" s="136">
        <f t="shared" si="154"/>
        <v>0</v>
      </c>
      <c r="T638" s="136">
        <f t="shared" si="154"/>
        <v>0</v>
      </c>
      <c r="U638" s="136">
        <f t="shared" si="154"/>
        <v>0</v>
      </c>
      <c r="V638" s="136">
        <f t="shared" si="154"/>
        <v>0</v>
      </c>
      <c r="W638" s="136">
        <f t="shared" si="154"/>
        <v>0</v>
      </c>
      <c r="X638" s="136">
        <f t="shared" si="154"/>
        <v>0</v>
      </c>
      <c r="Y638" s="136">
        <f t="shared" si="154"/>
        <v>0</v>
      </c>
      <c r="Z638" s="136">
        <f t="shared" si="154"/>
        <v>0</v>
      </c>
      <c r="AA638" s="136">
        <f t="shared" si="154"/>
        <v>0</v>
      </c>
      <c r="AB638" s="136">
        <f t="shared" si="154"/>
        <v>0</v>
      </c>
      <c r="AC638" s="136">
        <f t="shared" si="154"/>
        <v>0</v>
      </c>
      <c r="AD638" s="136">
        <f t="shared" si="154"/>
        <v>0</v>
      </c>
      <c r="AE638" s="136">
        <f t="shared" si="154"/>
        <v>0</v>
      </c>
      <c r="AF638" s="136">
        <f t="shared" si="154"/>
        <v>0</v>
      </c>
      <c r="AG638" s="136">
        <f t="shared" si="154"/>
        <v>0</v>
      </c>
      <c r="AH638" s="136">
        <f t="shared" si="154"/>
        <v>0</v>
      </c>
      <c r="AI638" s="136">
        <f t="shared" si="154"/>
        <v>0</v>
      </c>
      <c r="AJ638" s="136">
        <f t="shared" si="154"/>
        <v>0</v>
      </c>
      <c r="AK638" s="136">
        <f t="shared" si="154"/>
        <v>0</v>
      </c>
      <c r="AL638" s="136">
        <f t="shared" si="154"/>
        <v>0</v>
      </c>
      <c r="AM638" s="136">
        <f t="shared" si="154"/>
        <v>0</v>
      </c>
      <c r="AN638" s="136">
        <f t="shared" si="154"/>
        <v>0</v>
      </c>
      <c r="AO638" s="136">
        <f t="shared" si="154"/>
        <v>0</v>
      </c>
      <c r="AP638" s="136">
        <f t="shared" si="154"/>
        <v>0</v>
      </c>
      <c r="AQ638" s="136">
        <f t="shared" si="154"/>
        <v>0</v>
      </c>
      <c r="AR638" s="136">
        <f t="shared" si="154"/>
        <v>0</v>
      </c>
      <c r="AS638" s="136">
        <f t="shared" si="154"/>
        <v>0</v>
      </c>
      <c r="AT638" s="136">
        <f t="shared" si="154"/>
        <v>0</v>
      </c>
      <c r="AU638" s="136">
        <f t="shared" si="154"/>
        <v>0</v>
      </c>
      <c r="AV638" s="136">
        <f t="shared" si="154"/>
        <v>0</v>
      </c>
      <c r="AW638" s="136">
        <f t="shared" si="154"/>
        <v>0</v>
      </c>
      <c r="AX638" s="136">
        <f t="shared" si="154"/>
        <v>0</v>
      </c>
      <c r="AY638" s="136">
        <f t="shared" si="154"/>
        <v>0</v>
      </c>
      <c r="AZ638" s="136">
        <f t="shared" si="154"/>
        <v>0</v>
      </c>
      <c r="BA638" s="136">
        <f t="shared" si="154"/>
        <v>0</v>
      </c>
      <c r="BB638" s="136">
        <f t="shared" si="154"/>
        <v>0</v>
      </c>
      <c r="BC638" s="136">
        <f t="shared" si="154"/>
        <v>0</v>
      </c>
      <c r="BD638" s="136">
        <f t="shared" si="154"/>
        <v>0</v>
      </c>
      <c r="BE638" s="136">
        <f t="shared" si="154"/>
        <v>0</v>
      </c>
      <c r="BF638" s="136">
        <f t="shared" si="154"/>
        <v>0</v>
      </c>
      <c r="BG638" s="136">
        <f t="shared" si="154"/>
        <v>0</v>
      </c>
      <c r="BH638" s="136">
        <f t="shared" si="154"/>
        <v>0</v>
      </c>
      <c r="BI638" s="136">
        <f t="shared" si="154"/>
        <v>0</v>
      </c>
      <c r="BJ638" s="136">
        <f t="shared" si="154"/>
        <v>0</v>
      </c>
      <c r="BK638" s="136">
        <f t="shared" si="154"/>
        <v>0</v>
      </c>
      <c r="BL638" s="136">
        <f t="shared" si="154"/>
        <v>0</v>
      </c>
      <c r="BM638" s="136">
        <f t="shared" si="154"/>
        <v>0</v>
      </c>
      <c r="BN638" s="136">
        <f t="shared" si="154"/>
        <v>0</v>
      </c>
      <c r="BO638" s="136">
        <f t="shared" si="154"/>
        <v>0</v>
      </c>
      <c r="BP638" s="136">
        <f t="shared" si="154"/>
        <v>0</v>
      </c>
      <c r="BQ638" s="136">
        <f t="shared" si="154"/>
        <v>0</v>
      </c>
      <c r="BR638" s="136">
        <f t="shared" si="154"/>
        <v>0</v>
      </c>
      <c r="BS638" s="136">
        <f t="shared" si="153"/>
        <v>0</v>
      </c>
      <c r="BT638" s="136">
        <f t="shared" si="152"/>
        <v>0</v>
      </c>
      <c r="BU638" s="136">
        <f t="shared" si="152"/>
        <v>0</v>
      </c>
      <c r="BV638" s="136">
        <f t="shared" si="152"/>
        <v>0</v>
      </c>
      <c r="BW638" s="136">
        <f t="shared" si="152"/>
        <v>0</v>
      </c>
      <c r="BX638" s="136">
        <f t="shared" si="152"/>
        <v>0</v>
      </c>
      <c r="BY638" s="136">
        <f t="shared" si="152"/>
        <v>0</v>
      </c>
      <c r="CA638" s="136" t="e">
        <f>CA186-#REF!</f>
        <v>#REF!</v>
      </c>
      <c r="CB638" s="136" t="e">
        <f>CB186-#REF!</f>
        <v>#REF!</v>
      </c>
    </row>
    <row r="639" spans="8:80" hidden="1" x14ac:dyDescent="0.3">
      <c r="H639" s="136">
        <f t="shared" si="154"/>
        <v>0</v>
      </c>
      <c r="I639" s="136">
        <f t="shared" si="154"/>
        <v>0</v>
      </c>
      <c r="J639" s="136">
        <f t="shared" si="154"/>
        <v>0</v>
      </c>
      <c r="K639" s="136">
        <f t="shared" si="154"/>
        <v>0</v>
      </c>
      <c r="L639" s="136">
        <f t="shared" si="154"/>
        <v>0</v>
      </c>
      <c r="M639" s="136">
        <f t="shared" si="154"/>
        <v>0</v>
      </c>
      <c r="N639" s="136">
        <f t="shared" si="154"/>
        <v>0</v>
      </c>
      <c r="O639" s="136">
        <f t="shared" si="154"/>
        <v>0</v>
      </c>
      <c r="P639" s="136">
        <f t="shared" si="154"/>
        <v>0</v>
      </c>
      <c r="Q639" s="136">
        <f t="shared" si="154"/>
        <v>0</v>
      </c>
      <c r="R639" s="136">
        <f t="shared" si="154"/>
        <v>0</v>
      </c>
      <c r="S639" s="136">
        <f t="shared" si="154"/>
        <v>0</v>
      </c>
      <c r="T639" s="136">
        <f t="shared" si="154"/>
        <v>0</v>
      </c>
      <c r="U639" s="136">
        <f t="shared" si="154"/>
        <v>0</v>
      </c>
      <c r="V639" s="136">
        <f t="shared" si="154"/>
        <v>0</v>
      </c>
      <c r="W639" s="136">
        <f t="shared" si="154"/>
        <v>0</v>
      </c>
      <c r="X639" s="136">
        <f t="shared" si="154"/>
        <v>0</v>
      </c>
      <c r="Y639" s="136">
        <f t="shared" si="154"/>
        <v>0</v>
      </c>
      <c r="Z639" s="136">
        <f t="shared" si="154"/>
        <v>0</v>
      </c>
      <c r="AA639" s="136">
        <f t="shared" si="154"/>
        <v>0</v>
      </c>
      <c r="AB639" s="136">
        <f t="shared" si="154"/>
        <v>0</v>
      </c>
      <c r="AC639" s="136">
        <f t="shared" si="154"/>
        <v>0</v>
      </c>
      <c r="AD639" s="136">
        <f t="shared" si="154"/>
        <v>0</v>
      </c>
      <c r="AE639" s="136">
        <f t="shared" si="154"/>
        <v>0</v>
      </c>
      <c r="AF639" s="136">
        <f t="shared" si="154"/>
        <v>0</v>
      </c>
      <c r="AG639" s="136">
        <f t="shared" si="154"/>
        <v>0</v>
      </c>
      <c r="AH639" s="136">
        <f t="shared" si="154"/>
        <v>0</v>
      </c>
      <c r="AI639" s="136">
        <f t="shared" si="154"/>
        <v>0</v>
      </c>
      <c r="AJ639" s="136">
        <f t="shared" si="154"/>
        <v>0</v>
      </c>
      <c r="AK639" s="136">
        <f t="shared" si="154"/>
        <v>0</v>
      </c>
      <c r="AL639" s="136">
        <f t="shared" si="154"/>
        <v>0</v>
      </c>
      <c r="AM639" s="136">
        <f t="shared" si="154"/>
        <v>0</v>
      </c>
      <c r="AN639" s="136">
        <f t="shared" si="154"/>
        <v>0</v>
      </c>
      <c r="AO639" s="136">
        <f t="shared" si="154"/>
        <v>0</v>
      </c>
      <c r="AP639" s="136">
        <f t="shared" si="154"/>
        <v>0</v>
      </c>
      <c r="AQ639" s="136">
        <f t="shared" si="154"/>
        <v>0</v>
      </c>
      <c r="AR639" s="136">
        <f t="shared" si="154"/>
        <v>0</v>
      </c>
      <c r="AS639" s="136">
        <f t="shared" si="154"/>
        <v>0</v>
      </c>
      <c r="AT639" s="136">
        <f t="shared" si="154"/>
        <v>0</v>
      </c>
      <c r="AU639" s="136">
        <f t="shared" si="154"/>
        <v>0</v>
      </c>
      <c r="AV639" s="136">
        <f t="shared" si="154"/>
        <v>0</v>
      </c>
      <c r="AW639" s="136">
        <f t="shared" si="154"/>
        <v>0</v>
      </c>
      <c r="AX639" s="136">
        <f t="shared" si="154"/>
        <v>0</v>
      </c>
      <c r="AY639" s="136">
        <f t="shared" si="154"/>
        <v>0</v>
      </c>
      <c r="AZ639" s="136">
        <f t="shared" si="154"/>
        <v>0</v>
      </c>
      <c r="BA639" s="136">
        <f t="shared" si="154"/>
        <v>0</v>
      </c>
      <c r="BB639" s="136">
        <f t="shared" si="154"/>
        <v>0</v>
      </c>
      <c r="BC639" s="136">
        <f t="shared" si="154"/>
        <v>0</v>
      </c>
      <c r="BD639" s="136">
        <f t="shared" si="154"/>
        <v>0</v>
      </c>
      <c r="BE639" s="136">
        <f t="shared" si="154"/>
        <v>0</v>
      </c>
      <c r="BF639" s="136">
        <f t="shared" si="154"/>
        <v>0</v>
      </c>
      <c r="BG639" s="136">
        <f t="shared" si="154"/>
        <v>0</v>
      </c>
      <c r="BH639" s="136">
        <f t="shared" si="154"/>
        <v>0</v>
      </c>
      <c r="BI639" s="136">
        <f t="shared" si="154"/>
        <v>0</v>
      </c>
      <c r="BJ639" s="136">
        <f t="shared" si="154"/>
        <v>0</v>
      </c>
      <c r="BK639" s="136">
        <f t="shared" si="154"/>
        <v>0</v>
      </c>
      <c r="BL639" s="136">
        <f t="shared" si="154"/>
        <v>0</v>
      </c>
      <c r="BM639" s="136">
        <f t="shared" si="154"/>
        <v>0</v>
      </c>
      <c r="BN639" s="136">
        <f t="shared" si="154"/>
        <v>0</v>
      </c>
      <c r="BO639" s="136">
        <f t="shared" si="154"/>
        <v>0</v>
      </c>
      <c r="BP639" s="136">
        <f t="shared" si="154"/>
        <v>0</v>
      </c>
      <c r="BQ639" s="136">
        <f t="shared" si="154"/>
        <v>0</v>
      </c>
      <c r="BR639" s="136">
        <f t="shared" si="154"/>
        <v>0</v>
      </c>
      <c r="BS639" s="136">
        <f t="shared" si="153"/>
        <v>0</v>
      </c>
      <c r="BT639" s="136">
        <f t="shared" si="152"/>
        <v>0</v>
      </c>
      <c r="BU639" s="136">
        <f t="shared" si="152"/>
        <v>0</v>
      </c>
      <c r="BV639" s="136">
        <f t="shared" si="152"/>
        <v>0</v>
      </c>
      <c r="BW639" s="136">
        <f t="shared" si="152"/>
        <v>0</v>
      </c>
      <c r="BX639" s="136">
        <f t="shared" si="152"/>
        <v>0</v>
      </c>
      <c r="BY639" s="136">
        <f t="shared" si="152"/>
        <v>0</v>
      </c>
      <c r="CA639" s="136" t="e">
        <f>CA187-#REF!</f>
        <v>#REF!</v>
      </c>
      <c r="CB639" s="136" t="e">
        <f>CB187-#REF!</f>
        <v>#REF!</v>
      </c>
    </row>
    <row r="640" spans="8:80" hidden="1" x14ac:dyDescent="0.3">
      <c r="H640" s="136">
        <f t="shared" si="154"/>
        <v>-65175000</v>
      </c>
      <c r="I640" s="136">
        <f t="shared" si="154"/>
        <v>0</v>
      </c>
      <c r="J640" s="136">
        <f t="shared" si="154"/>
        <v>0</v>
      </c>
      <c r="K640" s="136">
        <f t="shared" si="154"/>
        <v>0</v>
      </c>
      <c r="L640" s="136">
        <f t="shared" si="154"/>
        <v>0</v>
      </c>
      <c r="M640" s="136">
        <f t="shared" si="154"/>
        <v>-3020000</v>
      </c>
      <c r="N640" s="136">
        <f t="shared" si="154"/>
        <v>0</v>
      </c>
      <c r="O640" s="136">
        <f t="shared" si="154"/>
        <v>0</v>
      </c>
      <c r="P640" s="136">
        <f t="shared" si="154"/>
        <v>0</v>
      </c>
      <c r="Q640" s="136">
        <f t="shared" si="154"/>
        <v>0</v>
      </c>
      <c r="R640" s="136">
        <f t="shared" si="154"/>
        <v>-4550000</v>
      </c>
      <c r="S640" s="136">
        <f t="shared" si="154"/>
        <v>0</v>
      </c>
      <c r="T640" s="136">
        <f t="shared" si="154"/>
        <v>0</v>
      </c>
      <c r="U640" s="136">
        <f t="shared" si="154"/>
        <v>0</v>
      </c>
      <c r="V640" s="136">
        <f t="shared" si="154"/>
        <v>0</v>
      </c>
      <c r="W640" s="136">
        <f t="shared" si="154"/>
        <v>-1900000</v>
      </c>
      <c r="X640" s="136">
        <f t="shared" si="154"/>
        <v>0</v>
      </c>
      <c r="Y640" s="136">
        <f t="shared" si="154"/>
        <v>0</v>
      </c>
      <c r="Z640" s="136">
        <f t="shared" si="154"/>
        <v>0</v>
      </c>
      <c r="AA640" s="136">
        <f t="shared" si="154"/>
        <v>0</v>
      </c>
      <c r="AB640" s="136">
        <f t="shared" si="154"/>
        <v>-6140000</v>
      </c>
      <c r="AC640" s="136">
        <f t="shared" si="154"/>
        <v>0</v>
      </c>
      <c r="AD640" s="136">
        <f t="shared" si="154"/>
        <v>0</v>
      </c>
      <c r="AE640" s="136">
        <f t="shared" si="154"/>
        <v>0</v>
      </c>
      <c r="AF640" s="136">
        <f t="shared" si="154"/>
        <v>0</v>
      </c>
      <c r="AG640" s="136">
        <f t="shared" si="154"/>
        <v>-3120000</v>
      </c>
      <c r="AH640" s="136">
        <f t="shared" si="154"/>
        <v>0</v>
      </c>
      <c r="AI640" s="136">
        <f t="shared" si="154"/>
        <v>0</v>
      </c>
      <c r="AJ640" s="136">
        <f t="shared" si="154"/>
        <v>0</v>
      </c>
      <c r="AK640" s="136">
        <f t="shared" si="154"/>
        <v>0</v>
      </c>
      <c r="AL640" s="136">
        <f t="shared" si="154"/>
        <v>-2600000</v>
      </c>
      <c r="AM640" s="136">
        <f t="shared" si="154"/>
        <v>0</v>
      </c>
      <c r="AN640" s="136">
        <f t="shared" si="154"/>
        <v>0</v>
      </c>
      <c r="AO640" s="136">
        <f t="shared" si="154"/>
        <v>0</v>
      </c>
      <c r="AP640" s="136">
        <f t="shared" si="154"/>
        <v>0</v>
      </c>
      <c r="AQ640" s="136">
        <f t="shared" si="154"/>
        <v>-6275000</v>
      </c>
      <c r="AR640" s="136">
        <f t="shared" si="154"/>
        <v>0</v>
      </c>
      <c r="AS640" s="136">
        <f t="shared" si="154"/>
        <v>0</v>
      </c>
      <c r="AT640" s="136">
        <f t="shared" si="154"/>
        <v>0</v>
      </c>
      <c r="AU640" s="136">
        <f t="shared" si="154"/>
        <v>0</v>
      </c>
      <c r="AV640" s="136">
        <f t="shared" si="154"/>
        <v>-9600000</v>
      </c>
      <c r="AW640" s="136">
        <f t="shared" si="154"/>
        <v>0</v>
      </c>
      <c r="AX640" s="136">
        <f t="shared" si="154"/>
        <v>0</v>
      </c>
      <c r="AY640" s="136">
        <f t="shared" si="154"/>
        <v>0</v>
      </c>
      <c r="AZ640" s="136">
        <f t="shared" si="154"/>
        <v>0</v>
      </c>
      <c r="BA640" s="136">
        <f t="shared" si="154"/>
        <v>-10295000</v>
      </c>
      <c r="BB640" s="136">
        <f t="shared" si="154"/>
        <v>0</v>
      </c>
      <c r="BC640" s="136">
        <f t="shared" si="154"/>
        <v>0</v>
      </c>
      <c r="BD640" s="136">
        <f t="shared" si="154"/>
        <v>0</v>
      </c>
      <c r="BE640" s="136">
        <f t="shared" si="154"/>
        <v>0</v>
      </c>
      <c r="BF640" s="136">
        <f t="shared" si="154"/>
        <v>-5750000</v>
      </c>
      <c r="BG640" s="136">
        <f t="shared" si="154"/>
        <v>0</v>
      </c>
      <c r="BH640" s="136">
        <f t="shared" si="154"/>
        <v>0</v>
      </c>
      <c r="BI640" s="136">
        <f t="shared" si="154"/>
        <v>0</v>
      </c>
      <c r="BJ640" s="136">
        <f t="shared" si="154"/>
        <v>0</v>
      </c>
      <c r="BK640" s="136">
        <f t="shared" si="154"/>
        <v>-5575000</v>
      </c>
      <c r="BL640" s="136">
        <f t="shared" si="154"/>
        <v>0</v>
      </c>
      <c r="BM640" s="136">
        <f t="shared" si="154"/>
        <v>0</v>
      </c>
      <c r="BN640" s="136">
        <f t="shared" si="154"/>
        <v>0</v>
      </c>
      <c r="BO640" s="136">
        <f t="shared" si="154"/>
        <v>0</v>
      </c>
      <c r="BP640" s="136">
        <f t="shared" si="154"/>
        <v>-6350000</v>
      </c>
      <c r="BQ640" s="136">
        <f t="shared" si="154"/>
        <v>0</v>
      </c>
      <c r="BR640" s="136">
        <f t="shared" si="154"/>
        <v>0</v>
      </c>
      <c r="BS640" s="136">
        <f t="shared" si="153"/>
        <v>0</v>
      </c>
      <c r="BT640" s="136">
        <f t="shared" si="152"/>
        <v>0</v>
      </c>
      <c r="BU640" s="136">
        <f t="shared" si="152"/>
        <v>-9470000</v>
      </c>
      <c r="BV640" s="136">
        <f t="shared" si="152"/>
        <v>0</v>
      </c>
      <c r="BW640" s="136">
        <f t="shared" si="152"/>
        <v>0</v>
      </c>
      <c r="BX640" s="136">
        <f t="shared" si="152"/>
        <v>0</v>
      </c>
      <c r="BY640" s="136">
        <f t="shared" si="152"/>
        <v>0</v>
      </c>
      <c r="CA640" s="136" t="e">
        <f>CA188-#REF!</f>
        <v>#REF!</v>
      </c>
      <c r="CB640" s="136" t="e">
        <f>CB188-#REF!</f>
        <v>#REF!</v>
      </c>
    </row>
    <row r="641" spans="8:80" hidden="1" x14ac:dyDescent="0.3">
      <c r="H641" s="136">
        <f t="shared" si="154"/>
        <v>-64397737</v>
      </c>
      <c r="I641" s="136">
        <f t="shared" si="154"/>
        <v>0</v>
      </c>
      <c r="J641" s="136">
        <f t="shared" si="154"/>
        <v>0</v>
      </c>
      <c r="K641" s="136">
        <f t="shared" si="154"/>
        <v>0</v>
      </c>
      <c r="L641" s="136">
        <f t="shared" si="154"/>
        <v>0</v>
      </c>
      <c r="M641" s="136">
        <f t="shared" si="154"/>
        <v>-2963788</v>
      </c>
      <c r="N641" s="136">
        <f t="shared" si="154"/>
        <v>0</v>
      </c>
      <c r="O641" s="136">
        <f t="shared" si="154"/>
        <v>0</v>
      </c>
      <c r="P641" s="136">
        <f t="shared" si="154"/>
        <v>0</v>
      </c>
      <c r="Q641" s="136">
        <f t="shared" si="154"/>
        <v>0</v>
      </c>
      <c r="R641" s="136">
        <f t="shared" si="154"/>
        <v>-4455424</v>
      </c>
      <c r="S641" s="136">
        <f t="shared" si="154"/>
        <v>0</v>
      </c>
      <c r="T641" s="136">
        <f t="shared" si="154"/>
        <v>0</v>
      </c>
      <c r="U641" s="136">
        <f t="shared" si="154"/>
        <v>0</v>
      </c>
      <c r="V641" s="136">
        <f t="shared" si="154"/>
        <v>0</v>
      </c>
      <c r="W641" s="136">
        <f t="shared" si="154"/>
        <v>-1860237</v>
      </c>
      <c r="X641" s="136">
        <f t="shared" si="154"/>
        <v>0</v>
      </c>
      <c r="Y641" s="136">
        <f t="shared" si="154"/>
        <v>0</v>
      </c>
      <c r="Z641" s="136">
        <f t="shared" si="154"/>
        <v>0</v>
      </c>
      <c r="AA641" s="136">
        <f t="shared" si="154"/>
        <v>0</v>
      </c>
      <c r="AB641" s="136">
        <f t="shared" si="154"/>
        <v>-6014774</v>
      </c>
      <c r="AC641" s="136">
        <f t="shared" si="154"/>
        <v>0</v>
      </c>
      <c r="AD641" s="136">
        <f t="shared" si="154"/>
        <v>0</v>
      </c>
      <c r="AE641" s="136">
        <f t="shared" si="154"/>
        <v>0</v>
      </c>
      <c r="AF641" s="136">
        <f t="shared" si="154"/>
        <v>0</v>
      </c>
      <c r="AG641" s="136">
        <f t="shared" si="154"/>
        <v>-3062753</v>
      </c>
      <c r="AH641" s="136">
        <f t="shared" si="154"/>
        <v>0</v>
      </c>
      <c r="AI641" s="136">
        <f t="shared" si="154"/>
        <v>0</v>
      </c>
      <c r="AJ641" s="136">
        <f t="shared" si="154"/>
        <v>0</v>
      </c>
      <c r="AK641" s="136">
        <f t="shared" si="154"/>
        <v>0</v>
      </c>
      <c r="AL641" s="136">
        <f t="shared" si="154"/>
        <v>-2559903</v>
      </c>
      <c r="AM641" s="136">
        <f t="shared" si="154"/>
        <v>0</v>
      </c>
      <c r="AN641" s="136">
        <f t="shared" si="154"/>
        <v>0</v>
      </c>
      <c r="AO641" s="136">
        <f t="shared" si="154"/>
        <v>0</v>
      </c>
      <c r="AP641" s="136">
        <f t="shared" si="154"/>
        <v>0</v>
      </c>
      <c r="AQ641" s="136">
        <f t="shared" si="154"/>
        <v>-6202589</v>
      </c>
      <c r="AR641" s="136">
        <f t="shared" si="154"/>
        <v>0</v>
      </c>
      <c r="AS641" s="136">
        <f t="shared" si="154"/>
        <v>0</v>
      </c>
      <c r="AT641" s="136">
        <f t="shared" si="154"/>
        <v>0</v>
      </c>
      <c r="AU641" s="136">
        <f t="shared" si="154"/>
        <v>0</v>
      </c>
      <c r="AV641" s="136">
        <f t="shared" si="154"/>
        <v>-9519207</v>
      </c>
      <c r="AW641" s="136">
        <f t="shared" si="154"/>
        <v>0</v>
      </c>
      <c r="AX641" s="136">
        <f t="shared" si="154"/>
        <v>0</v>
      </c>
      <c r="AY641" s="136">
        <f t="shared" si="154"/>
        <v>0</v>
      </c>
      <c r="AZ641" s="136">
        <f t="shared" si="154"/>
        <v>0</v>
      </c>
      <c r="BA641" s="136">
        <f t="shared" si="154"/>
        <v>-10208537</v>
      </c>
      <c r="BB641" s="136">
        <f t="shared" si="154"/>
        <v>0</v>
      </c>
      <c r="BC641" s="136">
        <f t="shared" si="154"/>
        <v>0</v>
      </c>
      <c r="BD641" s="136">
        <f t="shared" si="154"/>
        <v>0</v>
      </c>
      <c r="BE641" s="136">
        <f t="shared" si="154"/>
        <v>0</v>
      </c>
      <c r="BF641" s="136">
        <f t="shared" si="154"/>
        <v>-5701897</v>
      </c>
      <c r="BG641" s="136">
        <f t="shared" si="154"/>
        <v>0</v>
      </c>
      <c r="BH641" s="136">
        <f t="shared" si="154"/>
        <v>0</v>
      </c>
      <c r="BI641" s="136">
        <f t="shared" si="154"/>
        <v>0</v>
      </c>
      <c r="BJ641" s="136">
        <f t="shared" si="154"/>
        <v>0</v>
      </c>
      <c r="BK641" s="136">
        <f t="shared" si="154"/>
        <v>-5531517</v>
      </c>
      <c r="BL641" s="136">
        <f t="shared" si="154"/>
        <v>0</v>
      </c>
      <c r="BM641" s="136">
        <f t="shared" si="154"/>
        <v>0</v>
      </c>
      <c r="BN641" s="136">
        <f t="shared" si="154"/>
        <v>0</v>
      </c>
      <c r="BO641" s="136">
        <f t="shared" si="154"/>
        <v>0</v>
      </c>
      <c r="BP641" s="136">
        <f t="shared" si="154"/>
        <v>-6317111</v>
      </c>
      <c r="BQ641" s="136">
        <f t="shared" si="154"/>
        <v>0</v>
      </c>
      <c r="BR641" s="136">
        <f t="shared" si="154"/>
        <v>0</v>
      </c>
      <c r="BS641" s="136">
        <f t="shared" si="153"/>
        <v>0</v>
      </c>
      <c r="BT641" s="136">
        <f t="shared" si="152"/>
        <v>0</v>
      </c>
      <c r="BU641" s="136">
        <f t="shared" si="152"/>
        <v>-9279449</v>
      </c>
      <c r="BV641" s="136">
        <f t="shared" si="152"/>
        <v>0</v>
      </c>
      <c r="BW641" s="136">
        <f t="shared" si="152"/>
        <v>0</v>
      </c>
      <c r="BX641" s="136">
        <f t="shared" si="152"/>
        <v>0</v>
      </c>
      <c r="BY641" s="136">
        <f t="shared" si="152"/>
        <v>0</v>
      </c>
      <c r="CA641" s="136" t="e">
        <f>CA189-#REF!</f>
        <v>#REF!</v>
      </c>
      <c r="CB641" s="136" t="e">
        <f>CB189-#REF!</f>
        <v>#REF!</v>
      </c>
    </row>
    <row r="642" spans="8:80" hidden="1" x14ac:dyDescent="0.3">
      <c r="H642" s="136">
        <f t="shared" si="154"/>
        <v>-777263</v>
      </c>
      <c r="I642" s="136">
        <f t="shared" si="154"/>
        <v>0</v>
      </c>
      <c r="J642" s="136">
        <f t="shared" si="154"/>
        <v>0</v>
      </c>
      <c r="K642" s="136">
        <f t="shared" ref="K642:BR643" si="155">K190-CC190</f>
        <v>0</v>
      </c>
      <c r="L642" s="136">
        <f t="shared" si="155"/>
        <v>0</v>
      </c>
      <c r="M642" s="136">
        <f t="shared" si="155"/>
        <v>-56212</v>
      </c>
      <c r="N642" s="136">
        <f t="shared" si="155"/>
        <v>0</v>
      </c>
      <c r="O642" s="136">
        <f t="shared" si="155"/>
        <v>0</v>
      </c>
      <c r="P642" s="136">
        <f t="shared" si="155"/>
        <v>0</v>
      </c>
      <c r="Q642" s="136">
        <f t="shared" si="155"/>
        <v>0</v>
      </c>
      <c r="R642" s="136">
        <f t="shared" si="155"/>
        <v>-94576</v>
      </c>
      <c r="S642" s="136">
        <f t="shared" si="155"/>
        <v>0</v>
      </c>
      <c r="T642" s="136">
        <f t="shared" si="155"/>
        <v>0</v>
      </c>
      <c r="U642" s="136">
        <f t="shared" si="155"/>
        <v>0</v>
      </c>
      <c r="V642" s="136">
        <f t="shared" si="155"/>
        <v>0</v>
      </c>
      <c r="W642" s="136">
        <f t="shared" si="155"/>
        <v>-39763</v>
      </c>
      <c r="X642" s="136">
        <f t="shared" si="155"/>
        <v>0</v>
      </c>
      <c r="Y642" s="136">
        <f t="shared" si="155"/>
        <v>0</v>
      </c>
      <c r="Z642" s="136">
        <f t="shared" si="155"/>
        <v>0</v>
      </c>
      <c r="AA642" s="136">
        <f t="shared" si="155"/>
        <v>0</v>
      </c>
      <c r="AB642" s="136">
        <f t="shared" si="155"/>
        <v>-125226</v>
      </c>
      <c r="AC642" s="136">
        <f t="shared" si="155"/>
        <v>0</v>
      </c>
      <c r="AD642" s="136">
        <f t="shared" si="155"/>
        <v>0</v>
      </c>
      <c r="AE642" s="136">
        <f t="shared" si="155"/>
        <v>0</v>
      </c>
      <c r="AF642" s="136">
        <f t="shared" si="155"/>
        <v>0</v>
      </c>
      <c r="AG642" s="136">
        <f t="shared" si="155"/>
        <v>-57247</v>
      </c>
      <c r="AH642" s="136">
        <f t="shared" si="155"/>
        <v>0</v>
      </c>
      <c r="AI642" s="136">
        <f t="shared" si="155"/>
        <v>0</v>
      </c>
      <c r="AJ642" s="136">
        <f t="shared" si="155"/>
        <v>0</v>
      </c>
      <c r="AK642" s="136">
        <f t="shared" si="155"/>
        <v>0</v>
      </c>
      <c r="AL642" s="136">
        <f t="shared" si="155"/>
        <v>-40097</v>
      </c>
      <c r="AM642" s="136">
        <f t="shared" si="155"/>
        <v>0</v>
      </c>
      <c r="AN642" s="136">
        <f t="shared" si="155"/>
        <v>0</v>
      </c>
      <c r="AO642" s="136">
        <f t="shared" si="155"/>
        <v>0</v>
      </c>
      <c r="AP642" s="136">
        <f t="shared" si="155"/>
        <v>0</v>
      </c>
      <c r="AQ642" s="136">
        <f t="shared" si="155"/>
        <v>-72411</v>
      </c>
      <c r="AR642" s="136">
        <f t="shared" si="155"/>
        <v>0</v>
      </c>
      <c r="AS642" s="136">
        <f t="shared" si="155"/>
        <v>0</v>
      </c>
      <c r="AT642" s="136">
        <f t="shared" si="155"/>
        <v>0</v>
      </c>
      <c r="AU642" s="136">
        <f t="shared" si="155"/>
        <v>0</v>
      </c>
      <c r="AV642" s="136">
        <f t="shared" si="155"/>
        <v>-80793</v>
      </c>
      <c r="AW642" s="136">
        <f t="shared" si="155"/>
        <v>0</v>
      </c>
      <c r="AX642" s="136">
        <f t="shared" si="155"/>
        <v>0</v>
      </c>
      <c r="AY642" s="136">
        <f t="shared" si="155"/>
        <v>0</v>
      </c>
      <c r="AZ642" s="136">
        <f t="shared" si="155"/>
        <v>0</v>
      </c>
      <c r="BA642" s="136">
        <f t="shared" si="155"/>
        <v>-86463</v>
      </c>
      <c r="BB642" s="136">
        <f t="shared" si="155"/>
        <v>0</v>
      </c>
      <c r="BC642" s="136">
        <f t="shared" si="155"/>
        <v>0</v>
      </c>
      <c r="BD642" s="136">
        <f t="shared" si="155"/>
        <v>0</v>
      </c>
      <c r="BE642" s="136">
        <f t="shared" si="155"/>
        <v>0</v>
      </c>
      <c r="BF642" s="136">
        <f t="shared" si="155"/>
        <v>-48103</v>
      </c>
      <c r="BG642" s="136">
        <f t="shared" si="155"/>
        <v>0</v>
      </c>
      <c r="BH642" s="136">
        <f t="shared" si="155"/>
        <v>0</v>
      </c>
      <c r="BI642" s="136">
        <f t="shared" si="155"/>
        <v>0</v>
      </c>
      <c r="BJ642" s="136">
        <f t="shared" si="155"/>
        <v>0</v>
      </c>
      <c r="BK642" s="136">
        <f t="shared" si="155"/>
        <v>-43483</v>
      </c>
      <c r="BL642" s="136">
        <f t="shared" si="155"/>
        <v>0</v>
      </c>
      <c r="BM642" s="136">
        <f t="shared" si="155"/>
        <v>0</v>
      </c>
      <c r="BN642" s="136">
        <f t="shared" si="155"/>
        <v>0</v>
      </c>
      <c r="BO642" s="136">
        <f t="shared" si="155"/>
        <v>0</v>
      </c>
      <c r="BP642" s="136">
        <f t="shared" si="155"/>
        <v>-32889</v>
      </c>
      <c r="BQ642" s="136">
        <f t="shared" si="155"/>
        <v>0</v>
      </c>
      <c r="BR642" s="136">
        <f t="shared" si="155"/>
        <v>0</v>
      </c>
      <c r="BS642" s="136">
        <f t="shared" si="153"/>
        <v>0</v>
      </c>
      <c r="BT642" s="136">
        <f t="shared" si="152"/>
        <v>0</v>
      </c>
      <c r="BU642" s="136">
        <f t="shared" si="152"/>
        <v>-190551</v>
      </c>
      <c r="BV642" s="136">
        <f t="shared" si="152"/>
        <v>0</v>
      </c>
      <c r="BW642" s="136">
        <f t="shared" si="152"/>
        <v>0</v>
      </c>
      <c r="BX642" s="136">
        <f t="shared" si="152"/>
        <v>0</v>
      </c>
      <c r="BY642" s="136">
        <f t="shared" si="152"/>
        <v>0</v>
      </c>
      <c r="CA642" s="136" t="e">
        <f>CA190-#REF!</f>
        <v>#REF!</v>
      </c>
      <c r="CB642" s="136" t="e">
        <f>CB190-#REF!</f>
        <v>#REF!</v>
      </c>
    </row>
    <row r="643" spans="8:80" hidden="1" x14ac:dyDescent="0.3">
      <c r="H643" s="136">
        <f t="shared" ref="H643:J643" si="156">H191-BZ191</f>
        <v>0</v>
      </c>
      <c r="I643" s="136">
        <f t="shared" si="156"/>
        <v>0</v>
      </c>
      <c r="J643" s="136">
        <f t="shared" si="156"/>
        <v>0</v>
      </c>
      <c r="K643" s="136">
        <f t="shared" si="155"/>
        <v>0</v>
      </c>
      <c r="L643" s="136">
        <f t="shared" si="155"/>
        <v>0</v>
      </c>
      <c r="M643" s="136">
        <f t="shared" si="155"/>
        <v>0</v>
      </c>
      <c r="N643" s="136">
        <f t="shared" si="155"/>
        <v>0</v>
      </c>
      <c r="O643" s="136">
        <f t="shared" si="155"/>
        <v>0</v>
      </c>
      <c r="P643" s="136">
        <f t="shared" si="155"/>
        <v>0</v>
      </c>
      <c r="Q643" s="136">
        <f t="shared" si="155"/>
        <v>0</v>
      </c>
      <c r="R643" s="136">
        <f t="shared" si="155"/>
        <v>0</v>
      </c>
      <c r="S643" s="136">
        <f t="shared" si="155"/>
        <v>0</v>
      </c>
      <c r="T643" s="136">
        <f t="shared" si="155"/>
        <v>0</v>
      </c>
      <c r="U643" s="136">
        <f t="shared" si="155"/>
        <v>0</v>
      </c>
      <c r="V643" s="136">
        <f t="shared" si="155"/>
        <v>0</v>
      </c>
      <c r="W643" s="136">
        <f t="shared" si="155"/>
        <v>0</v>
      </c>
      <c r="X643" s="136">
        <f t="shared" si="155"/>
        <v>0</v>
      </c>
      <c r="Y643" s="136">
        <f t="shared" si="155"/>
        <v>0</v>
      </c>
      <c r="Z643" s="136">
        <f t="shared" si="155"/>
        <v>0</v>
      </c>
      <c r="AA643" s="136">
        <f t="shared" si="155"/>
        <v>0</v>
      </c>
      <c r="AB643" s="136">
        <f t="shared" si="155"/>
        <v>0</v>
      </c>
      <c r="AC643" s="136">
        <f t="shared" si="155"/>
        <v>0</v>
      </c>
      <c r="AD643" s="136">
        <f t="shared" si="155"/>
        <v>0</v>
      </c>
      <c r="AE643" s="136">
        <f t="shared" si="155"/>
        <v>0</v>
      </c>
      <c r="AF643" s="136">
        <f t="shared" si="155"/>
        <v>0</v>
      </c>
      <c r="AG643" s="136">
        <f t="shared" si="155"/>
        <v>0</v>
      </c>
      <c r="AH643" s="136">
        <f t="shared" si="155"/>
        <v>0</v>
      </c>
      <c r="AI643" s="136">
        <f t="shared" si="155"/>
        <v>0</v>
      </c>
      <c r="AJ643" s="136">
        <f t="shared" si="155"/>
        <v>0</v>
      </c>
      <c r="AK643" s="136">
        <f t="shared" si="155"/>
        <v>0</v>
      </c>
      <c r="AL643" s="136">
        <f t="shared" si="155"/>
        <v>0</v>
      </c>
      <c r="AM643" s="136">
        <f t="shared" si="155"/>
        <v>0</v>
      </c>
      <c r="AN643" s="136">
        <f t="shared" si="155"/>
        <v>0</v>
      </c>
      <c r="AO643" s="136">
        <f t="shared" si="155"/>
        <v>0</v>
      </c>
      <c r="AP643" s="136">
        <f t="shared" si="155"/>
        <v>0</v>
      </c>
      <c r="AQ643" s="136">
        <f t="shared" si="155"/>
        <v>0</v>
      </c>
      <c r="AR643" s="136">
        <f t="shared" si="155"/>
        <v>0</v>
      </c>
      <c r="AS643" s="136">
        <f t="shared" si="155"/>
        <v>0</v>
      </c>
      <c r="AT643" s="136">
        <f t="shared" si="155"/>
        <v>0</v>
      </c>
      <c r="AU643" s="136">
        <f t="shared" si="155"/>
        <v>0</v>
      </c>
      <c r="AV643" s="136">
        <f t="shared" si="155"/>
        <v>0</v>
      </c>
      <c r="AW643" s="136">
        <f t="shared" si="155"/>
        <v>0</v>
      </c>
      <c r="AX643" s="136">
        <f t="shared" si="155"/>
        <v>0</v>
      </c>
      <c r="AY643" s="136">
        <f t="shared" si="155"/>
        <v>0</v>
      </c>
      <c r="AZ643" s="136">
        <f t="shared" si="155"/>
        <v>0</v>
      </c>
      <c r="BA643" s="136">
        <f t="shared" si="155"/>
        <v>0</v>
      </c>
      <c r="BB643" s="136">
        <f t="shared" si="155"/>
        <v>0</v>
      </c>
      <c r="BC643" s="136">
        <f t="shared" si="155"/>
        <v>0</v>
      </c>
      <c r="BD643" s="136">
        <f t="shared" si="155"/>
        <v>0</v>
      </c>
      <c r="BE643" s="136">
        <f t="shared" si="155"/>
        <v>0</v>
      </c>
      <c r="BF643" s="136">
        <f t="shared" si="155"/>
        <v>0</v>
      </c>
      <c r="BG643" s="136">
        <f t="shared" si="155"/>
        <v>0</v>
      </c>
      <c r="BH643" s="136">
        <f t="shared" si="155"/>
        <v>0</v>
      </c>
      <c r="BI643" s="136">
        <f t="shared" si="155"/>
        <v>0</v>
      </c>
      <c r="BJ643" s="136">
        <f t="shared" si="155"/>
        <v>0</v>
      </c>
      <c r="BK643" s="136">
        <f t="shared" si="155"/>
        <v>0</v>
      </c>
      <c r="BL643" s="136">
        <f t="shared" si="155"/>
        <v>0</v>
      </c>
      <c r="BM643" s="136">
        <f t="shared" si="155"/>
        <v>0</v>
      </c>
      <c r="BN643" s="136">
        <f t="shared" si="155"/>
        <v>0</v>
      </c>
      <c r="BO643" s="136">
        <f t="shared" si="155"/>
        <v>0</v>
      </c>
      <c r="BP643" s="136">
        <f t="shared" si="155"/>
        <v>0</v>
      </c>
      <c r="BQ643" s="136">
        <f t="shared" si="155"/>
        <v>0</v>
      </c>
      <c r="BR643" s="136">
        <f t="shared" si="155"/>
        <v>0</v>
      </c>
      <c r="BS643" s="136">
        <f t="shared" si="153"/>
        <v>0</v>
      </c>
      <c r="BT643" s="136">
        <f t="shared" si="152"/>
        <v>0</v>
      </c>
      <c r="BU643" s="136">
        <f t="shared" si="152"/>
        <v>0</v>
      </c>
      <c r="BV643" s="136">
        <f t="shared" si="152"/>
        <v>0</v>
      </c>
      <c r="BW643" s="136">
        <f t="shared" si="152"/>
        <v>0</v>
      </c>
      <c r="BX643" s="136">
        <f t="shared" si="152"/>
        <v>0</v>
      </c>
      <c r="BY643" s="136">
        <f t="shared" si="152"/>
        <v>0</v>
      </c>
      <c r="CA643" s="136" t="e">
        <f>CA191-#REF!</f>
        <v>#REF!</v>
      </c>
      <c r="CB643" s="136" t="e">
        <f>CB191-#REF!</f>
        <v>#REF!</v>
      </c>
    </row>
    <row r="644" spans="8:80" hidden="1" x14ac:dyDescent="0.3">
      <c r="H644" s="136" t="e">
        <f>#REF!-#REF!</f>
        <v>#REF!</v>
      </c>
      <c r="I644" s="136" t="e">
        <f>#REF!-#REF!</f>
        <v>#REF!</v>
      </c>
      <c r="J644" s="136" t="e">
        <f>#REF!-#REF!</f>
        <v>#REF!</v>
      </c>
      <c r="K644" s="136" t="e">
        <f>#REF!-#REF!</f>
        <v>#REF!</v>
      </c>
      <c r="L644" s="136" t="e">
        <f>#REF!-#REF!</f>
        <v>#REF!</v>
      </c>
      <c r="M644" s="136" t="e">
        <f>#REF!-#REF!</f>
        <v>#REF!</v>
      </c>
      <c r="N644" s="136" t="e">
        <f>#REF!-#REF!</f>
        <v>#REF!</v>
      </c>
      <c r="O644" s="136" t="e">
        <f>#REF!-#REF!</f>
        <v>#REF!</v>
      </c>
      <c r="P644" s="136" t="e">
        <f>#REF!-#REF!</f>
        <v>#REF!</v>
      </c>
      <c r="Q644" s="136" t="e">
        <f>#REF!-#REF!</f>
        <v>#REF!</v>
      </c>
      <c r="R644" s="136" t="e">
        <f>#REF!-#REF!</f>
        <v>#REF!</v>
      </c>
      <c r="S644" s="136" t="e">
        <f>#REF!-#REF!</f>
        <v>#REF!</v>
      </c>
      <c r="T644" s="136" t="e">
        <f>#REF!-#REF!</f>
        <v>#REF!</v>
      </c>
      <c r="U644" s="136" t="e">
        <f>#REF!-#REF!</f>
        <v>#REF!</v>
      </c>
      <c r="V644" s="136" t="e">
        <f>#REF!-#REF!</f>
        <v>#REF!</v>
      </c>
      <c r="W644" s="136" t="e">
        <f>#REF!-#REF!</f>
        <v>#REF!</v>
      </c>
      <c r="X644" s="136" t="e">
        <f>#REF!-#REF!</f>
        <v>#REF!</v>
      </c>
      <c r="Y644" s="136" t="e">
        <f>#REF!-#REF!</f>
        <v>#REF!</v>
      </c>
      <c r="Z644" s="136" t="e">
        <f>#REF!-#REF!</f>
        <v>#REF!</v>
      </c>
      <c r="AA644" s="136" t="e">
        <f>#REF!-#REF!</f>
        <v>#REF!</v>
      </c>
      <c r="AB644" s="136" t="e">
        <f>#REF!-#REF!</f>
        <v>#REF!</v>
      </c>
      <c r="AC644" s="136" t="e">
        <f>#REF!-#REF!</f>
        <v>#REF!</v>
      </c>
      <c r="AD644" s="136" t="e">
        <f>#REF!-#REF!</f>
        <v>#REF!</v>
      </c>
      <c r="AE644" s="136" t="e">
        <f>#REF!-#REF!</f>
        <v>#REF!</v>
      </c>
      <c r="AF644" s="136" t="e">
        <f>#REF!-#REF!</f>
        <v>#REF!</v>
      </c>
      <c r="AG644" s="136" t="e">
        <f>#REF!-#REF!</f>
        <v>#REF!</v>
      </c>
      <c r="AH644" s="136" t="e">
        <f>#REF!-#REF!</f>
        <v>#REF!</v>
      </c>
      <c r="AI644" s="136" t="e">
        <f>#REF!-#REF!</f>
        <v>#REF!</v>
      </c>
      <c r="AJ644" s="136" t="e">
        <f>#REF!-#REF!</f>
        <v>#REF!</v>
      </c>
      <c r="AK644" s="136" t="e">
        <f>#REF!-#REF!</f>
        <v>#REF!</v>
      </c>
      <c r="AL644" s="136" t="e">
        <f>#REF!-#REF!</f>
        <v>#REF!</v>
      </c>
      <c r="AM644" s="136" t="e">
        <f>#REF!-#REF!</f>
        <v>#REF!</v>
      </c>
      <c r="AN644" s="136" t="e">
        <f>#REF!-#REF!</f>
        <v>#REF!</v>
      </c>
      <c r="AO644" s="136" t="e">
        <f>#REF!-#REF!</f>
        <v>#REF!</v>
      </c>
      <c r="AP644" s="136" t="e">
        <f>#REF!-#REF!</f>
        <v>#REF!</v>
      </c>
      <c r="AQ644" s="136" t="e">
        <f>#REF!-#REF!</f>
        <v>#REF!</v>
      </c>
      <c r="AR644" s="136" t="e">
        <f>#REF!-#REF!</f>
        <v>#REF!</v>
      </c>
      <c r="AS644" s="136" t="e">
        <f>#REF!-#REF!</f>
        <v>#REF!</v>
      </c>
      <c r="AT644" s="136" t="e">
        <f>#REF!-#REF!</f>
        <v>#REF!</v>
      </c>
      <c r="AU644" s="136" t="e">
        <f>#REF!-#REF!</f>
        <v>#REF!</v>
      </c>
      <c r="AV644" s="136" t="e">
        <f>#REF!-#REF!</f>
        <v>#REF!</v>
      </c>
      <c r="AW644" s="136" t="e">
        <f>#REF!-#REF!</f>
        <v>#REF!</v>
      </c>
      <c r="AX644" s="136" t="e">
        <f>#REF!-#REF!</f>
        <v>#REF!</v>
      </c>
      <c r="AY644" s="136" t="e">
        <f>#REF!-#REF!</f>
        <v>#REF!</v>
      </c>
      <c r="AZ644" s="136" t="e">
        <f>#REF!-#REF!</f>
        <v>#REF!</v>
      </c>
      <c r="BA644" s="136" t="e">
        <f>#REF!-#REF!</f>
        <v>#REF!</v>
      </c>
      <c r="BB644" s="136" t="e">
        <f>#REF!-#REF!</f>
        <v>#REF!</v>
      </c>
      <c r="BC644" s="136" t="e">
        <f>#REF!-#REF!</f>
        <v>#REF!</v>
      </c>
      <c r="BD644" s="136" t="e">
        <f>#REF!-#REF!</f>
        <v>#REF!</v>
      </c>
      <c r="BE644" s="136" t="e">
        <f>#REF!-#REF!</f>
        <v>#REF!</v>
      </c>
      <c r="BF644" s="136" t="e">
        <f>#REF!-#REF!</f>
        <v>#REF!</v>
      </c>
      <c r="BG644" s="136" t="e">
        <f>#REF!-#REF!</f>
        <v>#REF!</v>
      </c>
      <c r="BH644" s="136" t="e">
        <f>#REF!-#REF!</f>
        <v>#REF!</v>
      </c>
      <c r="BI644" s="136" t="e">
        <f>#REF!-#REF!</f>
        <v>#REF!</v>
      </c>
      <c r="BJ644" s="136" t="e">
        <f>#REF!-#REF!</f>
        <v>#REF!</v>
      </c>
      <c r="BK644" s="136" t="e">
        <f>#REF!-#REF!</f>
        <v>#REF!</v>
      </c>
      <c r="BL644" s="136" t="e">
        <f>#REF!-#REF!</f>
        <v>#REF!</v>
      </c>
      <c r="BM644" s="136" t="e">
        <f>#REF!-#REF!</f>
        <v>#REF!</v>
      </c>
      <c r="BN644" s="136" t="e">
        <f>#REF!-#REF!</f>
        <v>#REF!</v>
      </c>
      <c r="BO644" s="136" t="e">
        <f>#REF!-#REF!</f>
        <v>#REF!</v>
      </c>
      <c r="BP644" s="136" t="e">
        <f>#REF!-#REF!</f>
        <v>#REF!</v>
      </c>
      <c r="BQ644" s="136" t="e">
        <f>#REF!-#REF!</f>
        <v>#REF!</v>
      </c>
      <c r="BR644" s="136" t="e">
        <f>#REF!-#REF!</f>
        <v>#REF!</v>
      </c>
      <c r="BS644" s="136" t="e">
        <f>#REF!-#REF!</f>
        <v>#REF!</v>
      </c>
      <c r="BT644" s="136" t="e">
        <f>#REF!-#REF!</f>
        <v>#REF!</v>
      </c>
      <c r="BU644" s="136" t="e">
        <f>#REF!-#REF!</f>
        <v>#REF!</v>
      </c>
      <c r="BV644" s="136" t="e">
        <f>#REF!-#REF!</f>
        <v>#REF!</v>
      </c>
      <c r="BW644" s="136" t="e">
        <f>#REF!-#REF!</f>
        <v>#REF!</v>
      </c>
      <c r="BX644" s="136" t="e">
        <f>#REF!-#REF!</f>
        <v>#REF!</v>
      </c>
      <c r="BY644" s="136" t="e">
        <f>#REF!-#REF!</f>
        <v>#REF!</v>
      </c>
      <c r="CA644" s="136" t="e">
        <f>#REF!-#REF!</f>
        <v>#REF!</v>
      </c>
      <c r="CB644" s="136" t="e">
        <f>#REF!-#REF!</f>
        <v>#REF!</v>
      </c>
    </row>
    <row r="645" spans="8:80" hidden="1" x14ac:dyDescent="0.3">
      <c r="H645" s="136" t="e">
        <f>#REF!-#REF!</f>
        <v>#REF!</v>
      </c>
      <c r="I645" s="136" t="e">
        <f>#REF!-#REF!</f>
        <v>#REF!</v>
      </c>
      <c r="J645" s="136" t="e">
        <f>#REF!-#REF!</f>
        <v>#REF!</v>
      </c>
      <c r="K645" s="136" t="e">
        <f>#REF!-#REF!</f>
        <v>#REF!</v>
      </c>
      <c r="L645" s="136" t="e">
        <f>#REF!-#REF!</f>
        <v>#REF!</v>
      </c>
      <c r="M645" s="136" t="e">
        <f>#REF!-#REF!</f>
        <v>#REF!</v>
      </c>
      <c r="N645" s="136" t="e">
        <f>#REF!-#REF!</f>
        <v>#REF!</v>
      </c>
      <c r="O645" s="136" t="e">
        <f>#REF!-#REF!</f>
        <v>#REF!</v>
      </c>
      <c r="P645" s="136" t="e">
        <f>#REF!-#REF!</f>
        <v>#REF!</v>
      </c>
      <c r="Q645" s="136" t="e">
        <f>#REF!-#REF!</f>
        <v>#REF!</v>
      </c>
      <c r="R645" s="136" t="e">
        <f>#REF!-#REF!</f>
        <v>#REF!</v>
      </c>
      <c r="S645" s="136" t="e">
        <f>#REF!-#REF!</f>
        <v>#REF!</v>
      </c>
      <c r="T645" s="136" t="e">
        <f>#REF!-#REF!</f>
        <v>#REF!</v>
      </c>
      <c r="U645" s="136" t="e">
        <f>#REF!-#REF!</f>
        <v>#REF!</v>
      </c>
      <c r="V645" s="136" t="e">
        <f>#REF!-#REF!</f>
        <v>#REF!</v>
      </c>
      <c r="W645" s="136" t="e">
        <f>#REF!-#REF!</f>
        <v>#REF!</v>
      </c>
      <c r="X645" s="136" t="e">
        <f>#REF!-#REF!</f>
        <v>#REF!</v>
      </c>
      <c r="Y645" s="136" t="e">
        <f>#REF!-#REF!</f>
        <v>#REF!</v>
      </c>
      <c r="Z645" s="136" t="e">
        <f>#REF!-#REF!</f>
        <v>#REF!</v>
      </c>
      <c r="AA645" s="136" t="e">
        <f>#REF!-#REF!</f>
        <v>#REF!</v>
      </c>
      <c r="AB645" s="136" t="e">
        <f>#REF!-#REF!</f>
        <v>#REF!</v>
      </c>
      <c r="AC645" s="136" t="e">
        <f>#REF!-#REF!</f>
        <v>#REF!</v>
      </c>
      <c r="AD645" s="136" t="e">
        <f>#REF!-#REF!</f>
        <v>#REF!</v>
      </c>
      <c r="AE645" s="136" t="e">
        <f>#REF!-#REF!</f>
        <v>#REF!</v>
      </c>
      <c r="AF645" s="136" t="e">
        <f>#REF!-#REF!</f>
        <v>#REF!</v>
      </c>
      <c r="AG645" s="136" t="e">
        <f>#REF!-#REF!</f>
        <v>#REF!</v>
      </c>
      <c r="AH645" s="136" t="e">
        <f>#REF!-#REF!</f>
        <v>#REF!</v>
      </c>
      <c r="AI645" s="136" t="e">
        <f>#REF!-#REF!</f>
        <v>#REF!</v>
      </c>
      <c r="AJ645" s="136" t="e">
        <f>#REF!-#REF!</f>
        <v>#REF!</v>
      </c>
      <c r="AK645" s="136" t="e">
        <f>#REF!-#REF!</f>
        <v>#REF!</v>
      </c>
      <c r="AL645" s="136" t="e">
        <f>#REF!-#REF!</f>
        <v>#REF!</v>
      </c>
      <c r="AM645" s="136" t="e">
        <f>#REF!-#REF!</f>
        <v>#REF!</v>
      </c>
      <c r="AN645" s="136" t="e">
        <f>#REF!-#REF!</f>
        <v>#REF!</v>
      </c>
      <c r="AO645" s="136" t="e">
        <f>#REF!-#REF!</f>
        <v>#REF!</v>
      </c>
      <c r="AP645" s="136" t="e">
        <f>#REF!-#REF!</f>
        <v>#REF!</v>
      </c>
      <c r="AQ645" s="136" t="e">
        <f>#REF!-#REF!</f>
        <v>#REF!</v>
      </c>
      <c r="AR645" s="136" t="e">
        <f>#REF!-#REF!</f>
        <v>#REF!</v>
      </c>
      <c r="AS645" s="136" t="e">
        <f>#REF!-#REF!</f>
        <v>#REF!</v>
      </c>
      <c r="AT645" s="136" t="e">
        <f>#REF!-#REF!</f>
        <v>#REF!</v>
      </c>
      <c r="AU645" s="136" t="e">
        <f>#REF!-#REF!</f>
        <v>#REF!</v>
      </c>
      <c r="AV645" s="136" t="e">
        <f>#REF!-#REF!</f>
        <v>#REF!</v>
      </c>
      <c r="AW645" s="136" t="e">
        <f>#REF!-#REF!</f>
        <v>#REF!</v>
      </c>
      <c r="AX645" s="136" t="e">
        <f>#REF!-#REF!</f>
        <v>#REF!</v>
      </c>
      <c r="AY645" s="136" t="e">
        <f>#REF!-#REF!</f>
        <v>#REF!</v>
      </c>
      <c r="AZ645" s="136" t="e">
        <f>#REF!-#REF!</f>
        <v>#REF!</v>
      </c>
      <c r="BA645" s="136" t="e">
        <f>#REF!-#REF!</f>
        <v>#REF!</v>
      </c>
      <c r="BB645" s="136" t="e">
        <f>#REF!-#REF!</f>
        <v>#REF!</v>
      </c>
      <c r="BC645" s="136" t="e">
        <f>#REF!-#REF!</f>
        <v>#REF!</v>
      </c>
      <c r="BD645" s="136" t="e">
        <f>#REF!-#REF!</f>
        <v>#REF!</v>
      </c>
      <c r="BE645" s="136" t="e">
        <f>#REF!-#REF!</f>
        <v>#REF!</v>
      </c>
      <c r="BF645" s="136" t="e">
        <f>#REF!-#REF!</f>
        <v>#REF!</v>
      </c>
      <c r="BG645" s="136" t="e">
        <f>#REF!-#REF!</f>
        <v>#REF!</v>
      </c>
      <c r="BH645" s="136" t="e">
        <f>#REF!-#REF!</f>
        <v>#REF!</v>
      </c>
      <c r="BI645" s="136" t="e">
        <f>#REF!-#REF!</f>
        <v>#REF!</v>
      </c>
      <c r="BJ645" s="136" t="e">
        <f>#REF!-#REF!</f>
        <v>#REF!</v>
      </c>
      <c r="BK645" s="136" t="e">
        <f>#REF!-#REF!</f>
        <v>#REF!</v>
      </c>
      <c r="BL645" s="136" t="e">
        <f>#REF!-#REF!</f>
        <v>#REF!</v>
      </c>
      <c r="BM645" s="136" t="e">
        <f>#REF!-#REF!</f>
        <v>#REF!</v>
      </c>
      <c r="BN645" s="136" t="e">
        <f>#REF!-#REF!</f>
        <v>#REF!</v>
      </c>
      <c r="BO645" s="136" t="e">
        <f>#REF!-#REF!</f>
        <v>#REF!</v>
      </c>
      <c r="BP645" s="136" t="e">
        <f>#REF!-#REF!</f>
        <v>#REF!</v>
      </c>
      <c r="BQ645" s="136" t="e">
        <f>#REF!-#REF!</f>
        <v>#REF!</v>
      </c>
      <c r="BR645" s="136" t="e">
        <f>#REF!-#REF!</f>
        <v>#REF!</v>
      </c>
      <c r="BS645" s="136" t="e">
        <f>#REF!-#REF!</f>
        <v>#REF!</v>
      </c>
      <c r="BT645" s="136" t="e">
        <f>#REF!-#REF!</f>
        <v>#REF!</v>
      </c>
      <c r="BU645" s="136" t="e">
        <f>#REF!-#REF!</f>
        <v>#REF!</v>
      </c>
      <c r="BV645" s="136" t="e">
        <f>#REF!-#REF!</f>
        <v>#REF!</v>
      </c>
      <c r="BW645" s="136" t="e">
        <f>#REF!-#REF!</f>
        <v>#REF!</v>
      </c>
      <c r="BX645" s="136" t="e">
        <f>#REF!-#REF!</f>
        <v>#REF!</v>
      </c>
      <c r="BY645" s="136" t="e">
        <f>#REF!-#REF!</f>
        <v>#REF!</v>
      </c>
      <c r="CA645" s="136" t="e">
        <f>#REF!-#REF!</f>
        <v>#REF!</v>
      </c>
      <c r="CB645" s="136" t="e">
        <f>#REF!-#REF!</f>
        <v>#REF!</v>
      </c>
    </row>
    <row r="646" spans="8:80" hidden="1" x14ac:dyDescent="0.3">
      <c r="H646" s="136" t="e">
        <f>#REF!-#REF!</f>
        <v>#REF!</v>
      </c>
      <c r="I646" s="136" t="e">
        <f>#REF!-#REF!</f>
        <v>#REF!</v>
      </c>
      <c r="J646" s="136" t="e">
        <f>#REF!-#REF!</f>
        <v>#REF!</v>
      </c>
      <c r="K646" s="136" t="e">
        <f>#REF!-#REF!</f>
        <v>#REF!</v>
      </c>
      <c r="L646" s="136" t="e">
        <f>#REF!-#REF!</f>
        <v>#REF!</v>
      </c>
      <c r="M646" s="136" t="e">
        <f>#REF!-#REF!</f>
        <v>#REF!</v>
      </c>
      <c r="N646" s="136" t="e">
        <f>#REF!-#REF!</f>
        <v>#REF!</v>
      </c>
      <c r="O646" s="136" t="e">
        <f>#REF!-#REF!</f>
        <v>#REF!</v>
      </c>
      <c r="P646" s="136" t="e">
        <f>#REF!-#REF!</f>
        <v>#REF!</v>
      </c>
      <c r="Q646" s="136" t="e">
        <f>#REF!-#REF!</f>
        <v>#REF!</v>
      </c>
      <c r="R646" s="136" t="e">
        <f>#REF!-#REF!</f>
        <v>#REF!</v>
      </c>
      <c r="S646" s="136" t="e">
        <f>#REF!-#REF!</f>
        <v>#REF!</v>
      </c>
      <c r="T646" s="136" t="e">
        <f>#REF!-#REF!</f>
        <v>#REF!</v>
      </c>
      <c r="U646" s="136" t="e">
        <f>#REF!-#REF!</f>
        <v>#REF!</v>
      </c>
      <c r="V646" s="136" t="e">
        <f>#REF!-#REF!</f>
        <v>#REF!</v>
      </c>
      <c r="W646" s="136" t="e">
        <f>#REF!-#REF!</f>
        <v>#REF!</v>
      </c>
      <c r="X646" s="136" t="e">
        <f>#REF!-#REF!</f>
        <v>#REF!</v>
      </c>
      <c r="Y646" s="136" t="e">
        <f>#REF!-#REF!</f>
        <v>#REF!</v>
      </c>
      <c r="Z646" s="136" t="e">
        <f>#REF!-#REF!</f>
        <v>#REF!</v>
      </c>
      <c r="AA646" s="136" t="e">
        <f>#REF!-#REF!</f>
        <v>#REF!</v>
      </c>
      <c r="AB646" s="136" t="e">
        <f>#REF!-#REF!</f>
        <v>#REF!</v>
      </c>
      <c r="AC646" s="136" t="e">
        <f>#REF!-#REF!</f>
        <v>#REF!</v>
      </c>
      <c r="AD646" s="136" t="e">
        <f>#REF!-#REF!</f>
        <v>#REF!</v>
      </c>
      <c r="AE646" s="136" t="e">
        <f>#REF!-#REF!</f>
        <v>#REF!</v>
      </c>
      <c r="AF646" s="136" t="e">
        <f>#REF!-#REF!</f>
        <v>#REF!</v>
      </c>
      <c r="AG646" s="136" t="e">
        <f>#REF!-#REF!</f>
        <v>#REF!</v>
      </c>
      <c r="AH646" s="136" t="e">
        <f>#REF!-#REF!</f>
        <v>#REF!</v>
      </c>
      <c r="AI646" s="136" t="e">
        <f>#REF!-#REF!</f>
        <v>#REF!</v>
      </c>
      <c r="AJ646" s="136" t="e">
        <f>#REF!-#REF!</f>
        <v>#REF!</v>
      </c>
      <c r="AK646" s="136" t="e">
        <f>#REF!-#REF!</f>
        <v>#REF!</v>
      </c>
      <c r="AL646" s="136" t="e">
        <f>#REF!-#REF!</f>
        <v>#REF!</v>
      </c>
      <c r="AM646" s="136" t="e">
        <f>#REF!-#REF!</f>
        <v>#REF!</v>
      </c>
      <c r="AN646" s="136" t="e">
        <f>#REF!-#REF!</f>
        <v>#REF!</v>
      </c>
      <c r="AO646" s="136" t="e">
        <f>#REF!-#REF!</f>
        <v>#REF!</v>
      </c>
      <c r="AP646" s="136" t="e">
        <f>#REF!-#REF!</f>
        <v>#REF!</v>
      </c>
      <c r="AQ646" s="136" t="e">
        <f>#REF!-#REF!</f>
        <v>#REF!</v>
      </c>
      <c r="AR646" s="136" t="e">
        <f>#REF!-#REF!</f>
        <v>#REF!</v>
      </c>
      <c r="AS646" s="136" t="e">
        <f>#REF!-#REF!</f>
        <v>#REF!</v>
      </c>
      <c r="AT646" s="136" t="e">
        <f>#REF!-#REF!</f>
        <v>#REF!</v>
      </c>
      <c r="AU646" s="136" t="e">
        <f>#REF!-#REF!</f>
        <v>#REF!</v>
      </c>
      <c r="AV646" s="136" t="e">
        <f>#REF!-#REF!</f>
        <v>#REF!</v>
      </c>
      <c r="AW646" s="136" t="e">
        <f>#REF!-#REF!</f>
        <v>#REF!</v>
      </c>
      <c r="AX646" s="136" t="e">
        <f>#REF!-#REF!</f>
        <v>#REF!</v>
      </c>
      <c r="AY646" s="136" t="e">
        <f>#REF!-#REF!</f>
        <v>#REF!</v>
      </c>
      <c r="AZ646" s="136" t="e">
        <f>#REF!-#REF!</f>
        <v>#REF!</v>
      </c>
      <c r="BA646" s="136" t="e">
        <f>#REF!-#REF!</f>
        <v>#REF!</v>
      </c>
      <c r="BB646" s="136" t="e">
        <f>#REF!-#REF!</f>
        <v>#REF!</v>
      </c>
      <c r="BC646" s="136" t="e">
        <f>#REF!-#REF!</f>
        <v>#REF!</v>
      </c>
      <c r="BD646" s="136" t="e">
        <f>#REF!-#REF!</f>
        <v>#REF!</v>
      </c>
      <c r="BE646" s="136" t="e">
        <f>#REF!-#REF!</f>
        <v>#REF!</v>
      </c>
      <c r="BF646" s="136" t="e">
        <f>#REF!-#REF!</f>
        <v>#REF!</v>
      </c>
      <c r="BG646" s="136" t="e">
        <f>#REF!-#REF!</f>
        <v>#REF!</v>
      </c>
      <c r="BH646" s="136" t="e">
        <f>#REF!-#REF!</f>
        <v>#REF!</v>
      </c>
      <c r="BI646" s="136" t="e">
        <f>#REF!-#REF!</f>
        <v>#REF!</v>
      </c>
      <c r="BJ646" s="136" t="e">
        <f>#REF!-#REF!</f>
        <v>#REF!</v>
      </c>
      <c r="BK646" s="136" t="e">
        <f>#REF!-#REF!</f>
        <v>#REF!</v>
      </c>
      <c r="BL646" s="136" t="e">
        <f>#REF!-#REF!</f>
        <v>#REF!</v>
      </c>
      <c r="BM646" s="136" t="e">
        <f>#REF!-#REF!</f>
        <v>#REF!</v>
      </c>
      <c r="BN646" s="136" t="e">
        <f>#REF!-#REF!</f>
        <v>#REF!</v>
      </c>
      <c r="BO646" s="136" t="e">
        <f>#REF!-#REF!</f>
        <v>#REF!</v>
      </c>
      <c r="BP646" s="136" t="e">
        <f>#REF!-#REF!</f>
        <v>#REF!</v>
      </c>
      <c r="BQ646" s="136" t="e">
        <f>#REF!-#REF!</f>
        <v>#REF!</v>
      </c>
      <c r="BR646" s="136" t="e">
        <f>#REF!-#REF!</f>
        <v>#REF!</v>
      </c>
      <c r="BS646" s="136" t="e">
        <f>#REF!-#REF!</f>
        <v>#REF!</v>
      </c>
      <c r="BT646" s="136" t="e">
        <f>#REF!-#REF!</f>
        <v>#REF!</v>
      </c>
      <c r="BU646" s="136" t="e">
        <f>#REF!-#REF!</f>
        <v>#REF!</v>
      </c>
      <c r="BV646" s="136" t="e">
        <f>#REF!-#REF!</f>
        <v>#REF!</v>
      </c>
      <c r="BW646" s="136" t="e">
        <f>#REF!-#REF!</f>
        <v>#REF!</v>
      </c>
      <c r="BX646" s="136" t="e">
        <f>#REF!-#REF!</f>
        <v>#REF!</v>
      </c>
      <c r="BY646" s="136" t="e">
        <f>#REF!-#REF!</f>
        <v>#REF!</v>
      </c>
      <c r="CA646" s="136" t="e">
        <f>#REF!-#REF!</f>
        <v>#REF!</v>
      </c>
      <c r="CB646" s="136" t="e">
        <f>#REF!-#REF!</f>
        <v>#REF!</v>
      </c>
    </row>
    <row r="647" spans="8:80" hidden="1" x14ac:dyDescent="0.3">
      <c r="H647" s="136" t="e">
        <f>#REF!-#REF!</f>
        <v>#REF!</v>
      </c>
      <c r="I647" s="136" t="e">
        <f>#REF!-#REF!</f>
        <v>#REF!</v>
      </c>
      <c r="J647" s="136" t="e">
        <f>#REF!-#REF!</f>
        <v>#REF!</v>
      </c>
      <c r="K647" s="136" t="e">
        <f>#REF!-#REF!</f>
        <v>#REF!</v>
      </c>
      <c r="L647" s="136" t="e">
        <f>#REF!-#REF!</f>
        <v>#REF!</v>
      </c>
      <c r="M647" s="136" t="e">
        <f>#REF!-#REF!</f>
        <v>#REF!</v>
      </c>
      <c r="N647" s="136" t="e">
        <f>#REF!-#REF!</f>
        <v>#REF!</v>
      </c>
      <c r="O647" s="136" t="e">
        <f>#REF!-#REF!</f>
        <v>#REF!</v>
      </c>
      <c r="P647" s="136" t="e">
        <f>#REF!-#REF!</f>
        <v>#REF!</v>
      </c>
      <c r="Q647" s="136" t="e">
        <f>#REF!-#REF!</f>
        <v>#REF!</v>
      </c>
      <c r="R647" s="136" t="e">
        <f>#REF!-#REF!</f>
        <v>#REF!</v>
      </c>
      <c r="S647" s="136" t="e">
        <f>#REF!-#REF!</f>
        <v>#REF!</v>
      </c>
      <c r="T647" s="136" t="e">
        <f>#REF!-#REF!</f>
        <v>#REF!</v>
      </c>
      <c r="U647" s="136" t="e">
        <f>#REF!-#REF!</f>
        <v>#REF!</v>
      </c>
      <c r="V647" s="136" t="e">
        <f>#REF!-#REF!</f>
        <v>#REF!</v>
      </c>
      <c r="W647" s="136" t="e">
        <f>#REF!-#REF!</f>
        <v>#REF!</v>
      </c>
      <c r="X647" s="136" t="e">
        <f>#REF!-#REF!</f>
        <v>#REF!</v>
      </c>
      <c r="Y647" s="136" t="e">
        <f>#REF!-#REF!</f>
        <v>#REF!</v>
      </c>
      <c r="Z647" s="136" t="e">
        <f>#REF!-#REF!</f>
        <v>#REF!</v>
      </c>
      <c r="AA647" s="136" t="e">
        <f>#REF!-#REF!</f>
        <v>#REF!</v>
      </c>
      <c r="AB647" s="136" t="e">
        <f>#REF!-#REF!</f>
        <v>#REF!</v>
      </c>
      <c r="AC647" s="136" t="e">
        <f>#REF!-#REF!</f>
        <v>#REF!</v>
      </c>
      <c r="AD647" s="136" t="e">
        <f>#REF!-#REF!</f>
        <v>#REF!</v>
      </c>
      <c r="AE647" s="136" t="e">
        <f>#REF!-#REF!</f>
        <v>#REF!</v>
      </c>
      <c r="AF647" s="136" t="e">
        <f>#REF!-#REF!</f>
        <v>#REF!</v>
      </c>
      <c r="AG647" s="136" t="e">
        <f>#REF!-#REF!</f>
        <v>#REF!</v>
      </c>
      <c r="AH647" s="136" t="e">
        <f>#REF!-#REF!</f>
        <v>#REF!</v>
      </c>
      <c r="AI647" s="136" t="e">
        <f>#REF!-#REF!</f>
        <v>#REF!</v>
      </c>
      <c r="AJ647" s="136" t="e">
        <f>#REF!-#REF!</f>
        <v>#REF!</v>
      </c>
      <c r="AK647" s="136" t="e">
        <f>#REF!-#REF!</f>
        <v>#REF!</v>
      </c>
      <c r="AL647" s="136" t="e">
        <f>#REF!-#REF!</f>
        <v>#REF!</v>
      </c>
      <c r="AM647" s="136" t="e">
        <f>#REF!-#REF!</f>
        <v>#REF!</v>
      </c>
      <c r="AN647" s="136" t="e">
        <f>#REF!-#REF!</f>
        <v>#REF!</v>
      </c>
      <c r="AO647" s="136" t="e">
        <f>#REF!-#REF!</f>
        <v>#REF!</v>
      </c>
      <c r="AP647" s="136" t="e">
        <f>#REF!-#REF!</f>
        <v>#REF!</v>
      </c>
      <c r="AQ647" s="136" t="e">
        <f>#REF!-#REF!</f>
        <v>#REF!</v>
      </c>
      <c r="AR647" s="136" t="e">
        <f>#REF!-#REF!</f>
        <v>#REF!</v>
      </c>
      <c r="AS647" s="136" t="e">
        <f>#REF!-#REF!</f>
        <v>#REF!</v>
      </c>
      <c r="AT647" s="136" t="e">
        <f>#REF!-#REF!</f>
        <v>#REF!</v>
      </c>
      <c r="AU647" s="136" t="e">
        <f>#REF!-#REF!</f>
        <v>#REF!</v>
      </c>
      <c r="AV647" s="136" t="e">
        <f>#REF!-#REF!</f>
        <v>#REF!</v>
      </c>
      <c r="AW647" s="136" t="e">
        <f>#REF!-#REF!</f>
        <v>#REF!</v>
      </c>
      <c r="AX647" s="136" t="e">
        <f>#REF!-#REF!</f>
        <v>#REF!</v>
      </c>
      <c r="AY647" s="136" t="e">
        <f>#REF!-#REF!</f>
        <v>#REF!</v>
      </c>
      <c r="AZ647" s="136" t="e">
        <f>#REF!-#REF!</f>
        <v>#REF!</v>
      </c>
      <c r="BA647" s="136" t="e">
        <f>#REF!-#REF!</f>
        <v>#REF!</v>
      </c>
      <c r="BB647" s="136" t="e">
        <f>#REF!-#REF!</f>
        <v>#REF!</v>
      </c>
      <c r="BC647" s="136" t="e">
        <f>#REF!-#REF!</f>
        <v>#REF!</v>
      </c>
      <c r="BD647" s="136" t="e">
        <f>#REF!-#REF!</f>
        <v>#REF!</v>
      </c>
      <c r="BE647" s="136" t="e">
        <f>#REF!-#REF!</f>
        <v>#REF!</v>
      </c>
      <c r="BF647" s="136" t="e">
        <f>#REF!-#REF!</f>
        <v>#REF!</v>
      </c>
      <c r="BG647" s="136" t="e">
        <f>#REF!-#REF!</f>
        <v>#REF!</v>
      </c>
      <c r="BH647" s="136" t="e">
        <f>#REF!-#REF!</f>
        <v>#REF!</v>
      </c>
      <c r="BI647" s="136" t="e">
        <f>#REF!-#REF!</f>
        <v>#REF!</v>
      </c>
      <c r="BJ647" s="136" t="e">
        <f>#REF!-#REF!</f>
        <v>#REF!</v>
      </c>
      <c r="BK647" s="136" t="e">
        <f>#REF!-#REF!</f>
        <v>#REF!</v>
      </c>
      <c r="BL647" s="136" t="e">
        <f>#REF!-#REF!</f>
        <v>#REF!</v>
      </c>
      <c r="BM647" s="136" t="e">
        <f>#REF!-#REF!</f>
        <v>#REF!</v>
      </c>
      <c r="BN647" s="136" t="e">
        <f>#REF!-#REF!</f>
        <v>#REF!</v>
      </c>
      <c r="BO647" s="136" t="e">
        <f>#REF!-#REF!</f>
        <v>#REF!</v>
      </c>
      <c r="BP647" s="136" t="e">
        <f>#REF!-#REF!</f>
        <v>#REF!</v>
      </c>
      <c r="BQ647" s="136" t="e">
        <f>#REF!-#REF!</f>
        <v>#REF!</v>
      </c>
      <c r="BR647" s="136" t="e">
        <f>#REF!-#REF!</f>
        <v>#REF!</v>
      </c>
      <c r="BS647" s="136" t="e">
        <f>#REF!-#REF!</f>
        <v>#REF!</v>
      </c>
      <c r="BT647" s="136" t="e">
        <f>#REF!-#REF!</f>
        <v>#REF!</v>
      </c>
      <c r="BU647" s="136" t="e">
        <f>#REF!-#REF!</f>
        <v>#REF!</v>
      </c>
      <c r="BV647" s="136" t="e">
        <f>#REF!-#REF!</f>
        <v>#REF!</v>
      </c>
      <c r="BW647" s="136" t="e">
        <f>#REF!-#REF!</f>
        <v>#REF!</v>
      </c>
      <c r="BX647" s="136" t="e">
        <f>#REF!-#REF!</f>
        <v>#REF!</v>
      </c>
      <c r="BY647" s="136" t="e">
        <f>#REF!-#REF!</f>
        <v>#REF!</v>
      </c>
      <c r="CA647" s="136" t="e">
        <f>#REF!-#REF!</f>
        <v>#REF!</v>
      </c>
      <c r="CB647" s="136" t="e">
        <f>#REF!-#REF!</f>
        <v>#REF!</v>
      </c>
    </row>
    <row r="648" spans="8:80" hidden="1" x14ac:dyDescent="0.3">
      <c r="H648" s="136" t="e">
        <f>#REF!-#REF!</f>
        <v>#REF!</v>
      </c>
      <c r="I648" s="136" t="e">
        <f>#REF!-#REF!</f>
        <v>#REF!</v>
      </c>
      <c r="J648" s="136" t="e">
        <f>#REF!-#REF!</f>
        <v>#REF!</v>
      </c>
      <c r="K648" s="136" t="e">
        <f>#REF!-#REF!</f>
        <v>#REF!</v>
      </c>
      <c r="L648" s="136" t="e">
        <f>#REF!-#REF!</f>
        <v>#REF!</v>
      </c>
      <c r="M648" s="136" t="e">
        <f>#REF!-#REF!</f>
        <v>#REF!</v>
      </c>
      <c r="N648" s="136" t="e">
        <f>#REF!-#REF!</f>
        <v>#REF!</v>
      </c>
      <c r="O648" s="136" t="e">
        <f>#REF!-#REF!</f>
        <v>#REF!</v>
      </c>
      <c r="P648" s="136" t="e">
        <f>#REF!-#REF!</f>
        <v>#REF!</v>
      </c>
      <c r="Q648" s="136" t="e">
        <f>#REF!-#REF!</f>
        <v>#REF!</v>
      </c>
      <c r="R648" s="136" t="e">
        <f>#REF!-#REF!</f>
        <v>#REF!</v>
      </c>
      <c r="S648" s="136" t="e">
        <f>#REF!-#REF!</f>
        <v>#REF!</v>
      </c>
      <c r="T648" s="136" t="e">
        <f>#REF!-#REF!</f>
        <v>#REF!</v>
      </c>
      <c r="U648" s="136" t="e">
        <f>#REF!-#REF!</f>
        <v>#REF!</v>
      </c>
      <c r="V648" s="136" t="e">
        <f>#REF!-#REF!</f>
        <v>#REF!</v>
      </c>
      <c r="W648" s="136" t="e">
        <f>#REF!-#REF!</f>
        <v>#REF!</v>
      </c>
      <c r="X648" s="136" t="e">
        <f>#REF!-#REF!</f>
        <v>#REF!</v>
      </c>
      <c r="Y648" s="136" t="e">
        <f>#REF!-#REF!</f>
        <v>#REF!</v>
      </c>
      <c r="Z648" s="136" t="e">
        <f>#REF!-#REF!</f>
        <v>#REF!</v>
      </c>
      <c r="AA648" s="136" t="e">
        <f>#REF!-#REF!</f>
        <v>#REF!</v>
      </c>
      <c r="AB648" s="136" t="e">
        <f>#REF!-#REF!</f>
        <v>#REF!</v>
      </c>
      <c r="AC648" s="136" t="e">
        <f>#REF!-#REF!</f>
        <v>#REF!</v>
      </c>
      <c r="AD648" s="136" t="e">
        <f>#REF!-#REF!</f>
        <v>#REF!</v>
      </c>
      <c r="AE648" s="136" t="e">
        <f>#REF!-#REF!</f>
        <v>#REF!</v>
      </c>
      <c r="AF648" s="136" t="e">
        <f>#REF!-#REF!</f>
        <v>#REF!</v>
      </c>
      <c r="AG648" s="136" t="e">
        <f>#REF!-#REF!</f>
        <v>#REF!</v>
      </c>
      <c r="AH648" s="136" t="e">
        <f>#REF!-#REF!</f>
        <v>#REF!</v>
      </c>
      <c r="AI648" s="136" t="e">
        <f>#REF!-#REF!</f>
        <v>#REF!</v>
      </c>
      <c r="AJ648" s="136" t="e">
        <f>#REF!-#REF!</f>
        <v>#REF!</v>
      </c>
      <c r="AK648" s="136" t="e">
        <f>#REF!-#REF!</f>
        <v>#REF!</v>
      </c>
      <c r="AL648" s="136" t="e">
        <f>#REF!-#REF!</f>
        <v>#REF!</v>
      </c>
      <c r="AM648" s="136" t="e">
        <f>#REF!-#REF!</f>
        <v>#REF!</v>
      </c>
      <c r="AN648" s="136" t="e">
        <f>#REF!-#REF!</f>
        <v>#REF!</v>
      </c>
      <c r="AO648" s="136" t="e">
        <f>#REF!-#REF!</f>
        <v>#REF!</v>
      </c>
      <c r="AP648" s="136" t="e">
        <f>#REF!-#REF!</f>
        <v>#REF!</v>
      </c>
      <c r="AQ648" s="136" t="e">
        <f>#REF!-#REF!</f>
        <v>#REF!</v>
      </c>
      <c r="AR648" s="136" t="e">
        <f>#REF!-#REF!</f>
        <v>#REF!</v>
      </c>
      <c r="AS648" s="136" t="e">
        <f>#REF!-#REF!</f>
        <v>#REF!</v>
      </c>
      <c r="AT648" s="136" t="e">
        <f>#REF!-#REF!</f>
        <v>#REF!</v>
      </c>
      <c r="AU648" s="136" t="e">
        <f>#REF!-#REF!</f>
        <v>#REF!</v>
      </c>
      <c r="AV648" s="136" t="e">
        <f>#REF!-#REF!</f>
        <v>#REF!</v>
      </c>
      <c r="AW648" s="136" t="e">
        <f>#REF!-#REF!</f>
        <v>#REF!</v>
      </c>
      <c r="AX648" s="136" t="e">
        <f>#REF!-#REF!</f>
        <v>#REF!</v>
      </c>
      <c r="AY648" s="136" t="e">
        <f>#REF!-#REF!</f>
        <v>#REF!</v>
      </c>
      <c r="AZ648" s="136" t="e">
        <f>#REF!-#REF!</f>
        <v>#REF!</v>
      </c>
      <c r="BA648" s="136" t="e">
        <f>#REF!-#REF!</f>
        <v>#REF!</v>
      </c>
      <c r="BB648" s="136" t="e">
        <f>#REF!-#REF!</f>
        <v>#REF!</v>
      </c>
      <c r="BC648" s="136" t="e">
        <f>#REF!-#REF!</f>
        <v>#REF!</v>
      </c>
      <c r="BD648" s="136" t="e">
        <f>#REF!-#REF!</f>
        <v>#REF!</v>
      </c>
      <c r="BE648" s="136" t="e">
        <f>#REF!-#REF!</f>
        <v>#REF!</v>
      </c>
      <c r="BF648" s="136" t="e">
        <f>#REF!-#REF!</f>
        <v>#REF!</v>
      </c>
      <c r="BG648" s="136" t="e">
        <f>#REF!-#REF!</f>
        <v>#REF!</v>
      </c>
      <c r="BH648" s="136" t="e">
        <f>#REF!-#REF!</f>
        <v>#REF!</v>
      </c>
      <c r="BI648" s="136" t="e">
        <f>#REF!-#REF!</f>
        <v>#REF!</v>
      </c>
      <c r="BJ648" s="136" t="e">
        <f>#REF!-#REF!</f>
        <v>#REF!</v>
      </c>
      <c r="BK648" s="136" t="e">
        <f>#REF!-#REF!</f>
        <v>#REF!</v>
      </c>
      <c r="BL648" s="136" t="e">
        <f>#REF!-#REF!</f>
        <v>#REF!</v>
      </c>
      <c r="BM648" s="136" t="e">
        <f>#REF!-#REF!</f>
        <v>#REF!</v>
      </c>
      <c r="BN648" s="136" t="e">
        <f>#REF!-#REF!</f>
        <v>#REF!</v>
      </c>
      <c r="BO648" s="136" t="e">
        <f>#REF!-#REF!</f>
        <v>#REF!</v>
      </c>
      <c r="BP648" s="136" t="e">
        <f>#REF!-#REF!</f>
        <v>#REF!</v>
      </c>
      <c r="BQ648" s="136" t="e">
        <f>#REF!-#REF!</f>
        <v>#REF!</v>
      </c>
      <c r="BR648" s="136" t="e">
        <f>#REF!-#REF!</f>
        <v>#REF!</v>
      </c>
      <c r="BS648" s="136" t="e">
        <f>#REF!-#REF!</f>
        <v>#REF!</v>
      </c>
      <c r="BT648" s="136" t="e">
        <f>#REF!-#REF!</f>
        <v>#REF!</v>
      </c>
      <c r="BU648" s="136" t="e">
        <f>#REF!-#REF!</f>
        <v>#REF!</v>
      </c>
      <c r="BV648" s="136" t="e">
        <f>#REF!-#REF!</f>
        <v>#REF!</v>
      </c>
      <c r="BW648" s="136" t="e">
        <f>#REF!-#REF!</f>
        <v>#REF!</v>
      </c>
      <c r="BX648" s="136" t="e">
        <f>#REF!-#REF!</f>
        <v>#REF!</v>
      </c>
      <c r="BY648" s="136" t="e">
        <f>#REF!-#REF!</f>
        <v>#REF!</v>
      </c>
      <c r="CA648" s="136" t="e">
        <f>#REF!-#REF!</f>
        <v>#REF!</v>
      </c>
      <c r="CB648" s="136" t="e">
        <f>#REF!-#REF!</f>
        <v>#REF!</v>
      </c>
    </row>
    <row r="649" spans="8:80" hidden="1" x14ac:dyDescent="0.3">
      <c r="H649" s="136" t="e">
        <f>#REF!-#REF!</f>
        <v>#REF!</v>
      </c>
      <c r="I649" s="136" t="e">
        <f>#REF!-#REF!</f>
        <v>#REF!</v>
      </c>
      <c r="J649" s="136" t="e">
        <f>#REF!-#REF!</f>
        <v>#REF!</v>
      </c>
      <c r="K649" s="136" t="e">
        <f>#REF!-#REF!</f>
        <v>#REF!</v>
      </c>
      <c r="L649" s="136" t="e">
        <f>#REF!-#REF!</f>
        <v>#REF!</v>
      </c>
      <c r="M649" s="136" t="e">
        <f>#REF!-#REF!</f>
        <v>#REF!</v>
      </c>
      <c r="N649" s="136" t="e">
        <f>#REF!-#REF!</f>
        <v>#REF!</v>
      </c>
      <c r="O649" s="136" t="e">
        <f>#REF!-#REF!</f>
        <v>#REF!</v>
      </c>
      <c r="P649" s="136" t="e">
        <f>#REF!-#REF!</f>
        <v>#REF!</v>
      </c>
      <c r="Q649" s="136" t="e">
        <f>#REF!-#REF!</f>
        <v>#REF!</v>
      </c>
      <c r="R649" s="136" t="e">
        <f>#REF!-#REF!</f>
        <v>#REF!</v>
      </c>
      <c r="S649" s="136" t="e">
        <f>#REF!-#REF!</f>
        <v>#REF!</v>
      </c>
      <c r="T649" s="136" t="e">
        <f>#REF!-#REF!</f>
        <v>#REF!</v>
      </c>
      <c r="U649" s="136" t="e">
        <f>#REF!-#REF!</f>
        <v>#REF!</v>
      </c>
      <c r="V649" s="136" t="e">
        <f>#REF!-#REF!</f>
        <v>#REF!</v>
      </c>
      <c r="W649" s="136" t="e">
        <f>#REF!-#REF!</f>
        <v>#REF!</v>
      </c>
      <c r="X649" s="136" t="e">
        <f>#REF!-#REF!</f>
        <v>#REF!</v>
      </c>
      <c r="Y649" s="136" t="e">
        <f>#REF!-#REF!</f>
        <v>#REF!</v>
      </c>
      <c r="Z649" s="136" t="e">
        <f>#REF!-#REF!</f>
        <v>#REF!</v>
      </c>
      <c r="AA649" s="136" t="e">
        <f>#REF!-#REF!</f>
        <v>#REF!</v>
      </c>
      <c r="AB649" s="136" t="e">
        <f>#REF!-#REF!</f>
        <v>#REF!</v>
      </c>
      <c r="AC649" s="136" t="e">
        <f>#REF!-#REF!</f>
        <v>#REF!</v>
      </c>
      <c r="AD649" s="136" t="e">
        <f>#REF!-#REF!</f>
        <v>#REF!</v>
      </c>
      <c r="AE649" s="136" t="e">
        <f>#REF!-#REF!</f>
        <v>#REF!</v>
      </c>
      <c r="AF649" s="136" t="e">
        <f>#REF!-#REF!</f>
        <v>#REF!</v>
      </c>
      <c r="AG649" s="136" t="e">
        <f>#REF!-#REF!</f>
        <v>#REF!</v>
      </c>
      <c r="AH649" s="136" t="e">
        <f>#REF!-#REF!</f>
        <v>#REF!</v>
      </c>
      <c r="AI649" s="136" t="e">
        <f>#REF!-#REF!</f>
        <v>#REF!</v>
      </c>
      <c r="AJ649" s="136" t="e">
        <f>#REF!-#REF!</f>
        <v>#REF!</v>
      </c>
      <c r="AK649" s="136" t="e">
        <f>#REF!-#REF!</f>
        <v>#REF!</v>
      </c>
      <c r="AL649" s="136" t="e">
        <f>#REF!-#REF!</f>
        <v>#REF!</v>
      </c>
      <c r="AM649" s="136" t="e">
        <f>#REF!-#REF!</f>
        <v>#REF!</v>
      </c>
      <c r="AN649" s="136" t="e">
        <f>#REF!-#REF!</f>
        <v>#REF!</v>
      </c>
      <c r="AO649" s="136" t="e">
        <f>#REF!-#REF!</f>
        <v>#REF!</v>
      </c>
      <c r="AP649" s="136" t="e">
        <f>#REF!-#REF!</f>
        <v>#REF!</v>
      </c>
      <c r="AQ649" s="136" t="e">
        <f>#REF!-#REF!</f>
        <v>#REF!</v>
      </c>
      <c r="AR649" s="136" t="e">
        <f>#REF!-#REF!</f>
        <v>#REF!</v>
      </c>
      <c r="AS649" s="136" t="e">
        <f>#REF!-#REF!</f>
        <v>#REF!</v>
      </c>
      <c r="AT649" s="136" t="e">
        <f>#REF!-#REF!</f>
        <v>#REF!</v>
      </c>
      <c r="AU649" s="136" t="e">
        <f>#REF!-#REF!</f>
        <v>#REF!</v>
      </c>
      <c r="AV649" s="136" t="e">
        <f>#REF!-#REF!</f>
        <v>#REF!</v>
      </c>
      <c r="AW649" s="136" t="e">
        <f>#REF!-#REF!</f>
        <v>#REF!</v>
      </c>
      <c r="AX649" s="136" t="e">
        <f>#REF!-#REF!</f>
        <v>#REF!</v>
      </c>
      <c r="AY649" s="136" t="e">
        <f>#REF!-#REF!</f>
        <v>#REF!</v>
      </c>
      <c r="AZ649" s="136" t="e">
        <f>#REF!-#REF!</f>
        <v>#REF!</v>
      </c>
      <c r="BA649" s="136" t="e">
        <f>#REF!-#REF!</f>
        <v>#REF!</v>
      </c>
      <c r="BB649" s="136" t="e">
        <f>#REF!-#REF!</f>
        <v>#REF!</v>
      </c>
      <c r="BC649" s="136" t="e">
        <f>#REF!-#REF!</f>
        <v>#REF!</v>
      </c>
      <c r="BD649" s="136" t="e">
        <f>#REF!-#REF!</f>
        <v>#REF!</v>
      </c>
      <c r="BE649" s="136" t="e">
        <f>#REF!-#REF!</f>
        <v>#REF!</v>
      </c>
      <c r="BF649" s="136" t="e">
        <f>#REF!-#REF!</f>
        <v>#REF!</v>
      </c>
      <c r="BG649" s="136" t="e">
        <f>#REF!-#REF!</f>
        <v>#REF!</v>
      </c>
      <c r="BH649" s="136" t="e">
        <f>#REF!-#REF!</f>
        <v>#REF!</v>
      </c>
      <c r="BI649" s="136" t="e">
        <f>#REF!-#REF!</f>
        <v>#REF!</v>
      </c>
      <c r="BJ649" s="136" t="e">
        <f>#REF!-#REF!</f>
        <v>#REF!</v>
      </c>
      <c r="BK649" s="136" t="e">
        <f>#REF!-#REF!</f>
        <v>#REF!</v>
      </c>
      <c r="BL649" s="136" t="e">
        <f>#REF!-#REF!</f>
        <v>#REF!</v>
      </c>
      <c r="BM649" s="136" t="e">
        <f>#REF!-#REF!</f>
        <v>#REF!</v>
      </c>
      <c r="BN649" s="136" t="e">
        <f>#REF!-#REF!</f>
        <v>#REF!</v>
      </c>
      <c r="BO649" s="136" t="e">
        <f>#REF!-#REF!</f>
        <v>#REF!</v>
      </c>
      <c r="BP649" s="136" t="e">
        <f>#REF!-#REF!</f>
        <v>#REF!</v>
      </c>
      <c r="BQ649" s="136" t="e">
        <f>#REF!-#REF!</f>
        <v>#REF!</v>
      </c>
      <c r="BR649" s="136" t="e">
        <f>#REF!-#REF!</f>
        <v>#REF!</v>
      </c>
      <c r="BS649" s="136" t="e">
        <f>#REF!-#REF!</f>
        <v>#REF!</v>
      </c>
      <c r="BT649" s="136" t="e">
        <f>#REF!-#REF!</f>
        <v>#REF!</v>
      </c>
      <c r="BU649" s="136" t="e">
        <f>#REF!-#REF!</f>
        <v>#REF!</v>
      </c>
      <c r="BV649" s="136" t="e">
        <f>#REF!-#REF!</f>
        <v>#REF!</v>
      </c>
      <c r="BW649" s="136" t="e">
        <f>#REF!-#REF!</f>
        <v>#REF!</v>
      </c>
      <c r="BX649" s="136" t="e">
        <f>#REF!-#REF!</f>
        <v>#REF!</v>
      </c>
      <c r="BY649" s="136" t="e">
        <f>#REF!-#REF!</f>
        <v>#REF!</v>
      </c>
      <c r="CA649" s="136" t="e">
        <f>#REF!-#REF!</f>
        <v>#REF!</v>
      </c>
      <c r="CB649" s="136" t="e">
        <f>#REF!-#REF!</f>
        <v>#REF!</v>
      </c>
    </row>
    <row r="650" spans="8:80" hidden="1" x14ac:dyDescent="0.3">
      <c r="H650" s="136" t="e">
        <f>#REF!-#REF!</f>
        <v>#REF!</v>
      </c>
      <c r="I650" s="136" t="e">
        <f>#REF!-#REF!</f>
        <v>#REF!</v>
      </c>
      <c r="J650" s="136" t="e">
        <f>#REF!-#REF!</f>
        <v>#REF!</v>
      </c>
      <c r="K650" s="136" t="e">
        <f>#REF!-#REF!</f>
        <v>#REF!</v>
      </c>
      <c r="L650" s="136" t="e">
        <f>#REF!-#REF!</f>
        <v>#REF!</v>
      </c>
      <c r="M650" s="136" t="e">
        <f>#REF!-#REF!</f>
        <v>#REF!</v>
      </c>
      <c r="N650" s="136" t="e">
        <f>#REF!-#REF!</f>
        <v>#REF!</v>
      </c>
      <c r="O650" s="136" t="e">
        <f>#REF!-#REF!</f>
        <v>#REF!</v>
      </c>
      <c r="P650" s="136" t="e">
        <f>#REF!-#REF!</f>
        <v>#REF!</v>
      </c>
      <c r="Q650" s="136" t="e">
        <f>#REF!-#REF!</f>
        <v>#REF!</v>
      </c>
      <c r="R650" s="136" t="e">
        <f>#REF!-#REF!</f>
        <v>#REF!</v>
      </c>
      <c r="S650" s="136" t="e">
        <f>#REF!-#REF!</f>
        <v>#REF!</v>
      </c>
      <c r="T650" s="136" t="e">
        <f>#REF!-#REF!</f>
        <v>#REF!</v>
      </c>
      <c r="U650" s="136" t="e">
        <f>#REF!-#REF!</f>
        <v>#REF!</v>
      </c>
      <c r="V650" s="136" t="e">
        <f>#REF!-#REF!</f>
        <v>#REF!</v>
      </c>
      <c r="W650" s="136" t="e">
        <f>#REF!-#REF!</f>
        <v>#REF!</v>
      </c>
      <c r="X650" s="136" t="e">
        <f>#REF!-#REF!</f>
        <v>#REF!</v>
      </c>
      <c r="Y650" s="136" t="e">
        <f>#REF!-#REF!</f>
        <v>#REF!</v>
      </c>
      <c r="Z650" s="136" t="e">
        <f>#REF!-#REF!</f>
        <v>#REF!</v>
      </c>
      <c r="AA650" s="136" t="e">
        <f>#REF!-#REF!</f>
        <v>#REF!</v>
      </c>
      <c r="AB650" s="136" t="e">
        <f>#REF!-#REF!</f>
        <v>#REF!</v>
      </c>
      <c r="AC650" s="136" t="e">
        <f>#REF!-#REF!</f>
        <v>#REF!</v>
      </c>
      <c r="AD650" s="136" t="e">
        <f>#REF!-#REF!</f>
        <v>#REF!</v>
      </c>
      <c r="AE650" s="136" t="e">
        <f>#REF!-#REF!</f>
        <v>#REF!</v>
      </c>
      <c r="AF650" s="136" t="e">
        <f>#REF!-#REF!</f>
        <v>#REF!</v>
      </c>
      <c r="AG650" s="136" t="e">
        <f>#REF!-#REF!</f>
        <v>#REF!</v>
      </c>
      <c r="AH650" s="136" t="e">
        <f>#REF!-#REF!</f>
        <v>#REF!</v>
      </c>
      <c r="AI650" s="136" t="e">
        <f>#REF!-#REF!</f>
        <v>#REF!</v>
      </c>
      <c r="AJ650" s="136" t="e">
        <f>#REF!-#REF!</f>
        <v>#REF!</v>
      </c>
      <c r="AK650" s="136" t="e">
        <f>#REF!-#REF!</f>
        <v>#REF!</v>
      </c>
      <c r="AL650" s="136" t="e">
        <f>#REF!-#REF!</f>
        <v>#REF!</v>
      </c>
      <c r="AM650" s="136" t="e">
        <f>#REF!-#REF!</f>
        <v>#REF!</v>
      </c>
      <c r="AN650" s="136" t="e">
        <f>#REF!-#REF!</f>
        <v>#REF!</v>
      </c>
      <c r="AO650" s="136" t="e">
        <f>#REF!-#REF!</f>
        <v>#REF!</v>
      </c>
      <c r="AP650" s="136" t="e">
        <f>#REF!-#REF!</f>
        <v>#REF!</v>
      </c>
      <c r="AQ650" s="136" t="e">
        <f>#REF!-#REF!</f>
        <v>#REF!</v>
      </c>
      <c r="AR650" s="136" t="e">
        <f>#REF!-#REF!</f>
        <v>#REF!</v>
      </c>
      <c r="AS650" s="136" t="e">
        <f>#REF!-#REF!</f>
        <v>#REF!</v>
      </c>
      <c r="AT650" s="136" t="e">
        <f>#REF!-#REF!</f>
        <v>#REF!</v>
      </c>
      <c r="AU650" s="136" t="e">
        <f>#REF!-#REF!</f>
        <v>#REF!</v>
      </c>
      <c r="AV650" s="136" t="e">
        <f>#REF!-#REF!</f>
        <v>#REF!</v>
      </c>
      <c r="AW650" s="136" t="e">
        <f>#REF!-#REF!</f>
        <v>#REF!</v>
      </c>
      <c r="AX650" s="136" t="e">
        <f>#REF!-#REF!</f>
        <v>#REF!</v>
      </c>
      <c r="AY650" s="136" t="e">
        <f>#REF!-#REF!</f>
        <v>#REF!</v>
      </c>
      <c r="AZ650" s="136" t="e">
        <f>#REF!-#REF!</f>
        <v>#REF!</v>
      </c>
      <c r="BA650" s="136" t="e">
        <f>#REF!-#REF!</f>
        <v>#REF!</v>
      </c>
      <c r="BB650" s="136" t="e">
        <f>#REF!-#REF!</f>
        <v>#REF!</v>
      </c>
      <c r="BC650" s="136" t="e">
        <f>#REF!-#REF!</f>
        <v>#REF!</v>
      </c>
      <c r="BD650" s="136" t="e">
        <f>#REF!-#REF!</f>
        <v>#REF!</v>
      </c>
      <c r="BE650" s="136" t="e">
        <f>#REF!-#REF!</f>
        <v>#REF!</v>
      </c>
      <c r="BF650" s="136" t="e">
        <f>#REF!-#REF!</f>
        <v>#REF!</v>
      </c>
      <c r="BG650" s="136" t="e">
        <f>#REF!-#REF!</f>
        <v>#REF!</v>
      </c>
      <c r="BH650" s="136" t="e">
        <f>#REF!-#REF!</f>
        <v>#REF!</v>
      </c>
      <c r="BI650" s="136" t="e">
        <f>#REF!-#REF!</f>
        <v>#REF!</v>
      </c>
      <c r="BJ650" s="136" t="e">
        <f>#REF!-#REF!</f>
        <v>#REF!</v>
      </c>
      <c r="BK650" s="136" t="e">
        <f>#REF!-#REF!</f>
        <v>#REF!</v>
      </c>
      <c r="BL650" s="136" t="e">
        <f>#REF!-#REF!</f>
        <v>#REF!</v>
      </c>
      <c r="BM650" s="136" t="e">
        <f>#REF!-#REF!</f>
        <v>#REF!</v>
      </c>
      <c r="BN650" s="136" t="e">
        <f>#REF!-#REF!</f>
        <v>#REF!</v>
      </c>
      <c r="BO650" s="136" t="e">
        <f>#REF!-#REF!</f>
        <v>#REF!</v>
      </c>
      <c r="BP650" s="136" t="e">
        <f>#REF!-#REF!</f>
        <v>#REF!</v>
      </c>
      <c r="BQ650" s="136" t="e">
        <f>#REF!-#REF!</f>
        <v>#REF!</v>
      </c>
      <c r="BR650" s="136" t="e">
        <f>#REF!-#REF!</f>
        <v>#REF!</v>
      </c>
      <c r="BS650" s="136" t="e">
        <f>#REF!-#REF!</f>
        <v>#REF!</v>
      </c>
      <c r="BT650" s="136" t="e">
        <f>#REF!-#REF!</f>
        <v>#REF!</v>
      </c>
      <c r="BU650" s="136" t="e">
        <f>#REF!-#REF!</f>
        <v>#REF!</v>
      </c>
      <c r="BV650" s="136" t="e">
        <f>#REF!-#REF!</f>
        <v>#REF!</v>
      </c>
      <c r="BW650" s="136" t="e">
        <f>#REF!-#REF!</f>
        <v>#REF!</v>
      </c>
      <c r="BX650" s="136" t="e">
        <f>#REF!-#REF!</f>
        <v>#REF!</v>
      </c>
      <c r="BY650" s="136" t="e">
        <f>#REF!-#REF!</f>
        <v>#REF!</v>
      </c>
      <c r="CA650" s="136" t="e">
        <f>#REF!-#REF!</f>
        <v>#REF!</v>
      </c>
      <c r="CB650" s="136" t="e">
        <f>#REF!-#REF!</f>
        <v>#REF!</v>
      </c>
    </row>
    <row r="651" spans="8:80" hidden="1" x14ac:dyDescent="0.3">
      <c r="H651" s="136" t="e">
        <f>#REF!-#REF!</f>
        <v>#REF!</v>
      </c>
      <c r="I651" s="136" t="e">
        <f>#REF!-#REF!</f>
        <v>#REF!</v>
      </c>
      <c r="J651" s="136" t="e">
        <f>#REF!-#REF!</f>
        <v>#REF!</v>
      </c>
      <c r="K651" s="136" t="e">
        <f>#REF!-#REF!</f>
        <v>#REF!</v>
      </c>
      <c r="L651" s="136" t="e">
        <f>#REF!-#REF!</f>
        <v>#REF!</v>
      </c>
      <c r="M651" s="136" t="e">
        <f>#REF!-#REF!</f>
        <v>#REF!</v>
      </c>
      <c r="N651" s="136" t="e">
        <f>#REF!-#REF!</f>
        <v>#REF!</v>
      </c>
      <c r="O651" s="136" t="e">
        <f>#REF!-#REF!</f>
        <v>#REF!</v>
      </c>
      <c r="P651" s="136" t="e">
        <f>#REF!-#REF!</f>
        <v>#REF!</v>
      </c>
      <c r="Q651" s="136" t="e">
        <f>#REF!-#REF!</f>
        <v>#REF!</v>
      </c>
      <c r="R651" s="136" t="e">
        <f>#REF!-#REF!</f>
        <v>#REF!</v>
      </c>
      <c r="S651" s="136" t="e">
        <f>#REF!-#REF!</f>
        <v>#REF!</v>
      </c>
      <c r="T651" s="136" t="e">
        <f>#REF!-#REF!</f>
        <v>#REF!</v>
      </c>
      <c r="U651" s="136" t="e">
        <f>#REF!-#REF!</f>
        <v>#REF!</v>
      </c>
      <c r="V651" s="136" t="e">
        <f>#REF!-#REF!</f>
        <v>#REF!</v>
      </c>
      <c r="W651" s="136" t="e">
        <f>#REF!-#REF!</f>
        <v>#REF!</v>
      </c>
      <c r="X651" s="136" t="e">
        <f>#REF!-#REF!</f>
        <v>#REF!</v>
      </c>
      <c r="Y651" s="136" t="e">
        <f>#REF!-#REF!</f>
        <v>#REF!</v>
      </c>
      <c r="Z651" s="136" t="e">
        <f>#REF!-#REF!</f>
        <v>#REF!</v>
      </c>
      <c r="AA651" s="136" t="e">
        <f>#REF!-#REF!</f>
        <v>#REF!</v>
      </c>
      <c r="AB651" s="136" t="e">
        <f>#REF!-#REF!</f>
        <v>#REF!</v>
      </c>
      <c r="AC651" s="136" t="e">
        <f>#REF!-#REF!</f>
        <v>#REF!</v>
      </c>
      <c r="AD651" s="136" t="e">
        <f>#REF!-#REF!</f>
        <v>#REF!</v>
      </c>
      <c r="AE651" s="136" t="e">
        <f>#REF!-#REF!</f>
        <v>#REF!</v>
      </c>
      <c r="AF651" s="136" t="e">
        <f>#REF!-#REF!</f>
        <v>#REF!</v>
      </c>
      <c r="AG651" s="136" t="e">
        <f>#REF!-#REF!</f>
        <v>#REF!</v>
      </c>
      <c r="AH651" s="136" t="e">
        <f>#REF!-#REF!</f>
        <v>#REF!</v>
      </c>
      <c r="AI651" s="136" t="e">
        <f>#REF!-#REF!</f>
        <v>#REF!</v>
      </c>
      <c r="AJ651" s="136" t="e">
        <f>#REF!-#REF!</f>
        <v>#REF!</v>
      </c>
      <c r="AK651" s="136" t="e">
        <f>#REF!-#REF!</f>
        <v>#REF!</v>
      </c>
      <c r="AL651" s="136" t="e">
        <f>#REF!-#REF!</f>
        <v>#REF!</v>
      </c>
      <c r="AM651" s="136" t="e">
        <f>#REF!-#REF!</f>
        <v>#REF!</v>
      </c>
      <c r="AN651" s="136" t="e">
        <f>#REF!-#REF!</f>
        <v>#REF!</v>
      </c>
      <c r="AO651" s="136" t="e">
        <f>#REF!-#REF!</f>
        <v>#REF!</v>
      </c>
      <c r="AP651" s="136" t="e">
        <f>#REF!-#REF!</f>
        <v>#REF!</v>
      </c>
      <c r="AQ651" s="136" t="e">
        <f>#REF!-#REF!</f>
        <v>#REF!</v>
      </c>
      <c r="AR651" s="136" t="e">
        <f>#REF!-#REF!</f>
        <v>#REF!</v>
      </c>
      <c r="AS651" s="136" t="e">
        <f>#REF!-#REF!</f>
        <v>#REF!</v>
      </c>
      <c r="AT651" s="136" t="e">
        <f>#REF!-#REF!</f>
        <v>#REF!</v>
      </c>
      <c r="AU651" s="136" t="e">
        <f>#REF!-#REF!</f>
        <v>#REF!</v>
      </c>
      <c r="AV651" s="136" t="e">
        <f>#REF!-#REF!</f>
        <v>#REF!</v>
      </c>
      <c r="AW651" s="136" t="e">
        <f>#REF!-#REF!</f>
        <v>#REF!</v>
      </c>
      <c r="AX651" s="136" t="e">
        <f>#REF!-#REF!</f>
        <v>#REF!</v>
      </c>
      <c r="AY651" s="136" t="e">
        <f>#REF!-#REF!</f>
        <v>#REF!</v>
      </c>
      <c r="AZ651" s="136" t="e">
        <f>#REF!-#REF!</f>
        <v>#REF!</v>
      </c>
      <c r="BA651" s="136" t="e">
        <f>#REF!-#REF!</f>
        <v>#REF!</v>
      </c>
      <c r="BB651" s="136" t="e">
        <f>#REF!-#REF!</f>
        <v>#REF!</v>
      </c>
      <c r="BC651" s="136" t="e">
        <f>#REF!-#REF!</f>
        <v>#REF!</v>
      </c>
      <c r="BD651" s="136" t="e">
        <f>#REF!-#REF!</f>
        <v>#REF!</v>
      </c>
      <c r="BE651" s="136" t="e">
        <f>#REF!-#REF!</f>
        <v>#REF!</v>
      </c>
      <c r="BF651" s="136" t="e">
        <f>#REF!-#REF!</f>
        <v>#REF!</v>
      </c>
      <c r="BG651" s="136" t="e">
        <f>#REF!-#REF!</f>
        <v>#REF!</v>
      </c>
      <c r="BH651" s="136" t="e">
        <f>#REF!-#REF!</f>
        <v>#REF!</v>
      </c>
      <c r="BI651" s="136" t="e">
        <f>#REF!-#REF!</f>
        <v>#REF!</v>
      </c>
      <c r="BJ651" s="136" t="e">
        <f>#REF!-#REF!</f>
        <v>#REF!</v>
      </c>
      <c r="BK651" s="136" t="e">
        <f>#REF!-#REF!</f>
        <v>#REF!</v>
      </c>
      <c r="BL651" s="136" t="e">
        <f>#REF!-#REF!</f>
        <v>#REF!</v>
      </c>
      <c r="BM651" s="136" t="e">
        <f>#REF!-#REF!</f>
        <v>#REF!</v>
      </c>
      <c r="BN651" s="136" t="e">
        <f>#REF!-#REF!</f>
        <v>#REF!</v>
      </c>
      <c r="BO651" s="136" t="e">
        <f>#REF!-#REF!</f>
        <v>#REF!</v>
      </c>
      <c r="BP651" s="136" t="e">
        <f>#REF!-#REF!</f>
        <v>#REF!</v>
      </c>
      <c r="BQ651" s="136" t="e">
        <f>#REF!-#REF!</f>
        <v>#REF!</v>
      </c>
      <c r="BR651" s="136" t="e">
        <f>#REF!-#REF!</f>
        <v>#REF!</v>
      </c>
      <c r="BS651" s="136" t="e">
        <f>#REF!-#REF!</f>
        <v>#REF!</v>
      </c>
      <c r="BT651" s="136" t="e">
        <f>#REF!-#REF!</f>
        <v>#REF!</v>
      </c>
      <c r="BU651" s="136" t="e">
        <f>#REF!-#REF!</f>
        <v>#REF!</v>
      </c>
      <c r="BV651" s="136" t="e">
        <f>#REF!-#REF!</f>
        <v>#REF!</v>
      </c>
      <c r="BW651" s="136" t="e">
        <f>#REF!-#REF!</f>
        <v>#REF!</v>
      </c>
      <c r="BX651" s="136" t="e">
        <f>#REF!-#REF!</f>
        <v>#REF!</v>
      </c>
      <c r="BY651" s="136" t="e">
        <f>#REF!-#REF!</f>
        <v>#REF!</v>
      </c>
      <c r="CA651" s="136" t="e">
        <f>#REF!-#REF!</f>
        <v>#REF!</v>
      </c>
      <c r="CB651" s="136" t="e">
        <f>#REF!-#REF!</f>
        <v>#REF!</v>
      </c>
    </row>
    <row r="652" spans="8:80" hidden="1" x14ac:dyDescent="0.3">
      <c r="H652" s="136" t="e">
        <f>#REF!-#REF!</f>
        <v>#REF!</v>
      </c>
      <c r="I652" s="136" t="e">
        <f>#REF!-#REF!</f>
        <v>#REF!</v>
      </c>
      <c r="J652" s="136" t="e">
        <f>#REF!-#REF!</f>
        <v>#REF!</v>
      </c>
      <c r="K652" s="136" t="e">
        <f>#REF!-#REF!</f>
        <v>#REF!</v>
      </c>
      <c r="L652" s="136" t="e">
        <f>#REF!-#REF!</f>
        <v>#REF!</v>
      </c>
      <c r="M652" s="136" t="e">
        <f>#REF!-#REF!</f>
        <v>#REF!</v>
      </c>
      <c r="N652" s="136" t="e">
        <f>#REF!-#REF!</f>
        <v>#REF!</v>
      </c>
      <c r="O652" s="136" t="e">
        <f>#REF!-#REF!</f>
        <v>#REF!</v>
      </c>
      <c r="P652" s="136" t="e">
        <f>#REF!-#REF!</f>
        <v>#REF!</v>
      </c>
      <c r="Q652" s="136" t="e">
        <f>#REF!-#REF!</f>
        <v>#REF!</v>
      </c>
      <c r="R652" s="136" t="e">
        <f>#REF!-#REF!</f>
        <v>#REF!</v>
      </c>
      <c r="S652" s="136" t="e">
        <f>#REF!-#REF!</f>
        <v>#REF!</v>
      </c>
      <c r="T652" s="136" t="e">
        <f>#REF!-#REF!</f>
        <v>#REF!</v>
      </c>
      <c r="U652" s="136" t="e">
        <f>#REF!-#REF!</f>
        <v>#REF!</v>
      </c>
      <c r="V652" s="136" t="e">
        <f>#REF!-#REF!</f>
        <v>#REF!</v>
      </c>
      <c r="W652" s="136" t="e">
        <f>#REF!-#REF!</f>
        <v>#REF!</v>
      </c>
      <c r="X652" s="136" t="e">
        <f>#REF!-#REF!</f>
        <v>#REF!</v>
      </c>
      <c r="Y652" s="136" t="e">
        <f>#REF!-#REF!</f>
        <v>#REF!</v>
      </c>
      <c r="Z652" s="136" t="e">
        <f>#REF!-#REF!</f>
        <v>#REF!</v>
      </c>
      <c r="AA652" s="136" t="e">
        <f>#REF!-#REF!</f>
        <v>#REF!</v>
      </c>
      <c r="AB652" s="136" t="e">
        <f>#REF!-#REF!</f>
        <v>#REF!</v>
      </c>
      <c r="AC652" s="136" t="e">
        <f>#REF!-#REF!</f>
        <v>#REF!</v>
      </c>
      <c r="AD652" s="136" t="e">
        <f>#REF!-#REF!</f>
        <v>#REF!</v>
      </c>
      <c r="AE652" s="136" t="e">
        <f>#REF!-#REF!</f>
        <v>#REF!</v>
      </c>
      <c r="AF652" s="136" t="e">
        <f>#REF!-#REF!</f>
        <v>#REF!</v>
      </c>
      <c r="AG652" s="136" t="e">
        <f>#REF!-#REF!</f>
        <v>#REF!</v>
      </c>
      <c r="AH652" s="136" t="e">
        <f>#REF!-#REF!</f>
        <v>#REF!</v>
      </c>
      <c r="AI652" s="136" t="e">
        <f>#REF!-#REF!</f>
        <v>#REF!</v>
      </c>
      <c r="AJ652" s="136" t="e">
        <f>#REF!-#REF!</f>
        <v>#REF!</v>
      </c>
      <c r="AK652" s="136" t="e">
        <f>#REF!-#REF!</f>
        <v>#REF!</v>
      </c>
      <c r="AL652" s="136" t="e">
        <f>#REF!-#REF!</f>
        <v>#REF!</v>
      </c>
      <c r="AM652" s="136" t="e">
        <f>#REF!-#REF!</f>
        <v>#REF!</v>
      </c>
      <c r="AN652" s="136" t="e">
        <f>#REF!-#REF!</f>
        <v>#REF!</v>
      </c>
      <c r="AO652" s="136" t="e">
        <f>#REF!-#REF!</f>
        <v>#REF!</v>
      </c>
      <c r="AP652" s="136" t="e">
        <f>#REF!-#REF!</f>
        <v>#REF!</v>
      </c>
      <c r="AQ652" s="136" t="e">
        <f>#REF!-#REF!</f>
        <v>#REF!</v>
      </c>
      <c r="AR652" s="136" t="e">
        <f>#REF!-#REF!</f>
        <v>#REF!</v>
      </c>
      <c r="AS652" s="136" t="e">
        <f>#REF!-#REF!</f>
        <v>#REF!</v>
      </c>
      <c r="AT652" s="136" t="e">
        <f>#REF!-#REF!</f>
        <v>#REF!</v>
      </c>
      <c r="AU652" s="136" t="e">
        <f>#REF!-#REF!</f>
        <v>#REF!</v>
      </c>
      <c r="AV652" s="136" t="e">
        <f>#REF!-#REF!</f>
        <v>#REF!</v>
      </c>
      <c r="AW652" s="136" t="e">
        <f>#REF!-#REF!</f>
        <v>#REF!</v>
      </c>
      <c r="AX652" s="136" t="e">
        <f>#REF!-#REF!</f>
        <v>#REF!</v>
      </c>
      <c r="AY652" s="136" t="e">
        <f>#REF!-#REF!</f>
        <v>#REF!</v>
      </c>
      <c r="AZ652" s="136" t="e">
        <f>#REF!-#REF!</f>
        <v>#REF!</v>
      </c>
      <c r="BA652" s="136" t="e">
        <f>#REF!-#REF!</f>
        <v>#REF!</v>
      </c>
      <c r="BB652" s="136" t="e">
        <f>#REF!-#REF!</f>
        <v>#REF!</v>
      </c>
      <c r="BC652" s="136" t="e">
        <f>#REF!-#REF!</f>
        <v>#REF!</v>
      </c>
      <c r="BD652" s="136" t="e">
        <f>#REF!-#REF!</f>
        <v>#REF!</v>
      </c>
      <c r="BE652" s="136" t="e">
        <f>#REF!-#REF!</f>
        <v>#REF!</v>
      </c>
      <c r="BF652" s="136" t="e">
        <f>#REF!-#REF!</f>
        <v>#REF!</v>
      </c>
      <c r="BG652" s="136" t="e">
        <f>#REF!-#REF!</f>
        <v>#REF!</v>
      </c>
      <c r="BH652" s="136" t="e">
        <f>#REF!-#REF!</f>
        <v>#REF!</v>
      </c>
      <c r="BI652" s="136" t="e">
        <f>#REF!-#REF!</f>
        <v>#REF!</v>
      </c>
      <c r="BJ652" s="136" t="e">
        <f>#REF!-#REF!</f>
        <v>#REF!</v>
      </c>
      <c r="BK652" s="136" t="e">
        <f>#REF!-#REF!</f>
        <v>#REF!</v>
      </c>
      <c r="BL652" s="136" t="e">
        <f>#REF!-#REF!</f>
        <v>#REF!</v>
      </c>
      <c r="BM652" s="136" t="e">
        <f>#REF!-#REF!</f>
        <v>#REF!</v>
      </c>
      <c r="BN652" s="136" t="e">
        <f>#REF!-#REF!</f>
        <v>#REF!</v>
      </c>
      <c r="BO652" s="136" t="e">
        <f>#REF!-#REF!</f>
        <v>#REF!</v>
      </c>
      <c r="BP652" s="136" t="e">
        <f>#REF!-#REF!</f>
        <v>#REF!</v>
      </c>
      <c r="BQ652" s="136" t="e">
        <f>#REF!-#REF!</f>
        <v>#REF!</v>
      </c>
      <c r="BR652" s="136" t="e">
        <f>#REF!-#REF!</f>
        <v>#REF!</v>
      </c>
      <c r="BS652" s="136" t="e">
        <f>#REF!-#REF!</f>
        <v>#REF!</v>
      </c>
      <c r="BT652" s="136" t="e">
        <f>#REF!-#REF!</f>
        <v>#REF!</v>
      </c>
      <c r="BU652" s="136" t="e">
        <f>#REF!-#REF!</f>
        <v>#REF!</v>
      </c>
      <c r="BV652" s="136" t="e">
        <f>#REF!-#REF!</f>
        <v>#REF!</v>
      </c>
      <c r="BW652" s="136" t="e">
        <f>#REF!-#REF!</f>
        <v>#REF!</v>
      </c>
      <c r="BX652" s="136" t="e">
        <f>#REF!-#REF!</f>
        <v>#REF!</v>
      </c>
      <c r="BY652" s="136" t="e">
        <f>#REF!-#REF!</f>
        <v>#REF!</v>
      </c>
      <c r="CA652" s="136" t="e">
        <f>#REF!-#REF!</f>
        <v>#REF!</v>
      </c>
      <c r="CB652" s="136" t="e">
        <f>#REF!-#REF!</f>
        <v>#REF!</v>
      </c>
    </row>
    <row r="653" spans="8:80" hidden="1" x14ac:dyDescent="0.3">
      <c r="H653" s="136" t="e">
        <f>#REF!-#REF!</f>
        <v>#REF!</v>
      </c>
      <c r="I653" s="136" t="e">
        <f>#REF!-#REF!</f>
        <v>#REF!</v>
      </c>
      <c r="J653" s="136" t="e">
        <f>#REF!-#REF!</f>
        <v>#REF!</v>
      </c>
      <c r="K653" s="136" t="e">
        <f>#REF!-#REF!</f>
        <v>#REF!</v>
      </c>
      <c r="L653" s="136" t="e">
        <f>#REF!-#REF!</f>
        <v>#REF!</v>
      </c>
      <c r="M653" s="136" t="e">
        <f>#REF!-#REF!</f>
        <v>#REF!</v>
      </c>
      <c r="N653" s="136" t="e">
        <f>#REF!-#REF!</f>
        <v>#REF!</v>
      </c>
      <c r="O653" s="136" t="e">
        <f>#REF!-#REF!</f>
        <v>#REF!</v>
      </c>
      <c r="P653" s="136" t="e">
        <f>#REF!-#REF!</f>
        <v>#REF!</v>
      </c>
      <c r="Q653" s="136" t="e">
        <f>#REF!-#REF!</f>
        <v>#REF!</v>
      </c>
      <c r="R653" s="136" t="e">
        <f>#REF!-#REF!</f>
        <v>#REF!</v>
      </c>
      <c r="S653" s="136" t="e">
        <f>#REF!-#REF!</f>
        <v>#REF!</v>
      </c>
      <c r="T653" s="136" t="e">
        <f>#REF!-#REF!</f>
        <v>#REF!</v>
      </c>
      <c r="U653" s="136" t="e">
        <f>#REF!-#REF!</f>
        <v>#REF!</v>
      </c>
      <c r="V653" s="136" t="e">
        <f>#REF!-#REF!</f>
        <v>#REF!</v>
      </c>
      <c r="W653" s="136" t="e">
        <f>#REF!-#REF!</f>
        <v>#REF!</v>
      </c>
      <c r="X653" s="136" t="e">
        <f>#REF!-#REF!</f>
        <v>#REF!</v>
      </c>
      <c r="Y653" s="136" t="e">
        <f>#REF!-#REF!</f>
        <v>#REF!</v>
      </c>
      <c r="Z653" s="136" t="e">
        <f>#REF!-#REF!</f>
        <v>#REF!</v>
      </c>
      <c r="AA653" s="136" t="e">
        <f>#REF!-#REF!</f>
        <v>#REF!</v>
      </c>
      <c r="AB653" s="136" t="e">
        <f>#REF!-#REF!</f>
        <v>#REF!</v>
      </c>
      <c r="AC653" s="136" t="e">
        <f>#REF!-#REF!</f>
        <v>#REF!</v>
      </c>
      <c r="AD653" s="136" t="e">
        <f>#REF!-#REF!</f>
        <v>#REF!</v>
      </c>
      <c r="AE653" s="136" t="e">
        <f>#REF!-#REF!</f>
        <v>#REF!</v>
      </c>
      <c r="AF653" s="136" t="e">
        <f>#REF!-#REF!</f>
        <v>#REF!</v>
      </c>
      <c r="AG653" s="136" t="e">
        <f>#REF!-#REF!</f>
        <v>#REF!</v>
      </c>
      <c r="AH653" s="136" t="e">
        <f>#REF!-#REF!</f>
        <v>#REF!</v>
      </c>
      <c r="AI653" s="136" t="e">
        <f>#REF!-#REF!</f>
        <v>#REF!</v>
      </c>
      <c r="AJ653" s="136" t="e">
        <f>#REF!-#REF!</f>
        <v>#REF!</v>
      </c>
      <c r="AK653" s="136" t="e">
        <f>#REF!-#REF!</f>
        <v>#REF!</v>
      </c>
      <c r="AL653" s="136" t="e">
        <f>#REF!-#REF!</f>
        <v>#REF!</v>
      </c>
      <c r="AM653" s="136" t="e">
        <f>#REF!-#REF!</f>
        <v>#REF!</v>
      </c>
      <c r="AN653" s="136" t="e">
        <f>#REF!-#REF!</f>
        <v>#REF!</v>
      </c>
      <c r="AO653" s="136" t="e">
        <f>#REF!-#REF!</f>
        <v>#REF!</v>
      </c>
      <c r="AP653" s="136" t="e">
        <f>#REF!-#REF!</f>
        <v>#REF!</v>
      </c>
      <c r="AQ653" s="136" t="e">
        <f>#REF!-#REF!</f>
        <v>#REF!</v>
      </c>
      <c r="AR653" s="136" t="e">
        <f>#REF!-#REF!</f>
        <v>#REF!</v>
      </c>
      <c r="AS653" s="136" t="e">
        <f>#REF!-#REF!</f>
        <v>#REF!</v>
      </c>
      <c r="AT653" s="136" t="e">
        <f>#REF!-#REF!</f>
        <v>#REF!</v>
      </c>
      <c r="AU653" s="136" t="e">
        <f>#REF!-#REF!</f>
        <v>#REF!</v>
      </c>
      <c r="AV653" s="136" t="e">
        <f>#REF!-#REF!</f>
        <v>#REF!</v>
      </c>
      <c r="AW653" s="136" t="e">
        <f>#REF!-#REF!</f>
        <v>#REF!</v>
      </c>
      <c r="AX653" s="136" t="e">
        <f>#REF!-#REF!</f>
        <v>#REF!</v>
      </c>
      <c r="AY653" s="136" t="e">
        <f>#REF!-#REF!</f>
        <v>#REF!</v>
      </c>
      <c r="AZ653" s="136" t="e">
        <f>#REF!-#REF!</f>
        <v>#REF!</v>
      </c>
      <c r="BA653" s="136" t="e">
        <f>#REF!-#REF!</f>
        <v>#REF!</v>
      </c>
      <c r="BB653" s="136" t="e">
        <f>#REF!-#REF!</f>
        <v>#REF!</v>
      </c>
      <c r="BC653" s="136" t="e">
        <f>#REF!-#REF!</f>
        <v>#REF!</v>
      </c>
      <c r="BD653" s="136" t="e">
        <f>#REF!-#REF!</f>
        <v>#REF!</v>
      </c>
      <c r="BE653" s="136" t="e">
        <f>#REF!-#REF!</f>
        <v>#REF!</v>
      </c>
      <c r="BF653" s="136" t="e">
        <f>#REF!-#REF!</f>
        <v>#REF!</v>
      </c>
      <c r="BG653" s="136" t="e">
        <f>#REF!-#REF!</f>
        <v>#REF!</v>
      </c>
      <c r="BH653" s="136" t="e">
        <f>#REF!-#REF!</f>
        <v>#REF!</v>
      </c>
      <c r="BI653" s="136" t="e">
        <f>#REF!-#REF!</f>
        <v>#REF!</v>
      </c>
      <c r="BJ653" s="136" t="e">
        <f>#REF!-#REF!</f>
        <v>#REF!</v>
      </c>
      <c r="BK653" s="136" t="e">
        <f>#REF!-#REF!</f>
        <v>#REF!</v>
      </c>
      <c r="BL653" s="136" t="e">
        <f>#REF!-#REF!</f>
        <v>#REF!</v>
      </c>
      <c r="BM653" s="136" t="e">
        <f>#REF!-#REF!</f>
        <v>#REF!</v>
      </c>
      <c r="BN653" s="136" t="e">
        <f>#REF!-#REF!</f>
        <v>#REF!</v>
      </c>
      <c r="BO653" s="136" t="e">
        <f>#REF!-#REF!</f>
        <v>#REF!</v>
      </c>
      <c r="BP653" s="136" t="e">
        <f>#REF!-#REF!</f>
        <v>#REF!</v>
      </c>
      <c r="BQ653" s="136" t="e">
        <f>#REF!-#REF!</f>
        <v>#REF!</v>
      </c>
      <c r="BR653" s="136" t="e">
        <f>#REF!-#REF!</f>
        <v>#REF!</v>
      </c>
      <c r="BS653" s="136" t="e">
        <f>#REF!-#REF!</f>
        <v>#REF!</v>
      </c>
      <c r="BT653" s="136" t="e">
        <f>#REF!-#REF!</f>
        <v>#REF!</v>
      </c>
      <c r="BU653" s="136" t="e">
        <f>#REF!-#REF!</f>
        <v>#REF!</v>
      </c>
      <c r="BV653" s="136" t="e">
        <f>#REF!-#REF!</f>
        <v>#REF!</v>
      </c>
      <c r="BW653" s="136" t="e">
        <f>#REF!-#REF!</f>
        <v>#REF!</v>
      </c>
      <c r="BX653" s="136" t="e">
        <f>#REF!-#REF!</f>
        <v>#REF!</v>
      </c>
      <c r="BY653" s="136" t="e">
        <f>#REF!-#REF!</f>
        <v>#REF!</v>
      </c>
      <c r="CA653" s="136" t="e">
        <f>#REF!-#REF!</f>
        <v>#REF!</v>
      </c>
      <c r="CB653" s="136" t="e">
        <f>#REF!-#REF!</f>
        <v>#REF!</v>
      </c>
    </row>
    <row r="654" spans="8:80" hidden="1" x14ac:dyDescent="0.3">
      <c r="H654" s="136" t="e">
        <f>#REF!-#REF!</f>
        <v>#REF!</v>
      </c>
      <c r="I654" s="136" t="e">
        <f>#REF!-#REF!</f>
        <v>#REF!</v>
      </c>
      <c r="J654" s="136" t="e">
        <f>#REF!-#REF!</f>
        <v>#REF!</v>
      </c>
      <c r="K654" s="136" t="e">
        <f>#REF!-#REF!</f>
        <v>#REF!</v>
      </c>
      <c r="L654" s="136" t="e">
        <f>#REF!-#REF!</f>
        <v>#REF!</v>
      </c>
      <c r="M654" s="136" t="e">
        <f>#REF!-#REF!</f>
        <v>#REF!</v>
      </c>
      <c r="N654" s="136" t="e">
        <f>#REF!-#REF!</f>
        <v>#REF!</v>
      </c>
      <c r="O654" s="136" t="e">
        <f>#REF!-#REF!</f>
        <v>#REF!</v>
      </c>
      <c r="P654" s="136" t="e">
        <f>#REF!-#REF!</f>
        <v>#REF!</v>
      </c>
      <c r="Q654" s="136" t="e">
        <f>#REF!-#REF!</f>
        <v>#REF!</v>
      </c>
      <c r="R654" s="136" t="e">
        <f>#REF!-#REF!</f>
        <v>#REF!</v>
      </c>
      <c r="S654" s="136" t="e">
        <f>#REF!-#REF!</f>
        <v>#REF!</v>
      </c>
      <c r="T654" s="136" t="e">
        <f>#REF!-#REF!</f>
        <v>#REF!</v>
      </c>
      <c r="U654" s="136" t="e">
        <f>#REF!-#REF!</f>
        <v>#REF!</v>
      </c>
      <c r="V654" s="136" t="e">
        <f>#REF!-#REF!</f>
        <v>#REF!</v>
      </c>
      <c r="W654" s="136" t="e">
        <f>#REF!-#REF!</f>
        <v>#REF!</v>
      </c>
      <c r="X654" s="136" t="e">
        <f>#REF!-#REF!</f>
        <v>#REF!</v>
      </c>
      <c r="Y654" s="136" t="e">
        <f>#REF!-#REF!</f>
        <v>#REF!</v>
      </c>
      <c r="Z654" s="136" t="e">
        <f>#REF!-#REF!</f>
        <v>#REF!</v>
      </c>
      <c r="AA654" s="136" t="e">
        <f>#REF!-#REF!</f>
        <v>#REF!</v>
      </c>
      <c r="AB654" s="136" t="e">
        <f>#REF!-#REF!</f>
        <v>#REF!</v>
      </c>
      <c r="AC654" s="136" t="e">
        <f>#REF!-#REF!</f>
        <v>#REF!</v>
      </c>
      <c r="AD654" s="136" t="e">
        <f>#REF!-#REF!</f>
        <v>#REF!</v>
      </c>
      <c r="AE654" s="136" t="e">
        <f>#REF!-#REF!</f>
        <v>#REF!</v>
      </c>
      <c r="AF654" s="136" t="e">
        <f>#REF!-#REF!</f>
        <v>#REF!</v>
      </c>
      <c r="AG654" s="136" t="e">
        <f>#REF!-#REF!</f>
        <v>#REF!</v>
      </c>
      <c r="AH654" s="136" t="e">
        <f>#REF!-#REF!</f>
        <v>#REF!</v>
      </c>
      <c r="AI654" s="136" t="e">
        <f>#REF!-#REF!</f>
        <v>#REF!</v>
      </c>
      <c r="AJ654" s="136" t="e">
        <f>#REF!-#REF!</f>
        <v>#REF!</v>
      </c>
      <c r="AK654" s="136" t="e">
        <f>#REF!-#REF!</f>
        <v>#REF!</v>
      </c>
      <c r="AL654" s="136" t="e">
        <f>#REF!-#REF!</f>
        <v>#REF!</v>
      </c>
      <c r="AM654" s="136" t="e">
        <f>#REF!-#REF!</f>
        <v>#REF!</v>
      </c>
      <c r="AN654" s="136" t="e">
        <f>#REF!-#REF!</f>
        <v>#REF!</v>
      </c>
      <c r="AO654" s="136" t="e">
        <f>#REF!-#REF!</f>
        <v>#REF!</v>
      </c>
      <c r="AP654" s="136" t="e">
        <f>#REF!-#REF!</f>
        <v>#REF!</v>
      </c>
      <c r="AQ654" s="136" t="e">
        <f>#REF!-#REF!</f>
        <v>#REF!</v>
      </c>
      <c r="AR654" s="136" t="e">
        <f>#REF!-#REF!</f>
        <v>#REF!</v>
      </c>
      <c r="AS654" s="136" t="e">
        <f>#REF!-#REF!</f>
        <v>#REF!</v>
      </c>
      <c r="AT654" s="136" t="e">
        <f>#REF!-#REF!</f>
        <v>#REF!</v>
      </c>
      <c r="AU654" s="136" t="e">
        <f>#REF!-#REF!</f>
        <v>#REF!</v>
      </c>
      <c r="AV654" s="136" t="e">
        <f>#REF!-#REF!</f>
        <v>#REF!</v>
      </c>
      <c r="AW654" s="136" t="e">
        <f>#REF!-#REF!</f>
        <v>#REF!</v>
      </c>
      <c r="AX654" s="136" t="e">
        <f>#REF!-#REF!</f>
        <v>#REF!</v>
      </c>
      <c r="AY654" s="136" t="e">
        <f>#REF!-#REF!</f>
        <v>#REF!</v>
      </c>
      <c r="AZ654" s="136" t="e">
        <f>#REF!-#REF!</f>
        <v>#REF!</v>
      </c>
      <c r="BA654" s="136" t="e">
        <f>#REF!-#REF!</f>
        <v>#REF!</v>
      </c>
      <c r="BB654" s="136" t="e">
        <f>#REF!-#REF!</f>
        <v>#REF!</v>
      </c>
      <c r="BC654" s="136" t="e">
        <f>#REF!-#REF!</f>
        <v>#REF!</v>
      </c>
      <c r="BD654" s="136" t="e">
        <f>#REF!-#REF!</f>
        <v>#REF!</v>
      </c>
      <c r="BE654" s="136" t="e">
        <f>#REF!-#REF!</f>
        <v>#REF!</v>
      </c>
      <c r="BF654" s="136" t="e">
        <f>#REF!-#REF!</f>
        <v>#REF!</v>
      </c>
      <c r="BG654" s="136" t="e">
        <f>#REF!-#REF!</f>
        <v>#REF!</v>
      </c>
      <c r="BH654" s="136" t="e">
        <f>#REF!-#REF!</f>
        <v>#REF!</v>
      </c>
      <c r="BI654" s="136" t="e">
        <f>#REF!-#REF!</f>
        <v>#REF!</v>
      </c>
      <c r="BJ654" s="136" t="e">
        <f>#REF!-#REF!</f>
        <v>#REF!</v>
      </c>
      <c r="BK654" s="136" t="e">
        <f>#REF!-#REF!</f>
        <v>#REF!</v>
      </c>
      <c r="BL654" s="136" t="e">
        <f>#REF!-#REF!</f>
        <v>#REF!</v>
      </c>
      <c r="BM654" s="136" t="e">
        <f>#REF!-#REF!</f>
        <v>#REF!</v>
      </c>
      <c r="BN654" s="136" t="e">
        <f>#REF!-#REF!</f>
        <v>#REF!</v>
      </c>
      <c r="BO654" s="136" t="e">
        <f>#REF!-#REF!</f>
        <v>#REF!</v>
      </c>
      <c r="BP654" s="136" t="e">
        <f>#REF!-#REF!</f>
        <v>#REF!</v>
      </c>
      <c r="BQ654" s="136" t="e">
        <f>#REF!-#REF!</f>
        <v>#REF!</v>
      </c>
      <c r="BR654" s="136" t="e">
        <f>#REF!-#REF!</f>
        <v>#REF!</v>
      </c>
      <c r="BS654" s="136" t="e">
        <f>#REF!-#REF!</f>
        <v>#REF!</v>
      </c>
      <c r="BT654" s="136" t="e">
        <f>#REF!-#REF!</f>
        <v>#REF!</v>
      </c>
      <c r="BU654" s="136" t="e">
        <f>#REF!-#REF!</f>
        <v>#REF!</v>
      </c>
      <c r="BV654" s="136" t="e">
        <f>#REF!-#REF!</f>
        <v>#REF!</v>
      </c>
      <c r="BW654" s="136" t="e">
        <f>#REF!-#REF!</f>
        <v>#REF!</v>
      </c>
      <c r="BX654" s="136" t="e">
        <f>#REF!-#REF!</f>
        <v>#REF!</v>
      </c>
      <c r="BY654" s="136" t="e">
        <f>#REF!-#REF!</f>
        <v>#REF!</v>
      </c>
      <c r="CA654" s="136" t="e">
        <f>#REF!-#REF!</f>
        <v>#REF!</v>
      </c>
      <c r="CB654" s="136" t="e">
        <f>#REF!-#REF!</f>
        <v>#REF!</v>
      </c>
    </row>
    <row r="655" spans="8:80" hidden="1" x14ac:dyDescent="0.3">
      <c r="H655" s="136" t="e">
        <f>#REF!-#REF!</f>
        <v>#REF!</v>
      </c>
      <c r="I655" s="136" t="e">
        <f>#REF!-#REF!</f>
        <v>#REF!</v>
      </c>
      <c r="J655" s="136" t="e">
        <f>#REF!-#REF!</f>
        <v>#REF!</v>
      </c>
      <c r="K655" s="136" t="e">
        <f>#REF!-#REF!</f>
        <v>#REF!</v>
      </c>
      <c r="L655" s="136" t="e">
        <f>#REF!-#REF!</f>
        <v>#REF!</v>
      </c>
      <c r="M655" s="136" t="e">
        <f>#REF!-#REF!</f>
        <v>#REF!</v>
      </c>
      <c r="N655" s="136" t="e">
        <f>#REF!-#REF!</f>
        <v>#REF!</v>
      </c>
      <c r="O655" s="136" t="e">
        <f>#REF!-#REF!</f>
        <v>#REF!</v>
      </c>
      <c r="P655" s="136" t="e">
        <f>#REF!-#REF!</f>
        <v>#REF!</v>
      </c>
      <c r="Q655" s="136" t="e">
        <f>#REF!-#REF!</f>
        <v>#REF!</v>
      </c>
      <c r="R655" s="136" t="e">
        <f>#REF!-#REF!</f>
        <v>#REF!</v>
      </c>
      <c r="S655" s="136" t="e">
        <f>#REF!-#REF!</f>
        <v>#REF!</v>
      </c>
      <c r="T655" s="136" t="e">
        <f>#REF!-#REF!</f>
        <v>#REF!</v>
      </c>
      <c r="U655" s="136" t="e">
        <f>#REF!-#REF!</f>
        <v>#REF!</v>
      </c>
      <c r="V655" s="136" t="e">
        <f>#REF!-#REF!</f>
        <v>#REF!</v>
      </c>
      <c r="W655" s="136" t="e">
        <f>#REF!-#REF!</f>
        <v>#REF!</v>
      </c>
      <c r="X655" s="136" t="e">
        <f>#REF!-#REF!</f>
        <v>#REF!</v>
      </c>
      <c r="Y655" s="136" t="e">
        <f>#REF!-#REF!</f>
        <v>#REF!</v>
      </c>
      <c r="Z655" s="136" t="e">
        <f>#REF!-#REF!</f>
        <v>#REF!</v>
      </c>
      <c r="AA655" s="136" t="e">
        <f>#REF!-#REF!</f>
        <v>#REF!</v>
      </c>
      <c r="AB655" s="136" t="e">
        <f>#REF!-#REF!</f>
        <v>#REF!</v>
      </c>
      <c r="AC655" s="136" t="e">
        <f>#REF!-#REF!</f>
        <v>#REF!</v>
      </c>
      <c r="AD655" s="136" t="e">
        <f>#REF!-#REF!</f>
        <v>#REF!</v>
      </c>
      <c r="AE655" s="136" t="e">
        <f>#REF!-#REF!</f>
        <v>#REF!</v>
      </c>
      <c r="AF655" s="136" t="e">
        <f>#REF!-#REF!</f>
        <v>#REF!</v>
      </c>
      <c r="AG655" s="136" t="e">
        <f>#REF!-#REF!</f>
        <v>#REF!</v>
      </c>
      <c r="AH655" s="136" t="e">
        <f>#REF!-#REF!</f>
        <v>#REF!</v>
      </c>
      <c r="AI655" s="136" t="e">
        <f>#REF!-#REF!</f>
        <v>#REF!</v>
      </c>
      <c r="AJ655" s="136" t="e">
        <f>#REF!-#REF!</f>
        <v>#REF!</v>
      </c>
      <c r="AK655" s="136" t="e">
        <f>#REF!-#REF!</f>
        <v>#REF!</v>
      </c>
      <c r="AL655" s="136" t="e">
        <f>#REF!-#REF!</f>
        <v>#REF!</v>
      </c>
      <c r="AM655" s="136" t="e">
        <f>#REF!-#REF!</f>
        <v>#REF!</v>
      </c>
      <c r="AN655" s="136" t="e">
        <f>#REF!-#REF!</f>
        <v>#REF!</v>
      </c>
      <c r="AO655" s="136" t="e">
        <f>#REF!-#REF!</f>
        <v>#REF!</v>
      </c>
      <c r="AP655" s="136" t="e">
        <f>#REF!-#REF!</f>
        <v>#REF!</v>
      </c>
      <c r="AQ655" s="136" t="e">
        <f>#REF!-#REF!</f>
        <v>#REF!</v>
      </c>
      <c r="AR655" s="136" t="e">
        <f>#REF!-#REF!</f>
        <v>#REF!</v>
      </c>
      <c r="AS655" s="136" t="e">
        <f>#REF!-#REF!</f>
        <v>#REF!</v>
      </c>
      <c r="AT655" s="136" t="e">
        <f>#REF!-#REF!</f>
        <v>#REF!</v>
      </c>
      <c r="AU655" s="136" t="e">
        <f>#REF!-#REF!</f>
        <v>#REF!</v>
      </c>
      <c r="AV655" s="136" t="e">
        <f>#REF!-#REF!</f>
        <v>#REF!</v>
      </c>
      <c r="AW655" s="136" t="e">
        <f>#REF!-#REF!</f>
        <v>#REF!</v>
      </c>
      <c r="AX655" s="136" t="e">
        <f>#REF!-#REF!</f>
        <v>#REF!</v>
      </c>
      <c r="AY655" s="136" t="e">
        <f>#REF!-#REF!</f>
        <v>#REF!</v>
      </c>
      <c r="AZ655" s="136" t="e">
        <f>#REF!-#REF!</f>
        <v>#REF!</v>
      </c>
      <c r="BA655" s="136" t="e">
        <f>#REF!-#REF!</f>
        <v>#REF!</v>
      </c>
      <c r="BB655" s="136" t="e">
        <f>#REF!-#REF!</f>
        <v>#REF!</v>
      </c>
      <c r="BC655" s="136" t="e">
        <f>#REF!-#REF!</f>
        <v>#REF!</v>
      </c>
      <c r="BD655" s="136" t="e">
        <f>#REF!-#REF!</f>
        <v>#REF!</v>
      </c>
      <c r="BE655" s="136" t="e">
        <f>#REF!-#REF!</f>
        <v>#REF!</v>
      </c>
      <c r="BF655" s="136" t="e">
        <f>#REF!-#REF!</f>
        <v>#REF!</v>
      </c>
      <c r="BG655" s="136" t="e">
        <f>#REF!-#REF!</f>
        <v>#REF!</v>
      </c>
      <c r="BH655" s="136" t="e">
        <f>#REF!-#REF!</f>
        <v>#REF!</v>
      </c>
      <c r="BI655" s="136" t="e">
        <f>#REF!-#REF!</f>
        <v>#REF!</v>
      </c>
      <c r="BJ655" s="136" t="e">
        <f>#REF!-#REF!</f>
        <v>#REF!</v>
      </c>
      <c r="BK655" s="136" t="e">
        <f>#REF!-#REF!</f>
        <v>#REF!</v>
      </c>
      <c r="BL655" s="136" t="e">
        <f>#REF!-#REF!</f>
        <v>#REF!</v>
      </c>
      <c r="BM655" s="136" t="e">
        <f>#REF!-#REF!</f>
        <v>#REF!</v>
      </c>
      <c r="BN655" s="136" t="e">
        <f>#REF!-#REF!</f>
        <v>#REF!</v>
      </c>
      <c r="BO655" s="136" t="e">
        <f>#REF!-#REF!</f>
        <v>#REF!</v>
      </c>
      <c r="BP655" s="136" t="e">
        <f>#REF!-#REF!</f>
        <v>#REF!</v>
      </c>
      <c r="BQ655" s="136" t="e">
        <f>#REF!-#REF!</f>
        <v>#REF!</v>
      </c>
      <c r="BR655" s="136" t="e">
        <f>#REF!-#REF!</f>
        <v>#REF!</v>
      </c>
      <c r="BS655" s="136" t="e">
        <f>#REF!-#REF!</f>
        <v>#REF!</v>
      </c>
      <c r="BT655" s="136" t="e">
        <f>#REF!-#REF!</f>
        <v>#REF!</v>
      </c>
      <c r="BU655" s="136" t="e">
        <f>#REF!-#REF!</f>
        <v>#REF!</v>
      </c>
      <c r="BV655" s="136" t="e">
        <f>#REF!-#REF!</f>
        <v>#REF!</v>
      </c>
      <c r="BW655" s="136" t="e">
        <f>#REF!-#REF!</f>
        <v>#REF!</v>
      </c>
      <c r="BX655" s="136" t="e">
        <f>#REF!-#REF!</f>
        <v>#REF!</v>
      </c>
      <c r="BY655" s="136" t="e">
        <f>#REF!-#REF!</f>
        <v>#REF!</v>
      </c>
      <c r="CA655" s="136" t="e">
        <f>#REF!-#REF!</f>
        <v>#REF!</v>
      </c>
      <c r="CB655" s="136" t="e">
        <f>#REF!-#REF!</f>
        <v>#REF!</v>
      </c>
    </row>
    <row r="656" spans="8:80" hidden="1" x14ac:dyDescent="0.3">
      <c r="H656" s="136" t="e">
        <f>#REF!-#REF!</f>
        <v>#REF!</v>
      </c>
      <c r="I656" s="136" t="e">
        <f>#REF!-#REF!</f>
        <v>#REF!</v>
      </c>
      <c r="J656" s="136" t="e">
        <f>#REF!-#REF!</f>
        <v>#REF!</v>
      </c>
      <c r="K656" s="136" t="e">
        <f>#REF!-#REF!</f>
        <v>#REF!</v>
      </c>
      <c r="L656" s="136" t="e">
        <f>#REF!-#REF!</f>
        <v>#REF!</v>
      </c>
      <c r="M656" s="136" t="e">
        <f>#REF!-#REF!</f>
        <v>#REF!</v>
      </c>
      <c r="N656" s="136" t="e">
        <f>#REF!-#REF!</f>
        <v>#REF!</v>
      </c>
      <c r="O656" s="136" t="e">
        <f>#REF!-#REF!</f>
        <v>#REF!</v>
      </c>
      <c r="P656" s="136" t="e">
        <f>#REF!-#REF!</f>
        <v>#REF!</v>
      </c>
      <c r="Q656" s="136" t="e">
        <f>#REF!-#REF!</f>
        <v>#REF!</v>
      </c>
      <c r="R656" s="136" t="e">
        <f>#REF!-#REF!</f>
        <v>#REF!</v>
      </c>
      <c r="S656" s="136" t="e">
        <f>#REF!-#REF!</f>
        <v>#REF!</v>
      </c>
      <c r="T656" s="136" t="e">
        <f>#REF!-#REF!</f>
        <v>#REF!</v>
      </c>
      <c r="U656" s="136" t="e">
        <f>#REF!-#REF!</f>
        <v>#REF!</v>
      </c>
      <c r="V656" s="136" t="e">
        <f>#REF!-#REF!</f>
        <v>#REF!</v>
      </c>
      <c r="W656" s="136" t="e">
        <f>#REF!-#REF!</f>
        <v>#REF!</v>
      </c>
      <c r="X656" s="136" t="e">
        <f>#REF!-#REF!</f>
        <v>#REF!</v>
      </c>
      <c r="Y656" s="136" t="e">
        <f>#REF!-#REF!</f>
        <v>#REF!</v>
      </c>
      <c r="Z656" s="136" t="e">
        <f>#REF!-#REF!</f>
        <v>#REF!</v>
      </c>
      <c r="AA656" s="136" t="e">
        <f>#REF!-#REF!</f>
        <v>#REF!</v>
      </c>
      <c r="AB656" s="136" t="e">
        <f>#REF!-#REF!</f>
        <v>#REF!</v>
      </c>
      <c r="AC656" s="136" t="e">
        <f>#REF!-#REF!</f>
        <v>#REF!</v>
      </c>
      <c r="AD656" s="136" t="e">
        <f>#REF!-#REF!</f>
        <v>#REF!</v>
      </c>
      <c r="AE656" s="136" t="e">
        <f>#REF!-#REF!</f>
        <v>#REF!</v>
      </c>
      <c r="AF656" s="136" t="e">
        <f>#REF!-#REF!</f>
        <v>#REF!</v>
      </c>
      <c r="AG656" s="136" t="e">
        <f>#REF!-#REF!</f>
        <v>#REF!</v>
      </c>
      <c r="AH656" s="136" t="e">
        <f>#REF!-#REF!</f>
        <v>#REF!</v>
      </c>
      <c r="AI656" s="136" t="e">
        <f>#REF!-#REF!</f>
        <v>#REF!</v>
      </c>
      <c r="AJ656" s="136" t="e">
        <f>#REF!-#REF!</f>
        <v>#REF!</v>
      </c>
      <c r="AK656" s="136" t="e">
        <f>#REF!-#REF!</f>
        <v>#REF!</v>
      </c>
      <c r="AL656" s="136" t="e">
        <f>#REF!-#REF!</f>
        <v>#REF!</v>
      </c>
      <c r="AM656" s="136" t="e">
        <f>#REF!-#REF!</f>
        <v>#REF!</v>
      </c>
      <c r="AN656" s="136" t="e">
        <f>#REF!-#REF!</f>
        <v>#REF!</v>
      </c>
      <c r="AO656" s="136" t="e">
        <f>#REF!-#REF!</f>
        <v>#REF!</v>
      </c>
      <c r="AP656" s="136" t="e">
        <f>#REF!-#REF!</f>
        <v>#REF!</v>
      </c>
      <c r="AQ656" s="136" t="e">
        <f>#REF!-#REF!</f>
        <v>#REF!</v>
      </c>
      <c r="AR656" s="136" t="e">
        <f>#REF!-#REF!</f>
        <v>#REF!</v>
      </c>
      <c r="AS656" s="136" t="e">
        <f>#REF!-#REF!</f>
        <v>#REF!</v>
      </c>
      <c r="AT656" s="136" t="e">
        <f>#REF!-#REF!</f>
        <v>#REF!</v>
      </c>
      <c r="AU656" s="136" t="e">
        <f>#REF!-#REF!</f>
        <v>#REF!</v>
      </c>
      <c r="AV656" s="136" t="e">
        <f>#REF!-#REF!</f>
        <v>#REF!</v>
      </c>
      <c r="AW656" s="136" t="e">
        <f>#REF!-#REF!</f>
        <v>#REF!</v>
      </c>
      <c r="AX656" s="136" t="e">
        <f>#REF!-#REF!</f>
        <v>#REF!</v>
      </c>
      <c r="AY656" s="136" t="e">
        <f>#REF!-#REF!</f>
        <v>#REF!</v>
      </c>
      <c r="AZ656" s="136" t="e">
        <f>#REF!-#REF!</f>
        <v>#REF!</v>
      </c>
      <c r="BA656" s="136" t="e">
        <f>#REF!-#REF!</f>
        <v>#REF!</v>
      </c>
      <c r="BB656" s="136" t="e">
        <f>#REF!-#REF!</f>
        <v>#REF!</v>
      </c>
      <c r="BC656" s="136" t="e">
        <f>#REF!-#REF!</f>
        <v>#REF!</v>
      </c>
      <c r="BD656" s="136" t="e">
        <f>#REF!-#REF!</f>
        <v>#REF!</v>
      </c>
      <c r="BE656" s="136" t="e">
        <f>#REF!-#REF!</f>
        <v>#REF!</v>
      </c>
      <c r="BF656" s="136" t="e">
        <f>#REF!-#REF!</f>
        <v>#REF!</v>
      </c>
      <c r="BG656" s="136" t="e">
        <f>#REF!-#REF!</f>
        <v>#REF!</v>
      </c>
      <c r="BH656" s="136" t="e">
        <f>#REF!-#REF!</f>
        <v>#REF!</v>
      </c>
      <c r="BI656" s="136" t="e">
        <f>#REF!-#REF!</f>
        <v>#REF!</v>
      </c>
      <c r="BJ656" s="136" t="e">
        <f>#REF!-#REF!</f>
        <v>#REF!</v>
      </c>
      <c r="BK656" s="136" t="e">
        <f>#REF!-#REF!</f>
        <v>#REF!</v>
      </c>
      <c r="BL656" s="136" t="e">
        <f>#REF!-#REF!</f>
        <v>#REF!</v>
      </c>
      <c r="BM656" s="136" t="e">
        <f>#REF!-#REF!</f>
        <v>#REF!</v>
      </c>
      <c r="BN656" s="136" t="e">
        <f>#REF!-#REF!</f>
        <v>#REF!</v>
      </c>
      <c r="BO656" s="136" t="e">
        <f>#REF!-#REF!</f>
        <v>#REF!</v>
      </c>
      <c r="BP656" s="136" t="e">
        <f>#REF!-#REF!</f>
        <v>#REF!</v>
      </c>
      <c r="BQ656" s="136" t="e">
        <f>#REF!-#REF!</f>
        <v>#REF!</v>
      </c>
      <c r="BR656" s="136" t="e">
        <f>#REF!-#REF!</f>
        <v>#REF!</v>
      </c>
      <c r="BS656" s="136" t="e">
        <f>#REF!-#REF!</f>
        <v>#REF!</v>
      </c>
      <c r="BT656" s="136" t="e">
        <f>#REF!-#REF!</f>
        <v>#REF!</v>
      </c>
      <c r="BU656" s="136" t="e">
        <f>#REF!-#REF!</f>
        <v>#REF!</v>
      </c>
      <c r="BV656" s="136" t="e">
        <f>#REF!-#REF!</f>
        <v>#REF!</v>
      </c>
      <c r="BW656" s="136" t="e">
        <f>#REF!-#REF!</f>
        <v>#REF!</v>
      </c>
      <c r="BX656" s="136" t="e">
        <f>#REF!-#REF!</f>
        <v>#REF!</v>
      </c>
      <c r="BY656" s="136" t="e">
        <f>#REF!-#REF!</f>
        <v>#REF!</v>
      </c>
      <c r="CA656" s="136" t="e">
        <f>#REF!-#REF!</f>
        <v>#REF!</v>
      </c>
      <c r="CB656" s="136" t="e">
        <f>#REF!-#REF!</f>
        <v>#REF!</v>
      </c>
    </row>
    <row r="657" spans="8:80" hidden="1" x14ac:dyDescent="0.3">
      <c r="H657" s="136" t="e">
        <f>#REF!-#REF!</f>
        <v>#REF!</v>
      </c>
      <c r="I657" s="136" t="e">
        <f>#REF!-#REF!</f>
        <v>#REF!</v>
      </c>
      <c r="J657" s="136" t="e">
        <f>#REF!-#REF!</f>
        <v>#REF!</v>
      </c>
      <c r="K657" s="136" t="e">
        <f>#REF!-#REF!</f>
        <v>#REF!</v>
      </c>
      <c r="L657" s="136" t="e">
        <f>#REF!-#REF!</f>
        <v>#REF!</v>
      </c>
      <c r="M657" s="136" t="e">
        <f>#REF!-#REF!</f>
        <v>#REF!</v>
      </c>
      <c r="N657" s="136" t="e">
        <f>#REF!-#REF!</f>
        <v>#REF!</v>
      </c>
      <c r="O657" s="136" t="e">
        <f>#REF!-#REF!</f>
        <v>#REF!</v>
      </c>
      <c r="P657" s="136" t="e">
        <f>#REF!-#REF!</f>
        <v>#REF!</v>
      </c>
      <c r="Q657" s="136" t="e">
        <f>#REF!-#REF!</f>
        <v>#REF!</v>
      </c>
      <c r="R657" s="136" t="e">
        <f>#REF!-#REF!</f>
        <v>#REF!</v>
      </c>
      <c r="S657" s="136" t="e">
        <f>#REF!-#REF!</f>
        <v>#REF!</v>
      </c>
      <c r="T657" s="136" t="e">
        <f>#REF!-#REF!</f>
        <v>#REF!</v>
      </c>
      <c r="U657" s="136" t="e">
        <f>#REF!-#REF!</f>
        <v>#REF!</v>
      </c>
      <c r="V657" s="136" t="e">
        <f>#REF!-#REF!</f>
        <v>#REF!</v>
      </c>
      <c r="W657" s="136" t="e">
        <f>#REF!-#REF!</f>
        <v>#REF!</v>
      </c>
      <c r="X657" s="136" t="e">
        <f>#REF!-#REF!</f>
        <v>#REF!</v>
      </c>
      <c r="Y657" s="136" t="e">
        <f>#REF!-#REF!</f>
        <v>#REF!</v>
      </c>
      <c r="Z657" s="136" t="e">
        <f>#REF!-#REF!</f>
        <v>#REF!</v>
      </c>
      <c r="AA657" s="136" t="e">
        <f>#REF!-#REF!</f>
        <v>#REF!</v>
      </c>
      <c r="AB657" s="136" t="e">
        <f>#REF!-#REF!</f>
        <v>#REF!</v>
      </c>
      <c r="AC657" s="136" t="e">
        <f>#REF!-#REF!</f>
        <v>#REF!</v>
      </c>
      <c r="AD657" s="136" t="e">
        <f>#REF!-#REF!</f>
        <v>#REF!</v>
      </c>
      <c r="AE657" s="136" t="e">
        <f>#REF!-#REF!</f>
        <v>#REF!</v>
      </c>
      <c r="AF657" s="136" t="e">
        <f>#REF!-#REF!</f>
        <v>#REF!</v>
      </c>
      <c r="AG657" s="136" t="e">
        <f>#REF!-#REF!</f>
        <v>#REF!</v>
      </c>
      <c r="AH657" s="136" t="e">
        <f>#REF!-#REF!</f>
        <v>#REF!</v>
      </c>
      <c r="AI657" s="136" t="e">
        <f>#REF!-#REF!</f>
        <v>#REF!</v>
      </c>
      <c r="AJ657" s="136" t="e">
        <f>#REF!-#REF!</f>
        <v>#REF!</v>
      </c>
      <c r="AK657" s="136" t="e">
        <f>#REF!-#REF!</f>
        <v>#REF!</v>
      </c>
      <c r="AL657" s="136" t="e">
        <f>#REF!-#REF!</f>
        <v>#REF!</v>
      </c>
      <c r="AM657" s="136" t="e">
        <f>#REF!-#REF!</f>
        <v>#REF!</v>
      </c>
      <c r="AN657" s="136" t="e">
        <f>#REF!-#REF!</f>
        <v>#REF!</v>
      </c>
      <c r="AO657" s="136" t="e">
        <f>#REF!-#REF!</f>
        <v>#REF!</v>
      </c>
      <c r="AP657" s="136" t="e">
        <f>#REF!-#REF!</f>
        <v>#REF!</v>
      </c>
      <c r="AQ657" s="136" t="e">
        <f>#REF!-#REF!</f>
        <v>#REF!</v>
      </c>
      <c r="AR657" s="136" t="e">
        <f>#REF!-#REF!</f>
        <v>#REF!</v>
      </c>
      <c r="AS657" s="136" t="e">
        <f>#REF!-#REF!</f>
        <v>#REF!</v>
      </c>
      <c r="AT657" s="136" t="e">
        <f>#REF!-#REF!</f>
        <v>#REF!</v>
      </c>
      <c r="AU657" s="136" t="e">
        <f>#REF!-#REF!</f>
        <v>#REF!</v>
      </c>
      <c r="AV657" s="136" t="e">
        <f>#REF!-#REF!</f>
        <v>#REF!</v>
      </c>
      <c r="AW657" s="136" t="e">
        <f>#REF!-#REF!</f>
        <v>#REF!</v>
      </c>
      <c r="AX657" s="136" t="e">
        <f>#REF!-#REF!</f>
        <v>#REF!</v>
      </c>
      <c r="AY657" s="136" t="e">
        <f>#REF!-#REF!</f>
        <v>#REF!</v>
      </c>
      <c r="AZ657" s="136" t="e">
        <f>#REF!-#REF!</f>
        <v>#REF!</v>
      </c>
      <c r="BA657" s="136" t="e">
        <f>#REF!-#REF!</f>
        <v>#REF!</v>
      </c>
      <c r="BB657" s="136" t="e">
        <f>#REF!-#REF!</f>
        <v>#REF!</v>
      </c>
      <c r="BC657" s="136" t="e">
        <f>#REF!-#REF!</f>
        <v>#REF!</v>
      </c>
      <c r="BD657" s="136" t="e">
        <f>#REF!-#REF!</f>
        <v>#REF!</v>
      </c>
      <c r="BE657" s="136" t="e">
        <f>#REF!-#REF!</f>
        <v>#REF!</v>
      </c>
      <c r="BF657" s="136" t="e">
        <f>#REF!-#REF!</f>
        <v>#REF!</v>
      </c>
      <c r="BG657" s="136" t="e">
        <f>#REF!-#REF!</f>
        <v>#REF!</v>
      </c>
      <c r="BH657" s="136" t="e">
        <f>#REF!-#REF!</f>
        <v>#REF!</v>
      </c>
      <c r="BI657" s="136" t="e">
        <f>#REF!-#REF!</f>
        <v>#REF!</v>
      </c>
      <c r="BJ657" s="136" t="e">
        <f>#REF!-#REF!</f>
        <v>#REF!</v>
      </c>
      <c r="BK657" s="136" t="e">
        <f>#REF!-#REF!</f>
        <v>#REF!</v>
      </c>
      <c r="BL657" s="136" t="e">
        <f>#REF!-#REF!</f>
        <v>#REF!</v>
      </c>
      <c r="BM657" s="136" t="e">
        <f>#REF!-#REF!</f>
        <v>#REF!</v>
      </c>
      <c r="BN657" s="136" t="e">
        <f>#REF!-#REF!</f>
        <v>#REF!</v>
      </c>
      <c r="BO657" s="136" t="e">
        <f>#REF!-#REF!</f>
        <v>#REF!</v>
      </c>
      <c r="BP657" s="136" t="e">
        <f>#REF!-#REF!</f>
        <v>#REF!</v>
      </c>
      <c r="BQ657" s="136" t="e">
        <f>#REF!-#REF!</f>
        <v>#REF!</v>
      </c>
      <c r="BR657" s="136" t="e">
        <f>#REF!-#REF!</f>
        <v>#REF!</v>
      </c>
      <c r="BS657" s="136" t="e">
        <f>#REF!-#REF!</f>
        <v>#REF!</v>
      </c>
      <c r="BT657" s="136" t="e">
        <f>#REF!-#REF!</f>
        <v>#REF!</v>
      </c>
      <c r="BU657" s="136" t="e">
        <f>#REF!-#REF!</f>
        <v>#REF!</v>
      </c>
      <c r="BV657" s="136" t="e">
        <f>#REF!-#REF!</f>
        <v>#REF!</v>
      </c>
      <c r="BW657" s="136" t="e">
        <f>#REF!-#REF!</f>
        <v>#REF!</v>
      </c>
      <c r="BX657" s="136" t="e">
        <f>#REF!-#REF!</f>
        <v>#REF!</v>
      </c>
      <c r="BY657" s="136" t="e">
        <f>#REF!-#REF!</f>
        <v>#REF!</v>
      </c>
      <c r="CA657" s="136" t="e">
        <f>#REF!-#REF!</f>
        <v>#REF!</v>
      </c>
      <c r="CB657" s="136" t="e">
        <f>#REF!-#REF!</f>
        <v>#REF!</v>
      </c>
    </row>
    <row r="658" spans="8:80" hidden="1" x14ac:dyDescent="0.3">
      <c r="H658" s="136" t="e">
        <f>#REF!-#REF!</f>
        <v>#REF!</v>
      </c>
      <c r="I658" s="136" t="e">
        <f>#REF!-#REF!</f>
        <v>#REF!</v>
      </c>
      <c r="J658" s="136" t="e">
        <f>#REF!-#REF!</f>
        <v>#REF!</v>
      </c>
      <c r="K658" s="136" t="e">
        <f>#REF!-#REF!</f>
        <v>#REF!</v>
      </c>
      <c r="L658" s="136" t="e">
        <f>#REF!-#REF!</f>
        <v>#REF!</v>
      </c>
      <c r="M658" s="136" t="e">
        <f>#REF!-#REF!</f>
        <v>#REF!</v>
      </c>
      <c r="N658" s="136" t="e">
        <f>#REF!-#REF!</f>
        <v>#REF!</v>
      </c>
      <c r="O658" s="136" t="e">
        <f>#REF!-#REF!</f>
        <v>#REF!</v>
      </c>
      <c r="P658" s="136" t="e">
        <f>#REF!-#REF!</f>
        <v>#REF!</v>
      </c>
      <c r="Q658" s="136" t="e">
        <f>#REF!-#REF!</f>
        <v>#REF!</v>
      </c>
      <c r="R658" s="136" t="e">
        <f>#REF!-#REF!</f>
        <v>#REF!</v>
      </c>
      <c r="S658" s="136" t="e">
        <f>#REF!-#REF!</f>
        <v>#REF!</v>
      </c>
      <c r="T658" s="136" t="e">
        <f>#REF!-#REF!</f>
        <v>#REF!</v>
      </c>
      <c r="U658" s="136" t="e">
        <f>#REF!-#REF!</f>
        <v>#REF!</v>
      </c>
      <c r="V658" s="136" t="e">
        <f>#REF!-#REF!</f>
        <v>#REF!</v>
      </c>
      <c r="W658" s="136" t="e">
        <f>#REF!-#REF!</f>
        <v>#REF!</v>
      </c>
      <c r="X658" s="136" t="e">
        <f>#REF!-#REF!</f>
        <v>#REF!</v>
      </c>
      <c r="Y658" s="136" t="e">
        <f>#REF!-#REF!</f>
        <v>#REF!</v>
      </c>
      <c r="Z658" s="136" t="e">
        <f>#REF!-#REF!</f>
        <v>#REF!</v>
      </c>
      <c r="AA658" s="136" t="e">
        <f>#REF!-#REF!</f>
        <v>#REF!</v>
      </c>
      <c r="AB658" s="136" t="e">
        <f>#REF!-#REF!</f>
        <v>#REF!</v>
      </c>
      <c r="AC658" s="136" t="e">
        <f>#REF!-#REF!</f>
        <v>#REF!</v>
      </c>
      <c r="AD658" s="136" t="e">
        <f>#REF!-#REF!</f>
        <v>#REF!</v>
      </c>
      <c r="AE658" s="136" t="e">
        <f>#REF!-#REF!</f>
        <v>#REF!</v>
      </c>
      <c r="AF658" s="136" t="e">
        <f>#REF!-#REF!</f>
        <v>#REF!</v>
      </c>
      <c r="AG658" s="136" t="e">
        <f>#REF!-#REF!</f>
        <v>#REF!</v>
      </c>
      <c r="AH658" s="136" t="e">
        <f>#REF!-#REF!</f>
        <v>#REF!</v>
      </c>
      <c r="AI658" s="136" t="e">
        <f>#REF!-#REF!</f>
        <v>#REF!</v>
      </c>
      <c r="AJ658" s="136" t="e">
        <f>#REF!-#REF!</f>
        <v>#REF!</v>
      </c>
      <c r="AK658" s="136" t="e">
        <f>#REF!-#REF!</f>
        <v>#REF!</v>
      </c>
      <c r="AL658" s="136" t="e">
        <f>#REF!-#REF!</f>
        <v>#REF!</v>
      </c>
      <c r="AM658" s="136" t="e">
        <f>#REF!-#REF!</f>
        <v>#REF!</v>
      </c>
      <c r="AN658" s="136" t="e">
        <f>#REF!-#REF!</f>
        <v>#REF!</v>
      </c>
      <c r="AO658" s="136" t="e">
        <f>#REF!-#REF!</f>
        <v>#REF!</v>
      </c>
      <c r="AP658" s="136" t="e">
        <f>#REF!-#REF!</f>
        <v>#REF!</v>
      </c>
      <c r="AQ658" s="136" t="e">
        <f>#REF!-#REF!</f>
        <v>#REF!</v>
      </c>
      <c r="AR658" s="136" t="e">
        <f>#REF!-#REF!</f>
        <v>#REF!</v>
      </c>
      <c r="AS658" s="136" t="e">
        <f>#REF!-#REF!</f>
        <v>#REF!</v>
      </c>
      <c r="AT658" s="136" t="e">
        <f>#REF!-#REF!</f>
        <v>#REF!</v>
      </c>
      <c r="AU658" s="136" t="e">
        <f>#REF!-#REF!</f>
        <v>#REF!</v>
      </c>
      <c r="AV658" s="136" t="e">
        <f>#REF!-#REF!</f>
        <v>#REF!</v>
      </c>
      <c r="AW658" s="136" t="e">
        <f>#REF!-#REF!</f>
        <v>#REF!</v>
      </c>
      <c r="AX658" s="136" t="e">
        <f>#REF!-#REF!</f>
        <v>#REF!</v>
      </c>
      <c r="AY658" s="136" t="e">
        <f>#REF!-#REF!</f>
        <v>#REF!</v>
      </c>
      <c r="AZ658" s="136" t="e">
        <f>#REF!-#REF!</f>
        <v>#REF!</v>
      </c>
      <c r="BA658" s="136" t="e">
        <f>#REF!-#REF!</f>
        <v>#REF!</v>
      </c>
      <c r="BB658" s="136" t="e">
        <f>#REF!-#REF!</f>
        <v>#REF!</v>
      </c>
      <c r="BC658" s="136" t="e">
        <f>#REF!-#REF!</f>
        <v>#REF!</v>
      </c>
      <c r="BD658" s="136" t="e">
        <f>#REF!-#REF!</f>
        <v>#REF!</v>
      </c>
      <c r="BE658" s="136" t="e">
        <f>#REF!-#REF!</f>
        <v>#REF!</v>
      </c>
      <c r="BF658" s="136" t="e">
        <f>#REF!-#REF!</f>
        <v>#REF!</v>
      </c>
      <c r="BG658" s="136" t="e">
        <f>#REF!-#REF!</f>
        <v>#REF!</v>
      </c>
      <c r="BH658" s="136" t="e">
        <f>#REF!-#REF!</f>
        <v>#REF!</v>
      </c>
      <c r="BI658" s="136" t="e">
        <f>#REF!-#REF!</f>
        <v>#REF!</v>
      </c>
      <c r="BJ658" s="136" t="e">
        <f>#REF!-#REF!</f>
        <v>#REF!</v>
      </c>
      <c r="BK658" s="136" t="e">
        <f>#REF!-#REF!</f>
        <v>#REF!</v>
      </c>
      <c r="BL658" s="136" t="e">
        <f>#REF!-#REF!</f>
        <v>#REF!</v>
      </c>
      <c r="BM658" s="136" t="e">
        <f>#REF!-#REF!</f>
        <v>#REF!</v>
      </c>
      <c r="BN658" s="136" t="e">
        <f>#REF!-#REF!</f>
        <v>#REF!</v>
      </c>
      <c r="BO658" s="136" t="e">
        <f>#REF!-#REF!</f>
        <v>#REF!</v>
      </c>
      <c r="BP658" s="136" t="e">
        <f>#REF!-#REF!</f>
        <v>#REF!</v>
      </c>
      <c r="BQ658" s="136" t="e">
        <f>#REF!-#REF!</f>
        <v>#REF!</v>
      </c>
      <c r="BR658" s="136" t="e">
        <f>#REF!-#REF!</f>
        <v>#REF!</v>
      </c>
      <c r="BS658" s="136" t="e">
        <f>#REF!-#REF!</f>
        <v>#REF!</v>
      </c>
      <c r="BT658" s="136" t="e">
        <f>#REF!-#REF!</f>
        <v>#REF!</v>
      </c>
      <c r="BU658" s="136" t="e">
        <f>#REF!-#REF!</f>
        <v>#REF!</v>
      </c>
      <c r="BV658" s="136" t="e">
        <f>#REF!-#REF!</f>
        <v>#REF!</v>
      </c>
      <c r="BW658" s="136" t="e">
        <f>#REF!-#REF!</f>
        <v>#REF!</v>
      </c>
      <c r="BX658" s="136" t="e">
        <f>#REF!-#REF!</f>
        <v>#REF!</v>
      </c>
      <c r="BY658" s="136" t="e">
        <f>#REF!-#REF!</f>
        <v>#REF!</v>
      </c>
      <c r="CA658" s="136" t="e">
        <f>#REF!-#REF!</f>
        <v>#REF!</v>
      </c>
      <c r="CB658" s="136" t="e">
        <f>#REF!-#REF!</f>
        <v>#REF!</v>
      </c>
    </row>
    <row r="659" spans="8:80" hidden="1" x14ac:dyDescent="0.3">
      <c r="H659" s="136">
        <f t="shared" ref="H659:BS659" si="157">H223-BZ223</f>
        <v>0</v>
      </c>
      <c r="I659" s="136">
        <f t="shared" si="157"/>
        <v>0</v>
      </c>
      <c r="J659" s="136">
        <f t="shared" si="157"/>
        <v>0</v>
      </c>
      <c r="K659" s="136">
        <f t="shared" si="157"/>
        <v>0</v>
      </c>
      <c r="L659" s="136">
        <f t="shared" si="157"/>
        <v>0</v>
      </c>
      <c r="M659" s="136">
        <f t="shared" si="157"/>
        <v>0</v>
      </c>
      <c r="N659" s="136">
        <f t="shared" si="157"/>
        <v>0</v>
      </c>
      <c r="O659" s="136">
        <f t="shared" si="157"/>
        <v>0</v>
      </c>
      <c r="P659" s="136">
        <f t="shared" si="157"/>
        <v>0</v>
      </c>
      <c r="Q659" s="136">
        <f t="shared" si="157"/>
        <v>0</v>
      </c>
      <c r="R659" s="136">
        <f t="shared" si="157"/>
        <v>0</v>
      </c>
      <c r="S659" s="136">
        <f t="shared" si="157"/>
        <v>0</v>
      </c>
      <c r="T659" s="136">
        <f t="shared" si="157"/>
        <v>0</v>
      </c>
      <c r="U659" s="136">
        <f t="shared" si="157"/>
        <v>0</v>
      </c>
      <c r="V659" s="136">
        <f t="shared" si="157"/>
        <v>0</v>
      </c>
      <c r="W659" s="136">
        <f t="shared" si="157"/>
        <v>0</v>
      </c>
      <c r="X659" s="136">
        <f t="shared" si="157"/>
        <v>0</v>
      </c>
      <c r="Y659" s="136">
        <f t="shared" si="157"/>
        <v>0</v>
      </c>
      <c r="Z659" s="136">
        <f t="shared" si="157"/>
        <v>0</v>
      </c>
      <c r="AA659" s="136">
        <f t="shared" si="157"/>
        <v>0</v>
      </c>
      <c r="AB659" s="136">
        <f t="shared" si="157"/>
        <v>0</v>
      </c>
      <c r="AC659" s="136">
        <f t="shared" si="157"/>
        <v>0</v>
      </c>
      <c r="AD659" s="136">
        <f t="shared" si="157"/>
        <v>0</v>
      </c>
      <c r="AE659" s="136">
        <f t="shared" si="157"/>
        <v>0</v>
      </c>
      <c r="AF659" s="136">
        <f t="shared" si="157"/>
        <v>0</v>
      </c>
      <c r="AG659" s="136">
        <f t="shared" si="157"/>
        <v>0</v>
      </c>
      <c r="AH659" s="136">
        <f t="shared" si="157"/>
        <v>0</v>
      </c>
      <c r="AI659" s="136">
        <f t="shared" si="157"/>
        <v>0</v>
      </c>
      <c r="AJ659" s="136">
        <f t="shared" si="157"/>
        <v>0</v>
      </c>
      <c r="AK659" s="136">
        <f t="shared" si="157"/>
        <v>0</v>
      </c>
      <c r="AL659" s="136">
        <f t="shared" si="157"/>
        <v>0</v>
      </c>
      <c r="AM659" s="136">
        <f t="shared" si="157"/>
        <v>0</v>
      </c>
      <c r="AN659" s="136">
        <f t="shared" si="157"/>
        <v>0</v>
      </c>
      <c r="AO659" s="136">
        <f t="shared" si="157"/>
        <v>0</v>
      </c>
      <c r="AP659" s="136">
        <f t="shared" si="157"/>
        <v>0</v>
      </c>
      <c r="AQ659" s="136">
        <f t="shared" si="157"/>
        <v>0</v>
      </c>
      <c r="AR659" s="136">
        <f t="shared" si="157"/>
        <v>0</v>
      </c>
      <c r="AS659" s="136">
        <f t="shared" si="157"/>
        <v>0</v>
      </c>
      <c r="AT659" s="136">
        <f t="shared" si="157"/>
        <v>0</v>
      </c>
      <c r="AU659" s="136">
        <f t="shared" si="157"/>
        <v>0</v>
      </c>
      <c r="AV659" s="136">
        <f t="shared" si="157"/>
        <v>0</v>
      </c>
      <c r="AW659" s="136">
        <f t="shared" si="157"/>
        <v>0</v>
      </c>
      <c r="AX659" s="136">
        <f t="shared" si="157"/>
        <v>0</v>
      </c>
      <c r="AY659" s="136">
        <f t="shared" si="157"/>
        <v>0</v>
      </c>
      <c r="AZ659" s="136">
        <f t="shared" si="157"/>
        <v>0</v>
      </c>
      <c r="BA659" s="136">
        <f t="shared" si="157"/>
        <v>0</v>
      </c>
      <c r="BB659" s="136">
        <f t="shared" si="157"/>
        <v>0</v>
      </c>
      <c r="BC659" s="136">
        <f t="shared" si="157"/>
        <v>0</v>
      </c>
      <c r="BD659" s="136">
        <f t="shared" si="157"/>
        <v>0</v>
      </c>
      <c r="BE659" s="136">
        <f t="shared" si="157"/>
        <v>0</v>
      </c>
      <c r="BF659" s="136">
        <f t="shared" si="157"/>
        <v>0</v>
      </c>
      <c r="BG659" s="136">
        <f t="shared" si="157"/>
        <v>0</v>
      </c>
      <c r="BH659" s="136">
        <f t="shared" si="157"/>
        <v>0</v>
      </c>
      <c r="BI659" s="136">
        <f t="shared" si="157"/>
        <v>0</v>
      </c>
      <c r="BJ659" s="136">
        <f t="shared" si="157"/>
        <v>0</v>
      </c>
      <c r="BK659" s="136">
        <f t="shared" si="157"/>
        <v>0</v>
      </c>
      <c r="BL659" s="136">
        <f t="shared" si="157"/>
        <v>0</v>
      </c>
      <c r="BM659" s="136">
        <f t="shared" si="157"/>
        <v>0</v>
      </c>
      <c r="BN659" s="136">
        <f t="shared" si="157"/>
        <v>0</v>
      </c>
      <c r="BO659" s="136">
        <f t="shared" si="157"/>
        <v>0</v>
      </c>
      <c r="BP659" s="136">
        <f t="shared" si="157"/>
        <v>0</v>
      </c>
      <c r="BQ659" s="136">
        <f t="shared" si="157"/>
        <v>0</v>
      </c>
      <c r="BR659" s="136">
        <f t="shared" si="157"/>
        <v>0</v>
      </c>
      <c r="BS659" s="136">
        <f t="shared" si="157"/>
        <v>0</v>
      </c>
      <c r="BT659" s="136">
        <f t="shared" ref="BT659:BY659" si="158">BT223-EL223</f>
        <v>0</v>
      </c>
      <c r="BU659" s="136">
        <f t="shared" si="158"/>
        <v>0</v>
      </c>
      <c r="BV659" s="136">
        <f t="shared" si="158"/>
        <v>0</v>
      </c>
      <c r="BW659" s="136">
        <f t="shared" si="158"/>
        <v>0</v>
      </c>
      <c r="BX659" s="136">
        <f t="shared" si="158"/>
        <v>0</v>
      </c>
      <c r="BY659" s="136">
        <f t="shared" si="158"/>
        <v>0</v>
      </c>
      <c r="CA659" s="136" t="e">
        <f>CA223-#REF!</f>
        <v>#REF!</v>
      </c>
      <c r="CB659" s="136" t="e">
        <f>CB223-#REF!</f>
        <v>#REF!</v>
      </c>
    </row>
    <row r="660" spans="8:80" hidden="1" x14ac:dyDescent="0.3">
      <c r="H660" s="136" t="e">
        <f>#REF!-#REF!</f>
        <v>#REF!</v>
      </c>
      <c r="I660" s="136" t="e">
        <f>#REF!-#REF!</f>
        <v>#REF!</v>
      </c>
      <c r="J660" s="136" t="e">
        <f>#REF!-#REF!</f>
        <v>#REF!</v>
      </c>
      <c r="K660" s="136" t="e">
        <f>#REF!-#REF!</f>
        <v>#REF!</v>
      </c>
      <c r="L660" s="136" t="e">
        <f>#REF!-#REF!</f>
        <v>#REF!</v>
      </c>
      <c r="M660" s="136" t="e">
        <f>#REF!-#REF!</f>
        <v>#REF!</v>
      </c>
      <c r="N660" s="136" t="e">
        <f>#REF!-#REF!</f>
        <v>#REF!</v>
      </c>
      <c r="O660" s="136" t="e">
        <f>#REF!-#REF!</f>
        <v>#REF!</v>
      </c>
      <c r="P660" s="136" t="e">
        <f>#REF!-#REF!</f>
        <v>#REF!</v>
      </c>
      <c r="Q660" s="136" t="e">
        <f>#REF!-#REF!</f>
        <v>#REF!</v>
      </c>
      <c r="R660" s="136" t="e">
        <f>#REF!-#REF!</f>
        <v>#REF!</v>
      </c>
      <c r="S660" s="136" t="e">
        <f>#REF!-#REF!</f>
        <v>#REF!</v>
      </c>
      <c r="T660" s="136" t="e">
        <f>#REF!-#REF!</f>
        <v>#REF!</v>
      </c>
      <c r="U660" s="136" t="e">
        <f>#REF!-#REF!</f>
        <v>#REF!</v>
      </c>
      <c r="V660" s="136" t="e">
        <f>#REF!-#REF!</f>
        <v>#REF!</v>
      </c>
      <c r="W660" s="136" t="e">
        <f>#REF!-#REF!</f>
        <v>#REF!</v>
      </c>
      <c r="X660" s="136" t="e">
        <f>#REF!-#REF!</f>
        <v>#REF!</v>
      </c>
      <c r="Y660" s="136" t="e">
        <f>#REF!-#REF!</f>
        <v>#REF!</v>
      </c>
      <c r="Z660" s="136" t="e">
        <f>#REF!-#REF!</f>
        <v>#REF!</v>
      </c>
      <c r="AA660" s="136" t="e">
        <f>#REF!-#REF!</f>
        <v>#REF!</v>
      </c>
      <c r="AB660" s="136" t="e">
        <f>#REF!-#REF!</f>
        <v>#REF!</v>
      </c>
      <c r="AC660" s="136" t="e">
        <f>#REF!-#REF!</f>
        <v>#REF!</v>
      </c>
      <c r="AD660" s="136" t="e">
        <f>#REF!-#REF!</f>
        <v>#REF!</v>
      </c>
      <c r="AE660" s="136" t="e">
        <f>#REF!-#REF!</f>
        <v>#REF!</v>
      </c>
      <c r="AF660" s="136" t="e">
        <f>#REF!-#REF!</f>
        <v>#REF!</v>
      </c>
      <c r="AG660" s="136" t="e">
        <f>#REF!-#REF!</f>
        <v>#REF!</v>
      </c>
      <c r="AH660" s="136" t="e">
        <f>#REF!-#REF!</f>
        <v>#REF!</v>
      </c>
      <c r="AI660" s="136" t="e">
        <f>#REF!-#REF!</f>
        <v>#REF!</v>
      </c>
      <c r="AJ660" s="136" t="e">
        <f>#REF!-#REF!</f>
        <v>#REF!</v>
      </c>
      <c r="AK660" s="136" t="e">
        <f>#REF!-#REF!</f>
        <v>#REF!</v>
      </c>
      <c r="AL660" s="136" t="e">
        <f>#REF!-#REF!</f>
        <v>#REF!</v>
      </c>
      <c r="AM660" s="136" t="e">
        <f>#REF!-#REF!</f>
        <v>#REF!</v>
      </c>
      <c r="AN660" s="136" t="e">
        <f>#REF!-#REF!</f>
        <v>#REF!</v>
      </c>
      <c r="AO660" s="136" t="e">
        <f>#REF!-#REF!</f>
        <v>#REF!</v>
      </c>
      <c r="AP660" s="136" t="e">
        <f>#REF!-#REF!</f>
        <v>#REF!</v>
      </c>
      <c r="AQ660" s="136" t="e">
        <f>#REF!-#REF!</f>
        <v>#REF!</v>
      </c>
      <c r="AR660" s="136" t="e">
        <f>#REF!-#REF!</f>
        <v>#REF!</v>
      </c>
      <c r="AS660" s="136" t="e">
        <f>#REF!-#REF!</f>
        <v>#REF!</v>
      </c>
      <c r="AT660" s="136" t="e">
        <f>#REF!-#REF!</f>
        <v>#REF!</v>
      </c>
      <c r="AU660" s="136" t="e">
        <f>#REF!-#REF!</f>
        <v>#REF!</v>
      </c>
      <c r="AV660" s="136" t="e">
        <f>#REF!-#REF!</f>
        <v>#REF!</v>
      </c>
      <c r="AW660" s="136" t="e">
        <f>#REF!-#REF!</f>
        <v>#REF!</v>
      </c>
      <c r="AX660" s="136" t="e">
        <f>#REF!-#REF!</f>
        <v>#REF!</v>
      </c>
      <c r="AY660" s="136" t="e">
        <f>#REF!-#REF!</f>
        <v>#REF!</v>
      </c>
      <c r="AZ660" s="136" t="e">
        <f>#REF!-#REF!</f>
        <v>#REF!</v>
      </c>
      <c r="BA660" s="136" t="e">
        <f>#REF!-#REF!</f>
        <v>#REF!</v>
      </c>
      <c r="BB660" s="136" t="e">
        <f>#REF!-#REF!</f>
        <v>#REF!</v>
      </c>
      <c r="BC660" s="136" t="e">
        <f>#REF!-#REF!</f>
        <v>#REF!</v>
      </c>
      <c r="BD660" s="136" t="e">
        <f>#REF!-#REF!</f>
        <v>#REF!</v>
      </c>
      <c r="BE660" s="136" t="e">
        <f>#REF!-#REF!</f>
        <v>#REF!</v>
      </c>
      <c r="BF660" s="136" t="e">
        <f>#REF!-#REF!</f>
        <v>#REF!</v>
      </c>
      <c r="BG660" s="136" t="e">
        <f>#REF!-#REF!</f>
        <v>#REF!</v>
      </c>
      <c r="BH660" s="136" t="e">
        <f>#REF!-#REF!</f>
        <v>#REF!</v>
      </c>
      <c r="BI660" s="136" t="e">
        <f>#REF!-#REF!</f>
        <v>#REF!</v>
      </c>
      <c r="BJ660" s="136" t="e">
        <f>#REF!-#REF!</f>
        <v>#REF!</v>
      </c>
      <c r="BK660" s="136" t="e">
        <f>#REF!-#REF!</f>
        <v>#REF!</v>
      </c>
      <c r="BL660" s="136" t="e">
        <f>#REF!-#REF!</f>
        <v>#REF!</v>
      </c>
      <c r="BM660" s="136" t="e">
        <f>#REF!-#REF!</f>
        <v>#REF!</v>
      </c>
      <c r="BN660" s="136" t="e">
        <f>#REF!-#REF!</f>
        <v>#REF!</v>
      </c>
      <c r="BO660" s="136" t="e">
        <f>#REF!-#REF!</f>
        <v>#REF!</v>
      </c>
      <c r="BP660" s="136" t="e">
        <f>#REF!-#REF!</f>
        <v>#REF!</v>
      </c>
      <c r="BQ660" s="136" t="e">
        <f>#REF!-#REF!</f>
        <v>#REF!</v>
      </c>
      <c r="BR660" s="136" t="e">
        <f>#REF!-#REF!</f>
        <v>#REF!</v>
      </c>
      <c r="BS660" s="136" t="e">
        <f>#REF!-#REF!</f>
        <v>#REF!</v>
      </c>
      <c r="BT660" s="136" t="e">
        <f>#REF!-#REF!</f>
        <v>#REF!</v>
      </c>
      <c r="BU660" s="136" t="e">
        <f>#REF!-#REF!</f>
        <v>#REF!</v>
      </c>
      <c r="BV660" s="136" t="e">
        <f>#REF!-#REF!</f>
        <v>#REF!</v>
      </c>
      <c r="BW660" s="136" t="e">
        <f>#REF!-#REF!</f>
        <v>#REF!</v>
      </c>
      <c r="BX660" s="136" t="e">
        <f>#REF!-#REF!</f>
        <v>#REF!</v>
      </c>
      <c r="BY660" s="136" t="e">
        <f>#REF!-#REF!</f>
        <v>#REF!</v>
      </c>
      <c r="CA660" s="136" t="e">
        <f>#REF!-#REF!</f>
        <v>#REF!</v>
      </c>
      <c r="CB660" s="136" t="e">
        <f>#REF!-#REF!</f>
        <v>#REF!</v>
      </c>
    </row>
    <row r="661" spans="8:80" hidden="1" x14ac:dyDescent="0.3">
      <c r="H661" s="136">
        <f t="shared" ref="H661:BS664" si="159">H224-BZ224</f>
        <v>0</v>
      </c>
      <c r="I661" s="136">
        <f t="shared" si="159"/>
        <v>0</v>
      </c>
      <c r="J661" s="136">
        <f t="shared" si="159"/>
        <v>0</v>
      </c>
      <c r="K661" s="136">
        <f t="shared" si="159"/>
        <v>0</v>
      </c>
      <c r="L661" s="136">
        <f t="shared" si="159"/>
        <v>0</v>
      </c>
      <c r="M661" s="136">
        <f t="shared" si="159"/>
        <v>0</v>
      </c>
      <c r="N661" s="136">
        <f t="shared" si="159"/>
        <v>0</v>
      </c>
      <c r="O661" s="136">
        <f t="shared" si="159"/>
        <v>0</v>
      </c>
      <c r="P661" s="136">
        <f t="shared" si="159"/>
        <v>0</v>
      </c>
      <c r="Q661" s="136">
        <f t="shared" si="159"/>
        <v>0</v>
      </c>
      <c r="R661" s="136">
        <f t="shared" si="159"/>
        <v>0</v>
      </c>
      <c r="S661" s="136">
        <f t="shared" si="159"/>
        <v>0</v>
      </c>
      <c r="T661" s="136">
        <f t="shared" si="159"/>
        <v>0</v>
      </c>
      <c r="U661" s="136">
        <f t="shared" si="159"/>
        <v>0</v>
      </c>
      <c r="V661" s="136">
        <f t="shared" si="159"/>
        <v>0</v>
      </c>
      <c r="W661" s="136">
        <f t="shared" si="159"/>
        <v>0</v>
      </c>
      <c r="X661" s="136">
        <f t="shared" si="159"/>
        <v>0</v>
      </c>
      <c r="Y661" s="136">
        <f t="shared" si="159"/>
        <v>0</v>
      </c>
      <c r="Z661" s="136">
        <f t="shared" si="159"/>
        <v>0</v>
      </c>
      <c r="AA661" s="136">
        <f t="shared" si="159"/>
        <v>0</v>
      </c>
      <c r="AB661" s="136">
        <f t="shared" si="159"/>
        <v>0</v>
      </c>
      <c r="AC661" s="136">
        <f t="shared" si="159"/>
        <v>0</v>
      </c>
      <c r="AD661" s="136">
        <f t="shared" si="159"/>
        <v>0</v>
      </c>
      <c r="AE661" s="136">
        <f t="shared" si="159"/>
        <v>0</v>
      </c>
      <c r="AF661" s="136">
        <f t="shared" si="159"/>
        <v>0</v>
      </c>
      <c r="AG661" s="136">
        <f t="shared" si="159"/>
        <v>0</v>
      </c>
      <c r="AH661" s="136">
        <f t="shared" si="159"/>
        <v>0</v>
      </c>
      <c r="AI661" s="136">
        <f t="shared" si="159"/>
        <v>0</v>
      </c>
      <c r="AJ661" s="136">
        <f t="shared" si="159"/>
        <v>0</v>
      </c>
      <c r="AK661" s="136">
        <f t="shared" si="159"/>
        <v>0</v>
      </c>
      <c r="AL661" s="136">
        <f t="shared" si="159"/>
        <v>0</v>
      </c>
      <c r="AM661" s="136">
        <f t="shared" si="159"/>
        <v>0</v>
      </c>
      <c r="AN661" s="136">
        <f t="shared" si="159"/>
        <v>0</v>
      </c>
      <c r="AO661" s="136">
        <f t="shared" si="159"/>
        <v>0</v>
      </c>
      <c r="AP661" s="136">
        <f t="shared" si="159"/>
        <v>0</v>
      </c>
      <c r="AQ661" s="136">
        <f t="shared" si="159"/>
        <v>0</v>
      </c>
      <c r="AR661" s="136">
        <f t="shared" si="159"/>
        <v>0</v>
      </c>
      <c r="AS661" s="136">
        <f t="shared" si="159"/>
        <v>0</v>
      </c>
      <c r="AT661" s="136">
        <f t="shared" si="159"/>
        <v>0</v>
      </c>
      <c r="AU661" s="136">
        <f t="shared" si="159"/>
        <v>0</v>
      </c>
      <c r="AV661" s="136">
        <f t="shared" si="159"/>
        <v>0</v>
      </c>
      <c r="AW661" s="136">
        <f t="shared" si="159"/>
        <v>0</v>
      </c>
      <c r="AX661" s="136">
        <f t="shared" si="159"/>
        <v>0</v>
      </c>
      <c r="AY661" s="136">
        <f t="shared" si="159"/>
        <v>0</v>
      </c>
      <c r="AZ661" s="136">
        <f t="shared" si="159"/>
        <v>0</v>
      </c>
      <c r="BA661" s="136">
        <f t="shared" si="159"/>
        <v>0</v>
      </c>
      <c r="BB661" s="136">
        <f t="shared" si="159"/>
        <v>0</v>
      </c>
      <c r="BC661" s="136">
        <f t="shared" si="159"/>
        <v>0</v>
      </c>
      <c r="BD661" s="136">
        <f t="shared" si="159"/>
        <v>0</v>
      </c>
      <c r="BE661" s="136">
        <f t="shared" si="159"/>
        <v>0</v>
      </c>
      <c r="BF661" s="136">
        <f t="shared" si="159"/>
        <v>0</v>
      </c>
      <c r="BG661" s="136">
        <f t="shared" si="159"/>
        <v>0</v>
      </c>
      <c r="BH661" s="136">
        <f t="shared" si="159"/>
        <v>0</v>
      </c>
      <c r="BI661" s="136">
        <f t="shared" si="159"/>
        <v>0</v>
      </c>
      <c r="BJ661" s="136">
        <f t="shared" si="159"/>
        <v>0</v>
      </c>
      <c r="BK661" s="136">
        <f t="shared" si="159"/>
        <v>0</v>
      </c>
      <c r="BL661" s="136">
        <f t="shared" si="159"/>
        <v>0</v>
      </c>
      <c r="BM661" s="136">
        <f t="shared" si="159"/>
        <v>0</v>
      </c>
      <c r="BN661" s="136">
        <f t="shared" si="159"/>
        <v>0</v>
      </c>
      <c r="BO661" s="136">
        <f t="shared" si="159"/>
        <v>0</v>
      </c>
      <c r="BP661" s="136">
        <f t="shared" si="159"/>
        <v>0</v>
      </c>
      <c r="BQ661" s="136">
        <f t="shared" si="159"/>
        <v>0</v>
      </c>
      <c r="BR661" s="136">
        <f t="shared" si="159"/>
        <v>0</v>
      </c>
      <c r="BS661" s="136">
        <f t="shared" si="159"/>
        <v>0</v>
      </c>
      <c r="BT661" s="136">
        <f t="shared" ref="BP661:BY664" si="160">BT224-EL224</f>
        <v>0</v>
      </c>
      <c r="BU661" s="136">
        <f t="shared" si="160"/>
        <v>0</v>
      </c>
      <c r="BV661" s="136">
        <f t="shared" si="160"/>
        <v>0</v>
      </c>
      <c r="BW661" s="136">
        <f t="shared" si="160"/>
        <v>0</v>
      </c>
      <c r="BX661" s="136">
        <f t="shared" si="160"/>
        <v>0</v>
      </c>
      <c r="BY661" s="136">
        <f t="shared" si="160"/>
        <v>0</v>
      </c>
      <c r="CA661" s="136" t="e">
        <f>CA224-#REF!</f>
        <v>#REF!</v>
      </c>
      <c r="CB661" s="136" t="e">
        <f>CB224-#REF!</f>
        <v>#REF!</v>
      </c>
    </row>
    <row r="662" spans="8:80" hidden="1" x14ac:dyDescent="0.3">
      <c r="H662" s="136">
        <f t="shared" si="159"/>
        <v>0</v>
      </c>
      <c r="I662" s="136">
        <f t="shared" si="159"/>
        <v>0</v>
      </c>
      <c r="J662" s="136">
        <f t="shared" si="159"/>
        <v>0</v>
      </c>
      <c r="K662" s="136">
        <f t="shared" si="159"/>
        <v>0</v>
      </c>
      <c r="L662" s="136">
        <f t="shared" si="159"/>
        <v>0</v>
      </c>
      <c r="M662" s="136">
        <f t="shared" si="159"/>
        <v>0</v>
      </c>
      <c r="N662" s="136">
        <f t="shared" si="159"/>
        <v>0</v>
      </c>
      <c r="O662" s="136">
        <f t="shared" si="159"/>
        <v>0</v>
      </c>
      <c r="P662" s="136">
        <f t="shared" si="159"/>
        <v>0</v>
      </c>
      <c r="Q662" s="136">
        <f t="shared" si="159"/>
        <v>0</v>
      </c>
      <c r="R662" s="136">
        <f t="shared" si="159"/>
        <v>0</v>
      </c>
      <c r="S662" s="136">
        <f t="shared" si="159"/>
        <v>0</v>
      </c>
      <c r="T662" s="136">
        <f t="shared" si="159"/>
        <v>0</v>
      </c>
      <c r="U662" s="136">
        <f t="shared" si="159"/>
        <v>0</v>
      </c>
      <c r="V662" s="136">
        <f t="shared" si="159"/>
        <v>0</v>
      </c>
      <c r="W662" s="136">
        <f t="shared" si="159"/>
        <v>0</v>
      </c>
      <c r="X662" s="136">
        <f t="shared" si="159"/>
        <v>0</v>
      </c>
      <c r="Y662" s="136">
        <f t="shared" si="159"/>
        <v>0</v>
      </c>
      <c r="Z662" s="136">
        <f t="shared" si="159"/>
        <v>0</v>
      </c>
      <c r="AA662" s="136">
        <f t="shared" si="159"/>
        <v>0</v>
      </c>
      <c r="AB662" s="136">
        <f t="shared" si="159"/>
        <v>0</v>
      </c>
      <c r="AC662" s="136">
        <f t="shared" si="159"/>
        <v>0</v>
      </c>
      <c r="AD662" s="136">
        <f t="shared" si="159"/>
        <v>0</v>
      </c>
      <c r="AE662" s="136">
        <f t="shared" si="159"/>
        <v>0</v>
      </c>
      <c r="AF662" s="136">
        <f t="shared" si="159"/>
        <v>0</v>
      </c>
      <c r="AG662" s="136">
        <f t="shared" si="159"/>
        <v>0</v>
      </c>
      <c r="AH662" s="136">
        <f t="shared" si="159"/>
        <v>0</v>
      </c>
      <c r="AI662" s="136">
        <f t="shared" si="159"/>
        <v>0</v>
      </c>
      <c r="AJ662" s="136">
        <f t="shared" si="159"/>
        <v>0</v>
      </c>
      <c r="AK662" s="136">
        <f t="shared" si="159"/>
        <v>0</v>
      </c>
      <c r="AL662" s="136">
        <f t="shared" si="159"/>
        <v>0</v>
      </c>
      <c r="AM662" s="136">
        <f t="shared" si="159"/>
        <v>0</v>
      </c>
      <c r="AN662" s="136">
        <f t="shared" si="159"/>
        <v>0</v>
      </c>
      <c r="AO662" s="136">
        <f t="shared" si="159"/>
        <v>0</v>
      </c>
      <c r="AP662" s="136">
        <f t="shared" si="159"/>
        <v>0</v>
      </c>
      <c r="AQ662" s="136">
        <f t="shared" si="159"/>
        <v>0</v>
      </c>
      <c r="AR662" s="136">
        <f t="shared" si="159"/>
        <v>0</v>
      </c>
      <c r="AS662" s="136">
        <f t="shared" si="159"/>
        <v>0</v>
      </c>
      <c r="AT662" s="136">
        <f t="shared" si="159"/>
        <v>0</v>
      </c>
      <c r="AU662" s="136">
        <f t="shared" si="159"/>
        <v>0</v>
      </c>
      <c r="AV662" s="136">
        <f t="shared" si="159"/>
        <v>0</v>
      </c>
      <c r="AW662" s="136">
        <f t="shared" si="159"/>
        <v>0</v>
      </c>
      <c r="AX662" s="136">
        <f t="shared" si="159"/>
        <v>0</v>
      </c>
      <c r="AY662" s="136">
        <f t="shared" si="159"/>
        <v>0</v>
      </c>
      <c r="AZ662" s="136">
        <f t="shared" si="159"/>
        <v>0</v>
      </c>
      <c r="BA662" s="136">
        <f t="shared" si="159"/>
        <v>0</v>
      </c>
      <c r="BB662" s="136">
        <f t="shared" si="159"/>
        <v>0</v>
      </c>
      <c r="BC662" s="136">
        <f t="shared" si="159"/>
        <v>0</v>
      </c>
      <c r="BD662" s="136">
        <f t="shared" si="159"/>
        <v>0</v>
      </c>
      <c r="BE662" s="136">
        <f t="shared" si="159"/>
        <v>0</v>
      </c>
      <c r="BF662" s="136">
        <f t="shared" si="159"/>
        <v>0</v>
      </c>
      <c r="BG662" s="136">
        <f t="shared" si="159"/>
        <v>0</v>
      </c>
      <c r="BH662" s="136">
        <f t="shared" si="159"/>
        <v>0</v>
      </c>
      <c r="BI662" s="136">
        <f t="shared" si="159"/>
        <v>0</v>
      </c>
      <c r="BJ662" s="136">
        <f t="shared" si="159"/>
        <v>0</v>
      </c>
      <c r="BK662" s="136">
        <f t="shared" si="159"/>
        <v>0</v>
      </c>
      <c r="BL662" s="136">
        <f t="shared" si="159"/>
        <v>0</v>
      </c>
      <c r="BM662" s="136">
        <f t="shared" si="159"/>
        <v>0</v>
      </c>
      <c r="BN662" s="136">
        <f t="shared" si="159"/>
        <v>0</v>
      </c>
      <c r="BO662" s="136">
        <f t="shared" si="159"/>
        <v>0</v>
      </c>
      <c r="BP662" s="136">
        <f t="shared" si="160"/>
        <v>0</v>
      </c>
      <c r="BQ662" s="136">
        <f t="shared" si="160"/>
        <v>0</v>
      </c>
      <c r="BR662" s="136">
        <f t="shared" si="160"/>
        <v>0</v>
      </c>
      <c r="BS662" s="136">
        <f t="shared" si="160"/>
        <v>0</v>
      </c>
      <c r="BT662" s="136">
        <f t="shared" si="160"/>
        <v>0</v>
      </c>
      <c r="BU662" s="136">
        <f t="shared" si="160"/>
        <v>0</v>
      </c>
      <c r="BV662" s="136">
        <f t="shared" si="160"/>
        <v>0</v>
      </c>
      <c r="BW662" s="136">
        <f t="shared" si="160"/>
        <v>0</v>
      </c>
      <c r="BX662" s="136">
        <f t="shared" si="160"/>
        <v>0</v>
      </c>
      <c r="BY662" s="136">
        <f t="shared" si="160"/>
        <v>0</v>
      </c>
      <c r="CA662" s="136" t="e">
        <f>CA225-#REF!</f>
        <v>#REF!</v>
      </c>
      <c r="CB662" s="136" t="e">
        <f>CB225-#REF!</f>
        <v>#REF!</v>
      </c>
    </row>
    <row r="663" spans="8:80" hidden="1" x14ac:dyDescent="0.3">
      <c r="H663" s="136">
        <f t="shared" si="159"/>
        <v>0</v>
      </c>
      <c r="I663" s="136">
        <f t="shared" si="159"/>
        <v>0</v>
      </c>
      <c r="J663" s="136">
        <f t="shared" si="159"/>
        <v>0</v>
      </c>
      <c r="K663" s="136">
        <f t="shared" si="159"/>
        <v>0</v>
      </c>
      <c r="L663" s="136">
        <f t="shared" si="159"/>
        <v>0</v>
      </c>
      <c r="M663" s="136">
        <f t="shared" si="159"/>
        <v>0</v>
      </c>
      <c r="N663" s="136">
        <f t="shared" si="159"/>
        <v>0</v>
      </c>
      <c r="O663" s="136">
        <f t="shared" si="159"/>
        <v>0</v>
      </c>
      <c r="P663" s="136">
        <f t="shared" si="159"/>
        <v>0</v>
      </c>
      <c r="Q663" s="136">
        <f t="shared" si="159"/>
        <v>0</v>
      </c>
      <c r="R663" s="136">
        <f t="shared" si="159"/>
        <v>0</v>
      </c>
      <c r="S663" s="136">
        <f t="shared" si="159"/>
        <v>0</v>
      </c>
      <c r="T663" s="136">
        <f t="shared" si="159"/>
        <v>0</v>
      </c>
      <c r="U663" s="136">
        <f t="shared" si="159"/>
        <v>0</v>
      </c>
      <c r="V663" s="136">
        <f t="shared" si="159"/>
        <v>0</v>
      </c>
      <c r="W663" s="136">
        <f t="shared" si="159"/>
        <v>0</v>
      </c>
      <c r="X663" s="136">
        <f t="shared" si="159"/>
        <v>0</v>
      </c>
      <c r="Y663" s="136">
        <f t="shared" si="159"/>
        <v>0</v>
      </c>
      <c r="Z663" s="136">
        <f t="shared" si="159"/>
        <v>0</v>
      </c>
      <c r="AA663" s="136">
        <f t="shared" si="159"/>
        <v>0</v>
      </c>
      <c r="AB663" s="136">
        <f t="shared" si="159"/>
        <v>0</v>
      </c>
      <c r="AC663" s="136">
        <f t="shared" si="159"/>
        <v>0</v>
      </c>
      <c r="AD663" s="136">
        <f t="shared" si="159"/>
        <v>0</v>
      </c>
      <c r="AE663" s="136">
        <f t="shared" si="159"/>
        <v>0</v>
      </c>
      <c r="AF663" s="136">
        <f t="shared" si="159"/>
        <v>0</v>
      </c>
      <c r="AG663" s="136">
        <f t="shared" si="159"/>
        <v>0</v>
      </c>
      <c r="AH663" s="136">
        <f t="shared" si="159"/>
        <v>0</v>
      </c>
      <c r="AI663" s="136">
        <f t="shared" si="159"/>
        <v>0</v>
      </c>
      <c r="AJ663" s="136">
        <f t="shared" si="159"/>
        <v>0</v>
      </c>
      <c r="AK663" s="136">
        <f t="shared" si="159"/>
        <v>0</v>
      </c>
      <c r="AL663" s="136">
        <f t="shared" si="159"/>
        <v>0</v>
      </c>
      <c r="AM663" s="136">
        <f t="shared" si="159"/>
        <v>0</v>
      </c>
      <c r="AN663" s="136">
        <f t="shared" si="159"/>
        <v>0</v>
      </c>
      <c r="AO663" s="136">
        <f t="shared" si="159"/>
        <v>0</v>
      </c>
      <c r="AP663" s="136">
        <f t="shared" si="159"/>
        <v>0</v>
      </c>
      <c r="AQ663" s="136">
        <f t="shared" si="159"/>
        <v>0</v>
      </c>
      <c r="AR663" s="136">
        <f t="shared" si="159"/>
        <v>0</v>
      </c>
      <c r="AS663" s="136">
        <f t="shared" si="159"/>
        <v>0</v>
      </c>
      <c r="AT663" s="136">
        <f t="shared" si="159"/>
        <v>0</v>
      </c>
      <c r="AU663" s="136">
        <f t="shared" si="159"/>
        <v>0</v>
      </c>
      <c r="AV663" s="136">
        <f t="shared" si="159"/>
        <v>0</v>
      </c>
      <c r="AW663" s="136">
        <f t="shared" si="159"/>
        <v>0</v>
      </c>
      <c r="AX663" s="136">
        <f t="shared" si="159"/>
        <v>0</v>
      </c>
      <c r="AY663" s="136">
        <f t="shared" si="159"/>
        <v>0</v>
      </c>
      <c r="AZ663" s="136">
        <f t="shared" si="159"/>
        <v>0</v>
      </c>
      <c r="BA663" s="136">
        <f t="shared" si="159"/>
        <v>0</v>
      </c>
      <c r="BB663" s="136">
        <f t="shared" si="159"/>
        <v>0</v>
      </c>
      <c r="BC663" s="136">
        <f t="shared" si="159"/>
        <v>0</v>
      </c>
      <c r="BD663" s="136">
        <f t="shared" si="159"/>
        <v>0</v>
      </c>
      <c r="BE663" s="136">
        <f t="shared" si="159"/>
        <v>0</v>
      </c>
      <c r="BF663" s="136">
        <f t="shared" si="159"/>
        <v>0</v>
      </c>
      <c r="BG663" s="136">
        <f t="shared" si="159"/>
        <v>0</v>
      </c>
      <c r="BH663" s="136">
        <f t="shared" si="159"/>
        <v>0</v>
      </c>
      <c r="BI663" s="136">
        <f t="shared" si="159"/>
        <v>0</v>
      </c>
      <c r="BJ663" s="136">
        <f t="shared" si="159"/>
        <v>0</v>
      </c>
      <c r="BK663" s="136">
        <f t="shared" si="159"/>
        <v>0</v>
      </c>
      <c r="BL663" s="136">
        <f t="shared" si="159"/>
        <v>0</v>
      </c>
      <c r="BM663" s="136">
        <f t="shared" si="159"/>
        <v>0</v>
      </c>
      <c r="BN663" s="136">
        <f t="shared" si="159"/>
        <v>0</v>
      </c>
      <c r="BO663" s="136">
        <f t="shared" si="159"/>
        <v>0</v>
      </c>
      <c r="BP663" s="136">
        <f t="shared" si="160"/>
        <v>0</v>
      </c>
      <c r="BQ663" s="136">
        <f t="shared" si="160"/>
        <v>0</v>
      </c>
      <c r="BR663" s="136">
        <f t="shared" si="160"/>
        <v>0</v>
      </c>
      <c r="BS663" s="136">
        <f t="shared" si="160"/>
        <v>0</v>
      </c>
      <c r="BT663" s="136">
        <f t="shared" si="160"/>
        <v>0</v>
      </c>
      <c r="BU663" s="136">
        <f t="shared" si="160"/>
        <v>0</v>
      </c>
      <c r="BV663" s="136">
        <f t="shared" si="160"/>
        <v>0</v>
      </c>
      <c r="BW663" s="136">
        <f t="shared" si="160"/>
        <v>0</v>
      </c>
      <c r="BX663" s="136">
        <f t="shared" si="160"/>
        <v>0</v>
      </c>
      <c r="BY663" s="136">
        <f t="shared" si="160"/>
        <v>0</v>
      </c>
      <c r="CA663" s="136" t="e">
        <f>CA226-#REF!</f>
        <v>#REF!</v>
      </c>
      <c r="CB663" s="136" t="e">
        <f>CB226-#REF!</f>
        <v>#REF!</v>
      </c>
    </row>
    <row r="664" spans="8:80" hidden="1" x14ac:dyDescent="0.3">
      <c r="H664" s="136">
        <f t="shared" si="159"/>
        <v>0</v>
      </c>
      <c r="I664" s="136">
        <f t="shared" si="159"/>
        <v>0</v>
      </c>
      <c r="J664" s="136">
        <f t="shared" si="159"/>
        <v>0</v>
      </c>
      <c r="K664" s="136">
        <f t="shared" si="159"/>
        <v>0</v>
      </c>
      <c r="L664" s="136">
        <f t="shared" si="159"/>
        <v>0</v>
      </c>
      <c r="M664" s="136">
        <f t="shared" si="159"/>
        <v>0</v>
      </c>
      <c r="N664" s="136">
        <f t="shared" si="159"/>
        <v>0</v>
      </c>
      <c r="O664" s="136">
        <f t="shared" si="159"/>
        <v>0</v>
      </c>
      <c r="P664" s="136">
        <f t="shared" si="159"/>
        <v>0</v>
      </c>
      <c r="Q664" s="136">
        <f t="shared" si="159"/>
        <v>0</v>
      </c>
      <c r="R664" s="136">
        <f t="shared" si="159"/>
        <v>0</v>
      </c>
      <c r="S664" s="136">
        <f t="shared" si="159"/>
        <v>0</v>
      </c>
      <c r="T664" s="136">
        <f t="shared" si="159"/>
        <v>0</v>
      </c>
      <c r="U664" s="136">
        <f t="shared" si="159"/>
        <v>0</v>
      </c>
      <c r="V664" s="136">
        <f t="shared" si="159"/>
        <v>0</v>
      </c>
      <c r="W664" s="136">
        <f t="shared" si="159"/>
        <v>0</v>
      </c>
      <c r="X664" s="136">
        <f t="shared" si="159"/>
        <v>0</v>
      </c>
      <c r="Y664" s="136">
        <f t="shared" si="159"/>
        <v>0</v>
      </c>
      <c r="Z664" s="136">
        <f t="shared" si="159"/>
        <v>0</v>
      </c>
      <c r="AA664" s="136">
        <f t="shared" si="159"/>
        <v>0</v>
      </c>
      <c r="AB664" s="136">
        <f t="shared" si="159"/>
        <v>0</v>
      </c>
      <c r="AC664" s="136">
        <f t="shared" si="159"/>
        <v>0</v>
      </c>
      <c r="AD664" s="136">
        <f t="shared" si="159"/>
        <v>0</v>
      </c>
      <c r="AE664" s="136">
        <f t="shared" si="159"/>
        <v>0</v>
      </c>
      <c r="AF664" s="136">
        <f t="shared" si="159"/>
        <v>0</v>
      </c>
      <c r="AG664" s="136">
        <f t="shared" si="159"/>
        <v>0</v>
      </c>
      <c r="AH664" s="136">
        <f t="shared" si="159"/>
        <v>0</v>
      </c>
      <c r="AI664" s="136">
        <f t="shared" si="159"/>
        <v>0</v>
      </c>
      <c r="AJ664" s="136">
        <f t="shared" si="159"/>
        <v>0</v>
      </c>
      <c r="AK664" s="136">
        <f t="shared" si="159"/>
        <v>0</v>
      </c>
      <c r="AL664" s="136">
        <f t="shared" si="159"/>
        <v>0</v>
      </c>
      <c r="AM664" s="136">
        <f t="shared" si="159"/>
        <v>0</v>
      </c>
      <c r="AN664" s="136">
        <f t="shared" si="159"/>
        <v>0</v>
      </c>
      <c r="AO664" s="136">
        <f t="shared" si="159"/>
        <v>0</v>
      </c>
      <c r="AP664" s="136">
        <f t="shared" si="159"/>
        <v>0</v>
      </c>
      <c r="AQ664" s="136">
        <f t="shared" si="159"/>
        <v>0</v>
      </c>
      <c r="AR664" s="136">
        <f t="shared" si="159"/>
        <v>0</v>
      </c>
      <c r="AS664" s="136">
        <f t="shared" si="159"/>
        <v>0</v>
      </c>
      <c r="AT664" s="136">
        <f t="shared" si="159"/>
        <v>0</v>
      </c>
      <c r="AU664" s="136">
        <f t="shared" si="159"/>
        <v>0</v>
      </c>
      <c r="AV664" s="136">
        <f t="shared" si="159"/>
        <v>0</v>
      </c>
      <c r="AW664" s="136">
        <f t="shared" si="159"/>
        <v>0</v>
      </c>
      <c r="AX664" s="136">
        <f t="shared" si="159"/>
        <v>0</v>
      </c>
      <c r="AY664" s="136">
        <f t="shared" si="159"/>
        <v>0</v>
      </c>
      <c r="AZ664" s="136">
        <f t="shared" si="159"/>
        <v>0</v>
      </c>
      <c r="BA664" s="136">
        <f t="shared" si="159"/>
        <v>0</v>
      </c>
      <c r="BB664" s="136">
        <f t="shared" si="159"/>
        <v>0</v>
      </c>
      <c r="BC664" s="136">
        <f t="shared" si="159"/>
        <v>0</v>
      </c>
      <c r="BD664" s="136">
        <f t="shared" si="159"/>
        <v>0</v>
      </c>
      <c r="BE664" s="136">
        <f t="shared" si="159"/>
        <v>0</v>
      </c>
      <c r="BF664" s="136">
        <f t="shared" si="159"/>
        <v>0</v>
      </c>
      <c r="BG664" s="136">
        <f t="shared" si="159"/>
        <v>0</v>
      </c>
      <c r="BH664" s="136">
        <f t="shared" si="159"/>
        <v>0</v>
      </c>
      <c r="BI664" s="136">
        <f t="shared" si="159"/>
        <v>0</v>
      </c>
      <c r="BJ664" s="136">
        <f t="shared" si="159"/>
        <v>0</v>
      </c>
      <c r="BK664" s="136">
        <f t="shared" si="159"/>
        <v>0</v>
      </c>
      <c r="BL664" s="136">
        <f t="shared" si="159"/>
        <v>0</v>
      </c>
      <c r="BM664" s="136">
        <f t="shared" si="159"/>
        <v>0</v>
      </c>
      <c r="BN664" s="136">
        <f t="shared" si="159"/>
        <v>0</v>
      </c>
      <c r="BO664" s="136">
        <f t="shared" si="159"/>
        <v>0</v>
      </c>
      <c r="BP664" s="136">
        <f t="shared" si="160"/>
        <v>0</v>
      </c>
      <c r="BQ664" s="136">
        <f t="shared" si="160"/>
        <v>0</v>
      </c>
      <c r="BR664" s="136">
        <f t="shared" si="160"/>
        <v>0</v>
      </c>
      <c r="BS664" s="136">
        <f t="shared" si="160"/>
        <v>0</v>
      </c>
      <c r="BT664" s="136">
        <f t="shared" si="160"/>
        <v>0</v>
      </c>
      <c r="BU664" s="136">
        <f t="shared" si="160"/>
        <v>0</v>
      </c>
      <c r="BV664" s="136">
        <f t="shared" si="160"/>
        <v>0</v>
      </c>
      <c r="BW664" s="136">
        <f t="shared" si="160"/>
        <v>0</v>
      </c>
      <c r="BX664" s="136">
        <f t="shared" si="160"/>
        <v>0</v>
      </c>
      <c r="BY664" s="136">
        <f t="shared" si="160"/>
        <v>0</v>
      </c>
      <c r="CA664" s="136" t="e">
        <f>CA227-#REF!</f>
        <v>#REF!</v>
      </c>
      <c r="CB664" s="136" t="e">
        <f>CB227-#REF!</f>
        <v>#REF!</v>
      </c>
    </row>
    <row r="665" spans="8:80" hidden="1" x14ac:dyDescent="0.3"/>
    <row r="666" spans="8:80" hidden="1" x14ac:dyDescent="0.3"/>
    <row r="667" spans="8:80" hidden="1" x14ac:dyDescent="0.3"/>
    <row r="668" spans="8:80" hidden="1" x14ac:dyDescent="0.3">
      <c r="H668" s="136">
        <f t="shared" ref="H668:BS670" si="161">H231-BZ231</f>
        <v>0</v>
      </c>
      <c r="I668" s="136">
        <f t="shared" si="161"/>
        <v>0</v>
      </c>
      <c r="J668" s="136">
        <f t="shared" si="161"/>
        <v>0</v>
      </c>
      <c r="K668" s="136">
        <f t="shared" si="161"/>
        <v>0</v>
      </c>
      <c r="L668" s="136">
        <f t="shared" si="161"/>
        <v>0</v>
      </c>
      <c r="M668" s="136">
        <f t="shared" si="161"/>
        <v>0</v>
      </c>
      <c r="N668" s="136">
        <f t="shared" si="161"/>
        <v>0</v>
      </c>
      <c r="O668" s="136">
        <f t="shared" si="161"/>
        <v>0</v>
      </c>
      <c r="P668" s="136">
        <f t="shared" si="161"/>
        <v>0</v>
      </c>
      <c r="Q668" s="136">
        <f t="shared" si="161"/>
        <v>0</v>
      </c>
      <c r="R668" s="136">
        <f t="shared" si="161"/>
        <v>0</v>
      </c>
      <c r="S668" s="136">
        <f t="shared" si="161"/>
        <v>0</v>
      </c>
      <c r="T668" s="136">
        <f t="shared" si="161"/>
        <v>0</v>
      </c>
      <c r="U668" s="136">
        <f t="shared" si="161"/>
        <v>0</v>
      </c>
      <c r="V668" s="136">
        <f t="shared" si="161"/>
        <v>0</v>
      </c>
      <c r="W668" s="136">
        <f t="shared" si="161"/>
        <v>0</v>
      </c>
      <c r="X668" s="136">
        <f t="shared" si="161"/>
        <v>0</v>
      </c>
      <c r="Y668" s="136">
        <f t="shared" si="161"/>
        <v>0</v>
      </c>
      <c r="Z668" s="136">
        <f t="shared" si="161"/>
        <v>0</v>
      </c>
      <c r="AA668" s="136">
        <f t="shared" si="161"/>
        <v>0</v>
      </c>
      <c r="AB668" s="136">
        <f t="shared" si="161"/>
        <v>0</v>
      </c>
      <c r="AC668" s="136">
        <f t="shared" si="161"/>
        <v>0</v>
      </c>
      <c r="AD668" s="136">
        <f t="shared" si="161"/>
        <v>0</v>
      </c>
      <c r="AE668" s="136">
        <f t="shared" si="161"/>
        <v>0</v>
      </c>
      <c r="AF668" s="136">
        <f t="shared" si="161"/>
        <v>0</v>
      </c>
      <c r="AG668" s="136">
        <f t="shared" si="161"/>
        <v>0</v>
      </c>
      <c r="AH668" s="136">
        <f t="shared" si="161"/>
        <v>0</v>
      </c>
      <c r="AI668" s="136">
        <f t="shared" si="161"/>
        <v>0</v>
      </c>
      <c r="AJ668" s="136">
        <f t="shared" si="161"/>
        <v>0</v>
      </c>
      <c r="AK668" s="136">
        <f t="shared" si="161"/>
        <v>0</v>
      </c>
      <c r="AL668" s="136">
        <f t="shared" si="161"/>
        <v>0</v>
      </c>
      <c r="AM668" s="136">
        <f t="shared" si="161"/>
        <v>0</v>
      </c>
      <c r="AN668" s="136">
        <f t="shared" si="161"/>
        <v>0</v>
      </c>
      <c r="AO668" s="136">
        <f t="shared" si="161"/>
        <v>0</v>
      </c>
      <c r="AP668" s="136">
        <f t="shared" si="161"/>
        <v>0</v>
      </c>
      <c r="AQ668" s="136">
        <f t="shared" si="161"/>
        <v>0</v>
      </c>
      <c r="AR668" s="136">
        <f t="shared" si="161"/>
        <v>0</v>
      </c>
      <c r="AS668" s="136">
        <f t="shared" si="161"/>
        <v>0</v>
      </c>
      <c r="AT668" s="136">
        <f t="shared" si="161"/>
        <v>0</v>
      </c>
      <c r="AU668" s="136">
        <f t="shared" si="161"/>
        <v>0</v>
      </c>
      <c r="AV668" s="136">
        <f t="shared" si="161"/>
        <v>0</v>
      </c>
      <c r="AW668" s="136">
        <f t="shared" si="161"/>
        <v>0</v>
      </c>
      <c r="AX668" s="136">
        <f t="shared" si="161"/>
        <v>0</v>
      </c>
      <c r="AY668" s="136">
        <f t="shared" si="161"/>
        <v>0</v>
      </c>
      <c r="AZ668" s="136">
        <f t="shared" si="161"/>
        <v>0</v>
      </c>
      <c r="BA668" s="136">
        <f t="shared" si="161"/>
        <v>0</v>
      </c>
      <c r="BB668" s="136">
        <f t="shared" si="161"/>
        <v>0</v>
      </c>
      <c r="BC668" s="136">
        <f t="shared" si="161"/>
        <v>0</v>
      </c>
      <c r="BD668" s="136">
        <f t="shared" si="161"/>
        <v>0</v>
      </c>
      <c r="BE668" s="136">
        <f t="shared" si="161"/>
        <v>0</v>
      </c>
      <c r="BF668" s="136">
        <f t="shared" si="161"/>
        <v>0</v>
      </c>
      <c r="BG668" s="136">
        <f t="shared" si="161"/>
        <v>0</v>
      </c>
      <c r="BH668" s="136">
        <f t="shared" si="161"/>
        <v>0</v>
      </c>
      <c r="BI668" s="136">
        <f t="shared" si="161"/>
        <v>0</v>
      </c>
      <c r="BJ668" s="136">
        <f t="shared" si="161"/>
        <v>0</v>
      </c>
      <c r="BK668" s="136">
        <f t="shared" si="161"/>
        <v>0</v>
      </c>
      <c r="BL668" s="136">
        <f t="shared" si="161"/>
        <v>0</v>
      </c>
      <c r="BM668" s="136">
        <f t="shared" si="161"/>
        <v>0</v>
      </c>
      <c r="BN668" s="136">
        <f t="shared" si="161"/>
        <v>0</v>
      </c>
      <c r="BO668" s="136">
        <f t="shared" si="161"/>
        <v>0</v>
      </c>
      <c r="BP668" s="136">
        <f t="shared" si="161"/>
        <v>0</v>
      </c>
      <c r="BQ668" s="136">
        <f t="shared" si="161"/>
        <v>0</v>
      </c>
      <c r="BR668" s="136">
        <f t="shared" si="161"/>
        <v>0</v>
      </c>
      <c r="BS668" s="136">
        <f t="shared" si="161"/>
        <v>0</v>
      </c>
      <c r="BT668" s="136">
        <f t="shared" ref="BP668:BY670" si="162">BT231-EL231</f>
        <v>0</v>
      </c>
      <c r="BU668" s="136">
        <f t="shared" si="162"/>
        <v>0</v>
      </c>
      <c r="BV668" s="136">
        <f t="shared" si="162"/>
        <v>0</v>
      </c>
      <c r="BW668" s="136">
        <f t="shared" si="162"/>
        <v>0</v>
      </c>
      <c r="BX668" s="136">
        <f t="shared" si="162"/>
        <v>0</v>
      </c>
      <c r="BY668" s="136">
        <f t="shared" si="162"/>
        <v>0</v>
      </c>
      <c r="CA668" s="136" t="e">
        <f>CA231-#REF!</f>
        <v>#REF!</v>
      </c>
      <c r="CB668" s="136" t="e">
        <f>CB231-#REF!</f>
        <v>#REF!</v>
      </c>
    </row>
    <row r="669" spans="8:80" hidden="1" x14ac:dyDescent="0.3">
      <c r="H669" s="136">
        <f t="shared" si="161"/>
        <v>0</v>
      </c>
      <c r="I669" s="136">
        <f t="shared" si="161"/>
        <v>0</v>
      </c>
      <c r="J669" s="136">
        <f t="shared" si="161"/>
        <v>0</v>
      </c>
      <c r="K669" s="136">
        <f t="shared" si="161"/>
        <v>0</v>
      </c>
      <c r="L669" s="136">
        <f t="shared" si="161"/>
        <v>0</v>
      </c>
      <c r="M669" s="136">
        <f t="shared" si="161"/>
        <v>0</v>
      </c>
      <c r="N669" s="136">
        <f t="shared" si="161"/>
        <v>0</v>
      </c>
      <c r="O669" s="136">
        <f t="shared" si="161"/>
        <v>0</v>
      </c>
      <c r="P669" s="136">
        <f t="shared" si="161"/>
        <v>0</v>
      </c>
      <c r="Q669" s="136">
        <f t="shared" si="161"/>
        <v>0</v>
      </c>
      <c r="R669" s="136">
        <f t="shared" si="161"/>
        <v>0</v>
      </c>
      <c r="S669" s="136">
        <f t="shared" si="161"/>
        <v>0</v>
      </c>
      <c r="T669" s="136">
        <f t="shared" si="161"/>
        <v>0</v>
      </c>
      <c r="U669" s="136">
        <f t="shared" si="161"/>
        <v>0</v>
      </c>
      <c r="V669" s="136">
        <f t="shared" si="161"/>
        <v>0</v>
      </c>
      <c r="W669" s="136">
        <f t="shared" si="161"/>
        <v>0</v>
      </c>
      <c r="X669" s="136">
        <f t="shared" si="161"/>
        <v>0</v>
      </c>
      <c r="Y669" s="136">
        <f t="shared" si="161"/>
        <v>0</v>
      </c>
      <c r="Z669" s="136">
        <f t="shared" si="161"/>
        <v>0</v>
      </c>
      <c r="AA669" s="136">
        <f t="shared" si="161"/>
        <v>0</v>
      </c>
      <c r="AB669" s="136">
        <f t="shared" si="161"/>
        <v>0</v>
      </c>
      <c r="AC669" s="136">
        <f t="shared" si="161"/>
        <v>0</v>
      </c>
      <c r="AD669" s="136">
        <f t="shared" si="161"/>
        <v>0</v>
      </c>
      <c r="AE669" s="136">
        <f t="shared" si="161"/>
        <v>0</v>
      </c>
      <c r="AF669" s="136">
        <f t="shared" si="161"/>
        <v>0</v>
      </c>
      <c r="AG669" s="136">
        <f t="shared" si="161"/>
        <v>0</v>
      </c>
      <c r="AH669" s="136">
        <f t="shared" si="161"/>
        <v>0</v>
      </c>
      <c r="AI669" s="136">
        <f t="shared" si="161"/>
        <v>0</v>
      </c>
      <c r="AJ669" s="136">
        <f t="shared" si="161"/>
        <v>0</v>
      </c>
      <c r="AK669" s="136">
        <f t="shared" si="161"/>
        <v>0</v>
      </c>
      <c r="AL669" s="136">
        <f t="shared" si="161"/>
        <v>0</v>
      </c>
      <c r="AM669" s="136">
        <f t="shared" si="161"/>
        <v>0</v>
      </c>
      <c r="AN669" s="136">
        <f t="shared" si="161"/>
        <v>0</v>
      </c>
      <c r="AO669" s="136">
        <f t="shared" si="161"/>
        <v>0</v>
      </c>
      <c r="AP669" s="136">
        <f t="shared" si="161"/>
        <v>0</v>
      </c>
      <c r="AQ669" s="136">
        <f t="shared" si="161"/>
        <v>0</v>
      </c>
      <c r="AR669" s="136">
        <f t="shared" si="161"/>
        <v>0</v>
      </c>
      <c r="AS669" s="136">
        <f t="shared" si="161"/>
        <v>0</v>
      </c>
      <c r="AT669" s="136">
        <f t="shared" si="161"/>
        <v>0</v>
      </c>
      <c r="AU669" s="136">
        <f t="shared" si="161"/>
        <v>0</v>
      </c>
      <c r="AV669" s="136">
        <f t="shared" si="161"/>
        <v>0</v>
      </c>
      <c r="AW669" s="136">
        <f t="shared" si="161"/>
        <v>0</v>
      </c>
      <c r="AX669" s="136">
        <f t="shared" si="161"/>
        <v>0</v>
      </c>
      <c r="AY669" s="136">
        <f t="shared" si="161"/>
        <v>0</v>
      </c>
      <c r="AZ669" s="136">
        <f t="shared" si="161"/>
        <v>0</v>
      </c>
      <c r="BA669" s="136">
        <f t="shared" si="161"/>
        <v>0</v>
      </c>
      <c r="BB669" s="136">
        <f t="shared" si="161"/>
        <v>0</v>
      </c>
      <c r="BC669" s="136">
        <f t="shared" si="161"/>
        <v>0</v>
      </c>
      <c r="BD669" s="136">
        <f t="shared" si="161"/>
        <v>0</v>
      </c>
      <c r="BE669" s="136">
        <f t="shared" si="161"/>
        <v>0</v>
      </c>
      <c r="BF669" s="136">
        <f t="shared" si="161"/>
        <v>0</v>
      </c>
      <c r="BG669" s="136">
        <f t="shared" si="161"/>
        <v>0</v>
      </c>
      <c r="BH669" s="136">
        <f t="shared" si="161"/>
        <v>0</v>
      </c>
      <c r="BI669" s="136">
        <f t="shared" si="161"/>
        <v>0</v>
      </c>
      <c r="BJ669" s="136">
        <f t="shared" si="161"/>
        <v>0</v>
      </c>
      <c r="BK669" s="136">
        <f t="shared" si="161"/>
        <v>0</v>
      </c>
      <c r="BL669" s="136">
        <f t="shared" si="161"/>
        <v>0</v>
      </c>
      <c r="BM669" s="136">
        <f t="shared" si="161"/>
        <v>0</v>
      </c>
      <c r="BN669" s="136">
        <f t="shared" si="161"/>
        <v>0</v>
      </c>
      <c r="BO669" s="136">
        <f t="shared" si="161"/>
        <v>0</v>
      </c>
      <c r="BP669" s="136">
        <f t="shared" si="162"/>
        <v>0</v>
      </c>
      <c r="BQ669" s="136">
        <f t="shared" si="162"/>
        <v>0</v>
      </c>
      <c r="BR669" s="136">
        <f t="shared" si="162"/>
        <v>0</v>
      </c>
      <c r="BS669" s="136">
        <f t="shared" si="162"/>
        <v>0</v>
      </c>
      <c r="BT669" s="136">
        <f t="shared" si="162"/>
        <v>0</v>
      </c>
      <c r="BU669" s="136">
        <f t="shared" si="162"/>
        <v>0</v>
      </c>
      <c r="BV669" s="136">
        <f t="shared" si="162"/>
        <v>0</v>
      </c>
      <c r="BW669" s="136">
        <f t="shared" si="162"/>
        <v>0</v>
      </c>
      <c r="BX669" s="136">
        <f t="shared" si="162"/>
        <v>0</v>
      </c>
      <c r="BY669" s="136">
        <f t="shared" si="162"/>
        <v>0</v>
      </c>
      <c r="CA669" s="136" t="e">
        <f>CA232-#REF!</f>
        <v>#REF!</v>
      </c>
      <c r="CB669" s="136" t="e">
        <f>CB232-#REF!</f>
        <v>#REF!</v>
      </c>
    </row>
    <row r="670" spans="8:80" hidden="1" x14ac:dyDescent="0.3">
      <c r="H670" s="136">
        <f t="shared" si="161"/>
        <v>0</v>
      </c>
      <c r="I670" s="136">
        <f t="shared" si="161"/>
        <v>0</v>
      </c>
      <c r="J670" s="136">
        <f t="shared" si="161"/>
        <v>0</v>
      </c>
      <c r="K670" s="136">
        <f t="shared" si="161"/>
        <v>0</v>
      </c>
      <c r="L670" s="136">
        <f t="shared" si="161"/>
        <v>0</v>
      </c>
      <c r="M670" s="136">
        <f t="shared" si="161"/>
        <v>0</v>
      </c>
      <c r="N670" s="136">
        <f t="shared" si="161"/>
        <v>0</v>
      </c>
      <c r="O670" s="136">
        <f t="shared" si="161"/>
        <v>0</v>
      </c>
      <c r="P670" s="136">
        <f t="shared" si="161"/>
        <v>0</v>
      </c>
      <c r="Q670" s="136">
        <f t="shared" si="161"/>
        <v>0</v>
      </c>
      <c r="R670" s="136">
        <f t="shared" si="161"/>
        <v>0</v>
      </c>
      <c r="S670" s="136">
        <f t="shared" si="161"/>
        <v>0</v>
      </c>
      <c r="T670" s="136">
        <f t="shared" si="161"/>
        <v>0</v>
      </c>
      <c r="U670" s="136">
        <f t="shared" si="161"/>
        <v>0</v>
      </c>
      <c r="V670" s="136">
        <f t="shared" si="161"/>
        <v>0</v>
      </c>
      <c r="W670" s="136">
        <f t="shared" si="161"/>
        <v>0</v>
      </c>
      <c r="X670" s="136">
        <f t="shared" si="161"/>
        <v>0</v>
      </c>
      <c r="Y670" s="136">
        <f t="shared" si="161"/>
        <v>0</v>
      </c>
      <c r="Z670" s="136">
        <f t="shared" si="161"/>
        <v>0</v>
      </c>
      <c r="AA670" s="136">
        <f t="shared" si="161"/>
        <v>0</v>
      </c>
      <c r="AB670" s="136">
        <f t="shared" si="161"/>
        <v>0</v>
      </c>
      <c r="AC670" s="136">
        <f t="shared" si="161"/>
        <v>0</v>
      </c>
      <c r="AD670" s="136">
        <f t="shared" si="161"/>
        <v>0</v>
      </c>
      <c r="AE670" s="136">
        <f t="shared" si="161"/>
        <v>0</v>
      </c>
      <c r="AF670" s="136">
        <f t="shared" si="161"/>
        <v>0</v>
      </c>
      <c r="AG670" s="136">
        <f t="shared" si="161"/>
        <v>0</v>
      </c>
      <c r="AH670" s="136">
        <f t="shared" si="161"/>
        <v>0</v>
      </c>
      <c r="AI670" s="136">
        <f t="shared" si="161"/>
        <v>0</v>
      </c>
      <c r="AJ670" s="136">
        <f t="shared" si="161"/>
        <v>0</v>
      </c>
      <c r="AK670" s="136">
        <f t="shared" si="161"/>
        <v>0</v>
      </c>
      <c r="AL670" s="136">
        <f t="shared" si="161"/>
        <v>0</v>
      </c>
      <c r="AM670" s="136">
        <f t="shared" si="161"/>
        <v>0</v>
      </c>
      <c r="AN670" s="136">
        <f t="shared" si="161"/>
        <v>0</v>
      </c>
      <c r="AO670" s="136">
        <f t="shared" si="161"/>
        <v>0</v>
      </c>
      <c r="AP670" s="136">
        <f t="shared" si="161"/>
        <v>0</v>
      </c>
      <c r="AQ670" s="136">
        <f t="shared" si="161"/>
        <v>0</v>
      </c>
      <c r="AR670" s="136">
        <f t="shared" si="161"/>
        <v>0</v>
      </c>
      <c r="AS670" s="136">
        <f t="shared" si="161"/>
        <v>0</v>
      </c>
      <c r="AT670" s="136">
        <f t="shared" si="161"/>
        <v>0</v>
      </c>
      <c r="AU670" s="136">
        <f t="shared" si="161"/>
        <v>0</v>
      </c>
      <c r="AV670" s="136">
        <f t="shared" si="161"/>
        <v>0</v>
      </c>
      <c r="AW670" s="136">
        <f t="shared" si="161"/>
        <v>0</v>
      </c>
      <c r="AX670" s="136">
        <f t="shared" si="161"/>
        <v>0</v>
      </c>
      <c r="AY670" s="136">
        <f t="shared" si="161"/>
        <v>0</v>
      </c>
      <c r="AZ670" s="136">
        <f t="shared" si="161"/>
        <v>0</v>
      </c>
      <c r="BA670" s="136">
        <f t="shared" si="161"/>
        <v>0</v>
      </c>
      <c r="BB670" s="136">
        <f t="shared" si="161"/>
        <v>0</v>
      </c>
      <c r="BC670" s="136">
        <f t="shared" si="161"/>
        <v>0</v>
      </c>
      <c r="BD670" s="136">
        <f t="shared" si="161"/>
        <v>0</v>
      </c>
      <c r="BE670" s="136">
        <f t="shared" si="161"/>
        <v>0</v>
      </c>
      <c r="BF670" s="136">
        <f t="shared" si="161"/>
        <v>0</v>
      </c>
      <c r="BG670" s="136">
        <f t="shared" si="161"/>
        <v>0</v>
      </c>
      <c r="BH670" s="136">
        <f t="shared" si="161"/>
        <v>0</v>
      </c>
      <c r="BI670" s="136">
        <f t="shared" si="161"/>
        <v>0</v>
      </c>
      <c r="BJ670" s="136">
        <f t="shared" si="161"/>
        <v>0</v>
      </c>
      <c r="BK670" s="136">
        <f t="shared" si="161"/>
        <v>0</v>
      </c>
      <c r="BL670" s="136">
        <f t="shared" si="161"/>
        <v>0</v>
      </c>
      <c r="BM670" s="136">
        <f t="shared" si="161"/>
        <v>0</v>
      </c>
      <c r="BN670" s="136">
        <f t="shared" si="161"/>
        <v>0</v>
      </c>
      <c r="BO670" s="136">
        <f t="shared" si="161"/>
        <v>0</v>
      </c>
      <c r="BP670" s="136">
        <f t="shared" si="162"/>
        <v>0</v>
      </c>
      <c r="BQ670" s="136">
        <f t="shared" si="162"/>
        <v>0</v>
      </c>
      <c r="BR670" s="136">
        <f t="shared" si="162"/>
        <v>0</v>
      </c>
      <c r="BS670" s="136">
        <f t="shared" si="162"/>
        <v>0</v>
      </c>
      <c r="BT670" s="136">
        <f t="shared" si="162"/>
        <v>0</v>
      </c>
      <c r="BU670" s="136">
        <f t="shared" si="162"/>
        <v>0</v>
      </c>
      <c r="BV670" s="136">
        <f t="shared" si="162"/>
        <v>0</v>
      </c>
      <c r="BW670" s="136">
        <f t="shared" si="162"/>
        <v>0</v>
      </c>
      <c r="BX670" s="136">
        <f t="shared" si="162"/>
        <v>0</v>
      </c>
      <c r="BY670" s="136">
        <f t="shared" si="162"/>
        <v>0</v>
      </c>
      <c r="CA670" s="136" t="e">
        <f>CA233-#REF!</f>
        <v>#REF!</v>
      </c>
      <c r="CB670" s="136" t="e">
        <f>CB233-#REF!</f>
        <v>#REF!</v>
      </c>
    </row>
    <row r="671" spans="8:80" hidden="1" x14ac:dyDescent="0.3">
      <c r="H671" s="136" t="e">
        <f>#REF!-#REF!</f>
        <v>#REF!</v>
      </c>
      <c r="I671" s="136" t="e">
        <f>#REF!-#REF!</f>
        <v>#REF!</v>
      </c>
      <c r="J671" s="136" t="e">
        <f>#REF!-#REF!</f>
        <v>#REF!</v>
      </c>
      <c r="K671" s="136" t="e">
        <f>#REF!-#REF!</f>
        <v>#REF!</v>
      </c>
      <c r="L671" s="136" t="e">
        <f>#REF!-#REF!</f>
        <v>#REF!</v>
      </c>
      <c r="M671" s="136" t="e">
        <f>#REF!-#REF!</f>
        <v>#REF!</v>
      </c>
      <c r="N671" s="136" t="e">
        <f>#REF!-#REF!</f>
        <v>#REF!</v>
      </c>
      <c r="O671" s="136" t="e">
        <f>#REF!-#REF!</f>
        <v>#REF!</v>
      </c>
      <c r="P671" s="136" t="e">
        <f>#REF!-#REF!</f>
        <v>#REF!</v>
      </c>
      <c r="Q671" s="136" t="e">
        <f>#REF!-#REF!</f>
        <v>#REF!</v>
      </c>
      <c r="R671" s="136" t="e">
        <f>#REF!-#REF!</f>
        <v>#REF!</v>
      </c>
      <c r="S671" s="136" t="e">
        <f>#REF!-#REF!</f>
        <v>#REF!</v>
      </c>
      <c r="T671" s="136" t="e">
        <f>#REF!-#REF!</f>
        <v>#REF!</v>
      </c>
      <c r="U671" s="136" t="e">
        <f>#REF!-#REF!</f>
        <v>#REF!</v>
      </c>
      <c r="V671" s="136" t="e">
        <f>#REF!-#REF!</f>
        <v>#REF!</v>
      </c>
      <c r="W671" s="136" t="e">
        <f>#REF!-#REF!</f>
        <v>#REF!</v>
      </c>
      <c r="X671" s="136" t="e">
        <f>#REF!-#REF!</f>
        <v>#REF!</v>
      </c>
      <c r="Y671" s="136" t="e">
        <f>#REF!-#REF!</f>
        <v>#REF!</v>
      </c>
      <c r="Z671" s="136" t="e">
        <f>#REF!-#REF!</f>
        <v>#REF!</v>
      </c>
      <c r="AA671" s="136" t="e">
        <f>#REF!-#REF!</f>
        <v>#REF!</v>
      </c>
      <c r="AB671" s="136" t="e">
        <f>#REF!-#REF!</f>
        <v>#REF!</v>
      </c>
      <c r="AC671" s="136" t="e">
        <f>#REF!-#REF!</f>
        <v>#REF!</v>
      </c>
      <c r="AD671" s="136" t="e">
        <f>#REF!-#REF!</f>
        <v>#REF!</v>
      </c>
      <c r="AE671" s="136" t="e">
        <f>#REF!-#REF!</f>
        <v>#REF!</v>
      </c>
      <c r="AF671" s="136" t="e">
        <f>#REF!-#REF!</f>
        <v>#REF!</v>
      </c>
      <c r="AG671" s="136" t="e">
        <f>#REF!-#REF!</f>
        <v>#REF!</v>
      </c>
      <c r="AH671" s="136" t="e">
        <f>#REF!-#REF!</f>
        <v>#REF!</v>
      </c>
      <c r="AI671" s="136" t="e">
        <f>#REF!-#REF!</f>
        <v>#REF!</v>
      </c>
      <c r="AJ671" s="136" t="e">
        <f>#REF!-#REF!</f>
        <v>#REF!</v>
      </c>
      <c r="AK671" s="136" t="e">
        <f>#REF!-#REF!</f>
        <v>#REF!</v>
      </c>
      <c r="AL671" s="136" t="e">
        <f>#REF!-#REF!</f>
        <v>#REF!</v>
      </c>
      <c r="AM671" s="136" t="e">
        <f>#REF!-#REF!</f>
        <v>#REF!</v>
      </c>
      <c r="AN671" s="136" t="e">
        <f>#REF!-#REF!</f>
        <v>#REF!</v>
      </c>
      <c r="AO671" s="136" t="e">
        <f>#REF!-#REF!</f>
        <v>#REF!</v>
      </c>
      <c r="AP671" s="136" t="e">
        <f>#REF!-#REF!</f>
        <v>#REF!</v>
      </c>
      <c r="AQ671" s="136" t="e">
        <f>#REF!-#REF!</f>
        <v>#REF!</v>
      </c>
      <c r="AR671" s="136" t="e">
        <f>#REF!-#REF!</f>
        <v>#REF!</v>
      </c>
      <c r="AS671" s="136" t="e">
        <f>#REF!-#REF!</f>
        <v>#REF!</v>
      </c>
      <c r="AT671" s="136" t="e">
        <f>#REF!-#REF!</f>
        <v>#REF!</v>
      </c>
      <c r="AU671" s="136" t="e">
        <f>#REF!-#REF!</f>
        <v>#REF!</v>
      </c>
      <c r="AV671" s="136" t="e">
        <f>#REF!-#REF!</f>
        <v>#REF!</v>
      </c>
      <c r="AW671" s="136" t="e">
        <f>#REF!-#REF!</f>
        <v>#REF!</v>
      </c>
      <c r="AX671" s="136" t="e">
        <f>#REF!-#REF!</f>
        <v>#REF!</v>
      </c>
      <c r="AY671" s="136" t="e">
        <f>#REF!-#REF!</f>
        <v>#REF!</v>
      </c>
      <c r="AZ671" s="136" t="e">
        <f>#REF!-#REF!</f>
        <v>#REF!</v>
      </c>
      <c r="BA671" s="136" t="e">
        <f>#REF!-#REF!</f>
        <v>#REF!</v>
      </c>
      <c r="BB671" s="136" t="e">
        <f>#REF!-#REF!</f>
        <v>#REF!</v>
      </c>
      <c r="BC671" s="136" t="e">
        <f>#REF!-#REF!</f>
        <v>#REF!</v>
      </c>
      <c r="BD671" s="136" t="e">
        <f>#REF!-#REF!</f>
        <v>#REF!</v>
      </c>
      <c r="BE671" s="136" t="e">
        <f>#REF!-#REF!</f>
        <v>#REF!</v>
      </c>
      <c r="BF671" s="136" t="e">
        <f>#REF!-#REF!</f>
        <v>#REF!</v>
      </c>
      <c r="BG671" s="136" t="e">
        <f>#REF!-#REF!</f>
        <v>#REF!</v>
      </c>
      <c r="BH671" s="136" t="e">
        <f>#REF!-#REF!</f>
        <v>#REF!</v>
      </c>
      <c r="BI671" s="136" t="e">
        <f>#REF!-#REF!</f>
        <v>#REF!</v>
      </c>
      <c r="BJ671" s="136" t="e">
        <f>#REF!-#REF!</f>
        <v>#REF!</v>
      </c>
      <c r="BK671" s="136" t="e">
        <f>#REF!-#REF!</f>
        <v>#REF!</v>
      </c>
      <c r="BL671" s="136" t="e">
        <f>#REF!-#REF!</f>
        <v>#REF!</v>
      </c>
      <c r="BM671" s="136" t="e">
        <f>#REF!-#REF!</f>
        <v>#REF!</v>
      </c>
      <c r="BN671" s="136" t="e">
        <f>#REF!-#REF!</f>
        <v>#REF!</v>
      </c>
      <c r="BO671" s="136" t="e">
        <f>#REF!-#REF!</f>
        <v>#REF!</v>
      </c>
      <c r="BP671" s="136" t="e">
        <f>#REF!-#REF!</f>
        <v>#REF!</v>
      </c>
      <c r="BQ671" s="136" t="e">
        <f>#REF!-#REF!</f>
        <v>#REF!</v>
      </c>
      <c r="BR671" s="136" t="e">
        <f>#REF!-#REF!</f>
        <v>#REF!</v>
      </c>
      <c r="BS671" s="136" t="e">
        <f>#REF!-#REF!</f>
        <v>#REF!</v>
      </c>
      <c r="BT671" s="136" t="e">
        <f>#REF!-#REF!</f>
        <v>#REF!</v>
      </c>
      <c r="BU671" s="136" t="e">
        <f>#REF!-#REF!</f>
        <v>#REF!</v>
      </c>
      <c r="BV671" s="136" t="e">
        <f>#REF!-#REF!</f>
        <v>#REF!</v>
      </c>
      <c r="BW671" s="136" t="e">
        <f>#REF!-#REF!</f>
        <v>#REF!</v>
      </c>
      <c r="BX671" s="136" t="e">
        <f>#REF!-#REF!</f>
        <v>#REF!</v>
      </c>
      <c r="BY671" s="136" t="e">
        <f>#REF!-#REF!</f>
        <v>#REF!</v>
      </c>
      <c r="CA671" s="136" t="e">
        <f>#REF!-#REF!</f>
        <v>#REF!</v>
      </c>
      <c r="CB671" s="136" t="e">
        <f>#REF!-#REF!</f>
        <v>#REF!</v>
      </c>
    </row>
    <row r="672" spans="8:80" hidden="1" x14ac:dyDescent="0.3">
      <c r="H672" s="136" t="e">
        <f>#REF!-#REF!</f>
        <v>#REF!</v>
      </c>
      <c r="I672" s="136" t="e">
        <f>#REF!-#REF!</f>
        <v>#REF!</v>
      </c>
      <c r="J672" s="136" t="e">
        <f>#REF!-#REF!</f>
        <v>#REF!</v>
      </c>
      <c r="K672" s="136" t="e">
        <f>#REF!-#REF!</f>
        <v>#REF!</v>
      </c>
      <c r="L672" s="136" t="e">
        <f>#REF!-#REF!</f>
        <v>#REF!</v>
      </c>
      <c r="M672" s="136" t="e">
        <f>#REF!-#REF!</f>
        <v>#REF!</v>
      </c>
      <c r="N672" s="136" t="e">
        <f>#REF!-#REF!</f>
        <v>#REF!</v>
      </c>
      <c r="O672" s="136" t="e">
        <f>#REF!-#REF!</f>
        <v>#REF!</v>
      </c>
      <c r="P672" s="136" t="e">
        <f>#REF!-#REF!</f>
        <v>#REF!</v>
      </c>
      <c r="Q672" s="136" t="e">
        <f>#REF!-#REF!</f>
        <v>#REF!</v>
      </c>
      <c r="R672" s="136" t="e">
        <f>#REF!-#REF!</f>
        <v>#REF!</v>
      </c>
      <c r="S672" s="136" t="e">
        <f>#REF!-#REF!</f>
        <v>#REF!</v>
      </c>
      <c r="T672" s="136" t="e">
        <f>#REF!-#REF!</f>
        <v>#REF!</v>
      </c>
      <c r="U672" s="136" t="e">
        <f>#REF!-#REF!</f>
        <v>#REF!</v>
      </c>
      <c r="V672" s="136" t="e">
        <f>#REF!-#REF!</f>
        <v>#REF!</v>
      </c>
      <c r="W672" s="136" t="e">
        <f>#REF!-#REF!</f>
        <v>#REF!</v>
      </c>
      <c r="X672" s="136" t="e">
        <f>#REF!-#REF!</f>
        <v>#REF!</v>
      </c>
      <c r="Y672" s="136" t="e">
        <f>#REF!-#REF!</f>
        <v>#REF!</v>
      </c>
      <c r="Z672" s="136" t="e">
        <f>#REF!-#REF!</f>
        <v>#REF!</v>
      </c>
      <c r="AA672" s="136" t="e">
        <f>#REF!-#REF!</f>
        <v>#REF!</v>
      </c>
      <c r="AB672" s="136" t="e">
        <f>#REF!-#REF!</f>
        <v>#REF!</v>
      </c>
      <c r="AC672" s="136" t="e">
        <f>#REF!-#REF!</f>
        <v>#REF!</v>
      </c>
      <c r="AD672" s="136" t="e">
        <f>#REF!-#REF!</f>
        <v>#REF!</v>
      </c>
      <c r="AE672" s="136" t="e">
        <f>#REF!-#REF!</f>
        <v>#REF!</v>
      </c>
      <c r="AF672" s="136" t="e">
        <f>#REF!-#REF!</f>
        <v>#REF!</v>
      </c>
      <c r="AG672" s="136" t="e">
        <f>#REF!-#REF!</f>
        <v>#REF!</v>
      </c>
      <c r="AH672" s="136" t="e">
        <f>#REF!-#REF!</f>
        <v>#REF!</v>
      </c>
      <c r="AI672" s="136" t="e">
        <f>#REF!-#REF!</f>
        <v>#REF!</v>
      </c>
      <c r="AJ672" s="136" t="e">
        <f>#REF!-#REF!</f>
        <v>#REF!</v>
      </c>
      <c r="AK672" s="136" t="e">
        <f>#REF!-#REF!</f>
        <v>#REF!</v>
      </c>
      <c r="AL672" s="136" t="e">
        <f>#REF!-#REF!</f>
        <v>#REF!</v>
      </c>
      <c r="AM672" s="136" t="e">
        <f>#REF!-#REF!</f>
        <v>#REF!</v>
      </c>
      <c r="AN672" s="136" t="e">
        <f>#REF!-#REF!</f>
        <v>#REF!</v>
      </c>
      <c r="AO672" s="136" t="e">
        <f>#REF!-#REF!</f>
        <v>#REF!</v>
      </c>
      <c r="AP672" s="136" t="e">
        <f>#REF!-#REF!</f>
        <v>#REF!</v>
      </c>
      <c r="AQ672" s="136" t="e">
        <f>#REF!-#REF!</f>
        <v>#REF!</v>
      </c>
      <c r="AR672" s="136" t="e">
        <f>#REF!-#REF!</f>
        <v>#REF!</v>
      </c>
      <c r="AS672" s="136" t="e">
        <f>#REF!-#REF!</f>
        <v>#REF!</v>
      </c>
      <c r="AT672" s="136" t="e">
        <f>#REF!-#REF!</f>
        <v>#REF!</v>
      </c>
      <c r="AU672" s="136" t="e">
        <f>#REF!-#REF!</f>
        <v>#REF!</v>
      </c>
      <c r="AV672" s="136" t="e">
        <f>#REF!-#REF!</f>
        <v>#REF!</v>
      </c>
      <c r="AW672" s="136" t="e">
        <f>#REF!-#REF!</f>
        <v>#REF!</v>
      </c>
      <c r="AX672" s="136" t="e">
        <f>#REF!-#REF!</f>
        <v>#REF!</v>
      </c>
      <c r="AY672" s="136" t="e">
        <f>#REF!-#REF!</f>
        <v>#REF!</v>
      </c>
      <c r="AZ672" s="136" t="e">
        <f>#REF!-#REF!</f>
        <v>#REF!</v>
      </c>
      <c r="BA672" s="136" t="e">
        <f>#REF!-#REF!</f>
        <v>#REF!</v>
      </c>
      <c r="BB672" s="136" t="e">
        <f>#REF!-#REF!</f>
        <v>#REF!</v>
      </c>
      <c r="BC672" s="136" t="e">
        <f>#REF!-#REF!</f>
        <v>#REF!</v>
      </c>
      <c r="BD672" s="136" t="e">
        <f>#REF!-#REF!</f>
        <v>#REF!</v>
      </c>
      <c r="BE672" s="136" t="e">
        <f>#REF!-#REF!</f>
        <v>#REF!</v>
      </c>
      <c r="BF672" s="136" t="e">
        <f>#REF!-#REF!</f>
        <v>#REF!</v>
      </c>
      <c r="BG672" s="136" t="e">
        <f>#REF!-#REF!</f>
        <v>#REF!</v>
      </c>
      <c r="BH672" s="136" t="e">
        <f>#REF!-#REF!</f>
        <v>#REF!</v>
      </c>
      <c r="BI672" s="136" t="e">
        <f>#REF!-#REF!</f>
        <v>#REF!</v>
      </c>
      <c r="BJ672" s="136" t="e">
        <f>#REF!-#REF!</f>
        <v>#REF!</v>
      </c>
      <c r="BK672" s="136" t="e">
        <f>#REF!-#REF!</f>
        <v>#REF!</v>
      </c>
      <c r="BL672" s="136" t="e">
        <f>#REF!-#REF!</f>
        <v>#REF!</v>
      </c>
      <c r="BM672" s="136" t="e">
        <f>#REF!-#REF!</f>
        <v>#REF!</v>
      </c>
      <c r="BN672" s="136" t="e">
        <f>#REF!-#REF!</f>
        <v>#REF!</v>
      </c>
      <c r="BO672" s="136" t="e">
        <f>#REF!-#REF!</f>
        <v>#REF!</v>
      </c>
      <c r="BP672" s="136" t="e">
        <f>#REF!-#REF!</f>
        <v>#REF!</v>
      </c>
      <c r="BQ672" s="136" t="e">
        <f>#REF!-#REF!</f>
        <v>#REF!</v>
      </c>
      <c r="BR672" s="136" t="e">
        <f>#REF!-#REF!</f>
        <v>#REF!</v>
      </c>
      <c r="BS672" s="136" t="e">
        <f>#REF!-#REF!</f>
        <v>#REF!</v>
      </c>
      <c r="BT672" s="136" t="e">
        <f>#REF!-#REF!</f>
        <v>#REF!</v>
      </c>
      <c r="BU672" s="136" t="e">
        <f>#REF!-#REF!</f>
        <v>#REF!</v>
      </c>
      <c r="BV672" s="136" t="e">
        <f>#REF!-#REF!</f>
        <v>#REF!</v>
      </c>
      <c r="BW672" s="136" t="e">
        <f>#REF!-#REF!</f>
        <v>#REF!</v>
      </c>
      <c r="BX672" s="136" t="e">
        <f>#REF!-#REF!</f>
        <v>#REF!</v>
      </c>
      <c r="BY672" s="136" t="e">
        <f>#REF!-#REF!</f>
        <v>#REF!</v>
      </c>
      <c r="CA672" s="136" t="e">
        <f>#REF!-#REF!</f>
        <v>#REF!</v>
      </c>
      <c r="CB672" s="136" t="e">
        <f>#REF!-#REF!</f>
        <v>#REF!</v>
      </c>
    </row>
    <row r="673" spans="8:80" hidden="1" x14ac:dyDescent="0.3">
      <c r="H673" s="136" t="e">
        <f>#REF!-#REF!</f>
        <v>#REF!</v>
      </c>
      <c r="I673" s="136" t="e">
        <f>#REF!-#REF!</f>
        <v>#REF!</v>
      </c>
      <c r="J673" s="136" t="e">
        <f>#REF!-#REF!</f>
        <v>#REF!</v>
      </c>
      <c r="K673" s="136" t="e">
        <f>#REF!-#REF!</f>
        <v>#REF!</v>
      </c>
      <c r="L673" s="136" t="e">
        <f>#REF!-#REF!</f>
        <v>#REF!</v>
      </c>
      <c r="M673" s="136" t="e">
        <f>#REF!-#REF!</f>
        <v>#REF!</v>
      </c>
      <c r="N673" s="136" t="e">
        <f>#REF!-#REF!</f>
        <v>#REF!</v>
      </c>
      <c r="O673" s="136" t="e">
        <f>#REF!-#REF!</f>
        <v>#REF!</v>
      </c>
      <c r="P673" s="136" t="e">
        <f>#REF!-#REF!</f>
        <v>#REF!</v>
      </c>
      <c r="Q673" s="136" t="e">
        <f>#REF!-#REF!</f>
        <v>#REF!</v>
      </c>
      <c r="R673" s="136" t="e">
        <f>#REF!-#REF!</f>
        <v>#REF!</v>
      </c>
      <c r="S673" s="136" t="e">
        <f>#REF!-#REF!</f>
        <v>#REF!</v>
      </c>
      <c r="T673" s="136" t="e">
        <f>#REF!-#REF!</f>
        <v>#REF!</v>
      </c>
      <c r="U673" s="136" t="e">
        <f>#REF!-#REF!</f>
        <v>#REF!</v>
      </c>
      <c r="V673" s="136" t="e">
        <f>#REF!-#REF!</f>
        <v>#REF!</v>
      </c>
      <c r="W673" s="136" t="e">
        <f>#REF!-#REF!</f>
        <v>#REF!</v>
      </c>
      <c r="X673" s="136" t="e">
        <f>#REF!-#REF!</f>
        <v>#REF!</v>
      </c>
      <c r="Y673" s="136" t="e">
        <f>#REF!-#REF!</f>
        <v>#REF!</v>
      </c>
      <c r="Z673" s="136" t="e">
        <f>#REF!-#REF!</f>
        <v>#REF!</v>
      </c>
      <c r="AA673" s="136" t="e">
        <f>#REF!-#REF!</f>
        <v>#REF!</v>
      </c>
      <c r="AB673" s="136" t="e">
        <f>#REF!-#REF!</f>
        <v>#REF!</v>
      </c>
      <c r="AC673" s="136" t="e">
        <f>#REF!-#REF!</f>
        <v>#REF!</v>
      </c>
      <c r="AD673" s="136" t="e">
        <f>#REF!-#REF!</f>
        <v>#REF!</v>
      </c>
      <c r="AE673" s="136" t="e">
        <f>#REF!-#REF!</f>
        <v>#REF!</v>
      </c>
      <c r="AF673" s="136" t="e">
        <f>#REF!-#REF!</f>
        <v>#REF!</v>
      </c>
      <c r="AG673" s="136" t="e">
        <f>#REF!-#REF!</f>
        <v>#REF!</v>
      </c>
      <c r="AH673" s="136" t="e">
        <f>#REF!-#REF!</f>
        <v>#REF!</v>
      </c>
      <c r="AI673" s="136" t="e">
        <f>#REF!-#REF!</f>
        <v>#REF!</v>
      </c>
      <c r="AJ673" s="136" t="e">
        <f>#REF!-#REF!</f>
        <v>#REF!</v>
      </c>
      <c r="AK673" s="136" t="e">
        <f>#REF!-#REF!</f>
        <v>#REF!</v>
      </c>
      <c r="AL673" s="136" t="e">
        <f>#REF!-#REF!</f>
        <v>#REF!</v>
      </c>
      <c r="AM673" s="136" t="e">
        <f>#REF!-#REF!</f>
        <v>#REF!</v>
      </c>
      <c r="AN673" s="136" t="e">
        <f>#REF!-#REF!</f>
        <v>#REF!</v>
      </c>
      <c r="AO673" s="136" t="e">
        <f>#REF!-#REF!</f>
        <v>#REF!</v>
      </c>
      <c r="AP673" s="136" t="e">
        <f>#REF!-#REF!</f>
        <v>#REF!</v>
      </c>
      <c r="AQ673" s="136" t="e">
        <f>#REF!-#REF!</f>
        <v>#REF!</v>
      </c>
      <c r="AR673" s="136" t="e">
        <f>#REF!-#REF!</f>
        <v>#REF!</v>
      </c>
      <c r="AS673" s="136" t="e">
        <f>#REF!-#REF!</f>
        <v>#REF!</v>
      </c>
      <c r="AT673" s="136" t="e">
        <f>#REF!-#REF!</f>
        <v>#REF!</v>
      </c>
      <c r="AU673" s="136" t="e">
        <f>#REF!-#REF!</f>
        <v>#REF!</v>
      </c>
      <c r="AV673" s="136" t="e">
        <f>#REF!-#REF!</f>
        <v>#REF!</v>
      </c>
      <c r="AW673" s="136" t="e">
        <f>#REF!-#REF!</f>
        <v>#REF!</v>
      </c>
      <c r="AX673" s="136" t="e">
        <f>#REF!-#REF!</f>
        <v>#REF!</v>
      </c>
      <c r="AY673" s="136" t="e">
        <f>#REF!-#REF!</f>
        <v>#REF!</v>
      </c>
      <c r="AZ673" s="136" t="e">
        <f>#REF!-#REF!</f>
        <v>#REF!</v>
      </c>
      <c r="BA673" s="136" t="e">
        <f>#REF!-#REF!</f>
        <v>#REF!</v>
      </c>
      <c r="BB673" s="136" t="e">
        <f>#REF!-#REF!</f>
        <v>#REF!</v>
      </c>
      <c r="BC673" s="136" t="e">
        <f>#REF!-#REF!</f>
        <v>#REF!</v>
      </c>
      <c r="BD673" s="136" t="e">
        <f>#REF!-#REF!</f>
        <v>#REF!</v>
      </c>
      <c r="BE673" s="136" t="e">
        <f>#REF!-#REF!</f>
        <v>#REF!</v>
      </c>
      <c r="BF673" s="136" t="e">
        <f>#REF!-#REF!</f>
        <v>#REF!</v>
      </c>
      <c r="BG673" s="136" t="e">
        <f>#REF!-#REF!</f>
        <v>#REF!</v>
      </c>
      <c r="BH673" s="136" t="e">
        <f>#REF!-#REF!</f>
        <v>#REF!</v>
      </c>
      <c r="BI673" s="136" t="e">
        <f>#REF!-#REF!</f>
        <v>#REF!</v>
      </c>
      <c r="BJ673" s="136" t="e">
        <f>#REF!-#REF!</f>
        <v>#REF!</v>
      </c>
      <c r="BK673" s="136" t="e">
        <f>#REF!-#REF!</f>
        <v>#REF!</v>
      </c>
      <c r="BL673" s="136" t="e">
        <f>#REF!-#REF!</f>
        <v>#REF!</v>
      </c>
      <c r="BM673" s="136" t="e">
        <f>#REF!-#REF!</f>
        <v>#REF!</v>
      </c>
      <c r="BN673" s="136" t="e">
        <f>#REF!-#REF!</f>
        <v>#REF!</v>
      </c>
      <c r="BO673" s="136" t="e">
        <f>#REF!-#REF!</f>
        <v>#REF!</v>
      </c>
      <c r="BP673" s="136" t="e">
        <f>#REF!-#REF!</f>
        <v>#REF!</v>
      </c>
      <c r="BQ673" s="136" t="e">
        <f>#REF!-#REF!</f>
        <v>#REF!</v>
      </c>
      <c r="BR673" s="136" t="e">
        <f>#REF!-#REF!</f>
        <v>#REF!</v>
      </c>
      <c r="BS673" s="136" t="e">
        <f>#REF!-#REF!</f>
        <v>#REF!</v>
      </c>
      <c r="BT673" s="136" t="e">
        <f>#REF!-#REF!</f>
        <v>#REF!</v>
      </c>
      <c r="BU673" s="136" t="e">
        <f>#REF!-#REF!</f>
        <v>#REF!</v>
      </c>
      <c r="BV673" s="136" t="e">
        <f>#REF!-#REF!</f>
        <v>#REF!</v>
      </c>
      <c r="BW673" s="136" t="e">
        <f>#REF!-#REF!</f>
        <v>#REF!</v>
      </c>
      <c r="BX673" s="136" t="e">
        <f>#REF!-#REF!</f>
        <v>#REF!</v>
      </c>
      <c r="BY673" s="136" t="e">
        <f>#REF!-#REF!</f>
        <v>#REF!</v>
      </c>
      <c r="CA673" s="136" t="e">
        <f>#REF!-#REF!</f>
        <v>#REF!</v>
      </c>
      <c r="CB673" s="136" t="e">
        <f>#REF!-#REF!</f>
        <v>#REF!</v>
      </c>
    </row>
    <row r="674" spans="8:80" hidden="1" x14ac:dyDescent="0.3">
      <c r="H674" s="136" t="e">
        <f>#REF!-#REF!</f>
        <v>#REF!</v>
      </c>
      <c r="I674" s="136" t="e">
        <f>#REF!-#REF!</f>
        <v>#REF!</v>
      </c>
      <c r="J674" s="136" t="e">
        <f>#REF!-#REF!</f>
        <v>#REF!</v>
      </c>
      <c r="K674" s="136" t="e">
        <f>#REF!-#REF!</f>
        <v>#REF!</v>
      </c>
      <c r="L674" s="136" t="e">
        <f>#REF!-#REF!</f>
        <v>#REF!</v>
      </c>
      <c r="M674" s="136" t="e">
        <f>#REF!-#REF!</f>
        <v>#REF!</v>
      </c>
      <c r="N674" s="136" t="e">
        <f>#REF!-#REF!</f>
        <v>#REF!</v>
      </c>
      <c r="O674" s="136" t="e">
        <f>#REF!-#REF!</f>
        <v>#REF!</v>
      </c>
      <c r="P674" s="136" t="e">
        <f>#REF!-#REF!</f>
        <v>#REF!</v>
      </c>
      <c r="Q674" s="136" t="e">
        <f>#REF!-#REF!</f>
        <v>#REF!</v>
      </c>
      <c r="R674" s="136" t="e">
        <f>#REF!-#REF!</f>
        <v>#REF!</v>
      </c>
      <c r="S674" s="136" t="e">
        <f>#REF!-#REF!</f>
        <v>#REF!</v>
      </c>
      <c r="T674" s="136" t="e">
        <f>#REF!-#REF!</f>
        <v>#REF!</v>
      </c>
      <c r="U674" s="136" t="e">
        <f>#REF!-#REF!</f>
        <v>#REF!</v>
      </c>
      <c r="V674" s="136" t="e">
        <f>#REF!-#REF!</f>
        <v>#REF!</v>
      </c>
      <c r="W674" s="136" t="e">
        <f>#REF!-#REF!</f>
        <v>#REF!</v>
      </c>
      <c r="X674" s="136" t="e">
        <f>#REF!-#REF!</f>
        <v>#REF!</v>
      </c>
      <c r="Y674" s="136" t="e">
        <f>#REF!-#REF!</f>
        <v>#REF!</v>
      </c>
      <c r="Z674" s="136" t="e">
        <f>#REF!-#REF!</f>
        <v>#REF!</v>
      </c>
      <c r="AA674" s="136" t="e">
        <f>#REF!-#REF!</f>
        <v>#REF!</v>
      </c>
      <c r="AB674" s="136" t="e">
        <f>#REF!-#REF!</f>
        <v>#REF!</v>
      </c>
      <c r="AC674" s="136" t="e">
        <f>#REF!-#REF!</f>
        <v>#REF!</v>
      </c>
      <c r="AD674" s="136" t="e">
        <f>#REF!-#REF!</f>
        <v>#REF!</v>
      </c>
      <c r="AE674" s="136" t="e">
        <f>#REF!-#REF!</f>
        <v>#REF!</v>
      </c>
      <c r="AF674" s="136" t="e">
        <f>#REF!-#REF!</f>
        <v>#REF!</v>
      </c>
      <c r="AG674" s="136" t="e">
        <f>#REF!-#REF!</f>
        <v>#REF!</v>
      </c>
      <c r="AH674" s="136" t="e">
        <f>#REF!-#REF!</f>
        <v>#REF!</v>
      </c>
      <c r="AI674" s="136" t="e">
        <f>#REF!-#REF!</f>
        <v>#REF!</v>
      </c>
      <c r="AJ674" s="136" t="e">
        <f>#REF!-#REF!</f>
        <v>#REF!</v>
      </c>
      <c r="AK674" s="136" t="e">
        <f>#REF!-#REF!</f>
        <v>#REF!</v>
      </c>
      <c r="AL674" s="136" t="e">
        <f>#REF!-#REF!</f>
        <v>#REF!</v>
      </c>
      <c r="AM674" s="136" t="e">
        <f>#REF!-#REF!</f>
        <v>#REF!</v>
      </c>
      <c r="AN674" s="136" t="e">
        <f>#REF!-#REF!</f>
        <v>#REF!</v>
      </c>
      <c r="AO674" s="136" t="e">
        <f>#REF!-#REF!</f>
        <v>#REF!</v>
      </c>
      <c r="AP674" s="136" t="e">
        <f>#REF!-#REF!</f>
        <v>#REF!</v>
      </c>
      <c r="AQ674" s="136" t="e">
        <f>#REF!-#REF!</f>
        <v>#REF!</v>
      </c>
      <c r="AR674" s="136" t="e">
        <f>#REF!-#REF!</f>
        <v>#REF!</v>
      </c>
      <c r="AS674" s="136" t="e">
        <f>#REF!-#REF!</f>
        <v>#REF!</v>
      </c>
      <c r="AT674" s="136" t="e">
        <f>#REF!-#REF!</f>
        <v>#REF!</v>
      </c>
      <c r="AU674" s="136" t="e">
        <f>#REF!-#REF!</f>
        <v>#REF!</v>
      </c>
      <c r="AV674" s="136" t="e">
        <f>#REF!-#REF!</f>
        <v>#REF!</v>
      </c>
      <c r="AW674" s="136" t="e">
        <f>#REF!-#REF!</f>
        <v>#REF!</v>
      </c>
      <c r="AX674" s="136" t="e">
        <f>#REF!-#REF!</f>
        <v>#REF!</v>
      </c>
      <c r="AY674" s="136" t="e">
        <f>#REF!-#REF!</f>
        <v>#REF!</v>
      </c>
      <c r="AZ674" s="136" t="e">
        <f>#REF!-#REF!</f>
        <v>#REF!</v>
      </c>
      <c r="BA674" s="136" t="e">
        <f>#REF!-#REF!</f>
        <v>#REF!</v>
      </c>
      <c r="BB674" s="136" t="e">
        <f>#REF!-#REF!</f>
        <v>#REF!</v>
      </c>
      <c r="BC674" s="136" t="e">
        <f>#REF!-#REF!</f>
        <v>#REF!</v>
      </c>
      <c r="BD674" s="136" t="e">
        <f>#REF!-#REF!</f>
        <v>#REF!</v>
      </c>
      <c r="BE674" s="136" t="e">
        <f>#REF!-#REF!</f>
        <v>#REF!</v>
      </c>
      <c r="BF674" s="136" t="e">
        <f>#REF!-#REF!</f>
        <v>#REF!</v>
      </c>
      <c r="BG674" s="136" t="e">
        <f>#REF!-#REF!</f>
        <v>#REF!</v>
      </c>
      <c r="BH674" s="136" t="e">
        <f>#REF!-#REF!</f>
        <v>#REF!</v>
      </c>
      <c r="BI674" s="136" t="e">
        <f>#REF!-#REF!</f>
        <v>#REF!</v>
      </c>
      <c r="BJ674" s="136" t="e">
        <f>#REF!-#REF!</f>
        <v>#REF!</v>
      </c>
      <c r="BK674" s="136" t="e">
        <f>#REF!-#REF!</f>
        <v>#REF!</v>
      </c>
      <c r="BL674" s="136" t="e">
        <f>#REF!-#REF!</f>
        <v>#REF!</v>
      </c>
      <c r="BM674" s="136" t="e">
        <f>#REF!-#REF!</f>
        <v>#REF!</v>
      </c>
      <c r="BN674" s="136" t="e">
        <f>#REF!-#REF!</f>
        <v>#REF!</v>
      </c>
      <c r="BO674" s="136" t="e">
        <f>#REF!-#REF!</f>
        <v>#REF!</v>
      </c>
      <c r="BP674" s="136" t="e">
        <f>#REF!-#REF!</f>
        <v>#REF!</v>
      </c>
      <c r="BQ674" s="136" t="e">
        <f>#REF!-#REF!</f>
        <v>#REF!</v>
      </c>
      <c r="BR674" s="136" t="e">
        <f>#REF!-#REF!</f>
        <v>#REF!</v>
      </c>
      <c r="BS674" s="136" t="e">
        <f>#REF!-#REF!</f>
        <v>#REF!</v>
      </c>
      <c r="BT674" s="136" t="e">
        <f>#REF!-#REF!</f>
        <v>#REF!</v>
      </c>
      <c r="BU674" s="136" t="e">
        <f>#REF!-#REF!</f>
        <v>#REF!</v>
      </c>
      <c r="BV674" s="136" t="e">
        <f>#REF!-#REF!</f>
        <v>#REF!</v>
      </c>
      <c r="BW674" s="136" t="e">
        <f>#REF!-#REF!</f>
        <v>#REF!</v>
      </c>
      <c r="BX674" s="136" t="e">
        <f>#REF!-#REF!</f>
        <v>#REF!</v>
      </c>
      <c r="BY674" s="136" t="e">
        <f>#REF!-#REF!</f>
        <v>#REF!</v>
      </c>
      <c r="CA674" s="136" t="e">
        <f>#REF!-#REF!</f>
        <v>#REF!</v>
      </c>
      <c r="CB674" s="136" t="e">
        <f>#REF!-#REF!</f>
        <v>#REF!</v>
      </c>
    </row>
    <row r="675" spans="8:80" hidden="1" x14ac:dyDescent="0.3">
      <c r="H675" s="136" t="e">
        <f>#REF!-#REF!</f>
        <v>#REF!</v>
      </c>
      <c r="I675" s="136" t="e">
        <f>#REF!-#REF!</f>
        <v>#REF!</v>
      </c>
      <c r="J675" s="136" t="e">
        <f>#REF!-#REF!</f>
        <v>#REF!</v>
      </c>
      <c r="K675" s="136" t="e">
        <f>#REF!-#REF!</f>
        <v>#REF!</v>
      </c>
      <c r="L675" s="136" t="e">
        <f>#REF!-#REF!</f>
        <v>#REF!</v>
      </c>
      <c r="M675" s="136" t="e">
        <f>#REF!-#REF!</f>
        <v>#REF!</v>
      </c>
      <c r="N675" s="136" t="e">
        <f>#REF!-#REF!</f>
        <v>#REF!</v>
      </c>
      <c r="O675" s="136" t="e">
        <f>#REF!-#REF!</f>
        <v>#REF!</v>
      </c>
      <c r="P675" s="136" t="e">
        <f>#REF!-#REF!</f>
        <v>#REF!</v>
      </c>
      <c r="Q675" s="136" t="e">
        <f>#REF!-#REF!</f>
        <v>#REF!</v>
      </c>
      <c r="R675" s="136" t="e">
        <f>#REF!-#REF!</f>
        <v>#REF!</v>
      </c>
      <c r="S675" s="136" t="e">
        <f>#REF!-#REF!</f>
        <v>#REF!</v>
      </c>
      <c r="T675" s="136" t="e">
        <f>#REF!-#REF!</f>
        <v>#REF!</v>
      </c>
      <c r="U675" s="136" t="e">
        <f>#REF!-#REF!</f>
        <v>#REF!</v>
      </c>
      <c r="V675" s="136" t="e">
        <f>#REF!-#REF!</f>
        <v>#REF!</v>
      </c>
      <c r="W675" s="136" t="e">
        <f>#REF!-#REF!</f>
        <v>#REF!</v>
      </c>
      <c r="X675" s="136" t="e">
        <f>#REF!-#REF!</f>
        <v>#REF!</v>
      </c>
      <c r="Y675" s="136" t="e">
        <f>#REF!-#REF!</f>
        <v>#REF!</v>
      </c>
      <c r="Z675" s="136" t="e">
        <f>#REF!-#REF!</f>
        <v>#REF!</v>
      </c>
      <c r="AA675" s="136" t="e">
        <f>#REF!-#REF!</f>
        <v>#REF!</v>
      </c>
      <c r="AB675" s="136" t="e">
        <f>#REF!-#REF!</f>
        <v>#REF!</v>
      </c>
      <c r="AC675" s="136" t="e">
        <f>#REF!-#REF!</f>
        <v>#REF!</v>
      </c>
      <c r="AD675" s="136" t="e">
        <f>#REF!-#REF!</f>
        <v>#REF!</v>
      </c>
      <c r="AE675" s="136" t="e">
        <f>#REF!-#REF!</f>
        <v>#REF!</v>
      </c>
      <c r="AF675" s="136" t="e">
        <f>#REF!-#REF!</f>
        <v>#REF!</v>
      </c>
      <c r="AG675" s="136" t="e">
        <f>#REF!-#REF!</f>
        <v>#REF!</v>
      </c>
      <c r="AH675" s="136" t="e">
        <f>#REF!-#REF!</f>
        <v>#REF!</v>
      </c>
      <c r="AI675" s="136" t="e">
        <f>#REF!-#REF!</f>
        <v>#REF!</v>
      </c>
      <c r="AJ675" s="136" t="e">
        <f>#REF!-#REF!</f>
        <v>#REF!</v>
      </c>
      <c r="AK675" s="136" t="e">
        <f>#REF!-#REF!</f>
        <v>#REF!</v>
      </c>
      <c r="AL675" s="136" t="e">
        <f>#REF!-#REF!</f>
        <v>#REF!</v>
      </c>
      <c r="AM675" s="136" t="e">
        <f>#REF!-#REF!</f>
        <v>#REF!</v>
      </c>
      <c r="AN675" s="136" t="e">
        <f>#REF!-#REF!</f>
        <v>#REF!</v>
      </c>
      <c r="AO675" s="136" t="e">
        <f>#REF!-#REF!</f>
        <v>#REF!</v>
      </c>
      <c r="AP675" s="136" t="e">
        <f>#REF!-#REF!</f>
        <v>#REF!</v>
      </c>
      <c r="AQ675" s="136" t="e">
        <f>#REF!-#REF!</f>
        <v>#REF!</v>
      </c>
      <c r="AR675" s="136" t="e">
        <f>#REF!-#REF!</f>
        <v>#REF!</v>
      </c>
      <c r="AS675" s="136" t="e">
        <f>#REF!-#REF!</f>
        <v>#REF!</v>
      </c>
      <c r="AT675" s="136" t="e">
        <f>#REF!-#REF!</f>
        <v>#REF!</v>
      </c>
      <c r="AU675" s="136" t="e">
        <f>#REF!-#REF!</f>
        <v>#REF!</v>
      </c>
      <c r="AV675" s="136" t="e">
        <f>#REF!-#REF!</f>
        <v>#REF!</v>
      </c>
      <c r="AW675" s="136" t="e">
        <f>#REF!-#REF!</f>
        <v>#REF!</v>
      </c>
      <c r="AX675" s="136" t="e">
        <f>#REF!-#REF!</f>
        <v>#REF!</v>
      </c>
      <c r="AY675" s="136" t="e">
        <f>#REF!-#REF!</f>
        <v>#REF!</v>
      </c>
      <c r="AZ675" s="136" t="e">
        <f>#REF!-#REF!</f>
        <v>#REF!</v>
      </c>
      <c r="BA675" s="136" t="e">
        <f>#REF!-#REF!</f>
        <v>#REF!</v>
      </c>
      <c r="BB675" s="136" t="e">
        <f>#REF!-#REF!</f>
        <v>#REF!</v>
      </c>
      <c r="BC675" s="136" t="e">
        <f>#REF!-#REF!</f>
        <v>#REF!</v>
      </c>
      <c r="BD675" s="136" t="e">
        <f>#REF!-#REF!</f>
        <v>#REF!</v>
      </c>
      <c r="BE675" s="136" t="e">
        <f>#REF!-#REF!</f>
        <v>#REF!</v>
      </c>
      <c r="BF675" s="136" t="e">
        <f>#REF!-#REF!</f>
        <v>#REF!</v>
      </c>
      <c r="BG675" s="136" t="e">
        <f>#REF!-#REF!</f>
        <v>#REF!</v>
      </c>
      <c r="BH675" s="136" t="e">
        <f>#REF!-#REF!</f>
        <v>#REF!</v>
      </c>
      <c r="BI675" s="136" t="e">
        <f>#REF!-#REF!</f>
        <v>#REF!</v>
      </c>
      <c r="BJ675" s="136" t="e">
        <f>#REF!-#REF!</f>
        <v>#REF!</v>
      </c>
      <c r="BK675" s="136" t="e">
        <f>#REF!-#REF!</f>
        <v>#REF!</v>
      </c>
      <c r="BL675" s="136" t="e">
        <f>#REF!-#REF!</f>
        <v>#REF!</v>
      </c>
      <c r="BM675" s="136" t="e">
        <f>#REF!-#REF!</f>
        <v>#REF!</v>
      </c>
      <c r="BN675" s="136" t="e">
        <f>#REF!-#REF!</f>
        <v>#REF!</v>
      </c>
      <c r="BO675" s="136" t="e">
        <f>#REF!-#REF!</f>
        <v>#REF!</v>
      </c>
      <c r="BP675" s="136" t="e">
        <f>#REF!-#REF!</f>
        <v>#REF!</v>
      </c>
      <c r="BQ675" s="136" t="e">
        <f>#REF!-#REF!</f>
        <v>#REF!</v>
      </c>
      <c r="BR675" s="136" t="e">
        <f>#REF!-#REF!</f>
        <v>#REF!</v>
      </c>
      <c r="BS675" s="136" t="e">
        <f>#REF!-#REF!</f>
        <v>#REF!</v>
      </c>
      <c r="BT675" s="136" t="e">
        <f>#REF!-#REF!</f>
        <v>#REF!</v>
      </c>
      <c r="BU675" s="136" t="e">
        <f>#REF!-#REF!</f>
        <v>#REF!</v>
      </c>
      <c r="BV675" s="136" t="e">
        <f>#REF!-#REF!</f>
        <v>#REF!</v>
      </c>
      <c r="BW675" s="136" t="e">
        <f>#REF!-#REF!</f>
        <v>#REF!</v>
      </c>
      <c r="BX675" s="136" t="e">
        <f>#REF!-#REF!</f>
        <v>#REF!</v>
      </c>
      <c r="BY675" s="136" t="e">
        <f>#REF!-#REF!</f>
        <v>#REF!</v>
      </c>
      <c r="CA675" s="136" t="e">
        <f>#REF!-#REF!</f>
        <v>#REF!</v>
      </c>
      <c r="CB675" s="136" t="e">
        <f>#REF!-#REF!</f>
        <v>#REF!</v>
      </c>
    </row>
    <row r="676" spans="8:80" hidden="1" x14ac:dyDescent="0.3">
      <c r="H676" s="136" t="e">
        <f>#REF!-#REF!</f>
        <v>#REF!</v>
      </c>
      <c r="I676" s="136" t="e">
        <f>#REF!-#REF!</f>
        <v>#REF!</v>
      </c>
      <c r="J676" s="136" t="e">
        <f>#REF!-#REF!</f>
        <v>#REF!</v>
      </c>
      <c r="K676" s="136" t="e">
        <f>#REF!-#REF!</f>
        <v>#REF!</v>
      </c>
      <c r="L676" s="136" t="e">
        <f>#REF!-#REF!</f>
        <v>#REF!</v>
      </c>
      <c r="M676" s="136" t="e">
        <f>#REF!-#REF!</f>
        <v>#REF!</v>
      </c>
      <c r="N676" s="136" t="e">
        <f>#REF!-#REF!</f>
        <v>#REF!</v>
      </c>
      <c r="O676" s="136" t="e">
        <f>#REF!-#REF!</f>
        <v>#REF!</v>
      </c>
      <c r="P676" s="136" t="e">
        <f>#REF!-#REF!</f>
        <v>#REF!</v>
      </c>
      <c r="Q676" s="136" t="e">
        <f>#REF!-#REF!</f>
        <v>#REF!</v>
      </c>
      <c r="R676" s="136" t="e">
        <f>#REF!-#REF!</f>
        <v>#REF!</v>
      </c>
      <c r="S676" s="136" t="e">
        <f>#REF!-#REF!</f>
        <v>#REF!</v>
      </c>
      <c r="T676" s="136" t="e">
        <f>#REF!-#REF!</f>
        <v>#REF!</v>
      </c>
      <c r="U676" s="136" t="e">
        <f>#REF!-#REF!</f>
        <v>#REF!</v>
      </c>
      <c r="V676" s="136" t="e">
        <f>#REF!-#REF!</f>
        <v>#REF!</v>
      </c>
      <c r="W676" s="136" t="e">
        <f>#REF!-#REF!</f>
        <v>#REF!</v>
      </c>
      <c r="X676" s="136" t="e">
        <f>#REF!-#REF!</f>
        <v>#REF!</v>
      </c>
      <c r="Y676" s="136" t="e">
        <f>#REF!-#REF!</f>
        <v>#REF!</v>
      </c>
      <c r="Z676" s="136" t="e">
        <f>#REF!-#REF!</f>
        <v>#REF!</v>
      </c>
      <c r="AA676" s="136" t="e">
        <f>#REF!-#REF!</f>
        <v>#REF!</v>
      </c>
      <c r="AB676" s="136" t="e">
        <f>#REF!-#REF!</f>
        <v>#REF!</v>
      </c>
      <c r="AC676" s="136" t="e">
        <f>#REF!-#REF!</f>
        <v>#REF!</v>
      </c>
      <c r="AD676" s="136" t="e">
        <f>#REF!-#REF!</f>
        <v>#REF!</v>
      </c>
      <c r="AE676" s="136" t="e">
        <f>#REF!-#REF!</f>
        <v>#REF!</v>
      </c>
      <c r="AF676" s="136" t="e">
        <f>#REF!-#REF!</f>
        <v>#REF!</v>
      </c>
      <c r="AG676" s="136" t="e">
        <f>#REF!-#REF!</f>
        <v>#REF!</v>
      </c>
      <c r="AH676" s="136" t="e">
        <f>#REF!-#REF!</f>
        <v>#REF!</v>
      </c>
      <c r="AI676" s="136" t="e">
        <f>#REF!-#REF!</f>
        <v>#REF!</v>
      </c>
      <c r="AJ676" s="136" t="e">
        <f>#REF!-#REF!</f>
        <v>#REF!</v>
      </c>
      <c r="AK676" s="136" t="e">
        <f>#REF!-#REF!</f>
        <v>#REF!</v>
      </c>
      <c r="AL676" s="136" t="e">
        <f>#REF!-#REF!</f>
        <v>#REF!</v>
      </c>
      <c r="AM676" s="136" t="e">
        <f>#REF!-#REF!</f>
        <v>#REF!</v>
      </c>
      <c r="AN676" s="136" t="e">
        <f>#REF!-#REF!</f>
        <v>#REF!</v>
      </c>
      <c r="AO676" s="136" t="e">
        <f>#REF!-#REF!</f>
        <v>#REF!</v>
      </c>
      <c r="AP676" s="136" t="e">
        <f>#REF!-#REF!</f>
        <v>#REF!</v>
      </c>
      <c r="AQ676" s="136" t="e">
        <f>#REF!-#REF!</f>
        <v>#REF!</v>
      </c>
      <c r="AR676" s="136" t="e">
        <f>#REF!-#REF!</f>
        <v>#REF!</v>
      </c>
      <c r="AS676" s="136" t="e">
        <f>#REF!-#REF!</f>
        <v>#REF!</v>
      </c>
      <c r="AT676" s="136" t="e">
        <f>#REF!-#REF!</f>
        <v>#REF!</v>
      </c>
      <c r="AU676" s="136" t="e">
        <f>#REF!-#REF!</f>
        <v>#REF!</v>
      </c>
      <c r="AV676" s="136" t="e">
        <f>#REF!-#REF!</f>
        <v>#REF!</v>
      </c>
      <c r="AW676" s="136" t="e">
        <f>#REF!-#REF!</f>
        <v>#REF!</v>
      </c>
      <c r="AX676" s="136" t="e">
        <f>#REF!-#REF!</f>
        <v>#REF!</v>
      </c>
      <c r="AY676" s="136" t="e">
        <f>#REF!-#REF!</f>
        <v>#REF!</v>
      </c>
      <c r="AZ676" s="136" t="e">
        <f>#REF!-#REF!</f>
        <v>#REF!</v>
      </c>
      <c r="BA676" s="136" t="e">
        <f>#REF!-#REF!</f>
        <v>#REF!</v>
      </c>
      <c r="BB676" s="136" t="e">
        <f>#REF!-#REF!</f>
        <v>#REF!</v>
      </c>
      <c r="BC676" s="136" t="e">
        <f>#REF!-#REF!</f>
        <v>#REF!</v>
      </c>
      <c r="BD676" s="136" t="e">
        <f>#REF!-#REF!</f>
        <v>#REF!</v>
      </c>
      <c r="BE676" s="136" t="e">
        <f>#REF!-#REF!</f>
        <v>#REF!</v>
      </c>
      <c r="BF676" s="136" t="e">
        <f>#REF!-#REF!</f>
        <v>#REF!</v>
      </c>
      <c r="BG676" s="136" t="e">
        <f>#REF!-#REF!</f>
        <v>#REF!</v>
      </c>
      <c r="BH676" s="136" t="e">
        <f>#REF!-#REF!</f>
        <v>#REF!</v>
      </c>
      <c r="BI676" s="136" t="e">
        <f>#REF!-#REF!</f>
        <v>#REF!</v>
      </c>
      <c r="BJ676" s="136" t="e">
        <f>#REF!-#REF!</f>
        <v>#REF!</v>
      </c>
      <c r="BK676" s="136" t="e">
        <f>#REF!-#REF!</f>
        <v>#REF!</v>
      </c>
      <c r="BL676" s="136" t="e">
        <f>#REF!-#REF!</f>
        <v>#REF!</v>
      </c>
      <c r="BM676" s="136" t="e">
        <f>#REF!-#REF!</f>
        <v>#REF!</v>
      </c>
      <c r="BN676" s="136" t="e">
        <f>#REF!-#REF!</f>
        <v>#REF!</v>
      </c>
      <c r="BO676" s="136" t="e">
        <f>#REF!-#REF!</f>
        <v>#REF!</v>
      </c>
      <c r="BP676" s="136" t="e">
        <f>#REF!-#REF!</f>
        <v>#REF!</v>
      </c>
      <c r="BQ676" s="136" t="e">
        <f>#REF!-#REF!</f>
        <v>#REF!</v>
      </c>
      <c r="BR676" s="136" t="e">
        <f>#REF!-#REF!</f>
        <v>#REF!</v>
      </c>
      <c r="BS676" s="136" t="e">
        <f>#REF!-#REF!</f>
        <v>#REF!</v>
      </c>
      <c r="BT676" s="136" t="e">
        <f>#REF!-#REF!</f>
        <v>#REF!</v>
      </c>
      <c r="BU676" s="136" t="e">
        <f>#REF!-#REF!</f>
        <v>#REF!</v>
      </c>
      <c r="BV676" s="136" t="e">
        <f>#REF!-#REF!</f>
        <v>#REF!</v>
      </c>
      <c r="BW676" s="136" t="e">
        <f>#REF!-#REF!</f>
        <v>#REF!</v>
      </c>
      <c r="BX676" s="136" t="e">
        <f>#REF!-#REF!</f>
        <v>#REF!</v>
      </c>
      <c r="BY676" s="136" t="e">
        <f>#REF!-#REF!</f>
        <v>#REF!</v>
      </c>
      <c r="CA676" s="136" t="e">
        <f>#REF!-#REF!</f>
        <v>#REF!</v>
      </c>
      <c r="CB676" s="136" t="e">
        <f>#REF!-#REF!</f>
        <v>#REF!</v>
      </c>
    </row>
    <row r="677" spans="8:80" hidden="1" x14ac:dyDescent="0.3">
      <c r="H677" s="136" t="e">
        <f>#REF!-#REF!</f>
        <v>#REF!</v>
      </c>
      <c r="I677" s="136" t="e">
        <f>#REF!-#REF!</f>
        <v>#REF!</v>
      </c>
      <c r="J677" s="136" t="e">
        <f>#REF!-#REF!</f>
        <v>#REF!</v>
      </c>
      <c r="K677" s="136" t="e">
        <f>#REF!-#REF!</f>
        <v>#REF!</v>
      </c>
      <c r="L677" s="136" t="e">
        <f>#REF!-#REF!</f>
        <v>#REF!</v>
      </c>
      <c r="M677" s="136" t="e">
        <f>#REF!-#REF!</f>
        <v>#REF!</v>
      </c>
      <c r="N677" s="136" t="e">
        <f>#REF!-#REF!</f>
        <v>#REF!</v>
      </c>
      <c r="O677" s="136" t="e">
        <f>#REF!-#REF!</f>
        <v>#REF!</v>
      </c>
      <c r="P677" s="136" t="e">
        <f>#REF!-#REF!</f>
        <v>#REF!</v>
      </c>
      <c r="Q677" s="136" t="e">
        <f>#REF!-#REF!</f>
        <v>#REF!</v>
      </c>
      <c r="R677" s="136" t="e">
        <f>#REF!-#REF!</f>
        <v>#REF!</v>
      </c>
      <c r="S677" s="136" t="e">
        <f>#REF!-#REF!</f>
        <v>#REF!</v>
      </c>
      <c r="T677" s="136" t="e">
        <f>#REF!-#REF!</f>
        <v>#REF!</v>
      </c>
      <c r="U677" s="136" t="e">
        <f>#REF!-#REF!</f>
        <v>#REF!</v>
      </c>
      <c r="V677" s="136" t="e">
        <f>#REF!-#REF!</f>
        <v>#REF!</v>
      </c>
      <c r="W677" s="136" t="e">
        <f>#REF!-#REF!</f>
        <v>#REF!</v>
      </c>
      <c r="X677" s="136" t="e">
        <f>#REF!-#REF!</f>
        <v>#REF!</v>
      </c>
      <c r="Y677" s="136" t="e">
        <f>#REF!-#REF!</f>
        <v>#REF!</v>
      </c>
      <c r="Z677" s="136" t="e">
        <f>#REF!-#REF!</f>
        <v>#REF!</v>
      </c>
      <c r="AA677" s="136" t="e">
        <f>#REF!-#REF!</f>
        <v>#REF!</v>
      </c>
      <c r="AB677" s="136" t="e">
        <f>#REF!-#REF!</f>
        <v>#REF!</v>
      </c>
      <c r="AC677" s="136" t="e">
        <f>#REF!-#REF!</f>
        <v>#REF!</v>
      </c>
      <c r="AD677" s="136" t="e">
        <f>#REF!-#REF!</f>
        <v>#REF!</v>
      </c>
      <c r="AE677" s="136" t="e">
        <f>#REF!-#REF!</f>
        <v>#REF!</v>
      </c>
      <c r="AF677" s="136" t="e">
        <f>#REF!-#REF!</f>
        <v>#REF!</v>
      </c>
      <c r="AG677" s="136" t="e">
        <f>#REF!-#REF!</f>
        <v>#REF!</v>
      </c>
      <c r="AH677" s="136" t="e">
        <f>#REF!-#REF!</f>
        <v>#REF!</v>
      </c>
      <c r="AI677" s="136" t="e">
        <f>#REF!-#REF!</f>
        <v>#REF!</v>
      </c>
      <c r="AJ677" s="136" t="e">
        <f>#REF!-#REF!</f>
        <v>#REF!</v>
      </c>
      <c r="AK677" s="136" t="e">
        <f>#REF!-#REF!</f>
        <v>#REF!</v>
      </c>
      <c r="AL677" s="136" t="e">
        <f>#REF!-#REF!</f>
        <v>#REF!</v>
      </c>
      <c r="AM677" s="136" t="e">
        <f>#REF!-#REF!</f>
        <v>#REF!</v>
      </c>
      <c r="AN677" s="136" t="e">
        <f>#REF!-#REF!</f>
        <v>#REF!</v>
      </c>
      <c r="AO677" s="136" t="e">
        <f>#REF!-#REF!</f>
        <v>#REF!</v>
      </c>
      <c r="AP677" s="136" t="e">
        <f>#REF!-#REF!</f>
        <v>#REF!</v>
      </c>
      <c r="AQ677" s="136" t="e">
        <f>#REF!-#REF!</f>
        <v>#REF!</v>
      </c>
      <c r="AR677" s="136" t="e">
        <f>#REF!-#REF!</f>
        <v>#REF!</v>
      </c>
      <c r="AS677" s="136" t="e">
        <f>#REF!-#REF!</f>
        <v>#REF!</v>
      </c>
      <c r="AT677" s="136" t="e">
        <f>#REF!-#REF!</f>
        <v>#REF!</v>
      </c>
      <c r="AU677" s="136" t="e">
        <f>#REF!-#REF!</f>
        <v>#REF!</v>
      </c>
      <c r="AV677" s="136" t="e">
        <f>#REF!-#REF!</f>
        <v>#REF!</v>
      </c>
      <c r="AW677" s="136" t="e">
        <f>#REF!-#REF!</f>
        <v>#REF!</v>
      </c>
      <c r="AX677" s="136" t="e">
        <f>#REF!-#REF!</f>
        <v>#REF!</v>
      </c>
      <c r="AY677" s="136" t="e">
        <f>#REF!-#REF!</f>
        <v>#REF!</v>
      </c>
      <c r="AZ677" s="136" t="e">
        <f>#REF!-#REF!</f>
        <v>#REF!</v>
      </c>
      <c r="BA677" s="136" t="e">
        <f>#REF!-#REF!</f>
        <v>#REF!</v>
      </c>
      <c r="BB677" s="136" t="e">
        <f>#REF!-#REF!</f>
        <v>#REF!</v>
      </c>
      <c r="BC677" s="136" t="e">
        <f>#REF!-#REF!</f>
        <v>#REF!</v>
      </c>
      <c r="BD677" s="136" t="e">
        <f>#REF!-#REF!</f>
        <v>#REF!</v>
      </c>
      <c r="BE677" s="136" t="e">
        <f>#REF!-#REF!</f>
        <v>#REF!</v>
      </c>
      <c r="BF677" s="136" t="e">
        <f>#REF!-#REF!</f>
        <v>#REF!</v>
      </c>
      <c r="BG677" s="136" t="e">
        <f>#REF!-#REF!</f>
        <v>#REF!</v>
      </c>
      <c r="BH677" s="136" t="e">
        <f>#REF!-#REF!</f>
        <v>#REF!</v>
      </c>
      <c r="BI677" s="136" t="e">
        <f>#REF!-#REF!</f>
        <v>#REF!</v>
      </c>
      <c r="BJ677" s="136" t="e">
        <f>#REF!-#REF!</f>
        <v>#REF!</v>
      </c>
      <c r="BK677" s="136" t="e">
        <f>#REF!-#REF!</f>
        <v>#REF!</v>
      </c>
      <c r="BL677" s="136" t="e">
        <f>#REF!-#REF!</f>
        <v>#REF!</v>
      </c>
      <c r="BM677" s="136" t="e">
        <f>#REF!-#REF!</f>
        <v>#REF!</v>
      </c>
      <c r="BN677" s="136" t="e">
        <f>#REF!-#REF!</f>
        <v>#REF!</v>
      </c>
      <c r="BO677" s="136" t="e">
        <f>#REF!-#REF!</f>
        <v>#REF!</v>
      </c>
      <c r="BP677" s="136" t="e">
        <f>#REF!-#REF!</f>
        <v>#REF!</v>
      </c>
      <c r="BQ677" s="136" t="e">
        <f>#REF!-#REF!</f>
        <v>#REF!</v>
      </c>
      <c r="BR677" s="136" t="e">
        <f>#REF!-#REF!</f>
        <v>#REF!</v>
      </c>
      <c r="BS677" s="136" t="e">
        <f>#REF!-#REF!</f>
        <v>#REF!</v>
      </c>
      <c r="BT677" s="136" t="e">
        <f>#REF!-#REF!</f>
        <v>#REF!</v>
      </c>
      <c r="BU677" s="136" t="e">
        <f>#REF!-#REF!</f>
        <v>#REF!</v>
      </c>
      <c r="BV677" s="136" t="e">
        <f>#REF!-#REF!</f>
        <v>#REF!</v>
      </c>
      <c r="BW677" s="136" t="e">
        <f>#REF!-#REF!</f>
        <v>#REF!</v>
      </c>
      <c r="BX677" s="136" t="e">
        <f>#REF!-#REF!</f>
        <v>#REF!</v>
      </c>
      <c r="BY677" s="136" t="e">
        <f>#REF!-#REF!</f>
        <v>#REF!</v>
      </c>
      <c r="CA677" s="136" t="e">
        <f>#REF!-#REF!</f>
        <v>#REF!</v>
      </c>
      <c r="CB677" s="136" t="e">
        <f>#REF!-#REF!</f>
        <v>#REF!</v>
      </c>
    </row>
    <row r="678" spans="8:80" hidden="1" x14ac:dyDescent="0.3">
      <c r="H678" s="136" t="e">
        <f>#REF!-#REF!</f>
        <v>#REF!</v>
      </c>
      <c r="I678" s="136" t="e">
        <f>#REF!-#REF!</f>
        <v>#REF!</v>
      </c>
      <c r="J678" s="136" t="e">
        <f>#REF!-#REF!</f>
        <v>#REF!</v>
      </c>
      <c r="K678" s="136" t="e">
        <f>#REF!-#REF!</f>
        <v>#REF!</v>
      </c>
      <c r="L678" s="136" t="e">
        <f>#REF!-#REF!</f>
        <v>#REF!</v>
      </c>
      <c r="M678" s="136" t="e">
        <f>#REF!-#REF!</f>
        <v>#REF!</v>
      </c>
      <c r="N678" s="136" t="e">
        <f>#REF!-#REF!</f>
        <v>#REF!</v>
      </c>
      <c r="O678" s="136" t="e">
        <f>#REF!-#REF!</f>
        <v>#REF!</v>
      </c>
      <c r="P678" s="136" t="e">
        <f>#REF!-#REF!</f>
        <v>#REF!</v>
      </c>
      <c r="Q678" s="136" t="e">
        <f>#REF!-#REF!</f>
        <v>#REF!</v>
      </c>
      <c r="R678" s="136" t="e">
        <f>#REF!-#REF!</f>
        <v>#REF!</v>
      </c>
      <c r="S678" s="136" t="e">
        <f>#REF!-#REF!</f>
        <v>#REF!</v>
      </c>
      <c r="T678" s="136" t="e">
        <f>#REF!-#REF!</f>
        <v>#REF!</v>
      </c>
      <c r="U678" s="136" t="e">
        <f>#REF!-#REF!</f>
        <v>#REF!</v>
      </c>
      <c r="V678" s="136" t="e">
        <f>#REF!-#REF!</f>
        <v>#REF!</v>
      </c>
      <c r="W678" s="136" t="e">
        <f>#REF!-#REF!</f>
        <v>#REF!</v>
      </c>
      <c r="X678" s="136" t="e">
        <f>#REF!-#REF!</f>
        <v>#REF!</v>
      </c>
      <c r="Y678" s="136" t="e">
        <f>#REF!-#REF!</f>
        <v>#REF!</v>
      </c>
      <c r="Z678" s="136" t="e">
        <f>#REF!-#REF!</f>
        <v>#REF!</v>
      </c>
      <c r="AA678" s="136" t="e">
        <f>#REF!-#REF!</f>
        <v>#REF!</v>
      </c>
      <c r="AB678" s="136" t="e">
        <f>#REF!-#REF!</f>
        <v>#REF!</v>
      </c>
      <c r="AC678" s="136" t="e">
        <f>#REF!-#REF!</f>
        <v>#REF!</v>
      </c>
      <c r="AD678" s="136" t="e">
        <f>#REF!-#REF!</f>
        <v>#REF!</v>
      </c>
      <c r="AE678" s="136" t="e">
        <f>#REF!-#REF!</f>
        <v>#REF!</v>
      </c>
      <c r="AF678" s="136" t="e">
        <f>#REF!-#REF!</f>
        <v>#REF!</v>
      </c>
      <c r="AG678" s="136" t="e">
        <f>#REF!-#REF!</f>
        <v>#REF!</v>
      </c>
      <c r="AH678" s="136" t="e">
        <f>#REF!-#REF!</f>
        <v>#REF!</v>
      </c>
      <c r="AI678" s="136" t="e">
        <f>#REF!-#REF!</f>
        <v>#REF!</v>
      </c>
      <c r="AJ678" s="136" t="e">
        <f>#REF!-#REF!</f>
        <v>#REF!</v>
      </c>
      <c r="AK678" s="136" t="e">
        <f>#REF!-#REF!</f>
        <v>#REF!</v>
      </c>
      <c r="AL678" s="136" t="e">
        <f>#REF!-#REF!</f>
        <v>#REF!</v>
      </c>
      <c r="AM678" s="136" t="e">
        <f>#REF!-#REF!</f>
        <v>#REF!</v>
      </c>
      <c r="AN678" s="136" t="e">
        <f>#REF!-#REF!</f>
        <v>#REF!</v>
      </c>
      <c r="AO678" s="136" t="e">
        <f>#REF!-#REF!</f>
        <v>#REF!</v>
      </c>
      <c r="AP678" s="136" t="e">
        <f>#REF!-#REF!</f>
        <v>#REF!</v>
      </c>
      <c r="AQ678" s="136" t="e">
        <f>#REF!-#REF!</f>
        <v>#REF!</v>
      </c>
      <c r="AR678" s="136" t="e">
        <f>#REF!-#REF!</f>
        <v>#REF!</v>
      </c>
      <c r="AS678" s="136" t="e">
        <f>#REF!-#REF!</f>
        <v>#REF!</v>
      </c>
      <c r="AT678" s="136" t="e">
        <f>#REF!-#REF!</f>
        <v>#REF!</v>
      </c>
      <c r="AU678" s="136" t="e">
        <f>#REF!-#REF!</f>
        <v>#REF!</v>
      </c>
      <c r="AV678" s="136" t="e">
        <f>#REF!-#REF!</f>
        <v>#REF!</v>
      </c>
      <c r="AW678" s="136" t="e">
        <f>#REF!-#REF!</f>
        <v>#REF!</v>
      </c>
      <c r="AX678" s="136" t="e">
        <f>#REF!-#REF!</f>
        <v>#REF!</v>
      </c>
      <c r="AY678" s="136" t="e">
        <f>#REF!-#REF!</f>
        <v>#REF!</v>
      </c>
      <c r="AZ678" s="136" t="e">
        <f>#REF!-#REF!</f>
        <v>#REF!</v>
      </c>
      <c r="BA678" s="136" t="e">
        <f>#REF!-#REF!</f>
        <v>#REF!</v>
      </c>
      <c r="BB678" s="136" t="e">
        <f>#REF!-#REF!</f>
        <v>#REF!</v>
      </c>
      <c r="BC678" s="136" t="e">
        <f>#REF!-#REF!</f>
        <v>#REF!</v>
      </c>
      <c r="BD678" s="136" t="e">
        <f>#REF!-#REF!</f>
        <v>#REF!</v>
      </c>
      <c r="BE678" s="136" t="e">
        <f>#REF!-#REF!</f>
        <v>#REF!</v>
      </c>
      <c r="BF678" s="136" t="e">
        <f>#REF!-#REF!</f>
        <v>#REF!</v>
      </c>
      <c r="BG678" s="136" t="e">
        <f>#REF!-#REF!</f>
        <v>#REF!</v>
      </c>
      <c r="BH678" s="136" t="e">
        <f>#REF!-#REF!</f>
        <v>#REF!</v>
      </c>
      <c r="BI678" s="136" t="e">
        <f>#REF!-#REF!</f>
        <v>#REF!</v>
      </c>
      <c r="BJ678" s="136" t="e">
        <f>#REF!-#REF!</f>
        <v>#REF!</v>
      </c>
      <c r="BK678" s="136" t="e">
        <f>#REF!-#REF!</f>
        <v>#REF!</v>
      </c>
      <c r="BL678" s="136" t="e">
        <f>#REF!-#REF!</f>
        <v>#REF!</v>
      </c>
      <c r="BM678" s="136" t="e">
        <f>#REF!-#REF!</f>
        <v>#REF!</v>
      </c>
      <c r="BN678" s="136" t="e">
        <f>#REF!-#REF!</f>
        <v>#REF!</v>
      </c>
      <c r="BO678" s="136" t="e">
        <f>#REF!-#REF!</f>
        <v>#REF!</v>
      </c>
      <c r="BP678" s="136" t="e">
        <f>#REF!-#REF!</f>
        <v>#REF!</v>
      </c>
      <c r="BQ678" s="136" t="e">
        <f>#REF!-#REF!</f>
        <v>#REF!</v>
      </c>
      <c r="BR678" s="136" t="e">
        <f>#REF!-#REF!</f>
        <v>#REF!</v>
      </c>
      <c r="BS678" s="136" t="e">
        <f>#REF!-#REF!</f>
        <v>#REF!</v>
      </c>
      <c r="BT678" s="136" t="e">
        <f>#REF!-#REF!</f>
        <v>#REF!</v>
      </c>
      <c r="BU678" s="136" t="e">
        <f>#REF!-#REF!</f>
        <v>#REF!</v>
      </c>
      <c r="BV678" s="136" t="e">
        <f>#REF!-#REF!</f>
        <v>#REF!</v>
      </c>
      <c r="BW678" s="136" t="e">
        <f>#REF!-#REF!</f>
        <v>#REF!</v>
      </c>
      <c r="BX678" s="136" t="e">
        <f>#REF!-#REF!</f>
        <v>#REF!</v>
      </c>
      <c r="BY678" s="136" t="e">
        <f>#REF!-#REF!</f>
        <v>#REF!</v>
      </c>
      <c r="CA678" s="136" t="e">
        <f>#REF!-#REF!</f>
        <v>#REF!</v>
      </c>
      <c r="CB678" s="136" t="e">
        <f>#REF!-#REF!</f>
        <v>#REF!</v>
      </c>
    </row>
    <row r="679" spans="8:80" hidden="1" x14ac:dyDescent="0.3">
      <c r="H679" s="136">
        <f t="shared" ref="H679:BS679" si="163">H234-BZ234</f>
        <v>0</v>
      </c>
      <c r="I679" s="136">
        <f t="shared" si="163"/>
        <v>0</v>
      </c>
      <c r="J679" s="136">
        <f t="shared" si="163"/>
        <v>0</v>
      </c>
      <c r="K679" s="136">
        <f t="shared" si="163"/>
        <v>0</v>
      </c>
      <c r="L679" s="136">
        <f t="shared" si="163"/>
        <v>0</v>
      </c>
      <c r="M679" s="136">
        <f t="shared" si="163"/>
        <v>0</v>
      </c>
      <c r="N679" s="136">
        <f t="shared" si="163"/>
        <v>0</v>
      </c>
      <c r="O679" s="136">
        <f t="shared" si="163"/>
        <v>0</v>
      </c>
      <c r="P679" s="136">
        <f t="shared" si="163"/>
        <v>0</v>
      </c>
      <c r="Q679" s="136">
        <f t="shared" si="163"/>
        <v>0</v>
      </c>
      <c r="R679" s="136">
        <f t="shared" si="163"/>
        <v>0</v>
      </c>
      <c r="S679" s="136">
        <f t="shared" si="163"/>
        <v>0</v>
      </c>
      <c r="T679" s="136">
        <f t="shared" si="163"/>
        <v>0</v>
      </c>
      <c r="U679" s="136">
        <f t="shared" si="163"/>
        <v>0</v>
      </c>
      <c r="V679" s="136">
        <f t="shared" si="163"/>
        <v>0</v>
      </c>
      <c r="W679" s="136">
        <f t="shared" si="163"/>
        <v>0</v>
      </c>
      <c r="X679" s="136">
        <f t="shared" si="163"/>
        <v>0</v>
      </c>
      <c r="Y679" s="136">
        <f t="shared" si="163"/>
        <v>0</v>
      </c>
      <c r="Z679" s="136">
        <f t="shared" si="163"/>
        <v>0</v>
      </c>
      <c r="AA679" s="136">
        <f t="shared" si="163"/>
        <v>0</v>
      </c>
      <c r="AB679" s="136">
        <f t="shared" si="163"/>
        <v>0</v>
      </c>
      <c r="AC679" s="136">
        <f t="shared" si="163"/>
        <v>0</v>
      </c>
      <c r="AD679" s="136">
        <f t="shared" si="163"/>
        <v>0</v>
      </c>
      <c r="AE679" s="136">
        <f t="shared" si="163"/>
        <v>0</v>
      </c>
      <c r="AF679" s="136">
        <f t="shared" si="163"/>
        <v>0</v>
      </c>
      <c r="AG679" s="136">
        <f t="shared" si="163"/>
        <v>0</v>
      </c>
      <c r="AH679" s="136">
        <f t="shared" si="163"/>
        <v>0</v>
      </c>
      <c r="AI679" s="136">
        <f t="shared" si="163"/>
        <v>0</v>
      </c>
      <c r="AJ679" s="136">
        <f t="shared" si="163"/>
        <v>0</v>
      </c>
      <c r="AK679" s="136">
        <f t="shared" si="163"/>
        <v>0</v>
      </c>
      <c r="AL679" s="136">
        <f t="shared" si="163"/>
        <v>0</v>
      </c>
      <c r="AM679" s="136">
        <f t="shared" si="163"/>
        <v>0</v>
      </c>
      <c r="AN679" s="136">
        <f t="shared" si="163"/>
        <v>0</v>
      </c>
      <c r="AO679" s="136">
        <f t="shared" si="163"/>
        <v>0</v>
      </c>
      <c r="AP679" s="136">
        <f t="shared" si="163"/>
        <v>0</v>
      </c>
      <c r="AQ679" s="136">
        <f t="shared" si="163"/>
        <v>0</v>
      </c>
      <c r="AR679" s="136">
        <f t="shared" si="163"/>
        <v>0</v>
      </c>
      <c r="AS679" s="136">
        <f t="shared" si="163"/>
        <v>0</v>
      </c>
      <c r="AT679" s="136">
        <f t="shared" si="163"/>
        <v>0</v>
      </c>
      <c r="AU679" s="136">
        <f t="shared" si="163"/>
        <v>0</v>
      </c>
      <c r="AV679" s="136">
        <f t="shared" si="163"/>
        <v>0</v>
      </c>
      <c r="AW679" s="136">
        <f t="shared" si="163"/>
        <v>0</v>
      </c>
      <c r="AX679" s="136">
        <f t="shared" si="163"/>
        <v>0</v>
      </c>
      <c r="AY679" s="136">
        <f t="shared" si="163"/>
        <v>0</v>
      </c>
      <c r="AZ679" s="136">
        <f t="shared" si="163"/>
        <v>0</v>
      </c>
      <c r="BA679" s="136">
        <f t="shared" si="163"/>
        <v>0</v>
      </c>
      <c r="BB679" s="136">
        <f t="shared" si="163"/>
        <v>0</v>
      </c>
      <c r="BC679" s="136">
        <f t="shared" si="163"/>
        <v>0</v>
      </c>
      <c r="BD679" s="136">
        <f t="shared" si="163"/>
        <v>0</v>
      </c>
      <c r="BE679" s="136">
        <f t="shared" si="163"/>
        <v>0</v>
      </c>
      <c r="BF679" s="136">
        <f t="shared" si="163"/>
        <v>0</v>
      </c>
      <c r="BG679" s="136">
        <f t="shared" si="163"/>
        <v>0</v>
      </c>
      <c r="BH679" s="136">
        <f t="shared" si="163"/>
        <v>0</v>
      </c>
      <c r="BI679" s="136">
        <f t="shared" si="163"/>
        <v>0</v>
      </c>
      <c r="BJ679" s="136">
        <f t="shared" si="163"/>
        <v>0</v>
      </c>
      <c r="BK679" s="136">
        <f t="shared" si="163"/>
        <v>0</v>
      </c>
      <c r="BL679" s="136">
        <f t="shared" si="163"/>
        <v>0</v>
      </c>
      <c r="BM679" s="136">
        <f t="shared" si="163"/>
        <v>0</v>
      </c>
      <c r="BN679" s="136">
        <f t="shared" si="163"/>
        <v>0</v>
      </c>
      <c r="BO679" s="136">
        <f t="shared" si="163"/>
        <v>0</v>
      </c>
      <c r="BP679" s="136">
        <f t="shared" si="163"/>
        <v>0</v>
      </c>
      <c r="BQ679" s="136">
        <f t="shared" si="163"/>
        <v>0</v>
      </c>
      <c r="BR679" s="136">
        <f t="shared" si="163"/>
        <v>0</v>
      </c>
      <c r="BS679" s="136">
        <f t="shared" si="163"/>
        <v>0</v>
      </c>
      <c r="BT679" s="136">
        <f t="shared" ref="BT679:BY679" si="164">BT234-EL234</f>
        <v>0</v>
      </c>
      <c r="BU679" s="136">
        <f t="shared" si="164"/>
        <v>0</v>
      </c>
      <c r="BV679" s="136">
        <f t="shared" si="164"/>
        <v>0</v>
      </c>
      <c r="BW679" s="136">
        <f t="shared" si="164"/>
        <v>0</v>
      </c>
      <c r="BX679" s="136">
        <f t="shared" si="164"/>
        <v>0</v>
      </c>
      <c r="BY679" s="136">
        <f t="shared" si="164"/>
        <v>0</v>
      </c>
      <c r="CA679" s="136" t="e">
        <f>CA234-#REF!</f>
        <v>#REF!</v>
      </c>
      <c r="CB679" s="136" t="e">
        <f>CB234-#REF!</f>
        <v>#REF!</v>
      </c>
    </row>
    <row r="680" spans="8:80" hidden="1" x14ac:dyDescent="0.3">
      <c r="H680" s="136" t="e">
        <f>#REF!-#REF!</f>
        <v>#REF!</v>
      </c>
      <c r="I680" s="136" t="e">
        <f>#REF!-#REF!</f>
        <v>#REF!</v>
      </c>
      <c r="J680" s="136" t="e">
        <f>#REF!-#REF!</f>
        <v>#REF!</v>
      </c>
      <c r="K680" s="136" t="e">
        <f>#REF!-#REF!</f>
        <v>#REF!</v>
      </c>
      <c r="L680" s="136" t="e">
        <f>#REF!-#REF!</f>
        <v>#REF!</v>
      </c>
      <c r="M680" s="136" t="e">
        <f>#REF!-#REF!</f>
        <v>#REF!</v>
      </c>
      <c r="N680" s="136" t="e">
        <f>#REF!-#REF!</f>
        <v>#REF!</v>
      </c>
      <c r="O680" s="136" t="e">
        <f>#REF!-#REF!</f>
        <v>#REF!</v>
      </c>
      <c r="P680" s="136" t="e">
        <f>#REF!-#REF!</f>
        <v>#REF!</v>
      </c>
      <c r="Q680" s="136" t="e">
        <f>#REF!-#REF!</f>
        <v>#REF!</v>
      </c>
      <c r="R680" s="136" t="e">
        <f>#REF!-#REF!</f>
        <v>#REF!</v>
      </c>
      <c r="S680" s="136" t="e">
        <f>#REF!-#REF!</f>
        <v>#REF!</v>
      </c>
      <c r="T680" s="136" t="e">
        <f>#REF!-#REF!</f>
        <v>#REF!</v>
      </c>
      <c r="U680" s="136" t="e">
        <f>#REF!-#REF!</f>
        <v>#REF!</v>
      </c>
      <c r="V680" s="136" t="e">
        <f>#REF!-#REF!</f>
        <v>#REF!</v>
      </c>
      <c r="W680" s="136" t="e">
        <f>#REF!-#REF!</f>
        <v>#REF!</v>
      </c>
      <c r="X680" s="136" t="e">
        <f>#REF!-#REF!</f>
        <v>#REF!</v>
      </c>
      <c r="Y680" s="136" t="e">
        <f>#REF!-#REF!</f>
        <v>#REF!</v>
      </c>
      <c r="Z680" s="136" t="e">
        <f>#REF!-#REF!</f>
        <v>#REF!</v>
      </c>
      <c r="AA680" s="136" t="e">
        <f>#REF!-#REF!</f>
        <v>#REF!</v>
      </c>
      <c r="AB680" s="136" t="e">
        <f>#REF!-#REF!</f>
        <v>#REF!</v>
      </c>
      <c r="AC680" s="136" t="e">
        <f>#REF!-#REF!</f>
        <v>#REF!</v>
      </c>
      <c r="AD680" s="136" t="e">
        <f>#REF!-#REF!</f>
        <v>#REF!</v>
      </c>
      <c r="AE680" s="136" t="e">
        <f>#REF!-#REF!</f>
        <v>#REF!</v>
      </c>
      <c r="AF680" s="136" t="e">
        <f>#REF!-#REF!</f>
        <v>#REF!</v>
      </c>
      <c r="AG680" s="136" t="e">
        <f>#REF!-#REF!</f>
        <v>#REF!</v>
      </c>
      <c r="AH680" s="136" t="e">
        <f>#REF!-#REF!</f>
        <v>#REF!</v>
      </c>
      <c r="AI680" s="136" t="e">
        <f>#REF!-#REF!</f>
        <v>#REF!</v>
      </c>
      <c r="AJ680" s="136" t="e">
        <f>#REF!-#REF!</f>
        <v>#REF!</v>
      </c>
      <c r="AK680" s="136" t="e">
        <f>#REF!-#REF!</f>
        <v>#REF!</v>
      </c>
      <c r="AL680" s="136" t="e">
        <f>#REF!-#REF!</f>
        <v>#REF!</v>
      </c>
      <c r="AM680" s="136" t="e">
        <f>#REF!-#REF!</f>
        <v>#REF!</v>
      </c>
      <c r="AN680" s="136" t="e">
        <f>#REF!-#REF!</f>
        <v>#REF!</v>
      </c>
      <c r="AO680" s="136" t="e">
        <f>#REF!-#REF!</f>
        <v>#REF!</v>
      </c>
      <c r="AP680" s="136" t="e">
        <f>#REF!-#REF!</f>
        <v>#REF!</v>
      </c>
      <c r="AQ680" s="136" t="e">
        <f>#REF!-#REF!</f>
        <v>#REF!</v>
      </c>
      <c r="AR680" s="136" t="e">
        <f>#REF!-#REF!</f>
        <v>#REF!</v>
      </c>
      <c r="AS680" s="136" t="e">
        <f>#REF!-#REF!</f>
        <v>#REF!</v>
      </c>
      <c r="AT680" s="136" t="e">
        <f>#REF!-#REF!</f>
        <v>#REF!</v>
      </c>
      <c r="AU680" s="136" t="e">
        <f>#REF!-#REF!</f>
        <v>#REF!</v>
      </c>
      <c r="AV680" s="136" t="e">
        <f>#REF!-#REF!</f>
        <v>#REF!</v>
      </c>
      <c r="AW680" s="136" t="e">
        <f>#REF!-#REF!</f>
        <v>#REF!</v>
      </c>
      <c r="AX680" s="136" t="e">
        <f>#REF!-#REF!</f>
        <v>#REF!</v>
      </c>
      <c r="AY680" s="136" t="e">
        <f>#REF!-#REF!</f>
        <v>#REF!</v>
      </c>
      <c r="AZ680" s="136" t="e">
        <f>#REF!-#REF!</f>
        <v>#REF!</v>
      </c>
      <c r="BA680" s="136" t="e">
        <f>#REF!-#REF!</f>
        <v>#REF!</v>
      </c>
      <c r="BB680" s="136" t="e">
        <f>#REF!-#REF!</f>
        <v>#REF!</v>
      </c>
      <c r="BC680" s="136" t="e">
        <f>#REF!-#REF!</f>
        <v>#REF!</v>
      </c>
      <c r="BD680" s="136" t="e">
        <f>#REF!-#REF!</f>
        <v>#REF!</v>
      </c>
      <c r="BE680" s="136" t="e">
        <f>#REF!-#REF!</f>
        <v>#REF!</v>
      </c>
      <c r="BF680" s="136" t="e">
        <f>#REF!-#REF!</f>
        <v>#REF!</v>
      </c>
      <c r="BG680" s="136" t="e">
        <f>#REF!-#REF!</f>
        <v>#REF!</v>
      </c>
      <c r="BH680" s="136" t="e">
        <f>#REF!-#REF!</f>
        <v>#REF!</v>
      </c>
      <c r="BI680" s="136" t="e">
        <f>#REF!-#REF!</f>
        <v>#REF!</v>
      </c>
      <c r="BJ680" s="136" t="e">
        <f>#REF!-#REF!</f>
        <v>#REF!</v>
      </c>
      <c r="BK680" s="136" t="e">
        <f>#REF!-#REF!</f>
        <v>#REF!</v>
      </c>
      <c r="BL680" s="136" t="e">
        <f>#REF!-#REF!</f>
        <v>#REF!</v>
      </c>
      <c r="BM680" s="136" t="e">
        <f>#REF!-#REF!</f>
        <v>#REF!</v>
      </c>
      <c r="BN680" s="136" t="e">
        <f>#REF!-#REF!</f>
        <v>#REF!</v>
      </c>
      <c r="BO680" s="136" t="e">
        <f>#REF!-#REF!</f>
        <v>#REF!</v>
      </c>
      <c r="BP680" s="136" t="e">
        <f>#REF!-#REF!</f>
        <v>#REF!</v>
      </c>
      <c r="BQ680" s="136" t="e">
        <f>#REF!-#REF!</f>
        <v>#REF!</v>
      </c>
      <c r="BR680" s="136" t="e">
        <f>#REF!-#REF!</f>
        <v>#REF!</v>
      </c>
      <c r="BS680" s="136" t="e">
        <f>#REF!-#REF!</f>
        <v>#REF!</v>
      </c>
      <c r="BT680" s="136" t="e">
        <f>#REF!-#REF!</f>
        <v>#REF!</v>
      </c>
      <c r="BU680" s="136" t="e">
        <f>#REF!-#REF!</f>
        <v>#REF!</v>
      </c>
      <c r="BV680" s="136" t="e">
        <f>#REF!-#REF!</f>
        <v>#REF!</v>
      </c>
      <c r="BW680" s="136" t="e">
        <f>#REF!-#REF!</f>
        <v>#REF!</v>
      </c>
      <c r="BX680" s="136" t="e">
        <f>#REF!-#REF!</f>
        <v>#REF!</v>
      </c>
      <c r="BY680" s="136" t="e">
        <f>#REF!-#REF!</f>
        <v>#REF!</v>
      </c>
      <c r="CA680" s="136" t="e">
        <f>#REF!-#REF!</f>
        <v>#REF!</v>
      </c>
      <c r="CB680" s="136" t="e">
        <f>#REF!-#REF!</f>
        <v>#REF!</v>
      </c>
    </row>
    <row r="681" spans="8:80" hidden="1" x14ac:dyDescent="0.3">
      <c r="H681" s="136" t="e">
        <f>#REF!-#REF!</f>
        <v>#REF!</v>
      </c>
      <c r="I681" s="136" t="e">
        <f>#REF!-#REF!</f>
        <v>#REF!</v>
      </c>
      <c r="J681" s="136" t="e">
        <f>#REF!-#REF!</f>
        <v>#REF!</v>
      </c>
      <c r="K681" s="136" t="e">
        <f>#REF!-#REF!</f>
        <v>#REF!</v>
      </c>
      <c r="L681" s="136" t="e">
        <f>#REF!-#REF!</f>
        <v>#REF!</v>
      </c>
      <c r="M681" s="136" t="e">
        <f>#REF!-#REF!</f>
        <v>#REF!</v>
      </c>
      <c r="N681" s="136" t="e">
        <f>#REF!-#REF!</f>
        <v>#REF!</v>
      </c>
      <c r="O681" s="136" t="e">
        <f>#REF!-#REF!</f>
        <v>#REF!</v>
      </c>
      <c r="P681" s="136" t="e">
        <f>#REF!-#REF!</f>
        <v>#REF!</v>
      </c>
      <c r="Q681" s="136" t="e">
        <f>#REF!-#REF!</f>
        <v>#REF!</v>
      </c>
      <c r="R681" s="136" t="e">
        <f>#REF!-#REF!</f>
        <v>#REF!</v>
      </c>
      <c r="S681" s="136" t="e">
        <f>#REF!-#REF!</f>
        <v>#REF!</v>
      </c>
      <c r="T681" s="136" t="e">
        <f>#REF!-#REF!</f>
        <v>#REF!</v>
      </c>
      <c r="U681" s="136" t="e">
        <f>#REF!-#REF!</f>
        <v>#REF!</v>
      </c>
      <c r="V681" s="136" t="e">
        <f>#REF!-#REF!</f>
        <v>#REF!</v>
      </c>
      <c r="W681" s="136" t="e">
        <f>#REF!-#REF!</f>
        <v>#REF!</v>
      </c>
      <c r="X681" s="136" t="e">
        <f>#REF!-#REF!</f>
        <v>#REF!</v>
      </c>
      <c r="Y681" s="136" t="e">
        <f>#REF!-#REF!</f>
        <v>#REF!</v>
      </c>
      <c r="Z681" s="136" t="e">
        <f>#REF!-#REF!</f>
        <v>#REF!</v>
      </c>
      <c r="AA681" s="136" t="e">
        <f>#REF!-#REF!</f>
        <v>#REF!</v>
      </c>
      <c r="AB681" s="136" t="e">
        <f>#REF!-#REF!</f>
        <v>#REF!</v>
      </c>
      <c r="AC681" s="136" t="e">
        <f>#REF!-#REF!</f>
        <v>#REF!</v>
      </c>
      <c r="AD681" s="136" t="e">
        <f>#REF!-#REF!</f>
        <v>#REF!</v>
      </c>
      <c r="AE681" s="136" t="e">
        <f>#REF!-#REF!</f>
        <v>#REF!</v>
      </c>
      <c r="AF681" s="136" t="e">
        <f>#REF!-#REF!</f>
        <v>#REF!</v>
      </c>
      <c r="AG681" s="136" t="e">
        <f>#REF!-#REF!</f>
        <v>#REF!</v>
      </c>
      <c r="AH681" s="136" t="e">
        <f>#REF!-#REF!</f>
        <v>#REF!</v>
      </c>
      <c r="AI681" s="136" t="e">
        <f>#REF!-#REF!</f>
        <v>#REF!</v>
      </c>
      <c r="AJ681" s="136" t="e">
        <f>#REF!-#REF!</f>
        <v>#REF!</v>
      </c>
      <c r="AK681" s="136" t="e">
        <f>#REF!-#REF!</f>
        <v>#REF!</v>
      </c>
      <c r="AL681" s="136" t="e">
        <f>#REF!-#REF!</f>
        <v>#REF!</v>
      </c>
      <c r="AM681" s="136" t="e">
        <f>#REF!-#REF!</f>
        <v>#REF!</v>
      </c>
      <c r="AN681" s="136" t="e">
        <f>#REF!-#REF!</f>
        <v>#REF!</v>
      </c>
      <c r="AO681" s="136" t="e">
        <f>#REF!-#REF!</f>
        <v>#REF!</v>
      </c>
      <c r="AP681" s="136" t="e">
        <f>#REF!-#REF!</f>
        <v>#REF!</v>
      </c>
      <c r="AQ681" s="136" t="e">
        <f>#REF!-#REF!</f>
        <v>#REF!</v>
      </c>
      <c r="AR681" s="136" t="e">
        <f>#REF!-#REF!</f>
        <v>#REF!</v>
      </c>
      <c r="AS681" s="136" t="e">
        <f>#REF!-#REF!</f>
        <v>#REF!</v>
      </c>
      <c r="AT681" s="136" t="e">
        <f>#REF!-#REF!</f>
        <v>#REF!</v>
      </c>
      <c r="AU681" s="136" t="e">
        <f>#REF!-#REF!</f>
        <v>#REF!</v>
      </c>
      <c r="AV681" s="136" t="e">
        <f>#REF!-#REF!</f>
        <v>#REF!</v>
      </c>
      <c r="AW681" s="136" t="e">
        <f>#REF!-#REF!</f>
        <v>#REF!</v>
      </c>
      <c r="AX681" s="136" t="e">
        <f>#REF!-#REF!</f>
        <v>#REF!</v>
      </c>
      <c r="AY681" s="136" t="e">
        <f>#REF!-#REF!</f>
        <v>#REF!</v>
      </c>
      <c r="AZ681" s="136" t="e">
        <f>#REF!-#REF!</f>
        <v>#REF!</v>
      </c>
      <c r="BA681" s="136" t="e">
        <f>#REF!-#REF!</f>
        <v>#REF!</v>
      </c>
      <c r="BB681" s="136" t="e">
        <f>#REF!-#REF!</f>
        <v>#REF!</v>
      </c>
      <c r="BC681" s="136" t="e">
        <f>#REF!-#REF!</f>
        <v>#REF!</v>
      </c>
      <c r="BD681" s="136" t="e">
        <f>#REF!-#REF!</f>
        <v>#REF!</v>
      </c>
      <c r="BE681" s="136" t="e">
        <f>#REF!-#REF!</f>
        <v>#REF!</v>
      </c>
      <c r="BF681" s="136" t="e">
        <f>#REF!-#REF!</f>
        <v>#REF!</v>
      </c>
      <c r="BG681" s="136" t="e">
        <f>#REF!-#REF!</f>
        <v>#REF!</v>
      </c>
      <c r="BH681" s="136" t="e">
        <f>#REF!-#REF!</f>
        <v>#REF!</v>
      </c>
      <c r="BI681" s="136" t="e">
        <f>#REF!-#REF!</f>
        <v>#REF!</v>
      </c>
      <c r="BJ681" s="136" t="e">
        <f>#REF!-#REF!</f>
        <v>#REF!</v>
      </c>
      <c r="BK681" s="136" t="e">
        <f>#REF!-#REF!</f>
        <v>#REF!</v>
      </c>
      <c r="BL681" s="136" t="e">
        <f>#REF!-#REF!</f>
        <v>#REF!</v>
      </c>
      <c r="BM681" s="136" t="e">
        <f>#REF!-#REF!</f>
        <v>#REF!</v>
      </c>
      <c r="BN681" s="136" t="e">
        <f>#REF!-#REF!</f>
        <v>#REF!</v>
      </c>
      <c r="BO681" s="136" t="e">
        <f>#REF!-#REF!</f>
        <v>#REF!</v>
      </c>
      <c r="BP681" s="136" t="e">
        <f>#REF!-#REF!</f>
        <v>#REF!</v>
      </c>
      <c r="BQ681" s="136" t="e">
        <f>#REF!-#REF!</f>
        <v>#REF!</v>
      </c>
      <c r="BR681" s="136" t="e">
        <f>#REF!-#REF!</f>
        <v>#REF!</v>
      </c>
      <c r="BS681" s="136" t="e">
        <f>#REF!-#REF!</f>
        <v>#REF!</v>
      </c>
      <c r="BT681" s="136" t="e">
        <f>#REF!-#REF!</f>
        <v>#REF!</v>
      </c>
      <c r="BU681" s="136" t="e">
        <f>#REF!-#REF!</f>
        <v>#REF!</v>
      </c>
      <c r="BV681" s="136" t="e">
        <f>#REF!-#REF!</f>
        <v>#REF!</v>
      </c>
      <c r="BW681" s="136" t="e">
        <f>#REF!-#REF!</f>
        <v>#REF!</v>
      </c>
      <c r="BX681" s="136" t="e">
        <f>#REF!-#REF!</f>
        <v>#REF!</v>
      </c>
      <c r="BY681" s="136" t="e">
        <f>#REF!-#REF!</f>
        <v>#REF!</v>
      </c>
      <c r="CA681" s="136" t="e">
        <f>#REF!-#REF!</f>
        <v>#REF!</v>
      </c>
      <c r="CB681" s="136" t="e">
        <f>#REF!-#REF!</f>
        <v>#REF!</v>
      </c>
    </row>
    <row r="682" spans="8:80" hidden="1" x14ac:dyDescent="0.3">
      <c r="H682" s="136">
        <f t="shared" ref="H682:BS686" si="165">H235-BZ235</f>
        <v>0</v>
      </c>
      <c r="I682" s="136">
        <f t="shared" si="165"/>
        <v>0</v>
      </c>
      <c r="J682" s="136">
        <f t="shared" si="165"/>
        <v>0</v>
      </c>
      <c r="K682" s="136">
        <f t="shared" si="165"/>
        <v>0</v>
      </c>
      <c r="L682" s="136">
        <f t="shared" si="165"/>
        <v>0</v>
      </c>
      <c r="M682" s="136">
        <f t="shared" si="165"/>
        <v>0</v>
      </c>
      <c r="N682" s="136">
        <f t="shared" si="165"/>
        <v>0</v>
      </c>
      <c r="O682" s="136">
        <f t="shared" si="165"/>
        <v>0</v>
      </c>
      <c r="P682" s="136">
        <f t="shared" si="165"/>
        <v>0</v>
      </c>
      <c r="Q682" s="136">
        <f t="shared" si="165"/>
        <v>0</v>
      </c>
      <c r="R682" s="136">
        <f t="shared" si="165"/>
        <v>0</v>
      </c>
      <c r="S682" s="136">
        <f t="shared" si="165"/>
        <v>0</v>
      </c>
      <c r="T682" s="136">
        <f t="shared" si="165"/>
        <v>0</v>
      </c>
      <c r="U682" s="136">
        <f t="shared" si="165"/>
        <v>0</v>
      </c>
      <c r="V682" s="136">
        <f t="shared" si="165"/>
        <v>0</v>
      </c>
      <c r="W682" s="136">
        <f t="shared" si="165"/>
        <v>0</v>
      </c>
      <c r="X682" s="136">
        <f t="shared" si="165"/>
        <v>0</v>
      </c>
      <c r="Y682" s="136">
        <f t="shared" si="165"/>
        <v>0</v>
      </c>
      <c r="Z682" s="136">
        <f t="shared" si="165"/>
        <v>0</v>
      </c>
      <c r="AA682" s="136">
        <f t="shared" si="165"/>
        <v>0</v>
      </c>
      <c r="AB682" s="136">
        <f t="shared" si="165"/>
        <v>0</v>
      </c>
      <c r="AC682" s="136">
        <f t="shared" si="165"/>
        <v>0</v>
      </c>
      <c r="AD682" s="136">
        <f t="shared" si="165"/>
        <v>0</v>
      </c>
      <c r="AE682" s="136">
        <f t="shared" si="165"/>
        <v>0</v>
      </c>
      <c r="AF682" s="136">
        <f t="shared" si="165"/>
        <v>0</v>
      </c>
      <c r="AG682" s="136">
        <f t="shared" si="165"/>
        <v>0</v>
      </c>
      <c r="AH682" s="136">
        <f t="shared" si="165"/>
        <v>0</v>
      </c>
      <c r="AI682" s="136">
        <f t="shared" si="165"/>
        <v>0</v>
      </c>
      <c r="AJ682" s="136">
        <f t="shared" si="165"/>
        <v>0</v>
      </c>
      <c r="AK682" s="136">
        <f t="shared" si="165"/>
        <v>0</v>
      </c>
      <c r="AL682" s="136">
        <f t="shared" si="165"/>
        <v>0</v>
      </c>
      <c r="AM682" s="136">
        <f t="shared" si="165"/>
        <v>0</v>
      </c>
      <c r="AN682" s="136">
        <f t="shared" si="165"/>
        <v>0</v>
      </c>
      <c r="AO682" s="136">
        <f t="shared" si="165"/>
        <v>0</v>
      </c>
      <c r="AP682" s="136">
        <f t="shared" si="165"/>
        <v>0</v>
      </c>
      <c r="AQ682" s="136">
        <f t="shared" si="165"/>
        <v>0</v>
      </c>
      <c r="AR682" s="136">
        <f t="shared" si="165"/>
        <v>0</v>
      </c>
      <c r="AS682" s="136">
        <f t="shared" si="165"/>
        <v>0</v>
      </c>
      <c r="AT682" s="136">
        <f t="shared" si="165"/>
        <v>0</v>
      </c>
      <c r="AU682" s="136">
        <f t="shared" si="165"/>
        <v>0</v>
      </c>
      <c r="AV682" s="136">
        <f t="shared" si="165"/>
        <v>0</v>
      </c>
      <c r="AW682" s="136">
        <f t="shared" si="165"/>
        <v>0</v>
      </c>
      <c r="AX682" s="136">
        <f t="shared" si="165"/>
        <v>0</v>
      </c>
      <c r="AY682" s="136">
        <f t="shared" si="165"/>
        <v>0</v>
      </c>
      <c r="AZ682" s="136">
        <f t="shared" si="165"/>
        <v>0</v>
      </c>
      <c r="BA682" s="136">
        <f t="shared" si="165"/>
        <v>0</v>
      </c>
      <c r="BB682" s="136">
        <f t="shared" si="165"/>
        <v>0</v>
      </c>
      <c r="BC682" s="136">
        <f t="shared" si="165"/>
        <v>0</v>
      </c>
      <c r="BD682" s="136">
        <f t="shared" si="165"/>
        <v>0</v>
      </c>
      <c r="BE682" s="136">
        <f t="shared" si="165"/>
        <v>0</v>
      </c>
      <c r="BF682" s="136">
        <f t="shared" si="165"/>
        <v>0</v>
      </c>
      <c r="BG682" s="136">
        <f t="shared" si="165"/>
        <v>0</v>
      </c>
      <c r="BH682" s="136">
        <f t="shared" si="165"/>
        <v>0</v>
      </c>
      <c r="BI682" s="136">
        <f t="shared" si="165"/>
        <v>0</v>
      </c>
      <c r="BJ682" s="136">
        <f t="shared" si="165"/>
        <v>0</v>
      </c>
      <c r="BK682" s="136">
        <f t="shared" si="165"/>
        <v>0</v>
      </c>
      <c r="BL682" s="136">
        <f t="shared" si="165"/>
        <v>0</v>
      </c>
      <c r="BM682" s="136">
        <f t="shared" si="165"/>
        <v>0</v>
      </c>
      <c r="BN682" s="136">
        <f t="shared" si="165"/>
        <v>0</v>
      </c>
      <c r="BO682" s="136">
        <f t="shared" si="165"/>
        <v>0</v>
      </c>
      <c r="BP682" s="136">
        <f t="shared" si="165"/>
        <v>0</v>
      </c>
      <c r="BQ682" s="136">
        <f t="shared" si="165"/>
        <v>0</v>
      </c>
      <c r="BR682" s="136">
        <f t="shared" si="165"/>
        <v>0</v>
      </c>
      <c r="BS682" s="136">
        <f t="shared" si="165"/>
        <v>0</v>
      </c>
      <c r="BT682" s="136">
        <f t="shared" ref="BP682:BY686" si="166">BT235-EL235</f>
        <v>0</v>
      </c>
      <c r="BU682" s="136">
        <f t="shared" si="166"/>
        <v>0</v>
      </c>
      <c r="BV682" s="136">
        <f t="shared" si="166"/>
        <v>0</v>
      </c>
      <c r="BW682" s="136">
        <f t="shared" si="166"/>
        <v>0</v>
      </c>
      <c r="BX682" s="136">
        <f t="shared" si="166"/>
        <v>0</v>
      </c>
      <c r="BY682" s="136">
        <f t="shared" si="166"/>
        <v>0</v>
      </c>
      <c r="CA682" s="136" t="e">
        <f>CA235-#REF!</f>
        <v>#REF!</v>
      </c>
      <c r="CB682" s="136" t="e">
        <f>CB235-#REF!</f>
        <v>#REF!</v>
      </c>
    </row>
    <row r="683" spans="8:80" hidden="1" x14ac:dyDescent="0.3">
      <c r="H683" s="136">
        <f t="shared" si="165"/>
        <v>0</v>
      </c>
      <c r="I683" s="136">
        <f t="shared" si="165"/>
        <v>0</v>
      </c>
      <c r="J683" s="136">
        <f t="shared" si="165"/>
        <v>0</v>
      </c>
      <c r="K683" s="136">
        <f t="shared" si="165"/>
        <v>0</v>
      </c>
      <c r="L683" s="136">
        <f t="shared" si="165"/>
        <v>0</v>
      </c>
      <c r="M683" s="136">
        <f t="shared" si="165"/>
        <v>0</v>
      </c>
      <c r="N683" s="136">
        <f t="shared" si="165"/>
        <v>0</v>
      </c>
      <c r="O683" s="136">
        <f t="shared" si="165"/>
        <v>0</v>
      </c>
      <c r="P683" s="136">
        <f t="shared" si="165"/>
        <v>0</v>
      </c>
      <c r="Q683" s="136">
        <f t="shared" si="165"/>
        <v>0</v>
      </c>
      <c r="R683" s="136">
        <f t="shared" si="165"/>
        <v>0</v>
      </c>
      <c r="S683" s="136">
        <f t="shared" si="165"/>
        <v>0</v>
      </c>
      <c r="T683" s="136">
        <f t="shared" si="165"/>
        <v>0</v>
      </c>
      <c r="U683" s="136">
        <f t="shared" si="165"/>
        <v>0</v>
      </c>
      <c r="V683" s="136">
        <f t="shared" si="165"/>
        <v>0</v>
      </c>
      <c r="W683" s="136">
        <f t="shared" si="165"/>
        <v>0</v>
      </c>
      <c r="X683" s="136">
        <f t="shared" si="165"/>
        <v>0</v>
      </c>
      <c r="Y683" s="136">
        <f t="shared" si="165"/>
        <v>0</v>
      </c>
      <c r="Z683" s="136">
        <f t="shared" si="165"/>
        <v>0</v>
      </c>
      <c r="AA683" s="136">
        <f t="shared" si="165"/>
        <v>0</v>
      </c>
      <c r="AB683" s="136">
        <f t="shared" si="165"/>
        <v>0</v>
      </c>
      <c r="AC683" s="136">
        <f t="shared" si="165"/>
        <v>0</v>
      </c>
      <c r="AD683" s="136">
        <f t="shared" si="165"/>
        <v>0</v>
      </c>
      <c r="AE683" s="136">
        <f t="shared" si="165"/>
        <v>0</v>
      </c>
      <c r="AF683" s="136">
        <f t="shared" si="165"/>
        <v>0</v>
      </c>
      <c r="AG683" s="136">
        <f t="shared" si="165"/>
        <v>0</v>
      </c>
      <c r="AH683" s="136">
        <f t="shared" si="165"/>
        <v>0</v>
      </c>
      <c r="AI683" s="136">
        <f t="shared" si="165"/>
        <v>0</v>
      </c>
      <c r="AJ683" s="136">
        <f t="shared" si="165"/>
        <v>0</v>
      </c>
      <c r="AK683" s="136">
        <f t="shared" si="165"/>
        <v>0</v>
      </c>
      <c r="AL683" s="136">
        <f t="shared" si="165"/>
        <v>0</v>
      </c>
      <c r="AM683" s="136">
        <f t="shared" si="165"/>
        <v>0</v>
      </c>
      <c r="AN683" s="136">
        <f t="shared" si="165"/>
        <v>0</v>
      </c>
      <c r="AO683" s="136">
        <f t="shared" si="165"/>
        <v>0</v>
      </c>
      <c r="AP683" s="136">
        <f t="shared" si="165"/>
        <v>0</v>
      </c>
      <c r="AQ683" s="136">
        <f t="shared" si="165"/>
        <v>0</v>
      </c>
      <c r="AR683" s="136">
        <f t="shared" si="165"/>
        <v>0</v>
      </c>
      <c r="AS683" s="136">
        <f t="shared" si="165"/>
        <v>0</v>
      </c>
      <c r="AT683" s="136">
        <f t="shared" si="165"/>
        <v>0</v>
      </c>
      <c r="AU683" s="136">
        <f t="shared" si="165"/>
        <v>0</v>
      </c>
      <c r="AV683" s="136">
        <f t="shared" si="165"/>
        <v>0</v>
      </c>
      <c r="AW683" s="136">
        <f t="shared" si="165"/>
        <v>0</v>
      </c>
      <c r="AX683" s="136">
        <f t="shared" si="165"/>
        <v>0</v>
      </c>
      <c r="AY683" s="136">
        <f t="shared" si="165"/>
        <v>0</v>
      </c>
      <c r="AZ683" s="136">
        <f t="shared" si="165"/>
        <v>0</v>
      </c>
      <c r="BA683" s="136">
        <f t="shared" si="165"/>
        <v>0</v>
      </c>
      <c r="BB683" s="136">
        <f t="shared" si="165"/>
        <v>0</v>
      </c>
      <c r="BC683" s="136">
        <f t="shared" si="165"/>
        <v>0</v>
      </c>
      <c r="BD683" s="136">
        <f t="shared" si="165"/>
        <v>0</v>
      </c>
      <c r="BE683" s="136">
        <f t="shared" si="165"/>
        <v>0</v>
      </c>
      <c r="BF683" s="136">
        <f t="shared" si="165"/>
        <v>0</v>
      </c>
      <c r="BG683" s="136">
        <f t="shared" si="165"/>
        <v>0</v>
      </c>
      <c r="BH683" s="136">
        <f t="shared" si="165"/>
        <v>0</v>
      </c>
      <c r="BI683" s="136">
        <f t="shared" si="165"/>
        <v>0</v>
      </c>
      <c r="BJ683" s="136">
        <f t="shared" si="165"/>
        <v>0</v>
      </c>
      <c r="BK683" s="136">
        <f t="shared" si="165"/>
        <v>0</v>
      </c>
      <c r="BL683" s="136">
        <f t="shared" si="165"/>
        <v>0</v>
      </c>
      <c r="BM683" s="136">
        <f t="shared" si="165"/>
        <v>0</v>
      </c>
      <c r="BN683" s="136">
        <f t="shared" si="165"/>
        <v>0</v>
      </c>
      <c r="BO683" s="136">
        <f t="shared" si="165"/>
        <v>0</v>
      </c>
      <c r="BP683" s="136">
        <f t="shared" si="166"/>
        <v>0</v>
      </c>
      <c r="BQ683" s="136">
        <f t="shared" si="166"/>
        <v>0</v>
      </c>
      <c r="BR683" s="136">
        <f t="shared" si="166"/>
        <v>0</v>
      </c>
      <c r="BS683" s="136">
        <f t="shared" si="166"/>
        <v>0</v>
      </c>
      <c r="BT683" s="136">
        <f t="shared" si="166"/>
        <v>0</v>
      </c>
      <c r="BU683" s="136">
        <f t="shared" si="166"/>
        <v>0</v>
      </c>
      <c r="BV683" s="136">
        <f t="shared" si="166"/>
        <v>0</v>
      </c>
      <c r="BW683" s="136">
        <f t="shared" si="166"/>
        <v>0</v>
      </c>
      <c r="BX683" s="136">
        <f t="shared" si="166"/>
        <v>0</v>
      </c>
      <c r="BY683" s="136">
        <f t="shared" si="166"/>
        <v>0</v>
      </c>
      <c r="CA683" s="136" t="e">
        <f>CA236-#REF!</f>
        <v>#REF!</v>
      </c>
      <c r="CB683" s="136" t="e">
        <f>CB236-#REF!</f>
        <v>#REF!</v>
      </c>
    </row>
    <row r="684" spans="8:80" hidden="1" x14ac:dyDescent="0.3">
      <c r="H684" s="136">
        <f t="shared" si="165"/>
        <v>0</v>
      </c>
      <c r="I684" s="136">
        <f t="shared" si="165"/>
        <v>0</v>
      </c>
      <c r="J684" s="136">
        <f t="shared" si="165"/>
        <v>0</v>
      </c>
      <c r="K684" s="136">
        <f t="shared" si="165"/>
        <v>0</v>
      </c>
      <c r="L684" s="136">
        <f t="shared" si="165"/>
        <v>0</v>
      </c>
      <c r="M684" s="136">
        <f t="shared" si="165"/>
        <v>0</v>
      </c>
      <c r="N684" s="136">
        <f t="shared" si="165"/>
        <v>0</v>
      </c>
      <c r="O684" s="136">
        <f t="shared" si="165"/>
        <v>0</v>
      </c>
      <c r="P684" s="136">
        <f t="shared" si="165"/>
        <v>0</v>
      </c>
      <c r="Q684" s="136">
        <f t="shared" si="165"/>
        <v>0</v>
      </c>
      <c r="R684" s="136">
        <f t="shared" si="165"/>
        <v>0</v>
      </c>
      <c r="S684" s="136">
        <f t="shared" si="165"/>
        <v>0</v>
      </c>
      <c r="T684" s="136">
        <f t="shared" si="165"/>
        <v>0</v>
      </c>
      <c r="U684" s="136">
        <f t="shared" si="165"/>
        <v>0</v>
      </c>
      <c r="V684" s="136">
        <f t="shared" si="165"/>
        <v>0</v>
      </c>
      <c r="W684" s="136">
        <f t="shared" si="165"/>
        <v>0</v>
      </c>
      <c r="X684" s="136">
        <f t="shared" si="165"/>
        <v>0</v>
      </c>
      <c r="Y684" s="136">
        <f t="shared" si="165"/>
        <v>0</v>
      </c>
      <c r="Z684" s="136">
        <f t="shared" si="165"/>
        <v>0</v>
      </c>
      <c r="AA684" s="136">
        <f t="shared" si="165"/>
        <v>0</v>
      </c>
      <c r="AB684" s="136">
        <f t="shared" si="165"/>
        <v>0</v>
      </c>
      <c r="AC684" s="136">
        <f t="shared" si="165"/>
        <v>0</v>
      </c>
      <c r="AD684" s="136">
        <f t="shared" si="165"/>
        <v>0</v>
      </c>
      <c r="AE684" s="136">
        <f t="shared" si="165"/>
        <v>0</v>
      </c>
      <c r="AF684" s="136">
        <f t="shared" si="165"/>
        <v>0</v>
      </c>
      <c r="AG684" s="136">
        <f t="shared" si="165"/>
        <v>0</v>
      </c>
      <c r="AH684" s="136">
        <f t="shared" si="165"/>
        <v>0</v>
      </c>
      <c r="AI684" s="136">
        <f t="shared" si="165"/>
        <v>0</v>
      </c>
      <c r="AJ684" s="136">
        <f t="shared" si="165"/>
        <v>0</v>
      </c>
      <c r="AK684" s="136">
        <f t="shared" si="165"/>
        <v>0</v>
      </c>
      <c r="AL684" s="136">
        <f t="shared" si="165"/>
        <v>0</v>
      </c>
      <c r="AM684" s="136">
        <f t="shared" si="165"/>
        <v>0</v>
      </c>
      <c r="AN684" s="136">
        <f t="shared" si="165"/>
        <v>0</v>
      </c>
      <c r="AO684" s="136">
        <f t="shared" si="165"/>
        <v>0</v>
      </c>
      <c r="AP684" s="136">
        <f t="shared" si="165"/>
        <v>0</v>
      </c>
      <c r="AQ684" s="136">
        <f t="shared" si="165"/>
        <v>0</v>
      </c>
      <c r="AR684" s="136">
        <f t="shared" si="165"/>
        <v>0</v>
      </c>
      <c r="AS684" s="136">
        <f t="shared" si="165"/>
        <v>0</v>
      </c>
      <c r="AT684" s="136">
        <f t="shared" si="165"/>
        <v>0</v>
      </c>
      <c r="AU684" s="136">
        <f t="shared" si="165"/>
        <v>0</v>
      </c>
      <c r="AV684" s="136">
        <f t="shared" si="165"/>
        <v>0</v>
      </c>
      <c r="AW684" s="136">
        <f t="shared" si="165"/>
        <v>0</v>
      </c>
      <c r="AX684" s="136">
        <f t="shared" si="165"/>
        <v>0</v>
      </c>
      <c r="AY684" s="136">
        <f t="shared" si="165"/>
        <v>0</v>
      </c>
      <c r="AZ684" s="136">
        <f t="shared" si="165"/>
        <v>0</v>
      </c>
      <c r="BA684" s="136">
        <f t="shared" si="165"/>
        <v>0</v>
      </c>
      <c r="BB684" s="136">
        <f t="shared" si="165"/>
        <v>0</v>
      </c>
      <c r="BC684" s="136">
        <f t="shared" si="165"/>
        <v>0</v>
      </c>
      <c r="BD684" s="136">
        <f t="shared" si="165"/>
        <v>0</v>
      </c>
      <c r="BE684" s="136">
        <f t="shared" si="165"/>
        <v>0</v>
      </c>
      <c r="BF684" s="136">
        <f t="shared" si="165"/>
        <v>0</v>
      </c>
      <c r="BG684" s="136">
        <f t="shared" si="165"/>
        <v>0</v>
      </c>
      <c r="BH684" s="136">
        <f t="shared" si="165"/>
        <v>0</v>
      </c>
      <c r="BI684" s="136">
        <f t="shared" si="165"/>
        <v>0</v>
      </c>
      <c r="BJ684" s="136">
        <f t="shared" si="165"/>
        <v>0</v>
      </c>
      <c r="BK684" s="136">
        <f t="shared" si="165"/>
        <v>0</v>
      </c>
      <c r="BL684" s="136">
        <f t="shared" si="165"/>
        <v>0</v>
      </c>
      <c r="BM684" s="136">
        <f t="shared" si="165"/>
        <v>0</v>
      </c>
      <c r="BN684" s="136">
        <f t="shared" si="165"/>
        <v>0</v>
      </c>
      <c r="BO684" s="136">
        <f t="shared" si="165"/>
        <v>0</v>
      </c>
      <c r="BP684" s="136">
        <f t="shared" si="166"/>
        <v>0</v>
      </c>
      <c r="BQ684" s="136">
        <f t="shared" si="166"/>
        <v>0</v>
      </c>
      <c r="BR684" s="136">
        <f t="shared" si="166"/>
        <v>0</v>
      </c>
      <c r="BS684" s="136">
        <f t="shared" si="166"/>
        <v>0</v>
      </c>
      <c r="BT684" s="136">
        <f t="shared" si="166"/>
        <v>0</v>
      </c>
      <c r="BU684" s="136">
        <f t="shared" si="166"/>
        <v>0</v>
      </c>
      <c r="BV684" s="136">
        <f t="shared" si="166"/>
        <v>0</v>
      </c>
      <c r="BW684" s="136">
        <f t="shared" si="166"/>
        <v>0</v>
      </c>
      <c r="BX684" s="136">
        <f t="shared" si="166"/>
        <v>0</v>
      </c>
      <c r="BY684" s="136">
        <f t="shared" si="166"/>
        <v>0</v>
      </c>
      <c r="CA684" s="136" t="e">
        <f>CA237-#REF!</f>
        <v>#REF!</v>
      </c>
      <c r="CB684" s="136" t="e">
        <f>CB237-#REF!</f>
        <v>#REF!</v>
      </c>
    </row>
    <row r="685" spans="8:80" hidden="1" x14ac:dyDescent="0.3">
      <c r="H685" s="136">
        <f t="shared" si="165"/>
        <v>0</v>
      </c>
      <c r="I685" s="136">
        <f t="shared" si="165"/>
        <v>0</v>
      </c>
      <c r="J685" s="136">
        <f t="shared" si="165"/>
        <v>0</v>
      </c>
      <c r="K685" s="136">
        <f t="shared" si="165"/>
        <v>0</v>
      </c>
      <c r="L685" s="136">
        <f t="shared" si="165"/>
        <v>0</v>
      </c>
      <c r="M685" s="136">
        <f t="shared" si="165"/>
        <v>0</v>
      </c>
      <c r="N685" s="136">
        <f t="shared" si="165"/>
        <v>0</v>
      </c>
      <c r="O685" s="136">
        <f t="shared" si="165"/>
        <v>0</v>
      </c>
      <c r="P685" s="136">
        <f t="shared" si="165"/>
        <v>0</v>
      </c>
      <c r="Q685" s="136">
        <f t="shared" si="165"/>
        <v>0</v>
      </c>
      <c r="R685" s="136">
        <f t="shared" si="165"/>
        <v>0</v>
      </c>
      <c r="S685" s="136">
        <f t="shared" si="165"/>
        <v>0</v>
      </c>
      <c r="T685" s="136">
        <f t="shared" si="165"/>
        <v>0</v>
      </c>
      <c r="U685" s="136">
        <f t="shared" si="165"/>
        <v>0</v>
      </c>
      <c r="V685" s="136">
        <f t="shared" si="165"/>
        <v>0</v>
      </c>
      <c r="W685" s="136">
        <f t="shared" si="165"/>
        <v>0</v>
      </c>
      <c r="X685" s="136">
        <f t="shared" si="165"/>
        <v>0</v>
      </c>
      <c r="Y685" s="136">
        <f t="shared" si="165"/>
        <v>0</v>
      </c>
      <c r="Z685" s="136">
        <f t="shared" si="165"/>
        <v>0</v>
      </c>
      <c r="AA685" s="136">
        <f t="shared" si="165"/>
        <v>0</v>
      </c>
      <c r="AB685" s="136">
        <f t="shared" si="165"/>
        <v>0</v>
      </c>
      <c r="AC685" s="136">
        <f t="shared" si="165"/>
        <v>0</v>
      </c>
      <c r="AD685" s="136">
        <f t="shared" si="165"/>
        <v>0</v>
      </c>
      <c r="AE685" s="136">
        <f t="shared" si="165"/>
        <v>0</v>
      </c>
      <c r="AF685" s="136">
        <f t="shared" si="165"/>
        <v>0</v>
      </c>
      <c r="AG685" s="136">
        <f t="shared" si="165"/>
        <v>0</v>
      </c>
      <c r="AH685" s="136">
        <f t="shared" si="165"/>
        <v>0</v>
      </c>
      <c r="AI685" s="136">
        <f t="shared" si="165"/>
        <v>0</v>
      </c>
      <c r="AJ685" s="136">
        <f t="shared" si="165"/>
        <v>0</v>
      </c>
      <c r="AK685" s="136">
        <f t="shared" si="165"/>
        <v>0</v>
      </c>
      <c r="AL685" s="136">
        <f t="shared" si="165"/>
        <v>0</v>
      </c>
      <c r="AM685" s="136">
        <f t="shared" si="165"/>
        <v>0</v>
      </c>
      <c r="AN685" s="136">
        <f t="shared" si="165"/>
        <v>0</v>
      </c>
      <c r="AO685" s="136">
        <f t="shared" si="165"/>
        <v>0</v>
      </c>
      <c r="AP685" s="136">
        <f t="shared" si="165"/>
        <v>0</v>
      </c>
      <c r="AQ685" s="136">
        <f t="shared" si="165"/>
        <v>0</v>
      </c>
      <c r="AR685" s="136">
        <f t="shared" si="165"/>
        <v>0</v>
      </c>
      <c r="AS685" s="136">
        <f t="shared" si="165"/>
        <v>0</v>
      </c>
      <c r="AT685" s="136">
        <f t="shared" si="165"/>
        <v>0</v>
      </c>
      <c r="AU685" s="136">
        <f t="shared" si="165"/>
        <v>0</v>
      </c>
      <c r="AV685" s="136">
        <f t="shared" si="165"/>
        <v>0</v>
      </c>
      <c r="AW685" s="136">
        <f t="shared" si="165"/>
        <v>0</v>
      </c>
      <c r="AX685" s="136">
        <f t="shared" si="165"/>
        <v>0</v>
      </c>
      <c r="AY685" s="136">
        <f t="shared" si="165"/>
        <v>0</v>
      </c>
      <c r="AZ685" s="136">
        <f t="shared" si="165"/>
        <v>0</v>
      </c>
      <c r="BA685" s="136">
        <f t="shared" si="165"/>
        <v>0</v>
      </c>
      <c r="BB685" s="136">
        <f t="shared" si="165"/>
        <v>0</v>
      </c>
      <c r="BC685" s="136">
        <f t="shared" si="165"/>
        <v>0</v>
      </c>
      <c r="BD685" s="136">
        <f t="shared" si="165"/>
        <v>0</v>
      </c>
      <c r="BE685" s="136">
        <f t="shared" si="165"/>
        <v>0</v>
      </c>
      <c r="BF685" s="136">
        <f t="shared" si="165"/>
        <v>0</v>
      </c>
      <c r="BG685" s="136">
        <f t="shared" si="165"/>
        <v>0</v>
      </c>
      <c r="BH685" s="136">
        <f t="shared" si="165"/>
        <v>0</v>
      </c>
      <c r="BI685" s="136">
        <f t="shared" si="165"/>
        <v>0</v>
      </c>
      <c r="BJ685" s="136">
        <f t="shared" si="165"/>
        <v>0</v>
      </c>
      <c r="BK685" s="136">
        <f t="shared" si="165"/>
        <v>0</v>
      </c>
      <c r="BL685" s="136">
        <f t="shared" si="165"/>
        <v>0</v>
      </c>
      <c r="BM685" s="136">
        <f t="shared" si="165"/>
        <v>0</v>
      </c>
      <c r="BN685" s="136">
        <f t="shared" si="165"/>
        <v>0</v>
      </c>
      <c r="BO685" s="136">
        <f t="shared" si="165"/>
        <v>0</v>
      </c>
      <c r="BP685" s="136">
        <f t="shared" si="166"/>
        <v>0</v>
      </c>
      <c r="BQ685" s="136">
        <f t="shared" si="166"/>
        <v>0</v>
      </c>
      <c r="BR685" s="136">
        <f t="shared" si="166"/>
        <v>0</v>
      </c>
      <c r="BS685" s="136">
        <f t="shared" si="166"/>
        <v>0</v>
      </c>
      <c r="BT685" s="136">
        <f t="shared" si="166"/>
        <v>0</v>
      </c>
      <c r="BU685" s="136">
        <f t="shared" si="166"/>
        <v>0</v>
      </c>
      <c r="BV685" s="136">
        <f t="shared" si="166"/>
        <v>0</v>
      </c>
      <c r="BW685" s="136">
        <f t="shared" si="166"/>
        <v>0</v>
      </c>
      <c r="BX685" s="136">
        <f t="shared" si="166"/>
        <v>0</v>
      </c>
      <c r="BY685" s="136">
        <f t="shared" si="166"/>
        <v>0</v>
      </c>
      <c r="CA685" s="136" t="e">
        <f>CA238-#REF!</f>
        <v>#REF!</v>
      </c>
      <c r="CB685" s="136" t="e">
        <f>CB238-#REF!</f>
        <v>#REF!</v>
      </c>
    </row>
    <row r="686" spans="8:80" hidden="1" x14ac:dyDescent="0.3">
      <c r="H686" s="136">
        <f t="shared" si="165"/>
        <v>0</v>
      </c>
      <c r="I686" s="136">
        <f t="shared" si="165"/>
        <v>0</v>
      </c>
      <c r="J686" s="136">
        <f t="shared" si="165"/>
        <v>0</v>
      </c>
      <c r="K686" s="136">
        <f t="shared" si="165"/>
        <v>0</v>
      </c>
      <c r="L686" s="136">
        <f t="shared" si="165"/>
        <v>0</v>
      </c>
      <c r="M686" s="136">
        <f t="shared" si="165"/>
        <v>0</v>
      </c>
      <c r="N686" s="136">
        <f t="shared" si="165"/>
        <v>0</v>
      </c>
      <c r="O686" s="136">
        <f t="shared" si="165"/>
        <v>0</v>
      </c>
      <c r="P686" s="136">
        <f t="shared" si="165"/>
        <v>0</v>
      </c>
      <c r="Q686" s="136">
        <f t="shared" si="165"/>
        <v>0</v>
      </c>
      <c r="R686" s="136">
        <f t="shared" si="165"/>
        <v>0</v>
      </c>
      <c r="S686" s="136">
        <f t="shared" ref="S686:BO686" si="167">S239-CK239</f>
        <v>0</v>
      </c>
      <c r="T686" s="136">
        <f t="shared" si="167"/>
        <v>0</v>
      </c>
      <c r="U686" s="136">
        <f t="shared" si="167"/>
        <v>0</v>
      </c>
      <c r="V686" s="136">
        <f t="shared" si="167"/>
        <v>0</v>
      </c>
      <c r="W686" s="136">
        <f t="shared" si="167"/>
        <v>0</v>
      </c>
      <c r="X686" s="136">
        <f t="shared" si="167"/>
        <v>0</v>
      </c>
      <c r="Y686" s="136">
        <f t="shared" si="167"/>
        <v>0</v>
      </c>
      <c r="Z686" s="136">
        <f t="shared" si="167"/>
        <v>0</v>
      </c>
      <c r="AA686" s="136">
        <f t="shared" si="167"/>
        <v>0</v>
      </c>
      <c r="AB686" s="136">
        <f t="shared" si="167"/>
        <v>0</v>
      </c>
      <c r="AC686" s="136">
        <f t="shared" si="167"/>
        <v>0</v>
      </c>
      <c r="AD686" s="136">
        <f t="shared" si="167"/>
        <v>0</v>
      </c>
      <c r="AE686" s="136">
        <f t="shared" si="167"/>
        <v>0</v>
      </c>
      <c r="AF686" s="136">
        <f t="shared" si="167"/>
        <v>0</v>
      </c>
      <c r="AG686" s="136">
        <f t="shared" si="167"/>
        <v>0</v>
      </c>
      <c r="AH686" s="136">
        <f t="shared" si="167"/>
        <v>0</v>
      </c>
      <c r="AI686" s="136">
        <f t="shared" si="167"/>
        <v>0</v>
      </c>
      <c r="AJ686" s="136">
        <f t="shared" si="167"/>
        <v>0</v>
      </c>
      <c r="AK686" s="136">
        <f t="shared" si="167"/>
        <v>0</v>
      </c>
      <c r="AL686" s="136">
        <f t="shared" si="167"/>
        <v>0</v>
      </c>
      <c r="AM686" s="136">
        <f t="shared" si="167"/>
        <v>0</v>
      </c>
      <c r="AN686" s="136">
        <f t="shared" si="167"/>
        <v>0</v>
      </c>
      <c r="AO686" s="136">
        <f t="shared" si="167"/>
        <v>0</v>
      </c>
      <c r="AP686" s="136">
        <f t="shared" si="167"/>
        <v>0</v>
      </c>
      <c r="AQ686" s="136">
        <f t="shared" si="167"/>
        <v>0</v>
      </c>
      <c r="AR686" s="136">
        <f t="shared" si="167"/>
        <v>0</v>
      </c>
      <c r="AS686" s="136">
        <f t="shared" si="167"/>
        <v>0</v>
      </c>
      <c r="AT686" s="136">
        <f t="shared" si="167"/>
        <v>0</v>
      </c>
      <c r="AU686" s="136">
        <f t="shared" si="167"/>
        <v>0</v>
      </c>
      <c r="AV686" s="136">
        <f t="shared" si="167"/>
        <v>0</v>
      </c>
      <c r="AW686" s="136">
        <f t="shared" si="167"/>
        <v>0</v>
      </c>
      <c r="AX686" s="136">
        <f t="shared" si="167"/>
        <v>0</v>
      </c>
      <c r="AY686" s="136">
        <f t="shared" si="167"/>
        <v>0</v>
      </c>
      <c r="AZ686" s="136">
        <f t="shared" si="167"/>
        <v>0</v>
      </c>
      <c r="BA686" s="136">
        <f t="shared" si="167"/>
        <v>0</v>
      </c>
      <c r="BB686" s="136">
        <f t="shared" si="167"/>
        <v>0</v>
      </c>
      <c r="BC686" s="136">
        <f t="shared" si="167"/>
        <v>0</v>
      </c>
      <c r="BD686" s="136">
        <f t="shared" si="167"/>
        <v>0</v>
      </c>
      <c r="BE686" s="136">
        <f t="shared" si="167"/>
        <v>0</v>
      </c>
      <c r="BF686" s="136">
        <f t="shared" si="167"/>
        <v>0</v>
      </c>
      <c r="BG686" s="136">
        <f t="shared" si="167"/>
        <v>0</v>
      </c>
      <c r="BH686" s="136">
        <f t="shared" si="167"/>
        <v>0</v>
      </c>
      <c r="BI686" s="136">
        <f t="shared" si="167"/>
        <v>0</v>
      </c>
      <c r="BJ686" s="136">
        <f t="shared" si="167"/>
        <v>0</v>
      </c>
      <c r="BK686" s="136">
        <f t="shared" si="167"/>
        <v>0</v>
      </c>
      <c r="BL686" s="136">
        <f t="shared" si="167"/>
        <v>0</v>
      </c>
      <c r="BM686" s="136">
        <f t="shared" si="167"/>
        <v>0</v>
      </c>
      <c r="BN686" s="136">
        <f t="shared" si="167"/>
        <v>0</v>
      </c>
      <c r="BO686" s="136">
        <f t="shared" si="167"/>
        <v>0</v>
      </c>
      <c r="BP686" s="136">
        <f t="shared" si="166"/>
        <v>0</v>
      </c>
      <c r="BQ686" s="136">
        <f t="shared" si="166"/>
        <v>0</v>
      </c>
      <c r="BR686" s="136">
        <f t="shared" si="166"/>
        <v>0</v>
      </c>
      <c r="BS686" s="136">
        <f t="shared" si="166"/>
        <v>0</v>
      </c>
      <c r="BT686" s="136">
        <f t="shared" si="166"/>
        <v>0</v>
      </c>
      <c r="BU686" s="136">
        <f t="shared" si="166"/>
        <v>0</v>
      </c>
      <c r="BV686" s="136">
        <f t="shared" si="166"/>
        <v>0</v>
      </c>
      <c r="BW686" s="136">
        <f t="shared" si="166"/>
        <v>0</v>
      </c>
      <c r="BX686" s="136">
        <f t="shared" si="166"/>
        <v>0</v>
      </c>
      <c r="BY686" s="136">
        <f t="shared" si="166"/>
        <v>0</v>
      </c>
      <c r="CA686" s="136" t="e">
        <f>CA239-#REF!</f>
        <v>#REF!</v>
      </c>
      <c r="CB686" s="136" t="e">
        <f>CB239-#REF!</f>
        <v>#REF!</v>
      </c>
    </row>
    <row r="687" spans="8:80" hidden="1" x14ac:dyDescent="0.3">
      <c r="H687" s="136">
        <f t="shared" ref="H687:BS690" si="168">H243-BZ243</f>
        <v>0</v>
      </c>
      <c r="I687" s="136">
        <f t="shared" si="168"/>
        <v>0</v>
      </c>
      <c r="J687" s="136">
        <f t="shared" si="168"/>
        <v>0</v>
      </c>
      <c r="K687" s="136">
        <f t="shared" si="168"/>
        <v>0</v>
      </c>
      <c r="L687" s="136">
        <f t="shared" si="168"/>
        <v>0</v>
      </c>
      <c r="M687" s="136">
        <f t="shared" si="168"/>
        <v>0</v>
      </c>
      <c r="N687" s="136">
        <f t="shared" si="168"/>
        <v>0</v>
      </c>
      <c r="O687" s="136">
        <f t="shared" si="168"/>
        <v>0</v>
      </c>
      <c r="P687" s="136">
        <f t="shared" si="168"/>
        <v>0</v>
      </c>
      <c r="Q687" s="136">
        <f t="shared" si="168"/>
        <v>0</v>
      </c>
      <c r="R687" s="136">
        <f t="shared" si="168"/>
        <v>0</v>
      </c>
      <c r="S687" s="136">
        <f t="shared" si="168"/>
        <v>0</v>
      </c>
      <c r="T687" s="136">
        <f t="shared" si="168"/>
        <v>0</v>
      </c>
      <c r="U687" s="136">
        <f t="shared" si="168"/>
        <v>0</v>
      </c>
      <c r="V687" s="136">
        <f t="shared" si="168"/>
        <v>0</v>
      </c>
      <c r="W687" s="136">
        <f t="shared" si="168"/>
        <v>0</v>
      </c>
      <c r="X687" s="136">
        <f t="shared" si="168"/>
        <v>0</v>
      </c>
      <c r="Y687" s="136">
        <f t="shared" si="168"/>
        <v>0</v>
      </c>
      <c r="Z687" s="136">
        <f t="shared" si="168"/>
        <v>0</v>
      </c>
      <c r="AA687" s="136">
        <f t="shared" si="168"/>
        <v>0</v>
      </c>
      <c r="AB687" s="136">
        <f t="shared" si="168"/>
        <v>0</v>
      </c>
      <c r="AC687" s="136">
        <f t="shared" si="168"/>
        <v>0</v>
      </c>
      <c r="AD687" s="136">
        <f t="shared" si="168"/>
        <v>0</v>
      </c>
      <c r="AE687" s="136">
        <f t="shared" si="168"/>
        <v>0</v>
      </c>
      <c r="AF687" s="136">
        <f t="shared" si="168"/>
        <v>0</v>
      </c>
      <c r="AG687" s="136">
        <f t="shared" si="168"/>
        <v>0</v>
      </c>
      <c r="AH687" s="136">
        <f t="shared" si="168"/>
        <v>0</v>
      </c>
      <c r="AI687" s="136">
        <f t="shared" si="168"/>
        <v>0</v>
      </c>
      <c r="AJ687" s="136">
        <f t="shared" si="168"/>
        <v>0</v>
      </c>
      <c r="AK687" s="136">
        <f t="shared" si="168"/>
        <v>0</v>
      </c>
      <c r="AL687" s="136">
        <f t="shared" si="168"/>
        <v>0</v>
      </c>
      <c r="AM687" s="136">
        <f t="shared" si="168"/>
        <v>0</v>
      </c>
      <c r="AN687" s="136">
        <f t="shared" si="168"/>
        <v>0</v>
      </c>
      <c r="AO687" s="136">
        <f t="shared" si="168"/>
        <v>0</v>
      </c>
      <c r="AP687" s="136">
        <f t="shared" si="168"/>
        <v>0</v>
      </c>
      <c r="AQ687" s="136">
        <f t="shared" si="168"/>
        <v>0</v>
      </c>
      <c r="AR687" s="136">
        <f t="shared" si="168"/>
        <v>0</v>
      </c>
      <c r="AS687" s="136">
        <f t="shared" si="168"/>
        <v>0</v>
      </c>
      <c r="AT687" s="136">
        <f t="shared" si="168"/>
        <v>0</v>
      </c>
      <c r="AU687" s="136">
        <f t="shared" si="168"/>
        <v>0</v>
      </c>
      <c r="AV687" s="136">
        <f t="shared" si="168"/>
        <v>0</v>
      </c>
      <c r="AW687" s="136">
        <f t="shared" si="168"/>
        <v>0</v>
      </c>
      <c r="AX687" s="136">
        <f t="shared" si="168"/>
        <v>0</v>
      </c>
      <c r="AY687" s="136">
        <f t="shared" si="168"/>
        <v>0</v>
      </c>
      <c r="AZ687" s="136">
        <f t="shared" si="168"/>
        <v>0</v>
      </c>
      <c r="BA687" s="136">
        <f t="shared" si="168"/>
        <v>0</v>
      </c>
      <c r="BB687" s="136">
        <f t="shared" si="168"/>
        <v>0</v>
      </c>
      <c r="BC687" s="136">
        <f t="shared" si="168"/>
        <v>0</v>
      </c>
      <c r="BD687" s="136">
        <f t="shared" si="168"/>
        <v>0</v>
      </c>
      <c r="BE687" s="136">
        <f t="shared" si="168"/>
        <v>0</v>
      </c>
      <c r="BF687" s="136">
        <f t="shared" si="168"/>
        <v>0</v>
      </c>
      <c r="BG687" s="136">
        <f t="shared" si="168"/>
        <v>0</v>
      </c>
      <c r="BH687" s="136">
        <f t="shared" si="168"/>
        <v>0</v>
      </c>
      <c r="BI687" s="136">
        <f t="shared" si="168"/>
        <v>0</v>
      </c>
      <c r="BJ687" s="136">
        <f t="shared" si="168"/>
        <v>0</v>
      </c>
      <c r="BK687" s="136">
        <f t="shared" si="168"/>
        <v>0</v>
      </c>
      <c r="BL687" s="136">
        <f t="shared" si="168"/>
        <v>0</v>
      </c>
      <c r="BM687" s="136">
        <f t="shared" si="168"/>
        <v>0</v>
      </c>
      <c r="BN687" s="136">
        <f t="shared" si="168"/>
        <v>0</v>
      </c>
      <c r="BO687" s="136">
        <f t="shared" si="168"/>
        <v>0</v>
      </c>
      <c r="BP687" s="136">
        <f t="shared" si="168"/>
        <v>0</v>
      </c>
      <c r="BQ687" s="136">
        <f t="shared" si="168"/>
        <v>0</v>
      </c>
      <c r="BR687" s="136">
        <f t="shared" si="168"/>
        <v>0</v>
      </c>
      <c r="BS687" s="136">
        <f t="shared" si="168"/>
        <v>0</v>
      </c>
      <c r="BT687" s="136">
        <f t="shared" ref="BT687:BY697" si="169">BT243-EL243</f>
        <v>0</v>
      </c>
      <c r="BU687" s="136">
        <f t="shared" si="169"/>
        <v>0</v>
      </c>
      <c r="BV687" s="136">
        <f t="shared" si="169"/>
        <v>0</v>
      </c>
      <c r="BW687" s="136">
        <f t="shared" si="169"/>
        <v>0</v>
      </c>
      <c r="BX687" s="136">
        <f t="shared" si="169"/>
        <v>0</v>
      </c>
      <c r="BY687" s="136">
        <f t="shared" si="169"/>
        <v>0</v>
      </c>
      <c r="CA687" s="136" t="e">
        <f>CA243-#REF!</f>
        <v>#REF!</v>
      </c>
      <c r="CB687" s="136" t="e">
        <f>CB243-#REF!</f>
        <v>#REF!</v>
      </c>
    </row>
    <row r="688" spans="8:80" hidden="1" x14ac:dyDescent="0.3">
      <c r="H688" s="136">
        <f t="shared" si="168"/>
        <v>0</v>
      </c>
      <c r="I688" s="136">
        <f t="shared" si="168"/>
        <v>0</v>
      </c>
      <c r="J688" s="136">
        <f t="shared" si="168"/>
        <v>0</v>
      </c>
      <c r="K688" s="136">
        <f t="shared" si="168"/>
        <v>0</v>
      </c>
      <c r="L688" s="136">
        <f t="shared" si="168"/>
        <v>0</v>
      </c>
      <c r="M688" s="136">
        <f t="shared" si="168"/>
        <v>0</v>
      </c>
      <c r="N688" s="136">
        <f t="shared" si="168"/>
        <v>0</v>
      </c>
      <c r="O688" s="136">
        <f t="shared" si="168"/>
        <v>0</v>
      </c>
      <c r="P688" s="136">
        <f t="shared" si="168"/>
        <v>0</v>
      </c>
      <c r="Q688" s="136">
        <f t="shared" si="168"/>
        <v>0</v>
      </c>
      <c r="R688" s="136">
        <f t="shared" si="168"/>
        <v>0</v>
      </c>
      <c r="S688" s="136">
        <f t="shared" si="168"/>
        <v>0</v>
      </c>
      <c r="T688" s="136">
        <f t="shared" si="168"/>
        <v>0</v>
      </c>
      <c r="U688" s="136">
        <f t="shared" si="168"/>
        <v>0</v>
      </c>
      <c r="V688" s="136">
        <f t="shared" si="168"/>
        <v>0</v>
      </c>
      <c r="W688" s="136">
        <f t="shared" si="168"/>
        <v>0</v>
      </c>
      <c r="X688" s="136">
        <f t="shared" si="168"/>
        <v>0</v>
      </c>
      <c r="Y688" s="136">
        <f t="shared" si="168"/>
        <v>0</v>
      </c>
      <c r="Z688" s="136">
        <f t="shared" si="168"/>
        <v>0</v>
      </c>
      <c r="AA688" s="136">
        <f t="shared" si="168"/>
        <v>0</v>
      </c>
      <c r="AB688" s="136">
        <f t="shared" si="168"/>
        <v>0</v>
      </c>
      <c r="AC688" s="136">
        <f t="shared" si="168"/>
        <v>0</v>
      </c>
      <c r="AD688" s="136">
        <f t="shared" si="168"/>
        <v>0</v>
      </c>
      <c r="AE688" s="136">
        <f t="shared" si="168"/>
        <v>0</v>
      </c>
      <c r="AF688" s="136">
        <f t="shared" si="168"/>
        <v>0</v>
      </c>
      <c r="AG688" s="136">
        <f t="shared" si="168"/>
        <v>0</v>
      </c>
      <c r="AH688" s="136">
        <f t="shared" si="168"/>
        <v>0</v>
      </c>
      <c r="AI688" s="136">
        <f t="shared" si="168"/>
        <v>0</v>
      </c>
      <c r="AJ688" s="136">
        <f t="shared" si="168"/>
        <v>0</v>
      </c>
      <c r="AK688" s="136">
        <f t="shared" si="168"/>
        <v>0</v>
      </c>
      <c r="AL688" s="136">
        <f t="shared" si="168"/>
        <v>0</v>
      </c>
      <c r="AM688" s="136">
        <f t="shared" si="168"/>
        <v>0</v>
      </c>
      <c r="AN688" s="136">
        <f t="shared" si="168"/>
        <v>0</v>
      </c>
      <c r="AO688" s="136">
        <f t="shared" si="168"/>
        <v>0</v>
      </c>
      <c r="AP688" s="136">
        <f t="shared" si="168"/>
        <v>0</v>
      </c>
      <c r="AQ688" s="136">
        <f t="shared" si="168"/>
        <v>0</v>
      </c>
      <c r="AR688" s="136">
        <f t="shared" si="168"/>
        <v>0</v>
      </c>
      <c r="AS688" s="136">
        <f t="shared" si="168"/>
        <v>0</v>
      </c>
      <c r="AT688" s="136">
        <f t="shared" si="168"/>
        <v>0</v>
      </c>
      <c r="AU688" s="136">
        <f t="shared" si="168"/>
        <v>0</v>
      </c>
      <c r="AV688" s="136">
        <f t="shared" si="168"/>
        <v>0</v>
      </c>
      <c r="AW688" s="136">
        <f t="shared" si="168"/>
        <v>0</v>
      </c>
      <c r="AX688" s="136">
        <f t="shared" si="168"/>
        <v>0</v>
      </c>
      <c r="AY688" s="136">
        <f t="shared" si="168"/>
        <v>0</v>
      </c>
      <c r="AZ688" s="136">
        <f t="shared" si="168"/>
        <v>0</v>
      </c>
      <c r="BA688" s="136">
        <f t="shared" si="168"/>
        <v>0</v>
      </c>
      <c r="BB688" s="136">
        <f t="shared" si="168"/>
        <v>0</v>
      </c>
      <c r="BC688" s="136">
        <f t="shared" si="168"/>
        <v>0</v>
      </c>
      <c r="BD688" s="136">
        <f t="shared" si="168"/>
        <v>0</v>
      </c>
      <c r="BE688" s="136">
        <f t="shared" si="168"/>
        <v>0</v>
      </c>
      <c r="BF688" s="136">
        <f t="shared" si="168"/>
        <v>0</v>
      </c>
      <c r="BG688" s="136">
        <f t="shared" si="168"/>
        <v>0</v>
      </c>
      <c r="BH688" s="136">
        <f t="shared" si="168"/>
        <v>0</v>
      </c>
      <c r="BI688" s="136">
        <f t="shared" si="168"/>
        <v>0</v>
      </c>
      <c r="BJ688" s="136">
        <f t="shared" si="168"/>
        <v>0</v>
      </c>
      <c r="BK688" s="136">
        <f t="shared" si="168"/>
        <v>0</v>
      </c>
      <c r="BL688" s="136">
        <f t="shared" si="168"/>
        <v>0</v>
      </c>
      <c r="BM688" s="136">
        <f t="shared" si="168"/>
        <v>0</v>
      </c>
      <c r="BN688" s="136">
        <f t="shared" si="168"/>
        <v>0</v>
      </c>
      <c r="BO688" s="136">
        <f t="shared" si="168"/>
        <v>0</v>
      </c>
      <c r="BP688" s="136">
        <f t="shared" si="168"/>
        <v>0</v>
      </c>
      <c r="BQ688" s="136">
        <f t="shared" si="168"/>
        <v>0</v>
      </c>
      <c r="BR688" s="136">
        <f t="shared" si="168"/>
        <v>0</v>
      </c>
      <c r="BS688" s="136">
        <f t="shared" si="168"/>
        <v>0</v>
      </c>
      <c r="BT688" s="136">
        <f t="shared" si="169"/>
        <v>0</v>
      </c>
      <c r="BU688" s="136">
        <f t="shared" si="169"/>
        <v>0</v>
      </c>
      <c r="BV688" s="136">
        <f t="shared" si="169"/>
        <v>0</v>
      </c>
      <c r="BW688" s="136">
        <f t="shared" si="169"/>
        <v>0</v>
      </c>
      <c r="BX688" s="136">
        <f t="shared" si="169"/>
        <v>0</v>
      </c>
      <c r="BY688" s="136">
        <f t="shared" si="169"/>
        <v>0</v>
      </c>
      <c r="CA688" s="136" t="e">
        <f>CA244-#REF!</f>
        <v>#REF!</v>
      </c>
      <c r="CB688" s="136" t="e">
        <f>CB244-#REF!</f>
        <v>#REF!</v>
      </c>
    </row>
    <row r="689" spans="8:80" hidden="1" x14ac:dyDescent="0.3">
      <c r="H689" s="136">
        <f t="shared" si="168"/>
        <v>-109385584</v>
      </c>
      <c r="I689" s="136">
        <f t="shared" si="168"/>
        <v>0</v>
      </c>
      <c r="J689" s="136">
        <f t="shared" si="168"/>
        <v>0</v>
      </c>
      <c r="K689" s="136">
        <f t="shared" si="168"/>
        <v>0</v>
      </c>
      <c r="L689" s="136">
        <f t="shared" si="168"/>
        <v>0</v>
      </c>
      <c r="M689" s="136">
        <f t="shared" si="168"/>
        <v>-15803365</v>
      </c>
      <c r="N689" s="136">
        <f t="shared" si="168"/>
        <v>0</v>
      </c>
      <c r="O689" s="136">
        <f t="shared" si="168"/>
        <v>0</v>
      </c>
      <c r="P689" s="136">
        <f t="shared" si="168"/>
        <v>0</v>
      </c>
      <c r="Q689" s="136">
        <f t="shared" si="168"/>
        <v>0</v>
      </c>
      <c r="R689" s="136">
        <f t="shared" si="168"/>
        <v>-8560896</v>
      </c>
      <c r="S689" s="136">
        <f t="shared" si="168"/>
        <v>0</v>
      </c>
      <c r="T689" s="136">
        <f t="shared" si="168"/>
        <v>0</v>
      </c>
      <c r="U689" s="136">
        <f t="shared" si="168"/>
        <v>0</v>
      </c>
      <c r="V689" s="136">
        <f t="shared" si="168"/>
        <v>0</v>
      </c>
      <c r="W689" s="136">
        <f t="shared" si="168"/>
        <v>-4148274</v>
      </c>
      <c r="X689" s="136">
        <f t="shared" si="168"/>
        <v>0</v>
      </c>
      <c r="Y689" s="136">
        <f t="shared" si="168"/>
        <v>0</v>
      </c>
      <c r="Z689" s="136">
        <f t="shared" si="168"/>
        <v>0</v>
      </c>
      <c r="AA689" s="136">
        <f t="shared" si="168"/>
        <v>0</v>
      </c>
      <c r="AB689" s="136">
        <f t="shared" si="168"/>
        <v>-7852229</v>
      </c>
      <c r="AC689" s="136">
        <f t="shared" si="168"/>
        <v>0</v>
      </c>
      <c r="AD689" s="136">
        <f t="shared" si="168"/>
        <v>0</v>
      </c>
      <c r="AE689" s="136">
        <f t="shared" si="168"/>
        <v>0</v>
      </c>
      <c r="AF689" s="136">
        <f t="shared" si="168"/>
        <v>0</v>
      </c>
      <c r="AG689" s="136">
        <f t="shared" si="168"/>
        <v>-8352998</v>
      </c>
      <c r="AH689" s="136">
        <f t="shared" si="168"/>
        <v>0</v>
      </c>
      <c r="AI689" s="136">
        <f t="shared" si="168"/>
        <v>0</v>
      </c>
      <c r="AJ689" s="136">
        <f t="shared" si="168"/>
        <v>0</v>
      </c>
      <c r="AK689" s="136">
        <f t="shared" si="168"/>
        <v>0</v>
      </c>
      <c r="AL689" s="136">
        <f t="shared" si="168"/>
        <v>0</v>
      </c>
      <c r="AM689" s="136">
        <f t="shared" si="168"/>
        <v>0</v>
      </c>
      <c r="AN689" s="136">
        <f t="shared" si="168"/>
        <v>0</v>
      </c>
      <c r="AO689" s="136">
        <f t="shared" si="168"/>
        <v>0</v>
      </c>
      <c r="AP689" s="136">
        <f t="shared" si="168"/>
        <v>0</v>
      </c>
      <c r="AQ689" s="136">
        <f t="shared" si="168"/>
        <v>-25116918</v>
      </c>
      <c r="AR689" s="136">
        <f t="shared" si="168"/>
        <v>0</v>
      </c>
      <c r="AS689" s="136">
        <f t="shared" si="168"/>
        <v>0</v>
      </c>
      <c r="AT689" s="136">
        <f t="shared" si="168"/>
        <v>0</v>
      </c>
      <c r="AU689" s="136">
        <f t="shared" si="168"/>
        <v>0</v>
      </c>
      <c r="AV689" s="136">
        <f t="shared" si="168"/>
        <v>-5346024</v>
      </c>
      <c r="AW689" s="136">
        <f t="shared" si="168"/>
        <v>0</v>
      </c>
      <c r="AX689" s="136">
        <f t="shared" si="168"/>
        <v>0</v>
      </c>
      <c r="AY689" s="136">
        <f t="shared" si="168"/>
        <v>0</v>
      </c>
      <c r="AZ689" s="136">
        <f t="shared" si="168"/>
        <v>0</v>
      </c>
      <c r="BA689" s="136">
        <f t="shared" si="168"/>
        <v>-6528404</v>
      </c>
      <c r="BB689" s="136">
        <f t="shared" si="168"/>
        <v>0</v>
      </c>
      <c r="BC689" s="136">
        <f t="shared" si="168"/>
        <v>0</v>
      </c>
      <c r="BD689" s="136">
        <f t="shared" si="168"/>
        <v>0</v>
      </c>
      <c r="BE689" s="136">
        <f t="shared" si="168"/>
        <v>0</v>
      </c>
      <c r="BF689" s="136">
        <f t="shared" si="168"/>
        <v>-3807703</v>
      </c>
      <c r="BG689" s="136">
        <f t="shared" si="168"/>
        <v>0</v>
      </c>
      <c r="BH689" s="136">
        <f t="shared" si="168"/>
        <v>0</v>
      </c>
      <c r="BI689" s="136">
        <f t="shared" si="168"/>
        <v>0</v>
      </c>
      <c r="BJ689" s="136">
        <f t="shared" si="168"/>
        <v>0</v>
      </c>
      <c r="BK689" s="136">
        <f t="shared" si="168"/>
        <v>-3015504</v>
      </c>
      <c r="BL689" s="136">
        <f t="shared" si="168"/>
        <v>0</v>
      </c>
      <c r="BM689" s="136">
        <f t="shared" si="168"/>
        <v>0</v>
      </c>
      <c r="BN689" s="136">
        <f t="shared" si="168"/>
        <v>0</v>
      </c>
      <c r="BO689" s="136">
        <f t="shared" si="168"/>
        <v>0</v>
      </c>
      <c r="BP689" s="136">
        <f t="shared" si="168"/>
        <v>-3359152</v>
      </c>
      <c r="BQ689" s="136">
        <f t="shared" si="168"/>
        <v>0</v>
      </c>
      <c r="BR689" s="136">
        <f t="shared" si="168"/>
        <v>0</v>
      </c>
      <c r="BS689" s="136">
        <f t="shared" si="168"/>
        <v>0</v>
      </c>
      <c r="BT689" s="136">
        <f t="shared" si="169"/>
        <v>0</v>
      </c>
      <c r="BU689" s="136">
        <f t="shared" si="169"/>
        <v>-28512535</v>
      </c>
      <c r="BV689" s="136">
        <f t="shared" si="169"/>
        <v>0</v>
      </c>
      <c r="BW689" s="136">
        <f t="shared" si="169"/>
        <v>0</v>
      </c>
      <c r="BX689" s="136">
        <f t="shared" si="169"/>
        <v>0</v>
      </c>
      <c r="BY689" s="136">
        <f t="shared" si="169"/>
        <v>0</v>
      </c>
      <c r="CA689" s="136" t="e">
        <f>CA245-#REF!</f>
        <v>#REF!</v>
      </c>
      <c r="CB689" s="136" t="e">
        <f>CB245-#REF!</f>
        <v>#REF!</v>
      </c>
    </row>
    <row r="690" spans="8:80" hidden="1" x14ac:dyDescent="0.3">
      <c r="H690" s="136">
        <f t="shared" si="168"/>
        <v>-61813420</v>
      </c>
      <c r="I690" s="136">
        <f t="shared" si="168"/>
        <v>0</v>
      </c>
      <c r="J690" s="136">
        <f t="shared" si="168"/>
        <v>0</v>
      </c>
      <c r="K690" s="136">
        <f t="shared" si="168"/>
        <v>0</v>
      </c>
      <c r="L690" s="136">
        <f t="shared" si="168"/>
        <v>0</v>
      </c>
      <c r="M690" s="136">
        <f t="shared" si="168"/>
        <v>-3519403</v>
      </c>
      <c r="N690" s="136">
        <f t="shared" si="168"/>
        <v>0</v>
      </c>
      <c r="O690" s="136">
        <f t="shared" si="168"/>
        <v>0</v>
      </c>
      <c r="P690" s="136">
        <f t="shared" si="168"/>
        <v>0</v>
      </c>
      <c r="Q690" s="136">
        <f t="shared" si="168"/>
        <v>0</v>
      </c>
      <c r="R690" s="136">
        <f t="shared" si="168"/>
        <v>-2400360</v>
      </c>
      <c r="S690" s="136">
        <f t="shared" si="168"/>
        <v>0</v>
      </c>
      <c r="T690" s="136">
        <f t="shared" si="168"/>
        <v>0</v>
      </c>
      <c r="U690" s="136">
        <f t="shared" si="168"/>
        <v>0</v>
      </c>
      <c r="V690" s="136">
        <f t="shared" si="168"/>
        <v>0</v>
      </c>
      <c r="W690" s="136">
        <f t="shared" si="168"/>
        <v>621910</v>
      </c>
      <c r="X690" s="136">
        <f t="shared" si="168"/>
        <v>0</v>
      </c>
      <c r="Y690" s="136">
        <f t="shared" si="168"/>
        <v>0</v>
      </c>
      <c r="Z690" s="136">
        <f t="shared" si="168"/>
        <v>0</v>
      </c>
      <c r="AA690" s="136">
        <f t="shared" si="168"/>
        <v>0</v>
      </c>
      <c r="AB690" s="136">
        <f t="shared" si="168"/>
        <v>-4917953</v>
      </c>
      <c r="AC690" s="136">
        <f t="shared" si="168"/>
        <v>0</v>
      </c>
      <c r="AD690" s="136">
        <f t="shared" si="168"/>
        <v>0</v>
      </c>
      <c r="AE690" s="136">
        <f t="shared" si="168"/>
        <v>0</v>
      </c>
      <c r="AF690" s="136">
        <f t="shared" si="168"/>
        <v>0</v>
      </c>
      <c r="AG690" s="136">
        <f t="shared" si="168"/>
        <v>-6823659</v>
      </c>
      <c r="AH690" s="136">
        <f t="shared" si="168"/>
        <v>0</v>
      </c>
      <c r="AI690" s="136">
        <f t="shared" si="168"/>
        <v>0</v>
      </c>
      <c r="AJ690" s="136">
        <f t="shared" si="168"/>
        <v>0</v>
      </c>
      <c r="AK690" s="136">
        <f t="shared" si="168"/>
        <v>0</v>
      </c>
      <c r="AL690" s="136">
        <f t="shared" si="168"/>
        <v>0</v>
      </c>
      <c r="AM690" s="136">
        <f t="shared" si="168"/>
        <v>0</v>
      </c>
      <c r="AN690" s="136">
        <f t="shared" si="168"/>
        <v>0</v>
      </c>
      <c r="AO690" s="136">
        <f t="shared" si="168"/>
        <v>0</v>
      </c>
      <c r="AP690" s="136">
        <f t="shared" si="168"/>
        <v>0</v>
      </c>
      <c r="AQ690" s="136">
        <f t="shared" si="168"/>
        <v>-15542733</v>
      </c>
      <c r="AR690" s="136">
        <f t="shared" si="168"/>
        <v>0</v>
      </c>
      <c r="AS690" s="136">
        <f t="shared" si="168"/>
        <v>0</v>
      </c>
      <c r="AT690" s="136">
        <f t="shared" si="168"/>
        <v>0</v>
      </c>
      <c r="AU690" s="136">
        <f t="shared" si="168"/>
        <v>0</v>
      </c>
      <c r="AV690" s="136">
        <f t="shared" si="168"/>
        <v>-2990261</v>
      </c>
      <c r="AW690" s="136">
        <f t="shared" si="168"/>
        <v>0</v>
      </c>
      <c r="AX690" s="136">
        <f t="shared" si="168"/>
        <v>0</v>
      </c>
      <c r="AY690" s="136">
        <f t="shared" si="168"/>
        <v>0</v>
      </c>
      <c r="AZ690" s="136">
        <f t="shared" si="168"/>
        <v>0</v>
      </c>
      <c r="BA690" s="136">
        <f t="shared" si="168"/>
        <v>-5476124</v>
      </c>
      <c r="BB690" s="136">
        <f t="shared" si="168"/>
        <v>0</v>
      </c>
      <c r="BC690" s="136">
        <f t="shared" si="168"/>
        <v>0</v>
      </c>
      <c r="BD690" s="136">
        <f t="shared" si="168"/>
        <v>0</v>
      </c>
      <c r="BE690" s="136">
        <f t="shared" si="168"/>
        <v>0</v>
      </c>
      <c r="BF690" s="136">
        <f t="shared" si="168"/>
        <v>-3500295</v>
      </c>
      <c r="BG690" s="136">
        <f t="shared" si="168"/>
        <v>0</v>
      </c>
      <c r="BH690" s="136">
        <f t="shared" si="168"/>
        <v>0</v>
      </c>
      <c r="BI690" s="136">
        <f t="shared" si="168"/>
        <v>0</v>
      </c>
      <c r="BJ690" s="136">
        <f t="shared" si="168"/>
        <v>0</v>
      </c>
      <c r="BK690" s="136">
        <f t="shared" si="168"/>
        <v>-2732953</v>
      </c>
      <c r="BL690" s="136">
        <f t="shared" si="168"/>
        <v>0</v>
      </c>
      <c r="BM690" s="136">
        <f t="shared" si="168"/>
        <v>0</v>
      </c>
      <c r="BN690" s="136">
        <f t="shared" si="168"/>
        <v>0</v>
      </c>
      <c r="BO690" s="136">
        <f t="shared" si="168"/>
        <v>0</v>
      </c>
      <c r="BP690" s="136">
        <f t="shared" si="168"/>
        <v>-3005972</v>
      </c>
      <c r="BQ690" s="136">
        <f t="shared" si="168"/>
        <v>0</v>
      </c>
      <c r="BR690" s="136">
        <f t="shared" si="168"/>
        <v>0</v>
      </c>
      <c r="BS690" s="136">
        <f t="shared" ref="BS690:BS697" si="170">BS246-EK246</f>
        <v>0</v>
      </c>
      <c r="BT690" s="136">
        <f t="shared" si="169"/>
        <v>0</v>
      </c>
      <c r="BU690" s="136">
        <f t="shared" si="169"/>
        <v>-5297853</v>
      </c>
      <c r="BV690" s="136">
        <f t="shared" si="169"/>
        <v>0</v>
      </c>
      <c r="BW690" s="136">
        <f t="shared" si="169"/>
        <v>0</v>
      </c>
      <c r="BX690" s="136">
        <f t="shared" si="169"/>
        <v>0</v>
      </c>
      <c r="BY690" s="136">
        <f t="shared" si="169"/>
        <v>0</v>
      </c>
      <c r="CA690" s="136" t="e">
        <f>CA246-#REF!</f>
        <v>#REF!</v>
      </c>
      <c r="CB690" s="136" t="e">
        <f>CB246-#REF!</f>
        <v>#REF!</v>
      </c>
    </row>
    <row r="691" spans="8:80" hidden="1" x14ac:dyDescent="0.3">
      <c r="H691" s="136">
        <f t="shared" ref="H691:BR695" si="171">H247-BZ247</f>
        <v>-22623349</v>
      </c>
      <c r="I691" s="136">
        <f t="shared" si="171"/>
        <v>0</v>
      </c>
      <c r="J691" s="136">
        <f t="shared" si="171"/>
        <v>0</v>
      </c>
      <c r="K691" s="136">
        <f t="shared" si="171"/>
        <v>0</v>
      </c>
      <c r="L691" s="136">
        <f t="shared" si="171"/>
        <v>0</v>
      </c>
      <c r="M691" s="136">
        <f t="shared" si="171"/>
        <v>-5268149</v>
      </c>
      <c r="N691" s="136">
        <f t="shared" si="171"/>
        <v>0</v>
      </c>
      <c r="O691" s="136">
        <f t="shared" si="171"/>
        <v>0</v>
      </c>
      <c r="P691" s="136">
        <f t="shared" si="171"/>
        <v>0</v>
      </c>
      <c r="Q691" s="136">
        <f t="shared" si="171"/>
        <v>0</v>
      </c>
      <c r="R691" s="136">
        <f t="shared" si="171"/>
        <v>-2815461</v>
      </c>
      <c r="S691" s="136">
        <f t="shared" si="171"/>
        <v>0</v>
      </c>
      <c r="T691" s="136">
        <f t="shared" si="171"/>
        <v>0</v>
      </c>
      <c r="U691" s="136">
        <f t="shared" si="171"/>
        <v>0</v>
      </c>
      <c r="V691" s="136">
        <f t="shared" si="171"/>
        <v>0</v>
      </c>
      <c r="W691" s="136">
        <f t="shared" si="171"/>
        <v>-2229147</v>
      </c>
      <c r="X691" s="136">
        <f t="shared" si="171"/>
        <v>0</v>
      </c>
      <c r="Y691" s="136">
        <f t="shared" si="171"/>
        <v>0</v>
      </c>
      <c r="Z691" s="136">
        <f t="shared" si="171"/>
        <v>0</v>
      </c>
      <c r="AA691" s="136">
        <f t="shared" si="171"/>
        <v>0</v>
      </c>
      <c r="AB691" s="136">
        <f t="shared" si="171"/>
        <v>-2934276</v>
      </c>
      <c r="AC691" s="136">
        <f t="shared" si="171"/>
        <v>0</v>
      </c>
      <c r="AD691" s="136">
        <f t="shared" si="171"/>
        <v>0</v>
      </c>
      <c r="AE691" s="136">
        <f t="shared" si="171"/>
        <v>0</v>
      </c>
      <c r="AF691" s="136">
        <f t="shared" si="171"/>
        <v>0</v>
      </c>
      <c r="AG691" s="136">
        <f t="shared" si="171"/>
        <v>-1529339</v>
      </c>
      <c r="AH691" s="136">
        <f t="shared" si="171"/>
        <v>0</v>
      </c>
      <c r="AI691" s="136">
        <f t="shared" si="171"/>
        <v>0</v>
      </c>
      <c r="AJ691" s="136">
        <f t="shared" si="171"/>
        <v>0</v>
      </c>
      <c r="AK691" s="136">
        <f t="shared" si="171"/>
        <v>0</v>
      </c>
      <c r="AL691" s="136">
        <f t="shared" si="171"/>
        <v>0</v>
      </c>
      <c r="AM691" s="136">
        <f t="shared" si="171"/>
        <v>0</v>
      </c>
      <c r="AN691" s="136">
        <f t="shared" si="171"/>
        <v>0</v>
      </c>
      <c r="AO691" s="136">
        <f t="shared" si="171"/>
        <v>0</v>
      </c>
      <c r="AP691" s="136">
        <f t="shared" si="171"/>
        <v>0</v>
      </c>
      <c r="AQ691" s="136">
        <f t="shared" si="171"/>
        <v>-3785231</v>
      </c>
      <c r="AR691" s="136">
        <f t="shared" si="171"/>
        <v>0</v>
      </c>
      <c r="AS691" s="136">
        <f t="shared" si="171"/>
        <v>0</v>
      </c>
      <c r="AT691" s="136">
        <f t="shared" si="171"/>
        <v>0</v>
      </c>
      <c r="AU691" s="136">
        <f t="shared" si="171"/>
        <v>0</v>
      </c>
      <c r="AV691" s="136">
        <f t="shared" si="171"/>
        <v>-1185262</v>
      </c>
      <c r="AW691" s="136">
        <f t="shared" si="171"/>
        <v>0</v>
      </c>
      <c r="AX691" s="136">
        <f t="shared" si="171"/>
        <v>0</v>
      </c>
      <c r="AY691" s="136">
        <f t="shared" si="171"/>
        <v>0</v>
      </c>
      <c r="AZ691" s="136">
        <f t="shared" si="171"/>
        <v>0</v>
      </c>
      <c r="BA691" s="136">
        <f t="shared" si="171"/>
        <v>-1052280</v>
      </c>
      <c r="BB691" s="136">
        <f t="shared" si="171"/>
        <v>0</v>
      </c>
      <c r="BC691" s="136">
        <f t="shared" si="171"/>
        <v>0</v>
      </c>
      <c r="BD691" s="136">
        <f t="shared" si="171"/>
        <v>0</v>
      </c>
      <c r="BE691" s="136">
        <f t="shared" si="171"/>
        <v>0</v>
      </c>
      <c r="BF691" s="136">
        <f t="shared" si="171"/>
        <v>-307408</v>
      </c>
      <c r="BG691" s="136">
        <f t="shared" si="171"/>
        <v>0</v>
      </c>
      <c r="BH691" s="136">
        <f t="shared" si="171"/>
        <v>0</v>
      </c>
      <c r="BI691" s="136">
        <f t="shared" si="171"/>
        <v>0</v>
      </c>
      <c r="BJ691" s="136">
        <f t="shared" si="171"/>
        <v>0</v>
      </c>
      <c r="BK691" s="136">
        <f t="shared" si="171"/>
        <v>-289001</v>
      </c>
      <c r="BL691" s="136">
        <f t="shared" si="171"/>
        <v>0</v>
      </c>
      <c r="BM691" s="136">
        <f t="shared" si="171"/>
        <v>0</v>
      </c>
      <c r="BN691" s="136">
        <f t="shared" si="171"/>
        <v>0</v>
      </c>
      <c r="BO691" s="136">
        <f t="shared" si="171"/>
        <v>0</v>
      </c>
      <c r="BP691" s="136">
        <f t="shared" si="171"/>
        <v>-359803</v>
      </c>
      <c r="BQ691" s="136">
        <f t="shared" si="171"/>
        <v>0</v>
      </c>
      <c r="BR691" s="136">
        <f t="shared" si="171"/>
        <v>0</v>
      </c>
      <c r="BS691" s="136">
        <f t="shared" si="170"/>
        <v>0</v>
      </c>
      <c r="BT691" s="136">
        <f t="shared" si="169"/>
        <v>0</v>
      </c>
      <c r="BU691" s="136">
        <f t="shared" si="169"/>
        <v>-10312757</v>
      </c>
      <c r="BV691" s="136">
        <f t="shared" si="169"/>
        <v>0</v>
      </c>
      <c r="BW691" s="136">
        <f t="shared" si="169"/>
        <v>0</v>
      </c>
      <c r="BX691" s="136">
        <f t="shared" si="169"/>
        <v>0</v>
      </c>
      <c r="BY691" s="136">
        <f t="shared" si="169"/>
        <v>0</v>
      </c>
      <c r="CA691" s="136" t="e">
        <f>CA247-#REF!</f>
        <v>#REF!</v>
      </c>
      <c r="CB691" s="136" t="e">
        <f>CB247-#REF!</f>
        <v>#REF!</v>
      </c>
    </row>
    <row r="692" spans="8:80" hidden="1" x14ac:dyDescent="0.3">
      <c r="H692" s="136">
        <f t="shared" si="171"/>
        <v>238737</v>
      </c>
      <c r="I692" s="136">
        <f t="shared" si="171"/>
        <v>0</v>
      </c>
      <c r="J692" s="136">
        <f t="shared" si="171"/>
        <v>0</v>
      </c>
      <c r="K692" s="136">
        <f t="shared" si="171"/>
        <v>0</v>
      </c>
      <c r="L692" s="136">
        <f t="shared" si="171"/>
        <v>0</v>
      </c>
      <c r="M692" s="136">
        <f t="shared" si="171"/>
        <v>0</v>
      </c>
      <c r="N692" s="136">
        <f t="shared" si="171"/>
        <v>0</v>
      </c>
      <c r="O692" s="136">
        <f t="shared" si="171"/>
        <v>0</v>
      </c>
      <c r="P692" s="136">
        <f t="shared" si="171"/>
        <v>0</v>
      </c>
      <c r="Q692" s="136">
        <f t="shared" si="171"/>
        <v>0</v>
      </c>
      <c r="R692" s="136">
        <f t="shared" si="171"/>
        <v>-8166</v>
      </c>
      <c r="S692" s="136">
        <f t="shared" si="171"/>
        <v>0</v>
      </c>
      <c r="T692" s="136">
        <f t="shared" si="171"/>
        <v>0</v>
      </c>
      <c r="U692" s="136">
        <f t="shared" si="171"/>
        <v>0</v>
      </c>
      <c r="V692" s="136">
        <f t="shared" si="171"/>
        <v>0</v>
      </c>
      <c r="W692" s="136">
        <f t="shared" si="171"/>
        <v>-110825</v>
      </c>
      <c r="X692" s="136">
        <f t="shared" si="171"/>
        <v>0</v>
      </c>
      <c r="Y692" s="136">
        <f t="shared" si="171"/>
        <v>0</v>
      </c>
      <c r="Z692" s="136">
        <f t="shared" si="171"/>
        <v>0</v>
      </c>
      <c r="AA692" s="136">
        <f t="shared" si="171"/>
        <v>0</v>
      </c>
      <c r="AB692" s="136">
        <f t="shared" si="171"/>
        <v>0</v>
      </c>
      <c r="AC692" s="136">
        <f t="shared" si="171"/>
        <v>0</v>
      </c>
      <c r="AD692" s="136">
        <f t="shared" si="171"/>
        <v>0</v>
      </c>
      <c r="AE692" s="136">
        <f t="shared" si="171"/>
        <v>0</v>
      </c>
      <c r="AF692" s="136">
        <f t="shared" si="171"/>
        <v>0</v>
      </c>
      <c r="AG692" s="136">
        <f t="shared" si="171"/>
        <v>0</v>
      </c>
      <c r="AH692" s="136">
        <f t="shared" si="171"/>
        <v>0</v>
      </c>
      <c r="AI692" s="136">
        <f t="shared" si="171"/>
        <v>0</v>
      </c>
      <c r="AJ692" s="136">
        <f t="shared" si="171"/>
        <v>0</v>
      </c>
      <c r="AK692" s="136">
        <f t="shared" si="171"/>
        <v>0</v>
      </c>
      <c r="AL692" s="136">
        <f t="shared" si="171"/>
        <v>0</v>
      </c>
      <c r="AM692" s="136">
        <f t="shared" si="171"/>
        <v>0</v>
      </c>
      <c r="AN692" s="136">
        <f t="shared" si="171"/>
        <v>0</v>
      </c>
      <c r="AO692" s="136">
        <f t="shared" si="171"/>
        <v>0</v>
      </c>
      <c r="AP692" s="136">
        <f t="shared" si="171"/>
        <v>0</v>
      </c>
      <c r="AQ692" s="136">
        <f t="shared" si="171"/>
        <v>225664</v>
      </c>
      <c r="AR692" s="136">
        <f t="shared" si="171"/>
        <v>0</v>
      </c>
      <c r="AS692" s="136">
        <f t="shared" si="171"/>
        <v>0</v>
      </c>
      <c r="AT692" s="136">
        <f t="shared" si="171"/>
        <v>0</v>
      </c>
      <c r="AU692" s="136">
        <f t="shared" si="171"/>
        <v>0</v>
      </c>
      <c r="AV692" s="136">
        <f t="shared" si="171"/>
        <v>0</v>
      </c>
      <c r="AW692" s="136">
        <f t="shared" si="171"/>
        <v>0</v>
      </c>
      <c r="AX692" s="136">
        <f t="shared" si="171"/>
        <v>0</v>
      </c>
      <c r="AY692" s="136">
        <f t="shared" si="171"/>
        <v>0</v>
      </c>
      <c r="AZ692" s="136">
        <f t="shared" si="171"/>
        <v>0</v>
      </c>
      <c r="BA692" s="136">
        <f t="shared" si="171"/>
        <v>0</v>
      </c>
      <c r="BB692" s="136">
        <f t="shared" si="171"/>
        <v>0</v>
      </c>
      <c r="BC692" s="136">
        <f t="shared" si="171"/>
        <v>0</v>
      </c>
      <c r="BD692" s="136">
        <f t="shared" si="171"/>
        <v>0</v>
      </c>
      <c r="BE692" s="136">
        <f t="shared" si="171"/>
        <v>0</v>
      </c>
      <c r="BF692" s="136">
        <f t="shared" si="171"/>
        <v>0</v>
      </c>
      <c r="BG692" s="136">
        <f t="shared" si="171"/>
        <v>0</v>
      </c>
      <c r="BH692" s="136">
        <f t="shared" si="171"/>
        <v>0</v>
      </c>
      <c r="BI692" s="136">
        <f t="shared" si="171"/>
        <v>0</v>
      </c>
      <c r="BJ692" s="136">
        <f t="shared" si="171"/>
        <v>0</v>
      </c>
      <c r="BK692" s="136">
        <f t="shared" si="171"/>
        <v>6450</v>
      </c>
      <c r="BL692" s="136">
        <f t="shared" si="171"/>
        <v>0</v>
      </c>
      <c r="BM692" s="136">
        <f t="shared" si="171"/>
        <v>0</v>
      </c>
      <c r="BN692" s="136">
        <f t="shared" si="171"/>
        <v>0</v>
      </c>
      <c r="BO692" s="136">
        <f t="shared" si="171"/>
        <v>0</v>
      </c>
      <c r="BP692" s="136">
        <f t="shared" si="171"/>
        <v>6623</v>
      </c>
      <c r="BQ692" s="136">
        <f t="shared" si="171"/>
        <v>0</v>
      </c>
      <c r="BR692" s="136">
        <f t="shared" si="171"/>
        <v>0</v>
      </c>
      <c r="BS692" s="136">
        <f t="shared" si="170"/>
        <v>0</v>
      </c>
      <c r="BT692" s="136">
        <f t="shared" si="169"/>
        <v>0</v>
      </c>
      <c r="BU692" s="136">
        <f t="shared" si="169"/>
        <v>-118991</v>
      </c>
      <c r="BV692" s="136">
        <f t="shared" si="169"/>
        <v>0</v>
      </c>
      <c r="BW692" s="136">
        <f t="shared" si="169"/>
        <v>0</v>
      </c>
      <c r="BX692" s="136">
        <f t="shared" si="169"/>
        <v>0</v>
      </c>
      <c r="BY692" s="136">
        <f t="shared" si="169"/>
        <v>0</v>
      </c>
      <c r="CA692" s="136" t="e">
        <f>CA248-#REF!</f>
        <v>#REF!</v>
      </c>
      <c r="CB692" s="136" t="e">
        <f>CB248-#REF!</f>
        <v>#REF!</v>
      </c>
    </row>
    <row r="693" spans="8:80" hidden="1" x14ac:dyDescent="0.3">
      <c r="H693" s="136">
        <f t="shared" si="171"/>
        <v>-25187552</v>
      </c>
      <c r="I693" s="136">
        <f t="shared" si="171"/>
        <v>0</v>
      </c>
      <c r="J693" s="136">
        <f t="shared" si="171"/>
        <v>0</v>
      </c>
      <c r="K693" s="136">
        <f t="shared" si="171"/>
        <v>0</v>
      </c>
      <c r="L693" s="136">
        <f t="shared" si="171"/>
        <v>0</v>
      </c>
      <c r="M693" s="136">
        <f t="shared" si="171"/>
        <v>-7015813</v>
      </c>
      <c r="N693" s="136">
        <f t="shared" si="171"/>
        <v>0</v>
      </c>
      <c r="O693" s="136">
        <f t="shared" si="171"/>
        <v>0</v>
      </c>
      <c r="P693" s="136">
        <f t="shared" si="171"/>
        <v>0</v>
      </c>
      <c r="Q693" s="136">
        <f t="shared" si="171"/>
        <v>0</v>
      </c>
      <c r="R693" s="136">
        <f t="shared" si="171"/>
        <v>-3336909</v>
      </c>
      <c r="S693" s="136">
        <f t="shared" si="171"/>
        <v>0</v>
      </c>
      <c r="T693" s="136">
        <f t="shared" si="171"/>
        <v>0</v>
      </c>
      <c r="U693" s="136">
        <f t="shared" si="171"/>
        <v>0</v>
      </c>
      <c r="V693" s="136">
        <f t="shared" si="171"/>
        <v>0</v>
      </c>
      <c r="W693" s="136">
        <f t="shared" si="171"/>
        <v>-2430212</v>
      </c>
      <c r="X693" s="136">
        <f t="shared" si="171"/>
        <v>0</v>
      </c>
      <c r="Y693" s="136">
        <f t="shared" si="171"/>
        <v>0</v>
      </c>
      <c r="Z693" s="136">
        <f t="shared" si="171"/>
        <v>0</v>
      </c>
      <c r="AA693" s="136">
        <f t="shared" si="171"/>
        <v>0</v>
      </c>
      <c r="AB693" s="136">
        <f t="shared" si="171"/>
        <v>0</v>
      </c>
      <c r="AC693" s="136">
        <f t="shared" si="171"/>
        <v>0</v>
      </c>
      <c r="AD693" s="136">
        <f t="shared" si="171"/>
        <v>0</v>
      </c>
      <c r="AE693" s="136">
        <f t="shared" si="171"/>
        <v>0</v>
      </c>
      <c r="AF693" s="136">
        <f t="shared" si="171"/>
        <v>0</v>
      </c>
      <c r="AG693" s="136">
        <f t="shared" si="171"/>
        <v>0</v>
      </c>
      <c r="AH693" s="136">
        <f t="shared" si="171"/>
        <v>0</v>
      </c>
      <c r="AI693" s="136">
        <f t="shared" si="171"/>
        <v>0</v>
      </c>
      <c r="AJ693" s="136">
        <f t="shared" si="171"/>
        <v>0</v>
      </c>
      <c r="AK693" s="136">
        <f t="shared" si="171"/>
        <v>0</v>
      </c>
      <c r="AL693" s="136">
        <f t="shared" si="171"/>
        <v>0</v>
      </c>
      <c r="AM693" s="136">
        <f t="shared" si="171"/>
        <v>0</v>
      </c>
      <c r="AN693" s="136">
        <f t="shared" si="171"/>
        <v>0</v>
      </c>
      <c r="AO693" s="136">
        <f t="shared" si="171"/>
        <v>0</v>
      </c>
      <c r="AP693" s="136">
        <f t="shared" si="171"/>
        <v>0</v>
      </c>
      <c r="AQ693" s="136">
        <f t="shared" si="171"/>
        <v>-6014618</v>
      </c>
      <c r="AR693" s="136">
        <f t="shared" si="171"/>
        <v>0</v>
      </c>
      <c r="AS693" s="136">
        <f t="shared" si="171"/>
        <v>0</v>
      </c>
      <c r="AT693" s="136">
        <f t="shared" si="171"/>
        <v>0</v>
      </c>
      <c r="AU693" s="136">
        <f t="shared" si="171"/>
        <v>0</v>
      </c>
      <c r="AV693" s="136">
        <f t="shared" si="171"/>
        <v>-1170501</v>
      </c>
      <c r="AW693" s="136">
        <f t="shared" si="171"/>
        <v>0</v>
      </c>
      <c r="AX693" s="136">
        <f t="shared" si="171"/>
        <v>0</v>
      </c>
      <c r="AY693" s="136">
        <f t="shared" si="171"/>
        <v>0</v>
      </c>
      <c r="AZ693" s="136">
        <f t="shared" si="171"/>
        <v>0</v>
      </c>
      <c r="BA693" s="136">
        <f t="shared" si="171"/>
        <v>0</v>
      </c>
      <c r="BB693" s="136">
        <f t="shared" si="171"/>
        <v>0</v>
      </c>
      <c r="BC693" s="136">
        <f t="shared" si="171"/>
        <v>0</v>
      </c>
      <c r="BD693" s="136">
        <f t="shared" si="171"/>
        <v>0</v>
      </c>
      <c r="BE693" s="136">
        <f t="shared" si="171"/>
        <v>0</v>
      </c>
      <c r="BF693" s="136">
        <f t="shared" si="171"/>
        <v>0</v>
      </c>
      <c r="BG693" s="136">
        <f t="shared" si="171"/>
        <v>0</v>
      </c>
      <c r="BH693" s="136">
        <f t="shared" si="171"/>
        <v>0</v>
      </c>
      <c r="BI693" s="136">
        <f t="shared" si="171"/>
        <v>0</v>
      </c>
      <c r="BJ693" s="136">
        <f t="shared" si="171"/>
        <v>0</v>
      </c>
      <c r="BK693" s="136">
        <f t="shared" si="171"/>
        <v>0</v>
      </c>
      <c r="BL693" s="136">
        <f t="shared" si="171"/>
        <v>0</v>
      </c>
      <c r="BM693" s="136">
        <f t="shared" si="171"/>
        <v>0</v>
      </c>
      <c r="BN693" s="136">
        <f t="shared" si="171"/>
        <v>0</v>
      </c>
      <c r="BO693" s="136">
        <f t="shared" si="171"/>
        <v>0</v>
      </c>
      <c r="BP693" s="136">
        <f t="shared" si="171"/>
        <v>0</v>
      </c>
      <c r="BQ693" s="136">
        <f t="shared" si="171"/>
        <v>0</v>
      </c>
      <c r="BR693" s="136">
        <f t="shared" si="171"/>
        <v>0</v>
      </c>
      <c r="BS693" s="136">
        <f t="shared" si="170"/>
        <v>0</v>
      </c>
      <c r="BT693" s="136">
        <f t="shared" si="169"/>
        <v>0</v>
      </c>
      <c r="BU693" s="136">
        <f t="shared" si="169"/>
        <v>-12782934</v>
      </c>
      <c r="BV693" s="136">
        <f t="shared" si="169"/>
        <v>0</v>
      </c>
      <c r="BW693" s="136">
        <f t="shared" si="169"/>
        <v>0</v>
      </c>
      <c r="BX693" s="136">
        <f t="shared" si="169"/>
        <v>0</v>
      </c>
      <c r="BY693" s="136">
        <f t="shared" si="169"/>
        <v>0</v>
      </c>
      <c r="CA693" s="136" t="e">
        <f>CA249-#REF!</f>
        <v>#REF!</v>
      </c>
      <c r="CB693" s="136" t="e">
        <f>CB249-#REF!</f>
        <v>#REF!</v>
      </c>
    </row>
    <row r="694" spans="8:80" hidden="1" x14ac:dyDescent="0.3">
      <c r="H694" s="136">
        <f t="shared" si="171"/>
        <v>0</v>
      </c>
      <c r="I694" s="136">
        <f t="shared" si="171"/>
        <v>0</v>
      </c>
      <c r="J694" s="136">
        <f t="shared" si="171"/>
        <v>0</v>
      </c>
      <c r="K694" s="136">
        <f t="shared" si="171"/>
        <v>0</v>
      </c>
      <c r="L694" s="136">
        <f t="shared" si="171"/>
        <v>0</v>
      </c>
      <c r="M694" s="136">
        <f t="shared" si="171"/>
        <v>0</v>
      </c>
      <c r="N694" s="136">
        <f t="shared" si="171"/>
        <v>0</v>
      </c>
      <c r="O694" s="136">
        <f t="shared" si="171"/>
        <v>0</v>
      </c>
      <c r="P694" s="136">
        <f t="shared" si="171"/>
        <v>0</v>
      </c>
      <c r="Q694" s="136">
        <f t="shared" si="171"/>
        <v>0</v>
      </c>
      <c r="R694" s="136">
        <f t="shared" si="171"/>
        <v>0</v>
      </c>
      <c r="S694" s="136">
        <f t="shared" si="171"/>
        <v>0</v>
      </c>
      <c r="T694" s="136">
        <f t="shared" si="171"/>
        <v>0</v>
      </c>
      <c r="U694" s="136">
        <f t="shared" si="171"/>
        <v>0</v>
      </c>
      <c r="V694" s="136">
        <f t="shared" si="171"/>
        <v>0</v>
      </c>
      <c r="W694" s="136">
        <f t="shared" si="171"/>
        <v>0</v>
      </c>
      <c r="X694" s="136">
        <f t="shared" si="171"/>
        <v>0</v>
      </c>
      <c r="Y694" s="136">
        <f t="shared" si="171"/>
        <v>0</v>
      </c>
      <c r="Z694" s="136">
        <f t="shared" si="171"/>
        <v>0</v>
      </c>
      <c r="AA694" s="136">
        <f t="shared" si="171"/>
        <v>0</v>
      </c>
      <c r="AB694" s="136">
        <f t="shared" si="171"/>
        <v>0</v>
      </c>
      <c r="AC694" s="136">
        <f t="shared" si="171"/>
        <v>0</v>
      </c>
      <c r="AD694" s="136">
        <f t="shared" si="171"/>
        <v>0</v>
      </c>
      <c r="AE694" s="136">
        <f t="shared" si="171"/>
        <v>0</v>
      </c>
      <c r="AF694" s="136">
        <f t="shared" si="171"/>
        <v>0</v>
      </c>
      <c r="AG694" s="136">
        <f t="shared" si="171"/>
        <v>0</v>
      </c>
      <c r="AH694" s="136">
        <f t="shared" si="171"/>
        <v>0</v>
      </c>
      <c r="AI694" s="136">
        <f t="shared" si="171"/>
        <v>0</v>
      </c>
      <c r="AJ694" s="136">
        <f t="shared" si="171"/>
        <v>0</v>
      </c>
      <c r="AK694" s="136">
        <f t="shared" si="171"/>
        <v>0</v>
      </c>
      <c r="AL694" s="136">
        <f t="shared" si="171"/>
        <v>0</v>
      </c>
      <c r="AM694" s="136">
        <f t="shared" si="171"/>
        <v>0</v>
      </c>
      <c r="AN694" s="136">
        <f t="shared" si="171"/>
        <v>0</v>
      </c>
      <c r="AO694" s="136">
        <f t="shared" si="171"/>
        <v>0</v>
      </c>
      <c r="AP694" s="136">
        <f t="shared" si="171"/>
        <v>0</v>
      </c>
      <c r="AQ694" s="136">
        <f t="shared" si="171"/>
        <v>0</v>
      </c>
      <c r="AR694" s="136">
        <f t="shared" si="171"/>
        <v>0</v>
      </c>
      <c r="AS694" s="136">
        <f t="shared" si="171"/>
        <v>0</v>
      </c>
      <c r="AT694" s="136">
        <f t="shared" si="171"/>
        <v>0</v>
      </c>
      <c r="AU694" s="136">
        <f t="shared" si="171"/>
        <v>0</v>
      </c>
      <c r="AV694" s="136">
        <f t="shared" si="171"/>
        <v>0</v>
      </c>
      <c r="AW694" s="136">
        <f t="shared" si="171"/>
        <v>0</v>
      </c>
      <c r="AX694" s="136">
        <f t="shared" si="171"/>
        <v>0</v>
      </c>
      <c r="AY694" s="136">
        <f t="shared" si="171"/>
        <v>0</v>
      </c>
      <c r="AZ694" s="136">
        <f t="shared" si="171"/>
        <v>0</v>
      </c>
      <c r="BA694" s="136">
        <f t="shared" si="171"/>
        <v>0</v>
      </c>
      <c r="BB694" s="136">
        <f t="shared" si="171"/>
        <v>0</v>
      </c>
      <c r="BC694" s="136">
        <f t="shared" si="171"/>
        <v>0</v>
      </c>
      <c r="BD694" s="136">
        <f t="shared" si="171"/>
        <v>0</v>
      </c>
      <c r="BE694" s="136">
        <f t="shared" si="171"/>
        <v>0</v>
      </c>
      <c r="BF694" s="136">
        <f t="shared" si="171"/>
        <v>0</v>
      </c>
      <c r="BG694" s="136">
        <f t="shared" si="171"/>
        <v>0</v>
      </c>
      <c r="BH694" s="136">
        <f t="shared" si="171"/>
        <v>0</v>
      </c>
      <c r="BI694" s="136">
        <f t="shared" si="171"/>
        <v>0</v>
      </c>
      <c r="BJ694" s="136">
        <f t="shared" si="171"/>
        <v>0</v>
      </c>
      <c r="BK694" s="136">
        <f t="shared" si="171"/>
        <v>0</v>
      </c>
      <c r="BL694" s="136">
        <f t="shared" si="171"/>
        <v>0</v>
      </c>
      <c r="BM694" s="136">
        <f t="shared" si="171"/>
        <v>0</v>
      </c>
      <c r="BN694" s="136">
        <f t="shared" si="171"/>
        <v>0</v>
      </c>
      <c r="BO694" s="136">
        <f t="shared" si="171"/>
        <v>0</v>
      </c>
      <c r="BP694" s="136">
        <f t="shared" si="171"/>
        <v>0</v>
      </c>
      <c r="BQ694" s="136">
        <f t="shared" si="171"/>
        <v>0</v>
      </c>
      <c r="BR694" s="136">
        <f t="shared" si="171"/>
        <v>0</v>
      </c>
      <c r="BS694" s="136">
        <f t="shared" si="170"/>
        <v>0</v>
      </c>
      <c r="BT694" s="136">
        <f t="shared" si="169"/>
        <v>0</v>
      </c>
      <c r="BU694" s="136">
        <f t="shared" si="169"/>
        <v>0</v>
      </c>
      <c r="BV694" s="136">
        <f t="shared" si="169"/>
        <v>0</v>
      </c>
      <c r="BW694" s="136">
        <f t="shared" si="169"/>
        <v>0</v>
      </c>
      <c r="BX694" s="136">
        <f t="shared" si="169"/>
        <v>0</v>
      </c>
      <c r="BY694" s="136">
        <f t="shared" si="169"/>
        <v>0</v>
      </c>
      <c r="CA694" s="136" t="e">
        <f>CA250-#REF!</f>
        <v>#REF!</v>
      </c>
      <c r="CB694" s="136" t="e">
        <f>CB250-#REF!</f>
        <v>#REF!</v>
      </c>
    </row>
    <row r="695" spans="8:80" hidden="1" x14ac:dyDescent="0.3">
      <c r="H695" s="136">
        <f t="shared" si="171"/>
        <v>0</v>
      </c>
      <c r="I695" s="136">
        <f t="shared" si="171"/>
        <v>0</v>
      </c>
      <c r="J695" s="136">
        <f t="shared" si="171"/>
        <v>0</v>
      </c>
      <c r="K695" s="136">
        <f t="shared" ref="K695:BR697" si="172">K251-CC251</f>
        <v>0</v>
      </c>
      <c r="L695" s="136">
        <f t="shared" si="172"/>
        <v>0</v>
      </c>
      <c r="M695" s="136">
        <f t="shared" si="172"/>
        <v>0</v>
      </c>
      <c r="N695" s="136">
        <f t="shared" si="172"/>
        <v>0</v>
      </c>
      <c r="O695" s="136">
        <f t="shared" si="172"/>
        <v>0</v>
      </c>
      <c r="P695" s="136">
        <f t="shared" si="172"/>
        <v>0</v>
      </c>
      <c r="Q695" s="136">
        <f t="shared" si="172"/>
        <v>0</v>
      </c>
      <c r="R695" s="136">
        <f t="shared" si="172"/>
        <v>0</v>
      </c>
      <c r="S695" s="136">
        <f t="shared" si="172"/>
        <v>0</v>
      </c>
      <c r="T695" s="136">
        <f t="shared" si="172"/>
        <v>0</v>
      </c>
      <c r="U695" s="136">
        <f t="shared" si="172"/>
        <v>0</v>
      </c>
      <c r="V695" s="136">
        <f t="shared" si="172"/>
        <v>0</v>
      </c>
      <c r="W695" s="136">
        <f t="shared" si="172"/>
        <v>0</v>
      </c>
      <c r="X695" s="136">
        <f t="shared" si="172"/>
        <v>0</v>
      </c>
      <c r="Y695" s="136">
        <f t="shared" si="172"/>
        <v>0</v>
      </c>
      <c r="Z695" s="136">
        <f t="shared" si="172"/>
        <v>0</v>
      </c>
      <c r="AA695" s="136">
        <f t="shared" si="172"/>
        <v>0</v>
      </c>
      <c r="AB695" s="136">
        <f t="shared" si="172"/>
        <v>0</v>
      </c>
      <c r="AC695" s="136">
        <f t="shared" si="172"/>
        <v>0</v>
      </c>
      <c r="AD695" s="136">
        <f t="shared" si="172"/>
        <v>0</v>
      </c>
      <c r="AE695" s="136">
        <f t="shared" si="172"/>
        <v>0</v>
      </c>
      <c r="AF695" s="136">
        <f t="shared" si="172"/>
        <v>0</v>
      </c>
      <c r="AG695" s="136">
        <f t="shared" si="172"/>
        <v>0</v>
      </c>
      <c r="AH695" s="136">
        <f t="shared" si="172"/>
        <v>0</v>
      </c>
      <c r="AI695" s="136">
        <f t="shared" si="172"/>
        <v>0</v>
      </c>
      <c r="AJ695" s="136">
        <f t="shared" si="172"/>
        <v>0</v>
      </c>
      <c r="AK695" s="136">
        <f t="shared" si="172"/>
        <v>0</v>
      </c>
      <c r="AL695" s="136">
        <f t="shared" si="172"/>
        <v>0</v>
      </c>
      <c r="AM695" s="136">
        <f t="shared" si="172"/>
        <v>0</v>
      </c>
      <c r="AN695" s="136">
        <f t="shared" si="172"/>
        <v>0</v>
      </c>
      <c r="AO695" s="136">
        <f t="shared" si="172"/>
        <v>0</v>
      </c>
      <c r="AP695" s="136">
        <f t="shared" si="172"/>
        <v>0</v>
      </c>
      <c r="AQ695" s="136">
        <f t="shared" si="172"/>
        <v>0</v>
      </c>
      <c r="AR695" s="136">
        <f t="shared" si="172"/>
        <v>0</v>
      </c>
      <c r="AS695" s="136">
        <f t="shared" si="172"/>
        <v>0</v>
      </c>
      <c r="AT695" s="136">
        <f t="shared" si="172"/>
        <v>0</v>
      </c>
      <c r="AU695" s="136">
        <f t="shared" si="172"/>
        <v>0</v>
      </c>
      <c r="AV695" s="136">
        <f t="shared" si="172"/>
        <v>0</v>
      </c>
      <c r="AW695" s="136">
        <f t="shared" si="172"/>
        <v>0</v>
      </c>
      <c r="AX695" s="136">
        <f t="shared" si="172"/>
        <v>0</v>
      </c>
      <c r="AY695" s="136">
        <f t="shared" si="172"/>
        <v>0</v>
      </c>
      <c r="AZ695" s="136">
        <f t="shared" si="172"/>
        <v>0</v>
      </c>
      <c r="BA695" s="136">
        <f t="shared" si="172"/>
        <v>0</v>
      </c>
      <c r="BB695" s="136">
        <f t="shared" si="172"/>
        <v>0</v>
      </c>
      <c r="BC695" s="136">
        <f t="shared" si="172"/>
        <v>0</v>
      </c>
      <c r="BD695" s="136">
        <f t="shared" si="172"/>
        <v>0</v>
      </c>
      <c r="BE695" s="136">
        <f t="shared" si="172"/>
        <v>0</v>
      </c>
      <c r="BF695" s="136">
        <f t="shared" si="172"/>
        <v>0</v>
      </c>
      <c r="BG695" s="136">
        <f t="shared" si="172"/>
        <v>0</v>
      </c>
      <c r="BH695" s="136">
        <f t="shared" si="172"/>
        <v>0</v>
      </c>
      <c r="BI695" s="136">
        <f t="shared" si="172"/>
        <v>0</v>
      </c>
      <c r="BJ695" s="136">
        <f t="shared" si="172"/>
        <v>0</v>
      </c>
      <c r="BK695" s="136">
        <f t="shared" si="172"/>
        <v>0</v>
      </c>
      <c r="BL695" s="136">
        <f t="shared" si="172"/>
        <v>0</v>
      </c>
      <c r="BM695" s="136">
        <f t="shared" si="172"/>
        <v>0</v>
      </c>
      <c r="BN695" s="136">
        <f t="shared" si="172"/>
        <v>0</v>
      </c>
      <c r="BO695" s="136">
        <f t="shared" si="172"/>
        <v>0</v>
      </c>
      <c r="BP695" s="136">
        <f t="shared" si="172"/>
        <v>0</v>
      </c>
      <c r="BQ695" s="136">
        <f t="shared" si="172"/>
        <v>0</v>
      </c>
      <c r="BR695" s="136">
        <f t="shared" si="172"/>
        <v>0</v>
      </c>
      <c r="BS695" s="136">
        <f t="shared" si="170"/>
        <v>0</v>
      </c>
      <c r="BT695" s="136">
        <f t="shared" si="169"/>
        <v>0</v>
      </c>
      <c r="BU695" s="136">
        <f t="shared" si="169"/>
        <v>0</v>
      </c>
      <c r="BV695" s="136">
        <f t="shared" si="169"/>
        <v>0</v>
      </c>
      <c r="BW695" s="136">
        <f t="shared" si="169"/>
        <v>0</v>
      </c>
      <c r="BX695" s="136">
        <f t="shared" si="169"/>
        <v>0</v>
      </c>
      <c r="BY695" s="136">
        <f t="shared" si="169"/>
        <v>0</v>
      </c>
      <c r="CA695" s="136" t="e">
        <f>CA251-#REF!</f>
        <v>#REF!</v>
      </c>
      <c r="CB695" s="136" t="e">
        <f>CB251-#REF!</f>
        <v>#REF!</v>
      </c>
    </row>
    <row r="696" spans="8:80" hidden="1" x14ac:dyDescent="0.3">
      <c r="H696" s="136">
        <f t="shared" ref="H696:J697" si="173">H252-BZ252</f>
        <v>0</v>
      </c>
      <c r="I696" s="136">
        <f t="shared" si="173"/>
        <v>0</v>
      </c>
      <c r="J696" s="136">
        <f t="shared" si="173"/>
        <v>0</v>
      </c>
      <c r="K696" s="136">
        <f t="shared" si="172"/>
        <v>0</v>
      </c>
      <c r="L696" s="136">
        <f t="shared" si="172"/>
        <v>0</v>
      </c>
      <c r="M696" s="136">
        <f t="shared" si="172"/>
        <v>0</v>
      </c>
      <c r="N696" s="136">
        <f t="shared" si="172"/>
        <v>0</v>
      </c>
      <c r="O696" s="136">
        <f t="shared" si="172"/>
        <v>0</v>
      </c>
      <c r="P696" s="136">
        <f t="shared" si="172"/>
        <v>0</v>
      </c>
      <c r="Q696" s="136">
        <f t="shared" si="172"/>
        <v>0</v>
      </c>
      <c r="R696" s="136">
        <f t="shared" si="172"/>
        <v>0</v>
      </c>
      <c r="S696" s="136">
        <f t="shared" si="172"/>
        <v>0</v>
      </c>
      <c r="T696" s="136">
        <f t="shared" si="172"/>
        <v>0</v>
      </c>
      <c r="U696" s="136">
        <f t="shared" si="172"/>
        <v>0</v>
      </c>
      <c r="V696" s="136">
        <f t="shared" si="172"/>
        <v>0</v>
      </c>
      <c r="W696" s="136">
        <f t="shared" si="172"/>
        <v>0</v>
      </c>
      <c r="X696" s="136">
        <f t="shared" si="172"/>
        <v>0</v>
      </c>
      <c r="Y696" s="136">
        <f t="shared" si="172"/>
        <v>0</v>
      </c>
      <c r="Z696" s="136">
        <f t="shared" si="172"/>
        <v>0</v>
      </c>
      <c r="AA696" s="136">
        <f t="shared" si="172"/>
        <v>0</v>
      </c>
      <c r="AB696" s="136">
        <f t="shared" si="172"/>
        <v>0</v>
      </c>
      <c r="AC696" s="136">
        <f t="shared" si="172"/>
        <v>0</v>
      </c>
      <c r="AD696" s="136">
        <f t="shared" si="172"/>
        <v>0</v>
      </c>
      <c r="AE696" s="136">
        <f t="shared" si="172"/>
        <v>0</v>
      </c>
      <c r="AF696" s="136">
        <f t="shared" si="172"/>
        <v>0</v>
      </c>
      <c r="AG696" s="136">
        <f t="shared" si="172"/>
        <v>0</v>
      </c>
      <c r="AH696" s="136">
        <f t="shared" si="172"/>
        <v>0</v>
      </c>
      <c r="AI696" s="136">
        <f t="shared" si="172"/>
        <v>0</v>
      </c>
      <c r="AJ696" s="136">
        <f t="shared" si="172"/>
        <v>0</v>
      </c>
      <c r="AK696" s="136">
        <f t="shared" si="172"/>
        <v>0</v>
      </c>
      <c r="AL696" s="136">
        <f t="shared" si="172"/>
        <v>0</v>
      </c>
      <c r="AM696" s="136">
        <f t="shared" si="172"/>
        <v>0</v>
      </c>
      <c r="AN696" s="136">
        <f t="shared" si="172"/>
        <v>0</v>
      </c>
      <c r="AO696" s="136">
        <f t="shared" si="172"/>
        <v>0</v>
      </c>
      <c r="AP696" s="136">
        <f t="shared" si="172"/>
        <v>0</v>
      </c>
      <c r="AQ696" s="136">
        <f t="shared" si="172"/>
        <v>0</v>
      </c>
      <c r="AR696" s="136">
        <f t="shared" si="172"/>
        <v>0</v>
      </c>
      <c r="AS696" s="136">
        <f t="shared" si="172"/>
        <v>0</v>
      </c>
      <c r="AT696" s="136">
        <f t="shared" si="172"/>
        <v>0</v>
      </c>
      <c r="AU696" s="136">
        <f t="shared" si="172"/>
        <v>0</v>
      </c>
      <c r="AV696" s="136">
        <f t="shared" si="172"/>
        <v>0</v>
      </c>
      <c r="AW696" s="136">
        <f t="shared" si="172"/>
        <v>0</v>
      </c>
      <c r="AX696" s="136">
        <f t="shared" si="172"/>
        <v>0</v>
      </c>
      <c r="AY696" s="136">
        <f t="shared" si="172"/>
        <v>0</v>
      </c>
      <c r="AZ696" s="136">
        <f t="shared" si="172"/>
        <v>0</v>
      </c>
      <c r="BA696" s="136">
        <f t="shared" si="172"/>
        <v>0</v>
      </c>
      <c r="BB696" s="136">
        <f t="shared" si="172"/>
        <v>0</v>
      </c>
      <c r="BC696" s="136">
        <f t="shared" si="172"/>
        <v>0</v>
      </c>
      <c r="BD696" s="136">
        <f t="shared" si="172"/>
        <v>0</v>
      </c>
      <c r="BE696" s="136">
        <f t="shared" si="172"/>
        <v>0</v>
      </c>
      <c r="BF696" s="136">
        <f t="shared" si="172"/>
        <v>0</v>
      </c>
      <c r="BG696" s="136">
        <f t="shared" si="172"/>
        <v>0</v>
      </c>
      <c r="BH696" s="136">
        <f t="shared" si="172"/>
        <v>0</v>
      </c>
      <c r="BI696" s="136">
        <f t="shared" si="172"/>
        <v>0</v>
      </c>
      <c r="BJ696" s="136">
        <f t="shared" si="172"/>
        <v>0</v>
      </c>
      <c r="BK696" s="136">
        <f t="shared" si="172"/>
        <v>0</v>
      </c>
      <c r="BL696" s="136">
        <f t="shared" si="172"/>
        <v>0</v>
      </c>
      <c r="BM696" s="136">
        <f t="shared" si="172"/>
        <v>0</v>
      </c>
      <c r="BN696" s="136">
        <f t="shared" si="172"/>
        <v>0</v>
      </c>
      <c r="BO696" s="136">
        <f t="shared" si="172"/>
        <v>0</v>
      </c>
      <c r="BP696" s="136">
        <f t="shared" si="172"/>
        <v>0</v>
      </c>
      <c r="BQ696" s="136">
        <f t="shared" si="172"/>
        <v>0</v>
      </c>
      <c r="BR696" s="136">
        <f t="shared" si="172"/>
        <v>0</v>
      </c>
      <c r="BS696" s="136">
        <f t="shared" si="170"/>
        <v>0</v>
      </c>
      <c r="BT696" s="136">
        <f t="shared" si="169"/>
        <v>0</v>
      </c>
      <c r="BU696" s="136">
        <f t="shared" si="169"/>
        <v>0</v>
      </c>
      <c r="BV696" s="136">
        <f t="shared" si="169"/>
        <v>0</v>
      </c>
      <c r="BW696" s="136">
        <f t="shared" si="169"/>
        <v>0</v>
      </c>
      <c r="BX696" s="136">
        <f t="shared" si="169"/>
        <v>0</v>
      </c>
      <c r="BY696" s="136">
        <f t="shared" si="169"/>
        <v>0</v>
      </c>
      <c r="CA696" s="136" t="e">
        <f>CA252-#REF!</f>
        <v>#REF!</v>
      </c>
      <c r="CB696" s="136" t="e">
        <f>CB252-#REF!</f>
        <v>#REF!</v>
      </c>
    </row>
    <row r="697" spans="8:80" hidden="1" x14ac:dyDescent="0.3">
      <c r="H697" s="136">
        <f t="shared" si="173"/>
        <v>0</v>
      </c>
      <c r="I697" s="136">
        <f t="shared" si="173"/>
        <v>0</v>
      </c>
      <c r="J697" s="136">
        <f t="shared" si="173"/>
        <v>0</v>
      </c>
      <c r="K697" s="136">
        <f t="shared" si="172"/>
        <v>0</v>
      </c>
      <c r="L697" s="136">
        <f t="shared" si="172"/>
        <v>0</v>
      </c>
      <c r="M697" s="136">
        <f t="shared" si="172"/>
        <v>0</v>
      </c>
      <c r="N697" s="136">
        <f t="shared" si="172"/>
        <v>0</v>
      </c>
      <c r="O697" s="136">
        <f t="shared" si="172"/>
        <v>0</v>
      </c>
      <c r="P697" s="136">
        <f t="shared" si="172"/>
        <v>0</v>
      </c>
      <c r="Q697" s="136">
        <f t="shared" si="172"/>
        <v>0</v>
      </c>
      <c r="R697" s="136">
        <f t="shared" si="172"/>
        <v>0</v>
      </c>
      <c r="S697" s="136">
        <f t="shared" si="172"/>
        <v>0</v>
      </c>
      <c r="T697" s="136">
        <f t="shared" si="172"/>
        <v>0</v>
      </c>
      <c r="U697" s="136">
        <f t="shared" si="172"/>
        <v>0</v>
      </c>
      <c r="V697" s="136">
        <f t="shared" si="172"/>
        <v>0</v>
      </c>
      <c r="W697" s="136">
        <f t="shared" si="172"/>
        <v>0</v>
      </c>
      <c r="X697" s="136">
        <f t="shared" si="172"/>
        <v>0</v>
      </c>
      <c r="Y697" s="136">
        <f t="shared" si="172"/>
        <v>0</v>
      </c>
      <c r="Z697" s="136">
        <f t="shared" si="172"/>
        <v>0</v>
      </c>
      <c r="AA697" s="136">
        <f t="shared" si="172"/>
        <v>0</v>
      </c>
      <c r="AB697" s="136">
        <f t="shared" si="172"/>
        <v>0</v>
      </c>
      <c r="AC697" s="136">
        <f t="shared" si="172"/>
        <v>0</v>
      </c>
      <c r="AD697" s="136">
        <f t="shared" si="172"/>
        <v>0</v>
      </c>
      <c r="AE697" s="136">
        <f t="shared" si="172"/>
        <v>0</v>
      </c>
      <c r="AF697" s="136">
        <f t="shared" si="172"/>
        <v>0</v>
      </c>
      <c r="AG697" s="136">
        <f t="shared" si="172"/>
        <v>0</v>
      </c>
      <c r="AH697" s="136">
        <f t="shared" si="172"/>
        <v>0</v>
      </c>
      <c r="AI697" s="136">
        <f t="shared" si="172"/>
        <v>0</v>
      </c>
      <c r="AJ697" s="136">
        <f t="shared" si="172"/>
        <v>0</v>
      </c>
      <c r="AK697" s="136">
        <f t="shared" si="172"/>
        <v>0</v>
      </c>
      <c r="AL697" s="136">
        <f t="shared" si="172"/>
        <v>0</v>
      </c>
      <c r="AM697" s="136">
        <f t="shared" si="172"/>
        <v>0</v>
      </c>
      <c r="AN697" s="136">
        <f t="shared" si="172"/>
        <v>0</v>
      </c>
      <c r="AO697" s="136">
        <f t="shared" si="172"/>
        <v>0</v>
      </c>
      <c r="AP697" s="136">
        <f t="shared" si="172"/>
        <v>0</v>
      </c>
      <c r="AQ697" s="136">
        <f t="shared" si="172"/>
        <v>0</v>
      </c>
      <c r="AR697" s="136">
        <f t="shared" si="172"/>
        <v>0</v>
      </c>
      <c r="AS697" s="136">
        <f t="shared" si="172"/>
        <v>0</v>
      </c>
      <c r="AT697" s="136">
        <f t="shared" si="172"/>
        <v>0</v>
      </c>
      <c r="AU697" s="136">
        <f t="shared" si="172"/>
        <v>0</v>
      </c>
      <c r="AV697" s="136">
        <f t="shared" si="172"/>
        <v>0</v>
      </c>
      <c r="AW697" s="136">
        <f t="shared" si="172"/>
        <v>0</v>
      </c>
      <c r="AX697" s="136">
        <f t="shared" si="172"/>
        <v>0</v>
      </c>
      <c r="AY697" s="136">
        <f t="shared" si="172"/>
        <v>0</v>
      </c>
      <c r="AZ697" s="136">
        <f t="shared" si="172"/>
        <v>0</v>
      </c>
      <c r="BA697" s="136">
        <f t="shared" si="172"/>
        <v>0</v>
      </c>
      <c r="BB697" s="136">
        <f t="shared" si="172"/>
        <v>0</v>
      </c>
      <c r="BC697" s="136">
        <f t="shared" si="172"/>
        <v>0</v>
      </c>
      <c r="BD697" s="136">
        <f t="shared" si="172"/>
        <v>0</v>
      </c>
      <c r="BE697" s="136">
        <f t="shared" si="172"/>
        <v>0</v>
      </c>
      <c r="BF697" s="136">
        <f t="shared" si="172"/>
        <v>0</v>
      </c>
      <c r="BG697" s="136">
        <f t="shared" si="172"/>
        <v>0</v>
      </c>
      <c r="BH697" s="136">
        <f t="shared" si="172"/>
        <v>0</v>
      </c>
      <c r="BI697" s="136">
        <f t="shared" si="172"/>
        <v>0</v>
      </c>
      <c r="BJ697" s="136">
        <f t="shared" si="172"/>
        <v>0</v>
      </c>
      <c r="BK697" s="136">
        <f t="shared" si="172"/>
        <v>0</v>
      </c>
      <c r="BL697" s="136">
        <f t="shared" si="172"/>
        <v>0</v>
      </c>
      <c r="BM697" s="136">
        <f t="shared" si="172"/>
        <v>0</v>
      </c>
      <c r="BN697" s="136">
        <f t="shared" si="172"/>
        <v>0</v>
      </c>
      <c r="BO697" s="136">
        <f t="shared" si="172"/>
        <v>0</v>
      </c>
      <c r="BP697" s="136">
        <f t="shared" si="172"/>
        <v>0</v>
      </c>
      <c r="BQ697" s="136">
        <f t="shared" si="172"/>
        <v>0</v>
      </c>
      <c r="BR697" s="136">
        <f t="shared" si="172"/>
        <v>0</v>
      </c>
      <c r="BS697" s="136">
        <f t="shared" si="170"/>
        <v>0</v>
      </c>
      <c r="BT697" s="136">
        <f t="shared" si="169"/>
        <v>0</v>
      </c>
      <c r="BU697" s="136">
        <f t="shared" si="169"/>
        <v>0</v>
      </c>
      <c r="BV697" s="136">
        <f t="shared" si="169"/>
        <v>0</v>
      </c>
      <c r="BW697" s="136">
        <f t="shared" si="169"/>
        <v>0</v>
      </c>
      <c r="BX697" s="136">
        <f t="shared" si="169"/>
        <v>0</v>
      </c>
      <c r="BY697" s="136">
        <f t="shared" si="169"/>
        <v>0</v>
      </c>
      <c r="CA697" s="136" t="e">
        <f>CA253-#REF!</f>
        <v>#REF!</v>
      </c>
      <c r="CB697" s="136" t="e">
        <f>CB253-#REF!</f>
        <v>#REF!</v>
      </c>
    </row>
    <row r="698" spans="8:80" hidden="1" x14ac:dyDescent="0.3">
      <c r="H698" s="136">
        <f t="shared" ref="H698:BS702" si="174">H255-BZ255</f>
        <v>0</v>
      </c>
      <c r="I698" s="136">
        <f t="shared" si="174"/>
        <v>0</v>
      </c>
      <c r="J698" s="136">
        <f t="shared" si="174"/>
        <v>0</v>
      </c>
      <c r="K698" s="136">
        <f t="shared" si="174"/>
        <v>0</v>
      </c>
      <c r="L698" s="136">
        <f t="shared" si="174"/>
        <v>0</v>
      </c>
      <c r="M698" s="136">
        <f t="shared" si="174"/>
        <v>0</v>
      </c>
      <c r="N698" s="136">
        <f t="shared" si="174"/>
        <v>0</v>
      </c>
      <c r="O698" s="136">
        <f t="shared" si="174"/>
        <v>0</v>
      </c>
      <c r="P698" s="136">
        <f t="shared" si="174"/>
        <v>0</v>
      </c>
      <c r="Q698" s="136">
        <f t="shared" si="174"/>
        <v>0</v>
      </c>
      <c r="R698" s="136">
        <f t="shared" si="174"/>
        <v>0</v>
      </c>
      <c r="S698" s="136">
        <f t="shared" si="174"/>
        <v>0</v>
      </c>
      <c r="T698" s="136">
        <f t="shared" si="174"/>
        <v>0</v>
      </c>
      <c r="U698" s="136">
        <f t="shared" si="174"/>
        <v>0</v>
      </c>
      <c r="V698" s="136">
        <f t="shared" si="174"/>
        <v>0</v>
      </c>
      <c r="W698" s="136">
        <f t="shared" si="174"/>
        <v>0</v>
      </c>
      <c r="X698" s="136">
        <f t="shared" si="174"/>
        <v>0</v>
      </c>
      <c r="Y698" s="136">
        <f t="shared" si="174"/>
        <v>0</v>
      </c>
      <c r="Z698" s="136">
        <f t="shared" si="174"/>
        <v>0</v>
      </c>
      <c r="AA698" s="136">
        <f t="shared" si="174"/>
        <v>0</v>
      </c>
      <c r="AB698" s="136">
        <f t="shared" si="174"/>
        <v>0</v>
      </c>
      <c r="AC698" s="136">
        <f t="shared" si="174"/>
        <v>0</v>
      </c>
      <c r="AD698" s="136">
        <f t="shared" si="174"/>
        <v>0</v>
      </c>
      <c r="AE698" s="136">
        <f t="shared" si="174"/>
        <v>0</v>
      </c>
      <c r="AF698" s="136">
        <f t="shared" si="174"/>
        <v>0</v>
      </c>
      <c r="AG698" s="136">
        <f t="shared" si="174"/>
        <v>0</v>
      </c>
      <c r="AH698" s="136">
        <f t="shared" si="174"/>
        <v>0</v>
      </c>
      <c r="AI698" s="136">
        <f t="shared" si="174"/>
        <v>0</v>
      </c>
      <c r="AJ698" s="136">
        <f t="shared" si="174"/>
        <v>0</v>
      </c>
      <c r="AK698" s="136">
        <f t="shared" si="174"/>
        <v>0</v>
      </c>
      <c r="AL698" s="136">
        <f t="shared" si="174"/>
        <v>0</v>
      </c>
      <c r="AM698" s="136">
        <f t="shared" si="174"/>
        <v>0</v>
      </c>
      <c r="AN698" s="136">
        <f t="shared" si="174"/>
        <v>0</v>
      </c>
      <c r="AO698" s="136">
        <f t="shared" si="174"/>
        <v>0</v>
      </c>
      <c r="AP698" s="136">
        <f t="shared" si="174"/>
        <v>0</v>
      </c>
      <c r="AQ698" s="136">
        <f t="shared" si="174"/>
        <v>0</v>
      </c>
      <c r="AR698" s="136">
        <f t="shared" si="174"/>
        <v>0</v>
      </c>
      <c r="AS698" s="136">
        <f t="shared" si="174"/>
        <v>0</v>
      </c>
      <c r="AT698" s="136">
        <f t="shared" si="174"/>
        <v>0</v>
      </c>
      <c r="AU698" s="136">
        <f t="shared" si="174"/>
        <v>0</v>
      </c>
      <c r="AV698" s="136">
        <f t="shared" si="174"/>
        <v>0</v>
      </c>
      <c r="AW698" s="136">
        <f t="shared" si="174"/>
        <v>0</v>
      </c>
      <c r="AX698" s="136">
        <f t="shared" si="174"/>
        <v>0</v>
      </c>
      <c r="AY698" s="136">
        <f t="shared" si="174"/>
        <v>0</v>
      </c>
      <c r="AZ698" s="136">
        <f t="shared" si="174"/>
        <v>0</v>
      </c>
      <c r="BA698" s="136">
        <f t="shared" si="174"/>
        <v>0</v>
      </c>
      <c r="BB698" s="136">
        <f t="shared" si="174"/>
        <v>0</v>
      </c>
      <c r="BC698" s="136">
        <f t="shared" si="174"/>
        <v>0</v>
      </c>
      <c r="BD698" s="136">
        <f t="shared" si="174"/>
        <v>0</v>
      </c>
      <c r="BE698" s="136">
        <f t="shared" si="174"/>
        <v>0</v>
      </c>
      <c r="BF698" s="136">
        <f t="shared" si="174"/>
        <v>0</v>
      </c>
      <c r="BG698" s="136">
        <f t="shared" si="174"/>
        <v>0</v>
      </c>
      <c r="BH698" s="136">
        <f t="shared" si="174"/>
        <v>0</v>
      </c>
      <c r="BI698" s="136">
        <f t="shared" si="174"/>
        <v>0</v>
      </c>
      <c r="BJ698" s="136">
        <f t="shared" si="174"/>
        <v>0</v>
      </c>
      <c r="BK698" s="136">
        <f t="shared" si="174"/>
        <v>0</v>
      </c>
      <c r="BL698" s="136">
        <f t="shared" si="174"/>
        <v>0</v>
      </c>
      <c r="BM698" s="136">
        <f t="shared" si="174"/>
        <v>0</v>
      </c>
      <c r="BN698" s="136">
        <f t="shared" si="174"/>
        <v>0</v>
      </c>
      <c r="BO698" s="136">
        <f t="shared" si="174"/>
        <v>0</v>
      </c>
      <c r="BP698" s="136">
        <f t="shared" si="174"/>
        <v>0</v>
      </c>
      <c r="BQ698" s="136">
        <f t="shared" si="174"/>
        <v>0</v>
      </c>
      <c r="BR698" s="136">
        <f t="shared" si="174"/>
        <v>0</v>
      </c>
      <c r="BS698" s="136">
        <f t="shared" si="174"/>
        <v>0</v>
      </c>
      <c r="BT698" s="136">
        <f t="shared" ref="BP698:BY702" si="175">BT255-EL255</f>
        <v>0</v>
      </c>
      <c r="BU698" s="136">
        <f t="shared" si="175"/>
        <v>0</v>
      </c>
      <c r="BV698" s="136">
        <f t="shared" si="175"/>
        <v>0</v>
      </c>
      <c r="BW698" s="136">
        <f t="shared" si="175"/>
        <v>0</v>
      </c>
      <c r="BX698" s="136">
        <f t="shared" si="175"/>
        <v>0</v>
      </c>
      <c r="BY698" s="136">
        <f t="shared" si="175"/>
        <v>0</v>
      </c>
      <c r="CA698" s="136" t="e">
        <f>CA255-#REF!</f>
        <v>#REF!</v>
      </c>
      <c r="CB698" s="136" t="e">
        <f>CB255-#REF!</f>
        <v>#REF!</v>
      </c>
    </row>
    <row r="699" spans="8:80" hidden="1" x14ac:dyDescent="0.3">
      <c r="H699" s="136">
        <f t="shared" si="174"/>
        <v>0</v>
      </c>
      <c r="I699" s="136">
        <f t="shared" si="174"/>
        <v>0</v>
      </c>
      <c r="J699" s="136">
        <f t="shared" si="174"/>
        <v>0</v>
      </c>
      <c r="K699" s="136">
        <f t="shared" si="174"/>
        <v>0</v>
      </c>
      <c r="L699" s="136">
        <f t="shared" si="174"/>
        <v>0</v>
      </c>
      <c r="M699" s="136">
        <f t="shared" si="174"/>
        <v>0</v>
      </c>
      <c r="N699" s="136">
        <f t="shared" si="174"/>
        <v>0</v>
      </c>
      <c r="O699" s="136">
        <f t="shared" si="174"/>
        <v>0</v>
      </c>
      <c r="P699" s="136">
        <f t="shared" si="174"/>
        <v>0</v>
      </c>
      <c r="Q699" s="136">
        <f t="shared" si="174"/>
        <v>0</v>
      </c>
      <c r="R699" s="136">
        <f t="shared" si="174"/>
        <v>0</v>
      </c>
      <c r="S699" s="136">
        <f t="shared" si="174"/>
        <v>0</v>
      </c>
      <c r="T699" s="136">
        <f t="shared" si="174"/>
        <v>0</v>
      </c>
      <c r="U699" s="136">
        <f t="shared" si="174"/>
        <v>0</v>
      </c>
      <c r="V699" s="136">
        <f t="shared" si="174"/>
        <v>0</v>
      </c>
      <c r="W699" s="136">
        <f t="shared" si="174"/>
        <v>0</v>
      </c>
      <c r="X699" s="136">
        <f t="shared" si="174"/>
        <v>0</v>
      </c>
      <c r="Y699" s="136">
        <f t="shared" si="174"/>
        <v>0</v>
      </c>
      <c r="Z699" s="136">
        <f t="shared" si="174"/>
        <v>0</v>
      </c>
      <c r="AA699" s="136">
        <f t="shared" si="174"/>
        <v>0</v>
      </c>
      <c r="AB699" s="136">
        <f t="shared" si="174"/>
        <v>0</v>
      </c>
      <c r="AC699" s="136">
        <f t="shared" si="174"/>
        <v>0</v>
      </c>
      <c r="AD699" s="136">
        <f t="shared" si="174"/>
        <v>0</v>
      </c>
      <c r="AE699" s="136">
        <f t="shared" si="174"/>
        <v>0</v>
      </c>
      <c r="AF699" s="136">
        <f t="shared" si="174"/>
        <v>0</v>
      </c>
      <c r="AG699" s="136">
        <f t="shared" si="174"/>
        <v>0</v>
      </c>
      <c r="AH699" s="136">
        <f t="shared" si="174"/>
        <v>0</v>
      </c>
      <c r="AI699" s="136">
        <f t="shared" si="174"/>
        <v>0</v>
      </c>
      <c r="AJ699" s="136">
        <f t="shared" si="174"/>
        <v>0</v>
      </c>
      <c r="AK699" s="136">
        <f t="shared" si="174"/>
        <v>0</v>
      </c>
      <c r="AL699" s="136">
        <f t="shared" si="174"/>
        <v>0</v>
      </c>
      <c r="AM699" s="136">
        <f t="shared" si="174"/>
        <v>0</v>
      </c>
      <c r="AN699" s="136">
        <f t="shared" si="174"/>
        <v>0</v>
      </c>
      <c r="AO699" s="136">
        <f t="shared" si="174"/>
        <v>0</v>
      </c>
      <c r="AP699" s="136">
        <f t="shared" si="174"/>
        <v>0</v>
      </c>
      <c r="AQ699" s="136">
        <f t="shared" si="174"/>
        <v>0</v>
      </c>
      <c r="AR699" s="136">
        <f t="shared" si="174"/>
        <v>0</v>
      </c>
      <c r="AS699" s="136">
        <f t="shared" si="174"/>
        <v>0</v>
      </c>
      <c r="AT699" s="136">
        <f t="shared" si="174"/>
        <v>0</v>
      </c>
      <c r="AU699" s="136">
        <f t="shared" si="174"/>
        <v>0</v>
      </c>
      <c r="AV699" s="136">
        <f t="shared" si="174"/>
        <v>0</v>
      </c>
      <c r="AW699" s="136">
        <f t="shared" si="174"/>
        <v>0</v>
      </c>
      <c r="AX699" s="136">
        <f t="shared" si="174"/>
        <v>0</v>
      </c>
      <c r="AY699" s="136">
        <f t="shared" si="174"/>
        <v>0</v>
      </c>
      <c r="AZ699" s="136">
        <f t="shared" si="174"/>
        <v>0</v>
      </c>
      <c r="BA699" s="136">
        <f t="shared" si="174"/>
        <v>0</v>
      </c>
      <c r="BB699" s="136">
        <f t="shared" si="174"/>
        <v>0</v>
      </c>
      <c r="BC699" s="136">
        <f t="shared" si="174"/>
        <v>0</v>
      </c>
      <c r="BD699" s="136">
        <f t="shared" si="174"/>
        <v>0</v>
      </c>
      <c r="BE699" s="136">
        <f t="shared" si="174"/>
        <v>0</v>
      </c>
      <c r="BF699" s="136">
        <f t="shared" si="174"/>
        <v>0</v>
      </c>
      <c r="BG699" s="136">
        <f t="shared" si="174"/>
        <v>0</v>
      </c>
      <c r="BH699" s="136">
        <f t="shared" si="174"/>
        <v>0</v>
      </c>
      <c r="BI699" s="136">
        <f t="shared" si="174"/>
        <v>0</v>
      </c>
      <c r="BJ699" s="136">
        <f t="shared" si="174"/>
        <v>0</v>
      </c>
      <c r="BK699" s="136">
        <f t="shared" si="174"/>
        <v>0</v>
      </c>
      <c r="BL699" s="136">
        <f t="shared" si="174"/>
        <v>0</v>
      </c>
      <c r="BM699" s="136">
        <f t="shared" si="174"/>
        <v>0</v>
      </c>
      <c r="BN699" s="136">
        <f t="shared" si="174"/>
        <v>0</v>
      </c>
      <c r="BO699" s="136">
        <f t="shared" si="174"/>
        <v>0</v>
      </c>
      <c r="BP699" s="136">
        <f t="shared" si="175"/>
        <v>0</v>
      </c>
      <c r="BQ699" s="136">
        <f t="shared" si="175"/>
        <v>0</v>
      </c>
      <c r="BR699" s="136">
        <f t="shared" si="175"/>
        <v>0</v>
      </c>
      <c r="BS699" s="136">
        <f t="shared" si="175"/>
        <v>0</v>
      </c>
      <c r="BT699" s="136">
        <f t="shared" si="175"/>
        <v>0</v>
      </c>
      <c r="BU699" s="136">
        <f t="shared" si="175"/>
        <v>0</v>
      </c>
      <c r="BV699" s="136">
        <f t="shared" si="175"/>
        <v>0</v>
      </c>
      <c r="BW699" s="136">
        <f t="shared" si="175"/>
        <v>0</v>
      </c>
      <c r="BX699" s="136">
        <f t="shared" si="175"/>
        <v>0</v>
      </c>
      <c r="BY699" s="136">
        <f t="shared" si="175"/>
        <v>0</v>
      </c>
      <c r="CA699" s="136" t="e">
        <f>CA256-#REF!</f>
        <v>#REF!</v>
      </c>
      <c r="CB699" s="136" t="e">
        <f>CB256-#REF!</f>
        <v>#REF!</v>
      </c>
    </row>
    <row r="700" spans="8:80" hidden="1" x14ac:dyDescent="0.3">
      <c r="H700" s="136">
        <f t="shared" si="174"/>
        <v>0</v>
      </c>
      <c r="I700" s="136">
        <f t="shared" si="174"/>
        <v>0</v>
      </c>
      <c r="J700" s="136">
        <f t="shared" si="174"/>
        <v>0</v>
      </c>
      <c r="K700" s="136">
        <f t="shared" si="174"/>
        <v>0</v>
      </c>
      <c r="L700" s="136">
        <f t="shared" si="174"/>
        <v>0</v>
      </c>
      <c r="M700" s="136">
        <f t="shared" si="174"/>
        <v>0</v>
      </c>
      <c r="N700" s="136">
        <f t="shared" si="174"/>
        <v>0</v>
      </c>
      <c r="O700" s="136">
        <f t="shared" si="174"/>
        <v>0</v>
      </c>
      <c r="P700" s="136">
        <f t="shared" si="174"/>
        <v>0</v>
      </c>
      <c r="Q700" s="136">
        <f t="shared" si="174"/>
        <v>0</v>
      </c>
      <c r="R700" s="136">
        <f t="shared" si="174"/>
        <v>0</v>
      </c>
      <c r="S700" s="136">
        <f t="shared" si="174"/>
        <v>0</v>
      </c>
      <c r="T700" s="136">
        <f t="shared" si="174"/>
        <v>0</v>
      </c>
      <c r="U700" s="136">
        <f t="shared" si="174"/>
        <v>0</v>
      </c>
      <c r="V700" s="136">
        <f t="shared" si="174"/>
        <v>0</v>
      </c>
      <c r="W700" s="136">
        <f t="shared" si="174"/>
        <v>0</v>
      </c>
      <c r="X700" s="136">
        <f t="shared" si="174"/>
        <v>0</v>
      </c>
      <c r="Y700" s="136">
        <f t="shared" si="174"/>
        <v>0</v>
      </c>
      <c r="Z700" s="136">
        <f t="shared" si="174"/>
        <v>0</v>
      </c>
      <c r="AA700" s="136">
        <f t="shared" si="174"/>
        <v>0</v>
      </c>
      <c r="AB700" s="136">
        <f t="shared" si="174"/>
        <v>0</v>
      </c>
      <c r="AC700" s="136">
        <f t="shared" si="174"/>
        <v>0</v>
      </c>
      <c r="AD700" s="136">
        <f t="shared" si="174"/>
        <v>0</v>
      </c>
      <c r="AE700" s="136">
        <f t="shared" si="174"/>
        <v>0</v>
      </c>
      <c r="AF700" s="136">
        <f t="shared" si="174"/>
        <v>0</v>
      </c>
      <c r="AG700" s="136">
        <f t="shared" si="174"/>
        <v>0</v>
      </c>
      <c r="AH700" s="136">
        <f t="shared" si="174"/>
        <v>0</v>
      </c>
      <c r="AI700" s="136">
        <f t="shared" si="174"/>
        <v>0</v>
      </c>
      <c r="AJ700" s="136">
        <f t="shared" si="174"/>
        <v>0</v>
      </c>
      <c r="AK700" s="136">
        <f t="shared" si="174"/>
        <v>0</v>
      </c>
      <c r="AL700" s="136">
        <f t="shared" si="174"/>
        <v>0</v>
      </c>
      <c r="AM700" s="136">
        <f t="shared" si="174"/>
        <v>0</v>
      </c>
      <c r="AN700" s="136">
        <f t="shared" si="174"/>
        <v>0</v>
      </c>
      <c r="AO700" s="136">
        <f t="shared" si="174"/>
        <v>0</v>
      </c>
      <c r="AP700" s="136">
        <f t="shared" si="174"/>
        <v>0</v>
      </c>
      <c r="AQ700" s="136">
        <f t="shared" si="174"/>
        <v>0</v>
      </c>
      <c r="AR700" s="136">
        <f t="shared" si="174"/>
        <v>0</v>
      </c>
      <c r="AS700" s="136">
        <f t="shared" si="174"/>
        <v>0</v>
      </c>
      <c r="AT700" s="136">
        <f t="shared" si="174"/>
        <v>0</v>
      </c>
      <c r="AU700" s="136">
        <f t="shared" si="174"/>
        <v>0</v>
      </c>
      <c r="AV700" s="136">
        <f t="shared" si="174"/>
        <v>0</v>
      </c>
      <c r="AW700" s="136">
        <f t="shared" si="174"/>
        <v>0</v>
      </c>
      <c r="AX700" s="136">
        <f t="shared" si="174"/>
        <v>0</v>
      </c>
      <c r="AY700" s="136">
        <f t="shared" si="174"/>
        <v>0</v>
      </c>
      <c r="AZ700" s="136">
        <f t="shared" si="174"/>
        <v>0</v>
      </c>
      <c r="BA700" s="136">
        <f t="shared" si="174"/>
        <v>0</v>
      </c>
      <c r="BB700" s="136">
        <f t="shared" si="174"/>
        <v>0</v>
      </c>
      <c r="BC700" s="136">
        <f t="shared" si="174"/>
        <v>0</v>
      </c>
      <c r="BD700" s="136">
        <f t="shared" si="174"/>
        <v>0</v>
      </c>
      <c r="BE700" s="136">
        <f t="shared" si="174"/>
        <v>0</v>
      </c>
      <c r="BF700" s="136">
        <f t="shared" si="174"/>
        <v>0</v>
      </c>
      <c r="BG700" s="136">
        <f t="shared" si="174"/>
        <v>0</v>
      </c>
      <c r="BH700" s="136">
        <f t="shared" si="174"/>
        <v>0</v>
      </c>
      <c r="BI700" s="136">
        <f t="shared" si="174"/>
        <v>0</v>
      </c>
      <c r="BJ700" s="136">
        <f t="shared" si="174"/>
        <v>0</v>
      </c>
      <c r="BK700" s="136">
        <f t="shared" si="174"/>
        <v>0</v>
      </c>
      <c r="BL700" s="136">
        <f t="shared" si="174"/>
        <v>0</v>
      </c>
      <c r="BM700" s="136">
        <f t="shared" si="174"/>
        <v>0</v>
      </c>
      <c r="BN700" s="136">
        <f t="shared" si="174"/>
        <v>0</v>
      </c>
      <c r="BO700" s="136">
        <f t="shared" si="174"/>
        <v>0</v>
      </c>
      <c r="BP700" s="136">
        <f t="shared" si="175"/>
        <v>0</v>
      </c>
      <c r="BQ700" s="136">
        <f t="shared" si="175"/>
        <v>0</v>
      </c>
      <c r="BR700" s="136">
        <f t="shared" si="175"/>
        <v>0</v>
      </c>
      <c r="BS700" s="136">
        <f t="shared" si="175"/>
        <v>0</v>
      </c>
      <c r="BT700" s="136">
        <f t="shared" si="175"/>
        <v>0</v>
      </c>
      <c r="BU700" s="136">
        <f t="shared" si="175"/>
        <v>0</v>
      </c>
      <c r="BV700" s="136">
        <f t="shared" si="175"/>
        <v>0</v>
      </c>
      <c r="BW700" s="136">
        <f t="shared" si="175"/>
        <v>0</v>
      </c>
      <c r="BX700" s="136">
        <f t="shared" si="175"/>
        <v>0</v>
      </c>
      <c r="BY700" s="136">
        <f t="shared" si="175"/>
        <v>0</v>
      </c>
      <c r="CA700" s="136" t="e">
        <f>CA257-#REF!</f>
        <v>#REF!</v>
      </c>
      <c r="CB700" s="136" t="e">
        <f>CB257-#REF!</f>
        <v>#REF!</v>
      </c>
    </row>
    <row r="701" spans="8:80" hidden="1" x14ac:dyDescent="0.3">
      <c r="H701" s="136">
        <f t="shared" si="174"/>
        <v>0</v>
      </c>
      <c r="I701" s="136">
        <f t="shared" si="174"/>
        <v>0</v>
      </c>
      <c r="J701" s="136">
        <f t="shared" si="174"/>
        <v>0</v>
      </c>
      <c r="K701" s="136">
        <f t="shared" si="174"/>
        <v>0</v>
      </c>
      <c r="L701" s="136">
        <f t="shared" si="174"/>
        <v>0</v>
      </c>
      <c r="M701" s="136">
        <f t="shared" si="174"/>
        <v>0</v>
      </c>
      <c r="N701" s="136">
        <f t="shared" si="174"/>
        <v>0</v>
      </c>
      <c r="O701" s="136">
        <f t="shared" si="174"/>
        <v>0</v>
      </c>
      <c r="P701" s="136">
        <f t="shared" si="174"/>
        <v>0</v>
      </c>
      <c r="Q701" s="136">
        <f t="shared" si="174"/>
        <v>0</v>
      </c>
      <c r="R701" s="136">
        <f t="shared" si="174"/>
        <v>0</v>
      </c>
      <c r="S701" s="136">
        <f t="shared" si="174"/>
        <v>0</v>
      </c>
      <c r="T701" s="136">
        <f t="shared" si="174"/>
        <v>0</v>
      </c>
      <c r="U701" s="136">
        <f t="shared" si="174"/>
        <v>0</v>
      </c>
      <c r="V701" s="136">
        <f t="shared" si="174"/>
        <v>0</v>
      </c>
      <c r="W701" s="136">
        <f t="shared" si="174"/>
        <v>0</v>
      </c>
      <c r="X701" s="136">
        <f t="shared" si="174"/>
        <v>0</v>
      </c>
      <c r="Y701" s="136">
        <f t="shared" si="174"/>
        <v>0</v>
      </c>
      <c r="Z701" s="136">
        <f t="shared" si="174"/>
        <v>0</v>
      </c>
      <c r="AA701" s="136">
        <f t="shared" si="174"/>
        <v>0</v>
      </c>
      <c r="AB701" s="136">
        <f t="shared" si="174"/>
        <v>0</v>
      </c>
      <c r="AC701" s="136">
        <f t="shared" si="174"/>
        <v>0</v>
      </c>
      <c r="AD701" s="136">
        <f t="shared" si="174"/>
        <v>0</v>
      </c>
      <c r="AE701" s="136">
        <f t="shared" si="174"/>
        <v>0</v>
      </c>
      <c r="AF701" s="136">
        <f t="shared" si="174"/>
        <v>0</v>
      </c>
      <c r="AG701" s="136">
        <f t="shared" si="174"/>
        <v>0</v>
      </c>
      <c r="AH701" s="136">
        <f t="shared" si="174"/>
        <v>0</v>
      </c>
      <c r="AI701" s="136">
        <f t="shared" si="174"/>
        <v>0</v>
      </c>
      <c r="AJ701" s="136">
        <f t="shared" si="174"/>
        <v>0</v>
      </c>
      <c r="AK701" s="136">
        <f t="shared" si="174"/>
        <v>0</v>
      </c>
      <c r="AL701" s="136">
        <f t="shared" si="174"/>
        <v>0</v>
      </c>
      <c r="AM701" s="136">
        <f t="shared" si="174"/>
        <v>0</v>
      </c>
      <c r="AN701" s="136">
        <f t="shared" si="174"/>
        <v>0</v>
      </c>
      <c r="AO701" s="136">
        <f t="shared" si="174"/>
        <v>0</v>
      </c>
      <c r="AP701" s="136">
        <f t="shared" si="174"/>
        <v>0</v>
      </c>
      <c r="AQ701" s="136">
        <f t="shared" si="174"/>
        <v>0</v>
      </c>
      <c r="AR701" s="136">
        <f t="shared" si="174"/>
        <v>0</v>
      </c>
      <c r="AS701" s="136">
        <f t="shared" si="174"/>
        <v>0</v>
      </c>
      <c r="AT701" s="136">
        <f t="shared" si="174"/>
        <v>0</v>
      </c>
      <c r="AU701" s="136">
        <f t="shared" si="174"/>
        <v>0</v>
      </c>
      <c r="AV701" s="136">
        <f t="shared" si="174"/>
        <v>0</v>
      </c>
      <c r="AW701" s="136">
        <f t="shared" si="174"/>
        <v>0</v>
      </c>
      <c r="AX701" s="136">
        <f t="shared" si="174"/>
        <v>0</v>
      </c>
      <c r="AY701" s="136">
        <f t="shared" si="174"/>
        <v>0</v>
      </c>
      <c r="AZ701" s="136">
        <f t="shared" si="174"/>
        <v>0</v>
      </c>
      <c r="BA701" s="136">
        <f t="shared" si="174"/>
        <v>0</v>
      </c>
      <c r="BB701" s="136">
        <f t="shared" si="174"/>
        <v>0</v>
      </c>
      <c r="BC701" s="136">
        <f t="shared" si="174"/>
        <v>0</v>
      </c>
      <c r="BD701" s="136">
        <f t="shared" si="174"/>
        <v>0</v>
      </c>
      <c r="BE701" s="136">
        <f t="shared" si="174"/>
        <v>0</v>
      </c>
      <c r="BF701" s="136">
        <f t="shared" si="174"/>
        <v>0</v>
      </c>
      <c r="BG701" s="136">
        <f t="shared" si="174"/>
        <v>0</v>
      </c>
      <c r="BH701" s="136">
        <f t="shared" si="174"/>
        <v>0</v>
      </c>
      <c r="BI701" s="136">
        <f t="shared" si="174"/>
        <v>0</v>
      </c>
      <c r="BJ701" s="136">
        <f t="shared" si="174"/>
        <v>0</v>
      </c>
      <c r="BK701" s="136">
        <f t="shared" si="174"/>
        <v>0</v>
      </c>
      <c r="BL701" s="136">
        <f t="shared" si="174"/>
        <v>0</v>
      </c>
      <c r="BM701" s="136">
        <f t="shared" si="174"/>
        <v>0</v>
      </c>
      <c r="BN701" s="136">
        <f t="shared" si="174"/>
        <v>0</v>
      </c>
      <c r="BO701" s="136">
        <f t="shared" si="174"/>
        <v>0</v>
      </c>
      <c r="BP701" s="136">
        <f t="shared" si="175"/>
        <v>0</v>
      </c>
      <c r="BQ701" s="136">
        <f t="shared" si="175"/>
        <v>0</v>
      </c>
      <c r="BR701" s="136">
        <f t="shared" si="175"/>
        <v>0</v>
      </c>
      <c r="BS701" s="136">
        <f t="shared" si="175"/>
        <v>0</v>
      </c>
      <c r="BT701" s="136">
        <f t="shared" si="175"/>
        <v>0</v>
      </c>
      <c r="BU701" s="136">
        <f t="shared" si="175"/>
        <v>0</v>
      </c>
      <c r="BV701" s="136">
        <f t="shared" si="175"/>
        <v>0</v>
      </c>
      <c r="BW701" s="136">
        <f t="shared" si="175"/>
        <v>0</v>
      </c>
      <c r="BX701" s="136">
        <f t="shared" si="175"/>
        <v>0</v>
      </c>
      <c r="BY701" s="136">
        <f t="shared" si="175"/>
        <v>0</v>
      </c>
      <c r="CA701" s="136" t="e">
        <f>CA258-#REF!</f>
        <v>#REF!</v>
      </c>
      <c r="CB701" s="136" t="e">
        <f>CB258-#REF!</f>
        <v>#REF!</v>
      </c>
    </row>
    <row r="702" spans="8:80" hidden="1" x14ac:dyDescent="0.3">
      <c r="H702" s="136">
        <f t="shared" si="174"/>
        <v>0</v>
      </c>
      <c r="I702" s="136">
        <f t="shared" si="174"/>
        <v>0</v>
      </c>
      <c r="J702" s="136">
        <f t="shared" si="174"/>
        <v>0</v>
      </c>
      <c r="K702" s="136">
        <f t="shared" si="174"/>
        <v>0</v>
      </c>
      <c r="L702" s="136">
        <f t="shared" si="174"/>
        <v>0</v>
      </c>
      <c r="M702" s="136">
        <f t="shared" si="174"/>
        <v>0</v>
      </c>
      <c r="N702" s="136">
        <f t="shared" si="174"/>
        <v>0</v>
      </c>
      <c r="O702" s="136">
        <f t="shared" si="174"/>
        <v>0</v>
      </c>
      <c r="P702" s="136">
        <f t="shared" si="174"/>
        <v>0</v>
      </c>
      <c r="Q702" s="136">
        <f t="shared" si="174"/>
        <v>0</v>
      </c>
      <c r="R702" s="136">
        <f t="shared" si="174"/>
        <v>0</v>
      </c>
      <c r="S702" s="136">
        <f t="shared" ref="S702:BO702" si="176">S259-CK259</f>
        <v>0</v>
      </c>
      <c r="T702" s="136">
        <f t="shared" si="176"/>
        <v>0</v>
      </c>
      <c r="U702" s="136">
        <f t="shared" si="176"/>
        <v>0</v>
      </c>
      <c r="V702" s="136">
        <f t="shared" si="176"/>
        <v>0</v>
      </c>
      <c r="W702" s="136">
        <f t="shared" si="176"/>
        <v>0</v>
      </c>
      <c r="X702" s="136">
        <f t="shared" si="176"/>
        <v>0</v>
      </c>
      <c r="Y702" s="136">
        <f t="shared" si="176"/>
        <v>0</v>
      </c>
      <c r="Z702" s="136">
        <f t="shared" si="176"/>
        <v>0</v>
      </c>
      <c r="AA702" s="136">
        <f t="shared" si="176"/>
        <v>0</v>
      </c>
      <c r="AB702" s="136">
        <f t="shared" si="176"/>
        <v>0</v>
      </c>
      <c r="AC702" s="136">
        <f t="shared" si="176"/>
        <v>0</v>
      </c>
      <c r="AD702" s="136">
        <f t="shared" si="176"/>
        <v>0</v>
      </c>
      <c r="AE702" s="136">
        <f t="shared" si="176"/>
        <v>0</v>
      </c>
      <c r="AF702" s="136">
        <f t="shared" si="176"/>
        <v>0</v>
      </c>
      <c r="AG702" s="136">
        <f t="shared" si="176"/>
        <v>0</v>
      </c>
      <c r="AH702" s="136">
        <f t="shared" si="176"/>
        <v>0</v>
      </c>
      <c r="AI702" s="136">
        <f t="shared" si="176"/>
        <v>0</v>
      </c>
      <c r="AJ702" s="136">
        <f t="shared" si="176"/>
        <v>0</v>
      </c>
      <c r="AK702" s="136">
        <f t="shared" si="176"/>
        <v>0</v>
      </c>
      <c r="AL702" s="136">
        <f t="shared" si="176"/>
        <v>0</v>
      </c>
      <c r="AM702" s="136">
        <f t="shared" si="176"/>
        <v>0</v>
      </c>
      <c r="AN702" s="136">
        <f t="shared" si="176"/>
        <v>0</v>
      </c>
      <c r="AO702" s="136">
        <f t="shared" si="176"/>
        <v>0</v>
      </c>
      <c r="AP702" s="136">
        <f t="shared" si="176"/>
        <v>0</v>
      </c>
      <c r="AQ702" s="136">
        <f t="shared" si="176"/>
        <v>0</v>
      </c>
      <c r="AR702" s="136">
        <f t="shared" si="176"/>
        <v>0</v>
      </c>
      <c r="AS702" s="136">
        <f t="shared" si="176"/>
        <v>0</v>
      </c>
      <c r="AT702" s="136">
        <f t="shared" si="176"/>
        <v>0</v>
      </c>
      <c r="AU702" s="136">
        <f t="shared" si="176"/>
        <v>0</v>
      </c>
      <c r="AV702" s="136">
        <f t="shared" si="176"/>
        <v>0</v>
      </c>
      <c r="AW702" s="136">
        <f t="shared" si="176"/>
        <v>0</v>
      </c>
      <c r="AX702" s="136">
        <f t="shared" si="176"/>
        <v>0</v>
      </c>
      <c r="AY702" s="136">
        <f t="shared" si="176"/>
        <v>0</v>
      </c>
      <c r="AZ702" s="136">
        <f t="shared" si="176"/>
        <v>0</v>
      </c>
      <c r="BA702" s="136">
        <f t="shared" si="176"/>
        <v>0</v>
      </c>
      <c r="BB702" s="136">
        <f t="shared" si="176"/>
        <v>0</v>
      </c>
      <c r="BC702" s="136">
        <f t="shared" si="176"/>
        <v>0</v>
      </c>
      <c r="BD702" s="136">
        <f t="shared" si="176"/>
        <v>0</v>
      </c>
      <c r="BE702" s="136">
        <f t="shared" si="176"/>
        <v>0</v>
      </c>
      <c r="BF702" s="136">
        <f t="shared" si="176"/>
        <v>0</v>
      </c>
      <c r="BG702" s="136">
        <f t="shared" si="176"/>
        <v>0</v>
      </c>
      <c r="BH702" s="136">
        <f t="shared" si="176"/>
        <v>0</v>
      </c>
      <c r="BI702" s="136">
        <f t="shared" si="176"/>
        <v>0</v>
      </c>
      <c r="BJ702" s="136">
        <f t="shared" si="176"/>
        <v>0</v>
      </c>
      <c r="BK702" s="136">
        <f t="shared" si="176"/>
        <v>0</v>
      </c>
      <c r="BL702" s="136">
        <f t="shared" si="176"/>
        <v>0</v>
      </c>
      <c r="BM702" s="136">
        <f t="shared" si="176"/>
        <v>0</v>
      </c>
      <c r="BN702" s="136">
        <f t="shared" si="176"/>
        <v>0</v>
      </c>
      <c r="BO702" s="136">
        <f t="shared" si="176"/>
        <v>0</v>
      </c>
      <c r="BP702" s="136">
        <f t="shared" si="175"/>
        <v>0</v>
      </c>
      <c r="BQ702" s="136">
        <f t="shared" si="175"/>
        <v>0</v>
      </c>
      <c r="BR702" s="136">
        <f t="shared" si="175"/>
        <v>0</v>
      </c>
      <c r="BS702" s="136">
        <f t="shared" si="175"/>
        <v>0</v>
      </c>
      <c r="BT702" s="136">
        <f t="shared" si="175"/>
        <v>0</v>
      </c>
      <c r="BU702" s="136">
        <f t="shared" si="175"/>
        <v>0</v>
      </c>
      <c r="BV702" s="136">
        <f t="shared" si="175"/>
        <v>0</v>
      </c>
      <c r="BW702" s="136">
        <f t="shared" si="175"/>
        <v>0</v>
      </c>
      <c r="BX702" s="136">
        <f t="shared" si="175"/>
        <v>0</v>
      </c>
      <c r="BY702" s="136">
        <f t="shared" si="175"/>
        <v>0</v>
      </c>
      <c r="CA702" s="136" t="e">
        <f>CA259-#REF!</f>
        <v>#REF!</v>
      </c>
      <c r="CB702" s="136" t="e">
        <f>CB259-#REF!</f>
        <v>#REF!</v>
      </c>
    </row>
    <row r="703" spans="8:80" hidden="1" x14ac:dyDescent="0.3">
      <c r="H703" s="136">
        <f t="shared" ref="H703:BS706" si="177">H261-BZ261</f>
        <v>0</v>
      </c>
      <c r="I703" s="136">
        <f t="shared" si="177"/>
        <v>0</v>
      </c>
      <c r="J703" s="136">
        <f t="shared" si="177"/>
        <v>0</v>
      </c>
      <c r="K703" s="136">
        <f t="shared" si="177"/>
        <v>0</v>
      </c>
      <c r="L703" s="136">
        <f t="shared" si="177"/>
        <v>0</v>
      </c>
      <c r="M703" s="136">
        <f t="shared" si="177"/>
        <v>0</v>
      </c>
      <c r="N703" s="136">
        <f t="shared" si="177"/>
        <v>0</v>
      </c>
      <c r="O703" s="136">
        <f t="shared" si="177"/>
        <v>0</v>
      </c>
      <c r="P703" s="136">
        <f t="shared" si="177"/>
        <v>0</v>
      </c>
      <c r="Q703" s="136">
        <f t="shared" si="177"/>
        <v>0</v>
      </c>
      <c r="R703" s="136">
        <f t="shared" si="177"/>
        <v>0</v>
      </c>
      <c r="S703" s="136">
        <f t="shared" si="177"/>
        <v>0</v>
      </c>
      <c r="T703" s="136">
        <f t="shared" si="177"/>
        <v>0</v>
      </c>
      <c r="U703" s="136">
        <f t="shared" si="177"/>
        <v>0</v>
      </c>
      <c r="V703" s="136">
        <f t="shared" si="177"/>
        <v>0</v>
      </c>
      <c r="W703" s="136">
        <f t="shared" si="177"/>
        <v>0</v>
      </c>
      <c r="X703" s="136">
        <f t="shared" si="177"/>
        <v>0</v>
      </c>
      <c r="Y703" s="136">
        <f t="shared" si="177"/>
        <v>0</v>
      </c>
      <c r="Z703" s="136">
        <f t="shared" si="177"/>
        <v>0</v>
      </c>
      <c r="AA703" s="136">
        <f t="shared" si="177"/>
        <v>0</v>
      </c>
      <c r="AB703" s="136">
        <f t="shared" si="177"/>
        <v>0</v>
      </c>
      <c r="AC703" s="136">
        <f t="shared" si="177"/>
        <v>0</v>
      </c>
      <c r="AD703" s="136">
        <f t="shared" si="177"/>
        <v>0</v>
      </c>
      <c r="AE703" s="136">
        <f t="shared" si="177"/>
        <v>0</v>
      </c>
      <c r="AF703" s="136">
        <f t="shared" si="177"/>
        <v>0</v>
      </c>
      <c r="AG703" s="136">
        <f t="shared" si="177"/>
        <v>0</v>
      </c>
      <c r="AH703" s="136">
        <f t="shared" si="177"/>
        <v>0</v>
      </c>
      <c r="AI703" s="136">
        <f t="shared" si="177"/>
        <v>0</v>
      </c>
      <c r="AJ703" s="136">
        <f t="shared" si="177"/>
        <v>0</v>
      </c>
      <c r="AK703" s="136">
        <f t="shared" si="177"/>
        <v>0</v>
      </c>
      <c r="AL703" s="136">
        <f t="shared" si="177"/>
        <v>0</v>
      </c>
      <c r="AM703" s="136">
        <f t="shared" si="177"/>
        <v>0</v>
      </c>
      <c r="AN703" s="136">
        <f t="shared" si="177"/>
        <v>0</v>
      </c>
      <c r="AO703" s="136">
        <f t="shared" si="177"/>
        <v>0</v>
      </c>
      <c r="AP703" s="136">
        <f t="shared" si="177"/>
        <v>0</v>
      </c>
      <c r="AQ703" s="136">
        <f t="shared" si="177"/>
        <v>0</v>
      </c>
      <c r="AR703" s="136">
        <f t="shared" si="177"/>
        <v>0</v>
      </c>
      <c r="AS703" s="136">
        <f t="shared" si="177"/>
        <v>0</v>
      </c>
      <c r="AT703" s="136">
        <f t="shared" si="177"/>
        <v>0</v>
      </c>
      <c r="AU703" s="136">
        <f t="shared" si="177"/>
        <v>0</v>
      </c>
      <c r="AV703" s="136">
        <f t="shared" si="177"/>
        <v>0</v>
      </c>
      <c r="AW703" s="136">
        <f t="shared" si="177"/>
        <v>0</v>
      </c>
      <c r="AX703" s="136">
        <f t="shared" si="177"/>
        <v>0</v>
      </c>
      <c r="AY703" s="136">
        <f t="shared" si="177"/>
        <v>0</v>
      </c>
      <c r="AZ703" s="136">
        <f t="shared" si="177"/>
        <v>0</v>
      </c>
      <c r="BA703" s="136">
        <f t="shared" si="177"/>
        <v>0</v>
      </c>
      <c r="BB703" s="136">
        <f t="shared" si="177"/>
        <v>0</v>
      </c>
      <c r="BC703" s="136">
        <f t="shared" si="177"/>
        <v>0</v>
      </c>
      <c r="BD703" s="136">
        <f t="shared" si="177"/>
        <v>0</v>
      </c>
      <c r="BE703" s="136">
        <f t="shared" si="177"/>
        <v>0</v>
      </c>
      <c r="BF703" s="136">
        <f t="shared" si="177"/>
        <v>0</v>
      </c>
      <c r="BG703" s="136">
        <f t="shared" si="177"/>
        <v>0</v>
      </c>
      <c r="BH703" s="136">
        <f t="shared" si="177"/>
        <v>0</v>
      </c>
      <c r="BI703" s="136">
        <f t="shared" si="177"/>
        <v>0</v>
      </c>
      <c r="BJ703" s="136">
        <f t="shared" si="177"/>
        <v>0</v>
      </c>
      <c r="BK703" s="136">
        <f t="shared" si="177"/>
        <v>0</v>
      </c>
      <c r="BL703" s="136">
        <f t="shared" si="177"/>
        <v>0</v>
      </c>
      <c r="BM703" s="136">
        <f t="shared" si="177"/>
        <v>0</v>
      </c>
      <c r="BN703" s="136">
        <f t="shared" si="177"/>
        <v>0</v>
      </c>
      <c r="BO703" s="136">
        <f t="shared" si="177"/>
        <v>0</v>
      </c>
      <c r="BP703" s="136">
        <f t="shared" si="177"/>
        <v>0</v>
      </c>
      <c r="BQ703" s="136">
        <f t="shared" si="177"/>
        <v>0</v>
      </c>
      <c r="BR703" s="136">
        <f t="shared" si="177"/>
        <v>0</v>
      </c>
      <c r="BS703" s="136">
        <f t="shared" si="177"/>
        <v>0</v>
      </c>
      <c r="BT703" s="136">
        <f t="shared" ref="BT703:BY713" si="178">BT261-EL261</f>
        <v>0</v>
      </c>
      <c r="BU703" s="136">
        <f t="shared" si="178"/>
        <v>0</v>
      </c>
      <c r="BV703" s="136">
        <f t="shared" si="178"/>
        <v>0</v>
      </c>
      <c r="BW703" s="136">
        <f t="shared" si="178"/>
        <v>0</v>
      </c>
      <c r="BX703" s="136">
        <f t="shared" si="178"/>
        <v>0</v>
      </c>
      <c r="BY703" s="136">
        <f t="shared" si="178"/>
        <v>0</v>
      </c>
      <c r="CA703" s="136" t="e">
        <f>CA261-#REF!</f>
        <v>#REF!</v>
      </c>
      <c r="CB703" s="136" t="e">
        <f>CB261-#REF!</f>
        <v>#REF!</v>
      </c>
    </row>
    <row r="704" spans="8:80" hidden="1" x14ac:dyDescent="0.3">
      <c r="H704" s="136">
        <f t="shared" si="177"/>
        <v>0</v>
      </c>
      <c r="I704" s="136">
        <f t="shared" si="177"/>
        <v>0</v>
      </c>
      <c r="J704" s="136">
        <f t="shared" si="177"/>
        <v>0</v>
      </c>
      <c r="K704" s="136">
        <f t="shared" si="177"/>
        <v>0</v>
      </c>
      <c r="L704" s="136">
        <f t="shared" si="177"/>
        <v>0</v>
      </c>
      <c r="M704" s="136">
        <f t="shared" si="177"/>
        <v>0</v>
      </c>
      <c r="N704" s="136">
        <f t="shared" si="177"/>
        <v>0</v>
      </c>
      <c r="O704" s="136">
        <f t="shared" si="177"/>
        <v>0</v>
      </c>
      <c r="P704" s="136">
        <f t="shared" si="177"/>
        <v>0</v>
      </c>
      <c r="Q704" s="136">
        <f t="shared" si="177"/>
        <v>0</v>
      </c>
      <c r="R704" s="136">
        <f t="shared" si="177"/>
        <v>0</v>
      </c>
      <c r="S704" s="136">
        <f t="shared" si="177"/>
        <v>0</v>
      </c>
      <c r="T704" s="136">
        <f t="shared" si="177"/>
        <v>0</v>
      </c>
      <c r="U704" s="136">
        <f t="shared" si="177"/>
        <v>0</v>
      </c>
      <c r="V704" s="136">
        <f t="shared" si="177"/>
        <v>0</v>
      </c>
      <c r="W704" s="136">
        <f t="shared" si="177"/>
        <v>0</v>
      </c>
      <c r="X704" s="136">
        <f t="shared" si="177"/>
        <v>0</v>
      </c>
      <c r="Y704" s="136">
        <f t="shared" si="177"/>
        <v>0</v>
      </c>
      <c r="Z704" s="136">
        <f t="shared" si="177"/>
        <v>0</v>
      </c>
      <c r="AA704" s="136">
        <f t="shared" si="177"/>
        <v>0</v>
      </c>
      <c r="AB704" s="136">
        <f t="shared" si="177"/>
        <v>0</v>
      </c>
      <c r="AC704" s="136">
        <f t="shared" si="177"/>
        <v>0</v>
      </c>
      <c r="AD704" s="136">
        <f t="shared" si="177"/>
        <v>0</v>
      </c>
      <c r="AE704" s="136">
        <f t="shared" si="177"/>
        <v>0</v>
      </c>
      <c r="AF704" s="136">
        <f t="shared" si="177"/>
        <v>0</v>
      </c>
      <c r="AG704" s="136">
        <f t="shared" si="177"/>
        <v>0</v>
      </c>
      <c r="AH704" s="136">
        <f t="shared" si="177"/>
        <v>0</v>
      </c>
      <c r="AI704" s="136">
        <f t="shared" si="177"/>
        <v>0</v>
      </c>
      <c r="AJ704" s="136">
        <f t="shared" si="177"/>
        <v>0</v>
      </c>
      <c r="AK704" s="136">
        <f t="shared" si="177"/>
        <v>0</v>
      </c>
      <c r="AL704" s="136">
        <f t="shared" si="177"/>
        <v>0</v>
      </c>
      <c r="AM704" s="136">
        <f t="shared" si="177"/>
        <v>0</v>
      </c>
      <c r="AN704" s="136">
        <f t="shared" si="177"/>
        <v>0</v>
      </c>
      <c r="AO704" s="136">
        <f t="shared" si="177"/>
        <v>0</v>
      </c>
      <c r="AP704" s="136">
        <f t="shared" si="177"/>
        <v>0</v>
      </c>
      <c r="AQ704" s="136">
        <f t="shared" si="177"/>
        <v>0</v>
      </c>
      <c r="AR704" s="136">
        <f t="shared" si="177"/>
        <v>0</v>
      </c>
      <c r="AS704" s="136">
        <f t="shared" si="177"/>
        <v>0</v>
      </c>
      <c r="AT704" s="136">
        <f t="shared" si="177"/>
        <v>0</v>
      </c>
      <c r="AU704" s="136">
        <f t="shared" si="177"/>
        <v>0</v>
      </c>
      <c r="AV704" s="136">
        <f t="shared" si="177"/>
        <v>0</v>
      </c>
      <c r="AW704" s="136">
        <f t="shared" si="177"/>
        <v>0</v>
      </c>
      <c r="AX704" s="136">
        <f t="shared" si="177"/>
        <v>0</v>
      </c>
      <c r="AY704" s="136">
        <f t="shared" si="177"/>
        <v>0</v>
      </c>
      <c r="AZ704" s="136">
        <f t="shared" si="177"/>
        <v>0</v>
      </c>
      <c r="BA704" s="136">
        <f t="shared" si="177"/>
        <v>0</v>
      </c>
      <c r="BB704" s="136">
        <f t="shared" si="177"/>
        <v>0</v>
      </c>
      <c r="BC704" s="136">
        <f t="shared" si="177"/>
        <v>0</v>
      </c>
      <c r="BD704" s="136">
        <f t="shared" si="177"/>
        <v>0</v>
      </c>
      <c r="BE704" s="136">
        <f t="shared" si="177"/>
        <v>0</v>
      </c>
      <c r="BF704" s="136">
        <f t="shared" si="177"/>
        <v>0</v>
      </c>
      <c r="BG704" s="136">
        <f t="shared" si="177"/>
        <v>0</v>
      </c>
      <c r="BH704" s="136">
        <f t="shared" si="177"/>
        <v>0</v>
      </c>
      <c r="BI704" s="136">
        <f t="shared" si="177"/>
        <v>0</v>
      </c>
      <c r="BJ704" s="136">
        <f t="shared" si="177"/>
        <v>0</v>
      </c>
      <c r="BK704" s="136">
        <f t="shared" si="177"/>
        <v>0</v>
      </c>
      <c r="BL704" s="136">
        <f t="shared" si="177"/>
        <v>0</v>
      </c>
      <c r="BM704" s="136">
        <f t="shared" si="177"/>
        <v>0</v>
      </c>
      <c r="BN704" s="136">
        <f t="shared" si="177"/>
        <v>0</v>
      </c>
      <c r="BO704" s="136">
        <f t="shared" si="177"/>
        <v>0</v>
      </c>
      <c r="BP704" s="136">
        <f t="shared" si="177"/>
        <v>0</v>
      </c>
      <c r="BQ704" s="136">
        <f t="shared" si="177"/>
        <v>0</v>
      </c>
      <c r="BR704" s="136">
        <f t="shared" si="177"/>
        <v>0</v>
      </c>
      <c r="BS704" s="136">
        <f t="shared" si="177"/>
        <v>0</v>
      </c>
      <c r="BT704" s="136">
        <f t="shared" si="178"/>
        <v>0</v>
      </c>
      <c r="BU704" s="136">
        <f t="shared" si="178"/>
        <v>0</v>
      </c>
      <c r="BV704" s="136">
        <f t="shared" si="178"/>
        <v>0</v>
      </c>
      <c r="BW704" s="136">
        <f t="shared" si="178"/>
        <v>0</v>
      </c>
      <c r="BX704" s="136">
        <f t="shared" si="178"/>
        <v>0</v>
      </c>
      <c r="BY704" s="136">
        <f t="shared" si="178"/>
        <v>0</v>
      </c>
      <c r="CA704" s="136" t="e">
        <f>CA262-#REF!</f>
        <v>#REF!</v>
      </c>
      <c r="CB704" s="136" t="e">
        <f>CB262-#REF!</f>
        <v>#REF!</v>
      </c>
    </row>
    <row r="705" spans="8:80" hidden="1" x14ac:dyDescent="0.3">
      <c r="H705" s="136">
        <f t="shared" si="177"/>
        <v>0</v>
      </c>
      <c r="I705" s="136">
        <f t="shared" si="177"/>
        <v>0</v>
      </c>
      <c r="J705" s="136">
        <f t="shared" si="177"/>
        <v>0</v>
      </c>
      <c r="K705" s="136">
        <f t="shared" si="177"/>
        <v>0</v>
      </c>
      <c r="L705" s="136">
        <f t="shared" si="177"/>
        <v>0</v>
      </c>
      <c r="M705" s="136">
        <f t="shared" si="177"/>
        <v>0</v>
      </c>
      <c r="N705" s="136">
        <f t="shared" si="177"/>
        <v>0</v>
      </c>
      <c r="O705" s="136">
        <f t="shared" si="177"/>
        <v>0</v>
      </c>
      <c r="P705" s="136">
        <f t="shared" si="177"/>
        <v>0</v>
      </c>
      <c r="Q705" s="136">
        <f t="shared" si="177"/>
        <v>0</v>
      </c>
      <c r="R705" s="136">
        <f t="shared" si="177"/>
        <v>0</v>
      </c>
      <c r="S705" s="136">
        <f t="shared" si="177"/>
        <v>0</v>
      </c>
      <c r="T705" s="136">
        <f t="shared" si="177"/>
        <v>0</v>
      </c>
      <c r="U705" s="136">
        <f t="shared" si="177"/>
        <v>0</v>
      </c>
      <c r="V705" s="136">
        <f t="shared" si="177"/>
        <v>0</v>
      </c>
      <c r="W705" s="136">
        <f t="shared" si="177"/>
        <v>0</v>
      </c>
      <c r="X705" s="136">
        <f t="shared" si="177"/>
        <v>0</v>
      </c>
      <c r="Y705" s="136">
        <f t="shared" si="177"/>
        <v>0</v>
      </c>
      <c r="Z705" s="136">
        <f t="shared" si="177"/>
        <v>0</v>
      </c>
      <c r="AA705" s="136">
        <f t="shared" si="177"/>
        <v>0</v>
      </c>
      <c r="AB705" s="136">
        <f t="shared" si="177"/>
        <v>0</v>
      </c>
      <c r="AC705" s="136">
        <f t="shared" si="177"/>
        <v>0</v>
      </c>
      <c r="AD705" s="136">
        <f t="shared" si="177"/>
        <v>0</v>
      </c>
      <c r="AE705" s="136">
        <f t="shared" si="177"/>
        <v>0</v>
      </c>
      <c r="AF705" s="136">
        <f t="shared" si="177"/>
        <v>0</v>
      </c>
      <c r="AG705" s="136">
        <f t="shared" si="177"/>
        <v>0</v>
      </c>
      <c r="AH705" s="136">
        <f t="shared" si="177"/>
        <v>0</v>
      </c>
      <c r="AI705" s="136">
        <f t="shared" si="177"/>
        <v>0</v>
      </c>
      <c r="AJ705" s="136">
        <f t="shared" si="177"/>
        <v>0</v>
      </c>
      <c r="AK705" s="136">
        <f t="shared" si="177"/>
        <v>0</v>
      </c>
      <c r="AL705" s="136">
        <f t="shared" si="177"/>
        <v>0</v>
      </c>
      <c r="AM705" s="136">
        <f t="shared" si="177"/>
        <v>0</v>
      </c>
      <c r="AN705" s="136">
        <f t="shared" si="177"/>
        <v>0</v>
      </c>
      <c r="AO705" s="136">
        <f t="shared" si="177"/>
        <v>0</v>
      </c>
      <c r="AP705" s="136">
        <f t="shared" si="177"/>
        <v>0</v>
      </c>
      <c r="AQ705" s="136">
        <f t="shared" si="177"/>
        <v>0</v>
      </c>
      <c r="AR705" s="136">
        <f t="shared" si="177"/>
        <v>0</v>
      </c>
      <c r="AS705" s="136">
        <f t="shared" si="177"/>
        <v>0</v>
      </c>
      <c r="AT705" s="136">
        <f t="shared" si="177"/>
        <v>0</v>
      </c>
      <c r="AU705" s="136">
        <f t="shared" si="177"/>
        <v>0</v>
      </c>
      <c r="AV705" s="136">
        <f t="shared" si="177"/>
        <v>0</v>
      </c>
      <c r="AW705" s="136">
        <f t="shared" si="177"/>
        <v>0</v>
      </c>
      <c r="AX705" s="136">
        <f t="shared" si="177"/>
        <v>0</v>
      </c>
      <c r="AY705" s="136">
        <f t="shared" si="177"/>
        <v>0</v>
      </c>
      <c r="AZ705" s="136">
        <f t="shared" si="177"/>
        <v>0</v>
      </c>
      <c r="BA705" s="136">
        <f t="shared" si="177"/>
        <v>0</v>
      </c>
      <c r="BB705" s="136">
        <f t="shared" si="177"/>
        <v>0</v>
      </c>
      <c r="BC705" s="136">
        <f t="shared" si="177"/>
        <v>0</v>
      </c>
      <c r="BD705" s="136">
        <f t="shared" si="177"/>
        <v>0</v>
      </c>
      <c r="BE705" s="136">
        <f t="shared" si="177"/>
        <v>0</v>
      </c>
      <c r="BF705" s="136">
        <f t="shared" si="177"/>
        <v>0</v>
      </c>
      <c r="BG705" s="136">
        <f t="shared" si="177"/>
        <v>0</v>
      </c>
      <c r="BH705" s="136">
        <f t="shared" si="177"/>
        <v>0</v>
      </c>
      <c r="BI705" s="136">
        <f t="shared" si="177"/>
        <v>0</v>
      </c>
      <c r="BJ705" s="136">
        <f t="shared" si="177"/>
        <v>0</v>
      </c>
      <c r="BK705" s="136">
        <f t="shared" si="177"/>
        <v>0</v>
      </c>
      <c r="BL705" s="136">
        <f t="shared" si="177"/>
        <v>0</v>
      </c>
      <c r="BM705" s="136">
        <f t="shared" si="177"/>
        <v>0</v>
      </c>
      <c r="BN705" s="136">
        <f t="shared" si="177"/>
        <v>0</v>
      </c>
      <c r="BO705" s="136">
        <f t="shared" si="177"/>
        <v>0</v>
      </c>
      <c r="BP705" s="136">
        <f t="shared" si="177"/>
        <v>0</v>
      </c>
      <c r="BQ705" s="136">
        <f t="shared" si="177"/>
        <v>0</v>
      </c>
      <c r="BR705" s="136">
        <f t="shared" si="177"/>
        <v>0</v>
      </c>
      <c r="BS705" s="136">
        <f t="shared" si="177"/>
        <v>0</v>
      </c>
      <c r="BT705" s="136">
        <f t="shared" si="178"/>
        <v>0</v>
      </c>
      <c r="BU705" s="136">
        <f t="shared" si="178"/>
        <v>0</v>
      </c>
      <c r="BV705" s="136">
        <f t="shared" si="178"/>
        <v>0</v>
      </c>
      <c r="BW705" s="136">
        <f t="shared" si="178"/>
        <v>0</v>
      </c>
      <c r="BX705" s="136">
        <f t="shared" si="178"/>
        <v>0</v>
      </c>
      <c r="BY705" s="136">
        <f t="shared" si="178"/>
        <v>0</v>
      </c>
      <c r="CA705" s="136" t="e">
        <f>CA263-#REF!</f>
        <v>#REF!</v>
      </c>
      <c r="CB705" s="136" t="e">
        <f>CB263-#REF!</f>
        <v>#REF!</v>
      </c>
    </row>
    <row r="706" spans="8:80" hidden="1" x14ac:dyDescent="0.3">
      <c r="H706" s="136">
        <f t="shared" si="177"/>
        <v>0</v>
      </c>
      <c r="I706" s="136">
        <f t="shared" si="177"/>
        <v>0</v>
      </c>
      <c r="J706" s="136">
        <f t="shared" si="177"/>
        <v>0</v>
      </c>
      <c r="K706" s="136">
        <f t="shared" si="177"/>
        <v>0</v>
      </c>
      <c r="L706" s="136">
        <f t="shared" si="177"/>
        <v>0</v>
      </c>
      <c r="M706" s="136">
        <f t="shared" si="177"/>
        <v>0</v>
      </c>
      <c r="N706" s="136">
        <f t="shared" si="177"/>
        <v>0</v>
      </c>
      <c r="O706" s="136">
        <f t="shared" si="177"/>
        <v>0</v>
      </c>
      <c r="P706" s="136">
        <f t="shared" si="177"/>
        <v>0</v>
      </c>
      <c r="Q706" s="136">
        <f t="shared" si="177"/>
        <v>0</v>
      </c>
      <c r="R706" s="136">
        <f t="shared" si="177"/>
        <v>0</v>
      </c>
      <c r="S706" s="136">
        <f t="shared" si="177"/>
        <v>0</v>
      </c>
      <c r="T706" s="136">
        <f t="shared" si="177"/>
        <v>0</v>
      </c>
      <c r="U706" s="136">
        <f t="shared" si="177"/>
        <v>0</v>
      </c>
      <c r="V706" s="136">
        <f t="shared" si="177"/>
        <v>0</v>
      </c>
      <c r="W706" s="136">
        <f t="shared" si="177"/>
        <v>0</v>
      </c>
      <c r="X706" s="136">
        <f t="shared" si="177"/>
        <v>0</v>
      </c>
      <c r="Y706" s="136">
        <f t="shared" si="177"/>
        <v>0</v>
      </c>
      <c r="Z706" s="136">
        <f t="shared" si="177"/>
        <v>0</v>
      </c>
      <c r="AA706" s="136">
        <f t="shared" si="177"/>
        <v>0</v>
      </c>
      <c r="AB706" s="136">
        <f t="shared" si="177"/>
        <v>0</v>
      </c>
      <c r="AC706" s="136">
        <f t="shared" si="177"/>
        <v>0</v>
      </c>
      <c r="AD706" s="136">
        <f t="shared" si="177"/>
        <v>0</v>
      </c>
      <c r="AE706" s="136">
        <f t="shared" si="177"/>
        <v>0</v>
      </c>
      <c r="AF706" s="136">
        <f t="shared" si="177"/>
        <v>0</v>
      </c>
      <c r="AG706" s="136">
        <f t="shared" si="177"/>
        <v>0</v>
      </c>
      <c r="AH706" s="136">
        <f t="shared" si="177"/>
        <v>0</v>
      </c>
      <c r="AI706" s="136">
        <f t="shared" si="177"/>
        <v>0</v>
      </c>
      <c r="AJ706" s="136">
        <f t="shared" si="177"/>
        <v>0</v>
      </c>
      <c r="AK706" s="136">
        <f t="shared" si="177"/>
        <v>0</v>
      </c>
      <c r="AL706" s="136">
        <f t="shared" si="177"/>
        <v>0</v>
      </c>
      <c r="AM706" s="136">
        <f t="shared" si="177"/>
        <v>0</v>
      </c>
      <c r="AN706" s="136">
        <f t="shared" si="177"/>
        <v>0</v>
      </c>
      <c r="AO706" s="136">
        <f t="shared" si="177"/>
        <v>0</v>
      </c>
      <c r="AP706" s="136">
        <f t="shared" si="177"/>
        <v>0</v>
      </c>
      <c r="AQ706" s="136">
        <f t="shared" si="177"/>
        <v>0</v>
      </c>
      <c r="AR706" s="136">
        <f t="shared" si="177"/>
        <v>0</v>
      </c>
      <c r="AS706" s="136">
        <f t="shared" si="177"/>
        <v>0</v>
      </c>
      <c r="AT706" s="136">
        <f t="shared" si="177"/>
        <v>0</v>
      </c>
      <c r="AU706" s="136">
        <f t="shared" si="177"/>
        <v>0</v>
      </c>
      <c r="AV706" s="136">
        <f t="shared" si="177"/>
        <v>0</v>
      </c>
      <c r="AW706" s="136">
        <f t="shared" si="177"/>
        <v>0</v>
      </c>
      <c r="AX706" s="136">
        <f t="shared" si="177"/>
        <v>0</v>
      </c>
      <c r="AY706" s="136">
        <f t="shared" si="177"/>
        <v>0</v>
      </c>
      <c r="AZ706" s="136">
        <f t="shared" si="177"/>
        <v>0</v>
      </c>
      <c r="BA706" s="136">
        <f t="shared" si="177"/>
        <v>0</v>
      </c>
      <c r="BB706" s="136">
        <f t="shared" si="177"/>
        <v>0</v>
      </c>
      <c r="BC706" s="136">
        <f t="shared" si="177"/>
        <v>0</v>
      </c>
      <c r="BD706" s="136">
        <f t="shared" si="177"/>
        <v>0</v>
      </c>
      <c r="BE706" s="136">
        <f t="shared" si="177"/>
        <v>0</v>
      </c>
      <c r="BF706" s="136">
        <f t="shared" si="177"/>
        <v>0</v>
      </c>
      <c r="BG706" s="136">
        <f t="shared" si="177"/>
        <v>0</v>
      </c>
      <c r="BH706" s="136">
        <f t="shared" si="177"/>
        <v>0</v>
      </c>
      <c r="BI706" s="136">
        <f t="shared" si="177"/>
        <v>0</v>
      </c>
      <c r="BJ706" s="136">
        <f t="shared" si="177"/>
        <v>0</v>
      </c>
      <c r="BK706" s="136">
        <f t="shared" si="177"/>
        <v>0</v>
      </c>
      <c r="BL706" s="136">
        <f t="shared" si="177"/>
        <v>0</v>
      </c>
      <c r="BM706" s="136">
        <f t="shared" si="177"/>
        <v>0</v>
      </c>
      <c r="BN706" s="136">
        <f t="shared" si="177"/>
        <v>0</v>
      </c>
      <c r="BO706" s="136">
        <f t="shared" si="177"/>
        <v>0</v>
      </c>
      <c r="BP706" s="136">
        <f t="shared" si="177"/>
        <v>0</v>
      </c>
      <c r="BQ706" s="136">
        <f t="shared" si="177"/>
        <v>0</v>
      </c>
      <c r="BR706" s="136">
        <f t="shared" si="177"/>
        <v>0</v>
      </c>
      <c r="BS706" s="136">
        <f t="shared" ref="BS706:BS713" si="179">BS264-EK264</f>
        <v>0</v>
      </c>
      <c r="BT706" s="136">
        <f t="shared" si="178"/>
        <v>0</v>
      </c>
      <c r="BU706" s="136">
        <f t="shared" si="178"/>
        <v>0</v>
      </c>
      <c r="BV706" s="136">
        <f t="shared" si="178"/>
        <v>0</v>
      </c>
      <c r="BW706" s="136">
        <f t="shared" si="178"/>
        <v>0</v>
      </c>
      <c r="BX706" s="136">
        <f t="shared" si="178"/>
        <v>0</v>
      </c>
      <c r="BY706" s="136">
        <f t="shared" si="178"/>
        <v>0</v>
      </c>
      <c r="CA706" s="136" t="e">
        <f>CA264-#REF!</f>
        <v>#REF!</v>
      </c>
      <c r="CB706" s="136" t="e">
        <f>CB264-#REF!</f>
        <v>#REF!</v>
      </c>
    </row>
    <row r="707" spans="8:80" hidden="1" x14ac:dyDescent="0.3">
      <c r="H707" s="136">
        <f t="shared" ref="H707:BR711" si="180">H265-BZ265</f>
        <v>0</v>
      </c>
      <c r="I707" s="136">
        <f t="shared" si="180"/>
        <v>0</v>
      </c>
      <c r="J707" s="136">
        <f t="shared" si="180"/>
        <v>0</v>
      </c>
      <c r="K707" s="136">
        <f t="shared" si="180"/>
        <v>0</v>
      </c>
      <c r="L707" s="136">
        <f t="shared" si="180"/>
        <v>0</v>
      </c>
      <c r="M707" s="136">
        <f t="shared" si="180"/>
        <v>0</v>
      </c>
      <c r="N707" s="136">
        <f t="shared" si="180"/>
        <v>0</v>
      </c>
      <c r="O707" s="136">
        <f t="shared" si="180"/>
        <v>0</v>
      </c>
      <c r="P707" s="136">
        <f t="shared" si="180"/>
        <v>0</v>
      </c>
      <c r="Q707" s="136">
        <f t="shared" si="180"/>
        <v>0</v>
      </c>
      <c r="R707" s="136">
        <f t="shared" si="180"/>
        <v>0</v>
      </c>
      <c r="S707" s="136">
        <f t="shared" si="180"/>
        <v>0</v>
      </c>
      <c r="T707" s="136">
        <f t="shared" si="180"/>
        <v>0</v>
      </c>
      <c r="U707" s="136">
        <f t="shared" si="180"/>
        <v>0</v>
      </c>
      <c r="V707" s="136">
        <f t="shared" si="180"/>
        <v>0</v>
      </c>
      <c r="W707" s="136">
        <f t="shared" si="180"/>
        <v>0</v>
      </c>
      <c r="X707" s="136">
        <f t="shared" si="180"/>
        <v>0</v>
      </c>
      <c r="Y707" s="136">
        <f t="shared" si="180"/>
        <v>0</v>
      </c>
      <c r="Z707" s="136">
        <f t="shared" si="180"/>
        <v>0</v>
      </c>
      <c r="AA707" s="136">
        <f t="shared" si="180"/>
        <v>0</v>
      </c>
      <c r="AB707" s="136">
        <f t="shared" si="180"/>
        <v>0</v>
      </c>
      <c r="AC707" s="136">
        <f t="shared" si="180"/>
        <v>0</v>
      </c>
      <c r="AD707" s="136">
        <f t="shared" si="180"/>
        <v>0</v>
      </c>
      <c r="AE707" s="136">
        <f t="shared" si="180"/>
        <v>0</v>
      </c>
      <c r="AF707" s="136">
        <f t="shared" si="180"/>
        <v>0</v>
      </c>
      <c r="AG707" s="136">
        <f t="shared" si="180"/>
        <v>0</v>
      </c>
      <c r="AH707" s="136">
        <f t="shared" si="180"/>
        <v>0</v>
      </c>
      <c r="AI707" s="136">
        <f t="shared" si="180"/>
        <v>0</v>
      </c>
      <c r="AJ707" s="136">
        <f t="shared" si="180"/>
        <v>0</v>
      </c>
      <c r="AK707" s="136">
        <f t="shared" si="180"/>
        <v>0</v>
      </c>
      <c r="AL707" s="136">
        <f t="shared" si="180"/>
        <v>0</v>
      </c>
      <c r="AM707" s="136">
        <f t="shared" si="180"/>
        <v>0</v>
      </c>
      <c r="AN707" s="136">
        <f t="shared" si="180"/>
        <v>0</v>
      </c>
      <c r="AO707" s="136">
        <f t="shared" si="180"/>
        <v>0</v>
      </c>
      <c r="AP707" s="136">
        <f t="shared" si="180"/>
        <v>0</v>
      </c>
      <c r="AQ707" s="136">
        <f t="shared" si="180"/>
        <v>0</v>
      </c>
      <c r="AR707" s="136">
        <f t="shared" si="180"/>
        <v>0</v>
      </c>
      <c r="AS707" s="136">
        <f t="shared" si="180"/>
        <v>0</v>
      </c>
      <c r="AT707" s="136">
        <f t="shared" si="180"/>
        <v>0</v>
      </c>
      <c r="AU707" s="136">
        <f t="shared" si="180"/>
        <v>0</v>
      </c>
      <c r="AV707" s="136">
        <f t="shared" si="180"/>
        <v>0</v>
      </c>
      <c r="AW707" s="136">
        <f t="shared" si="180"/>
        <v>0</v>
      </c>
      <c r="AX707" s="136">
        <f t="shared" si="180"/>
        <v>0</v>
      </c>
      <c r="AY707" s="136">
        <f t="shared" si="180"/>
        <v>0</v>
      </c>
      <c r="AZ707" s="136">
        <f t="shared" si="180"/>
        <v>0</v>
      </c>
      <c r="BA707" s="136">
        <f t="shared" si="180"/>
        <v>0</v>
      </c>
      <c r="BB707" s="136">
        <f t="shared" si="180"/>
        <v>0</v>
      </c>
      <c r="BC707" s="136">
        <f t="shared" si="180"/>
        <v>0</v>
      </c>
      <c r="BD707" s="136">
        <f t="shared" si="180"/>
        <v>0</v>
      </c>
      <c r="BE707" s="136">
        <f t="shared" si="180"/>
        <v>0</v>
      </c>
      <c r="BF707" s="136">
        <f t="shared" si="180"/>
        <v>0</v>
      </c>
      <c r="BG707" s="136">
        <f t="shared" si="180"/>
        <v>0</v>
      </c>
      <c r="BH707" s="136">
        <f t="shared" si="180"/>
        <v>0</v>
      </c>
      <c r="BI707" s="136">
        <f t="shared" si="180"/>
        <v>0</v>
      </c>
      <c r="BJ707" s="136">
        <f t="shared" si="180"/>
        <v>0</v>
      </c>
      <c r="BK707" s="136">
        <f t="shared" si="180"/>
        <v>0</v>
      </c>
      <c r="BL707" s="136">
        <f t="shared" si="180"/>
        <v>0</v>
      </c>
      <c r="BM707" s="136">
        <f t="shared" si="180"/>
        <v>0</v>
      </c>
      <c r="BN707" s="136">
        <f t="shared" si="180"/>
        <v>0</v>
      </c>
      <c r="BO707" s="136">
        <f t="shared" si="180"/>
        <v>0</v>
      </c>
      <c r="BP707" s="136">
        <f t="shared" si="180"/>
        <v>0</v>
      </c>
      <c r="BQ707" s="136">
        <f t="shared" si="180"/>
        <v>0</v>
      </c>
      <c r="BR707" s="136">
        <f t="shared" si="180"/>
        <v>0</v>
      </c>
      <c r="BS707" s="136">
        <f t="shared" si="179"/>
        <v>0</v>
      </c>
      <c r="BT707" s="136">
        <f t="shared" si="178"/>
        <v>0</v>
      </c>
      <c r="BU707" s="136">
        <f t="shared" si="178"/>
        <v>0</v>
      </c>
      <c r="BV707" s="136">
        <f t="shared" si="178"/>
        <v>0</v>
      </c>
      <c r="BW707" s="136">
        <f t="shared" si="178"/>
        <v>0</v>
      </c>
      <c r="BX707" s="136">
        <f t="shared" si="178"/>
        <v>0</v>
      </c>
      <c r="BY707" s="136">
        <f t="shared" si="178"/>
        <v>0</v>
      </c>
      <c r="CA707" s="136" t="e">
        <f>CA265-#REF!</f>
        <v>#REF!</v>
      </c>
      <c r="CB707" s="136" t="e">
        <f>CB265-#REF!</f>
        <v>#REF!</v>
      </c>
    </row>
    <row r="708" spans="8:80" hidden="1" x14ac:dyDescent="0.3">
      <c r="H708" s="136">
        <f t="shared" si="180"/>
        <v>0</v>
      </c>
      <c r="I708" s="136">
        <f t="shared" si="180"/>
        <v>0</v>
      </c>
      <c r="J708" s="136">
        <f t="shared" si="180"/>
        <v>0</v>
      </c>
      <c r="K708" s="136">
        <f t="shared" si="180"/>
        <v>0</v>
      </c>
      <c r="L708" s="136">
        <f t="shared" si="180"/>
        <v>0</v>
      </c>
      <c r="M708" s="136">
        <f t="shared" si="180"/>
        <v>0</v>
      </c>
      <c r="N708" s="136">
        <f t="shared" si="180"/>
        <v>0</v>
      </c>
      <c r="O708" s="136">
        <f t="shared" si="180"/>
        <v>0</v>
      </c>
      <c r="P708" s="136">
        <f t="shared" si="180"/>
        <v>0</v>
      </c>
      <c r="Q708" s="136">
        <f t="shared" si="180"/>
        <v>0</v>
      </c>
      <c r="R708" s="136">
        <f t="shared" si="180"/>
        <v>0</v>
      </c>
      <c r="S708" s="136">
        <f t="shared" si="180"/>
        <v>0</v>
      </c>
      <c r="T708" s="136">
        <f t="shared" si="180"/>
        <v>0</v>
      </c>
      <c r="U708" s="136">
        <f t="shared" si="180"/>
        <v>0</v>
      </c>
      <c r="V708" s="136">
        <f t="shared" si="180"/>
        <v>0</v>
      </c>
      <c r="W708" s="136">
        <f t="shared" si="180"/>
        <v>0</v>
      </c>
      <c r="X708" s="136">
        <f t="shared" si="180"/>
        <v>0</v>
      </c>
      <c r="Y708" s="136">
        <f t="shared" si="180"/>
        <v>0</v>
      </c>
      <c r="Z708" s="136">
        <f t="shared" si="180"/>
        <v>0</v>
      </c>
      <c r="AA708" s="136">
        <f t="shared" si="180"/>
        <v>0</v>
      </c>
      <c r="AB708" s="136">
        <f t="shared" si="180"/>
        <v>0</v>
      </c>
      <c r="AC708" s="136">
        <f t="shared" si="180"/>
        <v>0</v>
      </c>
      <c r="AD708" s="136">
        <f t="shared" si="180"/>
        <v>0</v>
      </c>
      <c r="AE708" s="136">
        <f t="shared" si="180"/>
        <v>0</v>
      </c>
      <c r="AF708" s="136">
        <f t="shared" si="180"/>
        <v>0</v>
      </c>
      <c r="AG708" s="136">
        <f t="shared" si="180"/>
        <v>0</v>
      </c>
      <c r="AH708" s="136">
        <f t="shared" si="180"/>
        <v>0</v>
      </c>
      <c r="AI708" s="136">
        <f t="shared" si="180"/>
        <v>0</v>
      </c>
      <c r="AJ708" s="136">
        <f t="shared" si="180"/>
        <v>0</v>
      </c>
      <c r="AK708" s="136">
        <f t="shared" si="180"/>
        <v>0</v>
      </c>
      <c r="AL708" s="136">
        <f t="shared" si="180"/>
        <v>0</v>
      </c>
      <c r="AM708" s="136">
        <f t="shared" si="180"/>
        <v>0</v>
      </c>
      <c r="AN708" s="136">
        <f t="shared" si="180"/>
        <v>0</v>
      </c>
      <c r="AO708" s="136">
        <f t="shared" si="180"/>
        <v>0</v>
      </c>
      <c r="AP708" s="136">
        <f t="shared" si="180"/>
        <v>0</v>
      </c>
      <c r="AQ708" s="136">
        <f t="shared" si="180"/>
        <v>0</v>
      </c>
      <c r="AR708" s="136">
        <f t="shared" si="180"/>
        <v>0</v>
      </c>
      <c r="AS708" s="136">
        <f t="shared" si="180"/>
        <v>0</v>
      </c>
      <c r="AT708" s="136">
        <f t="shared" si="180"/>
        <v>0</v>
      </c>
      <c r="AU708" s="136">
        <f t="shared" si="180"/>
        <v>0</v>
      </c>
      <c r="AV708" s="136">
        <f t="shared" si="180"/>
        <v>0</v>
      </c>
      <c r="AW708" s="136">
        <f t="shared" si="180"/>
        <v>0</v>
      </c>
      <c r="AX708" s="136">
        <f t="shared" si="180"/>
        <v>0</v>
      </c>
      <c r="AY708" s="136">
        <f t="shared" si="180"/>
        <v>0</v>
      </c>
      <c r="AZ708" s="136">
        <f t="shared" si="180"/>
        <v>0</v>
      </c>
      <c r="BA708" s="136">
        <f t="shared" si="180"/>
        <v>0</v>
      </c>
      <c r="BB708" s="136">
        <f t="shared" si="180"/>
        <v>0</v>
      </c>
      <c r="BC708" s="136">
        <f t="shared" si="180"/>
        <v>0</v>
      </c>
      <c r="BD708" s="136">
        <f t="shared" si="180"/>
        <v>0</v>
      </c>
      <c r="BE708" s="136">
        <f t="shared" si="180"/>
        <v>0</v>
      </c>
      <c r="BF708" s="136">
        <f t="shared" si="180"/>
        <v>0</v>
      </c>
      <c r="BG708" s="136">
        <f t="shared" si="180"/>
        <v>0</v>
      </c>
      <c r="BH708" s="136">
        <f t="shared" si="180"/>
        <v>0</v>
      </c>
      <c r="BI708" s="136">
        <f t="shared" si="180"/>
        <v>0</v>
      </c>
      <c r="BJ708" s="136">
        <f t="shared" si="180"/>
        <v>0</v>
      </c>
      <c r="BK708" s="136">
        <f t="shared" si="180"/>
        <v>0</v>
      </c>
      <c r="BL708" s="136">
        <f t="shared" si="180"/>
        <v>0</v>
      </c>
      <c r="BM708" s="136">
        <f t="shared" si="180"/>
        <v>0</v>
      </c>
      <c r="BN708" s="136">
        <f t="shared" si="180"/>
        <v>0</v>
      </c>
      <c r="BO708" s="136">
        <f t="shared" si="180"/>
        <v>0</v>
      </c>
      <c r="BP708" s="136">
        <f t="shared" si="180"/>
        <v>0</v>
      </c>
      <c r="BQ708" s="136">
        <f t="shared" si="180"/>
        <v>0</v>
      </c>
      <c r="BR708" s="136">
        <f t="shared" si="180"/>
        <v>0</v>
      </c>
      <c r="BS708" s="136">
        <f t="shared" si="179"/>
        <v>0</v>
      </c>
      <c r="BT708" s="136">
        <f t="shared" si="178"/>
        <v>0</v>
      </c>
      <c r="BU708" s="136">
        <f t="shared" si="178"/>
        <v>0</v>
      </c>
      <c r="BV708" s="136">
        <f t="shared" si="178"/>
        <v>0</v>
      </c>
      <c r="BW708" s="136">
        <f t="shared" si="178"/>
        <v>0</v>
      </c>
      <c r="BX708" s="136">
        <f t="shared" si="178"/>
        <v>0</v>
      </c>
      <c r="BY708" s="136">
        <f t="shared" si="178"/>
        <v>0</v>
      </c>
      <c r="CA708" s="136" t="e">
        <f>CA266-#REF!</f>
        <v>#REF!</v>
      </c>
      <c r="CB708" s="136" t="e">
        <f>CB266-#REF!</f>
        <v>#REF!</v>
      </c>
    </row>
    <row r="709" spans="8:80" hidden="1" x14ac:dyDescent="0.3">
      <c r="H709" s="136">
        <f t="shared" si="180"/>
        <v>0</v>
      </c>
      <c r="I709" s="136">
        <f t="shared" si="180"/>
        <v>0</v>
      </c>
      <c r="J709" s="136">
        <f t="shared" si="180"/>
        <v>0</v>
      </c>
      <c r="K709" s="136">
        <f t="shared" si="180"/>
        <v>0</v>
      </c>
      <c r="L709" s="136">
        <f t="shared" si="180"/>
        <v>0</v>
      </c>
      <c r="M709" s="136">
        <f t="shared" si="180"/>
        <v>0</v>
      </c>
      <c r="N709" s="136">
        <f t="shared" si="180"/>
        <v>0</v>
      </c>
      <c r="O709" s="136">
        <f t="shared" si="180"/>
        <v>0</v>
      </c>
      <c r="P709" s="136">
        <f t="shared" si="180"/>
        <v>0</v>
      </c>
      <c r="Q709" s="136">
        <f t="shared" si="180"/>
        <v>0</v>
      </c>
      <c r="R709" s="136">
        <f t="shared" si="180"/>
        <v>0</v>
      </c>
      <c r="S709" s="136">
        <f t="shared" si="180"/>
        <v>0</v>
      </c>
      <c r="T709" s="136">
        <f t="shared" si="180"/>
        <v>0</v>
      </c>
      <c r="U709" s="136">
        <f t="shared" si="180"/>
        <v>0</v>
      </c>
      <c r="V709" s="136">
        <f t="shared" si="180"/>
        <v>0</v>
      </c>
      <c r="W709" s="136">
        <f t="shared" si="180"/>
        <v>0</v>
      </c>
      <c r="X709" s="136">
        <f t="shared" si="180"/>
        <v>0</v>
      </c>
      <c r="Y709" s="136">
        <f t="shared" si="180"/>
        <v>0</v>
      </c>
      <c r="Z709" s="136">
        <f t="shared" si="180"/>
        <v>0</v>
      </c>
      <c r="AA709" s="136">
        <f t="shared" si="180"/>
        <v>0</v>
      </c>
      <c r="AB709" s="136">
        <f t="shared" si="180"/>
        <v>0</v>
      </c>
      <c r="AC709" s="136">
        <f t="shared" si="180"/>
        <v>0</v>
      </c>
      <c r="AD709" s="136">
        <f t="shared" si="180"/>
        <v>0</v>
      </c>
      <c r="AE709" s="136">
        <f t="shared" si="180"/>
        <v>0</v>
      </c>
      <c r="AF709" s="136">
        <f t="shared" si="180"/>
        <v>0</v>
      </c>
      <c r="AG709" s="136">
        <f t="shared" si="180"/>
        <v>0</v>
      </c>
      <c r="AH709" s="136">
        <f t="shared" si="180"/>
        <v>0</v>
      </c>
      <c r="AI709" s="136">
        <f t="shared" si="180"/>
        <v>0</v>
      </c>
      <c r="AJ709" s="136">
        <f t="shared" si="180"/>
        <v>0</v>
      </c>
      <c r="AK709" s="136">
        <f t="shared" si="180"/>
        <v>0</v>
      </c>
      <c r="AL709" s="136">
        <f t="shared" si="180"/>
        <v>0</v>
      </c>
      <c r="AM709" s="136">
        <f t="shared" si="180"/>
        <v>0</v>
      </c>
      <c r="AN709" s="136">
        <f t="shared" si="180"/>
        <v>0</v>
      </c>
      <c r="AO709" s="136">
        <f t="shared" si="180"/>
        <v>0</v>
      </c>
      <c r="AP709" s="136">
        <f t="shared" si="180"/>
        <v>0</v>
      </c>
      <c r="AQ709" s="136">
        <f t="shared" si="180"/>
        <v>0</v>
      </c>
      <c r="AR709" s="136">
        <f t="shared" si="180"/>
        <v>0</v>
      </c>
      <c r="AS709" s="136">
        <f t="shared" si="180"/>
        <v>0</v>
      </c>
      <c r="AT709" s="136">
        <f t="shared" si="180"/>
        <v>0</v>
      </c>
      <c r="AU709" s="136">
        <f t="shared" si="180"/>
        <v>0</v>
      </c>
      <c r="AV709" s="136">
        <f t="shared" si="180"/>
        <v>0</v>
      </c>
      <c r="AW709" s="136">
        <f t="shared" si="180"/>
        <v>0</v>
      </c>
      <c r="AX709" s="136">
        <f t="shared" si="180"/>
        <v>0</v>
      </c>
      <c r="AY709" s="136">
        <f t="shared" si="180"/>
        <v>0</v>
      </c>
      <c r="AZ709" s="136">
        <f t="shared" si="180"/>
        <v>0</v>
      </c>
      <c r="BA709" s="136">
        <f t="shared" si="180"/>
        <v>0</v>
      </c>
      <c r="BB709" s="136">
        <f t="shared" si="180"/>
        <v>0</v>
      </c>
      <c r="BC709" s="136">
        <f t="shared" si="180"/>
        <v>0</v>
      </c>
      <c r="BD709" s="136">
        <f t="shared" si="180"/>
        <v>0</v>
      </c>
      <c r="BE709" s="136">
        <f t="shared" si="180"/>
        <v>0</v>
      </c>
      <c r="BF709" s="136">
        <f t="shared" si="180"/>
        <v>0</v>
      </c>
      <c r="BG709" s="136">
        <f t="shared" si="180"/>
        <v>0</v>
      </c>
      <c r="BH709" s="136">
        <f t="shared" si="180"/>
        <v>0</v>
      </c>
      <c r="BI709" s="136">
        <f t="shared" si="180"/>
        <v>0</v>
      </c>
      <c r="BJ709" s="136">
        <f t="shared" si="180"/>
        <v>0</v>
      </c>
      <c r="BK709" s="136">
        <f t="shared" si="180"/>
        <v>0</v>
      </c>
      <c r="BL709" s="136">
        <f t="shared" si="180"/>
        <v>0</v>
      </c>
      <c r="BM709" s="136">
        <f t="shared" si="180"/>
        <v>0</v>
      </c>
      <c r="BN709" s="136">
        <f t="shared" si="180"/>
        <v>0</v>
      </c>
      <c r="BO709" s="136">
        <f t="shared" si="180"/>
        <v>0</v>
      </c>
      <c r="BP709" s="136">
        <f t="shared" si="180"/>
        <v>0</v>
      </c>
      <c r="BQ709" s="136">
        <f t="shared" si="180"/>
        <v>0</v>
      </c>
      <c r="BR709" s="136">
        <f t="shared" si="180"/>
        <v>0</v>
      </c>
      <c r="BS709" s="136">
        <f t="shared" si="179"/>
        <v>0</v>
      </c>
      <c r="BT709" s="136">
        <f t="shared" si="178"/>
        <v>0</v>
      </c>
      <c r="BU709" s="136">
        <f t="shared" si="178"/>
        <v>0</v>
      </c>
      <c r="BV709" s="136">
        <f t="shared" si="178"/>
        <v>0</v>
      </c>
      <c r="BW709" s="136">
        <f t="shared" si="178"/>
        <v>0</v>
      </c>
      <c r="BX709" s="136">
        <f t="shared" si="178"/>
        <v>0</v>
      </c>
      <c r="BY709" s="136">
        <f t="shared" si="178"/>
        <v>0</v>
      </c>
      <c r="CA709" s="136" t="e">
        <f>CA267-#REF!</f>
        <v>#REF!</v>
      </c>
      <c r="CB709" s="136" t="e">
        <f>CB267-#REF!</f>
        <v>#REF!</v>
      </c>
    </row>
    <row r="710" spans="8:80" hidden="1" x14ac:dyDescent="0.3">
      <c r="H710" s="136">
        <f t="shared" si="180"/>
        <v>0</v>
      </c>
      <c r="I710" s="136">
        <f t="shared" si="180"/>
        <v>0</v>
      </c>
      <c r="J710" s="136">
        <f t="shared" si="180"/>
        <v>0</v>
      </c>
      <c r="K710" s="136">
        <f t="shared" si="180"/>
        <v>0</v>
      </c>
      <c r="L710" s="136">
        <f t="shared" si="180"/>
        <v>0</v>
      </c>
      <c r="M710" s="136">
        <f t="shared" si="180"/>
        <v>0</v>
      </c>
      <c r="N710" s="136">
        <f t="shared" si="180"/>
        <v>0</v>
      </c>
      <c r="O710" s="136">
        <f t="shared" si="180"/>
        <v>0</v>
      </c>
      <c r="P710" s="136">
        <f t="shared" si="180"/>
        <v>0</v>
      </c>
      <c r="Q710" s="136">
        <f t="shared" si="180"/>
        <v>0</v>
      </c>
      <c r="R710" s="136">
        <f t="shared" si="180"/>
        <v>0</v>
      </c>
      <c r="S710" s="136">
        <f t="shared" si="180"/>
        <v>0</v>
      </c>
      <c r="T710" s="136">
        <f t="shared" si="180"/>
        <v>0</v>
      </c>
      <c r="U710" s="136">
        <f t="shared" si="180"/>
        <v>0</v>
      </c>
      <c r="V710" s="136">
        <f t="shared" si="180"/>
        <v>0</v>
      </c>
      <c r="W710" s="136">
        <f t="shared" si="180"/>
        <v>0</v>
      </c>
      <c r="X710" s="136">
        <f t="shared" si="180"/>
        <v>0</v>
      </c>
      <c r="Y710" s="136">
        <f t="shared" si="180"/>
        <v>0</v>
      </c>
      <c r="Z710" s="136">
        <f t="shared" si="180"/>
        <v>0</v>
      </c>
      <c r="AA710" s="136">
        <f t="shared" si="180"/>
        <v>0</v>
      </c>
      <c r="AB710" s="136">
        <f t="shared" si="180"/>
        <v>0</v>
      </c>
      <c r="AC710" s="136">
        <f t="shared" si="180"/>
        <v>0</v>
      </c>
      <c r="AD710" s="136">
        <f t="shared" si="180"/>
        <v>0</v>
      </c>
      <c r="AE710" s="136">
        <f t="shared" si="180"/>
        <v>0</v>
      </c>
      <c r="AF710" s="136">
        <f t="shared" si="180"/>
        <v>0</v>
      </c>
      <c r="AG710" s="136">
        <f t="shared" si="180"/>
        <v>0</v>
      </c>
      <c r="AH710" s="136">
        <f t="shared" si="180"/>
        <v>0</v>
      </c>
      <c r="AI710" s="136">
        <f t="shared" si="180"/>
        <v>0</v>
      </c>
      <c r="AJ710" s="136">
        <f t="shared" si="180"/>
        <v>0</v>
      </c>
      <c r="AK710" s="136">
        <f t="shared" si="180"/>
        <v>0</v>
      </c>
      <c r="AL710" s="136">
        <f t="shared" si="180"/>
        <v>0</v>
      </c>
      <c r="AM710" s="136">
        <f t="shared" si="180"/>
        <v>0</v>
      </c>
      <c r="AN710" s="136">
        <f t="shared" si="180"/>
        <v>0</v>
      </c>
      <c r="AO710" s="136">
        <f t="shared" si="180"/>
        <v>0</v>
      </c>
      <c r="AP710" s="136">
        <f t="shared" si="180"/>
        <v>0</v>
      </c>
      <c r="AQ710" s="136">
        <f t="shared" si="180"/>
        <v>0</v>
      </c>
      <c r="AR710" s="136">
        <f t="shared" si="180"/>
        <v>0</v>
      </c>
      <c r="AS710" s="136">
        <f t="shared" si="180"/>
        <v>0</v>
      </c>
      <c r="AT710" s="136">
        <f t="shared" si="180"/>
        <v>0</v>
      </c>
      <c r="AU710" s="136">
        <f t="shared" si="180"/>
        <v>0</v>
      </c>
      <c r="AV710" s="136">
        <f t="shared" si="180"/>
        <v>0</v>
      </c>
      <c r="AW710" s="136">
        <f t="shared" si="180"/>
        <v>0</v>
      </c>
      <c r="AX710" s="136">
        <f t="shared" si="180"/>
        <v>0</v>
      </c>
      <c r="AY710" s="136">
        <f t="shared" si="180"/>
        <v>0</v>
      </c>
      <c r="AZ710" s="136">
        <f t="shared" si="180"/>
        <v>0</v>
      </c>
      <c r="BA710" s="136">
        <f t="shared" si="180"/>
        <v>0</v>
      </c>
      <c r="BB710" s="136">
        <f t="shared" si="180"/>
        <v>0</v>
      </c>
      <c r="BC710" s="136">
        <f t="shared" si="180"/>
        <v>0</v>
      </c>
      <c r="BD710" s="136">
        <f t="shared" si="180"/>
        <v>0</v>
      </c>
      <c r="BE710" s="136">
        <f t="shared" si="180"/>
        <v>0</v>
      </c>
      <c r="BF710" s="136">
        <f t="shared" si="180"/>
        <v>0</v>
      </c>
      <c r="BG710" s="136">
        <f t="shared" si="180"/>
        <v>0</v>
      </c>
      <c r="BH710" s="136">
        <f t="shared" si="180"/>
        <v>0</v>
      </c>
      <c r="BI710" s="136">
        <f t="shared" si="180"/>
        <v>0</v>
      </c>
      <c r="BJ710" s="136">
        <f t="shared" si="180"/>
        <v>0</v>
      </c>
      <c r="BK710" s="136">
        <f t="shared" si="180"/>
        <v>0</v>
      </c>
      <c r="BL710" s="136">
        <f t="shared" si="180"/>
        <v>0</v>
      </c>
      <c r="BM710" s="136">
        <f t="shared" si="180"/>
        <v>0</v>
      </c>
      <c r="BN710" s="136">
        <f t="shared" si="180"/>
        <v>0</v>
      </c>
      <c r="BO710" s="136">
        <f t="shared" si="180"/>
        <v>0</v>
      </c>
      <c r="BP710" s="136">
        <f t="shared" si="180"/>
        <v>0</v>
      </c>
      <c r="BQ710" s="136">
        <f t="shared" si="180"/>
        <v>0</v>
      </c>
      <c r="BR710" s="136">
        <f t="shared" si="180"/>
        <v>0</v>
      </c>
      <c r="BS710" s="136">
        <f t="shared" si="179"/>
        <v>0</v>
      </c>
      <c r="BT710" s="136">
        <f t="shared" si="178"/>
        <v>0</v>
      </c>
      <c r="BU710" s="136">
        <f t="shared" si="178"/>
        <v>0</v>
      </c>
      <c r="BV710" s="136">
        <f t="shared" si="178"/>
        <v>0</v>
      </c>
      <c r="BW710" s="136">
        <f t="shared" si="178"/>
        <v>0</v>
      </c>
      <c r="BX710" s="136">
        <f t="shared" si="178"/>
        <v>0</v>
      </c>
      <c r="BY710" s="136">
        <f t="shared" si="178"/>
        <v>0</v>
      </c>
      <c r="CA710" s="136" t="e">
        <f>CA268-#REF!</f>
        <v>#REF!</v>
      </c>
      <c r="CB710" s="136" t="e">
        <f>CB268-#REF!</f>
        <v>#REF!</v>
      </c>
    </row>
    <row r="711" spans="8:80" hidden="1" x14ac:dyDescent="0.3">
      <c r="H711" s="136">
        <f t="shared" si="180"/>
        <v>-20738439</v>
      </c>
      <c r="I711" s="136">
        <f t="shared" si="180"/>
        <v>0</v>
      </c>
      <c r="J711" s="136">
        <f t="shared" si="180"/>
        <v>0</v>
      </c>
      <c r="K711" s="136">
        <f t="shared" ref="K711:BR713" si="181">K269-CC269</f>
        <v>0</v>
      </c>
      <c r="L711" s="136">
        <f t="shared" si="181"/>
        <v>0</v>
      </c>
      <c r="M711" s="136">
        <f t="shared" si="181"/>
        <v>0</v>
      </c>
      <c r="N711" s="136">
        <f t="shared" si="181"/>
        <v>0</v>
      </c>
      <c r="O711" s="136">
        <f t="shared" si="181"/>
        <v>0</v>
      </c>
      <c r="P711" s="136">
        <f t="shared" si="181"/>
        <v>0</v>
      </c>
      <c r="Q711" s="136">
        <f t="shared" si="181"/>
        <v>0</v>
      </c>
      <c r="R711" s="136">
        <f t="shared" si="181"/>
        <v>-1220369</v>
      </c>
      <c r="S711" s="136">
        <f t="shared" si="181"/>
        <v>0</v>
      </c>
      <c r="T711" s="136">
        <f t="shared" si="181"/>
        <v>0</v>
      </c>
      <c r="U711" s="136">
        <f t="shared" si="181"/>
        <v>0</v>
      </c>
      <c r="V711" s="136">
        <f t="shared" si="181"/>
        <v>0</v>
      </c>
      <c r="W711" s="136">
        <f t="shared" si="181"/>
        <v>-2718091</v>
      </c>
      <c r="X711" s="136">
        <f t="shared" si="181"/>
        <v>0</v>
      </c>
      <c r="Y711" s="136">
        <f t="shared" si="181"/>
        <v>0</v>
      </c>
      <c r="Z711" s="136">
        <f t="shared" si="181"/>
        <v>0</v>
      </c>
      <c r="AA711" s="136">
        <f t="shared" si="181"/>
        <v>0</v>
      </c>
      <c r="AB711" s="136">
        <f t="shared" si="181"/>
        <v>-2234535</v>
      </c>
      <c r="AC711" s="136">
        <f t="shared" si="181"/>
        <v>0</v>
      </c>
      <c r="AD711" s="136">
        <f t="shared" si="181"/>
        <v>0</v>
      </c>
      <c r="AE711" s="136">
        <f t="shared" si="181"/>
        <v>0</v>
      </c>
      <c r="AF711" s="136">
        <f t="shared" si="181"/>
        <v>0</v>
      </c>
      <c r="AG711" s="136">
        <f t="shared" si="181"/>
        <v>-2056007</v>
      </c>
      <c r="AH711" s="136">
        <f t="shared" si="181"/>
        <v>0</v>
      </c>
      <c r="AI711" s="136">
        <f t="shared" si="181"/>
        <v>0</v>
      </c>
      <c r="AJ711" s="136">
        <f t="shared" si="181"/>
        <v>0</v>
      </c>
      <c r="AK711" s="136">
        <f t="shared" si="181"/>
        <v>0</v>
      </c>
      <c r="AL711" s="136">
        <f t="shared" si="181"/>
        <v>0</v>
      </c>
      <c r="AM711" s="136">
        <f t="shared" si="181"/>
        <v>0</v>
      </c>
      <c r="AN711" s="136">
        <f t="shared" si="181"/>
        <v>0</v>
      </c>
      <c r="AO711" s="136">
        <f t="shared" si="181"/>
        <v>0</v>
      </c>
      <c r="AP711" s="136">
        <f t="shared" si="181"/>
        <v>0</v>
      </c>
      <c r="AQ711" s="136">
        <f t="shared" si="181"/>
        <v>-9787693</v>
      </c>
      <c r="AR711" s="136">
        <f t="shared" si="181"/>
        <v>0</v>
      </c>
      <c r="AS711" s="136">
        <f t="shared" si="181"/>
        <v>0</v>
      </c>
      <c r="AT711" s="136">
        <f t="shared" si="181"/>
        <v>0</v>
      </c>
      <c r="AU711" s="136">
        <f t="shared" si="181"/>
        <v>0</v>
      </c>
      <c r="AV711" s="136">
        <f t="shared" si="181"/>
        <v>-881437</v>
      </c>
      <c r="AW711" s="136">
        <f t="shared" si="181"/>
        <v>0</v>
      </c>
      <c r="AX711" s="136">
        <f t="shared" si="181"/>
        <v>0</v>
      </c>
      <c r="AY711" s="136">
        <f t="shared" si="181"/>
        <v>0</v>
      </c>
      <c r="AZ711" s="136">
        <f t="shared" si="181"/>
        <v>0</v>
      </c>
      <c r="BA711" s="136">
        <f t="shared" si="181"/>
        <v>-1840307</v>
      </c>
      <c r="BB711" s="136">
        <f t="shared" si="181"/>
        <v>0</v>
      </c>
      <c r="BC711" s="136">
        <f t="shared" si="181"/>
        <v>0</v>
      </c>
      <c r="BD711" s="136">
        <f t="shared" si="181"/>
        <v>0</v>
      </c>
      <c r="BE711" s="136">
        <f t="shared" si="181"/>
        <v>0</v>
      </c>
      <c r="BF711" s="136">
        <f t="shared" si="181"/>
        <v>0</v>
      </c>
      <c r="BG711" s="136">
        <f t="shared" si="181"/>
        <v>0</v>
      </c>
      <c r="BH711" s="136">
        <f t="shared" si="181"/>
        <v>0</v>
      </c>
      <c r="BI711" s="136">
        <f t="shared" si="181"/>
        <v>0</v>
      </c>
      <c r="BJ711" s="136">
        <f t="shared" si="181"/>
        <v>0</v>
      </c>
      <c r="BK711" s="136">
        <f t="shared" si="181"/>
        <v>0</v>
      </c>
      <c r="BL711" s="136">
        <f t="shared" si="181"/>
        <v>0</v>
      </c>
      <c r="BM711" s="136">
        <f t="shared" si="181"/>
        <v>0</v>
      </c>
      <c r="BN711" s="136">
        <f t="shared" si="181"/>
        <v>0</v>
      </c>
      <c r="BO711" s="136">
        <f t="shared" si="181"/>
        <v>0</v>
      </c>
      <c r="BP711" s="136">
        <f t="shared" si="181"/>
        <v>0</v>
      </c>
      <c r="BQ711" s="136">
        <f t="shared" si="181"/>
        <v>0</v>
      </c>
      <c r="BR711" s="136">
        <f t="shared" si="181"/>
        <v>0</v>
      </c>
      <c r="BS711" s="136">
        <f t="shared" si="179"/>
        <v>0</v>
      </c>
      <c r="BT711" s="136">
        <f t="shared" si="178"/>
        <v>0</v>
      </c>
      <c r="BU711" s="136">
        <f t="shared" si="178"/>
        <v>-3938460</v>
      </c>
      <c r="BV711" s="136">
        <f t="shared" si="178"/>
        <v>0</v>
      </c>
      <c r="BW711" s="136">
        <f t="shared" si="178"/>
        <v>0</v>
      </c>
      <c r="BX711" s="136">
        <f t="shared" si="178"/>
        <v>0</v>
      </c>
      <c r="BY711" s="136">
        <f t="shared" si="178"/>
        <v>0</v>
      </c>
      <c r="CA711" s="136" t="e">
        <f>CA269-#REF!</f>
        <v>#REF!</v>
      </c>
      <c r="CB711" s="136" t="e">
        <f>CB269-#REF!</f>
        <v>#REF!</v>
      </c>
    </row>
    <row r="712" spans="8:80" hidden="1" x14ac:dyDescent="0.3">
      <c r="H712" s="136">
        <f t="shared" ref="H712:J713" si="182">H270-BZ270</f>
        <v>-11824304</v>
      </c>
      <c r="I712" s="136">
        <f t="shared" si="182"/>
        <v>0</v>
      </c>
      <c r="J712" s="136">
        <f t="shared" si="182"/>
        <v>0</v>
      </c>
      <c r="K712" s="136">
        <f t="shared" si="181"/>
        <v>0</v>
      </c>
      <c r="L712" s="136">
        <f t="shared" si="181"/>
        <v>0</v>
      </c>
      <c r="M712" s="136">
        <f t="shared" si="181"/>
        <v>0</v>
      </c>
      <c r="N712" s="136">
        <f t="shared" si="181"/>
        <v>0</v>
      </c>
      <c r="O712" s="136">
        <f t="shared" si="181"/>
        <v>0</v>
      </c>
      <c r="P712" s="136">
        <f t="shared" si="181"/>
        <v>0</v>
      </c>
      <c r="Q712" s="136">
        <f t="shared" si="181"/>
        <v>0</v>
      </c>
      <c r="R712" s="136">
        <f t="shared" si="181"/>
        <v>-698280</v>
      </c>
      <c r="S712" s="136">
        <f t="shared" si="181"/>
        <v>0</v>
      </c>
      <c r="T712" s="136">
        <f t="shared" si="181"/>
        <v>0</v>
      </c>
      <c r="U712" s="136">
        <f t="shared" si="181"/>
        <v>0</v>
      </c>
      <c r="V712" s="136">
        <f t="shared" si="181"/>
        <v>0</v>
      </c>
      <c r="W712" s="136">
        <f t="shared" si="181"/>
        <v>-1555612</v>
      </c>
      <c r="X712" s="136">
        <f t="shared" si="181"/>
        <v>0</v>
      </c>
      <c r="Y712" s="136">
        <f t="shared" si="181"/>
        <v>0</v>
      </c>
      <c r="Z712" s="136">
        <f t="shared" si="181"/>
        <v>0</v>
      </c>
      <c r="AA712" s="136">
        <f t="shared" si="181"/>
        <v>0</v>
      </c>
      <c r="AB712" s="136">
        <f t="shared" si="181"/>
        <v>-1252878</v>
      </c>
      <c r="AC712" s="136">
        <f t="shared" si="181"/>
        <v>0</v>
      </c>
      <c r="AD712" s="136">
        <f t="shared" si="181"/>
        <v>0</v>
      </c>
      <c r="AE712" s="136">
        <f t="shared" si="181"/>
        <v>0</v>
      </c>
      <c r="AF712" s="136">
        <f t="shared" si="181"/>
        <v>0</v>
      </c>
      <c r="AG712" s="136">
        <f t="shared" si="181"/>
        <v>-1171107</v>
      </c>
      <c r="AH712" s="136">
        <f t="shared" si="181"/>
        <v>0</v>
      </c>
      <c r="AI712" s="136">
        <f t="shared" si="181"/>
        <v>0</v>
      </c>
      <c r="AJ712" s="136">
        <f t="shared" si="181"/>
        <v>0</v>
      </c>
      <c r="AK712" s="136">
        <f t="shared" si="181"/>
        <v>0</v>
      </c>
      <c r="AL712" s="136">
        <f t="shared" si="181"/>
        <v>0</v>
      </c>
      <c r="AM712" s="136">
        <f t="shared" si="181"/>
        <v>0</v>
      </c>
      <c r="AN712" s="136">
        <f t="shared" si="181"/>
        <v>0</v>
      </c>
      <c r="AO712" s="136">
        <f t="shared" si="181"/>
        <v>0</v>
      </c>
      <c r="AP712" s="136">
        <f t="shared" si="181"/>
        <v>0</v>
      </c>
      <c r="AQ712" s="136">
        <f t="shared" si="181"/>
        <v>-5607900</v>
      </c>
      <c r="AR712" s="136">
        <f t="shared" si="181"/>
        <v>0</v>
      </c>
      <c r="AS712" s="136">
        <f t="shared" si="181"/>
        <v>0</v>
      </c>
      <c r="AT712" s="136">
        <f t="shared" si="181"/>
        <v>0</v>
      </c>
      <c r="AU712" s="136">
        <f t="shared" si="181"/>
        <v>0</v>
      </c>
      <c r="AV712" s="136">
        <f t="shared" si="181"/>
        <v>-496195</v>
      </c>
      <c r="AW712" s="136">
        <f t="shared" si="181"/>
        <v>0</v>
      </c>
      <c r="AX712" s="136">
        <f t="shared" si="181"/>
        <v>0</v>
      </c>
      <c r="AY712" s="136">
        <f t="shared" si="181"/>
        <v>0</v>
      </c>
      <c r="AZ712" s="136">
        <f t="shared" si="181"/>
        <v>0</v>
      </c>
      <c r="BA712" s="136">
        <f t="shared" si="181"/>
        <v>-1042332</v>
      </c>
      <c r="BB712" s="136">
        <f t="shared" si="181"/>
        <v>0</v>
      </c>
      <c r="BC712" s="136">
        <f t="shared" si="181"/>
        <v>0</v>
      </c>
      <c r="BD712" s="136">
        <f t="shared" si="181"/>
        <v>0</v>
      </c>
      <c r="BE712" s="136">
        <f t="shared" si="181"/>
        <v>0</v>
      </c>
      <c r="BF712" s="136">
        <f t="shared" si="181"/>
        <v>0</v>
      </c>
      <c r="BG712" s="136">
        <f t="shared" si="181"/>
        <v>0</v>
      </c>
      <c r="BH712" s="136">
        <f t="shared" si="181"/>
        <v>0</v>
      </c>
      <c r="BI712" s="136">
        <f t="shared" si="181"/>
        <v>0</v>
      </c>
      <c r="BJ712" s="136">
        <f t="shared" si="181"/>
        <v>0</v>
      </c>
      <c r="BK712" s="136">
        <f t="shared" si="181"/>
        <v>0</v>
      </c>
      <c r="BL712" s="136">
        <f t="shared" si="181"/>
        <v>0</v>
      </c>
      <c r="BM712" s="136">
        <f t="shared" si="181"/>
        <v>0</v>
      </c>
      <c r="BN712" s="136">
        <f t="shared" si="181"/>
        <v>0</v>
      </c>
      <c r="BO712" s="136">
        <f t="shared" si="181"/>
        <v>0</v>
      </c>
      <c r="BP712" s="136">
        <f t="shared" si="181"/>
        <v>0</v>
      </c>
      <c r="BQ712" s="136">
        <f t="shared" si="181"/>
        <v>0</v>
      </c>
      <c r="BR712" s="136">
        <f t="shared" si="181"/>
        <v>0</v>
      </c>
      <c r="BS712" s="136">
        <f t="shared" si="179"/>
        <v>0</v>
      </c>
      <c r="BT712" s="136">
        <f t="shared" si="178"/>
        <v>0</v>
      </c>
      <c r="BU712" s="136">
        <f t="shared" si="178"/>
        <v>-2253892</v>
      </c>
      <c r="BV712" s="136">
        <f t="shared" si="178"/>
        <v>0</v>
      </c>
      <c r="BW712" s="136">
        <f t="shared" si="178"/>
        <v>0</v>
      </c>
      <c r="BX712" s="136">
        <f t="shared" si="178"/>
        <v>0</v>
      </c>
      <c r="BY712" s="136">
        <f t="shared" si="178"/>
        <v>0</v>
      </c>
      <c r="CA712" s="136" t="e">
        <f>CA270-#REF!</f>
        <v>#REF!</v>
      </c>
      <c r="CB712" s="136" t="e">
        <f>CB270-#REF!</f>
        <v>#REF!</v>
      </c>
    </row>
    <row r="713" spans="8:80" hidden="1" x14ac:dyDescent="0.3">
      <c r="H713" s="136">
        <f t="shared" si="182"/>
        <v>-2231145</v>
      </c>
      <c r="I713" s="136">
        <f t="shared" si="182"/>
        <v>0</v>
      </c>
      <c r="J713" s="136">
        <f t="shared" si="182"/>
        <v>0</v>
      </c>
      <c r="K713" s="136">
        <f t="shared" si="181"/>
        <v>0</v>
      </c>
      <c r="L713" s="136">
        <f t="shared" si="181"/>
        <v>0</v>
      </c>
      <c r="M713" s="136">
        <f t="shared" si="181"/>
        <v>0</v>
      </c>
      <c r="N713" s="136">
        <f t="shared" si="181"/>
        <v>0</v>
      </c>
      <c r="O713" s="136">
        <f t="shared" si="181"/>
        <v>0</v>
      </c>
      <c r="P713" s="136">
        <f t="shared" si="181"/>
        <v>0</v>
      </c>
      <c r="Q713" s="136">
        <f t="shared" si="181"/>
        <v>0</v>
      </c>
      <c r="R713" s="136">
        <f t="shared" si="181"/>
        <v>-141943</v>
      </c>
      <c r="S713" s="136">
        <f t="shared" si="181"/>
        <v>0</v>
      </c>
      <c r="T713" s="136">
        <f t="shared" si="181"/>
        <v>0</v>
      </c>
      <c r="U713" s="136">
        <f t="shared" si="181"/>
        <v>0</v>
      </c>
      <c r="V713" s="136">
        <f t="shared" si="181"/>
        <v>0</v>
      </c>
      <c r="W713" s="136">
        <f t="shared" si="181"/>
        <v>-297663</v>
      </c>
      <c r="X713" s="136">
        <f t="shared" si="181"/>
        <v>0</v>
      </c>
      <c r="Y713" s="136">
        <f t="shared" si="181"/>
        <v>0</v>
      </c>
      <c r="Z713" s="136">
        <f t="shared" si="181"/>
        <v>0</v>
      </c>
      <c r="AA713" s="136">
        <f t="shared" si="181"/>
        <v>0</v>
      </c>
      <c r="AB713" s="136">
        <f t="shared" si="181"/>
        <v>-264595</v>
      </c>
      <c r="AC713" s="136">
        <f t="shared" si="181"/>
        <v>0</v>
      </c>
      <c r="AD713" s="136">
        <f t="shared" si="181"/>
        <v>0</v>
      </c>
      <c r="AE713" s="136">
        <f t="shared" si="181"/>
        <v>0</v>
      </c>
      <c r="AF713" s="136">
        <f t="shared" si="181"/>
        <v>0</v>
      </c>
      <c r="AG713" s="136">
        <f t="shared" si="181"/>
        <v>-223408</v>
      </c>
      <c r="AH713" s="136">
        <f t="shared" si="181"/>
        <v>0</v>
      </c>
      <c r="AI713" s="136">
        <f t="shared" si="181"/>
        <v>0</v>
      </c>
      <c r="AJ713" s="136">
        <f t="shared" si="181"/>
        <v>0</v>
      </c>
      <c r="AK713" s="136">
        <f t="shared" si="181"/>
        <v>0</v>
      </c>
      <c r="AL713" s="136">
        <f t="shared" si="181"/>
        <v>0</v>
      </c>
      <c r="AM713" s="136">
        <f t="shared" si="181"/>
        <v>0</v>
      </c>
      <c r="AN713" s="136">
        <f t="shared" si="181"/>
        <v>0</v>
      </c>
      <c r="AO713" s="136">
        <f t="shared" si="181"/>
        <v>0</v>
      </c>
      <c r="AP713" s="136">
        <f t="shared" si="181"/>
        <v>0</v>
      </c>
      <c r="AQ713" s="136">
        <f t="shared" si="181"/>
        <v>-1008480</v>
      </c>
      <c r="AR713" s="136">
        <f t="shared" si="181"/>
        <v>0</v>
      </c>
      <c r="AS713" s="136">
        <f t="shared" si="181"/>
        <v>0</v>
      </c>
      <c r="AT713" s="136">
        <f t="shared" si="181"/>
        <v>0</v>
      </c>
      <c r="AU713" s="136">
        <f t="shared" si="181"/>
        <v>0</v>
      </c>
      <c r="AV713" s="136">
        <f t="shared" si="181"/>
        <v>-97850</v>
      </c>
      <c r="AW713" s="136">
        <f t="shared" si="181"/>
        <v>0</v>
      </c>
      <c r="AX713" s="136">
        <f t="shared" si="181"/>
        <v>0</v>
      </c>
      <c r="AY713" s="136">
        <f t="shared" si="181"/>
        <v>0</v>
      </c>
      <c r="AZ713" s="136">
        <f t="shared" si="181"/>
        <v>0</v>
      </c>
      <c r="BA713" s="136">
        <f t="shared" si="181"/>
        <v>-197206</v>
      </c>
      <c r="BB713" s="136">
        <f t="shared" si="181"/>
        <v>0</v>
      </c>
      <c r="BC713" s="136">
        <f t="shared" si="181"/>
        <v>0</v>
      </c>
      <c r="BD713" s="136">
        <f t="shared" si="181"/>
        <v>0</v>
      </c>
      <c r="BE713" s="136">
        <f t="shared" si="181"/>
        <v>0</v>
      </c>
      <c r="BF713" s="136">
        <f t="shared" si="181"/>
        <v>0</v>
      </c>
      <c r="BG713" s="136">
        <f t="shared" si="181"/>
        <v>0</v>
      </c>
      <c r="BH713" s="136">
        <f t="shared" si="181"/>
        <v>0</v>
      </c>
      <c r="BI713" s="136">
        <f t="shared" si="181"/>
        <v>0</v>
      </c>
      <c r="BJ713" s="136">
        <f t="shared" si="181"/>
        <v>0</v>
      </c>
      <c r="BK713" s="136">
        <f t="shared" si="181"/>
        <v>0</v>
      </c>
      <c r="BL713" s="136">
        <f t="shared" si="181"/>
        <v>0</v>
      </c>
      <c r="BM713" s="136">
        <f t="shared" si="181"/>
        <v>0</v>
      </c>
      <c r="BN713" s="136">
        <f t="shared" si="181"/>
        <v>0</v>
      </c>
      <c r="BO713" s="136">
        <f t="shared" si="181"/>
        <v>0</v>
      </c>
      <c r="BP713" s="136">
        <f t="shared" si="181"/>
        <v>0</v>
      </c>
      <c r="BQ713" s="136">
        <f t="shared" si="181"/>
        <v>0</v>
      </c>
      <c r="BR713" s="136">
        <f t="shared" si="181"/>
        <v>0</v>
      </c>
      <c r="BS713" s="136">
        <f t="shared" si="179"/>
        <v>0</v>
      </c>
      <c r="BT713" s="136">
        <f t="shared" si="178"/>
        <v>0</v>
      </c>
      <c r="BU713" s="136">
        <f t="shared" si="178"/>
        <v>-439606</v>
      </c>
      <c r="BV713" s="136">
        <f t="shared" si="178"/>
        <v>0</v>
      </c>
      <c r="BW713" s="136">
        <f t="shared" si="178"/>
        <v>0</v>
      </c>
      <c r="BX713" s="136">
        <f t="shared" si="178"/>
        <v>0</v>
      </c>
      <c r="BY713" s="136">
        <f t="shared" si="178"/>
        <v>0</v>
      </c>
      <c r="CA713" s="136" t="e">
        <f>CA271-#REF!</f>
        <v>#REF!</v>
      </c>
      <c r="CB713" s="136" t="e">
        <f>CB271-#REF!</f>
        <v>#REF!</v>
      </c>
    </row>
    <row r="714" spans="8:80" hidden="1" x14ac:dyDescent="0.3">
      <c r="H714" s="136">
        <f t="shared" ref="H714:BS718" si="183">H273-BZ273</f>
        <v>-6682990</v>
      </c>
      <c r="I714" s="136">
        <f t="shared" si="183"/>
        <v>0</v>
      </c>
      <c r="J714" s="136">
        <f t="shared" si="183"/>
        <v>0</v>
      </c>
      <c r="K714" s="136">
        <f t="shared" si="183"/>
        <v>0</v>
      </c>
      <c r="L714" s="136">
        <f t="shared" si="183"/>
        <v>0</v>
      </c>
      <c r="M714" s="136">
        <f t="shared" si="183"/>
        <v>0</v>
      </c>
      <c r="N714" s="136">
        <f t="shared" si="183"/>
        <v>0</v>
      </c>
      <c r="O714" s="136">
        <f t="shared" si="183"/>
        <v>0</v>
      </c>
      <c r="P714" s="136">
        <f t="shared" si="183"/>
        <v>0</v>
      </c>
      <c r="Q714" s="136">
        <f t="shared" si="183"/>
        <v>0</v>
      </c>
      <c r="R714" s="136">
        <f t="shared" si="183"/>
        <v>-380146</v>
      </c>
      <c r="S714" s="136">
        <f t="shared" si="183"/>
        <v>0</v>
      </c>
      <c r="T714" s="136">
        <f t="shared" si="183"/>
        <v>0</v>
      </c>
      <c r="U714" s="136">
        <f t="shared" si="183"/>
        <v>0</v>
      </c>
      <c r="V714" s="136">
        <f t="shared" si="183"/>
        <v>0</v>
      </c>
      <c r="W714" s="136">
        <f t="shared" si="183"/>
        <v>-864816</v>
      </c>
      <c r="X714" s="136">
        <f t="shared" si="183"/>
        <v>0</v>
      </c>
      <c r="Y714" s="136">
        <f t="shared" si="183"/>
        <v>0</v>
      </c>
      <c r="Z714" s="136">
        <f t="shared" si="183"/>
        <v>0</v>
      </c>
      <c r="AA714" s="136">
        <f t="shared" si="183"/>
        <v>0</v>
      </c>
      <c r="AB714" s="136">
        <f t="shared" si="183"/>
        <v>-717062</v>
      </c>
      <c r="AC714" s="136">
        <f t="shared" si="183"/>
        <v>0</v>
      </c>
      <c r="AD714" s="136">
        <f t="shared" si="183"/>
        <v>0</v>
      </c>
      <c r="AE714" s="136">
        <f t="shared" si="183"/>
        <v>0</v>
      </c>
      <c r="AF714" s="136">
        <f t="shared" si="183"/>
        <v>0</v>
      </c>
      <c r="AG714" s="136">
        <f t="shared" si="183"/>
        <v>-661492</v>
      </c>
      <c r="AH714" s="136">
        <f t="shared" si="183"/>
        <v>0</v>
      </c>
      <c r="AI714" s="136">
        <f t="shared" si="183"/>
        <v>0</v>
      </c>
      <c r="AJ714" s="136">
        <f t="shared" si="183"/>
        <v>0</v>
      </c>
      <c r="AK714" s="136">
        <f t="shared" si="183"/>
        <v>0</v>
      </c>
      <c r="AL714" s="136">
        <f t="shared" si="183"/>
        <v>0</v>
      </c>
      <c r="AM714" s="136">
        <f t="shared" si="183"/>
        <v>0</v>
      </c>
      <c r="AN714" s="136">
        <f t="shared" si="183"/>
        <v>0</v>
      </c>
      <c r="AO714" s="136">
        <f t="shared" si="183"/>
        <v>0</v>
      </c>
      <c r="AP714" s="136">
        <f t="shared" si="183"/>
        <v>0</v>
      </c>
      <c r="AQ714" s="136">
        <f t="shared" si="183"/>
        <v>-3171313</v>
      </c>
      <c r="AR714" s="136">
        <f t="shared" si="183"/>
        <v>0</v>
      </c>
      <c r="AS714" s="136">
        <f t="shared" si="183"/>
        <v>0</v>
      </c>
      <c r="AT714" s="136">
        <f t="shared" si="183"/>
        <v>0</v>
      </c>
      <c r="AU714" s="136">
        <f t="shared" si="183"/>
        <v>0</v>
      </c>
      <c r="AV714" s="136">
        <f t="shared" si="183"/>
        <v>-287392</v>
      </c>
      <c r="AW714" s="136">
        <f t="shared" si="183"/>
        <v>0</v>
      </c>
      <c r="AX714" s="136">
        <f t="shared" si="183"/>
        <v>0</v>
      </c>
      <c r="AY714" s="136">
        <f t="shared" si="183"/>
        <v>0</v>
      </c>
      <c r="AZ714" s="136">
        <f t="shared" si="183"/>
        <v>0</v>
      </c>
      <c r="BA714" s="136">
        <f t="shared" si="183"/>
        <v>-600769</v>
      </c>
      <c r="BB714" s="136">
        <f t="shared" si="183"/>
        <v>0</v>
      </c>
      <c r="BC714" s="136">
        <f t="shared" si="183"/>
        <v>0</v>
      </c>
      <c r="BD714" s="136">
        <f t="shared" si="183"/>
        <v>0</v>
      </c>
      <c r="BE714" s="136">
        <f t="shared" si="183"/>
        <v>0</v>
      </c>
      <c r="BF714" s="136">
        <f t="shared" si="183"/>
        <v>0</v>
      </c>
      <c r="BG714" s="136">
        <f t="shared" si="183"/>
        <v>0</v>
      </c>
      <c r="BH714" s="136">
        <f t="shared" si="183"/>
        <v>0</v>
      </c>
      <c r="BI714" s="136">
        <f t="shared" si="183"/>
        <v>0</v>
      </c>
      <c r="BJ714" s="136">
        <f t="shared" si="183"/>
        <v>0</v>
      </c>
      <c r="BK714" s="136">
        <f t="shared" si="183"/>
        <v>0</v>
      </c>
      <c r="BL714" s="136">
        <f t="shared" si="183"/>
        <v>0</v>
      </c>
      <c r="BM714" s="136">
        <f t="shared" si="183"/>
        <v>0</v>
      </c>
      <c r="BN714" s="136">
        <f t="shared" si="183"/>
        <v>0</v>
      </c>
      <c r="BO714" s="136">
        <f t="shared" si="183"/>
        <v>0</v>
      </c>
      <c r="BP714" s="136">
        <f t="shared" si="183"/>
        <v>0</v>
      </c>
      <c r="BQ714" s="136">
        <f t="shared" si="183"/>
        <v>0</v>
      </c>
      <c r="BR714" s="136">
        <f t="shared" si="183"/>
        <v>0</v>
      </c>
      <c r="BS714" s="136">
        <f t="shared" si="183"/>
        <v>0</v>
      </c>
      <c r="BT714" s="136">
        <f t="shared" ref="BP714:BY718" si="184">BT273-EL273</f>
        <v>0</v>
      </c>
      <c r="BU714" s="136">
        <f t="shared" si="184"/>
        <v>-1244962</v>
      </c>
      <c r="BV714" s="136">
        <f t="shared" si="184"/>
        <v>0</v>
      </c>
      <c r="BW714" s="136">
        <f t="shared" si="184"/>
        <v>0</v>
      </c>
      <c r="BX714" s="136">
        <f t="shared" si="184"/>
        <v>0</v>
      </c>
      <c r="BY714" s="136">
        <f t="shared" si="184"/>
        <v>0</v>
      </c>
      <c r="CA714" s="136" t="e">
        <f>CA273-#REF!</f>
        <v>#REF!</v>
      </c>
      <c r="CB714" s="136" t="e">
        <f>CB273-#REF!</f>
        <v>#REF!</v>
      </c>
    </row>
    <row r="715" spans="8:80" hidden="1" x14ac:dyDescent="0.3">
      <c r="H715" s="136">
        <f t="shared" si="183"/>
        <v>0</v>
      </c>
      <c r="I715" s="136">
        <f t="shared" si="183"/>
        <v>0</v>
      </c>
      <c r="J715" s="136">
        <f t="shared" si="183"/>
        <v>0</v>
      </c>
      <c r="K715" s="136">
        <f t="shared" si="183"/>
        <v>0</v>
      </c>
      <c r="L715" s="136">
        <f t="shared" si="183"/>
        <v>0</v>
      </c>
      <c r="M715" s="136">
        <f t="shared" si="183"/>
        <v>0</v>
      </c>
      <c r="N715" s="136">
        <f t="shared" si="183"/>
        <v>0</v>
      </c>
      <c r="O715" s="136">
        <f t="shared" si="183"/>
        <v>0</v>
      </c>
      <c r="P715" s="136">
        <f t="shared" si="183"/>
        <v>0</v>
      </c>
      <c r="Q715" s="136">
        <f t="shared" si="183"/>
        <v>0</v>
      </c>
      <c r="R715" s="136">
        <f t="shared" si="183"/>
        <v>0</v>
      </c>
      <c r="S715" s="136">
        <f t="shared" si="183"/>
        <v>0</v>
      </c>
      <c r="T715" s="136">
        <f t="shared" si="183"/>
        <v>0</v>
      </c>
      <c r="U715" s="136">
        <f t="shared" si="183"/>
        <v>0</v>
      </c>
      <c r="V715" s="136">
        <f t="shared" si="183"/>
        <v>0</v>
      </c>
      <c r="W715" s="136">
        <f t="shared" si="183"/>
        <v>0</v>
      </c>
      <c r="X715" s="136">
        <f t="shared" si="183"/>
        <v>0</v>
      </c>
      <c r="Y715" s="136">
        <f t="shared" si="183"/>
        <v>0</v>
      </c>
      <c r="Z715" s="136">
        <f t="shared" si="183"/>
        <v>0</v>
      </c>
      <c r="AA715" s="136">
        <f t="shared" si="183"/>
        <v>0</v>
      </c>
      <c r="AB715" s="136">
        <f t="shared" si="183"/>
        <v>0</v>
      </c>
      <c r="AC715" s="136">
        <f t="shared" si="183"/>
        <v>0</v>
      </c>
      <c r="AD715" s="136">
        <f t="shared" si="183"/>
        <v>0</v>
      </c>
      <c r="AE715" s="136">
        <f t="shared" si="183"/>
        <v>0</v>
      </c>
      <c r="AF715" s="136">
        <f t="shared" si="183"/>
        <v>0</v>
      </c>
      <c r="AG715" s="136">
        <f t="shared" si="183"/>
        <v>0</v>
      </c>
      <c r="AH715" s="136">
        <f t="shared" si="183"/>
        <v>0</v>
      </c>
      <c r="AI715" s="136">
        <f t="shared" si="183"/>
        <v>0</v>
      </c>
      <c r="AJ715" s="136">
        <f t="shared" si="183"/>
        <v>0</v>
      </c>
      <c r="AK715" s="136">
        <f t="shared" si="183"/>
        <v>0</v>
      </c>
      <c r="AL715" s="136">
        <f t="shared" si="183"/>
        <v>0</v>
      </c>
      <c r="AM715" s="136">
        <f t="shared" si="183"/>
        <v>0</v>
      </c>
      <c r="AN715" s="136">
        <f t="shared" si="183"/>
        <v>0</v>
      </c>
      <c r="AO715" s="136">
        <f t="shared" si="183"/>
        <v>0</v>
      </c>
      <c r="AP715" s="136">
        <f t="shared" si="183"/>
        <v>0</v>
      </c>
      <c r="AQ715" s="136">
        <f t="shared" si="183"/>
        <v>0</v>
      </c>
      <c r="AR715" s="136">
        <f t="shared" si="183"/>
        <v>0</v>
      </c>
      <c r="AS715" s="136">
        <f t="shared" si="183"/>
        <v>0</v>
      </c>
      <c r="AT715" s="136">
        <f t="shared" si="183"/>
        <v>0</v>
      </c>
      <c r="AU715" s="136">
        <f t="shared" si="183"/>
        <v>0</v>
      </c>
      <c r="AV715" s="136">
        <f t="shared" si="183"/>
        <v>0</v>
      </c>
      <c r="AW715" s="136">
        <f t="shared" si="183"/>
        <v>0</v>
      </c>
      <c r="AX715" s="136">
        <f t="shared" si="183"/>
        <v>0</v>
      </c>
      <c r="AY715" s="136">
        <f t="shared" si="183"/>
        <v>0</v>
      </c>
      <c r="AZ715" s="136">
        <f t="shared" si="183"/>
        <v>0</v>
      </c>
      <c r="BA715" s="136">
        <f t="shared" si="183"/>
        <v>0</v>
      </c>
      <c r="BB715" s="136">
        <f t="shared" si="183"/>
        <v>0</v>
      </c>
      <c r="BC715" s="136">
        <f t="shared" si="183"/>
        <v>0</v>
      </c>
      <c r="BD715" s="136">
        <f t="shared" si="183"/>
        <v>0</v>
      </c>
      <c r="BE715" s="136">
        <f t="shared" si="183"/>
        <v>0</v>
      </c>
      <c r="BF715" s="136">
        <f t="shared" si="183"/>
        <v>0</v>
      </c>
      <c r="BG715" s="136">
        <f t="shared" si="183"/>
        <v>0</v>
      </c>
      <c r="BH715" s="136">
        <f t="shared" si="183"/>
        <v>0</v>
      </c>
      <c r="BI715" s="136">
        <f t="shared" si="183"/>
        <v>0</v>
      </c>
      <c r="BJ715" s="136">
        <f t="shared" si="183"/>
        <v>0</v>
      </c>
      <c r="BK715" s="136">
        <f t="shared" si="183"/>
        <v>0</v>
      </c>
      <c r="BL715" s="136">
        <f t="shared" si="183"/>
        <v>0</v>
      </c>
      <c r="BM715" s="136">
        <f t="shared" si="183"/>
        <v>0</v>
      </c>
      <c r="BN715" s="136">
        <f t="shared" si="183"/>
        <v>0</v>
      </c>
      <c r="BO715" s="136">
        <f t="shared" si="183"/>
        <v>0</v>
      </c>
      <c r="BP715" s="136">
        <f t="shared" si="184"/>
        <v>0</v>
      </c>
      <c r="BQ715" s="136">
        <f t="shared" si="184"/>
        <v>0</v>
      </c>
      <c r="BR715" s="136">
        <f t="shared" si="184"/>
        <v>0</v>
      </c>
      <c r="BS715" s="136">
        <f t="shared" si="184"/>
        <v>0</v>
      </c>
      <c r="BT715" s="136">
        <f t="shared" si="184"/>
        <v>0</v>
      </c>
      <c r="BU715" s="136">
        <f t="shared" si="184"/>
        <v>0</v>
      </c>
      <c r="BV715" s="136">
        <f t="shared" si="184"/>
        <v>0</v>
      </c>
      <c r="BW715" s="136">
        <f t="shared" si="184"/>
        <v>0</v>
      </c>
      <c r="BX715" s="136">
        <f t="shared" si="184"/>
        <v>0</v>
      </c>
      <c r="BY715" s="136">
        <f t="shared" si="184"/>
        <v>0</v>
      </c>
      <c r="CA715" s="136" t="e">
        <f>CA274-#REF!</f>
        <v>#REF!</v>
      </c>
      <c r="CB715" s="136" t="e">
        <f>CB274-#REF!</f>
        <v>#REF!</v>
      </c>
    </row>
    <row r="716" spans="8:80" hidden="1" x14ac:dyDescent="0.3">
      <c r="H716" s="136">
        <f t="shared" si="183"/>
        <v>-4262896</v>
      </c>
      <c r="I716" s="136">
        <f t="shared" si="183"/>
        <v>0</v>
      </c>
      <c r="J716" s="136">
        <f t="shared" si="183"/>
        <v>0</v>
      </c>
      <c r="K716" s="136">
        <f t="shared" si="183"/>
        <v>0</v>
      </c>
      <c r="L716" s="136">
        <f t="shared" si="183"/>
        <v>0</v>
      </c>
      <c r="M716" s="136">
        <f t="shared" si="183"/>
        <v>0</v>
      </c>
      <c r="N716" s="136">
        <f t="shared" si="183"/>
        <v>0</v>
      </c>
      <c r="O716" s="136">
        <f t="shared" si="183"/>
        <v>0</v>
      </c>
      <c r="P716" s="136">
        <f t="shared" si="183"/>
        <v>0</v>
      </c>
      <c r="Q716" s="136">
        <f t="shared" si="183"/>
        <v>0</v>
      </c>
      <c r="R716" s="136">
        <f t="shared" si="183"/>
        <v>-2082994</v>
      </c>
      <c r="S716" s="136">
        <f t="shared" si="183"/>
        <v>0</v>
      </c>
      <c r="T716" s="136">
        <f t="shared" si="183"/>
        <v>0</v>
      </c>
      <c r="U716" s="136">
        <f t="shared" si="183"/>
        <v>0</v>
      </c>
      <c r="V716" s="136">
        <f t="shared" si="183"/>
        <v>0</v>
      </c>
      <c r="W716" s="136">
        <f t="shared" si="183"/>
        <v>0</v>
      </c>
      <c r="X716" s="136">
        <f t="shared" si="183"/>
        <v>0</v>
      </c>
      <c r="Y716" s="136">
        <f t="shared" si="183"/>
        <v>0</v>
      </c>
      <c r="Z716" s="136">
        <f t="shared" si="183"/>
        <v>0</v>
      </c>
      <c r="AA716" s="136">
        <f t="shared" si="183"/>
        <v>0</v>
      </c>
      <c r="AB716" s="136">
        <f t="shared" si="183"/>
        <v>-1269037</v>
      </c>
      <c r="AC716" s="136">
        <f t="shared" si="183"/>
        <v>0</v>
      </c>
      <c r="AD716" s="136">
        <f t="shared" si="183"/>
        <v>0</v>
      </c>
      <c r="AE716" s="136">
        <f t="shared" si="183"/>
        <v>0</v>
      </c>
      <c r="AF716" s="136">
        <f t="shared" si="183"/>
        <v>0</v>
      </c>
      <c r="AG716" s="136">
        <f t="shared" si="183"/>
        <v>-910865</v>
      </c>
      <c r="AH716" s="136">
        <f t="shared" si="183"/>
        <v>0</v>
      </c>
      <c r="AI716" s="136">
        <f t="shared" si="183"/>
        <v>0</v>
      </c>
      <c r="AJ716" s="136">
        <f t="shared" si="183"/>
        <v>0</v>
      </c>
      <c r="AK716" s="136">
        <f t="shared" si="183"/>
        <v>0</v>
      </c>
      <c r="AL716" s="136">
        <f t="shared" si="183"/>
        <v>0</v>
      </c>
      <c r="AM716" s="136">
        <f t="shared" si="183"/>
        <v>0</v>
      </c>
      <c r="AN716" s="136">
        <f t="shared" si="183"/>
        <v>0</v>
      </c>
      <c r="AO716" s="136">
        <f t="shared" si="183"/>
        <v>0</v>
      </c>
      <c r="AP716" s="136">
        <f t="shared" si="183"/>
        <v>0</v>
      </c>
      <c r="AQ716" s="136">
        <f t="shared" si="183"/>
        <v>0</v>
      </c>
      <c r="AR716" s="136">
        <f t="shared" si="183"/>
        <v>0</v>
      </c>
      <c r="AS716" s="136">
        <f t="shared" si="183"/>
        <v>0</v>
      </c>
      <c r="AT716" s="136">
        <f t="shared" si="183"/>
        <v>0</v>
      </c>
      <c r="AU716" s="136">
        <f t="shared" si="183"/>
        <v>0</v>
      </c>
      <c r="AV716" s="136">
        <f t="shared" si="183"/>
        <v>0</v>
      </c>
      <c r="AW716" s="136">
        <f t="shared" si="183"/>
        <v>0</v>
      </c>
      <c r="AX716" s="136">
        <f t="shared" si="183"/>
        <v>0</v>
      </c>
      <c r="AY716" s="136">
        <f t="shared" si="183"/>
        <v>0</v>
      </c>
      <c r="AZ716" s="136">
        <f t="shared" si="183"/>
        <v>0</v>
      </c>
      <c r="BA716" s="136">
        <f t="shared" si="183"/>
        <v>0</v>
      </c>
      <c r="BB716" s="136">
        <f t="shared" si="183"/>
        <v>0</v>
      </c>
      <c r="BC716" s="136">
        <f t="shared" si="183"/>
        <v>0</v>
      </c>
      <c r="BD716" s="136">
        <f t="shared" si="183"/>
        <v>0</v>
      </c>
      <c r="BE716" s="136">
        <f t="shared" si="183"/>
        <v>0</v>
      </c>
      <c r="BF716" s="136">
        <f t="shared" si="183"/>
        <v>0</v>
      </c>
      <c r="BG716" s="136">
        <f t="shared" si="183"/>
        <v>0</v>
      </c>
      <c r="BH716" s="136">
        <f t="shared" si="183"/>
        <v>0</v>
      </c>
      <c r="BI716" s="136">
        <f t="shared" si="183"/>
        <v>0</v>
      </c>
      <c r="BJ716" s="136">
        <f t="shared" si="183"/>
        <v>0</v>
      </c>
      <c r="BK716" s="136">
        <f t="shared" si="183"/>
        <v>0</v>
      </c>
      <c r="BL716" s="136">
        <f t="shared" si="183"/>
        <v>0</v>
      </c>
      <c r="BM716" s="136">
        <f t="shared" si="183"/>
        <v>0</v>
      </c>
      <c r="BN716" s="136">
        <f t="shared" si="183"/>
        <v>0</v>
      </c>
      <c r="BO716" s="136">
        <f t="shared" si="183"/>
        <v>0</v>
      </c>
      <c r="BP716" s="136">
        <f t="shared" si="184"/>
        <v>0</v>
      </c>
      <c r="BQ716" s="136">
        <f t="shared" si="184"/>
        <v>0</v>
      </c>
      <c r="BR716" s="136">
        <f t="shared" si="184"/>
        <v>0</v>
      </c>
      <c r="BS716" s="136">
        <f t="shared" si="184"/>
        <v>0</v>
      </c>
      <c r="BT716" s="136">
        <f t="shared" si="184"/>
        <v>0</v>
      </c>
      <c r="BU716" s="136">
        <f t="shared" si="184"/>
        <v>-2082994</v>
      </c>
      <c r="BV716" s="136">
        <f t="shared" si="184"/>
        <v>0</v>
      </c>
      <c r="BW716" s="136">
        <f t="shared" si="184"/>
        <v>0</v>
      </c>
      <c r="BX716" s="136">
        <f t="shared" si="184"/>
        <v>0</v>
      </c>
      <c r="BY716" s="136">
        <f t="shared" si="184"/>
        <v>0</v>
      </c>
      <c r="CA716" s="136" t="e">
        <f>CA275-#REF!</f>
        <v>#REF!</v>
      </c>
      <c r="CB716" s="136" t="e">
        <f>CB275-#REF!</f>
        <v>#REF!</v>
      </c>
    </row>
    <row r="717" spans="8:80" hidden="1" x14ac:dyDescent="0.3">
      <c r="H717" s="136">
        <f t="shared" si="183"/>
        <v>-1799675</v>
      </c>
      <c r="I717" s="136">
        <f t="shared" si="183"/>
        <v>0</v>
      </c>
      <c r="J717" s="136">
        <f t="shared" si="183"/>
        <v>0</v>
      </c>
      <c r="K717" s="136">
        <f t="shared" si="183"/>
        <v>0</v>
      </c>
      <c r="L717" s="136">
        <f t="shared" si="183"/>
        <v>0</v>
      </c>
      <c r="M717" s="136">
        <f t="shared" si="183"/>
        <v>0</v>
      </c>
      <c r="N717" s="136">
        <f t="shared" si="183"/>
        <v>0</v>
      </c>
      <c r="O717" s="136">
        <f t="shared" si="183"/>
        <v>0</v>
      </c>
      <c r="P717" s="136">
        <f t="shared" si="183"/>
        <v>0</v>
      </c>
      <c r="Q717" s="136">
        <f t="shared" si="183"/>
        <v>0</v>
      </c>
      <c r="R717" s="136">
        <f t="shared" si="183"/>
        <v>-875987</v>
      </c>
      <c r="S717" s="136">
        <f t="shared" si="183"/>
        <v>0</v>
      </c>
      <c r="T717" s="136">
        <f t="shared" si="183"/>
        <v>0</v>
      </c>
      <c r="U717" s="136">
        <f t="shared" si="183"/>
        <v>0</v>
      </c>
      <c r="V717" s="136">
        <f t="shared" si="183"/>
        <v>0</v>
      </c>
      <c r="W717" s="136">
        <f t="shared" si="183"/>
        <v>0</v>
      </c>
      <c r="X717" s="136">
        <f t="shared" si="183"/>
        <v>0</v>
      </c>
      <c r="Y717" s="136">
        <f t="shared" si="183"/>
        <v>0</v>
      </c>
      <c r="Z717" s="136">
        <f t="shared" si="183"/>
        <v>0</v>
      </c>
      <c r="AA717" s="136">
        <f t="shared" si="183"/>
        <v>0</v>
      </c>
      <c r="AB717" s="136">
        <f t="shared" si="183"/>
        <v>-534987</v>
      </c>
      <c r="AC717" s="136">
        <f t="shared" si="183"/>
        <v>0</v>
      </c>
      <c r="AD717" s="136">
        <f t="shared" si="183"/>
        <v>0</v>
      </c>
      <c r="AE717" s="136">
        <f t="shared" si="183"/>
        <v>0</v>
      </c>
      <c r="AF717" s="136">
        <f t="shared" si="183"/>
        <v>0</v>
      </c>
      <c r="AG717" s="136">
        <f t="shared" si="183"/>
        <v>-388701</v>
      </c>
      <c r="AH717" s="136">
        <f t="shared" si="183"/>
        <v>0</v>
      </c>
      <c r="AI717" s="136">
        <f t="shared" si="183"/>
        <v>0</v>
      </c>
      <c r="AJ717" s="136">
        <f t="shared" si="183"/>
        <v>0</v>
      </c>
      <c r="AK717" s="136">
        <f t="shared" si="183"/>
        <v>0</v>
      </c>
      <c r="AL717" s="136">
        <f t="shared" si="183"/>
        <v>0</v>
      </c>
      <c r="AM717" s="136">
        <f t="shared" si="183"/>
        <v>0</v>
      </c>
      <c r="AN717" s="136">
        <f t="shared" si="183"/>
        <v>0</v>
      </c>
      <c r="AO717" s="136">
        <f t="shared" si="183"/>
        <v>0</v>
      </c>
      <c r="AP717" s="136">
        <f t="shared" si="183"/>
        <v>0</v>
      </c>
      <c r="AQ717" s="136">
        <f t="shared" si="183"/>
        <v>0</v>
      </c>
      <c r="AR717" s="136">
        <f t="shared" si="183"/>
        <v>0</v>
      </c>
      <c r="AS717" s="136">
        <f t="shared" si="183"/>
        <v>0</v>
      </c>
      <c r="AT717" s="136">
        <f t="shared" si="183"/>
        <v>0</v>
      </c>
      <c r="AU717" s="136">
        <f t="shared" si="183"/>
        <v>0</v>
      </c>
      <c r="AV717" s="136">
        <f t="shared" si="183"/>
        <v>0</v>
      </c>
      <c r="AW717" s="136">
        <f t="shared" si="183"/>
        <v>0</v>
      </c>
      <c r="AX717" s="136">
        <f t="shared" si="183"/>
        <v>0</v>
      </c>
      <c r="AY717" s="136">
        <f t="shared" si="183"/>
        <v>0</v>
      </c>
      <c r="AZ717" s="136">
        <f t="shared" si="183"/>
        <v>0</v>
      </c>
      <c r="BA717" s="136">
        <f t="shared" si="183"/>
        <v>0</v>
      </c>
      <c r="BB717" s="136">
        <f t="shared" si="183"/>
        <v>0</v>
      </c>
      <c r="BC717" s="136">
        <f t="shared" si="183"/>
        <v>0</v>
      </c>
      <c r="BD717" s="136">
        <f t="shared" si="183"/>
        <v>0</v>
      </c>
      <c r="BE717" s="136">
        <f t="shared" si="183"/>
        <v>0</v>
      </c>
      <c r="BF717" s="136">
        <f t="shared" si="183"/>
        <v>0</v>
      </c>
      <c r="BG717" s="136">
        <f t="shared" si="183"/>
        <v>0</v>
      </c>
      <c r="BH717" s="136">
        <f t="shared" si="183"/>
        <v>0</v>
      </c>
      <c r="BI717" s="136">
        <f t="shared" si="183"/>
        <v>0</v>
      </c>
      <c r="BJ717" s="136">
        <f t="shared" si="183"/>
        <v>0</v>
      </c>
      <c r="BK717" s="136">
        <f t="shared" si="183"/>
        <v>0</v>
      </c>
      <c r="BL717" s="136">
        <f t="shared" si="183"/>
        <v>0</v>
      </c>
      <c r="BM717" s="136">
        <f t="shared" si="183"/>
        <v>0</v>
      </c>
      <c r="BN717" s="136">
        <f t="shared" si="183"/>
        <v>0</v>
      </c>
      <c r="BO717" s="136">
        <f t="shared" si="183"/>
        <v>0</v>
      </c>
      <c r="BP717" s="136">
        <f t="shared" si="184"/>
        <v>0</v>
      </c>
      <c r="BQ717" s="136">
        <f t="shared" si="184"/>
        <v>0</v>
      </c>
      <c r="BR717" s="136">
        <f t="shared" si="184"/>
        <v>0</v>
      </c>
      <c r="BS717" s="136">
        <f t="shared" si="184"/>
        <v>0</v>
      </c>
      <c r="BT717" s="136">
        <f t="shared" si="184"/>
        <v>0</v>
      </c>
      <c r="BU717" s="136">
        <f t="shared" si="184"/>
        <v>-875987</v>
      </c>
      <c r="BV717" s="136">
        <f t="shared" si="184"/>
        <v>0</v>
      </c>
      <c r="BW717" s="136">
        <f t="shared" si="184"/>
        <v>0</v>
      </c>
      <c r="BX717" s="136">
        <f t="shared" si="184"/>
        <v>0</v>
      </c>
      <c r="BY717" s="136">
        <f t="shared" si="184"/>
        <v>0</v>
      </c>
      <c r="CA717" s="136" t="e">
        <f>CA276-#REF!</f>
        <v>#REF!</v>
      </c>
      <c r="CB717" s="136" t="e">
        <f>CB276-#REF!</f>
        <v>#REF!</v>
      </c>
    </row>
    <row r="718" spans="8:80" hidden="1" x14ac:dyDescent="0.3">
      <c r="H718" s="136">
        <f t="shared" si="183"/>
        <v>-933839</v>
      </c>
      <c r="I718" s="136">
        <f t="shared" si="183"/>
        <v>0</v>
      </c>
      <c r="J718" s="136">
        <f t="shared" si="183"/>
        <v>0</v>
      </c>
      <c r="K718" s="136">
        <f t="shared" si="183"/>
        <v>0</v>
      </c>
      <c r="L718" s="136">
        <f t="shared" si="183"/>
        <v>0</v>
      </c>
      <c r="M718" s="136">
        <f t="shared" si="183"/>
        <v>0</v>
      </c>
      <c r="N718" s="136">
        <f t="shared" si="183"/>
        <v>0</v>
      </c>
      <c r="O718" s="136">
        <f t="shared" si="183"/>
        <v>0</v>
      </c>
      <c r="P718" s="136">
        <f t="shared" si="183"/>
        <v>0</v>
      </c>
      <c r="Q718" s="136">
        <f t="shared" si="183"/>
        <v>0</v>
      </c>
      <c r="R718" s="136">
        <f t="shared" si="183"/>
        <v>-469441</v>
      </c>
      <c r="S718" s="136">
        <f t="shared" ref="S718:BO718" si="185">S277-CK277</f>
        <v>0</v>
      </c>
      <c r="T718" s="136">
        <f t="shared" si="185"/>
        <v>0</v>
      </c>
      <c r="U718" s="136">
        <f t="shared" si="185"/>
        <v>0</v>
      </c>
      <c r="V718" s="136">
        <f t="shared" si="185"/>
        <v>0</v>
      </c>
      <c r="W718" s="136">
        <f t="shared" si="185"/>
        <v>0</v>
      </c>
      <c r="X718" s="136">
        <f t="shared" si="185"/>
        <v>0</v>
      </c>
      <c r="Y718" s="136">
        <f t="shared" si="185"/>
        <v>0</v>
      </c>
      <c r="Z718" s="136">
        <f t="shared" si="185"/>
        <v>0</v>
      </c>
      <c r="AA718" s="136">
        <f t="shared" si="185"/>
        <v>0</v>
      </c>
      <c r="AB718" s="136">
        <f t="shared" si="185"/>
        <v>-273508</v>
      </c>
      <c r="AC718" s="136">
        <f t="shared" si="185"/>
        <v>0</v>
      </c>
      <c r="AD718" s="136">
        <f t="shared" si="185"/>
        <v>0</v>
      </c>
      <c r="AE718" s="136">
        <f t="shared" si="185"/>
        <v>0</v>
      </c>
      <c r="AF718" s="136">
        <f t="shared" si="185"/>
        <v>0</v>
      </c>
      <c r="AG718" s="136">
        <f t="shared" si="185"/>
        <v>-190890</v>
      </c>
      <c r="AH718" s="136">
        <f t="shared" si="185"/>
        <v>0</v>
      </c>
      <c r="AI718" s="136">
        <f t="shared" si="185"/>
        <v>0</v>
      </c>
      <c r="AJ718" s="136">
        <f t="shared" si="185"/>
        <v>0</v>
      </c>
      <c r="AK718" s="136">
        <f t="shared" si="185"/>
        <v>0</v>
      </c>
      <c r="AL718" s="136">
        <f t="shared" si="185"/>
        <v>0</v>
      </c>
      <c r="AM718" s="136">
        <f t="shared" si="185"/>
        <v>0</v>
      </c>
      <c r="AN718" s="136">
        <f t="shared" si="185"/>
        <v>0</v>
      </c>
      <c r="AO718" s="136">
        <f t="shared" si="185"/>
        <v>0</v>
      </c>
      <c r="AP718" s="136">
        <f t="shared" si="185"/>
        <v>0</v>
      </c>
      <c r="AQ718" s="136">
        <f t="shared" si="185"/>
        <v>0</v>
      </c>
      <c r="AR718" s="136">
        <f t="shared" si="185"/>
        <v>0</v>
      </c>
      <c r="AS718" s="136">
        <f t="shared" si="185"/>
        <v>0</v>
      </c>
      <c r="AT718" s="136">
        <f t="shared" si="185"/>
        <v>0</v>
      </c>
      <c r="AU718" s="136">
        <f t="shared" si="185"/>
        <v>0</v>
      </c>
      <c r="AV718" s="136">
        <f t="shared" si="185"/>
        <v>0</v>
      </c>
      <c r="AW718" s="136">
        <f t="shared" si="185"/>
        <v>0</v>
      </c>
      <c r="AX718" s="136">
        <f t="shared" si="185"/>
        <v>0</v>
      </c>
      <c r="AY718" s="136">
        <f t="shared" si="185"/>
        <v>0</v>
      </c>
      <c r="AZ718" s="136">
        <f t="shared" si="185"/>
        <v>0</v>
      </c>
      <c r="BA718" s="136">
        <f t="shared" si="185"/>
        <v>0</v>
      </c>
      <c r="BB718" s="136">
        <f t="shared" si="185"/>
        <v>0</v>
      </c>
      <c r="BC718" s="136">
        <f t="shared" si="185"/>
        <v>0</v>
      </c>
      <c r="BD718" s="136">
        <f t="shared" si="185"/>
        <v>0</v>
      </c>
      <c r="BE718" s="136">
        <f t="shared" si="185"/>
        <v>0</v>
      </c>
      <c r="BF718" s="136">
        <f t="shared" si="185"/>
        <v>0</v>
      </c>
      <c r="BG718" s="136">
        <f t="shared" si="185"/>
        <v>0</v>
      </c>
      <c r="BH718" s="136">
        <f t="shared" si="185"/>
        <v>0</v>
      </c>
      <c r="BI718" s="136">
        <f t="shared" si="185"/>
        <v>0</v>
      </c>
      <c r="BJ718" s="136">
        <f t="shared" si="185"/>
        <v>0</v>
      </c>
      <c r="BK718" s="136">
        <f t="shared" si="185"/>
        <v>0</v>
      </c>
      <c r="BL718" s="136">
        <f t="shared" si="185"/>
        <v>0</v>
      </c>
      <c r="BM718" s="136">
        <f t="shared" si="185"/>
        <v>0</v>
      </c>
      <c r="BN718" s="136">
        <f t="shared" si="185"/>
        <v>0</v>
      </c>
      <c r="BO718" s="136">
        <f t="shared" si="185"/>
        <v>0</v>
      </c>
      <c r="BP718" s="136">
        <f t="shared" si="184"/>
        <v>0</v>
      </c>
      <c r="BQ718" s="136">
        <f t="shared" si="184"/>
        <v>0</v>
      </c>
      <c r="BR718" s="136">
        <f t="shared" si="184"/>
        <v>0</v>
      </c>
      <c r="BS718" s="136">
        <f t="shared" si="184"/>
        <v>0</v>
      </c>
      <c r="BT718" s="136">
        <f t="shared" si="184"/>
        <v>0</v>
      </c>
      <c r="BU718" s="136">
        <f t="shared" si="184"/>
        <v>-469441</v>
      </c>
      <c r="BV718" s="136">
        <f t="shared" si="184"/>
        <v>0</v>
      </c>
      <c r="BW718" s="136">
        <f t="shared" si="184"/>
        <v>0</v>
      </c>
      <c r="BX718" s="136">
        <f t="shared" si="184"/>
        <v>0</v>
      </c>
      <c r="BY718" s="136">
        <f t="shared" si="184"/>
        <v>0</v>
      </c>
      <c r="CA718" s="136" t="e">
        <f>CA277-#REF!</f>
        <v>#REF!</v>
      </c>
      <c r="CB718" s="136" t="e">
        <f>CB277-#REF!</f>
        <v>#REF!</v>
      </c>
    </row>
    <row r="719" spans="8:80" hidden="1" x14ac:dyDescent="0.3">
      <c r="H719" s="136">
        <f t="shared" ref="H719:BS723" si="186">H279-BZ279</f>
        <v>-1529382</v>
      </c>
      <c r="I719" s="136">
        <f t="shared" si="186"/>
        <v>0</v>
      </c>
      <c r="J719" s="136">
        <f t="shared" si="186"/>
        <v>0</v>
      </c>
      <c r="K719" s="136">
        <f t="shared" si="186"/>
        <v>0</v>
      </c>
      <c r="L719" s="136">
        <f t="shared" si="186"/>
        <v>0</v>
      </c>
      <c r="M719" s="136">
        <f t="shared" si="186"/>
        <v>0</v>
      </c>
      <c r="N719" s="136">
        <f t="shared" si="186"/>
        <v>0</v>
      </c>
      <c r="O719" s="136">
        <f t="shared" si="186"/>
        <v>0</v>
      </c>
      <c r="P719" s="136">
        <f t="shared" si="186"/>
        <v>0</v>
      </c>
      <c r="Q719" s="136">
        <f t="shared" si="186"/>
        <v>0</v>
      </c>
      <c r="R719" s="136">
        <f t="shared" si="186"/>
        <v>-737566</v>
      </c>
      <c r="S719" s="136">
        <f t="shared" si="186"/>
        <v>0</v>
      </c>
      <c r="T719" s="136">
        <f t="shared" si="186"/>
        <v>0</v>
      </c>
      <c r="U719" s="136">
        <f t="shared" si="186"/>
        <v>0</v>
      </c>
      <c r="V719" s="136">
        <f t="shared" si="186"/>
        <v>0</v>
      </c>
      <c r="W719" s="136">
        <f t="shared" si="186"/>
        <v>0</v>
      </c>
      <c r="X719" s="136">
        <f t="shared" si="186"/>
        <v>0</v>
      </c>
      <c r="Y719" s="136">
        <f t="shared" si="186"/>
        <v>0</v>
      </c>
      <c r="Z719" s="136">
        <f t="shared" si="186"/>
        <v>0</v>
      </c>
      <c r="AA719" s="136">
        <f t="shared" si="186"/>
        <v>0</v>
      </c>
      <c r="AB719" s="136">
        <f t="shared" si="186"/>
        <v>-460542</v>
      </c>
      <c r="AC719" s="136">
        <f t="shared" si="186"/>
        <v>0</v>
      </c>
      <c r="AD719" s="136">
        <f t="shared" si="186"/>
        <v>0</v>
      </c>
      <c r="AE719" s="136">
        <f t="shared" si="186"/>
        <v>0</v>
      </c>
      <c r="AF719" s="136">
        <f t="shared" si="186"/>
        <v>0</v>
      </c>
      <c r="AG719" s="136">
        <f t="shared" si="186"/>
        <v>-331274</v>
      </c>
      <c r="AH719" s="136">
        <f t="shared" si="186"/>
        <v>0</v>
      </c>
      <c r="AI719" s="136">
        <f t="shared" si="186"/>
        <v>0</v>
      </c>
      <c r="AJ719" s="136">
        <f t="shared" si="186"/>
        <v>0</v>
      </c>
      <c r="AK719" s="136">
        <f t="shared" si="186"/>
        <v>0</v>
      </c>
      <c r="AL719" s="136">
        <f t="shared" si="186"/>
        <v>0</v>
      </c>
      <c r="AM719" s="136">
        <f t="shared" si="186"/>
        <v>0</v>
      </c>
      <c r="AN719" s="136">
        <f t="shared" si="186"/>
        <v>0</v>
      </c>
      <c r="AO719" s="136">
        <f t="shared" si="186"/>
        <v>0</v>
      </c>
      <c r="AP719" s="136">
        <f t="shared" si="186"/>
        <v>0</v>
      </c>
      <c r="AQ719" s="136">
        <f t="shared" si="186"/>
        <v>0</v>
      </c>
      <c r="AR719" s="136">
        <f t="shared" si="186"/>
        <v>0</v>
      </c>
      <c r="AS719" s="136">
        <f t="shared" si="186"/>
        <v>0</v>
      </c>
      <c r="AT719" s="136">
        <f t="shared" si="186"/>
        <v>0</v>
      </c>
      <c r="AU719" s="136">
        <f t="shared" si="186"/>
        <v>0</v>
      </c>
      <c r="AV719" s="136">
        <f t="shared" si="186"/>
        <v>0</v>
      </c>
      <c r="AW719" s="136">
        <f t="shared" si="186"/>
        <v>0</v>
      </c>
      <c r="AX719" s="136">
        <f t="shared" si="186"/>
        <v>0</v>
      </c>
      <c r="AY719" s="136">
        <f t="shared" si="186"/>
        <v>0</v>
      </c>
      <c r="AZ719" s="136">
        <f t="shared" si="186"/>
        <v>0</v>
      </c>
      <c r="BA719" s="136">
        <f t="shared" si="186"/>
        <v>0</v>
      </c>
      <c r="BB719" s="136">
        <f t="shared" si="186"/>
        <v>0</v>
      </c>
      <c r="BC719" s="136">
        <f t="shared" si="186"/>
        <v>0</v>
      </c>
      <c r="BD719" s="136">
        <f t="shared" si="186"/>
        <v>0</v>
      </c>
      <c r="BE719" s="136">
        <f t="shared" si="186"/>
        <v>0</v>
      </c>
      <c r="BF719" s="136">
        <f t="shared" si="186"/>
        <v>0</v>
      </c>
      <c r="BG719" s="136">
        <f t="shared" si="186"/>
        <v>0</v>
      </c>
      <c r="BH719" s="136">
        <f t="shared" si="186"/>
        <v>0</v>
      </c>
      <c r="BI719" s="136">
        <f t="shared" si="186"/>
        <v>0</v>
      </c>
      <c r="BJ719" s="136">
        <f t="shared" si="186"/>
        <v>0</v>
      </c>
      <c r="BK719" s="136">
        <f t="shared" si="186"/>
        <v>0</v>
      </c>
      <c r="BL719" s="136">
        <f t="shared" si="186"/>
        <v>0</v>
      </c>
      <c r="BM719" s="136">
        <f t="shared" si="186"/>
        <v>0</v>
      </c>
      <c r="BN719" s="136">
        <f t="shared" si="186"/>
        <v>0</v>
      </c>
      <c r="BO719" s="136">
        <f t="shared" si="186"/>
        <v>0</v>
      </c>
      <c r="BP719" s="136">
        <f t="shared" si="186"/>
        <v>0</v>
      </c>
      <c r="BQ719" s="136">
        <f t="shared" si="186"/>
        <v>0</v>
      </c>
      <c r="BR719" s="136">
        <f t="shared" si="186"/>
        <v>0</v>
      </c>
      <c r="BS719" s="136">
        <f t="shared" si="186"/>
        <v>0</v>
      </c>
      <c r="BT719" s="136">
        <f t="shared" ref="BP719:BY723" si="187">BT279-EL279</f>
        <v>0</v>
      </c>
      <c r="BU719" s="136">
        <f t="shared" si="187"/>
        <v>-737566</v>
      </c>
      <c r="BV719" s="136">
        <f t="shared" si="187"/>
        <v>0</v>
      </c>
      <c r="BW719" s="136">
        <f t="shared" si="187"/>
        <v>0</v>
      </c>
      <c r="BX719" s="136">
        <f t="shared" si="187"/>
        <v>0</v>
      </c>
      <c r="BY719" s="136">
        <f t="shared" si="187"/>
        <v>0</v>
      </c>
      <c r="CA719" s="136" t="e">
        <f>CA279-#REF!</f>
        <v>#REF!</v>
      </c>
      <c r="CB719" s="136" t="e">
        <f>CB279-#REF!</f>
        <v>#REF!</v>
      </c>
    </row>
    <row r="720" spans="8:80" hidden="1" x14ac:dyDescent="0.3">
      <c r="H720" s="136">
        <f t="shared" si="186"/>
        <v>0</v>
      </c>
      <c r="I720" s="136">
        <f t="shared" si="186"/>
        <v>0</v>
      </c>
      <c r="J720" s="136">
        <f t="shared" si="186"/>
        <v>0</v>
      </c>
      <c r="K720" s="136">
        <f t="shared" si="186"/>
        <v>0</v>
      </c>
      <c r="L720" s="136">
        <f t="shared" si="186"/>
        <v>0</v>
      </c>
      <c r="M720" s="136">
        <f t="shared" si="186"/>
        <v>0</v>
      </c>
      <c r="N720" s="136">
        <f t="shared" si="186"/>
        <v>0</v>
      </c>
      <c r="O720" s="136">
        <f t="shared" si="186"/>
        <v>0</v>
      </c>
      <c r="P720" s="136">
        <f t="shared" si="186"/>
        <v>0</v>
      </c>
      <c r="Q720" s="136">
        <f t="shared" si="186"/>
        <v>0</v>
      </c>
      <c r="R720" s="136">
        <f t="shared" si="186"/>
        <v>0</v>
      </c>
      <c r="S720" s="136">
        <f t="shared" si="186"/>
        <v>0</v>
      </c>
      <c r="T720" s="136">
        <f t="shared" si="186"/>
        <v>0</v>
      </c>
      <c r="U720" s="136">
        <f t="shared" si="186"/>
        <v>0</v>
      </c>
      <c r="V720" s="136">
        <f t="shared" si="186"/>
        <v>0</v>
      </c>
      <c r="W720" s="136">
        <f t="shared" si="186"/>
        <v>0</v>
      </c>
      <c r="X720" s="136">
        <f t="shared" si="186"/>
        <v>0</v>
      </c>
      <c r="Y720" s="136">
        <f t="shared" si="186"/>
        <v>0</v>
      </c>
      <c r="Z720" s="136">
        <f t="shared" si="186"/>
        <v>0</v>
      </c>
      <c r="AA720" s="136">
        <f t="shared" si="186"/>
        <v>0</v>
      </c>
      <c r="AB720" s="136">
        <f t="shared" si="186"/>
        <v>0</v>
      </c>
      <c r="AC720" s="136">
        <f t="shared" si="186"/>
        <v>0</v>
      </c>
      <c r="AD720" s="136">
        <f t="shared" si="186"/>
        <v>0</v>
      </c>
      <c r="AE720" s="136">
        <f t="shared" si="186"/>
        <v>0</v>
      </c>
      <c r="AF720" s="136">
        <f t="shared" si="186"/>
        <v>0</v>
      </c>
      <c r="AG720" s="136">
        <f t="shared" si="186"/>
        <v>0</v>
      </c>
      <c r="AH720" s="136">
        <f t="shared" si="186"/>
        <v>0</v>
      </c>
      <c r="AI720" s="136">
        <f t="shared" si="186"/>
        <v>0</v>
      </c>
      <c r="AJ720" s="136">
        <f t="shared" si="186"/>
        <v>0</v>
      </c>
      <c r="AK720" s="136">
        <f t="shared" si="186"/>
        <v>0</v>
      </c>
      <c r="AL720" s="136">
        <f t="shared" si="186"/>
        <v>0</v>
      </c>
      <c r="AM720" s="136">
        <f t="shared" si="186"/>
        <v>0</v>
      </c>
      <c r="AN720" s="136">
        <f t="shared" si="186"/>
        <v>0</v>
      </c>
      <c r="AO720" s="136">
        <f t="shared" si="186"/>
        <v>0</v>
      </c>
      <c r="AP720" s="136">
        <f t="shared" si="186"/>
        <v>0</v>
      </c>
      <c r="AQ720" s="136">
        <f t="shared" si="186"/>
        <v>0</v>
      </c>
      <c r="AR720" s="136">
        <f t="shared" si="186"/>
        <v>0</v>
      </c>
      <c r="AS720" s="136">
        <f t="shared" si="186"/>
        <v>0</v>
      </c>
      <c r="AT720" s="136">
        <f t="shared" si="186"/>
        <v>0</v>
      </c>
      <c r="AU720" s="136">
        <f t="shared" si="186"/>
        <v>0</v>
      </c>
      <c r="AV720" s="136">
        <f t="shared" si="186"/>
        <v>0</v>
      </c>
      <c r="AW720" s="136">
        <f t="shared" si="186"/>
        <v>0</v>
      </c>
      <c r="AX720" s="136">
        <f t="shared" si="186"/>
        <v>0</v>
      </c>
      <c r="AY720" s="136">
        <f t="shared" si="186"/>
        <v>0</v>
      </c>
      <c r="AZ720" s="136">
        <f t="shared" si="186"/>
        <v>0</v>
      </c>
      <c r="BA720" s="136">
        <f t="shared" si="186"/>
        <v>0</v>
      </c>
      <c r="BB720" s="136">
        <f t="shared" si="186"/>
        <v>0</v>
      </c>
      <c r="BC720" s="136">
        <f t="shared" si="186"/>
        <v>0</v>
      </c>
      <c r="BD720" s="136">
        <f t="shared" si="186"/>
        <v>0</v>
      </c>
      <c r="BE720" s="136">
        <f t="shared" si="186"/>
        <v>0</v>
      </c>
      <c r="BF720" s="136">
        <f t="shared" si="186"/>
        <v>0</v>
      </c>
      <c r="BG720" s="136">
        <f t="shared" si="186"/>
        <v>0</v>
      </c>
      <c r="BH720" s="136">
        <f t="shared" si="186"/>
        <v>0</v>
      </c>
      <c r="BI720" s="136">
        <f t="shared" si="186"/>
        <v>0</v>
      </c>
      <c r="BJ720" s="136">
        <f t="shared" si="186"/>
        <v>0</v>
      </c>
      <c r="BK720" s="136">
        <f t="shared" si="186"/>
        <v>0</v>
      </c>
      <c r="BL720" s="136">
        <f t="shared" si="186"/>
        <v>0</v>
      </c>
      <c r="BM720" s="136">
        <f t="shared" si="186"/>
        <v>0</v>
      </c>
      <c r="BN720" s="136">
        <f t="shared" si="186"/>
        <v>0</v>
      </c>
      <c r="BO720" s="136">
        <f t="shared" si="186"/>
        <v>0</v>
      </c>
      <c r="BP720" s="136">
        <f t="shared" si="187"/>
        <v>0</v>
      </c>
      <c r="BQ720" s="136">
        <f t="shared" si="187"/>
        <v>0</v>
      </c>
      <c r="BR720" s="136">
        <f t="shared" si="187"/>
        <v>0</v>
      </c>
      <c r="BS720" s="136">
        <f t="shared" si="187"/>
        <v>0</v>
      </c>
      <c r="BT720" s="136">
        <f t="shared" si="187"/>
        <v>0</v>
      </c>
      <c r="BU720" s="136">
        <f t="shared" si="187"/>
        <v>0</v>
      </c>
      <c r="BV720" s="136">
        <f t="shared" si="187"/>
        <v>0</v>
      </c>
      <c r="BW720" s="136">
        <f t="shared" si="187"/>
        <v>0</v>
      </c>
      <c r="BX720" s="136">
        <f t="shared" si="187"/>
        <v>0</v>
      </c>
      <c r="BY720" s="136">
        <f t="shared" si="187"/>
        <v>0</v>
      </c>
      <c r="CA720" s="136" t="e">
        <f>CA280-#REF!</f>
        <v>#REF!</v>
      </c>
      <c r="CB720" s="136" t="e">
        <f>CB280-#REF!</f>
        <v>#REF!</v>
      </c>
    </row>
    <row r="721" spans="8:80" hidden="1" x14ac:dyDescent="0.3">
      <c r="H721" s="136">
        <f t="shared" si="186"/>
        <v>0</v>
      </c>
      <c r="I721" s="136">
        <f t="shared" si="186"/>
        <v>0</v>
      </c>
      <c r="J721" s="136">
        <f t="shared" si="186"/>
        <v>0</v>
      </c>
      <c r="K721" s="136">
        <f t="shared" si="186"/>
        <v>0</v>
      </c>
      <c r="L721" s="136">
        <f t="shared" si="186"/>
        <v>0</v>
      </c>
      <c r="M721" s="136">
        <f t="shared" si="186"/>
        <v>0</v>
      </c>
      <c r="N721" s="136">
        <f t="shared" si="186"/>
        <v>0</v>
      </c>
      <c r="O721" s="136">
        <f t="shared" si="186"/>
        <v>0</v>
      </c>
      <c r="P721" s="136">
        <f t="shared" si="186"/>
        <v>0</v>
      </c>
      <c r="Q721" s="136">
        <f t="shared" si="186"/>
        <v>0</v>
      </c>
      <c r="R721" s="136">
        <f t="shared" si="186"/>
        <v>0</v>
      </c>
      <c r="S721" s="136">
        <f t="shared" si="186"/>
        <v>0</v>
      </c>
      <c r="T721" s="136">
        <f t="shared" si="186"/>
        <v>0</v>
      </c>
      <c r="U721" s="136">
        <f t="shared" si="186"/>
        <v>0</v>
      </c>
      <c r="V721" s="136">
        <f t="shared" si="186"/>
        <v>0</v>
      </c>
      <c r="W721" s="136">
        <f t="shared" si="186"/>
        <v>0</v>
      </c>
      <c r="X721" s="136">
        <f t="shared" si="186"/>
        <v>0</v>
      </c>
      <c r="Y721" s="136">
        <f t="shared" si="186"/>
        <v>0</v>
      </c>
      <c r="Z721" s="136">
        <f t="shared" si="186"/>
        <v>0</v>
      </c>
      <c r="AA721" s="136">
        <f t="shared" si="186"/>
        <v>0</v>
      </c>
      <c r="AB721" s="136">
        <f t="shared" si="186"/>
        <v>0</v>
      </c>
      <c r="AC721" s="136">
        <f t="shared" si="186"/>
        <v>0</v>
      </c>
      <c r="AD721" s="136">
        <f t="shared" si="186"/>
        <v>0</v>
      </c>
      <c r="AE721" s="136">
        <f t="shared" si="186"/>
        <v>0</v>
      </c>
      <c r="AF721" s="136">
        <f t="shared" si="186"/>
        <v>0</v>
      </c>
      <c r="AG721" s="136">
        <f t="shared" si="186"/>
        <v>0</v>
      </c>
      <c r="AH721" s="136">
        <f t="shared" si="186"/>
        <v>0</v>
      </c>
      <c r="AI721" s="136">
        <f t="shared" si="186"/>
        <v>0</v>
      </c>
      <c r="AJ721" s="136">
        <f t="shared" si="186"/>
        <v>0</v>
      </c>
      <c r="AK721" s="136">
        <f t="shared" si="186"/>
        <v>0</v>
      </c>
      <c r="AL721" s="136">
        <f t="shared" si="186"/>
        <v>0</v>
      </c>
      <c r="AM721" s="136">
        <f t="shared" si="186"/>
        <v>0</v>
      </c>
      <c r="AN721" s="136">
        <f t="shared" si="186"/>
        <v>0</v>
      </c>
      <c r="AO721" s="136">
        <f t="shared" si="186"/>
        <v>0</v>
      </c>
      <c r="AP721" s="136">
        <f t="shared" si="186"/>
        <v>0</v>
      </c>
      <c r="AQ721" s="136">
        <f t="shared" si="186"/>
        <v>0</v>
      </c>
      <c r="AR721" s="136">
        <f t="shared" si="186"/>
        <v>0</v>
      </c>
      <c r="AS721" s="136">
        <f t="shared" si="186"/>
        <v>0</v>
      </c>
      <c r="AT721" s="136">
        <f t="shared" si="186"/>
        <v>0</v>
      </c>
      <c r="AU721" s="136">
        <f t="shared" si="186"/>
        <v>0</v>
      </c>
      <c r="AV721" s="136">
        <f t="shared" si="186"/>
        <v>0</v>
      </c>
      <c r="AW721" s="136">
        <f t="shared" si="186"/>
        <v>0</v>
      </c>
      <c r="AX721" s="136">
        <f t="shared" si="186"/>
        <v>0</v>
      </c>
      <c r="AY721" s="136">
        <f t="shared" si="186"/>
        <v>0</v>
      </c>
      <c r="AZ721" s="136">
        <f t="shared" si="186"/>
        <v>0</v>
      </c>
      <c r="BA721" s="136">
        <f t="shared" si="186"/>
        <v>0</v>
      </c>
      <c r="BB721" s="136">
        <f t="shared" si="186"/>
        <v>0</v>
      </c>
      <c r="BC721" s="136">
        <f t="shared" si="186"/>
        <v>0</v>
      </c>
      <c r="BD721" s="136">
        <f t="shared" si="186"/>
        <v>0</v>
      </c>
      <c r="BE721" s="136">
        <f t="shared" si="186"/>
        <v>0</v>
      </c>
      <c r="BF721" s="136">
        <f t="shared" si="186"/>
        <v>0</v>
      </c>
      <c r="BG721" s="136">
        <f t="shared" si="186"/>
        <v>0</v>
      </c>
      <c r="BH721" s="136">
        <f t="shared" si="186"/>
        <v>0</v>
      </c>
      <c r="BI721" s="136">
        <f t="shared" si="186"/>
        <v>0</v>
      </c>
      <c r="BJ721" s="136">
        <f t="shared" si="186"/>
        <v>0</v>
      </c>
      <c r="BK721" s="136">
        <f t="shared" si="186"/>
        <v>0</v>
      </c>
      <c r="BL721" s="136">
        <f t="shared" si="186"/>
        <v>0</v>
      </c>
      <c r="BM721" s="136">
        <f t="shared" si="186"/>
        <v>0</v>
      </c>
      <c r="BN721" s="136">
        <f t="shared" si="186"/>
        <v>0</v>
      </c>
      <c r="BO721" s="136">
        <f t="shared" si="186"/>
        <v>0</v>
      </c>
      <c r="BP721" s="136">
        <f t="shared" si="187"/>
        <v>0</v>
      </c>
      <c r="BQ721" s="136">
        <f t="shared" si="187"/>
        <v>0</v>
      </c>
      <c r="BR721" s="136">
        <f t="shared" si="187"/>
        <v>0</v>
      </c>
      <c r="BS721" s="136">
        <f t="shared" si="187"/>
        <v>0</v>
      </c>
      <c r="BT721" s="136">
        <f t="shared" si="187"/>
        <v>0</v>
      </c>
      <c r="BU721" s="136">
        <f t="shared" si="187"/>
        <v>0</v>
      </c>
      <c r="BV721" s="136">
        <f t="shared" si="187"/>
        <v>0</v>
      </c>
      <c r="BW721" s="136">
        <f t="shared" si="187"/>
        <v>0</v>
      </c>
      <c r="BX721" s="136">
        <f t="shared" si="187"/>
        <v>0</v>
      </c>
      <c r="BY721" s="136">
        <f t="shared" si="187"/>
        <v>0</v>
      </c>
      <c r="CA721" s="136" t="e">
        <f>CA281-#REF!</f>
        <v>#REF!</v>
      </c>
      <c r="CB721" s="136" t="e">
        <f>CB281-#REF!</f>
        <v>#REF!</v>
      </c>
    </row>
    <row r="722" spans="8:80" hidden="1" x14ac:dyDescent="0.3">
      <c r="H722" s="136">
        <f t="shared" si="186"/>
        <v>0</v>
      </c>
      <c r="I722" s="136">
        <f t="shared" si="186"/>
        <v>0</v>
      </c>
      <c r="J722" s="136">
        <f t="shared" si="186"/>
        <v>0</v>
      </c>
      <c r="K722" s="136">
        <f t="shared" si="186"/>
        <v>0</v>
      </c>
      <c r="L722" s="136">
        <f t="shared" si="186"/>
        <v>0</v>
      </c>
      <c r="M722" s="136">
        <f t="shared" si="186"/>
        <v>0</v>
      </c>
      <c r="N722" s="136">
        <f t="shared" si="186"/>
        <v>0</v>
      </c>
      <c r="O722" s="136">
        <f t="shared" si="186"/>
        <v>0</v>
      </c>
      <c r="P722" s="136">
        <f t="shared" si="186"/>
        <v>0</v>
      </c>
      <c r="Q722" s="136">
        <f t="shared" si="186"/>
        <v>0</v>
      </c>
      <c r="R722" s="136">
        <f t="shared" si="186"/>
        <v>0</v>
      </c>
      <c r="S722" s="136">
        <f t="shared" si="186"/>
        <v>0</v>
      </c>
      <c r="T722" s="136">
        <f t="shared" si="186"/>
        <v>0</v>
      </c>
      <c r="U722" s="136">
        <f t="shared" si="186"/>
        <v>0</v>
      </c>
      <c r="V722" s="136">
        <f t="shared" si="186"/>
        <v>0</v>
      </c>
      <c r="W722" s="136">
        <f t="shared" si="186"/>
        <v>0</v>
      </c>
      <c r="X722" s="136">
        <f t="shared" si="186"/>
        <v>0</v>
      </c>
      <c r="Y722" s="136">
        <f t="shared" si="186"/>
        <v>0</v>
      </c>
      <c r="Z722" s="136">
        <f t="shared" si="186"/>
        <v>0</v>
      </c>
      <c r="AA722" s="136">
        <f t="shared" si="186"/>
        <v>0</v>
      </c>
      <c r="AB722" s="136">
        <f t="shared" si="186"/>
        <v>0</v>
      </c>
      <c r="AC722" s="136">
        <f t="shared" si="186"/>
        <v>0</v>
      </c>
      <c r="AD722" s="136">
        <f t="shared" si="186"/>
        <v>0</v>
      </c>
      <c r="AE722" s="136">
        <f t="shared" si="186"/>
        <v>0</v>
      </c>
      <c r="AF722" s="136">
        <f t="shared" si="186"/>
        <v>0</v>
      </c>
      <c r="AG722" s="136">
        <f t="shared" si="186"/>
        <v>0</v>
      </c>
      <c r="AH722" s="136">
        <f t="shared" si="186"/>
        <v>0</v>
      </c>
      <c r="AI722" s="136">
        <f t="shared" si="186"/>
        <v>0</v>
      </c>
      <c r="AJ722" s="136">
        <f t="shared" si="186"/>
        <v>0</v>
      </c>
      <c r="AK722" s="136">
        <f t="shared" si="186"/>
        <v>0</v>
      </c>
      <c r="AL722" s="136">
        <f t="shared" si="186"/>
        <v>0</v>
      </c>
      <c r="AM722" s="136">
        <f t="shared" si="186"/>
        <v>0</v>
      </c>
      <c r="AN722" s="136">
        <f t="shared" si="186"/>
        <v>0</v>
      </c>
      <c r="AO722" s="136">
        <f t="shared" si="186"/>
        <v>0</v>
      </c>
      <c r="AP722" s="136">
        <f t="shared" si="186"/>
        <v>0</v>
      </c>
      <c r="AQ722" s="136">
        <f t="shared" si="186"/>
        <v>0</v>
      </c>
      <c r="AR722" s="136">
        <f t="shared" si="186"/>
        <v>0</v>
      </c>
      <c r="AS722" s="136">
        <f t="shared" si="186"/>
        <v>0</v>
      </c>
      <c r="AT722" s="136">
        <f t="shared" si="186"/>
        <v>0</v>
      </c>
      <c r="AU722" s="136">
        <f t="shared" si="186"/>
        <v>0</v>
      </c>
      <c r="AV722" s="136">
        <f t="shared" si="186"/>
        <v>0</v>
      </c>
      <c r="AW722" s="136">
        <f t="shared" si="186"/>
        <v>0</v>
      </c>
      <c r="AX722" s="136">
        <f t="shared" si="186"/>
        <v>0</v>
      </c>
      <c r="AY722" s="136">
        <f t="shared" si="186"/>
        <v>0</v>
      </c>
      <c r="AZ722" s="136">
        <f t="shared" si="186"/>
        <v>0</v>
      </c>
      <c r="BA722" s="136">
        <f t="shared" si="186"/>
        <v>0</v>
      </c>
      <c r="BB722" s="136">
        <f t="shared" si="186"/>
        <v>0</v>
      </c>
      <c r="BC722" s="136">
        <f t="shared" si="186"/>
        <v>0</v>
      </c>
      <c r="BD722" s="136">
        <f t="shared" si="186"/>
        <v>0</v>
      </c>
      <c r="BE722" s="136">
        <f t="shared" si="186"/>
        <v>0</v>
      </c>
      <c r="BF722" s="136">
        <f t="shared" si="186"/>
        <v>0</v>
      </c>
      <c r="BG722" s="136">
        <f t="shared" si="186"/>
        <v>0</v>
      </c>
      <c r="BH722" s="136">
        <f t="shared" si="186"/>
        <v>0</v>
      </c>
      <c r="BI722" s="136">
        <f t="shared" si="186"/>
        <v>0</v>
      </c>
      <c r="BJ722" s="136">
        <f t="shared" si="186"/>
        <v>0</v>
      </c>
      <c r="BK722" s="136">
        <f t="shared" si="186"/>
        <v>0</v>
      </c>
      <c r="BL722" s="136">
        <f t="shared" si="186"/>
        <v>0</v>
      </c>
      <c r="BM722" s="136">
        <f t="shared" si="186"/>
        <v>0</v>
      </c>
      <c r="BN722" s="136">
        <f t="shared" si="186"/>
        <v>0</v>
      </c>
      <c r="BO722" s="136">
        <f t="shared" si="186"/>
        <v>0</v>
      </c>
      <c r="BP722" s="136">
        <f t="shared" si="187"/>
        <v>0</v>
      </c>
      <c r="BQ722" s="136">
        <f t="shared" si="187"/>
        <v>0</v>
      </c>
      <c r="BR722" s="136">
        <f t="shared" si="187"/>
        <v>0</v>
      </c>
      <c r="BS722" s="136">
        <f t="shared" si="187"/>
        <v>0</v>
      </c>
      <c r="BT722" s="136">
        <f t="shared" si="187"/>
        <v>0</v>
      </c>
      <c r="BU722" s="136">
        <f t="shared" si="187"/>
        <v>0</v>
      </c>
      <c r="BV722" s="136">
        <f t="shared" si="187"/>
        <v>0</v>
      </c>
      <c r="BW722" s="136">
        <f t="shared" si="187"/>
        <v>0</v>
      </c>
      <c r="BX722" s="136">
        <f t="shared" si="187"/>
        <v>0</v>
      </c>
      <c r="BY722" s="136">
        <f t="shared" si="187"/>
        <v>0</v>
      </c>
      <c r="CA722" s="136" t="e">
        <f>CA282-#REF!</f>
        <v>#REF!</v>
      </c>
      <c r="CB722" s="136" t="e">
        <f>CB282-#REF!</f>
        <v>#REF!</v>
      </c>
    </row>
    <row r="723" spans="8:80" hidden="1" x14ac:dyDescent="0.3">
      <c r="H723" s="136">
        <f t="shared" si="186"/>
        <v>0</v>
      </c>
      <c r="I723" s="136">
        <f t="shared" si="186"/>
        <v>0</v>
      </c>
      <c r="J723" s="136">
        <f t="shared" si="186"/>
        <v>0</v>
      </c>
      <c r="K723" s="136">
        <f t="shared" si="186"/>
        <v>0</v>
      </c>
      <c r="L723" s="136">
        <f t="shared" si="186"/>
        <v>0</v>
      </c>
      <c r="M723" s="136">
        <f t="shared" si="186"/>
        <v>0</v>
      </c>
      <c r="N723" s="136">
        <f t="shared" si="186"/>
        <v>0</v>
      </c>
      <c r="O723" s="136">
        <f t="shared" si="186"/>
        <v>0</v>
      </c>
      <c r="P723" s="136">
        <f t="shared" si="186"/>
        <v>0</v>
      </c>
      <c r="Q723" s="136">
        <f t="shared" si="186"/>
        <v>0</v>
      </c>
      <c r="R723" s="136">
        <f t="shared" si="186"/>
        <v>0</v>
      </c>
      <c r="S723" s="136">
        <f t="shared" ref="S723:BO723" si="188">S283-CK283</f>
        <v>0</v>
      </c>
      <c r="T723" s="136">
        <f t="shared" si="188"/>
        <v>0</v>
      </c>
      <c r="U723" s="136">
        <f t="shared" si="188"/>
        <v>0</v>
      </c>
      <c r="V723" s="136">
        <f t="shared" si="188"/>
        <v>0</v>
      </c>
      <c r="W723" s="136">
        <f t="shared" si="188"/>
        <v>0</v>
      </c>
      <c r="X723" s="136">
        <f t="shared" si="188"/>
        <v>0</v>
      </c>
      <c r="Y723" s="136">
        <f t="shared" si="188"/>
        <v>0</v>
      </c>
      <c r="Z723" s="136">
        <f t="shared" si="188"/>
        <v>0</v>
      </c>
      <c r="AA723" s="136">
        <f t="shared" si="188"/>
        <v>0</v>
      </c>
      <c r="AB723" s="136">
        <f t="shared" si="188"/>
        <v>0</v>
      </c>
      <c r="AC723" s="136">
        <f t="shared" si="188"/>
        <v>0</v>
      </c>
      <c r="AD723" s="136">
        <f t="shared" si="188"/>
        <v>0</v>
      </c>
      <c r="AE723" s="136">
        <f t="shared" si="188"/>
        <v>0</v>
      </c>
      <c r="AF723" s="136">
        <f t="shared" si="188"/>
        <v>0</v>
      </c>
      <c r="AG723" s="136">
        <f t="shared" si="188"/>
        <v>0</v>
      </c>
      <c r="AH723" s="136">
        <f t="shared" si="188"/>
        <v>0</v>
      </c>
      <c r="AI723" s="136">
        <f t="shared" si="188"/>
        <v>0</v>
      </c>
      <c r="AJ723" s="136">
        <f t="shared" si="188"/>
        <v>0</v>
      </c>
      <c r="AK723" s="136">
        <f t="shared" si="188"/>
        <v>0</v>
      </c>
      <c r="AL723" s="136">
        <f t="shared" si="188"/>
        <v>0</v>
      </c>
      <c r="AM723" s="136">
        <f t="shared" si="188"/>
        <v>0</v>
      </c>
      <c r="AN723" s="136">
        <f t="shared" si="188"/>
        <v>0</v>
      </c>
      <c r="AO723" s="136">
        <f t="shared" si="188"/>
        <v>0</v>
      </c>
      <c r="AP723" s="136">
        <f t="shared" si="188"/>
        <v>0</v>
      </c>
      <c r="AQ723" s="136">
        <f t="shared" si="188"/>
        <v>0</v>
      </c>
      <c r="AR723" s="136">
        <f t="shared" si="188"/>
        <v>0</v>
      </c>
      <c r="AS723" s="136">
        <f t="shared" si="188"/>
        <v>0</v>
      </c>
      <c r="AT723" s="136">
        <f t="shared" si="188"/>
        <v>0</v>
      </c>
      <c r="AU723" s="136">
        <f t="shared" si="188"/>
        <v>0</v>
      </c>
      <c r="AV723" s="136">
        <f t="shared" si="188"/>
        <v>0</v>
      </c>
      <c r="AW723" s="136">
        <f t="shared" si="188"/>
        <v>0</v>
      </c>
      <c r="AX723" s="136">
        <f t="shared" si="188"/>
        <v>0</v>
      </c>
      <c r="AY723" s="136">
        <f t="shared" si="188"/>
        <v>0</v>
      </c>
      <c r="AZ723" s="136">
        <f t="shared" si="188"/>
        <v>0</v>
      </c>
      <c r="BA723" s="136">
        <f t="shared" si="188"/>
        <v>0</v>
      </c>
      <c r="BB723" s="136">
        <f t="shared" si="188"/>
        <v>0</v>
      </c>
      <c r="BC723" s="136">
        <f t="shared" si="188"/>
        <v>0</v>
      </c>
      <c r="BD723" s="136">
        <f t="shared" si="188"/>
        <v>0</v>
      </c>
      <c r="BE723" s="136">
        <f t="shared" si="188"/>
        <v>0</v>
      </c>
      <c r="BF723" s="136">
        <f t="shared" si="188"/>
        <v>0</v>
      </c>
      <c r="BG723" s="136">
        <f t="shared" si="188"/>
        <v>0</v>
      </c>
      <c r="BH723" s="136">
        <f t="shared" si="188"/>
        <v>0</v>
      </c>
      <c r="BI723" s="136">
        <f t="shared" si="188"/>
        <v>0</v>
      </c>
      <c r="BJ723" s="136">
        <f t="shared" si="188"/>
        <v>0</v>
      </c>
      <c r="BK723" s="136">
        <f t="shared" si="188"/>
        <v>0</v>
      </c>
      <c r="BL723" s="136">
        <f t="shared" si="188"/>
        <v>0</v>
      </c>
      <c r="BM723" s="136">
        <f t="shared" si="188"/>
        <v>0</v>
      </c>
      <c r="BN723" s="136">
        <f t="shared" si="188"/>
        <v>0</v>
      </c>
      <c r="BO723" s="136">
        <f t="shared" si="188"/>
        <v>0</v>
      </c>
      <c r="BP723" s="136">
        <f t="shared" si="187"/>
        <v>0</v>
      </c>
      <c r="BQ723" s="136">
        <f t="shared" si="187"/>
        <v>0</v>
      </c>
      <c r="BR723" s="136">
        <f t="shared" si="187"/>
        <v>0</v>
      </c>
      <c r="BS723" s="136">
        <f t="shared" si="187"/>
        <v>0</v>
      </c>
      <c r="BT723" s="136">
        <f t="shared" si="187"/>
        <v>0</v>
      </c>
      <c r="BU723" s="136">
        <f t="shared" si="187"/>
        <v>0</v>
      </c>
      <c r="BV723" s="136">
        <f t="shared" si="187"/>
        <v>0</v>
      </c>
      <c r="BW723" s="136">
        <f t="shared" si="187"/>
        <v>0</v>
      </c>
      <c r="BX723" s="136">
        <f t="shared" si="187"/>
        <v>0</v>
      </c>
      <c r="BY723" s="136">
        <f t="shared" si="187"/>
        <v>0</v>
      </c>
      <c r="CA723" s="136" t="e">
        <f>CA283-#REF!</f>
        <v>#REF!</v>
      </c>
      <c r="CB723" s="136" t="e">
        <f>CB283-#REF!</f>
        <v>#REF!</v>
      </c>
    </row>
    <row r="724" spans="8:80" hidden="1" x14ac:dyDescent="0.3">
      <c r="H724" s="136">
        <f t="shared" ref="H724:BS728" si="189">H285-BZ285</f>
        <v>0</v>
      </c>
      <c r="I724" s="136">
        <f t="shared" si="189"/>
        <v>0</v>
      </c>
      <c r="J724" s="136">
        <f t="shared" si="189"/>
        <v>0</v>
      </c>
      <c r="K724" s="136">
        <f t="shared" si="189"/>
        <v>0</v>
      </c>
      <c r="L724" s="136">
        <f t="shared" si="189"/>
        <v>0</v>
      </c>
      <c r="M724" s="136">
        <f t="shared" si="189"/>
        <v>0</v>
      </c>
      <c r="N724" s="136">
        <f t="shared" si="189"/>
        <v>0</v>
      </c>
      <c r="O724" s="136">
        <f t="shared" si="189"/>
        <v>0</v>
      </c>
      <c r="P724" s="136">
        <f t="shared" si="189"/>
        <v>0</v>
      </c>
      <c r="Q724" s="136">
        <f t="shared" si="189"/>
        <v>0</v>
      </c>
      <c r="R724" s="136">
        <f t="shared" si="189"/>
        <v>0</v>
      </c>
      <c r="S724" s="136">
        <f t="shared" si="189"/>
        <v>0</v>
      </c>
      <c r="T724" s="136">
        <f t="shared" si="189"/>
        <v>0</v>
      </c>
      <c r="U724" s="136">
        <f t="shared" si="189"/>
        <v>0</v>
      </c>
      <c r="V724" s="136">
        <f t="shared" si="189"/>
        <v>0</v>
      </c>
      <c r="W724" s="136">
        <f t="shared" si="189"/>
        <v>0</v>
      </c>
      <c r="X724" s="136">
        <f t="shared" si="189"/>
        <v>0</v>
      </c>
      <c r="Y724" s="136">
        <f t="shared" si="189"/>
        <v>0</v>
      </c>
      <c r="Z724" s="136">
        <f t="shared" si="189"/>
        <v>0</v>
      </c>
      <c r="AA724" s="136">
        <f t="shared" si="189"/>
        <v>0</v>
      </c>
      <c r="AB724" s="136">
        <f t="shared" si="189"/>
        <v>0</v>
      </c>
      <c r="AC724" s="136">
        <f t="shared" si="189"/>
        <v>0</v>
      </c>
      <c r="AD724" s="136">
        <f t="shared" si="189"/>
        <v>0</v>
      </c>
      <c r="AE724" s="136">
        <f t="shared" si="189"/>
        <v>0</v>
      </c>
      <c r="AF724" s="136">
        <f t="shared" si="189"/>
        <v>0</v>
      </c>
      <c r="AG724" s="136">
        <f t="shared" si="189"/>
        <v>0</v>
      </c>
      <c r="AH724" s="136">
        <f t="shared" si="189"/>
        <v>0</v>
      </c>
      <c r="AI724" s="136">
        <f t="shared" si="189"/>
        <v>0</v>
      </c>
      <c r="AJ724" s="136">
        <f t="shared" si="189"/>
        <v>0</v>
      </c>
      <c r="AK724" s="136">
        <f t="shared" si="189"/>
        <v>0</v>
      </c>
      <c r="AL724" s="136">
        <f t="shared" si="189"/>
        <v>0</v>
      </c>
      <c r="AM724" s="136">
        <f t="shared" si="189"/>
        <v>0</v>
      </c>
      <c r="AN724" s="136">
        <f t="shared" si="189"/>
        <v>0</v>
      </c>
      <c r="AO724" s="136">
        <f t="shared" si="189"/>
        <v>0</v>
      </c>
      <c r="AP724" s="136">
        <f t="shared" si="189"/>
        <v>0</v>
      </c>
      <c r="AQ724" s="136">
        <f t="shared" si="189"/>
        <v>0</v>
      </c>
      <c r="AR724" s="136">
        <f t="shared" si="189"/>
        <v>0</v>
      </c>
      <c r="AS724" s="136">
        <f t="shared" si="189"/>
        <v>0</v>
      </c>
      <c r="AT724" s="136">
        <f t="shared" si="189"/>
        <v>0</v>
      </c>
      <c r="AU724" s="136">
        <f t="shared" si="189"/>
        <v>0</v>
      </c>
      <c r="AV724" s="136">
        <f t="shared" si="189"/>
        <v>0</v>
      </c>
      <c r="AW724" s="136">
        <f t="shared" si="189"/>
        <v>0</v>
      </c>
      <c r="AX724" s="136">
        <f t="shared" si="189"/>
        <v>0</v>
      </c>
      <c r="AY724" s="136">
        <f t="shared" si="189"/>
        <v>0</v>
      </c>
      <c r="AZ724" s="136">
        <f t="shared" si="189"/>
        <v>0</v>
      </c>
      <c r="BA724" s="136">
        <f t="shared" si="189"/>
        <v>0</v>
      </c>
      <c r="BB724" s="136">
        <f t="shared" si="189"/>
        <v>0</v>
      </c>
      <c r="BC724" s="136">
        <f t="shared" si="189"/>
        <v>0</v>
      </c>
      <c r="BD724" s="136">
        <f t="shared" si="189"/>
        <v>0</v>
      </c>
      <c r="BE724" s="136">
        <f t="shared" si="189"/>
        <v>0</v>
      </c>
      <c r="BF724" s="136">
        <f t="shared" si="189"/>
        <v>0</v>
      </c>
      <c r="BG724" s="136">
        <f t="shared" si="189"/>
        <v>0</v>
      </c>
      <c r="BH724" s="136">
        <f t="shared" si="189"/>
        <v>0</v>
      </c>
      <c r="BI724" s="136">
        <f t="shared" si="189"/>
        <v>0</v>
      </c>
      <c r="BJ724" s="136">
        <f t="shared" si="189"/>
        <v>0</v>
      </c>
      <c r="BK724" s="136">
        <f t="shared" si="189"/>
        <v>0</v>
      </c>
      <c r="BL724" s="136">
        <f t="shared" si="189"/>
        <v>0</v>
      </c>
      <c r="BM724" s="136">
        <f t="shared" si="189"/>
        <v>0</v>
      </c>
      <c r="BN724" s="136">
        <f t="shared" si="189"/>
        <v>0</v>
      </c>
      <c r="BO724" s="136">
        <f t="shared" si="189"/>
        <v>0</v>
      </c>
      <c r="BP724" s="136">
        <f t="shared" si="189"/>
        <v>0</v>
      </c>
      <c r="BQ724" s="136">
        <f t="shared" si="189"/>
        <v>0</v>
      </c>
      <c r="BR724" s="136">
        <f t="shared" si="189"/>
        <v>0</v>
      </c>
      <c r="BS724" s="136">
        <f t="shared" si="189"/>
        <v>0</v>
      </c>
      <c r="BT724" s="136">
        <f t="shared" ref="BP724:BY728" si="190">BT285-EL285</f>
        <v>0</v>
      </c>
      <c r="BU724" s="136">
        <f t="shared" si="190"/>
        <v>0</v>
      </c>
      <c r="BV724" s="136">
        <f t="shared" si="190"/>
        <v>0</v>
      </c>
      <c r="BW724" s="136">
        <f t="shared" si="190"/>
        <v>0</v>
      </c>
      <c r="BX724" s="136">
        <f t="shared" si="190"/>
        <v>0</v>
      </c>
      <c r="BY724" s="136">
        <f t="shared" si="190"/>
        <v>0</v>
      </c>
      <c r="CA724" s="136" t="e">
        <f>CA285-#REF!</f>
        <v>#REF!</v>
      </c>
      <c r="CB724" s="136" t="e">
        <f>CB285-#REF!</f>
        <v>#REF!</v>
      </c>
    </row>
    <row r="725" spans="8:80" hidden="1" x14ac:dyDescent="0.3">
      <c r="H725" s="136">
        <f t="shared" si="189"/>
        <v>0</v>
      </c>
      <c r="I725" s="136">
        <f t="shared" si="189"/>
        <v>0</v>
      </c>
      <c r="J725" s="136">
        <f t="shared" si="189"/>
        <v>0</v>
      </c>
      <c r="K725" s="136">
        <f t="shared" si="189"/>
        <v>0</v>
      </c>
      <c r="L725" s="136">
        <f t="shared" si="189"/>
        <v>0</v>
      </c>
      <c r="M725" s="136">
        <f t="shared" si="189"/>
        <v>0</v>
      </c>
      <c r="N725" s="136">
        <f t="shared" si="189"/>
        <v>0</v>
      </c>
      <c r="O725" s="136">
        <f t="shared" si="189"/>
        <v>0</v>
      </c>
      <c r="P725" s="136">
        <f t="shared" si="189"/>
        <v>0</v>
      </c>
      <c r="Q725" s="136">
        <f t="shared" si="189"/>
        <v>0</v>
      </c>
      <c r="R725" s="136">
        <f t="shared" si="189"/>
        <v>0</v>
      </c>
      <c r="S725" s="136">
        <f t="shared" si="189"/>
        <v>0</v>
      </c>
      <c r="T725" s="136">
        <f t="shared" si="189"/>
        <v>0</v>
      </c>
      <c r="U725" s="136">
        <f t="shared" si="189"/>
        <v>0</v>
      </c>
      <c r="V725" s="136">
        <f t="shared" si="189"/>
        <v>0</v>
      </c>
      <c r="W725" s="136">
        <f t="shared" si="189"/>
        <v>0</v>
      </c>
      <c r="X725" s="136">
        <f t="shared" si="189"/>
        <v>0</v>
      </c>
      <c r="Y725" s="136">
        <f t="shared" si="189"/>
        <v>0</v>
      </c>
      <c r="Z725" s="136">
        <f t="shared" si="189"/>
        <v>0</v>
      </c>
      <c r="AA725" s="136">
        <f t="shared" si="189"/>
        <v>0</v>
      </c>
      <c r="AB725" s="136">
        <f t="shared" si="189"/>
        <v>0</v>
      </c>
      <c r="AC725" s="136">
        <f t="shared" si="189"/>
        <v>0</v>
      </c>
      <c r="AD725" s="136">
        <f t="shared" si="189"/>
        <v>0</v>
      </c>
      <c r="AE725" s="136">
        <f t="shared" si="189"/>
        <v>0</v>
      </c>
      <c r="AF725" s="136">
        <f t="shared" si="189"/>
        <v>0</v>
      </c>
      <c r="AG725" s="136">
        <f t="shared" si="189"/>
        <v>0</v>
      </c>
      <c r="AH725" s="136">
        <f t="shared" si="189"/>
        <v>0</v>
      </c>
      <c r="AI725" s="136">
        <f t="shared" si="189"/>
        <v>0</v>
      </c>
      <c r="AJ725" s="136">
        <f t="shared" si="189"/>
        <v>0</v>
      </c>
      <c r="AK725" s="136">
        <f t="shared" si="189"/>
        <v>0</v>
      </c>
      <c r="AL725" s="136">
        <f t="shared" si="189"/>
        <v>0</v>
      </c>
      <c r="AM725" s="136">
        <f t="shared" si="189"/>
        <v>0</v>
      </c>
      <c r="AN725" s="136">
        <f t="shared" si="189"/>
        <v>0</v>
      </c>
      <c r="AO725" s="136">
        <f t="shared" si="189"/>
        <v>0</v>
      </c>
      <c r="AP725" s="136">
        <f t="shared" si="189"/>
        <v>0</v>
      </c>
      <c r="AQ725" s="136">
        <f t="shared" si="189"/>
        <v>0</v>
      </c>
      <c r="AR725" s="136">
        <f t="shared" si="189"/>
        <v>0</v>
      </c>
      <c r="AS725" s="136">
        <f t="shared" si="189"/>
        <v>0</v>
      </c>
      <c r="AT725" s="136">
        <f t="shared" si="189"/>
        <v>0</v>
      </c>
      <c r="AU725" s="136">
        <f t="shared" si="189"/>
        <v>0</v>
      </c>
      <c r="AV725" s="136">
        <f t="shared" si="189"/>
        <v>0</v>
      </c>
      <c r="AW725" s="136">
        <f t="shared" si="189"/>
        <v>0</v>
      </c>
      <c r="AX725" s="136">
        <f t="shared" si="189"/>
        <v>0</v>
      </c>
      <c r="AY725" s="136">
        <f t="shared" si="189"/>
        <v>0</v>
      </c>
      <c r="AZ725" s="136">
        <f t="shared" si="189"/>
        <v>0</v>
      </c>
      <c r="BA725" s="136">
        <f t="shared" si="189"/>
        <v>0</v>
      </c>
      <c r="BB725" s="136">
        <f t="shared" si="189"/>
        <v>0</v>
      </c>
      <c r="BC725" s="136">
        <f t="shared" si="189"/>
        <v>0</v>
      </c>
      <c r="BD725" s="136">
        <f t="shared" si="189"/>
        <v>0</v>
      </c>
      <c r="BE725" s="136">
        <f t="shared" si="189"/>
        <v>0</v>
      </c>
      <c r="BF725" s="136">
        <f t="shared" si="189"/>
        <v>0</v>
      </c>
      <c r="BG725" s="136">
        <f t="shared" si="189"/>
        <v>0</v>
      </c>
      <c r="BH725" s="136">
        <f t="shared" si="189"/>
        <v>0</v>
      </c>
      <c r="BI725" s="136">
        <f t="shared" si="189"/>
        <v>0</v>
      </c>
      <c r="BJ725" s="136">
        <f t="shared" si="189"/>
        <v>0</v>
      </c>
      <c r="BK725" s="136">
        <f t="shared" si="189"/>
        <v>0</v>
      </c>
      <c r="BL725" s="136">
        <f t="shared" si="189"/>
        <v>0</v>
      </c>
      <c r="BM725" s="136">
        <f t="shared" si="189"/>
        <v>0</v>
      </c>
      <c r="BN725" s="136">
        <f t="shared" si="189"/>
        <v>0</v>
      </c>
      <c r="BO725" s="136">
        <f t="shared" si="189"/>
        <v>0</v>
      </c>
      <c r="BP725" s="136">
        <f t="shared" si="190"/>
        <v>0</v>
      </c>
      <c r="BQ725" s="136">
        <f t="shared" si="190"/>
        <v>0</v>
      </c>
      <c r="BR725" s="136">
        <f t="shared" si="190"/>
        <v>0</v>
      </c>
      <c r="BS725" s="136">
        <f t="shared" si="190"/>
        <v>0</v>
      </c>
      <c r="BT725" s="136">
        <f t="shared" si="190"/>
        <v>0</v>
      </c>
      <c r="BU725" s="136">
        <f t="shared" si="190"/>
        <v>0</v>
      </c>
      <c r="BV725" s="136">
        <f t="shared" si="190"/>
        <v>0</v>
      </c>
      <c r="BW725" s="136">
        <f t="shared" si="190"/>
        <v>0</v>
      </c>
      <c r="BX725" s="136">
        <f t="shared" si="190"/>
        <v>0</v>
      </c>
      <c r="BY725" s="136">
        <f t="shared" si="190"/>
        <v>0</v>
      </c>
      <c r="CA725" s="136" t="e">
        <f>CA286-#REF!</f>
        <v>#REF!</v>
      </c>
      <c r="CB725" s="136" t="e">
        <f>CB286-#REF!</f>
        <v>#REF!</v>
      </c>
    </row>
    <row r="726" spans="8:80" hidden="1" x14ac:dyDescent="0.3">
      <c r="H726" s="136">
        <f t="shared" si="189"/>
        <v>-12519691</v>
      </c>
      <c r="I726" s="136">
        <f t="shared" si="189"/>
        <v>0</v>
      </c>
      <c r="J726" s="136">
        <f t="shared" si="189"/>
        <v>0</v>
      </c>
      <c r="K726" s="136">
        <f t="shared" si="189"/>
        <v>0</v>
      </c>
      <c r="L726" s="136">
        <f t="shared" si="189"/>
        <v>0</v>
      </c>
      <c r="M726" s="136">
        <f t="shared" si="189"/>
        <v>0</v>
      </c>
      <c r="N726" s="136">
        <f t="shared" si="189"/>
        <v>0</v>
      </c>
      <c r="O726" s="136">
        <f t="shared" si="189"/>
        <v>0</v>
      </c>
      <c r="P726" s="136">
        <f t="shared" si="189"/>
        <v>0</v>
      </c>
      <c r="Q726" s="136">
        <f t="shared" si="189"/>
        <v>0</v>
      </c>
      <c r="R726" s="136">
        <f t="shared" si="189"/>
        <v>0</v>
      </c>
      <c r="S726" s="136">
        <f t="shared" si="189"/>
        <v>0</v>
      </c>
      <c r="T726" s="136">
        <f t="shared" si="189"/>
        <v>0</v>
      </c>
      <c r="U726" s="136">
        <f t="shared" si="189"/>
        <v>0</v>
      </c>
      <c r="V726" s="136">
        <f t="shared" si="189"/>
        <v>0</v>
      </c>
      <c r="W726" s="136">
        <f t="shared" si="189"/>
        <v>0</v>
      </c>
      <c r="X726" s="136">
        <f t="shared" si="189"/>
        <v>0</v>
      </c>
      <c r="Y726" s="136">
        <f t="shared" si="189"/>
        <v>0</v>
      </c>
      <c r="Z726" s="136">
        <f t="shared" si="189"/>
        <v>0</v>
      </c>
      <c r="AA726" s="136">
        <f t="shared" si="189"/>
        <v>0</v>
      </c>
      <c r="AB726" s="136">
        <f t="shared" si="189"/>
        <v>0</v>
      </c>
      <c r="AC726" s="136">
        <f t="shared" si="189"/>
        <v>0</v>
      </c>
      <c r="AD726" s="136">
        <f t="shared" si="189"/>
        <v>0</v>
      </c>
      <c r="AE726" s="136">
        <f t="shared" si="189"/>
        <v>0</v>
      </c>
      <c r="AF726" s="136">
        <f t="shared" si="189"/>
        <v>0</v>
      </c>
      <c r="AG726" s="136">
        <f t="shared" si="189"/>
        <v>0</v>
      </c>
      <c r="AH726" s="136">
        <f t="shared" si="189"/>
        <v>0</v>
      </c>
      <c r="AI726" s="136">
        <f t="shared" si="189"/>
        <v>0</v>
      </c>
      <c r="AJ726" s="136">
        <f t="shared" si="189"/>
        <v>0</v>
      </c>
      <c r="AK726" s="136">
        <f t="shared" si="189"/>
        <v>0</v>
      </c>
      <c r="AL726" s="136">
        <f t="shared" si="189"/>
        <v>0</v>
      </c>
      <c r="AM726" s="136">
        <f t="shared" si="189"/>
        <v>0</v>
      </c>
      <c r="AN726" s="136">
        <f t="shared" si="189"/>
        <v>0</v>
      </c>
      <c r="AO726" s="136">
        <f t="shared" si="189"/>
        <v>0</v>
      </c>
      <c r="AP726" s="136">
        <f t="shared" si="189"/>
        <v>0</v>
      </c>
      <c r="AQ726" s="136">
        <f t="shared" si="189"/>
        <v>0</v>
      </c>
      <c r="AR726" s="136">
        <f t="shared" si="189"/>
        <v>0</v>
      </c>
      <c r="AS726" s="136">
        <f t="shared" si="189"/>
        <v>0</v>
      </c>
      <c r="AT726" s="136">
        <f t="shared" si="189"/>
        <v>0</v>
      </c>
      <c r="AU726" s="136">
        <f t="shared" si="189"/>
        <v>0</v>
      </c>
      <c r="AV726" s="136">
        <f t="shared" si="189"/>
        <v>0</v>
      </c>
      <c r="AW726" s="136">
        <f t="shared" si="189"/>
        <v>0</v>
      </c>
      <c r="AX726" s="136">
        <f t="shared" si="189"/>
        <v>0</v>
      </c>
      <c r="AY726" s="136">
        <f t="shared" si="189"/>
        <v>0</v>
      </c>
      <c r="AZ726" s="136">
        <f t="shared" si="189"/>
        <v>0</v>
      </c>
      <c r="BA726" s="136">
        <f t="shared" si="189"/>
        <v>0</v>
      </c>
      <c r="BB726" s="136">
        <f t="shared" si="189"/>
        <v>0</v>
      </c>
      <c r="BC726" s="136">
        <f t="shared" si="189"/>
        <v>0</v>
      </c>
      <c r="BD726" s="136">
        <f t="shared" si="189"/>
        <v>0</v>
      </c>
      <c r="BE726" s="136">
        <f t="shared" si="189"/>
        <v>0</v>
      </c>
      <c r="BF726" s="136">
        <f t="shared" si="189"/>
        <v>0</v>
      </c>
      <c r="BG726" s="136">
        <f t="shared" si="189"/>
        <v>0</v>
      </c>
      <c r="BH726" s="136">
        <f t="shared" si="189"/>
        <v>0</v>
      </c>
      <c r="BI726" s="136">
        <f t="shared" si="189"/>
        <v>0</v>
      </c>
      <c r="BJ726" s="136">
        <f t="shared" si="189"/>
        <v>0</v>
      </c>
      <c r="BK726" s="136">
        <f t="shared" si="189"/>
        <v>0</v>
      </c>
      <c r="BL726" s="136">
        <f t="shared" si="189"/>
        <v>0</v>
      </c>
      <c r="BM726" s="136">
        <f t="shared" si="189"/>
        <v>0</v>
      </c>
      <c r="BN726" s="136">
        <f t="shared" si="189"/>
        <v>0</v>
      </c>
      <c r="BO726" s="136">
        <f t="shared" si="189"/>
        <v>0</v>
      </c>
      <c r="BP726" s="136">
        <f t="shared" si="190"/>
        <v>0</v>
      </c>
      <c r="BQ726" s="136">
        <f t="shared" si="190"/>
        <v>0</v>
      </c>
      <c r="BR726" s="136">
        <f t="shared" si="190"/>
        <v>0</v>
      </c>
      <c r="BS726" s="136">
        <f t="shared" si="190"/>
        <v>0</v>
      </c>
      <c r="BT726" s="136">
        <f t="shared" si="190"/>
        <v>0</v>
      </c>
      <c r="BU726" s="136">
        <f t="shared" si="190"/>
        <v>-8645413</v>
      </c>
      <c r="BV726" s="136">
        <f t="shared" si="190"/>
        <v>0</v>
      </c>
      <c r="BW726" s="136">
        <f t="shared" si="190"/>
        <v>0</v>
      </c>
      <c r="BX726" s="136">
        <f t="shared" si="190"/>
        <v>0</v>
      </c>
      <c r="BY726" s="136">
        <f t="shared" si="190"/>
        <v>0</v>
      </c>
      <c r="CA726" s="136" t="e">
        <f>CA287-#REF!</f>
        <v>#REF!</v>
      </c>
      <c r="CB726" s="136" t="e">
        <f>CB287-#REF!</f>
        <v>#REF!</v>
      </c>
    </row>
    <row r="727" spans="8:80" hidden="1" x14ac:dyDescent="0.3">
      <c r="H727" s="136">
        <f t="shared" si="189"/>
        <v>-3468259</v>
      </c>
      <c r="I727" s="136">
        <f t="shared" si="189"/>
        <v>0</v>
      </c>
      <c r="J727" s="136">
        <f t="shared" si="189"/>
        <v>0</v>
      </c>
      <c r="K727" s="136">
        <f t="shared" si="189"/>
        <v>0</v>
      </c>
      <c r="L727" s="136">
        <f t="shared" si="189"/>
        <v>0</v>
      </c>
      <c r="M727" s="136">
        <f t="shared" si="189"/>
        <v>-2353822</v>
      </c>
      <c r="N727" s="136">
        <f t="shared" si="189"/>
        <v>0</v>
      </c>
      <c r="O727" s="136">
        <f t="shared" si="189"/>
        <v>0</v>
      </c>
      <c r="P727" s="136">
        <f t="shared" si="189"/>
        <v>0</v>
      </c>
      <c r="Q727" s="136">
        <f t="shared" si="189"/>
        <v>0</v>
      </c>
      <c r="R727" s="136">
        <f t="shared" si="189"/>
        <v>0</v>
      </c>
      <c r="S727" s="136">
        <f t="shared" si="189"/>
        <v>0</v>
      </c>
      <c r="T727" s="136">
        <f t="shared" si="189"/>
        <v>0</v>
      </c>
      <c r="U727" s="136">
        <f t="shared" si="189"/>
        <v>0</v>
      </c>
      <c r="V727" s="136">
        <f t="shared" si="189"/>
        <v>0</v>
      </c>
      <c r="W727" s="136">
        <f t="shared" si="189"/>
        <v>0</v>
      </c>
      <c r="X727" s="136">
        <f t="shared" si="189"/>
        <v>0</v>
      </c>
      <c r="Y727" s="136">
        <f t="shared" si="189"/>
        <v>0</v>
      </c>
      <c r="Z727" s="136">
        <f t="shared" si="189"/>
        <v>0</v>
      </c>
      <c r="AA727" s="136">
        <f t="shared" si="189"/>
        <v>0</v>
      </c>
      <c r="AB727" s="136">
        <f t="shared" si="189"/>
        <v>0</v>
      </c>
      <c r="AC727" s="136">
        <f t="shared" si="189"/>
        <v>0</v>
      </c>
      <c r="AD727" s="136">
        <f t="shared" si="189"/>
        <v>0</v>
      </c>
      <c r="AE727" s="136">
        <f t="shared" si="189"/>
        <v>0</v>
      </c>
      <c r="AF727" s="136">
        <f t="shared" si="189"/>
        <v>0</v>
      </c>
      <c r="AG727" s="136">
        <f t="shared" si="189"/>
        <v>0</v>
      </c>
      <c r="AH727" s="136">
        <f t="shared" si="189"/>
        <v>0</v>
      </c>
      <c r="AI727" s="136">
        <f t="shared" si="189"/>
        <v>0</v>
      </c>
      <c r="AJ727" s="136">
        <f t="shared" si="189"/>
        <v>0</v>
      </c>
      <c r="AK727" s="136">
        <f t="shared" si="189"/>
        <v>0</v>
      </c>
      <c r="AL727" s="136">
        <f t="shared" si="189"/>
        <v>0</v>
      </c>
      <c r="AM727" s="136">
        <f t="shared" si="189"/>
        <v>0</v>
      </c>
      <c r="AN727" s="136">
        <f t="shared" si="189"/>
        <v>0</v>
      </c>
      <c r="AO727" s="136">
        <f t="shared" si="189"/>
        <v>0</v>
      </c>
      <c r="AP727" s="136">
        <f t="shared" si="189"/>
        <v>0</v>
      </c>
      <c r="AQ727" s="136">
        <f t="shared" si="189"/>
        <v>-1114437</v>
      </c>
      <c r="AR727" s="136">
        <f t="shared" si="189"/>
        <v>0</v>
      </c>
      <c r="AS727" s="136">
        <f t="shared" si="189"/>
        <v>0</v>
      </c>
      <c r="AT727" s="136">
        <f t="shared" si="189"/>
        <v>0</v>
      </c>
      <c r="AU727" s="136">
        <f t="shared" si="189"/>
        <v>0</v>
      </c>
      <c r="AV727" s="136">
        <f t="shared" si="189"/>
        <v>0</v>
      </c>
      <c r="AW727" s="136">
        <f t="shared" si="189"/>
        <v>0</v>
      </c>
      <c r="AX727" s="136">
        <f t="shared" si="189"/>
        <v>0</v>
      </c>
      <c r="AY727" s="136">
        <f t="shared" si="189"/>
        <v>0</v>
      </c>
      <c r="AZ727" s="136">
        <f t="shared" si="189"/>
        <v>0</v>
      </c>
      <c r="BA727" s="136">
        <f t="shared" si="189"/>
        <v>0</v>
      </c>
      <c r="BB727" s="136">
        <f t="shared" si="189"/>
        <v>0</v>
      </c>
      <c r="BC727" s="136">
        <f t="shared" si="189"/>
        <v>0</v>
      </c>
      <c r="BD727" s="136">
        <f t="shared" si="189"/>
        <v>0</v>
      </c>
      <c r="BE727" s="136">
        <f t="shared" si="189"/>
        <v>0</v>
      </c>
      <c r="BF727" s="136">
        <f t="shared" si="189"/>
        <v>0</v>
      </c>
      <c r="BG727" s="136">
        <f t="shared" si="189"/>
        <v>0</v>
      </c>
      <c r="BH727" s="136">
        <f t="shared" si="189"/>
        <v>0</v>
      </c>
      <c r="BI727" s="136">
        <f t="shared" si="189"/>
        <v>0</v>
      </c>
      <c r="BJ727" s="136">
        <f t="shared" si="189"/>
        <v>0</v>
      </c>
      <c r="BK727" s="136">
        <f t="shared" si="189"/>
        <v>0</v>
      </c>
      <c r="BL727" s="136">
        <f t="shared" si="189"/>
        <v>0</v>
      </c>
      <c r="BM727" s="136">
        <f t="shared" si="189"/>
        <v>0</v>
      </c>
      <c r="BN727" s="136">
        <f t="shared" si="189"/>
        <v>0</v>
      </c>
      <c r="BO727" s="136">
        <f t="shared" si="189"/>
        <v>0</v>
      </c>
      <c r="BP727" s="136">
        <f t="shared" si="190"/>
        <v>0</v>
      </c>
      <c r="BQ727" s="136">
        <f t="shared" si="190"/>
        <v>0</v>
      </c>
      <c r="BR727" s="136">
        <f t="shared" si="190"/>
        <v>0</v>
      </c>
      <c r="BS727" s="136">
        <f t="shared" si="190"/>
        <v>0</v>
      </c>
      <c r="BT727" s="136">
        <f t="shared" si="190"/>
        <v>0</v>
      </c>
      <c r="BU727" s="136">
        <f t="shared" si="190"/>
        <v>-2353822</v>
      </c>
      <c r="BV727" s="136">
        <f t="shared" si="190"/>
        <v>0</v>
      </c>
      <c r="BW727" s="136">
        <f t="shared" si="190"/>
        <v>0</v>
      </c>
      <c r="BX727" s="136">
        <f t="shared" si="190"/>
        <v>0</v>
      </c>
      <c r="BY727" s="136">
        <f t="shared" si="190"/>
        <v>0</v>
      </c>
      <c r="CA727" s="136" t="e">
        <f>CA288-#REF!</f>
        <v>#REF!</v>
      </c>
      <c r="CB727" s="136" t="e">
        <f>CB288-#REF!</f>
        <v>#REF!</v>
      </c>
    </row>
    <row r="728" spans="8:80" hidden="1" x14ac:dyDescent="0.3">
      <c r="H728" s="136">
        <f t="shared" si="189"/>
        <v>-3419902</v>
      </c>
      <c r="I728" s="136">
        <f t="shared" si="189"/>
        <v>0</v>
      </c>
      <c r="J728" s="136">
        <f t="shared" si="189"/>
        <v>0</v>
      </c>
      <c r="K728" s="136">
        <f t="shared" si="189"/>
        <v>0</v>
      </c>
      <c r="L728" s="136">
        <f t="shared" si="189"/>
        <v>0</v>
      </c>
      <c r="M728" s="136">
        <f t="shared" si="189"/>
        <v>-2437733</v>
      </c>
      <c r="N728" s="136">
        <f t="shared" si="189"/>
        <v>0</v>
      </c>
      <c r="O728" s="136">
        <f t="shared" si="189"/>
        <v>0</v>
      </c>
      <c r="P728" s="136">
        <f t="shared" si="189"/>
        <v>0</v>
      </c>
      <c r="Q728" s="136">
        <f t="shared" si="189"/>
        <v>0</v>
      </c>
      <c r="R728" s="136">
        <f t="shared" si="189"/>
        <v>0</v>
      </c>
      <c r="S728" s="136">
        <f t="shared" ref="S728:BO728" si="191">S289-CK289</f>
        <v>0</v>
      </c>
      <c r="T728" s="136">
        <f t="shared" si="191"/>
        <v>0</v>
      </c>
      <c r="U728" s="136">
        <f t="shared" si="191"/>
        <v>0</v>
      </c>
      <c r="V728" s="136">
        <f t="shared" si="191"/>
        <v>0</v>
      </c>
      <c r="W728" s="136">
        <f t="shared" si="191"/>
        <v>0</v>
      </c>
      <c r="X728" s="136">
        <f t="shared" si="191"/>
        <v>0</v>
      </c>
      <c r="Y728" s="136">
        <f t="shared" si="191"/>
        <v>0</v>
      </c>
      <c r="Z728" s="136">
        <f t="shared" si="191"/>
        <v>0</v>
      </c>
      <c r="AA728" s="136">
        <f t="shared" si="191"/>
        <v>0</v>
      </c>
      <c r="AB728" s="136">
        <f t="shared" si="191"/>
        <v>0</v>
      </c>
      <c r="AC728" s="136">
        <f t="shared" si="191"/>
        <v>0</v>
      </c>
      <c r="AD728" s="136">
        <f t="shared" si="191"/>
        <v>0</v>
      </c>
      <c r="AE728" s="136">
        <f t="shared" si="191"/>
        <v>0</v>
      </c>
      <c r="AF728" s="136">
        <f t="shared" si="191"/>
        <v>0</v>
      </c>
      <c r="AG728" s="136">
        <f t="shared" si="191"/>
        <v>0</v>
      </c>
      <c r="AH728" s="136">
        <f t="shared" si="191"/>
        <v>0</v>
      </c>
      <c r="AI728" s="136">
        <f t="shared" si="191"/>
        <v>0</v>
      </c>
      <c r="AJ728" s="136">
        <f t="shared" si="191"/>
        <v>0</v>
      </c>
      <c r="AK728" s="136">
        <f t="shared" si="191"/>
        <v>0</v>
      </c>
      <c r="AL728" s="136">
        <f t="shared" si="191"/>
        <v>0</v>
      </c>
      <c r="AM728" s="136">
        <f t="shared" si="191"/>
        <v>0</v>
      </c>
      <c r="AN728" s="136">
        <f t="shared" si="191"/>
        <v>0</v>
      </c>
      <c r="AO728" s="136">
        <f t="shared" si="191"/>
        <v>0</v>
      </c>
      <c r="AP728" s="136">
        <f t="shared" si="191"/>
        <v>0</v>
      </c>
      <c r="AQ728" s="136">
        <f t="shared" si="191"/>
        <v>-982169</v>
      </c>
      <c r="AR728" s="136">
        <f t="shared" si="191"/>
        <v>0</v>
      </c>
      <c r="AS728" s="136">
        <f t="shared" si="191"/>
        <v>0</v>
      </c>
      <c r="AT728" s="136">
        <f t="shared" si="191"/>
        <v>0</v>
      </c>
      <c r="AU728" s="136">
        <f t="shared" si="191"/>
        <v>0</v>
      </c>
      <c r="AV728" s="136">
        <f t="shared" si="191"/>
        <v>0</v>
      </c>
      <c r="AW728" s="136">
        <f t="shared" si="191"/>
        <v>0</v>
      </c>
      <c r="AX728" s="136">
        <f t="shared" si="191"/>
        <v>0</v>
      </c>
      <c r="AY728" s="136">
        <f t="shared" si="191"/>
        <v>0</v>
      </c>
      <c r="AZ728" s="136">
        <f t="shared" si="191"/>
        <v>0</v>
      </c>
      <c r="BA728" s="136">
        <f t="shared" si="191"/>
        <v>0</v>
      </c>
      <c r="BB728" s="136">
        <f t="shared" si="191"/>
        <v>0</v>
      </c>
      <c r="BC728" s="136">
        <f t="shared" si="191"/>
        <v>0</v>
      </c>
      <c r="BD728" s="136">
        <f t="shared" si="191"/>
        <v>0</v>
      </c>
      <c r="BE728" s="136">
        <f t="shared" si="191"/>
        <v>0</v>
      </c>
      <c r="BF728" s="136">
        <f t="shared" si="191"/>
        <v>0</v>
      </c>
      <c r="BG728" s="136">
        <f t="shared" si="191"/>
        <v>0</v>
      </c>
      <c r="BH728" s="136">
        <f t="shared" si="191"/>
        <v>0</v>
      </c>
      <c r="BI728" s="136">
        <f t="shared" si="191"/>
        <v>0</v>
      </c>
      <c r="BJ728" s="136">
        <f t="shared" si="191"/>
        <v>0</v>
      </c>
      <c r="BK728" s="136">
        <f t="shared" si="191"/>
        <v>0</v>
      </c>
      <c r="BL728" s="136">
        <f t="shared" si="191"/>
        <v>0</v>
      </c>
      <c r="BM728" s="136">
        <f t="shared" si="191"/>
        <v>0</v>
      </c>
      <c r="BN728" s="136">
        <f t="shared" si="191"/>
        <v>0</v>
      </c>
      <c r="BO728" s="136">
        <f t="shared" si="191"/>
        <v>0</v>
      </c>
      <c r="BP728" s="136">
        <f t="shared" si="190"/>
        <v>0</v>
      </c>
      <c r="BQ728" s="136">
        <f t="shared" si="190"/>
        <v>0</v>
      </c>
      <c r="BR728" s="136">
        <f t="shared" si="190"/>
        <v>0</v>
      </c>
      <c r="BS728" s="136">
        <f t="shared" si="190"/>
        <v>0</v>
      </c>
      <c r="BT728" s="136">
        <f t="shared" si="190"/>
        <v>0</v>
      </c>
      <c r="BU728" s="136">
        <f t="shared" si="190"/>
        <v>-2437733</v>
      </c>
      <c r="BV728" s="136">
        <f t="shared" si="190"/>
        <v>0</v>
      </c>
      <c r="BW728" s="136">
        <f t="shared" si="190"/>
        <v>0</v>
      </c>
      <c r="BX728" s="136">
        <f t="shared" si="190"/>
        <v>0</v>
      </c>
      <c r="BY728" s="136">
        <f t="shared" si="190"/>
        <v>0</v>
      </c>
      <c r="CA728" s="136" t="e">
        <f>CA289-#REF!</f>
        <v>#REF!</v>
      </c>
      <c r="CB728" s="136" t="e">
        <f>CB289-#REF!</f>
        <v>#REF!</v>
      </c>
    </row>
    <row r="729" spans="8:80" hidden="1" x14ac:dyDescent="0.3">
      <c r="H729" s="136">
        <f t="shared" ref="H729:BS729" si="192">H291-BZ291</f>
        <v>-5631530</v>
      </c>
      <c r="I729" s="136">
        <f t="shared" si="192"/>
        <v>0</v>
      </c>
      <c r="J729" s="136">
        <f t="shared" si="192"/>
        <v>0</v>
      </c>
      <c r="K729" s="136">
        <f t="shared" si="192"/>
        <v>0</v>
      </c>
      <c r="L729" s="136">
        <f t="shared" si="192"/>
        <v>0</v>
      </c>
      <c r="M729" s="136">
        <f t="shared" si="192"/>
        <v>-3853858</v>
      </c>
      <c r="N729" s="136">
        <f t="shared" si="192"/>
        <v>0</v>
      </c>
      <c r="O729" s="136">
        <f t="shared" si="192"/>
        <v>0</v>
      </c>
      <c r="P729" s="136">
        <f t="shared" si="192"/>
        <v>0</v>
      </c>
      <c r="Q729" s="136">
        <f t="shared" si="192"/>
        <v>0</v>
      </c>
      <c r="R729" s="136">
        <f t="shared" si="192"/>
        <v>0</v>
      </c>
      <c r="S729" s="136">
        <f t="shared" si="192"/>
        <v>0</v>
      </c>
      <c r="T729" s="136">
        <f t="shared" si="192"/>
        <v>0</v>
      </c>
      <c r="U729" s="136">
        <f t="shared" si="192"/>
        <v>0</v>
      </c>
      <c r="V729" s="136">
        <f t="shared" si="192"/>
        <v>0</v>
      </c>
      <c r="W729" s="136">
        <f t="shared" si="192"/>
        <v>0</v>
      </c>
      <c r="X729" s="136">
        <f t="shared" si="192"/>
        <v>0</v>
      </c>
      <c r="Y729" s="136">
        <f t="shared" si="192"/>
        <v>0</v>
      </c>
      <c r="Z729" s="136">
        <f t="shared" si="192"/>
        <v>0</v>
      </c>
      <c r="AA729" s="136">
        <f t="shared" si="192"/>
        <v>0</v>
      </c>
      <c r="AB729" s="136">
        <f t="shared" si="192"/>
        <v>0</v>
      </c>
      <c r="AC729" s="136">
        <f t="shared" si="192"/>
        <v>0</v>
      </c>
      <c r="AD729" s="136">
        <f t="shared" si="192"/>
        <v>0</v>
      </c>
      <c r="AE729" s="136">
        <f t="shared" si="192"/>
        <v>0</v>
      </c>
      <c r="AF729" s="136">
        <f t="shared" si="192"/>
        <v>0</v>
      </c>
      <c r="AG729" s="136">
        <f t="shared" si="192"/>
        <v>0</v>
      </c>
      <c r="AH729" s="136">
        <f t="shared" si="192"/>
        <v>0</v>
      </c>
      <c r="AI729" s="136">
        <f t="shared" si="192"/>
        <v>0</v>
      </c>
      <c r="AJ729" s="136">
        <f t="shared" si="192"/>
        <v>0</v>
      </c>
      <c r="AK729" s="136">
        <f t="shared" si="192"/>
        <v>0</v>
      </c>
      <c r="AL729" s="136">
        <f t="shared" si="192"/>
        <v>0</v>
      </c>
      <c r="AM729" s="136">
        <f t="shared" si="192"/>
        <v>0</v>
      </c>
      <c r="AN729" s="136">
        <f t="shared" si="192"/>
        <v>0</v>
      </c>
      <c r="AO729" s="136">
        <f t="shared" si="192"/>
        <v>0</v>
      </c>
      <c r="AP729" s="136">
        <f t="shared" si="192"/>
        <v>0</v>
      </c>
      <c r="AQ729" s="136">
        <f t="shared" si="192"/>
        <v>-1777672</v>
      </c>
      <c r="AR729" s="136">
        <f t="shared" si="192"/>
        <v>0</v>
      </c>
      <c r="AS729" s="136">
        <f t="shared" si="192"/>
        <v>0</v>
      </c>
      <c r="AT729" s="136">
        <f t="shared" si="192"/>
        <v>0</v>
      </c>
      <c r="AU729" s="136">
        <f t="shared" si="192"/>
        <v>0</v>
      </c>
      <c r="AV729" s="136">
        <f t="shared" si="192"/>
        <v>0</v>
      </c>
      <c r="AW729" s="136">
        <f t="shared" si="192"/>
        <v>0</v>
      </c>
      <c r="AX729" s="136">
        <f t="shared" si="192"/>
        <v>0</v>
      </c>
      <c r="AY729" s="136">
        <f t="shared" si="192"/>
        <v>0</v>
      </c>
      <c r="AZ729" s="136">
        <f t="shared" si="192"/>
        <v>0</v>
      </c>
      <c r="BA729" s="136">
        <f t="shared" si="192"/>
        <v>0</v>
      </c>
      <c r="BB729" s="136">
        <f t="shared" si="192"/>
        <v>0</v>
      </c>
      <c r="BC729" s="136">
        <f t="shared" si="192"/>
        <v>0</v>
      </c>
      <c r="BD729" s="136">
        <f t="shared" si="192"/>
        <v>0</v>
      </c>
      <c r="BE729" s="136">
        <f t="shared" si="192"/>
        <v>0</v>
      </c>
      <c r="BF729" s="136">
        <f t="shared" si="192"/>
        <v>0</v>
      </c>
      <c r="BG729" s="136">
        <f t="shared" si="192"/>
        <v>0</v>
      </c>
      <c r="BH729" s="136">
        <f t="shared" si="192"/>
        <v>0</v>
      </c>
      <c r="BI729" s="136">
        <f t="shared" si="192"/>
        <v>0</v>
      </c>
      <c r="BJ729" s="136">
        <f t="shared" si="192"/>
        <v>0</v>
      </c>
      <c r="BK729" s="136">
        <f t="shared" si="192"/>
        <v>0</v>
      </c>
      <c r="BL729" s="136">
        <f t="shared" si="192"/>
        <v>0</v>
      </c>
      <c r="BM729" s="136">
        <f t="shared" si="192"/>
        <v>0</v>
      </c>
      <c r="BN729" s="136">
        <f t="shared" si="192"/>
        <v>0</v>
      </c>
      <c r="BO729" s="136">
        <f t="shared" si="192"/>
        <v>0</v>
      </c>
      <c r="BP729" s="136">
        <f t="shared" si="192"/>
        <v>0</v>
      </c>
      <c r="BQ729" s="136">
        <f t="shared" si="192"/>
        <v>0</v>
      </c>
      <c r="BR729" s="136">
        <f t="shared" si="192"/>
        <v>0</v>
      </c>
      <c r="BS729" s="136">
        <f t="shared" si="192"/>
        <v>0</v>
      </c>
      <c r="BT729" s="136">
        <f t="shared" ref="BT729:BY729" si="193">BT291-EL291</f>
        <v>0</v>
      </c>
      <c r="BU729" s="136">
        <f t="shared" si="193"/>
        <v>-3853858</v>
      </c>
      <c r="BV729" s="136">
        <f t="shared" si="193"/>
        <v>0</v>
      </c>
      <c r="BW729" s="136">
        <f t="shared" si="193"/>
        <v>0</v>
      </c>
      <c r="BX729" s="136">
        <f t="shared" si="193"/>
        <v>0</v>
      </c>
      <c r="BY729" s="136">
        <f t="shared" si="193"/>
        <v>0</v>
      </c>
      <c r="CA729" s="136" t="e">
        <f>CA291-#REF!</f>
        <v>#REF!</v>
      </c>
      <c r="CB729" s="136" t="e">
        <f>CB291-#REF!</f>
        <v>#REF!</v>
      </c>
    </row>
    <row r="730" spans="8:80" hidden="1" x14ac:dyDescent="0.3">
      <c r="H730" s="136" t="e">
        <f>#REF!-#REF!</f>
        <v>#REF!</v>
      </c>
      <c r="I730" s="136" t="e">
        <f>#REF!-#REF!</f>
        <v>#REF!</v>
      </c>
      <c r="J730" s="136" t="e">
        <f>#REF!-#REF!</f>
        <v>#REF!</v>
      </c>
      <c r="K730" s="136" t="e">
        <f>#REF!-#REF!</f>
        <v>#REF!</v>
      </c>
      <c r="L730" s="136" t="e">
        <f>#REF!-#REF!</f>
        <v>#REF!</v>
      </c>
      <c r="M730" s="136" t="e">
        <f>#REF!-#REF!</f>
        <v>#REF!</v>
      </c>
      <c r="N730" s="136" t="e">
        <f>#REF!-#REF!</f>
        <v>#REF!</v>
      </c>
      <c r="O730" s="136" t="e">
        <f>#REF!-#REF!</f>
        <v>#REF!</v>
      </c>
      <c r="P730" s="136" t="e">
        <f>#REF!-#REF!</f>
        <v>#REF!</v>
      </c>
      <c r="Q730" s="136" t="e">
        <f>#REF!-#REF!</f>
        <v>#REF!</v>
      </c>
      <c r="R730" s="136" t="e">
        <f>#REF!-#REF!</f>
        <v>#REF!</v>
      </c>
      <c r="S730" s="136" t="e">
        <f>#REF!-#REF!</f>
        <v>#REF!</v>
      </c>
      <c r="T730" s="136" t="e">
        <f>#REF!-#REF!</f>
        <v>#REF!</v>
      </c>
      <c r="U730" s="136" t="e">
        <f>#REF!-#REF!</f>
        <v>#REF!</v>
      </c>
      <c r="V730" s="136" t="e">
        <f>#REF!-#REF!</f>
        <v>#REF!</v>
      </c>
      <c r="W730" s="136" t="e">
        <f>#REF!-#REF!</f>
        <v>#REF!</v>
      </c>
      <c r="X730" s="136" t="e">
        <f>#REF!-#REF!</f>
        <v>#REF!</v>
      </c>
      <c r="Y730" s="136" t="e">
        <f>#REF!-#REF!</f>
        <v>#REF!</v>
      </c>
      <c r="Z730" s="136" t="e">
        <f>#REF!-#REF!</f>
        <v>#REF!</v>
      </c>
      <c r="AA730" s="136" t="e">
        <f>#REF!-#REF!</f>
        <v>#REF!</v>
      </c>
      <c r="AB730" s="136" t="e">
        <f>#REF!-#REF!</f>
        <v>#REF!</v>
      </c>
      <c r="AC730" s="136" t="e">
        <f>#REF!-#REF!</f>
        <v>#REF!</v>
      </c>
      <c r="AD730" s="136" t="e">
        <f>#REF!-#REF!</f>
        <v>#REF!</v>
      </c>
      <c r="AE730" s="136" t="e">
        <f>#REF!-#REF!</f>
        <v>#REF!</v>
      </c>
      <c r="AF730" s="136" t="e">
        <f>#REF!-#REF!</f>
        <v>#REF!</v>
      </c>
      <c r="AG730" s="136" t="e">
        <f>#REF!-#REF!</f>
        <v>#REF!</v>
      </c>
      <c r="AH730" s="136" t="e">
        <f>#REF!-#REF!</f>
        <v>#REF!</v>
      </c>
      <c r="AI730" s="136" t="e">
        <f>#REF!-#REF!</f>
        <v>#REF!</v>
      </c>
      <c r="AJ730" s="136" t="e">
        <f>#REF!-#REF!</f>
        <v>#REF!</v>
      </c>
      <c r="AK730" s="136" t="e">
        <f>#REF!-#REF!</f>
        <v>#REF!</v>
      </c>
      <c r="AL730" s="136" t="e">
        <f>#REF!-#REF!</f>
        <v>#REF!</v>
      </c>
      <c r="AM730" s="136" t="e">
        <f>#REF!-#REF!</f>
        <v>#REF!</v>
      </c>
      <c r="AN730" s="136" t="e">
        <f>#REF!-#REF!</f>
        <v>#REF!</v>
      </c>
      <c r="AO730" s="136" t="e">
        <f>#REF!-#REF!</f>
        <v>#REF!</v>
      </c>
      <c r="AP730" s="136" t="e">
        <f>#REF!-#REF!</f>
        <v>#REF!</v>
      </c>
      <c r="AQ730" s="136" t="e">
        <f>#REF!-#REF!</f>
        <v>#REF!</v>
      </c>
      <c r="AR730" s="136" t="e">
        <f>#REF!-#REF!</f>
        <v>#REF!</v>
      </c>
      <c r="AS730" s="136" t="e">
        <f>#REF!-#REF!</f>
        <v>#REF!</v>
      </c>
      <c r="AT730" s="136" t="e">
        <f>#REF!-#REF!</f>
        <v>#REF!</v>
      </c>
      <c r="AU730" s="136" t="e">
        <f>#REF!-#REF!</f>
        <v>#REF!</v>
      </c>
      <c r="AV730" s="136" t="e">
        <f>#REF!-#REF!</f>
        <v>#REF!</v>
      </c>
      <c r="AW730" s="136" t="e">
        <f>#REF!-#REF!</f>
        <v>#REF!</v>
      </c>
      <c r="AX730" s="136" t="e">
        <f>#REF!-#REF!</f>
        <v>#REF!</v>
      </c>
      <c r="AY730" s="136" t="e">
        <f>#REF!-#REF!</f>
        <v>#REF!</v>
      </c>
      <c r="AZ730" s="136" t="e">
        <f>#REF!-#REF!</f>
        <v>#REF!</v>
      </c>
      <c r="BA730" s="136" t="e">
        <f>#REF!-#REF!</f>
        <v>#REF!</v>
      </c>
      <c r="BB730" s="136" t="e">
        <f>#REF!-#REF!</f>
        <v>#REF!</v>
      </c>
      <c r="BC730" s="136" t="e">
        <f>#REF!-#REF!</f>
        <v>#REF!</v>
      </c>
      <c r="BD730" s="136" t="e">
        <f>#REF!-#REF!</f>
        <v>#REF!</v>
      </c>
      <c r="BE730" s="136" t="e">
        <f>#REF!-#REF!</f>
        <v>#REF!</v>
      </c>
      <c r="BF730" s="136" t="e">
        <f>#REF!-#REF!</f>
        <v>#REF!</v>
      </c>
      <c r="BG730" s="136" t="e">
        <f>#REF!-#REF!</f>
        <v>#REF!</v>
      </c>
      <c r="BH730" s="136" t="e">
        <f>#REF!-#REF!</f>
        <v>#REF!</v>
      </c>
      <c r="BI730" s="136" t="e">
        <f>#REF!-#REF!</f>
        <v>#REF!</v>
      </c>
      <c r="BJ730" s="136" t="e">
        <f>#REF!-#REF!</f>
        <v>#REF!</v>
      </c>
      <c r="BK730" s="136" t="e">
        <f>#REF!-#REF!</f>
        <v>#REF!</v>
      </c>
      <c r="BL730" s="136" t="e">
        <f>#REF!-#REF!</f>
        <v>#REF!</v>
      </c>
      <c r="BM730" s="136" t="e">
        <f>#REF!-#REF!</f>
        <v>#REF!</v>
      </c>
      <c r="BN730" s="136" t="e">
        <f>#REF!-#REF!</f>
        <v>#REF!</v>
      </c>
      <c r="BO730" s="136" t="e">
        <f>#REF!-#REF!</f>
        <v>#REF!</v>
      </c>
      <c r="BP730" s="136" t="e">
        <f>#REF!-#REF!</f>
        <v>#REF!</v>
      </c>
      <c r="BQ730" s="136" t="e">
        <f>#REF!-#REF!</f>
        <v>#REF!</v>
      </c>
      <c r="BR730" s="136" t="e">
        <f>#REF!-#REF!</f>
        <v>#REF!</v>
      </c>
      <c r="BS730" s="136" t="e">
        <f>#REF!-#REF!</f>
        <v>#REF!</v>
      </c>
      <c r="BT730" s="136" t="e">
        <f>#REF!-#REF!</f>
        <v>#REF!</v>
      </c>
      <c r="BU730" s="136" t="e">
        <f>#REF!-#REF!</f>
        <v>#REF!</v>
      </c>
      <c r="BV730" s="136" t="e">
        <f>#REF!-#REF!</f>
        <v>#REF!</v>
      </c>
      <c r="BW730" s="136" t="e">
        <f>#REF!-#REF!</f>
        <v>#REF!</v>
      </c>
      <c r="BX730" s="136" t="e">
        <f>#REF!-#REF!</f>
        <v>#REF!</v>
      </c>
      <c r="BY730" s="136" t="e">
        <f>#REF!-#REF!</f>
        <v>#REF!</v>
      </c>
      <c r="CA730" s="136" t="e">
        <f>#REF!-#REF!</f>
        <v>#REF!</v>
      </c>
      <c r="CB730" s="136" t="e">
        <f>#REF!-#REF!</f>
        <v>#REF!</v>
      </c>
    </row>
    <row r="731" spans="8:80" hidden="1" x14ac:dyDescent="0.3">
      <c r="H731" s="136">
        <f t="shared" ref="H731:BS734" si="194">H292-BZ292</f>
        <v>0</v>
      </c>
      <c r="I731" s="136">
        <f t="shared" si="194"/>
        <v>0</v>
      </c>
      <c r="J731" s="136">
        <f t="shared" si="194"/>
        <v>0</v>
      </c>
      <c r="K731" s="136">
        <f t="shared" si="194"/>
        <v>0</v>
      </c>
      <c r="L731" s="136">
        <f t="shared" si="194"/>
        <v>0</v>
      </c>
      <c r="M731" s="136">
        <f t="shared" si="194"/>
        <v>0</v>
      </c>
      <c r="N731" s="136">
        <f t="shared" si="194"/>
        <v>0</v>
      </c>
      <c r="O731" s="136">
        <f t="shared" si="194"/>
        <v>0</v>
      </c>
      <c r="P731" s="136">
        <f t="shared" si="194"/>
        <v>0</v>
      </c>
      <c r="Q731" s="136">
        <f t="shared" si="194"/>
        <v>0</v>
      </c>
      <c r="R731" s="136">
        <f t="shared" si="194"/>
        <v>0</v>
      </c>
      <c r="S731" s="136">
        <f t="shared" si="194"/>
        <v>0</v>
      </c>
      <c r="T731" s="136">
        <f t="shared" si="194"/>
        <v>0</v>
      </c>
      <c r="U731" s="136">
        <f t="shared" si="194"/>
        <v>0</v>
      </c>
      <c r="V731" s="136">
        <f t="shared" si="194"/>
        <v>0</v>
      </c>
      <c r="W731" s="136">
        <f t="shared" si="194"/>
        <v>0</v>
      </c>
      <c r="X731" s="136">
        <f t="shared" si="194"/>
        <v>0</v>
      </c>
      <c r="Y731" s="136">
        <f t="shared" si="194"/>
        <v>0</v>
      </c>
      <c r="Z731" s="136">
        <f t="shared" si="194"/>
        <v>0</v>
      </c>
      <c r="AA731" s="136">
        <f t="shared" si="194"/>
        <v>0</v>
      </c>
      <c r="AB731" s="136">
        <f t="shared" si="194"/>
        <v>0</v>
      </c>
      <c r="AC731" s="136">
        <f t="shared" si="194"/>
        <v>0</v>
      </c>
      <c r="AD731" s="136">
        <f t="shared" si="194"/>
        <v>0</v>
      </c>
      <c r="AE731" s="136">
        <f t="shared" si="194"/>
        <v>0</v>
      </c>
      <c r="AF731" s="136">
        <f t="shared" si="194"/>
        <v>0</v>
      </c>
      <c r="AG731" s="136">
        <f t="shared" si="194"/>
        <v>0</v>
      </c>
      <c r="AH731" s="136">
        <f t="shared" si="194"/>
        <v>0</v>
      </c>
      <c r="AI731" s="136">
        <f t="shared" si="194"/>
        <v>0</v>
      </c>
      <c r="AJ731" s="136">
        <f t="shared" si="194"/>
        <v>0</v>
      </c>
      <c r="AK731" s="136">
        <f t="shared" si="194"/>
        <v>0</v>
      </c>
      <c r="AL731" s="136">
        <f t="shared" si="194"/>
        <v>0</v>
      </c>
      <c r="AM731" s="136">
        <f t="shared" si="194"/>
        <v>0</v>
      </c>
      <c r="AN731" s="136">
        <f t="shared" si="194"/>
        <v>0</v>
      </c>
      <c r="AO731" s="136">
        <f t="shared" si="194"/>
        <v>0</v>
      </c>
      <c r="AP731" s="136">
        <f t="shared" si="194"/>
        <v>0</v>
      </c>
      <c r="AQ731" s="136">
        <f t="shared" si="194"/>
        <v>0</v>
      </c>
      <c r="AR731" s="136">
        <f t="shared" si="194"/>
        <v>0</v>
      </c>
      <c r="AS731" s="136">
        <f t="shared" si="194"/>
        <v>0</v>
      </c>
      <c r="AT731" s="136">
        <f t="shared" si="194"/>
        <v>0</v>
      </c>
      <c r="AU731" s="136">
        <f t="shared" si="194"/>
        <v>0</v>
      </c>
      <c r="AV731" s="136">
        <f t="shared" si="194"/>
        <v>0</v>
      </c>
      <c r="AW731" s="136">
        <f t="shared" si="194"/>
        <v>0</v>
      </c>
      <c r="AX731" s="136">
        <f t="shared" si="194"/>
        <v>0</v>
      </c>
      <c r="AY731" s="136">
        <f t="shared" si="194"/>
        <v>0</v>
      </c>
      <c r="AZ731" s="136">
        <f t="shared" si="194"/>
        <v>0</v>
      </c>
      <c r="BA731" s="136">
        <f t="shared" si="194"/>
        <v>0</v>
      </c>
      <c r="BB731" s="136">
        <f t="shared" si="194"/>
        <v>0</v>
      </c>
      <c r="BC731" s="136">
        <f t="shared" si="194"/>
        <v>0</v>
      </c>
      <c r="BD731" s="136">
        <f t="shared" si="194"/>
        <v>0</v>
      </c>
      <c r="BE731" s="136">
        <f t="shared" si="194"/>
        <v>0</v>
      </c>
      <c r="BF731" s="136">
        <f t="shared" si="194"/>
        <v>0</v>
      </c>
      <c r="BG731" s="136">
        <f t="shared" si="194"/>
        <v>0</v>
      </c>
      <c r="BH731" s="136">
        <f t="shared" si="194"/>
        <v>0</v>
      </c>
      <c r="BI731" s="136">
        <f t="shared" si="194"/>
        <v>0</v>
      </c>
      <c r="BJ731" s="136">
        <f t="shared" si="194"/>
        <v>0</v>
      </c>
      <c r="BK731" s="136">
        <f t="shared" si="194"/>
        <v>0</v>
      </c>
      <c r="BL731" s="136">
        <f t="shared" si="194"/>
        <v>0</v>
      </c>
      <c r="BM731" s="136">
        <f t="shared" si="194"/>
        <v>0</v>
      </c>
      <c r="BN731" s="136">
        <f t="shared" si="194"/>
        <v>0</v>
      </c>
      <c r="BO731" s="136">
        <f t="shared" si="194"/>
        <v>0</v>
      </c>
      <c r="BP731" s="136">
        <f t="shared" si="194"/>
        <v>0</v>
      </c>
      <c r="BQ731" s="136">
        <f t="shared" si="194"/>
        <v>0</v>
      </c>
      <c r="BR731" s="136">
        <f t="shared" si="194"/>
        <v>0</v>
      </c>
      <c r="BS731" s="136">
        <f t="shared" si="194"/>
        <v>0</v>
      </c>
      <c r="BT731" s="136">
        <f t="shared" ref="BT731:BY740" si="195">BT292-EL292</f>
        <v>0</v>
      </c>
      <c r="BU731" s="136">
        <f t="shared" si="195"/>
        <v>0</v>
      </c>
      <c r="BV731" s="136">
        <f t="shared" si="195"/>
        <v>0</v>
      </c>
      <c r="BW731" s="136">
        <f t="shared" si="195"/>
        <v>0</v>
      </c>
      <c r="BX731" s="136">
        <f t="shared" si="195"/>
        <v>0</v>
      </c>
      <c r="BY731" s="136">
        <f t="shared" si="195"/>
        <v>0</v>
      </c>
      <c r="CA731" s="136" t="e">
        <f>CA292-#REF!</f>
        <v>#REF!</v>
      </c>
      <c r="CB731" s="136" t="e">
        <f>CB292-#REF!</f>
        <v>#REF!</v>
      </c>
    </row>
    <row r="732" spans="8:80" hidden="1" x14ac:dyDescent="0.3">
      <c r="H732" s="136">
        <f t="shared" si="194"/>
        <v>0</v>
      </c>
      <c r="I732" s="136">
        <f t="shared" si="194"/>
        <v>0</v>
      </c>
      <c r="J732" s="136">
        <f t="shared" si="194"/>
        <v>0</v>
      </c>
      <c r="K732" s="136">
        <f t="shared" si="194"/>
        <v>0</v>
      </c>
      <c r="L732" s="136">
        <f t="shared" si="194"/>
        <v>0</v>
      </c>
      <c r="M732" s="136">
        <f t="shared" si="194"/>
        <v>0</v>
      </c>
      <c r="N732" s="136">
        <f t="shared" si="194"/>
        <v>0</v>
      </c>
      <c r="O732" s="136">
        <f t="shared" si="194"/>
        <v>0</v>
      </c>
      <c r="P732" s="136">
        <f t="shared" si="194"/>
        <v>0</v>
      </c>
      <c r="Q732" s="136">
        <f t="shared" si="194"/>
        <v>0</v>
      </c>
      <c r="R732" s="136">
        <f t="shared" si="194"/>
        <v>0</v>
      </c>
      <c r="S732" s="136">
        <f t="shared" si="194"/>
        <v>0</v>
      </c>
      <c r="T732" s="136">
        <f t="shared" si="194"/>
        <v>0</v>
      </c>
      <c r="U732" s="136">
        <f t="shared" si="194"/>
        <v>0</v>
      </c>
      <c r="V732" s="136">
        <f t="shared" si="194"/>
        <v>0</v>
      </c>
      <c r="W732" s="136">
        <f t="shared" si="194"/>
        <v>0</v>
      </c>
      <c r="X732" s="136">
        <f t="shared" si="194"/>
        <v>0</v>
      </c>
      <c r="Y732" s="136">
        <f t="shared" si="194"/>
        <v>0</v>
      </c>
      <c r="Z732" s="136">
        <f t="shared" si="194"/>
        <v>0</v>
      </c>
      <c r="AA732" s="136">
        <f t="shared" si="194"/>
        <v>0</v>
      </c>
      <c r="AB732" s="136">
        <f t="shared" si="194"/>
        <v>0</v>
      </c>
      <c r="AC732" s="136">
        <f t="shared" si="194"/>
        <v>0</v>
      </c>
      <c r="AD732" s="136">
        <f t="shared" si="194"/>
        <v>0</v>
      </c>
      <c r="AE732" s="136">
        <f t="shared" si="194"/>
        <v>0</v>
      </c>
      <c r="AF732" s="136">
        <f t="shared" si="194"/>
        <v>0</v>
      </c>
      <c r="AG732" s="136">
        <f t="shared" si="194"/>
        <v>0</v>
      </c>
      <c r="AH732" s="136">
        <f t="shared" si="194"/>
        <v>0</v>
      </c>
      <c r="AI732" s="136">
        <f t="shared" si="194"/>
        <v>0</v>
      </c>
      <c r="AJ732" s="136">
        <f t="shared" si="194"/>
        <v>0</v>
      </c>
      <c r="AK732" s="136">
        <f t="shared" si="194"/>
        <v>0</v>
      </c>
      <c r="AL732" s="136">
        <f t="shared" si="194"/>
        <v>0</v>
      </c>
      <c r="AM732" s="136">
        <f t="shared" si="194"/>
        <v>0</v>
      </c>
      <c r="AN732" s="136">
        <f t="shared" si="194"/>
        <v>0</v>
      </c>
      <c r="AO732" s="136">
        <f t="shared" si="194"/>
        <v>0</v>
      </c>
      <c r="AP732" s="136">
        <f t="shared" si="194"/>
        <v>0</v>
      </c>
      <c r="AQ732" s="136">
        <f t="shared" si="194"/>
        <v>0</v>
      </c>
      <c r="AR732" s="136">
        <f t="shared" si="194"/>
        <v>0</v>
      </c>
      <c r="AS732" s="136">
        <f t="shared" si="194"/>
        <v>0</v>
      </c>
      <c r="AT732" s="136">
        <f t="shared" si="194"/>
        <v>0</v>
      </c>
      <c r="AU732" s="136">
        <f t="shared" si="194"/>
        <v>0</v>
      </c>
      <c r="AV732" s="136">
        <f t="shared" si="194"/>
        <v>0</v>
      </c>
      <c r="AW732" s="136">
        <f t="shared" si="194"/>
        <v>0</v>
      </c>
      <c r="AX732" s="136">
        <f t="shared" si="194"/>
        <v>0</v>
      </c>
      <c r="AY732" s="136">
        <f t="shared" si="194"/>
        <v>0</v>
      </c>
      <c r="AZ732" s="136">
        <f t="shared" si="194"/>
        <v>0</v>
      </c>
      <c r="BA732" s="136">
        <f t="shared" si="194"/>
        <v>0</v>
      </c>
      <c r="BB732" s="136">
        <f t="shared" si="194"/>
        <v>0</v>
      </c>
      <c r="BC732" s="136">
        <f t="shared" si="194"/>
        <v>0</v>
      </c>
      <c r="BD732" s="136">
        <f t="shared" si="194"/>
        <v>0</v>
      </c>
      <c r="BE732" s="136">
        <f t="shared" si="194"/>
        <v>0</v>
      </c>
      <c r="BF732" s="136">
        <f t="shared" si="194"/>
        <v>0</v>
      </c>
      <c r="BG732" s="136">
        <f t="shared" si="194"/>
        <v>0</v>
      </c>
      <c r="BH732" s="136">
        <f t="shared" si="194"/>
        <v>0</v>
      </c>
      <c r="BI732" s="136">
        <f t="shared" si="194"/>
        <v>0</v>
      </c>
      <c r="BJ732" s="136">
        <f t="shared" si="194"/>
        <v>0</v>
      </c>
      <c r="BK732" s="136">
        <f t="shared" si="194"/>
        <v>0</v>
      </c>
      <c r="BL732" s="136">
        <f t="shared" si="194"/>
        <v>0</v>
      </c>
      <c r="BM732" s="136">
        <f t="shared" si="194"/>
        <v>0</v>
      </c>
      <c r="BN732" s="136">
        <f t="shared" si="194"/>
        <v>0</v>
      </c>
      <c r="BO732" s="136">
        <f t="shared" si="194"/>
        <v>0</v>
      </c>
      <c r="BP732" s="136">
        <f t="shared" si="194"/>
        <v>0</v>
      </c>
      <c r="BQ732" s="136">
        <f t="shared" si="194"/>
        <v>0</v>
      </c>
      <c r="BR732" s="136">
        <f t="shared" si="194"/>
        <v>0</v>
      </c>
      <c r="BS732" s="136">
        <f t="shared" si="194"/>
        <v>0</v>
      </c>
      <c r="BT732" s="136">
        <f t="shared" si="195"/>
        <v>0</v>
      </c>
      <c r="BU732" s="136">
        <f t="shared" si="195"/>
        <v>0</v>
      </c>
      <c r="BV732" s="136">
        <f t="shared" si="195"/>
        <v>0</v>
      </c>
      <c r="BW732" s="136">
        <f t="shared" si="195"/>
        <v>0</v>
      </c>
      <c r="BX732" s="136">
        <f t="shared" si="195"/>
        <v>0</v>
      </c>
      <c r="BY732" s="136">
        <f t="shared" si="195"/>
        <v>0</v>
      </c>
      <c r="CA732" s="136" t="e">
        <f>CA293-#REF!</f>
        <v>#REF!</v>
      </c>
      <c r="CB732" s="136" t="e">
        <f>CB293-#REF!</f>
        <v>#REF!</v>
      </c>
    </row>
    <row r="733" spans="8:80" hidden="1" x14ac:dyDescent="0.3">
      <c r="H733" s="136">
        <f t="shared" si="194"/>
        <v>0</v>
      </c>
      <c r="I733" s="136">
        <f t="shared" si="194"/>
        <v>0</v>
      </c>
      <c r="J733" s="136">
        <f t="shared" si="194"/>
        <v>0</v>
      </c>
      <c r="K733" s="136">
        <f t="shared" si="194"/>
        <v>0</v>
      </c>
      <c r="L733" s="136">
        <f t="shared" si="194"/>
        <v>0</v>
      </c>
      <c r="M733" s="136">
        <f t="shared" si="194"/>
        <v>0</v>
      </c>
      <c r="N733" s="136">
        <f t="shared" si="194"/>
        <v>0</v>
      </c>
      <c r="O733" s="136">
        <f t="shared" si="194"/>
        <v>0</v>
      </c>
      <c r="P733" s="136">
        <f t="shared" si="194"/>
        <v>0</v>
      </c>
      <c r="Q733" s="136">
        <f t="shared" si="194"/>
        <v>0</v>
      </c>
      <c r="R733" s="136">
        <f t="shared" si="194"/>
        <v>0</v>
      </c>
      <c r="S733" s="136">
        <f t="shared" si="194"/>
        <v>0</v>
      </c>
      <c r="T733" s="136">
        <f t="shared" si="194"/>
        <v>0</v>
      </c>
      <c r="U733" s="136">
        <f t="shared" si="194"/>
        <v>0</v>
      </c>
      <c r="V733" s="136">
        <f t="shared" si="194"/>
        <v>0</v>
      </c>
      <c r="W733" s="136">
        <f t="shared" si="194"/>
        <v>0</v>
      </c>
      <c r="X733" s="136">
        <f t="shared" si="194"/>
        <v>0</v>
      </c>
      <c r="Y733" s="136">
        <f t="shared" si="194"/>
        <v>0</v>
      </c>
      <c r="Z733" s="136">
        <f t="shared" si="194"/>
        <v>0</v>
      </c>
      <c r="AA733" s="136">
        <f t="shared" si="194"/>
        <v>0</v>
      </c>
      <c r="AB733" s="136">
        <f t="shared" si="194"/>
        <v>0</v>
      </c>
      <c r="AC733" s="136">
        <f t="shared" si="194"/>
        <v>0</v>
      </c>
      <c r="AD733" s="136">
        <f t="shared" si="194"/>
        <v>0</v>
      </c>
      <c r="AE733" s="136">
        <f t="shared" si="194"/>
        <v>0</v>
      </c>
      <c r="AF733" s="136">
        <f t="shared" si="194"/>
        <v>0</v>
      </c>
      <c r="AG733" s="136">
        <f t="shared" si="194"/>
        <v>0</v>
      </c>
      <c r="AH733" s="136">
        <f t="shared" si="194"/>
        <v>0</v>
      </c>
      <c r="AI733" s="136">
        <f t="shared" si="194"/>
        <v>0</v>
      </c>
      <c r="AJ733" s="136">
        <f t="shared" si="194"/>
        <v>0</v>
      </c>
      <c r="AK733" s="136">
        <f t="shared" si="194"/>
        <v>0</v>
      </c>
      <c r="AL733" s="136">
        <f t="shared" si="194"/>
        <v>0</v>
      </c>
      <c r="AM733" s="136">
        <f t="shared" si="194"/>
        <v>0</v>
      </c>
      <c r="AN733" s="136">
        <f t="shared" si="194"/>
        <v>0</v>
      </c>
      <c r="AO733" s="136">
        <f t="shared" si="194"/>
        <v>0</v>
      </c>
      <c r="AP733" s="136">
        <f t="shared" si="194"/>
        <v>0</v>
      </c>
      <c r="AQ733" s="136">
        <f t="shared" si="194"/>
        <v>0</v>
      </c>
      <c r="AR733" s="136">
        <f t="shared" si="194"/>
        <v>0</v>
      </c>
      <c r="AS733" s="136">
        <f t="shared" si="194"/>
        <v>0</v>
      </c>
      <c r="AT733" s="136">
        <f t="shared" si="194"/>
        <v>0</v>
      </c>
      <c r="AU733" s="136">
        <f t="shared" si="194"/>
        <v>0</v>
      </c>
      <c r="AV733" s="136">
        <f t="shared" si="194"/>
        <v>0</v>
      </c>
      <c r="AW733" s="136">
        <f t="shared" si="194"/>
        <v>0</v>
      </c>
      <c r="AX733" s="136">
        <f t="shared" si="194"/>
        <v>0</v>
      </c>
      <c r="AY733" s="136">
        <f t="shared" si="194"/>
        <v>0</v>
      </c>
      <c r="AZ733" s="136">
        <f t="shared" si="194"/>
        <v>0</v>
      </c>
      <c r="BA733" s="136">
        <f t="shared" si="194"/>
        <v>0</v>
      </c>
      <c r="BB733" s="136">
        <f t="shared" si="194"/>
        <v>0</v>
      </c>
      <c r="BC733" s="136">
        <f t="shared" si="194"/>
        <v>0</v>
      </c>
      <c r="BD733" s="136">
        <f t="shared" si="194"/>
        <v>0</v>
      </c>
      <c r="BE733" s="136">
        <f t="shared" si="194"/>
        <v>0</v>
      </c>
      <c r="BF733" s="136">
        <f t="shared" si="194"/>
        <v>0</v>
      </c>
      <c r="BG733" s="136">
        <f t="shared" si="194"/>
        <v>0</v>
      </c>
      <c r="BH733" s="136">
        <f t="shared" si="194"/>
        <v>0</v>
      </c>
      <c r="BI733" s="136">
        <f t="shared" si="194"/>
        <v>0</v>
      </c>
      <c r="BJ733" s="136">
        <f t="shared" si="194"/>
        <v>0</v>
      </c>
      <c r="BK733" s="136">
        <f t="shared" si="194"/>
        <v>0</v>
      </c>
      <c r="BL733" s="136">
        <f t="shared" si="194"/>
        <v>0</v>
      </c>
      <c r="BM733" s="136">
        <f t="shared" si="194"/>
        <v>0</v>
      </c>
      <c r="BN733" s="136">
        <f t="shared" si="194"/>
        <v>0</v>
      </c>
      <c r="BO733" s="136">
        <f t="shared" si="194"/>
        <v>0</v>
      </c>
      <c r="BP733" s="136">
        <f t="shared" si="194"/>
        <v>0</v>
      </c>
      <c r="BQ733" s="136">
        <f t="shared" si="194"/>
        <v>0</v>
      </c>
      <c r="BR733" s="136">
        <f t="shared" si="194"/>
        <v>0</v>
      </c>
      <c r="BS733" s="136">
        <f t="shared" si="194"/>
        <v>0</v>
      </c>
      <c r="BT733" s="136">
        <f t="shared" si="195"/>
        <v>0</v>
      </c>
      <c r="BU733" s="136">
        <f t="shared" si="195"/>
        <v>0</v>
      </c>
      <c r="BV733" s="136">
        <f t="shared" si="195"/>
        <v>0</v>
      </c>
      <c r="BW733" s="136">
        <f t="shared" si="195"/>
        <v>0</v>
      </c>
      <c r="BX733" s="136">
        <f t="shared" si="195"/>
        <v>0</v>
      </c>
      <c r="BY733" s="136">
        <f t="shared" si="195"/>
        <v>0</v>
      </c>
      <c r="CA733" s="136" t="e">
        <f>CA294-#REF!</f>
        <v>#REF!</v>
      </c>
      <c r="CB733" s="136" t="e">
        <f>CB294-#REF!</f>
        <v>#REF!</v>
      </c>
    </row>
    <row r="734" spans="8:80" hidden="1" x14ac:dyDescent="0.3">
      <c r="H734" s="136">
        <f t="shared" si="194"/>
        <v>0</v>
      </c>
      <c r="I734" s="136">
        <f t="shared" si="194"/>
        <v>0</v>
      </c>
      <c r="J734" s="136">
        <f t="shared" si="194"/>
        <v>0</v>
      </c>
      <c r="K734" s="136">
        <f t="shared" si="194"/>
        <v>0</v>
      </c>
      <c r="L734" s="136">
        <f t="shared" si="194"/>
        <v>0</v>
      </c>
      <c r="M734" s="136">
        <f t="shared" si="194"/>
        <v>0</v>
      </c>
      <c r="N734" s="136">
        <f t="shared" si="194"/>
        <v>0</v>
      </c>
      <c r="O734" s="136">
        <f t="shared" si="194"/>
        <v>0</v>
      </c>
      <c r="P734" s="136">
        <f t="shared" si="194"/>
        <v>0</v>
      </c>
      <c r="Q734" s="136">
        <f t="shared" si="194"/>
        <v>0</v>
      </c>
      <c r="R734" s="136">
        <f t="shared" si="194"/>
        <v>0</v>
      </c>
      <c r="S734" s="136">
        <f t="shared" si="194"/>
        <v>0</v>
      </c>
      <c r="T734" s="136">
        <f t="shared" si="194"/>
        <v>0</v>
      </c>
      <c r="U734" s="136">
        <f t="shared" si="194"/>
        <v>0</v>
      </c>
      <c r="V734" s="136">
        <f t="shared" si="194"/>
        <v>0</v>
      </c>
      <c r="W734" s="136">
        <f t="shared" si="194"/>
        <v>0</v>
      </c>
      <c r="X734" s="136">
        <f t="shared" si="194"/>
        <v>0</v>
      </c>
      <c r="Y734" s="136">
        <f t="shared" si="194"/>
        <v>0</v>
      </c>
      <c r="Z734" s="136">
        <f t="shared" si="194"/>
        <v>0</v>
      </c>
      <c r="AA734" s="136">
        <f t="shared" si="194"/>
        <v>0</v>
      </c>
      <c r="AB734" s="136">
        <f t="shared" si="194"/>
        <v>0</v>
      </c>
      <c r="AC734" s="136">
        <f t="shared" si="194"/>
        <v>0</v>
      </c>
      <c r="AD734" s="136">
        <f t="shared" si="194"/>
        <v>0</v>
      </c>
      <c r="AE734" s="136">
        <f t="shared" si="194"/>
        <v>0</v>
      </c>
      <c r="AF734" s="136">
        <f t="shared" si="194"/>
        <v>0</v>
      </c>
      <c r="AG734" s="136">
        <f t="shared" si="194"/>
        <v>0</v>
      </c>
      <c r="AH734" s="136">
        <f t="shared" si="194"/>
        <v>0</v>
      </c>
      <c r="AI734" s="136">
        <f t="shared" si="194"/>
        <v>0</v>
      </c>
      <c r="AJ734" s="136">
        <f t="shared" si="194"/>
        <v>0</v>
      </c>
      <c r="AK734" s="136">
        <f t="shared" si="194"/>
        <v>0</v>
      </c>
      <c r="AL734" s="136">
        <f t="shared" si="194"/>
        <v>0</v>
      </c>
      <c r="AM734" s="136">
        <f t="shared" si="194"/>
        <v>0</v>
      </c>
      <c r="AN734" s="136">
        <f t="shared" si="194"/>
        <v>0</v>
      </c>
      <c r="AO734" s="136">
        <f t="shared" si="194"/>
        <v>0</v>
      </c>
      <c r="AP734" s="136">
        <f t="shared" si="194"/>
        <v>0</v>
      </c>
      <c r="AQ734" s="136">
        <f t="shared" si="194"/>
        <v>0</v>
      </c>
      <c r="AR734" s="136">
        <f t="shared" si="194"/>
        <v>0</v>
      </c>
      <c r="AS734" s="136">
        <f t="shared" si="194"/>
        <v>0</v>
      </c>
      <c r="AT734" s="136">
        <f t="shared" si="194"/>
        <v>0</v>
      </c>
      <c r="AU734" s="136">
        <f t="shared" si="194"/>
        <v>0</v>
      </c>
      <c r="AV734" s="136">
        <f t="shared" si="194"/>
        <v>0</v>
      </c>
      <c r="AW734" s="136">
        <f t="shared" si="194"/>
        <v>0</v>
      </c>
      <c r="AX734" s="136">
        <f t="shared" si="194"/>
        <v>0</v>
      </c>
      <c r="AY734" s="136">
        <f t="shared" si="194"/>
        <v>0</v>
      </c>
      <c r="AZ734" s="136">
        <f t="shared" si="194"/>
        <v>0</v>
      </c>
      <c r="BA734" s="136">
        <f t="shared" si="194"/>
        <v>0</v>
      </c>
      <c r="BB734" s="136">
        <f t="shared" si="194"/>
        <v>0</v>
      </c>
      <c r="BC734" s="136">
        <f t="shared" si="194"/>
        <v>0</v>
      </c>
      <c r="BD734" s="136">
        <f t="shared" si="194"/>
        <v>0</v>
      </c>
      <c r="BE734" s="136">
        <f t="shared" si="194"/>
        <v>0</v>
      </c>
      <c r="BF734" s="136">
        <f t="shared" si="194"/>
        <v>0</v>
      </c>
      <c r="BG734" s="136">
        <f t="shared" si="194"/>
        <v>0</v>
      </c>
      <c r="BH734" s="136">
        <f t="shared" si="194"/>
        <v>0</v>
      </c>
      <c r="BI734" s="136">
        <f t="shared" si="194"/>
        <v>0</v>
      </c>
      <c r="BJ734" s="136">
        <f t="shared" si="194"/>
        <v>0</v>
      </c>
      <c r="BK734" s="136">
        <f t="shared" si="194"/>
        <v>0</v>
      </c>
      <c r="BL734" s="136">
        <f t="shared" si="194"/>
        <v>0</v>
      </c>
      <c r="BM734" s="136">
        <f t="shared" si="194"/>
        <v>0</v>
      </c>
      <c r="BN734" s="136">
        <f t="shared" si="194"/>
        <v>0</v>
      </c>
      <c r="BO734" s="136">
        <f t="shared" si="194"/>
        <v>0</v>
      </c>
      <c r="BP734" s="136">
        <f t="shared" si="194"/>
        <v>0</v>
      </c>
      <c r="BQ734" s="136">
        <f t="shared" si="194"/>
        <v>0</v>
      </c>
      <c r="BR734" s="136">
        <f t="shared" si="194"/>
        <v>0</v>
      </c>
      <c r="BS734" s="136">
        <f t="shared" ref="BS734:BS740" si="196">BS295-EK295</f>
        <v>0</v>
      </c>
      <c r="BT734" s="136">
        <f t="shared" si="195"/>
        <v>0</v>
      </c>
      <c r="BU734" s="136">
        <f t="shared" si="195"/>
        <v>0</v>
      </c>
      <c r="BV734" s="136">
        <f t="shared" si="195"/>
        <v>0</v>
      </c>
      <c r="BW734" s="136">
        <f t="shared" si="195"/>
        <v>0</v>
      </c>
      <c r="BX734" s="136">
        <f t="shared" si="195"/>
        <v>0</v>
      </c>
      <c r="BY734" s="136">
        <f t="shared" si="195"/>
        <v>0</v>
      </c>
      <c r="CA734" s="136" t="e">
        <f>CA295-#REF!</f>
        <v>#REF!</v>
      </c>
      <c r="CB734" s="136" t="e">
        <f>CB295-#REF!</f>
        <v>#REF!</v>
      </c>
    </row>
    <row r="735" spans="8:80" hidden="1" x14ac:dyDescent="0.3">
      <c r="H735" s="136">
        <f t="shared" ref="H735:BR739" si="197">H296-BZ296</f>
        <v>0</v>
      </c>
      <c r="I735" s="136">
        <f t="shared" si="197"/>
        <v>0</v>
      </c>
      <c r="J735" s="136">
        <f t="shared" si="197"/>
        <v>0</v>
      </c>
      <c r="K735" s="136">
        <f t="shared" si="197"/>
        <v>0</v>
      </c>
      <c r="L735" s="136">
        <f t="shared" si="197"/>
        <v>0</v>
      </c>
      <c r="M735" s="136">
        <f t="shared" si="197"/>
        <v>0</v>
      </c>
      <c r="N735" s="136">
        <f t="shared" si="197"/>
        <v>0</v>
      </c>
      <c r="O735" s="136">
        <f t="shared" si="197"/>
        <v>0</v>
      </c>
      <c r="P735" s="136">
        <f t="shared" si="197"/>
        <v>0</v>
      </c>
      <c r="Q735" s="136">
        <f t="shared" si="197"/>
        <v>0</v>
      </c>
      <c r="R735" s="136">
        <f t="shared" si="197"/>
        <v>0</v>
      </c>
      <c r="S735" s="136">
        <f t="shared" si="197"/>
        <v>0</v>
      </c>
      <c r="T735" s="136">
        <f t="shared" si="197"/>
        <v>0</v>
      </c>
      <c r="U735" s="136">
        <f t="shared" si="197"/>
        <v>0</v>
      </c>
      <c r="V735" s="136">
        <f t="shared" si="197"/>
        <v>0</v>
      </c>
      <c r="W735" s="136">
        <f t="shared" si="197"/>
        <v>0</v>
      </c>
      <c r="X735" s="136">
        <f t="shared" si="197"/>
        <v>0</v>
      </c>
      <c r="Y735" s="136">
        <f t="shared" si="197"/>
        <v>0</v>
      </c>
      <c r="Z735" s="136">
        <f t="shared" si="197"/>
        <v>0</v>
      </c>
      <c r="AA735" s="136">
        <f t="shared" si="197"/>
        <v>0</v>
      </c>
      <c r="AB735" s="136">
        <f t="shared" si="197"/>
        <v>0</v>
      </c>
      <c r="AC735" s="136">
        <f t="shared" si="197"/>
        <v>0</v>
      </c>
      <c r="AD735" s="136">
        <f t="shared" si="197"/>
        <v>0</v>
      </c>
      <c r="AE735" s="136">
        <f t="shared" si="197"/>
        <v>0</v>
      </c>
      <c r="AF735" s="136">
        <f t="shared" si="197"/>
        <v>0</v>
      </c>
      <c r="AG735" s="136">
        <f t="shared" si="197"/>
        <v>0</v>
      </c>
      <c r="AH735" s="136">
        <f t="shared" si="197"/>
        <v>0</v>
      </c>
      <c r="AI735" s="136">
        <f t="shared" si="197"/>
        <v>0</v>
      </c>
      <c r="AJ735" s="136">
        <f t="shared" si="197"/>
        <v>0</v>
      </c>
      <c r="AK735" s="136">
        <f t="shared" si="197"/>
        <v>0</v>
      </c>
      <c r="AL735" s="136">
        <f t="shared" si="197"/>
        <v>0</v>
      </c>
      <c r="AM735" s="136">
        <f t="shared" si="197"/>
        <v>0</v>
      </c>
      <c r="AN735" s="136">
        <f t="shared" si="197"/>
        <v>0</v>
      </c>
      <c r="AO735" s="136">
        <f t="shared" si="197"/>
        <v>0</v>
      </c>
      <c r="AP735" s="136">
        <f t="shared" si="197"/>
        <v>0</v>
      </c>
      <c r="AQ735" s="136">
        <f t="shared" si="197"/>
        <v>0</v>
      </c>
      <c r="AR735" s="136">
        <f t="shared" si="197"/>
        <v>0</v>
      </c>
      <c r="AS735" s="136">
        <f t="shared" si="197"/>
        <v>0</v>
      </c>
      <c r="AT735" s="136">
        <f t="shared" si="197"/>
        <v>0</v>
      </c>
      <c r="AU735" s="136">
        <f t="shared" si="197"/>
        <v>0</v>
      </c>
      <c r="AV735" s="136">
        <f t="shared" si="197"/>
        <v>0</v>
      </c>
      <c r="AW735" s="136">
        <f t="shared" si="197"/>
        <v>0</v>
      </c>
      <c r="AX735" s="136">
        <f t="shared" si="197"/>
        <v>0</v>
      </c>
      <c r="AY735" s="136">
        <f t="shared" si="197"/>
        <v>0</v>
      </c>
      <c r="AZ735" s="136">
        <f t="shared" si="197"/>
        <v>0</v>
      </c>
      <c r="BA735" s="136">
        <f t="shared" si="197"/>
        <v>0</v>
      </c>
      <c r="BB735" s="136">
        <f t="shared" si="197"/>
        <v>0</v>
      </c>
      <c r="BC735" s="136">
        <f t="shared" si="197"/>
        <v>0</v>
      </c>
      <c r="BD735" s="136">
        <f t="shared" si="197"/>
        <v>0</v>
      </c>
      <c r="BE735" s="136">
        <f t="shared" si="197"/>
        <v>0</v>
      </c>
      <c r="BF735" s="136">
        <f t="shared" si="197"/>
        <v>0</v>
      </c>
      <c r="BG735" s="136">
        <f t="shared" si="197"/>
        <v>0</v>
      </c>
      <c r="BH735" s="136">
        <f t="shared" si="197"/>
        <v>0</v>
      </c>
      <c r="BI735" s="136">
        <f t="shared" si="197"/>
        <v>0</v>
      </c>
      <c r="BJ735" s="136">
        <f t="shared" si="197"/>
        <v>0</v>
      </c>
      <c r="BK735" s="136">
        <f t="shared" si="197"/>
        <v>0</v>
      </c>
      <c r="BL735" s="136">
        <f t="shared" si="197"/>
        <v>0</v>
      </c>
      <c r="BM735" s="136">
        <f t="shared" si="197"/>
        <v>0</v>
      </c>
      <c r="BN735" s="136">
        <f t="shared" si="197"/>
        <v>0</v>
      </c>
      <c r="BO735" s="136">
        <f t="shared" si="197"/>
        <v>0</v>
      </c>
      <c r="BP735" s="136">
        <f t="shared" si="197"/>
        <v>0</v>
      </c>
      <c r="BQ735" s="136">
        <f t="shared" si="197"/>
        <v>0</v>
      </c>
      <c r="BR735" s="136">
        <f t="shared" si="197"/>
        <v>0</v>
      </c>
      <c r="BS735" s="136">
        <f t="shared" si="196"/>
        <v>0</v>
      </c>
      <c r="BT735" s="136">
        <f t="shared" si="195"/>
        <v>0</v>
      </c>
      <c r="BU735" s="136">
        <f t="shared" si="195"/>
        <v>0</v>
      </c>
      <c r="BV735" s="136">
        <f t="shared" si="195"/>
        <v>0</v>
      </c>
      <c r="BW735" s="136">
        <f t="shared" si="195"/>
        <v>0</v>
      </c>
      <c r="BX735" s="136">
        <f t="shared" si="195"/>
        <v>0</v>
      </c>
      <c r="BY735" s="136">
        <f t="shared" si="195"/>
        <v>0</v>
      </c>
      <c r="CA735" s="136" t="e">
        <f>CA296-#REF!</f>
        <v>#REF!</v>
      </c>
      <c r="CB735" s="136" t="e">
        <f>CB296-#REF!</f>
        <v>#REF!</v>
      </c>
    </row>
    <row r="736" spans="8:80" hidden="1" x14ac:dyDescent="0.3">
      <c r="H736" s="136">
        <f t="shared" si="197"/>
        <v>0</v>
      </c>
      <c r="I736" s="136">
        <f t="shared" si="197"/>
        <v>0</v>
      </c>
      <c r="J736" s="136">
        <f t="shared" si="197"/>
        <v>0</v>
      </c>
      <c r="K736" s="136">
        <f t="shared" si="197"/>
        <v>0</v>
      </c>
      <c r="L736" s="136">
        <f t="shared" si="197"/>
        <v>0</v>
      </c>
      <c r="M736" s="136">
        <f t="shared" si="197"/>
        <v>0</v>
      </c>
      <c r="N736" s="136">
        <f t="shared" si="197"/>
        <v>0</v>
      </c>
      <c r="O736" s="136">
        <f t="shared" si="197"/>
        <v>0</v>
      </c>
      <c r="P736" s="136">
        <f t="shared" si="197"/>
        <v>0</v>
      </c>
      <c r="Q736" s="136">
        <f t="shared" si="197"/>
        <v>0</v>
      </c>
      <c r="R736" s="136">
        <f t="shared" si="197"/>
        <v>0</v>
      </c>
      <c r="S736" s="136">
        <f t="shared" si="197"/>
        <v>0</v>
      </c>
      <c r="T736" s="136">
        <f t="shared" si="197"/>
        <v>0</v>
      </c>
      <c r="U736" s="136">
        <f t="shared" si="197"/>
        <v>0</v>
      </c>
      <c r="V736" s="136">
        <f t="shared" si="197"/>
        <v>0</v>
      </c>
      <c r="W736" s="136">
        <f t="shared" si="197"/>
        <v>0</v>
      </c>
      <c r="X736" s="136">
        <f t="shared" si="197"/>
        <v>0</v>
      </c>
      <c r="Y736" s="136">
        <f t="shared" si="197"/>
        <v>0</v>
      </c>
      <c r="Z736" s="136">
        <f t="shared" si="197"/>
        <v>0</v>
      </c>
      <c r="AA736" s="136">
        <f t="shared" si="197"/>
        <v>0</v>
      </c>
      <c r="AB736" s="136">
        <f t="shared" si="197"/>
        <v>0</v>
      </c>
      <c r="AC736" s="136">
        <f t="shared" si="197"/>
        <v>0</v>
      </c>
      <c r="AD736" s="136">
        <f t="shared" si="197"/>
        <v>0</v>
      </c>
      <c r="AE736" s="136">
        <f t="shared" si="197"/>
        <v>0</v>
      </c>
      <c r="AF736" s="136">
        <f t="shared" si="197"/>
        <v>0</v>
      </c>
      <c r="AG736" s="136">
        <f t="shared" si="197"/>
        <v>0</v>
      </c>
      <c r="AH736" s="136">
        <f t="shared" si="197"/>
        <v>0</v>
      </c>
      <c r="AI736" s="136">
        <f t="shared" si="197"/>
        <v>0</v>
      </c>
      <c r="AJ736" s="136">
        <f t="shared" si="197"/>
        <v>0</v>
      </c>
      <c r="AK736" s="136">
        <f t="shared" si="197"/>
        <v>0</v>
      </c>
      <c r="AL736" s="136">
        <f t="shared" si="197"/>
        <v>0</v>
      </c>
      <c r="AM736" s="136">
        <f t="shared" si="197"/>
        <v>0</v>
      </c>
      <c r="AN736" s="136">
        <f t="shared" si="197"/>
        <v>0</v>
      </c>
      <c r="AO736" s="136">
        <f t="shared" si="197"/>
        <v>0</v>
      </c>
      <c r="AP736" s="136">
        <f t="shared" si="197"/>
        <v>0</v>
      </c>
      <c r="AQ736" s="136">
        <f t="shared" si="197"/>
        <v>0</v>
      </c>
      <c r="AR736" s="136">
        <f t="shared" si="197"/>
        <v>0</v>
      </c>
      <c r="AS736" s="136">
        <f t="shared" si="197"/>
        <v>0</v>
      </c>
      <c r="AT736" s="136">
        <f t="shared" si="197"/>
        <v>0</v>
      </c>
      <c r="AU736" s="136">
        <f t="shared" si="197"/>
        <v>0</v>
      </c>
      <c r="AV736" s="136">
        <f t="shared" si="197"/>
        <v>0</v>
      </c>
      <c r="AW736" s="136">
        <f t="shared" si="197"/>
        <v>0</v>
      </c>
      <c r="AX736" s="136">
        <f t="shared" si="197"/>
        <v>0</v>
      </c>
      <c r="AY736" s="136">
        <f t="shared" si="197"/>
        <v>0</v>
      </c>
      <c r="AZ736" s="136">
        <f t="shared" si="197"/>
        <v>0</v>
      </c>
      <c r="BA736" s="136">
        <f t="shared" si="197"/>
        <v>0</v>
      </c>
      <c r="BB736" s="136">
        <f t="shared" si="197"/>
        <v>0</v>
      </c>
      <c r="BC736" s="136">
        <f t="shared" si="197"/>
        <v>0</v>
      </c>
      <c r="BD736" s="136">
        <f t="shared" si="197"/>
        <v>0</v>
      </c>
      <c r="BE736" s="136">
        <f t="shared" si="197"/>
        <v>0</v>
      </c>
      <c r="BF736" s="136">
        <f t="shared" si="197"/>
        <v>0</v>
      </c>
      <c r="BG736" s="136">
        <f t="shared" si="197"/>
        <v>0</v>
      </c>
      <c r="BH736" s="136">
        <f t="shared" si="197"/>
        <v>0</v>
      </c>
      <c r="BI736" s="136">
        <f t="shared" si="197"/>
        <v>0</v>
      </c>
      <c r="BJ736" s="136">
        <f t="shared" si="197"/>
        <v>0</v>
      </c>
      <c r="BK736" s="136">
        <f t="shared" si="197"/>
        <v>0</v>
      </c>
      <c r="BL736" s="136">
        <f t="shared" si="197"/>
        <v>0</v>
      </c>
      <c r="BM736" s="136">
        <f t="shared" si="197"/>
        <v>0</v>
      </c>
      <c r="BN736" s="136">
        <f t="shared" si="197"/>
        <v>0</v>
      </c>
      <c r="BO736" s="136">
        <f t="shared" si="197"/>
        <v>0</v>
      </c>
      <c r="BP736" s="136">
        <f t="shared" si="197"/>
        <v>0</v>
      </c>
      <c r="BQ736" s="136">
        <f t="shared" si="197"/>
        <v>0</v>
      </c>
      <c r="BR736" s="136">
        <f t="shared" si="197"/>
        <v>0</v>
      </c>
      <c r="BS736" s="136">
        <f t="shared" si="196"/>
        <v>0</v>
      </c>
      <c r="BT736" s="136">
        <f t="shared" si="195"/>
        <v>0</v>
      </c>
      <c r="BU736" s="136">
        <f t="shared" si="195"/>
        <v>0</v>
      </c>
      <c r="BV736" s="136">
        <f t="shared" si="195"/>
        <v>0</v>
      </c>
      <c r="BW736" s="136">
        <f t="shared" si="195"/>
        <v>0</v>
      </c>
      <c r="BX736" s="136">
        <f t="shared" si="195"/>
        <v>0</v>
      </c>
      <c r="BY736" s="136">
        <f t="shared" si="195"/>
        <v>0</v>
      </c>
      <c r="CA736" s="136" t="e">
        <f>CA297-#REF!</f>
        <v>#REF!</v>
      </c>
      <c r="CB736" s="136" t="e">
        <f>CB297-#REF!</f>
        <v>#REF!</v>
      </c>
    </row>
    <row r="737" spans="8:80" hidden="1" x14ac:dyDescent="0.3">
      <c r="H737" s="136">
        <f t="shared" si="197"/>
        <v>0</v>
      </c>
      <c r="I737" s="136">
        <f t="shared" si="197"/>
        <v>0</v>
      </c>
      <c r="J737" s="136">
        <f t="shared" si="197"/>
        <v>0</v>
      </c>
      <c r="K737" s="136">
        <f t="shared" si="197"/>
        <v>0</v>
      </c>
      <c r="L737" s="136">
        <f t="shared" si="197"/>
        <v>0</v>
      </c>
      <c r="M737" s="136">
        <f t="shared" si="197"/>
        <v>0</v>
      </c>
      <c r="N737" s="136">
        <f t="shared" si="197"/>
        <v>0</v>
      </c>
      <c r="O737" s="136">
        <f t="shared" si="197"/>
        <v>0</v>
      </c>
      <c r="P737" s="136">
        <f t="shared" si="197"/>
        <v>0</v>
      </c>
      <c r="Q737" s="136">
        <f t="shared" si="197"/>
        <v>0</v>
      </c>
      <c r="R737" s="136">
        <f t="shared" si="197"/>
        <v>0</v>
      </c>
      <c r="S737" s="136">
        <f t="shared" si="197"/>
        <v>0</v>
      </c>
      <c r="T737" s="136">
        <f t="shared" si="197"/>
        <v>0</v>
      </c>
      <c r="U737" s="136">
        <f t="shared" si="197"/>
        <v>0</v>
      </c>
      <c r="V737" s="136">
        <f t="shared" si="197"/>
        <v>0</v>
      </c>
      <c r="W737" s="136">
        <f t="shared" si="197"/>
        <v>0</v>
      </c>
      <c r="X737" s="136">
        <f t="shared" si="197"/>
        <v>0</v>
      </c>
      <c r="Y737" s="136">
        <f t="shared" si="197"/>
        <v>0</v>
      </c>
      <c r="Z737" s="136">
        <f t="shared" si="197"/>
        <v>0</v>
      </c>
      <c r="AA737" s="136">
        <f t="shared" si="197"/>
        <v>0</v>
      </c>
      <c r="AB737" s="136">
        <f t="shared" si="197"/>
        <v>0</v>
      </c>
      <c r="AC737" s="136">
        <f t="shared" si="197"/>
        <v>0</v>
      </c>
      <c r="AD737" s="136">
        <f t="shared" si="197"/>
        <v>0</v>
      </c>
      <c r="AE737" s="136">
        <f t="shared" si="197"/>
        <v>0</v>
      </c>
      <c r="AF737" s="136">
        <f t="shared" si="197"/>
        <v>0</v>
      </c>
      <c r="AG737" s="136">
        <f t="shared" si="197"/>
        <v>0</v>
      </c>
      <c r="AH737" s="136">
        <f t="shared" si="197"/>
        <v>0</v>
      </c>
      <c r="AI737" s="136">
        <f t="shared" si="197"/>
        <v>0</v>
      </c>
      <c r="AJ737" s="136">
        <f t="shared" si="197"/>
        <v>0</v>
      </c>
      <c r="AK737" s="136">
        <f t="shared" si="197"/>
        <v>0</v>
      </c>
      <c r="AL737" s="136">
        <f t="shared" si="197"/>
        <v>0</v>
      </c>
      <c r="AM737" s="136">
        <f t="shared" si="197"/>
        <v>0</v>
      </c>
      <c r="AN737" s="136">
        <f t="shared" si="197"/>
        <v>0</v>
      </c>
      <c r="AO737" s="136">
        <f t="shared" si="197"/>
        <v>0</v>
      </c>
      <c r="AP737" s="136">
        <f t="shared" si="197"/>
        <v>0</v>
      </c>
      <c r="AQ737" s="136">
        <f t="shared" si="197"/>
        <v>0</v>
      </c>
      <c r="AR737" s="136">
        <f t="shared" si="197"/>
        <v>0</v>
      </c>
      <c r="AS737" s="136">
        <f t="shared" si="197"/>
        <v>0</v>
      </c>
      <c r="AT737" s="136">
        <f t="shared" si="197"/>
        <v>0</v>
      </c>
      <c r="AU737" s="136">
        <f t="shared" si="197"/>
        <v>0</v>
      </c>
      <c r="AV737" s="136">
        <f t="shared" si="197"/>
        <v>0</v>
      </c>
      <c r="AW737" s="136">
        <f t="shared" si="197"/>
        <v>0</v>
      </c>
      <c r="AX737" s="136">
        <f t="shared" si="197"/>
        <v>0</v>
      </c>
      <c r="AY737" s="136">
        <f t="shared" si="197"/>
        <v>0</v>
      </c>
      <c r="AZ737" s="136">
        <f t="shared" si="197"/>
        <v>0</v>
      </c>
      <c r="BA737" s="136">
        <f t="shared" si="197"/>
        <v>0</v>
      </c>
      <c r="BB737" s="136">
        <f t="shared" si="197"/>
        <v>0</v>
      </c>
      <c r="BC737" s="136">
        <f t="shared" si="197"/>
        <v>0</v>
      </c>
      <c r="BD737" s="136">
        <f t="shared" si="197"/>
        <v>0</v>
      </c>
      <c r="BE737" s="136">
        <f t="shared" si="197"/>
        <v>0</v>
      </c>
      <c r="BF737" s="136">
        <f t="shared" si="197"/>
        <v>0</v>
      </c>
      <c r="BG737" s="136">
        <f t="shared" si="197"/>
        <v>0</v>
      </c>
      <c r="BH737" s="136">
        <f t="shared" si="197"/>
        <v>0</v>
      </c>
      <c r="BI737" s="136">
        <f t="shared" si="197"/>
        <v>0</v>
      </c>
      <c r="BJ737" s="136">
        <f t="shared" si="197"/>
        <v>0</v>
      </c>
      <c r="BK737" s="136">
        <f t="shared" si="197"/>
        <v>0</v>
      </c>
      <c r="BL737" s="136">
        <f t="shared" si="197"/>
        <v>0</v>
      </c>
      <c r="BM737" s="136">
        <f t="shared" si="197"/>
        <v>0</v>
      </c>
      <c r="BN737" s="136">
        <f t="shared" si="197"/>
        <v>0</v>
      </c>
      <c r="BO737" s="136">
        <f t="shared" si="197"/>
        <v>0</v>
      </c>
      <c r="BP737" s="136">
        <f t="shared" si="197"/>
        <v>0</v>
      </c>
      <c r="BQ737" s="136">
        <f t="shared" si="197"/>
        <v>0</v>
      </c>
      <c r="BR737" s="136">
        <f t="shared" si="197"/>
        <v>0</v>
      </c>
      <c r="BS737" s="136">
        <f t="shared" si="196"/>
        <v>0</v>
      </c>
      <c r="BT737" s="136">
        <f t="shared" si="195"/>
        <v>0</v>
      </c>
      <c r="BU737" s="136">
        <f t="shared" si="195"/>
        <v>0</v>
      </c>
      <c r="BV737" s="136">
        <f t="shared" si="195"/>
        <v>0</v>
      </c>
      <c r="BW737" s="136">
        <f t="shared" si="195"/>
        <v>0</v>
      </c>
      <c r="BX737" s="136">
        <f t="shared" si="195"/>
        <v>0</v>
      </c>
      <c r="BY737" s="136">
        <f t="shared" si="195"/>
        <v>0</v>
      </c>
      <c r="CA737" s="136" t="e">
        <f>CA298-#REF!</f>
        <v>#REF!</v>
      </c>
      <c r="CB737" s="136" t="e">
        <f>CB298-#REF!</f>
        <v>#REF!</v>
      </c>
    </row>
    <row r="738" spans="8:80" hidden="1" x14ac:dyDescent="0.3">
      <c r="H738" s="136">
        <f t="shared" si="197"/>
        <v>-13054414</v>
      </c>
      <c r="I738" s="136">
        <f t="shared" si="197"/>
        <v>0</v>
      </c>
      <c r="J738" s="136">
        <f t="shared" si="197"/>
        <v>0</v>
      </c>
      <c r="K738" s="136">
        <f t="shared" si="197"/>
        <v>0</v>
      </c>
      <c r="L738" s="136">
        <f t="shared" si="197"/>
        <v>0</v>
      </c>
      <c r="M738" s="136">
        <f t="shared" si="197"/>
        <v>0</v>
      </c>
      <c r="N738" s="136">
        <f t="shared" si="197"/>
        <v>0</v>
      </c>
      <c r="O738" s="136">
        <f t="shared" si="197"/>
        <v>0</v>
      </c>
      <c r="P738" s="136">
        <f t="shared" si="197"/>
        <v>0</v>
      </c>
      <c r="Q738" s="136">
        <f t="shared" si="197"/>
        <v>0</v>
      </c>
      <c r="R738" s="136">
        <f t="shared" si="197"/>
        <v>-5337437</v>
      </c>
      <c r="S738" s="136">
        <f t="shared" si="197"/>
        <v>0</v>
      </c>
      <c r="T738" s="136">
        <f t="shared" si="197"/>
        <v>0</v>
      </c>
      <c r="U738" s="136">
        <f t="shared" si="197"/>
        <v>0</v>
      </c>
      <c r="V738" s="136">
        <f t="shared" si="197"/>
        <v>0</v>
      </c>
      <c r="W738" s="136">
        <f t="shared" si="197"/>
        <v>-3511233</v>
      </c>
      <c r="X738" s="136">
        <f t="shared" si="197"/>
        <v>0</v>
      </c>
      <c r="Y738" s="136">
        <f t="shared" si="197"/>
        <v>0</v>
      </c>
      <c r="Z738" s="136">
        <f t="shared" si="197"/>
        <v>0</v>
      </c>
      <c r="AA738" s="136">
        <f t="shared" si="197"/>
        <v>0</v>
      </c>
      <c r="AB738" s="136">
        <f t="shared" si="197"/>
        <v>0</v>
      </c>
      <c r="AC738" s="136">
        <f t="shared" si="197"/>
        <v>0</v>
      </c>
      <c r="AD738" s="136">
        <f t="shared" si="197"/>
        <v>0</v>
      </c>
      <c r="AE738" s="136">
        <f t="shared" si="197"/>
        <v>0</v>
      </c>
      <c r="AF738" s="136">
        <f t="shared" si="197"/>
        <v>0</v>
      </c>
      <c r="AG738" s="136">
        <f t="shared" si="197"/>
        <v>0</v>
      </c>
      <c r="AH738" s="136">
        <f t="shared" si="197"/>
        <v>0</v>
      </c>
      <c r="AI738" s="136">
        <f t="shared" si="197"/>
        <v>0</v>
      </c>
      <c r="AJ738" s="136">
        <f t="shared" si="197"/>
        <v>0</v>
      </c>
      <c r="AK738" s="136">
        <f t="shared" si="197"/>
        <v>0</v>
      </c>
      <c r="AL738" s="136">
        <f t="shared" si="197"/>
        <v>0</v>
      </c>
      <c r="AM738" s="136">
        <f t="shared" si="197"/>
        <v>0</v>
      </c>
      <c r="AN738" s="136">
        <f t="shared" si="197"/>
        <v>0</v>
      </c>
      <c r="AO738" s="136">
        <f t="shared" si="197"/>
        <v>0</v>
      </c>
      <c r="AP738" s="136">
        <f t="shared" si="197"/>
        <v>0</v>
      </c>
      <c r="AQ738" s="136">
        <f t="shared" si="197"/>
        <v>-2495445</v>
      </c>
      <c r="AR738" s="136">
        <f t="shared" si="197"/>
        <v>0</v>
      </c>
      <c r="AS738" s="136">
        <f t="shared" si="197"/>
        <v>0</v>
      </c>
      <c r="AT738" s="136">
        <f t="shared" si="197"/>
        <v>0</v>
      </c>
      <c r="AU738" s="136">
        <f t="shared" si="197"/>
        <v>0</v>
      </c>
      <c r="AV738" s="136">
        <f t="shared" si="197"/>
        <v>-1562910</v>
      </c>
      <c r="AW738" s="136">
        <f t="shared" si="197"/>
        <v>0</v>
      </c>
      <c r="AX738" s="136">
        <f t="shared" si="197"/>
        <v>0</v>
      </c>
      <c r="AY738" s="136">
        <f t="shared" si="197"/>
        <v>0</v>
      </c>
      <c r="AZ738" s="136">
        <f t="shared" si="197"/>
        <v>0</v>
      </c>
      <c r="BA738" s="136">
        <f t="shared" si="197"/>
        <v>-147389</v>
      </c>
      <c r="BB738" s="136">
        <f t="shared" si="197"/>
        <v>0</v>
      </c>
      <c r="BC738" s="136">
        <f t="shared" si="197"/>
        <v>0</v>
      </c>
      <c r="BD738" s="136">
        <f t="shared" si="197"/>
        <v>0</v>
      </c>
      <c r="BE738" s="136">
        <f t="shared" si="197"/>
        <v>0</v>
      </c>
      <c r="BF738" s="136">
        <f t="shared" si="197"/>
        <v>0</v>
      </c>
      <c r="BG738" s="136">
        <f t="shared" si="197"/>
        <v>0</v>
      </c>
      <c r="BH738" s="136">
        <f t="shared" si="197"/>
        <v>0</v>
      </c>
      <c r="BI738" s="136">
        <f t="shared" si="197"/>
        <v>0</v>
      </c>
      <c r="BJ738" s="136">
        <f t="shared" si="197"/>
        <v>0</v>
      </c>
      <c r="BK738" s="136">
        <f t="shared" si="197"/>
        <v>0</v>
      </c>
      <c r="BL738" s="136">
        <f t="shared" si="197"/>
        <v>0</v>
      </c>
      <c r="BM738" s="136">
        <f t="shared" si="197"/>
        <v>0</v>
      </c>
      <c r="BN738" s="136">
        <f t="shared" si="197"/>
        <v>0</v>
      </c>
      <c r="BO738" s="136">
        <f t="shared" si="197"/>
        <v>0</v>
      </c>
      <c r="BP738" s="136">
        <f t="shared" si="197"/>
        <v>0</v>
      </c>
      <c r="BQ738" s="136">
        <f t="shared" si="197"/>
        <v>0</v>
      </c>
      <c r="BR738" s="136">
        <f t="shared" si="197"/>
        <v>0</v>
      </c>
      <c r="BS738" s="136">
        <f t="shared" si="196"/>
        <v>0</v>
      </c>
      <c r="BT738" s="136">
        <f t="shared" si="195"/>
        <v>0</v>
      </c>
      <c r="BU738" s="136">
        <f t="shared" si="195"/>
        <v>-8848670</v>
      </c>
      <c r="BV738" s="136">
        <f t="shared" si="195"/>
        <v>0</v>
      </c>
      <c r="BW738" s="136">
        <f t="shared" si="195"/>
        <v>0</v>
      </c>
      <c r="BX738" s="136">
        <f t="shared" si="195"/>
        <v>0</v>
      </c>
      <c r="BY738" s="136">
        <f t="shared" si="195"/>
        <v>0</v>
      </c>
      <c r="CA738" s="136" t="e">
        <f>CA299-#REF!</f>
        <v>#REF!</v>
      </c>
      <c r="CB738" s="136" t="e">
        <f>CB299-#REF!</f>
        <v>#REF!</v>
      </c>
    </row>
    <row r="739" spans="8:80" hidden="1" x14ac:dyDescent="0.3">
      <c r="H739" s="136">
        <f t="shared" si="197"/>
        <v>-3142769</v>
      </c>
      <c r="I739" s="136">
        <f t="shared" si="197"/>
        <v>0</v>
      </c>
      <c r="J739" s="136">
        <f t="shared" si="197"/>
        <v>0</v>
      </c>
      <c r="K739" s="136">
        <f t="shared" ref="K739:BR740" si="198">K300-CC300</f>
        <v>0</v>
      </c>
      <c r="L739" s="136">
        <f t="shared" si="198"/>
        <v>0</v>
      </c>
      <c r="M739" s="136">
        <f t="shared" si="198"/>
        <v>0</v>
      </c>
      <c r="N739" s="136">
        <f t="shared" si="198"/>
        <v>0</v>
      </c>
      <c r="O739" s="136">
        <f t="shared" si="198"/>
        <v>0</v>
      </c>
      <c r="P739" s="136">
        <f t="shared" si="198"/>
        <v>0</v>
      </c>
      <c r="Q739" s="136">
        <f t="shared" si="198"/>
        <v>0</v>
      </c>
      <c r="R739" s="136">
        <f t="shared" si="198"/>
        <v>-1259405</v>
      </c>
      <c r="S739" s="136">
        <f t="shared" si="198"/>
        <v>0</v>
      </c>
      <c r="T739" s="136">
        <f t="shared" si="198"/>
        <v>0</v>
      </c>
      <c r="U739" s="136">
        <f t="shared" si="198"/>
        <v>0</v>
      </c>
      <c r="V739" s="136">
        <f t="shared" si="198"/>
        <v>0</v>
      </c>
      <c r="W739" s="136">
        <f t="shared" si="198"/>
        <v>-849991</v>
      </c>
      <c r="X739" s="136">
        <f t="shared" si="198"/>
        <v>0</v>
      </c>
      <c r="Y739" s="136">
        <f t="shared" si="198"/>
        <v>0</v>
      </c>
      <c r="Z739" s="136">
        <f t="shared" si="198"/>
        <v>0</v>
      </c>
      <c r="AA739" s="136">
        <f t="shared" si="198"/>
        <v>0</v>
      </c>
      <c r="AB739" s="136">
        <f t="shared" si="198"/>
        <v>0</v>
      </c>
      <c r="AC739" s="136">
        <f t="shared" si="198"/>
        <v>0</v>
      </c>
      <c r="AD739" s="136">
        <f t="shared" si="198"/>
        <v>0</v>
      </c>
      <c r="AE739" s="136">
        <f t="shared" si="198"/>
        <v>0</v>
      </c>
      <c r="AF739" s="136">
        <f t="shared" si="198"/>
        <v>0</v>
      </c>
      <c r="AG739" s="136">
        <f t="shared" si="198"/>
        <v>0</v>
      </c>
      <c r="AH739" s="136">
        <f t="shared" si="198"/>
        <v>0</v>
      </c>
      <c r="AI739" s="136">
        <f t="shared" si="198"/>
        <v>0</v>
      </c>
      <c r="AJ739" s="136">
        <f t="shared" si="198"/>
        <v>0</v>
      </c>
      <c r="AK739" s="136">
        <f t="shared" si="198"/>
        <v>0</v>
      </c>
      <c r="AL739" s="136">
        <f t="shared" si="198"/>
        <v>0</v>
      </c>
      <c r="AM739" s="136">
        <f t="shared" si="198"/>
        <v>0</v>
      </c>
      <c r="AN739" s="136">
        <f t="shared" si="198"/>
        <v>0</v>
      </c>
      <c r="AO739" s="136">
        <f t="shared" si="198"/>
        <v>0</v>
      </c>
      <c r="AP739" s="136">
        <f t="shared" si="198"/>
        <v>0</v>
      </c>
      <c r="AQ739" s="136">
        <f t="shared" si="198"/>
        <v>-625039</v>
      </c>
      <c r="AR739" s="136">
        <f t="shared" si="198"/>
        <v>0</v>
      </c>
      <c r="AS739" s="136">
        <f t="shared" si="198"/>
        <v>0</v>
      </c>
      <c r="AT739" s="136">
        <f t="shared" si="198"/>
        <v>0</v>
      </c>
      <c r="AU739" s="136">
        <f t="shared" si="198"/>
        <v>0</v>
      </c>
      <c r="AV739" s="136">
        <f t="shared" si="198"/>
        <v>-370247</v>
      </c>
      <c r="AW739" s="136">
        <f t="shared" si="198"/>
        <v>0</v>
      </c>
      <c r="AX739" s="136">
        <f t="shared" si="198"/>
        <v>0</v>
      </c>
      <c r="AY739" s="136">
        <f t="shared" si="198"/>
        <v>0</v>
      </c>
      <c r="AZ739" s="136">
        <f t="shared" si="198"/>
        <v>0</v>
      </c>
      <c r="BA739" s="136">
        <f t="shared" si="198"/>
        <v>-38087</v>
      </c>
      <c r="BB739" s="136">
        <f t="shared" si="198"/>
        <v>0</v>
      </c>
      <c r="BC739" s="136">
        <f t="shared" si="198"/>
        <v>0</v>
      </c>
      <c r="BD739" s="136">
        <f t="shared" si="198"/>
        <v>0</v>
      </c>
      <c r="BE739" s="136">
        <f t="shared" si="198"/>
        <v>0</v>
      </c>
      <c r="BF739" s="136">
        <f t="shared" si="198"/>
        <v>0</v>
      </c>
      <c r="BG739" s="136">
        <f t="shared" si="198"/>
        <v>0</v>
      </c>
      <c r="BH739" s="136">
        <f t="shared" si="198"/>
        <v>0</v>
      </c>
      <c r="BI739" s="136">
        <f t="shared" si="198"/>
        <v>0</v>
      </c>
      <c r="BJ739" s="136">
        <f t="shared" si="198"/>
        <v>0</v>
      </c>
      <c r="BK739" s="136">
        <f t="shared" si="198"/>
        <v>0</v>
      </c>
      <c r="BL739" s="136">
        <f t="shared" si="198"/>
        <v>0</v>
      </c>
      <c r="BM739" s="136">
        <f t="shared" si="198"/>
        <v>0</v>
      </c>
      <c r="BN739" s="136">
        <f t="shared" si="198"/>
        <v>0</v>
      </c>
      <c r="BO739" s="136">
        <f t="shared" si="198"/>
        <v>0</v>
      </c>
      <c r="BP739" s="136">
        <f t="shared" si="198"/>
        <v>0</v>
      </c>
      <c r="BQ739" s="136">
        <f t="shared" si="198"/>
        <v>0</v>
      </c>
      <c r="BR739" s="136">
        <f t="shared" si="198"/>
        <v>0</v>
      </c>
      <c r="BS739" s="136">
        <f t="shared" si="196"/>
        <v>0</v>
      </c>
      <c r="BT739" s="136">
        <f t="shared" si="195"/>
        <v>0</v>
      </c>
      <c r="BU739" s="136">
        <f t="shared" si="195"/>
        <v>-2109396</v>
      </c>
      <c r="BV739" s="136">
        <f t="shared" si="195"/>
        <v>0</v>
      </c>
      <c r="BW739" s="136">
        <f t="shared" si="195"/>
        <v>0</v>
      </c>
      <c r="BX739" s="136">
        <f t="shared" si="195"/>
        <v>0</v>
      </c>
      <c r="BY739" s="136">
        <f t="shared" si="195"/>
        <v>0</v>
      </c>
      <c r="CA739" s="136" t="e">
        <f>CA300-#REF!</f>
        <v>#REF!</v>
      </c>
      <c r="CB739" s="136" t="e">
        <f>CB300-#REF!</f>
        <v>#REF!</v>
      </c>
    </row>
    <row r="740" spans="8:80" hidden="1" x14ac:dyDescent="0.3">
      <c r="H740" s="136">
        <f t="shared" ref="H740:J740" si="199">H301-BZ301</f>
        <v>-4414774</v>
      </c>
      <c r="I740" s="136">
        <f t="shared" si="199"/>
        <v>0</v>
      </c>
      <c r="J740" s="136">
        <f t="shared" si="199"/>
        <v>0</v>
      </c>
      <c r="K740" s="136">
        <f t="shared" si="198"/>
        <v>0</v>
      </c>
      <c r="L740" s="136">
        <f t="shared" si="198"/>
        <v>0</v>
      </c>
      <c r="M740" s="136">
        <f t="shared" si="198"/>
        <v>0</v>
      </c>
      <c r="N740" s="136">
        <f t="shared" si="198"/>
        <v>0</v>
      </c>
      <c r="O740" s="136">
        <f t="shared" si="198"/>
        <v>0</v>
      </c>
      <c r="P740" s="136">
        <f t="shared" si="198"/>
        <v>0</v>
      </c>
      <c r="Q740" s="136">
        <f t="shared" si="198"/>
        <v>0</v>
      </c>
      <c r="R740" s="136">
        <f t="shared" si="198"/>
        <v>-1858835</v>
      </c>
      <c r="S740" s="136">
        <f t="shared" si="198"/>
        <v>0</v>
      </c>
      <c r="T740" s="136">
        <f t="shared" si="198"/>
        <v>0</v>
      </c>
      <c r="U740" s="136">
        <f t="shared" si="198"/>
        <v>0</v>
      </c>
      <c r="V740" s="136">
        <f t="shared" si="198"/>
        <v>0</v>
      </c>
      <c r="W740" s="136">
        <f t="shared" si="198"/>
        <v>-1181472</v>
      </c>
      <c r="X740" s="136">
        <f t="shared" si="198"/>
        <v>0</v>
      </c>
      <c r="Y740" s="136">
        <f t="shared" si="198"/>
        <v>0</v>
      </c>
      <c r="Z740" s="136">
        <f t="shared" si="198"/>
        <v>0</v>
      </c>
      <c r="AA740" s="136">
        <f t="shared" si="198"/>
        <v>0</v>
      </c>
      <c r="AB740" s="136">
        <f t="shared" si="198"/>
        <v>0</v>
      </c>
      <c r="AC740" s="136">
        <f t="shared" si="198"/>
        <v>0</v>
      </c>
      <c r="AD740" s="136">
        <f t="shared" si="198"/>
        <v>0</v>
      </c>
      <c r="AE740" s="136">
        <f t="shared" si="198"/>
        <v>0</v>
      </c>
      <c r="AF740" s="136">
        <f t="shared" si="198"/>
        <v>0</v>
      </c>
      <c r="AG740" s="136">
        <f t="shared" si="198"/>
        <v>0</v>
      </c>
      <c r="AH740" s="136">
        <f t="shared" si="198"/>
        <v>0</v>
      </c>
      <c r="AI740" s="136">
        <f t="shared" si="198"/>
        <v>0</v>
      </c>
      <c r="AJ740" s="136">
        <f t="shared" si="198"/>
        <v>0</v>
      </c>
      <c r="AK740" s="136">
        <f t="shared" si="198"/>
        <v>0</v>
      </c>
      <c r="AL740" s="136">
        <f t="shared" si="198"/>
        <v>0</v>
      </c>
      <c r="AM740" s="136">
        <f t="shared" si="198"/>
        <v>0</v>
      </c>
      <c r="AN740" s="136">
        <f t="shared" si="198"/>
        <v>0</v>
      </c>
      <c r="AO740" s="136">
        <f t="shared" si="198"/>
        <v>0</v>
      </c>
      <c r="AP740" s="136">
        <f t="shared" si="198"/>
        <v>0</v>
      </c>
      <c r="AQ740" s="136">
        <f t="shared" si="198"/>
        <v>-804773</v>
      </c>
      <c r="AR740" s="136">
        <f t="shared" si="198"/>
        <v>0</v>
      </c>
      <c r="AS740" s="136">
        <f t="shared" si="198"/>
        <v>0</v>
      </c>
      <c r="AT740" s="136">
        <f t="shared" si="198"/>
        <v>0</v>
      </c>
      <c r="AU740" s="136">
        <f t="shared" si="198"/>
        <v>0</v>
      </c>
      <c r="AV740" s="136">
        <f t="shared" si="198"/>
        <v>-523543</v>
      </c>
      <c r="AW740" s="136">
        <f t="shared" si="198"/>
        <v>0</v>
      </c>
      <c r="AX740" s="136">
        <f t="shared" si="198"/>
        <v>0</v>
      </c>
      <c r="AY740" s="136">
        <f t="shared" si="198"/>
        <v>0</v>
      </c>
      <c r="AZ740" s="136">
        <f t="shared" si="198"/>
        <v>0</v>
      </c>
      <c r="BA740" s="136">
        <f t="shared" si="198"/>
        <v>-46151</v>
      </c>
      <c r="BB740" s="136">
        <f t="shared" si="198"/>
        <v>0</v>
      </c>
      <c r="BC740" s="136">
        <f t="shared" si="198"/>
        <v>0</v>
      </c>
      <c r="BD740" s="136">
        <f t="shared" si="198"/>
        <v>0</v>
      </c>
      <c r="BE740" s="136">
        <f t="shared" si="198"/>
        <v>0</v>
      </c>
      <c r="BF740" s="136">
        <f t="shared" si="198"/>
        <v>0</v>
      </c>
      <c r="BG740" s="136">
        <f t="shared" si="198"/>
        <v>0</v>
      </c>
      <c r="BH740" s="136">
        <f t="shared" si="198"/>
        <v>0</v>
      </c>
      <c r="BI740" s="136">
        <f t="shared" si="198"/>
        <v>0</v>
      </c>
      <c r="BJ740" s="136">
        <f t="shared" si="198"/>
        <v>0</v>
      </c>
      <c r="BK740" s="136">
        <f t="shared" si="198"/>
        <v>0</v>
      </c>
      <c r="BL740" s="136">
        <f t="shared" si="198"/>
        <v>0</v>
      </c>
      <c r="BM740" s="136">
        <f t="shared" si="198"/>
        <v>0</v>
      </c>
      <c r="BN740" s="136">
        <f t="shared" si="198"/>
        <v>0</v>
      </c>
      <c r="BO740" s="136">
        <f t="shared" si="198"/>
        <v>0</v>
      </c>
      <c r="BP740" s="136">
        <f t="shared" si="198"/>
        <v>0</v>
      </c>
      <c r="BQ740" s="136">
        <f t="shared" si="198"/>
        <v>0</v>
      </c>
      <c r="BR740" s="136">
        <f t="shared" si="198"/>
        <v>0</v>
      </c>
      <c r="BS740" s="136">
        <f t="shared" si="196"/>
        <v>0</v>
      </c>
      <c r="BT740" s="136">
        <f t="shared" si="195"/>
        <v>0</v>
      </c>
      <c r="BU740" s="136">
        <f t="shared" si="195"/>
        <v>-3040307</v>
      </c>
      <c r="BV740" s="136">
        <f t="shared" si="195"/>
        <v>0</v>
      </c>
      <c r="BW740" s="136">
        <f t="shared" si="195"/>
        <v>0</v>
      </c>
      <c r="BX740" s="136">
        <f t="shared" si="195"/>
        <v>0</v>
      </c>
      <c r="BY740" s="136">
        <f t="shared" si="195"/>
        <v>0</v>
      </c>
      <c r="CA740" s="136" t="e">
        <f>CA301-#REF!</f>
        <v>#REF!</v>
      </c>
      <c r="CB740" s="136" t="e">
        <f>CB301-#REF!</f>
        <v>#REF!</v>
      </c>
    </row>
    <row r="741" spans="8:80" hidden="1" x14ac:dyDescent="0.3">
      <c r="H741" s="136">
        <f t="shared" ref="H741:BS741" si="200">H303-BZ303</f>
        <v>-5496871</v>
      </c>
      <c r="I741" s="136">
        <f t="shared" si="200"/>
        <v>0</v>
      </c>
      <c r="J741" s="136">
        <f t="shared" si="200"/>
        <v>0</v>
      </c>
      <c r="K741" s="136">
        <f t="shared" si="200"/>
        <v>0</v>
      </c>
      <c r="L741" s="136">
        <f t="shared" si="200"/>
        <v>0</v>
      </c>
      <c r="M741" s="136">
        <f t="shared" si="200"/>
        <v>0</v>
      </c>
      <c r="N741" s="136">
        <f t="shared" si="200"/>
        <v>0</v>
      </c>
      <c r="O741" s="136">
        <f t="shared" si="200"/>
        <v>0</v>
      </c>
      <c r="P741" s="136">
        <f t="shared" si="200"/>
        <v>0</v>
      </c>
      <c r="Q741" s="136">
        <f t="shared" si="200"/>
        <v>0</v>
      </c>
      <c r="R741" s="136">
        <f t="shared" si="200"/>
        <v>-2219197</v>
      </c>
      <c r="S741" s="136">
        <f t="shared" si="200"/>
        <v>0</v>
      </c>
      <c r="T741" s="136">
        <f t="shared" si="200"/>
        <v>0</v>
      </c>
      <c r="U741" s="136">
        <f t="shared" si="200"/>
        <v>0</v>
      </c>
      <c r="V741" s="136">
        <f t="shared" si="200"/>
        <v>0</v>
      </c>
      <c r="W741" s="136">
        <f t="shared" si="200"/>
        <v>-1479770</v>
      </c>
      <c r="X741" s="136">
        <f t="shared" si="200"/>
        <v>0</v>
      </c>
      <c r="Y741" s="136">
        <f t="shared" si="200"/>
        <v>0</v>
      </c>
      <c r="Z741" s="136">
        <f t="shared" si="200"/>
        <v>0</v>
      </c>
      <c r="AA741" s="136">
        <f t="shared" si="200"/>
        <v>0</v>
      </c>
      <c r="AB741" s="136">
        <f t="shared" si="200"/>
        <v>0</v>
      </c>
      <c r="AC741" s="136">
        <f t="shared" si="200"/>
        <v>0</v>
      </c>
      <c r="AD741" s="136">
        <f t="shared" si="200"/>
        <v>0</v>
      </c>
      <c r="AE741" s="136">
        <f t="shared" si="200"/>
        <v>0</v>
      </c>
      <c r="AF741" s="136">
        <f t="shared" si="200"/>
        <v>0</v>
      </c>
      <c r="AG741" s="136">
        <f t="shared" si="200"/>
        <v>0</v>
      </c>
      <c r="AH741" s="136">
        <f t="shared" si="200"/>
        <v>0</v>
      </c>
      <c r="AI741" s="136">
        <f t="shared" si="200"/>
        <v>0</v>
      </c>
      <c r="AJ741" s="136">
        <f t="shared" si="200"/>
        <v>0</v>
      </c>
      <c r="AK741" s="136">
        <f t="shared" si="200"/>
        <v>0</v>
      </c>
      <c r="AL741" s="136">
        <f t="shared" si="200"/>
        <v>0</v>
      </c>
      <c r="AM741" s="136">
        <f t="shared" si="200"/>
        <v>0</v>
      </c>
      <c r="AN741" s="136">
        <f t="shared" si="200"/>
        <v>0</v>
      </c>
      <c r="AO741" s="136">
        <f t="shared" si="200"/>
        <v>0</v>
      </c>
      <c r="AP741" s="136">
        <f t="shared" si="200"/>
        <v>0</v>
      </c>
      <c r="AQ741" s="136">
        <f t="shared" si="200"/>
        <v>-1065633</v>
      </c>
      <c r="AR741" s="136">
        <f t="shared" si="200"/>
        <v>0</v>
      </c>
      <c r="AS741" s="136">
        <f t="shared" si="200"/>
        <v>0</v>
      </c>
      <c r="AT741" s="136">
        <f t="shared" si="200"/>
        <v>0</v>
      </c>
      <c r="AU741" s="136">
        <f t="shared" si="200"/>
        <v>0</v>
      </c>
      <c r="AV741" s="136">
        <f t="shared" si="200"/>
        <v>-669120</v>
      </c>
      <c r="AW741" s="136">
        <f t="shared" si="200"/>
        <v>0</v>
      </c>
      <c r="AX741" s="136">
        <f t="shared" si="200"/>
        <v>0</v>
      </c>
      <c r="AY741" s="136">
        <f t="shared" si="200"/>
        <v>0</v>
      </c>
      <c r="AZ741" s="136">
        <f t="shared" si="200"/>
        <v>0</v>
      </c>
      <c r="BA741" s="136">
        <f t="shared" si="200"/>
        <v>-63151</v>
      </c>
      <c r="BB741" s="136">
        <f t="shared" si="200"/>
        <v>0</v>
      </c>
      <c r="BC741" s="136">
        <f t="shared" si="200"/>
        <v>0</v>
      </c>
      <c r="BD741" s="136">
        <f t="shared" si="200"/>
        <v>0</v>
      </c>
      <c r="BE741" s="136">
        <f t="shared" si="200"/>
        <v>0</v>
      </c>
      <c r="BF741" s="136">
        <f t="shared" si="200"/>
        <v>0</v>
      </c>
      <c r="BG741" s="136">
        <f t="shared" si="200"/>
        <v>0</v>
      </c>
      <c r="BH741" s="136">
        <f t="shared" si="200"/>
        <v>0</v>
      </c>
      <c r="BI741" s="136">
        <f t="shared" si="200"/>
        <v>0</v>
      </c>
      <c r="BJ741" s="136">
        <f t="shared" si="200"/>
        <v>0</v>
      </c>
      <c r="BK741" s="136">
        <f t="shared" si="200"/>
        <v>0</v>
      </c>
      <c r="BL741" s="136">
        <f t="shared" si="200"/>
        <v>0</v>
      </c>
      <c r="BM741" s="136">
        <f t="shared" si="200"/>
        <v>0</v>
      </c>
      <c r="BN741" s="136">
        <f t="shared" si="200"/>
        <v>0</v>
      </c>
      <c r="BO741" s="136">
        <f t="shared" si="200"/>
        <v>0</v>
      </c>
      <c r="BP741" s="136">
        <f t="shared" si="200"/>
        <v>0</v>
      </c>
      <c r="BQ741" s="136">
        <f t="shared" si="200"/>
        <v>0</v>
      </c>
      <c r="BR741" s="136">
        <f t="shared" si="200"/>
        <v>0</v>
      </c>
      <c r="BS741" s="136">
        <f t="shared" si="200"/>
        <v>0</v>
      </c>
      <c r="BT741" s="136">
        <f t="shared" ref="BT741:BY741" si="201">BT303-EL303</f>
        <v>0</v>
      </c>
      <c r="BU741" s="136">
        <f t="shared" si="201"/>
        <v>-3698967</v>
      </c>
      <c r="BV741" s="136">
        <f t="shared" si="201"/>
        <v>0</v>
      </c>
      <c r="BW741" s="136">
        <f t="shared" si="201"/>
        <v>0</v>
      </c>
      <c r="BX741" s="136">
        <f t="shared" si="201"/>
        <v>0</v>
      </c>
      <c r="BY741" s="136">
        <f t="shared" si="201"/>
        <v>0</v>
      </c>
      <c r="CA741" s="136" t="e">
        <f>CA303-#REF!</f>
        <v>#REF!</v>
      </c>
      <c r="CB741" s="136" t="e">
        <f>CB303-#REF!</f>
        <v>#REF!</v>
      </c>
    </row>
    <row r="742" spans="8:80" hidden="1" x14ac:dyDescent="0.3">
      <c r="H742" s="136" t="e">
        <f>#REF!-#REF!</f>
        <v>#REF!</v>
      </c>
      <c r="I742" s="136" t="e">
        <f>#REF!-#REF!</f>
        <v>#REF!</v>
      </c>
      <c r="J742" s="136" t="e">
        <f>#REF!-#REF!</f>
        <v>#REF!</v>
      </c>
      <c r="K742" s="136" t="e">
        <f>#REF!-#REF!</f>
        <v>#REF!</v>
      </c>
      <c r="L742" s="136" t="e">
        <f>#REF!-#REF!</f>
        <v>#REF!</v>
      </c>
      <c r="M742" s="136" t="e">
        <f>#REF!-#REF!</f>
        <v>#REF!</v>
      </c>
      <c r="N742" s="136" t="e">
        <f>#REF!-#REF!</f>
        <v>#REF!</v>
      </c>
      <c r="O742" s="136" t="e">
        <f>#REF!-#REF!</f>
        <v>#REF!</v>
      </c>
      <c r="P742" s="136" t="e">
        <f>#REF!-#REF!</f>
        <v>#REF!</v>
      </c>
      <c r="Q742" s="136" t="e">
        <f>#REF!-#REF!</f>
        <v>#REF!</v>
      </c>
      <c r="R742" s="136" t="e">
        <f>#REF!-#REF!</f>
        <v>#REF!</v>
      </c>
      <c r="S742" s="136" t="e">
        <f>#REF!-#REF!</f>
        <v>#REF!</v>
      </c>
      <c r="T742" s="136" t="e">
        <f>#REF!-#REF!</f>
        <v>#REF!</v>
      </c>
      <c r="U742" s="136" t="e">
        <f>#REF!-#REF!</f>
        <v>#REF!</v>
      </c>
      <c r="V742" s="136" t="e">
        <f>#REF!-#REF!</f>
        <v>#REF!</v>
      </c>
      <c r="W742" s="136" t="e">
        <f>#REF!-#REF!</f>
        <v>#REF!</v>
      </c>
      <c r="X742" s="136" t="e">
        <f>#REF!-#REF!</f>
        <v>#REF!</v>
      </c>
      <c r="Y742" s="136" t="e">
        <f>#REF!-#REF!</f>
        <v>#REF!</v>
      </c>
      <c r="Z742" s="136" t="e">
        <f>#REF!-#REF!</f>
        <v>#REF!</v>
      </c>
      <c r="AA742" s="136" t="e">
        <f>#REF!-#REF!</f>
        <v>#REF!</v>
      </c>
      <c r="AB742" s="136" t="e">
        <f>#REF!-#REF!</f>
        <v>#REF!</v>
      </c>
      <c r="AC742" s="136" t="e">
        <f>#REF!-#REF!</f>
        <v>#REF!</v>
      </c>
      <c r="AD742" s="136" t="e">
        <f>#REF!-#REF!</f>
        <v>#REF!</v>
      </c>
      <c r="AE742" s="136" t="e">
        <f>#REF!-#REF!</f>
        <v>#REF!</v>
      </c>
      <c r="AF742" s="136" t="e">
        <f>#REF!-#REF!</f>
        <v>#REF!</v>
      </c>
      <c r="AG742" s="136" t="e">
        <f>#REF!-#REF!</f>
        <v>#REF!</v>
      </c>
      <c r="AH742" s="136" t="e">
        <f>#REF!-#REF!</f>
        <v>#REF!</v>
      </c>
      <c r="AI742" s="136" t="e">
        <f>#REF!-#REF!</f>
        <v>#REF!</v>
      </c>
      <c r="AJ742" s="136" t="e">
        <f>#REF!-#REF!</f>
        <v>#REF!</v>
      </c>
      <c r="AK742" s="136" t="e">
        <f>#REF!-#REF!</f>
        <v>#REF!</v>
      </c>
      <c r="AL742" s="136" t="e">
        <f>#REF!-#REF!</f>
        <v>#REF!</v>
      </c>
      <c r="AM742" s="136" t="e">
        <f>#REF!-#REF!</f>
        <v>#REF!</v>
      </c>
      <c r="AN742" s="136" t="e">
        <f>#REF!-#REF!</f>
        <v>#REF!</v>
      </c>
      <c r="AO742" s="136" t="e">
        <f>#REF!-#REF!</f>
        <v>#REF!</v>
      </c>
      <c r="AP742" s="136" t="e">
        <f>#REF!-#REF!</f>
        <v>#REF!</v>
      </c>
      <c r="AQ742" s="136" t="e">
        <f>#REF!-#REF!</f>
        <v>#REF!</v>
      </c>
      <c r="AR742" s="136" t="e">
        <f>#REF!-#REF!</f>
        <v>#REF!</v>
      </c>
      <c r="AS742" s="136" t="e">
        <f>#REF!-#REF!</f>
        <v>#REF!</v>
      </c>
      <c r="AT742" s="136" t="e">
        <f>#REF!-#REF!</f>
        <v>#REF!</v>
      </c>
      <c r="AU742" s="136" t="e">
        <f>#REF!-#REF!</f>
        <v>#REF!</v>
      </c>
      <c r="AV742" s="136" t="e">
        <f>#REF!-#REF!</f>
        <v>#REF!</v>
      </c>
      <c r="AW742" s="136" t="e">
        <f>#REF!-#REF!</f>
        <v>#REF!</v>
      </c>
      <c r="AX742" s="136" t="e">
        <f>#REF!-#REF!</f>
        <v>#REF!</v>
      </c>
      <c r="AY742" s="136" t="e">
        <f>#REF!-#REF!</f>
        <v>#REF!</v>
      </c>
      <c r="AZ742" s="136" t="e">
        <f>#REF!-#REF!</f>
        <v>#REF!</v>
      </c>
      <c r="BA742" s="136" t="e">
        <f>#REF!-#REF!</f>
        <v>#REF!</v>
      </c>
      <c r="BB742" s="136" t="e">
        <f>#REF!-#REF!</f>
        <v>#REF!</v>
      </c>
      <c r="BC742" s="136" t="e">
        <f>#REF!-#REF!</f>
        <v>#REF!</v>
      </c>
      <c r="BD742" s="136" t="e">
        <f>#REF!-#REF!</f>
        <v>#REF!</v>
      </c>
      <c r="BE742" s="136" t="e">
        <f>#REF!-#REF!</f>
        <v>#REF!</v>
      </c>
      <c r="BF742" s="136" t="e">
        <f>#REF!-#REF!</f>
        <v>#REF!</v>
      </c>
      <c r="BG742" s="136" t="e">
        <f>#REF!-#REF!</f>
        <v>#REF!</v>
      </c>
      <c r="BH742" s="136" t="e">
        <f>#REF!-#REF!</f>
        <v>#REF!</v>
      </c>
      <c r="BI742" s="136" t="e">
        <f>#REF!-#REF!</f>
        <v>#REF!</v>
      </c>
      <c r="BJ742" s="136" t="e">
        <f>#REF!-#REF!</f>
        <v>#REF!</v>
      </c>
      <c r="BK742" s="136" t="e">
        <f>#REF!-#REF!</f>
        <v>#REF!</v>
      </c>
      <c r="BL742" s="136" t="e">
        <f>#REF!-#REF!</f>
        <v>#REF!</v>
      </c>
      <c r="BM742" s="136" t="e">
        <f>#REF!-#REF!</f>
        <v>#REF!</v>
      </c>
      <c r="BN742" s="136" t="e">
        <f>#REF!-#REF!</f>
        <v>#REF!</v>
      </c>
      <c r="BO742" s="136" t="e">
        <f>#REF!-#REF!</f>
        <v>#REF!</v>
      </c>
      <c r="BP742" s="136" t="e">
        <f>#REF!-#REF!</f>
        <v>#REF!</v>
      </c>
      <c r="BQ742" s="136" t="e">
        <f>#REF!-#REF!</f>
        <v>#REF!</v>
      </c>
      <c r="BR742" s="136" t="e">
        <f>#REF!-#REF!</f>
        <v>#REF!</v>
      </c>
      <c r="BS742" s="136" t="e">
        <f>#REF!-#REF!</f>
        <v>#REF!</v>
      </c>
      <c r="BT742" s="136" t="e">
        <f>#REF!-#REF!</f>
        <v>#REF!</v>
      </c>
      <c r="BU742" s="136" t="e">
        <f>#REF!-#REF!</f>
        <v>#REF!</v>
      </c>
      <c r="BV742" s="136" t="e">
        <f>#REF!-#REF!</f>
        <v>#REF!</v>
      </c>
      <c r="BW742" s="136" t="e">
        <f>#REF!-#REF!</f>
        <v>#REF!</v>
      </c>
      <c r="BX742" s="136" t="e">
        <f>#REF!-#REF!</f>
        <v>#REF!</v>
      </c>
      <c r="BY742" s="136" t="e">
        <f>#REF!-#REF!</f>
        <v>#REF!</v>
      </c>
      <c r="CA742" s="136" t="e">
        <f>#REF!-#REF!</f>
        <v>#REF!</v>
      </c>
      <c r="CB742" s="136" t="e">
        <f>#REF!-#REF!</f>
        <v>#REF!</v>
      </c>
    </row>
    <row r="743" spans="8:80" hidden="1" x14ac:dyDescent="0.3">
      <c r="H743" s="136">
        <f t="shared" ref="H743:BS746" si="202">H304-BZ304</f>
        <v>0</v>
      </c>
      <c r="I743" s="136">
        <f t="shared" si="202"/>
        <v>0</v>
      </c>
      <c r="J743" s="136">
        <f t="shared" si="202"/>
        <v>0</v>
      </c>
      <c r="K743" s="136">
        <f t="shared" si="202"/>
        <v>0</v>
      </c>
      <c r="L743" s="136">
        <f t="shared" si="202"/>
        <v>0</v>
      </c>
      <c r="M743" s="136">
        <f t="shared" si="202"/>
        <v>0</v>
      </c>
      <c r="N743" s="136">
        <f t="shared" si="202"/>
        <v>0</v>
      </c>
      <c r="O743" s="136">
        <f t="shared" si="202"/>
        <v>0</v>
      </c>
      <c r="P743" s="136">
        <f t="shared" si="202"/>
        <v>0</v>
      </c>
      <c r="Q743" s="136">
        <f t="shared" si="202"/>
        <v>0</v>
      </c>
      <c r="R743" s="136">
        <f t="shared" si="202"/>
        <v>0</v>
      </c>
      <c r="S743" s="136">
        <f t="shared" si="202"/>
        <v>0</v>
      </c>
      <c r="T743" s="136">
        <f t="shared" si="202"/>
        <v>0</v>
      </c>
      <c r="U743" s="136">
        <f t="shared" si="202"/>
        <v>0</v>
      </c>
      <c r="V743" s="136">
        <f t="shared" si="202"/>
        <v>0</v>
      </c>
      <c r="W743" s="136">
        <f t="shared" si="202"/>
        <v>0</v>
      </c>
      <c r="X743" s="136">
        <f t="shared" si="202"/>
        <v>0</v>
      </c>
      <c r="Y743" s="136">
        <f t="shared" si="202"/>
        <v>0</v>
      </c>
      <c r="Z743" s="136">
        <f t="shared" si="202"/>
        <v>0</v>
      </c>
      <c r="AA743" s="136">
        <f t="shared" si="202"/>
        <v>0</v>
      </c>
      <c r="AB743" s="136">
        <f t="shared" si="202"/>
        <v>0</v>
      </c>
      <c r="AC743" s="136">
        <f t="shared" si="202"/>
        <v>0</v>
      </c>
      <c r="AD743" s="136">
        <f t="shared" si="202"/>
        <v>0</v>
      </c>
      <c r="AE743" s="136">
        <f t="shared" si="202"/>
        <v>0</v>
      </c>
      <c r="AF743" s="136">
        <f t="shared" si="202"/>
        <v>0</v>
      </c>
      <c r="AG743" s="136">
        <f t="shared" si="202"/>
        <v>0</v>
      </c>
      <c r="AH743" s="136">
        <f t="shared" si="202"/>
        <v>0</v>
      </c>
      <c r="AI743" s="136">
        <f t="shared" si="202"/>
        <v>0</v>
      </c>
      <c r="AJ743" s="136">
        <f t="shared" si="202"/>
        <v>0</v>
      </c>
      <c r="AK743" s="136">
        <f t="shared" si="202"/>
        <v>0</v>
      </c>
      <c r="AL743" s="136">
        <f t="shared" si="202"/>
        <v>0</v>
      </c>
      <c r="AM743" s="136">
        <f t="shared" si="202"/>
        <v>0</v>
      </c>
      <c r="AN743" s="136">
        <f t="shared" si="202"/>
        <v>0</v>
      </c>
      <c r="AO743" s="136">
        <f t="shared" si="202"/>
        <v>0</v>
      </c>
      <c r="AP743" s="136">
        <f t="shared" si="202"/>
        <v>0</v>
      </c>
      <c r="AQ743" s="136">
        <f t="shared" si="202"/>
        <v>0</v>
      </c>
      <c r="AR743" s="136">
        <f t="shared" si="202"/>
        <v>0</v>
      </c>
      <c r="AS743" s="136">
        <f t="shared" si="202"/>
        <v>0</v>
      </c>
      <c r="AT743" s="136">
        <f t="shared" si="202"/>
        <v>0</v>
      </c>
      <c r="AU743" s="136">
        <f t="shared" si="202"/>
        <v>0</v>
      </c>
      <c r="AV743" s="136">
        <f t="shared" si="202"/>
        <v>0</v>
      </c>
      <c r="AW743" s="136">
        <f t="shared" si="202"/>
        <v>0</v>
      </c>
      <c r="AX743" s="136">
        <f t="shared" si="202"/>
        <v>0</v>
      </c>
      <c r="AY743" s="136">
        <f t="shared" si="202"/>
        <v>0</v>
      </c>
      <c r="AZ743" s="136">
        <f t="shared" si="202"/>
        <v>0</v>
      </c>
      <c r="BA743" s="136">
        <f t="shared" si="202"/>
        <v>0</v>
      </c>
      <c r="BB743" s="136">
        <f t="shared" si="202"/>
        <v>0</v>
      </c>
      <c r="BC743" s="136">
        <f t="shared" si="202"/>
        <v>0</v>
      </c>
      <c r="BD743" s="136">
        <f t="shared" si="202"/>
        <v>0</v>
      </c>
      <c r="BE743" s="136">
        <f t="shared" si="202"/>
        <v>0</v>
      </c>
      <c r="BF743" s="136">
        <f t="shared" si="202"/>
        <v>0</v>
      </c>
      <c r="BG743" s="136">
        <f t="shared" si="202"/>
        <v>0</v>
      </c>
      <c r="BH743" s="136">
        <f t="shared" si="202"/>
        <v>0</v>
      </c>
      <c r="BI743" s="136">
        <f t="shared" si="202"/>
        <v>0</v>
      </c>
      <c r="BJ743" s="136">
        <f t="shared" si="202"/>
        <v>0</v>
      </c>
      <c r="BK743" s="136">
        <f t="shared" si="202"/>
        <v>0</v>
      </c>
      <c r="BL743" s="136">
        <f t="shared" si="202"/>
        <v>0</v>
      </c>
      <c r="BM743" s="136">
        <f t="shared" si="202"/>
        <v>0</v>
      </c>
      <c r="BN743" s="136">
        <f t="shared" si="202"/>
        <v>0</v>
      </c>
      <c r="BO743" s="136">
        <f t="shared" si="202"/>
        <v>0</v>
      </c>
      <c r="BP743" s="136">
        <f t="shared" si="202"/>
        <v>0</v>
      </c>
      <c r="BQ743" s="136">
        <f t="shared" si="202"/>
        <v>0</v>
      </c>
      <c r="BR743" s="136">
        <f t="shared" si="202"/>
        <v>0</v>
      </c>
      <c r="BS743" s="136">
        <f t="shared" si="202"/>
        <v>0</v>
      </c>
      <c r="BT743" s="136">
        <f t="shared" ref="BP743:BY746" si="203">BT304-EL304</f>
        <v>0</v>
      </c>
      <c r="BU743" s="136">
        <f t="shared" si="203"/>
        <v>0</v>
      </c>
      <c r="BV743" s="136">
        <f t="shared" si="203"/>
        <v>0</v>
      </c>
      <c r="BW743" s="136">
        <f t="shared" si="203"/>
        <v>0</v>
      </c>
      <c r="BX743" s="136">
        <f t="shared" si="203"/>
        <v>0</v>
      </c>
      <c r="BY743" s="136">
        <f t="shared" si="203"/>
        <v>0</v>
      </c>
      <c r="CA743" s="136" t="e">
        <f>CA304-#REF!</f>
        <v>#REF!</v>
      </c>
      <c r="CB743" s="136" t="e">
        <f>CB304-#REF!</f>
        <v>#REF!</v>
      </c>
    </row>
    <row r="744" spans="8:80" hidden="1" x14ac:dyDescent="0.3">
      <c r="H744" s="136">
        <f t="shared" si="202"/>
        <v>-12978900</v>
      </c>
      <c r="I744" s="136">
        <f t="shared" si="202"/>
        <v>0</v>
      </c>
      <c r="J744" s="136">
        <f t="shared" si="202"/>
        <v>0</v>
      </c>
      <c r="K744" s="136">
        <f t="shared" si="202"/>
        <v>0</v>
      </c>
      <c r="L744" s="136">
        <f t="shared" si="202"/>
        <v>0</v>
      </c>
      <c r="M744" s="136">
        <f t="shared" si="202"/>
        <v>-7101385</v>
      </c>
      <c r="N744" s="136">
        <f t="shared" si="202"/>
        <v>0</v>
      </c>
      <c r="O744" s="136">
        <f t="shared" si="202"/>
        <v>0</v>
      </c>
      <c r="P744" s="136">
        <f t="shared" si="202"/>
        <v>0</v>
      </c>
      <c r="Q744" s="136">
        <f t="shared" si="202"/>
        <v>0</v>
      </c>
      <c r="R744" s="136">
        <f t="shared" si="202"/>
        <v>0</v>
      </c>
      <c r="S744" s="136">
        <f t="shared" si="202"/>
        <v>0</v>
      </c>
      <c r="T744" s="136">
        <f t="shared" si="202"/>
        <v>0</v>
      </c>
      <c r="U744" s="136">
        <f t="shared" si="202"/>
        <v>0</v>
      </c>
      <c r="V744" s="136">
        <f t="shared" si="202"/>
        <v>0</v>
      </c>
      <c r="W744" s="136">
        <f t="shared" si="202"/>
        <v>-188521</v>
      </c>
      <c r="X744" s="136">
        <f t="shared" si="202"/>
        <v>0</v>
      </c>
      <c r="Y744" s="136">
        <f t="shared" si="202"/>
        <v>0</v>
      </c>
      <c r="Z744" s="136">
        <f t="shared" si="202"/>
        <v>0</v>
      </c>
      <c r="AA744" s="136">
        <f t="shared" si="202"/>
        <v>0</v>
      </c>
      <c r="AB744" s="136">
        <f t="shared" si="202"/>
        <v>-5014359</v>
      </c>
      <c r="AC744" s="136">
        <f t="shared" si="202"/>
        <v>0</v>
      </c>
      <c r="AD744" s="136">
        <f t="shared" si="202"/>
        <v>0</v>
      </c>
      <c r="AE744" s="136">
        <f t="shared" si="202"/>
        <v>0</v>
      </c>
      <c r="AF744" s="136">
        <f t="shared" si="202"/>
        <v>0</v>
      </c>
      <c r="AG744" s="136">
        <f t="shared" si="202"/>
        <v>0</v>
      </c>
      <c r="AH744" s="136">
        <f t="shared" si="202"/>
        <v>0</v>
      </c>
      <c r="AI744" s="136">
        <f t="shared" si="202"/>
        <v>0</v>
      </c>
      <c r="AJ744" s="136">
        <f t="shared" si="202"/>
        <v>0</v>
      </c>
      <c r="AK744" s="136">
        <f t="shared" si="202"/>
        <v>0</v>
      </c>
      <c r="AL744" s="136">
        <f t="shared" si="202"/>
        <v>0</v>
      </c>
      <c r="AM744" s="136">
        <f t="shared" si="202"/>
        <v>0</v>
      </c>
      <c r="AN744" s="136">
        <f t="shared" si="202"/>
        <v>0</v>
      </c>
      <c r="AO744" s="136">
        <f t="shared" si="202"/>
        <v>0</v>
      </c>
      <c r="AP744" s="136">
        <f t="shared" si="202"/>
        <v>0</v>
      </c>
      <c r="AQ744" s="136">
        <f t="shared" si="202"/>
        <v>0</v>
      </c>
      <c r="AR744" s="136">
        <f t="shared" si="202"/>
        <v>0</v>
      </c>
      <c r="AS744" s="136">
        <f t="shared" si="202"/>
        <v>0</v>
      </c>
      <c r="AT744" s="136">
        <f t="shared" si="202"/>
        <v>0</v>
      </c>
      <c r="AU744" s="136">
        <f t="shared" si="202"/>
        <v>0</v>
      </c>
      <c r="AV744" s="136">
        <f t="shared" si="202"/>
        <v>-464685</v>
      </c>
      <c r="AW744" s="136">
        <f t="shared" si="202"/>
        <v>0</v>
      </c>
      <c r="AX744" s="136">
        <f t="shared" si="202"/>
        <v>0</v>
      </c>
      <c r="AY744" s="136">
        <f t="shared" si="202"/>
        <v>0</v>
      </c>
      <c r="AZ744" s="136">
        <f t="shared" si="202"/>
        <v>0</v>
      </c>
      <c r="BA744" s="136">
        <f t="shared" si="202"/>
        <v>-209950</v>
      </c>
      <c r="BB744" s="136">
        <f t="shared" si="202"/>
        <v>0</v>
      </c>
      <c r="BC744" s="136">
        <f t="shared" si="202"/>
        <v>0</v>
      </c>
      <c r="BD744" s="136">
        <f t="shared" si="202"/>
        <v>0</v>
      </c>
      <c r="BE744" s="136">
        <f t="shared" si="202"/>
        <v>0</v>
      </c>
      <c r="BF744" s="136">
        <f t="shared" si="202"/>
        <v>0</v>
      </c>
      <c r="BG744" s="136">
        <f t="shared" si="202"/>
        <v>0</v>
      </c>
      <c r="BH744" s="136">
        <f t="shared" si="202"/>
        <v>0</v>
      </c>
      <c r="BI744" s="136">
        <f t="shared" si="202"/>
        <v>0</v>
      </c>
      <c r="BJ744" s="136">
        <f t="shared" si="202"/>
        <v>0</v>
      </c>
      <c r="BK744" s="136">
        <f t="shared" si="202"/>
        <v>0</v>
      </c>
      <c r="BL744" s="136">
        <f t="shared" si="202"/>
        <v>0</v>
      </c>
      <c r="BM744" s="136">
        <f t="shared" si="202"/>
        <v>0</v>
      </c>
      <c r="BN744" s="136">
        <f t="shared" si="202"/>
        <v>0</v>
      </c>
      <c r="BO744" s="136">
        <f t="shared" si="202"/>
        <v>0</v>
      </c>
      <c r="BP744" s="136">
        <f t="shared" si="203"/>
        <v>0</v>
      </c>
      <c r="BQ744" s="136">
        <f t="shared" si="203"/>
        <v>0</v>
      </c>
      <c r="BR744" s="136">
        <f t="shared" si="203"/>
        <v>0</v>
      </c>
      <c r="BS744" s="136">
        <f t="shared" si="203"/>
        <v>0</v>
      </c>
      <c r="BT744" s="136">
        <f t="shared" si="203"/>
        <v>0</v>
      </c>
      <c r="BU744" s="136">
        <f t="shared" si="203"/>
        <v>-7289906</v>
      </c>
      <c r="BV744" s="136">
        <f t="shared" si="203"/>
        <v>0</v>
      </c>
      <c r="BW744" s="136">
        <f t="shared" si="203"/>
        <v>0</v>
      </c>
      <c r="BX744" s="136">
        <f t="shared" si="203"/>
        <v>0</v>
      </c>
      <c r="BY744" s="136">
        <f t="shared" si="203"/>
        <v>0</v>
      </c>
      <c r="CA744" s="136" t="e">
        <f>CA305-#REF!</f>
        <v>#REF!</v>
      </c>
      <c r="CB744" s="136" t="e">
        <f>CB305-#REF!</f>
        <v>#REF!</v>
      </c>
    </row>
    <row r="745" spans="8:80" hidden="1" x14ac:dyDescent="0.3">
      <c r="H745" s="136">
        <f t="shared" si="202"/>
        <v>-2270138</v>
      </c>
      <c r="I745" s="136">
        <f t="shared" si="202"/>
        <v>0</v>
      </c>
      <c r="J745" s="136">
        <f t="shared" si="202"/>
        <v>0</v>
      </c>
      <c r="K745" s="136">
        <f t="shared" si="202"/>
        <v>0</v>
      </c>
      <c r="L745" s="136">
        <f t="shared" si="202"/>
        <v>0</v>
      </c>
      <c r="M745" s="136">
        <f t="shared" si="202"/>
        <v>-1248248</v>
      </c>
      <c r="N745" s="136">
        <f t="shared" si="202"/>
        <v>0</v>
      </c>
      <c r="O745" s="136">
        <f t="shared" si="202"/>
        <v>0</v>
      </c>
      <c r="P745" s="136">
        <f t="shared" si="202"/>
        <v>0</v>
      </c>
      <c r="Q745" s="136">
        <f t="shared" si="202"/>
        <v>0</v>
      </c>
      <c r="R745" s="136">
        <f t="shared" si="202"/>
        <v>0</v>
      </c>
      <c r="S745" s="136">
        <f t="shared" si="202"/>
        <v>0</v>
      </c>
      <c r="T745" s="136">
        <f t="shared" si="202"/>
        <v>0</v>
      </c>
      <c r="U745" s="136">
        <f t="shared" si="202"/>
        <v>0</v>
      </c>
      <c r="V745" s="136">
        <f t="shared" si="202"/>
        <v>0</v>
      </c>
      <c r="W745" s="136">
        <f t="shared" si="202"/>
        <v>-32872</v>
      </c>
      <c r="X745" s="136">
        <f t="shared" si="202"/>
        <v>0</v>
      </c>
      <c r="Y745" s="136">
        <f t="shared" si="202"/>
        <v>0</v>
      </c>
      <c r="Z745" s="136">
        <f t="shared" si="202"/>
        <v>0</v>
      </c>
      <c r="AA745" s="136">
        <f t="shared" si="202"/>
        <v>0</v>
      </c>
      <c r="AB745" s="136">
        <f t="shared" si="202"/>
        <v>-871741</v>
      </c>
      <c r="AC745" s="136">
        <f t="shared" si="202"/>
        <v>0</v>
      </c>
      <c r="AD745" s="136">
        <f t="shared" si="202"/>
        <v>0</v>
      </c>
      <c r="AE745" s="136">
        <f t="shared" si="202"/>
        <v>0</v>
      </c>
      <c r="AF745" s="136">
        <f t="shared" si="202"/>
        <v>0</v>
      </c>
      <c r="AG745" s="136">
        <f t="shared" si="202"/>
        <v>0</v>
      </c>
      <c r="AH745" s="136">
        <f t="shared" si="202"/>
        <v>0</v>
      </c>
      <c r="AI745" s="136">
        <f t="shared" si="202"/>
        <v>0</v>
      </c>
      <c r="AJ745" s="136">
        <f t="shared" si="202"/>
        <v>0</v>
      </c>
      <c r="AK745" s="136">
        <f t="shared" si="202"/>
        <v>0</v>
      </c>
      <c r="AL745" s="136">
        <f t="shared" si="202"/>
        <v>0</v>
      </c>
      <c r="AM745" s="136">
        <f t="shared" si="202"/>
        <v>0</v>
      </c>
      <c r="AN745" s="136">
        <f t="shared" si="202"/>
        <v>0</v>
      </c>
      <c r="AO745" s="136">
        <f t="shared" si="202"/>
        <v>0</v>
      </c>
      <c r="AP745" s="136">
        <f t="shared" si="202"/>
        <v>0</v>
      </c>
      <c r="AQ745" s="136">
        <f t="shared" si="202"/>
        <v>0</v>
      </c>
      <c r="AR745" s="136">
        <f t="shared" si="202"/>
        <v>0</v>
      </c>
      <c r="AS745" s="136">
        <f t="shared" si="202"/>
        <v>0</v>
      </c>
      <c r="AT745" s="136">
        <f t="shared" si="202"/>
        <v>0</v>
      </c>
      <c r="AU745" s="136">
        <f t="shared" si="202"/>
        <v>0</v>
      </c>
      <c r="AV745" s="136">
        <f t="shared" si="202"/>
        <v>-77341</v>
      </c>
      <c r="AW745" s="136">
        <f t="shared" si="202"/>
        <v>0</v>
      </c>
      <c r="AX745" s="136">
        <f t="shared" si="202"/>
        <v>0</v>
      </c>
      <c r="AY745" s="136">
        <f t="shared" si="202"/>
        <v>0</v>
      </c>
      <c r="AZ745" s="136">
        <f t="shared" si="202"/>
        <v>0</v>
      </c>
      <c r="BA745" s="136">
        <f t="shared" si="202"/>
        <v>-39936</v>
      </c>
      <c r="BB745" s="136">
        <f t="shared" si="202"/>
        <v>0</v>
      </c>
      <c r="BC745" s="136">
        <f t="shared" si="202"/>
        <v>0</v>
      </c>
      <c r="BD745" s="136">
        <f t="shared" si="202"/>
        <v>0</v>
      </c>
      <c r="BE745" s="136">
        <f t="shared" si="202"/>
        <v>0</v>
      </c>
      <c r="BF745" s="136">
        <f t="shared" si="202"/>
        <v>0</v>
      </c>
      <c r="BG745" s="136">
        <f t="shared" si="202"/>
        <v>0</v>
      </c>
      <c r="BH745" s="136">
        <f t="shared" si="202"/>
        <v>0</v>
      </c>
      <c r="BI745" s="136">
        <f t="shared" si="202"/>
        <v>0</v>
      </c>
      <c r="BJ745" s="136">
        <f t="shared" si="202"/>
        <v>0</v>
      </c>
      <c r="BK745" s="136">
        <f t="shared" si="202"/>
        <v>0</v>
      </c>
      <c r="BL745" s="136">
        <f t="shared" si="202"/>
        <v>0</v>
      </c>
      <c r="BM745" s="136">
        <f t="shared" si="202"/>
        <v>0</v>
      </c>
      <c r="BN745" s="136">
        <f t="shared" si="202"/>
        <v>0</v>
      </c>
      <c r="BO745" s="136">
        <f t="shared" si="202"/>
        <v>0</v>
      </c>
      <c r="BP745" s="136">
        <f t="shared" si="203"/>
        <v>0</v>
      </c>
      <c r="BQ745" s="136">
        <f t="shared" si="203"/>
        <v>0</v>
      </c>
      <c r="BR745" s="136">
        <f t="shared" si="203"/>
        <v>0</v>
      </c>
      <c r="BS745" s="136">
        <f t="shared" si="203"/>
        <v>0</v>
      </c>
      <c r="BT745" s="136">
        <f t="shared" si="203"/>
        <v>0</v>
      </c>
      <c r="BU745" s="136">
        <f t="shared" si="203"/>
        <v>-1281120</v>
      </c>
      <c r="BV745" s="136">
        <f t="shared" si="203"/>
        <v>0</v>
      </c>
      <c r="BW745" s="136">
        <f t="shared" si="203"/>
        <v>0</v>
      </c>
      <c r="BX745" s="136">
        <f t="shared" si="203"/>
        <v>0</v>
      </c>
      <c r="BY745" s="136">
        <f t="shared" si="203"/>
        <v>0</v>
      </c>
      <c r="CA745" s="136" t="e">
        <f>CA306-#REF!</f>
        <v>#REF!</v>
      </c>
      <c r="CB745" s="136" t="e">
        <f>CB306-#REF!</f>
        <v>#REF!</v>
      </c>
    </row>
    <row r="746" spans="8:80" hidden="1" x14ac:dyDescent="0.3">
      <c r="H746" s="136">
        <f t="shared" si="202"/>
        <v>-4861983</v>
      </c>
      <c r="I746" s="136">
        <f t="shared" si="202"/>
        <v>0</v>
      </c>
      <c r="J746" s="136">
        <f t="shared" si="202"/>
        <v>0</v>
      </c>
      <c r="K746" s="136">
        <f t="shared" si="202"/>
        <v>0</v>
      </c>
      <c r="L746" s="136">
        <f t="shared" si="202"/>
        <v>0</v>
      </c>
      <c r="M746" s="136">
        <f t="shared" si="202"/>
        <v>-2691182</v>
      </c>
      <c r="N746" s="136">
        <f t="shared" si="202"/>
        <v>0</v>
      </c>
      <c r="O746" s="136">
        <f t="shared" si="202"/>
        <v>0</v>
      </c>
      <c r="P746" s="136">
        <f t="shared" si="202"/>
        <v>0</v>
      </c>
      <c r="Q746" s="136">
        <f t="shared" si="202"/>
        <v>0</v>
      </c>
      <c r="R746" s="136">
        <f t="shared" si="202"/>
        <v>0</v>
      </c>
      <c r="S746" s="136">
        <f t="shared" si="202"/>
        <v>0</v>
      </c>
      <c r="T746" s="136">
        <f t="shared" si="202"/>
        <v>0</v>
      </c>
      <c r="U746" s="136">
        <f t="shared" si="202"/>
        <v>0</v>
      </c>
      <c r="V746" s="136">
        <f t="shared" si="202"/>
        <v>0</v>
      </c>
      <c r="W746" s="136">
        <f t="shared" si="202"/>
        <v>-70023</v>
      </c>
      <c r="X746" s="136">
        <f t="shared" si="202"/>
        <v>0</v>
      </c>
      <c r="Y746" s="136">
        <f t="shared" si="202"/>
        <v>0</v>
      </c>
      <c r="Z746" s="136">
        <f t="shared" si="202"/>
        <v>0</v>
      </c>
      <c r="AA746" s="136">
        <f t="shared" si="202"/>
        <v>0</v>
      </c>
      <c r="AB746" s="136">
        <f t="shared" si="202"/>
        <v>-1854159</v>
      </c>
      <c r="AC746" s="136">
        <f t="shared" si="202"/>
        <v>0</v>
      </c>
      <c r="AD746" s="136">
        <f t="shared" si="202"/>
        <v>0</v>
      </c>
      <c r="AE746" s="136">
        <f t="shared" si="202"/>
        <v>0</v>
      </c>
      <c r="AF746" s="136">
        <f t="shared" si="202"/>
        <v>0</v>
      </c>
      <c r="AG746" s="136">
        <f t="shared" si="202"/>
        <v>0</v>
      </c>
      <c r="AH746" s="136">
        <f t="shared" si="202"/>
        <v>0</v>
      </c>
      <c r="AI746" s="136">
        <f t="shared" si="202"/>
        <v>0</v>
      </c>
      <c r="AJ746" s="136">
        <f t="shared" si="202"/>
        <v>0</v>
      </c>
      <c r="AK746" s="136">
        <f t="shared" si="202"/>
        <v>0</v>
      </c>
      <c r="AL746" s="136">
        <f t="shared" si="202"/>
        <v>0</v>
      </c>
      <c r="AM746" s="136">
        <f t="shared" si="202"/>
        <v>0</v>
      </c>
      <c r="AN746" s="136">
        <f t="shared" si="202"/>
        <v>0</v>
      </c>
      <c r="AO746" s="136">
        <f t="shared" si="202"/>
        <v>0</v>
      </c>
      <c r="AP746" s="136">
        <f t="shared" si="202"/>
        <v>0</v>
      </c>
      <c r="AQ746" s="136">
        <f t="shared" si="202"/>
        <v>0</v>
      </c>
      <c r="AR746" s="136">
        <f t="shared" si="202"/>
        <v>0</v>
      </c>
      <c r="AS746" s="136">
        <f t="shared" si="202"/>
        <v>0</v>
      </c>
      <c r="AT746" s="136">
        <f t="shared" si="202"/>
        <v>0</v>
      </c>
      <c r="AU746" s="136">
        <f t="shared" si="202"/>
        <v>0</v>
      </c>
      <c r="AV746" s="136">
        <f t="shared" si="202"/>
        <v>-173355</v>
      </c>
      <c r="AW746" s="136">
        <f t="shared" si="202"/>
        <v>0</v>
      </c>
      <c r="AX746" s="136">
        <f t="shared" si="202"/>
        <v>0</v>
      </c>
      <c r="AY746" s="136">
        <f t="shared" si="202"/>
        <v>0</v>
      </c>
      <c r="AZ746" s="136">
        <f t="shared" si="202"/>
        <v>0</v>
      </c>
      <c r="BA746" s="136">
        <f t="shared" si="202"/>
        <v>-73264</v>
      </c>
      <c r="BB746" s="136">
        <f t="shared" si="202"/>
        <v>0</v>
      </c>
      <c r="BC746" s="136">
        <f t="shared" si="202"/>
        <v>0</v>
      </c>
      <c r="BD746" s="136">
        <f t="shared" si="202"/>
        <v>0</v>
      </c>
      <c r="BE746" s="136">
        <f t="shared" si="202"/>
        <v>0</v>
      </c>
      <c r="BF746" s="136">
        <f t="shared" si="202"/>
        <v>0</v>
      </c>
      <c r="BG746" s="136">
        <f t="shared" si="202"/>
        <v>0</v>
      </c>
      <c r="BH746" s="136">
        <f t="shared" si="202"/>
        <v>0</v>
      </c>
      <c r="BI746" s="136">
        <f t="shared" si="202"/>
        <v>0</v>
      </c>
      <c r="BJ746" s="136">
        <f t="shared" si="202"/>
        <v>0</v>
      </c>
      <c r="BK746" s="136">
        <f t="shared" si="202"/>
        <v>0</v>
      </c>
      <c r="BL746" s="136">
        <f t="shared" si="202"/>
        <v>0</v>
      </c>
      <c r="BM746" s="136">
        <f t="shared" si="202"/>
        <v>0</v>
      </c>
      <c r="BN746" s="136">
        <f t="shared" si="202"/>
        <v>0</v>
      </c>
      <c r="BO746" s="136">
        <f t="shared" si="202"/>
        <v>0</v>
      </c>
      <c r="BP746" s="136">
        <f t="shared" si="203"/>
        <v>0</v>
      </c>
      <c r="BQ746" s="136">
        <f t="shared" si="203"/>
        <v>0</v>
      </c>
      <c r="BR746" s="136">
        <f t="shared" si="203"/>
        <v>0</v>
      </c>
      <c r="BS746" s="136">
        <f t="shared" si="203"/>
        <v>0</v>
      </c>
      <c r="BT746" s="136">
        <f t="shared" si="203"/>
        <v>0</v>
      </c>
      <c r="BU746" s="136">
        <f t="shared" si="203"/>
        <v>-2761205</v>
      </c>
      <c r="BV746" s="136">
        <f t="shared" si="203"/>
        <v>0</v>
      </c>
      <c r="BW746" s="136">
        <f t="shared" si="203"/>
        <v>0</v>
      </c>
      <c r="BX746" s="136">
        <f t="shared" si="203"/>
        <v>0</v>
      </c>
      <c r="BY746" s="136">
        <f t="shared" si="203"/>
        <v>0</v>
      </c>
      <c r="CA746" s="136" t="e">
        <f>CA307-#REF!</f>
        <v>#REF!</v>
      </c>
      <c r="CB746" s="136" t="e">
        <f>CB307-#REF!</f>
        <v>#REF!</v>
      </c>
    </row>
    <row r="747" spans="8:80" hidden="1" x14ac:dyDescent="0.3">
      <c r="H747" s="136">
        <f t="shared" ref="H747:BS747" si="204">H309-BZ309</f>
        <v>-5846779</v>
      </c>
      <c r="I747" s="136">
        <f t="shared" si="204"/>
        <v>0</v>
      </c>
      <c r="J747" s="136">
        <f t="shared" si="204"/>
        <v>0</v>
      </c>
      <c r="K747" s="136">
        <f t="shared" si="204"/>
        <v>0</v>
      </c>
      <c r="L747" s="136">
        <f t="shared" si="204"/>
        <v>0</v>
      </c>
      <c r="M747" s="136">
        <f t="shared" si="204"/>
        <v>-3161955</v>
      </c>
      <c r="N747" s="136">
        <f t="shared" si="204"/>
        <v>0</v>
      </c>
      <c r="O747" s="136">
        <f t="shared" si="204"/>
        <v>0</v>
      </c>
      <c r="P747" s="136">
        <f t="shared" si="204"/>
        <v>0</v>
      </c>
      <c r="Q747" s="136">
        <f t="shared" si="204"/>
        <v>0</v>
      </c>
      <c r="R747" s="136">
        <f t="shared" si="204"/>
        <v>0</v>
      </c>
      <c r="S747" s="136">
        <f t="shared" si="204"/>
        <v>0</v>
      </c>
      <c r="T747" s="136">
        <f t="shared" si="204"/>
        <v>0</v>
      </c>
      <c r="U747" s="136">
        <f t="shared" si="204"/>
        <v>0</v>
      </c>
      <c r="V747" s="136">
        <f t="shared" si="204"/>
        <v>0</v>
      </c>
      <c r="W747" s="136">
        <f t="shared" si="204"/>
        <v>-85626</v>
      </c>
      <c r="X747" s="136">
        <f t="shared" si="204"/>
        <v>0</v>
      </c>
      <c r="Y747" s="136">
        <f t="shared" si="204"/>
        <v>0</v>
      </c>
      <c r="Z747" s="136">
        <f t="shared" si="204"/>
        <v>0</v>
      </c>
      <c r="AA747" s="136">
        <f t="shared" si="204"/>
        <v>0</v>
      </c>
      <c r="AB747" s="136">
        <f t="shared" si="204"/>
        <v>-2288459</v>
      </c>
      <c r="AC747" s="136">
        <f t="shared" si="204"/>
        <v>0</v>
      </c>
      <c r="AD747" s="136">
        <f t="shared" si="204"/>
        <v>0</v>
      </c>
      <c r="AE747" s="136">
        <f t="shared" si="204"/>
        <v>0</v>
      </c>
      <c r="AF747" s="136">
        <f t="shared" si="204"/>
        <v>0</v>
      </c>
      <c r="AG747" s="136">
        <f t="shared" si="204"/>
        <v>0</v>
      </c>
      <c r="AH747" s="136">
        <f t="shared" si="204"/>
        <v>0</v>
      </c>
      <c r="AI747" s="136">
        <f t="shared" si="204"/>
        <v>0</v>
      </c>
      <c r="AJ747" s="136">
        <f t="shared" si="204"/>
        <v>0</v>
      </c>
      <c r="AK747" s="136">
        <f t="shared" si="204"/>
        <v>0</v>
      </c>
      <c r="AL747" s="136">
        <f t="shared" si="204"/>
        <v>0</v>
      </c>
      <c r="AM747" s="136">
        <f t="shared" si="204"/>
        <v>0</v>
      </c>
      <c r="AN747" s="136">
        <f t="shared" si="204"/>
        <v>0</v>
      </c>
      <c r="AO747" s="136">
        <f t="shared" si="204"/>
        <v>0</v>
      </c>
      <c r="AP747" s="136">
        <f t="shared" si="204"/>
        <v>0</v>
      </c>
      <c r="AQ747" s="136">
        <f t="shared" si="204"/>
        <v>0</v>
      </c>
      <c r="AR747" s="136">
        <f t="shared" si="204"/>
        <v>0</v>
      </c>
      <c r="AS747" s="136">
        <f t="shared" si="204"/>
        <v>0</v>
      </c>
      <c r="AT747" s="136">
        <f t="shared" si="204"/>
        <v>0</v>
      </c>
      <c r="AU747" s="136">
        <f t="shared" si="204"/>
        <v>0</v>
      </c>
      <c r="AV747" s="136">
        <f t="shared" si="204"/>
        <v>-213989</v>
      </c>
      <c r="AW747" s="136">
        <f t="shared" si="204"/>
        <v>0</v>
      </c>
      <c r="AX747" s="136">
        <f t="shared" si="204"/>
        <v>0</v>
      </c>
      <c r="AY747" s="136">
        <f t="shared" si="204"/>
        <v>0</v>
      </c>
      <c r="AZ747" s="136">
        <f t="shared" si="204"/>
        <v>0</v>
      </c>
      <c r="BA747" s="136">
        <f t="shared" si="204"/>
        <v>-96750</v>
      </c>
      <c r="BB747" s="136">
        <f t="shared" si="204"/>
        <v>0</v>
      </c>
      <c r="BC747" s="136">
        <f t="shared" si="204"/>
        <v>0</v>
      </c>
      <c r="BD747" s="136">
        <f t="shared" si="204"/>
        <v>0</v>
      </c>
      <c r="BE747" s="136">
        <f t="shared" si="204"/>
        <v>0</v>
      </c>
      <c r="BF747" s="136">
        <f t="shared" si="204"/>
        <v>0</v>
      </c>
      <c r="BG747" s="136">
        <f t="shared" si="204"/>
        <v>0</v>
      </c>
      <c r="BH747" s="136">
        <f t="shared" si="204"/>
        <v>0</v>
      </c>
      <c r="BI747" s="136">
        <f t="shared" si="204"/>
        <v>0</v>
      </c>
      <c r="BJ747" s="136">
        <f t="shared" si="204"/>
        <v>0</v>
      </c>
      <c r="BK747" s="136">
        <f t="shared" si="204"/>
        <v>0</v>
      </c>
      <c r="BL747" s="136">
        <f t="shared" si="204"/>
        <v>0</v>
      </c>
      <c r="BM747" s="136">
        <f t="shared" si="204"/>
        <v>0</v>
      </c>
      <c r="BN747" s="136">
        <f t="shared" si="204"/>
        <v>0</v>
      </c>
      <c r="BO747" s="136">
        <f t="shared" si="204"/>
        <v>0</v>
      </c>
      <c r="BP747" s="136">
        <f t="shared" si="204"/>
        <v>0</v>
      </c>
      <c r="BQ747" s="136">
        <f t="shared" si="204"/>
        <v>0</v>
      </c>
      <c r="BR747" s="136">
        <f t="shared" si="204"/>
        <v>0</v>
      </c>
      <c r="BS747" s="136">
        <f t="shared" si="204"/>
        <v>0</v>
      </c>
      <c r="BT747" s="136">
        <f t="shared" ref="BT747:BY747" si="205">BT309-EL309</f>
        <v>0</v>
      </c>
      <c r="BU747" s="136">
        <f t="shared" si="205"/>
        <v>-3247581</v>
      </c>
      <c r="BV747" s="136">
        <f t="shared" si="205"/>
        <v>0</v>
      </c>
      <c r="BW747" s="136">
        <f t="shared" si="205"/>
        <v>0</v>
      </c>
      <c r="BX747" s="136">
        <f t="shared" si="205"/>
        <v>0</v>
      </c>
      <c r="BY747" s="136">
        <f t="shared" si="205"/>
        <v>0</v>
      </c>
      <c r="CA747" s="136" t="e">
        <f>CA309-#REF!</f>
        <v>#REF!</v>
      </c>
      <c r="CB747" s="136" t="e">
        <f>CB309-#REF!</f>
        <v>#REF!</v>
      </c>
    </row>
    <row r="748" spans="8:80" hidden="1" x14ac:dyDescent="0.3">
      <c r="H748" s="136">
        <f t="shared" ref="H748:BS751" si="206">H316-BZ316</f>
        <v>0</v>
      </c>
      <c r="I748" s="136">
        <f t="shared" si="206"/>
        <v>0</v>
      </c>
      <c r="J748" s="136">
        <f t="shared" si="206"/>
        <v>0</v>
      </c>
      <c r="K748" s="136">
        <f t="shared" si="206"/>
        <v>0</v>
      </c>
      <c r="L748" s="136">
        <f t="shared" si="206"/>
        <v>0</v>
      </c>
      <c r="M748" s="136">
        <f t="shared" si="206"/>
        <v>0</v>
      </c>
      <c r="N748" s="136">
        <f t="shared" si="206"/>
        <v>0</v>
      </c>
      <c r="O748" s="136">
        <f t="shared" si="206"/>
        <v>0</v>
      </c>
      <c r="P748" s="136">
        <f t="shared" si="206"/>
        <v>0</v>
      </c>
      <c r="Q748" s="136">
        <f t="shared" si="206"/>
        <v>0</v>
      </c>
      <c r="R748" s="136">
        <f t="shared" si="206"/>
        <v>0</v>
      </c>
      <c r="S748" s="136">
        <f t="shared" si="206"/>
        <v>0</v>
      </c>
      <c r="T748" s="136">
        <f t="shared" si="206"/>
        <v>0</v>
      </c>
      <c r="U748" s="136">
        <f t="shared" si="206"/>
        <v>0</v>
      </c>
      <c r="V748" s="136">
        <f t="shared" si="206"/>
        <v>0</v>
      </c>
      <c r="W748" s="136">
        <f t="shared" si="206"/>
        <v>0</v>
      </c>
      <c r="X748" s="136">
        <f t="shared" si="206"/>
        <v>0</v>
      </c>
      <c r="Y748" s="136">
        <f t="shared" si="206"/>
        <v>0</v>
      </c>
      <c r="Z748" s="136">
        <f t="shared" si="206"/>
        <v>0</v>
      </c>
      <c r="AA748" s="136">
        <f t="shared" si="206"/>
        <v>0</v>
      </c>
      <c r="AB748" s="136">
        <f t="shared" si="206"/>
        <v>0</v>
      </c>
      <c r="AC748" s="136">
        <f t="shared" si="206"/>
        <v>0</v>
      </c>
      <c r="AD748" s="136">
        <f t="shared" si="206"/>
        <v>0</v>
      </c>
      <c r="AE748" s="136">
        <f t="shared" si="206"/>
        <v>0</v>
      </c>
      <c r="AF748" s="136">
        <f t="shared" si="206"/>
        <v>0</v>
      </c>
      <c r="AG748" s="136">
        <f t="shared" si="206"/>
        <v>0</v>
      </c>
      <c r="AH748" s="136">
        <f t="shared" si="206"/>
        <v>0</v>
      </c>
      <c r="AI748" s="136">
        <f t="shared" si="206"/>
        <v>0</v>
      </c>
      <c r="AJ748" s="136">
        <f t="shared" si="206"/>
        <v>0</v>
      </c>
      <c r="AK748" s="136">
        <f t="shared" si="206"/>
        <v>0</v>
      </c>
      <c r="AL748" s="136">
        <f t="shared" si="206"/>
        <v>0</v>
      </c>
      <c r="AM748" s="136">
        <f t="shared" si="206"/>
        <v>0</v>
      </c>
      <c r="AN748" s="136">
        <f t="shared" si="206"/>
        <v>0</v>
      </c>
      <c r="AO748" s="136">
        <f t="shared" si="206"/>
        <v>0</v>
      </c>
      <c r="AP748" s="136">
        <f t="shared" si="206"/>
        <v>0</v>
      </c>
      <c r="AQ748" s="136">
        <f t="shared" si="206"/>
        <v>0</v>
      </c>
      <c r="AR748" s="136">
        <f t="shared" si="206"/>
        <v>0</v>
      </c>
      <c r="AS748" s="136">
        <f t="shared" si="206"/>
        <v>0</v>
      </c>
      <c r="AT748" s="136">
        <f t="shared" si="206"/>
        <v>0</v>
      </c>
      <c r="AU748" s="136">
        <f t="shared" si="206"/>
        <v>0</v>
      </c>
      <c r="AV748" s="136">
        <f t="shared" si="206"/>
        <v>0</v>
      </c>
      <c r="AW748" s="136">
        <f t="shared" si="206"/>
        <v>0</v>
      </c>
      <c r="AX748" s="136">
        <f t="shared" si="206"/>
        <v>0</v>
      </c>
      <c r="AY748" s="136">
        <f t="shared" si="206"/>
        <v>0</v>
      </c>
      <c r="AZ748" s="136">
        <f t="shared" si="206"/>
        <v>0</v>
      </c>
      <c r="BA748" s="136">
        <f t="shared" si="206"/>
        <v>0</v>
      </c>
      <c r="BB748" s="136">
        <f t="shared" si="206"/>
        <v>0</v>
      </c>
      <c r="BC748" s="136">
        <f t="shared" si="206"/>
        <v>0</v>
      </c>
      <c r="BD748" s="136">
        <f t="shared" si="206"/>
        <v>0</v>
      </c>
      <c r="BE748" s="136">
        <f t="shared" si="206"/>
        <v>0</v>
      </c>
      <c r="BF748" s="136">
        <f t="shared" si="206"/>
        <v>0</v>
      </c>
      <c r="BG748" s="136">
        <f t="shared" si="206"/>
        <v>0</v>
      </c>
      <c r="BH748" s="136">
        <f t="shared" si="206"/>
        <v>0</v>
      </c>
      <c r="BI748" s="136">
        <f t="shared" si="206"/>
        <v>0</v>
      </c>
      <c r="BJ748" s="136">
        <f t="shared" si="206"/>
        <v>0</v>
      </c>
      <c r="BK748" s="136">
        <f t="shared" si="206"/>
        <v>0</v>
      </c>
      <c r="BL748" s="136">
        <f t="shared" si="206"/>
        <v>0</v>
      </c>
      <c r="BM748" s="136">
        <f t="shared" si="206"/>
        <v>0</v>
      </c>
      <c r="BN748" s="136">
        <f t="shared" si="206"/>
        <v>0</v>
      </c>
      <c r="BO748" s="136">
        <f t="shared" si="206"/>
        <v>0</v>
      </c>
      <c r="BP748" s="136">
        <f t="shared" si="206"/>
        <v>0</v>
      </c>
      <c r="BQ748" s="136">
        <f t="shared" si="206"/>
        <v>0</v>
      </c>
      <c r="BR748" s="136">
        <f t="shared" si="206"/>
        <v>0</v>
      </c>
      <c r="BS748" s="136">
        <f t="shared" si="206"/>
        <v>0</v>
      </c>
      <c r="BT748" s="136">
        <f t="shared" ref="BT748:BY757" si="207">BT316-EL316</f>
        <v>0</v>
      </c>
      <c r="BU748" s="136">
        <f t="shared" si="207"/>
        <v>0</v>
      </c>
      <c r="BV748" s="136">
        <f t="shared" si="207"/>
        <v>0</v>
      </c>
      <c r="BW748" s="136">
        <f t="shared" si="207"/>
        <v>0</v>
      </c>
      <c r="BX748" s="136">
        <f t="shared" si="207"/>
        <v>0</v>
      </c>
      <c r="BY748" s="136">
        <f t="shared" si="207"/>
        <v>0</v>
      </c>
      <c r="CA748" s="136" t="e">
        <f>CA316-#REF!</f>
        <v>#REF!</v>
      </c>
      <c r="CB748" s="136" t="e">
        <f>CB316-#REF!</f>
        <v>#REF!</v>
      </c>
    </row>
    <row r="749" spans="8:80" hidden="1" x14ac:dyDescent="0.3">
      <c r="H749" s="136">
        <f t="shared" si="206"/>
        <v>0</v>
      </c>
      <c r="I749" s="136">
        <f t="shared" si="206"/>
        <v>0</v>
      </c>
      <c r="J749" s="136">
        <f t="shared" si="206"/>
        <v>0</v>
      </c>
      <c r="K749" s="136">
        <f t="shared" si="206"/>
        <v>0</v>
      </c>
      <c r="L749" s="136">
        <f t="shared" si="206"/>
        <v>0</v>
      </c>
      <c r="M749" s="136">
        <f t="shared" si="206"/>
        <v>0</v>
      </c>
      <c r="N749" s="136">
        <f t="shared" si="206"/>
        <v>0</v>
      </c>
      <c r="O749" s="136">
        <f t="shared" si="206"/>
        <v>0</v>
      </c>
      <c r="P749" s="136">
        <f t="shared" si="206"/>
        <v>0</v>
      </c>
      <c r="Q749" s="136">
        <f t="shared" si="206"/>
        <v>0</v>
      </c>
      <c r="R749" s="136">
        <f t="shared" si="206"/>
        <v>0</v>
      </c>
      <c r="S749" s="136">
        <f t="shared" si="206"/>
        <v>0</v>
      </c>
      <c r="T749" s="136">
        <f t="shared" si="206"/>
        <v>0</v>
      </c>
      <c r="U749" s="136">
        <f t="shared" si="206"/>
        <v>0</v>
      </c>
      <c r="V749" s="136">
        <f t="shared" si="206"/>
        <v>0</v>
      </c>
      <c r="W749" s="136">
        <f t="shared" si="206"/>
        <v>0</v>
      </c>
      <c r="X749" s="136">
        <f t="shared" si="206"/>
        <v>0</v>
      </c>
      <c r="Y749" s="136">
        <f t="shared" si="206"/>
        <v>0</v>
      </c>
      <c r="Z749" s="136">
        <f t="shared" si="206"/>
        <v>0</v>
      </c>
      <c r="AA749" s="136">
        <f t="shared" si="206"/>
        <v>0</v>
      </c>
      <c r="AB749" s="136">
        <f t="shared" si="206"/>
        <v>0</v>
      </c>
      <c r="AC749" s="136">
        <f t="shared" si="206"/>
        <v>0</v>
      </c>
      <c r="AD749" s="136">
        <f t="shared" si="206"/>
        <v>0</v>
      </c>
      <c r="AE749" s="136">
        <f t="shared" si="206"/>
        <v>0</v>
      </c>
      <c r="AF749" s="136">
        <f t="shared" si="206"/>
        <v>0</v>
      </c>
      <c r="AG749" s="136">
        <f t="shared" si="206"/>
        <v>0</v>
      </c>
      <c r="AH749" s="136">
        <f t="shared" si="206"/>
        <v>0</v>
      </c>
      <c r="AI749" s="136">
        <f t="shared" si="206"/>
        <v>0</v>
      </c>
      <c r="AJ749" s="136">
        <f t="shared" si="206"/>
        <v>0</v>
      </c>
      <c r="AK749" s="136">
        <f t="shared" si="206"/>
        <v>0</v>
      </c>
      <c r="AL749" s="136">
        <f t="shared" si="206"/>
        <v>0</v>
      </c>
      <c r="AM749" s="136">
        <f t="shared" si="206"/>
        <v>0</v>
      </c>
      <c r="AN749" s="136">
        <f t="shared" si="206"/>
        <v>0</v>
      </c>
      <c r="AO749" s="136">
        <f t="shared" si="206"/>
        <v>0</v>
      </c>
      <c r="AP749" s="136">
        <f t="shared" si="206"/>
        <v>0</v>
      </c>
      <c r="AQ749" s="136">
        <f t="shared" si="206"/>
        <v>0</v>
      </c>
      <c r="AR749" s="136">
        <f t="shared" si="206"/>
        <v>0</v>
      </c>
      <c r="AS749" s="136">
        <f t="shared" si="206"/>
        <v>0</v>
      </c>
      <c r="AT749" s="136">
        <f t="shared" si="206"/>
        <v>0</v>
      </c>
      <c r="AU749" s="136">
        <f t="shared" si="206"/>
        <v>0</v>
      </c>
      <c r="AV749" s="136">
        <f t="shared" si="206"/>
        <v>0</v>
      </c>
      <c r="AW749" s="136">
        <f t="shared" si="206"/>
        <v>0</v>
      </c>
      <c r="AX749" s="136">
        <f t="shared" si="206"/>
        <v>0</v>
      </c>
      <c r="AY749" s="136">
        <f t="shared" si="206"/>
        <v>0</v>
      </c>
      <c r="AZ749" s="136">
        <f t="shared" si="206"/>
        <v>0</v>
      </c>
      <c r="BA749" s="136">
        <f t="shared" si="206"/>
        <v>0</v>
      </c>
      <c r="BB749" s="136">
        <f t="shared" si="206"/>
        <v>0</v>
      </c>
      <c r="BC749" s="136">
        <f t="shared" si="206"/>
        <v>0</v>
      </c>
      <c r="BD749" s="136">
        <f t="shared" si="206"/>
        <v>0</v>
      </c>
      <c r="BE749" s="136">
        <f t="shared" si="206"/>
        <v>0</v>
      </c>
      <c r="BF749" s="136">
        <f t="shared" si="206"/>
        <v>0</v>
      </c>
      <c r="BG749" s="136">
        <f t="shared" si="206"/>
        <v>0</v>
      </c>
      <c r="BH749" s="136">
        <f t="shared" si="206"/>
        <v>0</v>
      </c>
      <c r="BI749" s="136">
        <f t="shared" si="206"/>
        <v>0</v>
      </c>
      <c r="BJ749" s="136">
        <f t="shared" si="206"/>
        <v>0</v>
      </c>
      <c r="BK749" s="136">
        <f t="shared" si="206"/>
        <v>0</v>
      </c>
      <c r="BL749" s="136">
        <f t="shared" si="206"/>
        <v>0</v>
      </c>
      <c r="BM749" s="136">
        <f t="shared" si="206"/>
        <v>0</v>
      </c>
      <c r="BN749" s="136">
        <f t="shared" si="206"/>
        <v>0</v>
      </c>
      <c r="BO749" s="136">
        <f t="shared" si="206"/>
        <v>0</v>
      </c>
      <c r="BP749" s="136">
        <f t="shared" si="206"/>
        <v>0</v>
      </c>
      <c r="BQ749" s="136">
        <f t="shared" si="206"/>
        <v>0</v>
      </c>
      <c r="BR749" s="136">
        <f t="shared" si="206"/>
        <v>0</v>
      </c>
      <c r="BS749" s="136">
        <f t="shared" si="206"/>
        <v>0</v>
      </c>
      <c r="BT749" s="136">
        <f t="shared" si="207"/>
        <v>0</v>
      </c>
      <c r="BU749" s="136">
        <f t="shared" si="207"/>
        <v>0</v>
      </c>
      <c r="BV749" s="136">
        <f t="shared" si="207"/>
        <v>0</v>
      </c>
      <c r="BW749" s="136">
        <f t="shared" si="207"/>
        <v>0</v>
      </c>
      <c r="BX749" s="136">
        <f t="shared" si="207"/>
        <v>0</v>
      </c>
      <c r="BY749" s="136">
        <f t="shared" si="207"/>
        <v>0</v>
      </c>
      <c r="CA749" s="136" t="e">
        <f>CA317-#REF!</f>
        <v>#REF!</v>
      </c>
      <c r="CB749" s="136" t="e">
        <f>CB317-#REF!</f>
        <v>#REF!</v>
      </c>
    </row>
    <row r="750" spans="8:80" hidden="1" x14ac:dyDescent="0.3">
      <c r="H750" s="136">
        <f t="shared" si="206"/>
        <v>0</v>
      </c>
      <c r="I750" s="136">
        <f t="shared" si="206"/>
        <v>0</v>
      </c>
      <c r="J750" s="136">
        <f t="shared" si="206"/>
        <v>0</v>
      </c>
      <c r="K750" s="136">
        <f t="shared" si="206"/>
        <v>0</v>
      </c>
      <c r="L750" s="136">
        <f t="shared" si="206"/>
        <v>0</v>
      </c>
      <c r="M750" s="136">
        <f t="shared" si="206"/>
        <v>0</v>
      </c>
      <c r="N750" s="136">
        <f t="shared" si="206"/>
        <v>0</v>
      </c>
      <c r="O750" s="136">
        <f t="shared" si="206"/>
        <v>0</v>
      </c>
      <c r="P750" s="136">
        <f t="shared" si="206"/>
        <v>0</v>
      </c>
      <c r="Q750" s="136">
        <f t="shared" si="206"/>
        <v>0</v>
      </c>
      <c r="R750" s="136">
        <f t="shared" si="206"/>
        <v>0</v>
      </c>
      <c r="S750" s="136">
        <f t="shared" si="206"/>
        <v>0</v>
      </c>
      <c r="T750" s="136">
        <f t="shared" si="206"/>
        <v>0</v>
      </c>
      <c r="U750" s="136">
        <f t="shared" si="206"/>
        <v>0</v>
      </c>
      <c r="V750" s="136">
        <f t="shared" si="206"/>
        <v>0</v>
      </c>
      <c r="W750" s="136">
        <f t="shared" si="206"/>
        <v>0</v>
      </c>
      <c r="X750" s="136">
        <f t="shared" si="206"/>
        <v>0</v>
      </c>
      <c r="Y750" s="136">
        <f t="shared" si="206"/>
        <v>0</v>
      </c>
      <c r="Z750" s="136">
        <f t="shared" si="206"/>
        <v>0</v>
      </c>
      <c r="AA750" s="136">
        <f t="shared" si="206"/>
        <v>0</v>
      </c>
      <c r="AB750" s="136">
        <f t="shared" si="206"/>
        <v>0</v>
      </c>
      <c r="AC750" s="136">
        <f t="shared" si="206"/>
        <v>0</v>
      </c>
      <c r="AD750" s="136">
        <f t="shared" si="206"/>
        <v>0</v>
      </c>
      <c r="AE750" s="136">
        <f t="shared" si="206"/>
        <v>0</v>
      </c>
      <c r="AF750" s="136">
        <f t="shared" si="206"/>
        <v>0</v>
      </c>
      <c r="AG750" s="136">
        <f t="shared" si="206"/>
        <v>0</v>
      </c>
      <c r="AH750" s="136">
        <f t="shared" si="206"/>
        <v>0</v>
      </c>
      <c r="AI750" s="136">
        <f t="shared" si="206"/>
        <v>0</v>
      </c>
      <c r="AJ750" s="136">
        <f t="shared" si="206"/>
        <v>0</v>
      </c>
      <c r="AK750" s="136">
        <f t="shared" si="206"/>
        <v>0</v>
      </c>
      <c r="AL750" s="136">
        <f t="shared" si="206"/>
        <v>0</v>
      </c>
      <c r="AM750" s="136">
        <f t="shared" si="206"/>
        <v>0</v>
      </c>
      <c r="AN750" s="136">
        <f t="shared" si="206"/>
        <v>0</v>
      </c>
      <c r="AO750" s="136">
        <f t="shared" si="206"/>
        <v>0</v>
      </c>
      <c r="AP750" s="136">
        <f t="shared" si="206"/>
        <v>0</v>
      </c>
      <c r="AQ750" s="136">
        <f t="shared" si="206"/>
        <v>0</v>
      </c>
      <c r="AR750" s="136">
        <f t="shared" si="206"/>
        <v>0</v>
      </c>
      <c r="AS750" s="136">
        <f t="shared" si="206"/>
        <v>0</v>
      </c>
      <c r="AT750" s="136">
        <f t="shared" si="206"/>
        <v>0</v>
      </c>
      <c r="AU750" s="136">
        <f t="shared" si="206"/>
        <v>0</v>
      </c>
      <c r="AV750" s="136">
        <f t="shared" si="206"/>
        <v>0</v>
      </c>
      <c r="AW750" s="136">
        <f t="shared" si="206"/>
        <v>0</v>
      </c>
      <c r="AX750" s="136">
        <f t="shared" si="206"/>
        <v>0</v>
      </c>
      <c r="AY750" s="136">
        <f t="shared" si="206"/>
        <v>0</v>
      </c>
      <c r="AZ750" s="136">
        <f t="shared" si="206"/>
        <v>0</v>
      </c>
      <c r="BA750" s="136">
        <f t="shared" si="206"/>
        <v>0</v>
      </c>
      <c r="BB750" s="136">
        <f t="shared" si="206"/>
        <v>0</v>
      </c>
      <c r="BC750" s="136">
        <f t="shared" si="206"/>
        <v>0</v>
      </c>
      <c r="BD750" s="136">
        <f t="shared" si="206"/>
        <v>0</v>
      </c>
      <c r="BE750" s="136">
        <f t="shared" si="206"/>
        <v>0</v>
      </c>
      <c r="BF750" s="136">
        <f t="shared" si="206"/>
        <v>0</v>
      </c>
      <c r="BG750" s="136">
        <f t="shared" si="206"/>
        <v>0</v>
      </c>
      <c r="BH750" s="136">
        <f t="shared" si="206"/>
        <v>0</v>
      </c>
      <c r="BI750" s="136">
        <f t="shared" si="206"/>
        <v>0</v>
      </c>
      <c r="BJ750" s="136">
        <f t="shared" si="206"/>
        <v>0</v>
      </c>
      <c r="BK750" s="136">
        <f t="shared" si="206"/>
        <v>0</v>
      </c>
      <c r="BL750" s="136">
        <f t="shared" si="206"/>
        <v>0</v>
      </c>
      <c r="BM750" s="136">
        <f t="shared" si="206"/>
        <v>0</v>
      </c>
      <c r="BN750" s="136">
        <f t="shared" si="206"/>
        <v>0</v>
      </c>
      <c r="BO750" s="136">
        <f t="shared" si="206"/>
        <v>0</v>
      </c>
      <c r="BP750" s="136">
        <f t="shared" si="206"/>
        <v>0</v>
      </c>
      <c r="BQ750" s="136">
        <f t="shared" si="206"/>
        <v>0</v>
      </c>
      <c r="BR750" s="136">
        <f t="shared" si="206"/>
        <v>0</v>
      </c>
      <c r="BS750" s="136">
        <f t="shared" si="206"/>
        <v>0</v>
      </c>
      <c r="BT750" s="136">
        <f t="shared" si="207"/>
        <v>0</v>
      </c>
      <c r="BU750" s="136">
        <f t="shared" si="207"/>
        <v>0</v>
      </c>
      <c r="BV750" s="136">
        <f t="shared" si="207"/>
        <v>0</v>
      </c>
      <c r="BW750" s="136">
        <f t="shared" si="207"/>
        <v>0</v>
      </c>
      <c r="BX750" s="136">
        <f t="shared" si="207"/>
        <v>0</v>
      </c>
      <c r="BY750" s="136">
        <f t="shared" si="207"/>
        <v>0</v>
      </c>
      <c r="CA750" s="136" t="e">
        <f>CA318-#REF!</f>
        <v>#REF!</v>
      </c>
      <c r="CB750" s="136" t="e">
        <f>CB318-#REF!</f>
        <v>#REF!</v>
      </c>
    </row>
    <row r="751" spans="8:80" hidden="1" x14ac:dyDescent="0.3">
      <c r="H751" s="136">
        <f t="shared" si="206"/>
        <v>0</v>
      </c>
      <c r="I751" s="136">
        <f t="shared" si="206"/>
        <v>0</v>
      </c>
      <c r="J751" s="136">
        <f t="shared" si="206"/>
        <v>0</v>
      </c>
      <c r="K751" s="136">
        <f t="shared" si="206"/>
        <v>0</v>
      </c>
      <c r="L751" s="136">
        <f t="shared" si="206"/>
        <v>0</v>
      </c>
      <c r="M751" s="136">
        <f t="shared" si="206"/>
        <v>0</v>
      </c>
      <c r="N751" s="136">
        <f t="shared" si="206"/>
        <v>0</v>
      </c>
      <c r="O751" s="136">
        <f t="shared" si="206"/>
        <v>0</v>
      </c>
      <c r="P751" s="136">
        <f t="shared" si="206"/>
        <v>0</v>
      </c>
      <c r="Q751" s="136">
        <f t="shared" si="206"/>
        <v>0</v>
      </c>
      <c r="R751" s="136">
        <f t="shared" si="206"/>
        <v>0</v>
      </c>
      <c r="S751" s="136">
        <f t="shared" si="206"/>
        <v>0</v>
      </c>
      <c r="T751" s="136">
        <f t="shared" si="206"/>
        <v>0</v>
      </c>
      <c r="U751" s="136">
        <f t="shared" si="206"/>
        <v>0</v>
      </c>
      <c r="V751" s="136">
        <f t="shared" si="206"/>
        <v>0</v>
      </c>
      <c r="W751" s="136">
        <f t="shared" si="206"/>
        <v>0</v>
      </c>
      <c r="X751" s="136">
        <f t="shared" si="206"/>
        <v>0</v>
      </c>
      <c r="Y751" s="136">
        <f t="shared" si="206"/>
        <v>0</v>
      </c>
      <c r="Z751" s="136">
        <f t="shared" si="206"/>
        <v>0</v>
      </c>
      <c r="AA751" s="136">
        <f t="shared" si="206"/>
        <v>0</v>
      </c>
      <c r="AB751" s="136">
        <f t="shared" si="206"/>
        <v>0</v>
      </c>
      <c r="AC751" s="136">
        <f t="shared" si="206"/>
        <v>0</v>
      </c>
      <c r="AD751" s="136">
        <f t="shared" si="206"/>
        <v>0</v>
      </c>
      <c r="AE751" s="136">
        <f t="shared" si="206"/>
        <v>0</v>
      </c>
      <c r="AF751" s="136">
        <f t="shared" si="206"/>
        <v>0</v>
      </c>
      <c r="AG751" s="136">
        <f t="shared" si="206"/>
        <v>0</v>
      </c>
      <c r="AH751" s="136">
        <f t="shared" si="206"/>
        <v>0</v>
      </c>
      <c r="AI751" s="136">
        <f t="shared" si="206"/>
        <v>0</v>
      </c>
      <c r="AJ751" s="136">
        <f t="shared" si="206"/>
        <v>0</v>
      </c>
      <c r="AK751" s="136">
        <f t="shared" si="206"/>
        <v>0</v>
      </c>
      <c r="AL751" s="136">
        <f t="shared" si="206"/>
        <v>0</v>
      </c>
      <c r="AM751" s="136">
        <f t="shared" si="206"/>
        <v>0</v>
      </c>
      <c r="AN751" s="136">
        <f t="shared" si="206"/>
        <v>0</v>
      </c>
      <c r="AO751" s="136">
        <f t="shared" si="206"/>
        <v>0</v>
      </c>
      <c r="AP751" s="136">
        <f t="shared" si="206"/>
        <v>0</v>
      </c>
      <c r="AQ751" s="136">
        <f t="shared" si="206"/>
        <v>0</v>
      </c>
      <c r="AR751" s="136">
        <f t="shared" si="206"/>
        <v>0</v>
      </c>
      <c r="AS751" s="136">
        <f t="shared" si="206"/>
        <v>0</v>
      </c>
      <c r="AT751" s="136">
        <f t="shared" si="206"/>
        <v>0</v>
      </c>
      <c r="AU751" s="136">
        <f t="shared" si="206"/>
        <v>0</v>
      </c>
      <c r="AV751" s="136">
        <f t="shared" si="206"/>
        <v>0</v>
      </c>
      <c r="AW751" s="136">
        <f t="shared" si="206"/>
        <v>0</v>
      </c>
      <c r="AX751" s="136">
        <f t="shared" si="206"/>
        <v>0</v>
      </c>
      <c r="AY751" s="136">
        <f t="shared" si="206"/>
        <v>0</v>
      </c>
      <c r="AZ751" s="136">
        <f t="shared" si="206"/>
        <v>0</v>
      </c>
      <c r="BA751" s="136">
        <f t="shared" si="206"/>
        <v>0</v>
      </c>
      <c r="BB751" s="136">
        <f t="shared" si="206"/>
        <v>0</v>
      </c>
      <c r="BC751" s="136">
        <f t="shared" si="206"/>
        <v>0</v>
      </c>
      <c r="BD751" s="136">
        <f t="shared" si="206"/>
        <v>0</v>
      </c>
      <c r="BE751" s="136">
        <f t="shared" si="206"/>
        <v>0</v>
      </c>
      <c r="BF751" s="136">
        <f t="shared" si="206"/>
        <v>0</v>
      </c>
      <c r="BG751" s="136">
        <f t="shared" si="206"/>
        <v>0</v>
      </c>
      <c r="BH751" s="136">
        <f t="shared" si="206"/>
        <v>0</v>
      </c>
      <c r="BI751" s="136">
        <f t="shared" si="206"/>
        <v>0</v>
      </c>
      <c r="BJ751" s="136">
        <f t="shared" si="206"/>
        <v>0</v>
      </c>
      <c r="BK751" s="136">
        <f t="shared" si="206"/>
        <v>0</v>
      </c>
      <c r="BL751" s="136">
        <f t="shared" si="206"/>
        <v>0</v>
      </c>
      <c r="BM751" s="136">
        <f t="shared" si="206"/>
        <v>0</v>
      </c>
      <c r="BN751" s="136">
        <f t="shared" si="206"/>
        <v>0</v>
      </c>
      <c r="BO751" s="136">
        <f t="shared" si="206"/>
        <v>0</v>
      </c>
      <c r="BP751" s="136">
        <f t="shared" si="206"/>
        <v>0</v>
      </c>
      <c r="BQ751" s="136">
        <f t="shared" si="206"/>
        <v>0</v>
      </c>
      <c r="BR751" s="136">
        <f t="shared" si="206"/>
        <v>0</v>
      </c>
      <c r="BS751" s="136">
        <f t="shared" ref="BS751:BS757" si="208">BS319-EK319</f>
        <v>0</v>
      </c>
      <c r="BT751" s="136">
        <f t="shared" si="207"/>
        <v>0</v>
      </c>
      <c r="BU751" s="136">
        <f t="shared" si="207"/>
        <v>0</v>
      </c>
      <c r="BV751" s="136">
        <f t="shared" si="207"/>
        <v>0</v>
      </c>
      <c r="BW751" s="136">
        <f t="shared" si="207"/>
        <v>0</v>
      </c>
      <c r="BX751" s="136">
        <f t="shared" si="207"/>
        <v>0</v>
      </c>
      <c r="BY751" s="136">
        <f t="shared" si="207"/>
        <v>0</v>
      </c>
      <c r="CA751" s="136" t="e">
        <f>CA319-#REF!</f>
        <v>#REF!</v>
      </c>
      <c r="CB751" s="136" t="e">
        <f>CB319-#REF!</f>
        <v>#REF!</v>
      </c>
    </row>
    <row r="752" spans="8:80" hidden="1" x14ac:dyDescent="0.3">
      <c r="H752" s="136">
        <f t="shared" ref="H752:BR756" si="209">H320-BZ320</f>
        <v>0</v>
      </c>
      <c r="I752" s="136">
        <f t="shared" si="209"/>
        <v>0</v>
      </c>
      <c r="J752" s="136">
        <f t="shared" si="209"/>
        <v>0</v>
      </c>
      <c r="K752" s="136">
        <f t="shared" si="209"/>
        <v>0</v>
      </c>
      <c r="L752" s="136">
        <f t="shared" si="209"/>
        <v>0</v>
      </c>
      <c r="M752" s="136">
        <f t="shared" si="209"/>
        <v>0</v>
      </c>
      <c r="N752" s="136">
        <f t="shared" si="209"/>
        <v>0</v>
      </c>
      <c r="O752" s="136">
        <f t="shared" si="209"/>
        <v>0</v>
      </c>
      <c r="P752" s="136">
        <f t="shared" si="209"/>
        <v>0</v>
      </c>
      <c r="Q752" s="136">
        <f t="shared" si="209"/>
        <v>0</v>
      </c>
      <c r="R752" s="136">
        <f t="shared" si="209"/>
        <v>0</v>
      </c>
      <c r="S752" s="136">
        <f t="shared" si="209"/>
        <v>0</v>
      </c>
      <c r="T752" s="136">
        <f t="shared" si="209"/>
        <v>0</v>
      </c>
      <c r="U752" s="136">
        <f t="shared" si="209"/>
        <v>0</v>
      </c>
      <c r="V752" s="136">
        <f t="shared" si="209"/>
        <v>0</v>
      </c>
      <c r="W752" s="136">
        <f t="shared" si="209"/>
        <v>0</v>
      </c>
      <c r="X752" s="136">
        <f t="shared" si="209"/>
        <v>0</v>
      </c>
      <c r="Y752" s="136">
        <f t="shared" si="209"/>
        <v>0</v>
      </c>
      <c r="Z752" s="136">
        <f t="shared" si="209"/>
        <v>0</v>
      </c>
      <c r="AA752" s="136">
        <f t="shared" si="209"/>
        <v>0</v>
      </c>
      <c r="AB752" s="136">
        <f t="shared" si="209"/>
        <v>0</v>
      </c>
      <c r="AC752" s="136">
        <f t="shared" si="209"/>
        <v>0</v>
      </c>
      <c r="AD752" s="136">
        <f t="shared" si="209"/>
        <v>0</v>
      </c>
      <c r="AE752" s="136">
        <f t="shared" si="209"/>
        <v>0</v>
      </c>
      <c r="AF752" s="136">
        <f t="shared" si="209"/>
        <v>0</v>
      </c>
      <c r="AG752" s="136">
        <f t="shared" si="209"/>
        <v>0</v>
      </c>
      <c r="AH752" s="136">
        <f t="shared" si="209"/>
        <v>0</v>
      </c>
      <c r="AI752" s="136">
        <f t="shared" si="209"/>
        <v>0</v>
      </c>
      <c r="AJ752" s="136">
        <f t="shared" si="209"/>
        <v>0</v>
      </c>
      <c r="AK752" s="136">
        <f t="shared" si="209"/>
        <v>0</v>
      </c>
      <c r="AL752" s="136">
        <f t="shared" si="209"/>
        <v>0</v>
      </c>
      <c r="AM752" s="136">
        <f t="shared" si="209"/>
        <v>0</v>
      </c>
      <c r="AN752" s="136">
        <f t="shared" si="209"/>
        <v>0</v>
      </c>
      <c r="AO752" s="136">
        <f t="shared" si="209"/>
        <v>0</v>
      </c>
      <c r="AP752" s="136">
        <f t="shared" si="209"/>
        <v>0</v>
      </c>
      <c r="AQ752" s="136">
        <f t="shared" si="209"/>
        <v>0</v>
      </c>
      <c r="AR752" s="136">
        <f t="shared" si="209"/>
        <v>0</v>
      </c>
      <c r="AS752" s="136">
        <f t="shared" si="209"/>
        <v>0</v>
      </c>
      <c r="AT752" s="136">
        <f t="shared" si="209"/>
        <v>0</v>
      </c>
      <c r="AU752" s="136">
        <f t="shared" si="209"/>
        <v>0</v>
      </c>
      <c r="AV752" s="136">
        <f t="shared" si="209"/>
        <v>0</v>
      </c>
      <c r="AW752" s="136">
        <f t="shared" si="209"/>
        <v>0</v>
      </c>
      <c r="AX752" s="136">
        <f t="shared" si="209"/>
        <v>0</v>
      </c>
      <c r="AY752" s="136">
        <f t="shared" si="209"/>
        <v>0</v>
      </c>
      <c r="AZ752" s="136">
        <f t="shared" si="209"/>
        <v>0</v>
      </c>
      <c r="BA752" s="136">
        <f t="shared" si="209"/>
        <v>0</v>
      </c>
      <c r="BB752" s="136">
        <f t="shared" si="209"/>
        <v>0</v>
      </c>
      <c r="BC752" s="136">
        <f t="shared" si="209"/>
        <v>0</v>
      </c>
      <c r="BD752" s="136">
        <f t="shared" si="209"/>
        <v>0</v>
      </c>
      <c r="BE752" s="136">
        <f t="shared" si="209"/>
        <v>0</v>
      </c>
      <c r="BF752" s="136">
        <f t="shared" si="209"/>
        <v>0</v>
      </c>
      <c r="BG752" s="136">
        <f t="shared" si="209"/>
        <v>0</v>
      </c>
      <c r="BH752" s="136">
        <f t="shared" si="209"/>
        <v>0</v>
      </c>
      <c r="BI752" s="136">
        <f t="shared" si="209"/>
        <v>0</v>
      </c>
      <c r="BJ752" s="136">
        <f t="shared" si="209"/>
        <v>0</v>
      </c>
      <c r="BK752" s="136">
        <f t="shared" si="209"/>
        <v>0</v>
      </c>
      <c r="BL752" s="136">
        <f t="shared" si="209"/>
        <v>0</v>
      </c>
      <c r="BM752" s="136">
        <f t="shared" si="209"/>
        <v>0</v>
      </c>
      <c r="BN752" s="136">
        <f t="shared" si="209"/>
        <v>0</v>
      </c>
      <c r="BO752" s="136">
        <f t="shared" si="209"/>
        <v>0</v>
      </c>
      <c r="BP752" s="136">
        <f t="shared" si="209"/>
        <v>0</v>
      </c>
      <c r="BQ752" s="136">
        <f t="shared" si="209"/>
        <v>0</v>
      </c>
      <c r="BR752" s="136">
        <f t="shared" si="209"/>
        <v>0</v>
      </c>
      <c r="BS752" s="136">
        <f t="shared" si="208"/>
        <v>0</v>
      </c>
      <c r="BT752" s="136">
        <f t="shared" si="207"/>
        <v>0</v>
      </c>
      <c r="BU752" s="136">
        <f t="shared" si="207"/>
        <v>0</v>
      </c>
      <c r="BV752" s="136">
        <f t="shared" si="207"/>
        <v>0</v>
      </c>
      <c r="BW752" s="136">
        <f t="shared" si="207"/>
        <v>0</v>
      </c>
      <c r="BX752" s="136">
        <f t="shared" si="207"/>
        <v>0</v>
      </c>
      <c r="BY752" s="136">
        <f t="shared" si="207"/>
        <v>0</v>
      </c>
      <c r="CA752" s="136" t="e">
        <f>CA320-#REF!</f>
        <v>#REF!</v>
      </c>
      <c r="CB752" s="136" t="e">
        <f>CB320-#REF!</f>
        <v>#REF!</v>
      </c>
    </row>
    <row r="753" spans="8:80" hidden="1" x14ac:dyDescent="0.3">
      <c r="H753" s="136">
        <f t="shared" si="209"/>
        <v>0</v>
      </c>
      <c r="I753" s="136">
        <f t="shared" si="209"/>
        <v>0</v>
      </c>
      <c r="J753" s="136">
        <f t="shared" si="209"/>
        <v>0</v>
      </c>
      <c r="K753" s="136">
        <f t="shared" si="209"/>
        <v>0</v>
      </c>
      <c r="L753" s="136">
        <f t="shared" si="209"/>
        <v>0</v>
      </c>
      <c r="M753" s="136">
        <f t="shared" si="209"/>
        <v>0</v>
      </c>
      <c r="N753" s="136">
        <f t="shared" si="209"/>
        <v>0</v>
      </c>
      <c r="O753" s="136">
        <f t="shared" si="209"/>
        <v>0</v>
      </c>
      <c r="P753" s="136">
        <f t="shared" si="209"/>
        <v>0</v>
      </c>
      <c r="Q753" s="136">
        <f t="shared" si="209"/>
        <v>0</v>
      </c>
      <c r="R753" s="136">
        <f t="shared" si="209"/>
        <v>0</v>
      </c>
      <c r="S753" s="136">
        <f t="shared" si="209"/>
        <v>0</v>
      </c>
      <c r="T753" s="136">
        <f t="shared" si="209"/>
        <v>0</v>
      </c>
      <c r="U753" s="136">
        <f t="shared" si="209"/>
        <v>0</v>
      </c>
      <c r="V753" s="136">
        <f t="shared" si="209"/>
        <v>0</v>
      </c>
      <c r="W753" s="136">
        <f t="shared" si="209"/>
        <v>0</v>
      </c>
      <c r="X753" s="136">
        <f t="shared" si="209"/>
        <v>0</v>
      </c>
      <c r="Y753" s="136">
        <f t="shared" si="209"/>
        <v>0</v>
      </c>
      <c r="Z753" s="136">
        <f t="shared" si="209"/>
        <v>0</v>
      </c>
      <c r="AA753" s="136">
        <f t="shared" si="209"/>
        <v>0</v>
      </c>
      <c r="AB753" s="136">
        <f t="shared" si="209"/>
        <v>0</v>
      </c>
      <c r="AC753" s="136">
        <f t="shared" si="209"/>
        <v>0</v>
      </c>
      <c r="AD753" s="136">
        <f t="shared" si="209"/>
        <v>0</v>
      </c>
      <c r="AE753" s="136">
        <f t="shared" si="209"/>
        <v>0</v>
      </c>
      <c r="AF753" s="136">
        <f t="shared" si="209"/>
        <v>0</v>
      </c>
      <c r="AG753" s="136">
        <f t="shared" si="209"/>
        <v>0</v>
      </c>
      <c r="AH753" s="136">
        <f t="shared" si="209"/>
        <v>0</v>
      </c>
      <c r="AI753" s="136">
        <f t="shared" si="209"/>
        <v>0</v>
      </c>
      <c r="AJ753" s="136">
        <f t="shared" si="209"/>
        <v>0</v>
      </c>
      <c r="AK753" s="136">
        <f t="shared" si="209"/>
        <v>0</v>
      </c>
      <c r="AL753" s="136">
        <f t="shared" si="209"/>
        <v>0</v>
      </c>
      <c r="AM753" s="136">
        <f t="shared" si="209"/>
        <v>0</v>
      </c>
      <c r="AN753" s="136">
        <f t="shared" si="209"/>
        <v>0</v>
      </c>
      <c r="AO753" s="136">
        <f t="shared" si="209"/>
        <v>0</v>
      </c>
      <c r="AP753" s="136">
        <f t="shared" si="209"/>
        <v>0</v>
      </c>
      <c r="AQ753" s="136">
        <f t="shared" si="209"/>
        <v>0</v>
      </c>
      <c r="AR753" s="136">
        <f t="shared" si="209"/>
        <v>0</v>
      </c>
      <c r="AS753" s="136">
        <f t="shared" si="209"/>
        <v>0</v>
      </c>
      <c r="AT753" s="136">
        <f t="shared" si="209"/>
        <v>0</v>
      </c>
      <c r="AU753" s="136">
        <f t="shared" si="209"/>
        <v>0</v>
      </c>
      <c r="AV753" s="136">
        <f t="shared" si="209"/>
        <v>0</v>
      </c>
      <c r="AW753" s="136">
        <f t="shared" si="209"/>
        <v>0</v>
      </c>
      <c r="AX753" s="136">
        <f t="shared" si="209"/>
        <v>0</v>
      </c>
      <c r="AY753" s="136">
        <f t="shared" si="209"/>
        <v>0</v>
      </c>
      <c r="AZ753" s="136">
        <f t="shared" si="209"/>
        <v>0</v>
      </c>
      <c r="BA753" s="136">
        <f t="shared" si="209"/>
        <v>0</v>
      </c>
      <c r="BB753" s="136">
        <f t="shared" si="209"/>
        <v>0</v>
      </c>
      <c r="BC753" s="136">
        <f t="shared" si="209"/>
        <v>0</v>
      </c>
      <c r="BD753" s="136">
        <f t="shared" si="209"/>
        <v>0</v>
      </c>
      <c r="BE753" s="136">
        <f t="shared" si="209"/>
        <v>0</v>
      </c>
      <c r="BF753" s="136">
        <f t="shared" si="209"/>
        <v>0</v>
      </c>
      <c r="BG753" s="136">
        <f t="shared" si="209"/>
        <v>0</v>
      </c>
      <c r="BH753" s="136">
        <f t="shared" si="209"/>
        <v>0</v>
      </c>
      <c r="BI753" s="136">
        <f t="shared" si="209"/>
        <v>0</v>
      </c>
      <c r="BJ753" s="136">
        <f t="shared" si="209"/>
        <v>0</v>
      </c>
      <c r="BK753" s="136">
        <f t="shared" si="209"/>
        <v>0</v>
      </c>
      <c r="BL753" s="136">
        <f t="shared" si="209"/>
        <v>0</v>
      </c>
      <c r="BM753" s="136">
        <f t="shared" si="209"/>
        <v>0</v>
      </c>
      <c r="BN753" s="136">
        <f t="shared" si="209"/>
        <v>0</v>
      </c>
      <c r="BO753" s="136">
        <f t="shared" si="209"/>
        <v>0</v>
      </c>
      <c r="BP753" s="136">
        <f t="shared" si="209"/>
        <v>0</v>
      </c>
      <c r="BQ753" s="136">
        <f t="shared" si="209"/>
        <v>0</v>
      </c>
      <c r="BR753" s="136">
        <f t="shared" si="209"/>
        <v>0</v>
      </c>
      <c r="BS753" s="136">
        <f t="shared" si="208"/>
        <v>0</v>
      </c>
      <c r="BT753" s="136">
        <f t="shared" si="207"/>
        <v>0</v>
      </c>
      <c r="BU753" s="136">
        <f t="shared" si="207"/>
        <v>0</v>
      </c>
      <c r="BV753" s="136">
        <f t="shared" si="207"/>
        <v>0</v>
      </c>
      <c r="BW753" s="136">
        <f t="shared" si="207"/>
        <v>0</v>
      </c>
      <c r="BX753" s="136">
        <f t="shared" si="207"/>
        <v>0</v>
      </c>
      <c r="BY753" s="136">
        <f t="shared" si="207"/>
        <v>0</v>
      </c>
      <c r="CA753" s="136" t="e">
        <f>CA321-#REF!</f>
        <v>#REF!</v>
      </c>
      <c r="CB753" s="136" t="e">
        <f>CB321-#REF!</f>
        <v>#REF!</v>
      </c>
    </row>
    <row r="754" spans="8:80" hidden="1" x14ac:dyDescent="0.3">
      <c r="H754" s="136">
        <f t="shared" si="209"/>
        <v>0</v>
      </c>
      <c r="I754" s="136">
        <f t="shared" si="209"/>
        <v>0</v>
      </c>
      <c r="J754" s="136">
        <f t="shared" si="209"/>
        <v>0</v>
      </c>
      <c r="K754" s="136">
        <f t="shared" si="209"/>
        <v>0</v>
      </c>
      <c r="L754" s="136">
        <f t="shared" si="209"/>
        <v>0</v>
      </c>
      <c r="M754" s="136">
        <f t="shared" si="209"/>
        <v>0</v>
      </c>
      <c r="N754" s="136">
        <f t="shared" si="209"/>
        <v>0</v>
      </c>
      <c r="O754" s="136">
        <f t="shared" si="209"/>
        <v>0</v>
      </c>
      <c r="P754" s="136">
        <f t="shared" si="209"/>
        <v>0</v>
      </c>
      <c r="Q754" s="136">
        <f t="shared" si="209"/>
        <v>0</v>
      </c>
      <c r="R754" s="136">
        <f t="shared" si="209"/>
        <v>0</v>
      </c>
      <c r="S754" s="136">
        <f t="shared" si="209"/>
        <v>0</v>
      </c>
      <c r="T754" s="136">
        <f t="shared" si="209"/>
        <v>0</v>
      </c>
      <c r="U754" s="136">
        <f t="shared" si="209"/>
        <v>0</v>
      </c>
      <c r="V754" s="136">
        <f t="shared" si="209"/>
        <v>0</v>
      </c>
      <c r="W754" s="136">
        <f t="shared" si="209"/>
        <v>0</v>
      </c>
      <c r="X754" s="136">
        <f t="shared" si="209"/>
        <v>0</v>
      </c>
      <c r="Y754" s="136">
        <f t="shared" si="209"/>
        <v>0</v>
      </c>
      <c r="Z754" s="136">
        <f t="shared" si="209"/>
        <v>0</v>
      </c>
      <c r="AA754" s="136">
        <f t="shared" si="209"/>
        <v>0</v>
      </c>
      <c r="AB754" s="136">
        <f t="shared" si="209"/>
        <v>0</v>
      </c>
      <c r="AC754" s="136">
        <f t="shared" si="209"/>
        <v>0</v>
      </c>
      <c r="AD754" s="136">
        <f t="shared" si="209"/>
        <v>0</v>
      </c>
      <c r="AE754" s="136">
        <f t="shared" si="209"/>
        <v>0</v>
      </c>
      <c r="AF754" s="136">
        <f t="shared" si="209"/>
        <v>0</v>
      </c>
      <c r="AG754" s="136">
        <f t="shared" si="209"/>
        <v>0</v>
      </c>
      <c r="AH754" s="136">
        <f t="shared" si="209"/>
        <v>0</v>
      </c>
      <c r="AI754" s="136">
        <f t="shared" si="209"/>
        <v>0</v>
      </c>
      <c r="AJ754" s="136">
        <f t="shared" si="209"/>
        <v>0</v>
      </c>
      <c r="AK754" s="136">
        <f t="shared" si="209"/>
        <v>0</v>
      </c>
      <c r="AL754" s="136">
        <f t="shared" si="209"/>
        <v>0</v>
      </c>
      <c r="AM754" s="136">
        <f t="shared" si="209"/>
        <v>0</v>
      </c>
      <c r="AN754" s="136">
        <f t="shared" si="209"/>
        <v>0</v>
      </c>
      <c r="AO754" s="136">
        <f t="shared" si="209"/>
        <v>0</v>
      </c>
      <c r="AP754" s="136">
        <f t="shared" si="209"/>
        <v>0</v>
      </c>
      <c r="AQ754" s="136">
        <f t="shared" si="209"/>
        <v>0</v>
      </c>
      <c r="AR754" s="136">
        <f t="shared" si="209"/>
        <v>0</v>
      </c>
      <c r="AS754" s="136">
        <f t="shared" si="209"/>
        <v>0</v>
      </c>
      <c r="AT754" s="136">
        <f t="shared" si="209"/>
        <v>0</v>
      </c>
      <c r="AU754" s="136">
        <f t="shared" si="209"/>
        <v>0</v>
      </c>
      <c r="AV754" s="136">
        <f t="shared" si="209"/>
        <v>0</v>
      </c>
      <c r="AW754" s="136">
        <f t="shared" si="209"/>
        <v>0</v>
      </c>
      <c r="AX754" s="136">
        <f t="shared" si="209"/>
        <v>0</v>
      </c>
      <c r="AY754" s="136">
        <f t="shared" si="209"/>
        <v>0</v>
      </c>
      <c r="AZ754" s="136">
        <f t="shared" si="209"/>
        <v>0</v>
      </c>
      <c r="BA754" s="136">
        <f t="shared" si="209"/>
        <v>0</v>
      </c>
      <c r="BB754" s="136">
        <f t="shared" si="209"/>
        <v>0</v>
      </c>
      <c r="BC754" s="136">
        <f t="shared" si="209"/>
        <v>0</v>
      </c>
      <c r="BD754" s="136">
        <f t="shared" si="209"/>
        <v>0</v>
      </c>
      <c r="BE754" s="136">
        <f t="shared" si="209"/>
        <v>0</v>
      </c>
      <c r="BF754" s="136">
        <f t="shared" si="209"/>
        <v>0</v>
      </c>
      <c r="BG754" s="136">
        <f t="shared" si="209"/>
        <v>0</v>
      </c>
      <c r="BH754" s="136">
        <f t="shared" si="209"/>
        <v>0</v>
      </c>
      <c r="BI754" s="136">
        <f t="shared" si="209"/>
        <v>0</v>
      </c>
      <c r="BJ754" s="136">
        <f t="shared" si="209"/>
        <v>0</v>
      </c>
      <c r="BK754" s="136">
        <f t="shared" si="209"/>
        <v>0</v>
      </c>
      <c r="BL754" s="136">
        <f t="shared" si="209"/>
        <v>0</v>
      </c>
      <c r="BM754" s="136">
        <f t="shared" si="209"/>
        <v>0</v>
      </c>
      <c r="BN754" s="136">
        <f t="shared" si="209"/>
        <v>0</v>
      </c>
      <c r="BO754" s="136">
        <f t="shared" si="209"/>
        <v>0</v>
      </c>
      <c r="BP754" s="136">
        <f t="shared" si="209"/>
        <v>0</v>
      </c>
      <c r="BQ754" s="136">
        <f t="shared" si="209"/>
        <v>0</v>
      </c>
      <c r="BR754" s="136">
        <f t="shared" si="209"/>
        <v>0</v>
      </c>
      <c r="BS754" s="136">
        <f t="shared" si="208"/>
        <v>0</v>
      </c>
      <c r="BT754" s="136">
        <f t="shared" si="207"/>
        <v>0</v>
      </c>
      <c r="BU754" s="136">
        <f t="shared" si="207"/>
        <v>0</v>
      </c>
      <c r="BV754" s="136">
        <f t="shared" si="207"/>
        <v>0</v>
      </c>
      <c r="BW754" s="136">
        <f t="shared" si="207"/>
        <v>0</v>
      </c>
      <c r="BX754" s="136">
        <f t="shared" si="207"/>
        <v>0</v>
      </c>
      <c r="BY754" s="136">
        <f t="shared" si="207"/>
        <v>0</v>
      </c>
      <c r="CA754" s="136" t="e">
        <f>CA322-#REF!</f>
        <v>#REF!</v>
      </c>
      <c r="CB754" s="136" t="e">
        <f>CB322-#REF!</f>
        <v>#REF!</v>
      </c>
    </row>
    <row r="755" spans="8:80" hidden="1" x14ac:dyDescent="0.3">
      <c r="H755" s="136">
        <f t="shared" si="209"/>
        <v>0</v>
      </c>
      <c r="I755" s="136">
        <f t="shared" si="209"/>
        <v>0</v>
      </c>
      <c r="J755" s="136">
        <f t="shared" si="209"/>
        <v>0</v>
      </c>
      <c r="K755" s="136">
        <f t="shared" si="209"/>
        <v>0</v>
      </c>
      <c r="L755" s="136">
        <f t="shared" si="209"/>
        <v>0</v>
      </c>
      <c r="M755" s="136">
        <f t="shared" si="209"/>
        <v>0</v>
      </c>
      <c r="N755" s="136">
        <f t="shared" si="209"/>
        <v>0</v>
      </c>
      <c r="O755" s="136">
        <f t="shared" si="209"/>
        <v>0</v>
      </c>
      <c r="P755" s="136">
        <f t="shared" si="209"/>
        <v>0</v>
      </c>
      <c r="Q755" s="136">
        <f t="shared" si="209"/>
        <v>0</v>
      </c>
      <c r="R755" s="136">
        <f t="shared" si="209"/>
        <v>0</v>
      </c>
      <c r="S755" s="136">
        <f t="shared" si="209"/>
        <v>0</v>
      </c>
      <c r="T755" s="136">
        <f t="shared" si="209"/>
        <v>0</v>
      </c>
      <c r="U755" s="136">
        <f t="shared" si="209"/>
        <v>0</v>
      </c>
      <c r="V755" s="136">
        <f t="shared" si="209"/>
        <v>0</v>
      </c>
      <c r="W755" s="136">
        <f t="shared" si="209"/>
        <v>0</v>
      </c>
      <c r="X755" s="136">
        <f t="shared" si="209"/>
        <v>0</v>
      </c>
      <c r="Y755" s="136">
        <f t="shared" si="209"/>
        <v>0</v>
      </c>
      <c r="Z755" s="136">
        <f t="shared" si="209"/>
        <v>0</v>
      </c>
      <c r="AA755" s="136">
        <f t="shared" si="209"/>
        <v>0</v>
      </c>
      <c r="AB755" s="136">
        <f t="shared" si="209"/>
        <v>0</v>
      </c>
      <c r="AC755" s="136">
        <f t="shared" si="209"/>
        <v>0</v>
      </c>
      <c r="AD755" s="136">
        <f t="shared" si="209"/>
        <v>0</v>
      </c>
      <c r="AE755" s="136">
        <f t="shared" si="209"/>
        <v>0</v>
      </c>
      <c r="AF755" s="136">
        <f t="shared" si="209"/>
        <v>0</v>
      </c>
      <c r="AG755" s="136">
        <f t="shared" si="209"/>
        <v>0</v>
      </c>
      <c r="AH755" s="136">
        <f t="shared" si="209"/>
        <v>0</v>
      </c>
      <c r="AI755" s="136">
        <f t="shared" si="209"/>
        <v>0</v>
      </c>
      <c r="AJ755" s="136">
        <f t="shared" si="209"/>
        <v>0</v>
      </c>
      <c r="AK755" s="136">
        <f t="shared" si="209"/>
        <v>0</v>
      </c>
      <c r="AL755" s="136">
        <f t="shared" si="209"/>
        <v>0</v>
      </c>
      <c r="AM755" s="136">
        <f t="shared" si="209"/>
        <v>0</v>
      </c>
      <c r="AN755" s="136">
        <f t="shared" si="209"/>
        <v>0</v>
      </c>
      <c r="AO755" s="136">
        <f t="shared" si="209"/>
        <v>0</v>
      </c>
      <c r="AP755" s="136">
        <f t="shared" si="209"/>
        <v>0</v>
      </c>
      <c r="AQ755" s="136">
        <f t="shared" si="209"/>
        <v>0</v>
      </c>
      <c r="AR755" s="136">
        <f t="shared" si="209"/>
        <v>0</v>
      </c>
      <c r="AS755" s="136">
        <f t="shared" si="209"/>
        <v>0</v>
      </c>
      <c r="AT755" s="136">
        <f t="shared" si="209"/>
        <v>0</v>
      </c>
      <c r="AU755" s="136">
        <f t="shared" si="209"/>
        <v>0</v>
      </c>
      <c r="AV755" s="136">
        <f t="shared" si="209"/>
        <v>0</v>
      </c>
      <c r="AW755" s="136">
        <f t="shared" si="209"/>
        <v>0</v>
      </c>
      <c r="AX755" s="136">
        <f t="shared" si="209"/>
        <v>0</v>
      </c>
      <c r="AY755" s="136">
        <f t="shared" si="209"/>
        <v>0</v>
      </c>
      <c r="AZ755" s="136">
        <f t="shared" si="209"/>
        <v>0</v>
      </c>
      <c r="BA755" s="136">
        <f t="shared" si="209"/>
        <v>0</v>
      </c>
      <c r="BB755" s="136">
        <f t="shared" si="209"/>
        <v>0</v>
      </c>
      <c r="BC755" s="136">
        <f t="shared" si="209"/>
        <v>0</v>
      </c>
      <c r="BD755" s="136">
        <f t="shared" si="209"/>
        <v>0</v>
      </c>
      <c r="BE755" s="136">
        <f t="shared" si="209"/>
        <v>0</v>
      </c>
      <c r="BF755" s="136">
        <f t="shared" si="209"/>
        <v>0</v>
      </c>
      <c r="BG755" s="136">
        <f t="shared" si="209"/>
        <v>0</v>
      </c>
      <c r="BH755" s="136">
        <f t="shared" si="209"/>
        <v>0</v>
      </c>
      <c r="BI755" s="136">
        <f t="shared" si="209"/>
        <v>0</v>
      </c>
      <c r="BJ755" s="136">
        <f t="shared" si="209"/>
        <v>0</v>
      </c>
      <c r="BK755" s="136">
        <f t="shared" si="209"/>
        <v>0</v>
      </c>
      <c r="BL755" s="136">
        <f t="shared" si="209"/>
        <v>0</v>
      </c>
      <c r="BM755" s="136">
        <f t="shared" si="209"/>
        <v>0</v>
      </c>
      <c r="BN755" s="136">
        <f t="shared" si="209"/>
        <v>0</v>
      </c>
      <c r="BO755" s="136">
        <f t="shared" si="209"/>
        <v>0</v>
      </c>
      <c r="BP755" s="136">
        <f t="shared" si="209"/>
        <v>0</v>
      </c>
      <c r="BQ755" s="136">
        <f t="shared" si="209"/>
        <v>0</v>
      </c>
      <c r="BR755" s="136">
        <f t="shared" si="209"/>
        <v>0</v>
      </c>
      <c r="BS755" s="136">
        <f t="shared" si="208"/>
        <v>0</v>
      </c>
      <c r="BT755" s="136">
        <f t="shared" si="207"/>
        <v>0</v>
      </c>
      <c r="BU755" s="136">
        <f t="shared" si="207"/>
        <v>0</v>
      </c>
      <c r="BV755" s="136">
        <f t="shared" si="207"/>
        <v>0</v>
      </c>
      <c r="BW755" s="136">
        <f t="shared" si="207"/>
        <v>0</v>
      </c>
      <c r="BX755" s="136">
        <f t="shared" si="207"/>
        <v>0</v>
      </c>
      <c r="BY755" s="136">
        <f t="shared" si="207"/>
        <v>0</v>
      </c>
      <c r="CA755" s="136" t="e">
        <f>CA323-#REF!</f>
        <v>#REF!</v>
      </c>
      <c r="CB755" s="136" t="e">
        <f>CB323-#REF!</f>
        <v>#REF!</v>
      </c>
    </row>
    <row r="756" spans="8:80" hidden="1" x14ac:dyDescent="0.3">
      <c r="H756" s="136">
        <f t="shared" si="209"/>
        <v>0</v>
      </c>
      <c r="I756" s="136">
        <f t="shared" si="209"/>
        <v>0</v>
      </c>
      <c r="J756" s="136">
        <f t="shared" si="209"/>
        <v>0</v>
      </c>
      <c r="K756" s="136">
        <f t="shared" ref="K756:BR757" si="210">K324-CC324</f>
        <v>0</v>
      </c>
      <c r="L756" s="136">
        <f t="shared" si="210"/>
        <v>0</v>
      </c>
      <c r="M756" s="136">
        <f t="shared" si="210"/>
        <v>0</v>
      </c>
      <c r="N756" s="136">
        <f t="shared" si="210"/>
        <v>0</v>
      </c>
      <c r="O756" s="136">
        <f t="shared" si="210"/>
        <v>0</v>
      </c>
      <c r="P756" s="136">
        <f t="shared" si="210"/>
        <v>0</v>
      </c>
      <c r="Q756" s="136">
        <f t="shared" si="210"/>
        <v>0</v>
      </c>
      <c r="R756" s="136">
        <f t="shared" si="210"/>
        <v>0</v>
      </c>
      <c r="S756" s="136">
        <f t="shared" si="210"/>
        <v>0</v>
      </c>
      <c r="T756" s="136">
        <f t="shared" si="210"/>
        <v>0</v>
      </c>
      <c r="U756" s="136">
        <f t="shared" si="210"/>
        <v>0</v>
      </c>
      <c r="V756" s="136">
        <f t="shared" si="210"/>
        <v>0</v>
      </c>
      <c r="W756" s="136">
        <f t="shared" si="210"/>
        <v>0</v>
      </c>
      <c r="X756" s="136">
        <f t="shared" si="210"/>
        <v>0</v>
      </c>
      <c r="Y756" s="136">
        <f t="shared" si="210"/>
        <v>0</v>
      </c>
      <c r="Z756" s="136">
        <f t="shared" si="210"/>
        <v>0</v>
      </c>
      <c r="AA756" s="136">
        <f t="shared" si="210"/>
        <v>0</v>
      </c>
      <c r="AB756" s="136">
        <f t="shared" si="210"/>
        <v>0</v>
      </c>
      <c r="AC756" s="136">
        <f t="shared" si="210"/>
        <v>0</v>
      </c>
      <c r="AD756" s="136">
        <f t="shared" si="210"/>
        <v>0</v>
      </c>
      <c r="AE756" s="136">
        <f t="shared" si="210"/>
        <v>0</v>
      </c>
      <c r="AF756" s="136">
        <f t="shared" si="210"/>
        <v>0</v>
      </c>
      <c r="AG756" s="136">
        <f t="shared" si="210"/>
        <v>0</v>
      </c>
      <c r="AH756" s="136">
        <f t="shared" si="210"/>
        <v>0</v>
      </c>
      <c r="AI756" s="136">
        <f t="shared" si="210"/>
        <v>0</v>
      </c>
      <c r="AJ756" s="136">
        <f t="shared" si="210"/>
        <v>0</v>
      </c>
      <c r="AK756" s="136">
        <f t="shared" si="210"/>
        <v>0</v>
      </c>
      <c r="AL756" s="136">
        <f t="shared" si="210"/>
        <v>0</v>
      </c>
      <c r="AM756" s="136">
        <f t="shared" si="210"/>
        <v>0</v>
      </c>
      <c r="AN756" s="136">
        <f t="shared" si="210"/>
        <v>0</v>
      </c>
      <c r="AO756" s="136">
        <f t="shared" si="210"/>
        <v>0</v>
      </c>
      <c r="AP756" s="136">
        <f t="shared" si="210"/>
        <v>0</v>
      </c>
      <c r="AQ756" s="136">
        <f t="shared" si="210"/>
        <v>0</v>
      </c>
      <c r="AR756" s="136">
        <f t="shared" si="210"/>
        <v>0</v>
      </c>
      <c r="AS756" s="136">
        <f t="shared" si="210"/>
        <v>0</v>
      </c>
      <c r="AT756" s="136">
        <f t="shared" si="210"/>
        <v>0</v>
      </c>
      <c r="AU756" s="136">
        <f t="shared" si="210"/>
        <v>0</v>
      </c>
      <c r="AV756" s="136">
        <f t="shared" si="210"/>
        <v>0</v>
      </c>
      <c r="AW756" s="136">
        <f t="shared" si="210"/>
        <v>0</v>
      </c>
      <c r="AX756" s="136">
        <f t="shared" si="210"/>
        <v>0</v>
      </c>
      <c r="AY756" s="136">
        <f t="shared" si="210"/>
        <v>0</v>
      </c>
      <c r="AZ756" s="136">
        <f t="shared" si="210"/>
        <v>0</v>
      </c>
      <c r="BA756" s="136">
        <f t="shared" si="210"/>
        <v>0</v>
      </c>
      <c r="BB756" s="136">
        <f t="shared" si="210"/>
        <v>0</v>
      </c>
      <c r="BC756" s="136">
        <f t="shared" si="210"/>
        <v>0</v>
      </c>
      <c r="BD756" s="136">
        <f t="shared" si="210"/>
        <v>0</v>
      </c>
      <c r="BE756" s="136">
        <f t="shared" si="210"/>
        <v>0</v>
      </c>
      <c r="BF756" s="136">
        <f t="shared" si="210"/>
        <v>0</v>
      </c>
      <c r="BG756" s="136">
        <f t="shared" si="210"/>
        <v>0</v>
      </c>
      <c r="BH756" s="136">
        <f t="shared" si="210"/>
        <v>0</v>
      </c>
      <c r="BI756" s="136">
        <f t="shared" si="210"/>
        <v>0</v>
      </c>
      <c r="BJ756" s="136">
        <f t="shared" si="210"/>
        <v>0</v>
      </c>
      <c r="BK756" s="136">
        <f t="shared" si="210"/>
        <v>0</v>
      </c>
      <c r="BL756" s="136">
        <f t="shared" si="210"/>
        <v>0</v>
      </c>
      <c r="BM756" s="136">
        <f t="shared" si="210"/>
        <v>0</v>
      </c>
      <c r="BN756" s="136">
        <f t="shared" si="210"/>
        <v>0</v>
      </c>
      <c r="BO756" s="136">
        <f t="shared" si="210"/>
        <v>0</v>
      </c>
      <c r="BP756" s="136">
        <f t="shared" si="210"/>
        <v>0</v>
      </c>
      <c r="BQ756" s="136">
        <f t="shared" si="210"/>
        <v>0</v>
      </c>
      <c r="BR756" s="136">
        <f t="shared" si="210"/>
        <v>0</v>
      </c>
      <c r="BS756" s="136">
        <f t="shared" si="208"/>
        <v>0</v>
      </c>
      <c r="BT756" s="136">
        <f t="shared" si="207"/>
        <v>0</v>
      </c>
      <c r="BU756" s="136">
        <f t="shared" si="207"/>
        <v>0</v>
      </c>
      <c r="BV756" s="136">
        <f t="shared" si="207"/>
        <v>0</v>
      </c>
      <c r="BW756" s="136">
        <f t="shared" si="207"/>
        <v>0</v>
      </c>
      <c r="BX756" s="136">
        <f t="shared" si="207"/>
        <v>0</v>
      </c>
      <c r="BY756" s="136">
        <f t="shared" si="207"/>
        <v>0</v>
      </c>
      <c r="CA756" s="136" t="e">
        <f>CA324-#REF!</f>
        <v>#REF!</v>
      </c>
      <c r="CB756" s="136" t="e">
        <f>CB324-#REF!</f>
        <v>#REF!</v>
      </c>
    </row>
    <row r="757" spans="8:80" hidden="1" x14ac:dyDescent="0.3">
      <c r="H757" s="136">
        <f t="shared" ref="H757:J757" si="211">H325-BZ325</f>
        <v>0</v>
      </c>
      <c r="I757" s="136">
        <f t="shared" si="211"/>
        <v>0</v>
      </c>
      <c r="J757" s="136">
        <f t="shared" si="211"/>
        <v>0</v>
      </c>
      <c r="K757" s="136">
        <f t="shared" si="210"/>
        <v>0</v>
      </c>
      <c r="L757" s="136">
        <f t="shared" si="210"/>
        <v>0</v>
      </c>
      <c r="M757" s="136">
        <f t="shared" si="210"/>
        <v>0</v>
      </c>
      <c r="N757" s="136">
        <f t="shared" si="210"/>
        <v>0</v>
      </c>
      <c r="O757" s="136">
        <f t="shared" si="210"/>
        <v>0</v>
      </c>
      <c r="P757" s="136">
        <f t="shared" si="210"/>
        <v>0</v>
      </c>
      <c r="Q757" s="136">
        <f t="shared" si="210"/>
        <v>0</v>
      </c>
      <c r="R757" s="136">
        <f t="shared" si="210"/>
        <v>0</v>
      </c>
      <c r="S757" s="136">
        <f t="shared" si="210"/>
        <v>0</v>
      </c>
      <c r="T757" s="136">
        <f t="shared" si="210"/>
        <v>0</v>
      </c>
      <c r="U757" s="136">
        <f t="shared" si="210"/>
        <v>0</v>
      </c>
      <c r="V757" s="136">
        <f t="shared" si="210"/>
        <v>0</v>
      </c>
      <c r="W757" s="136">
        <f t="shared" si="210"/>
        <v>0</v>
      </c>
      <c r="X757" s="136">
        <f t="shared" si="210"/>
        <v>0</v>
      </c>
      <c r="Y757" s="136">
        <f t="shared" si="210"/>
        <v>0</v>
      </c>
      <c r="Z757" s="136">
        <f t="shared" si="210"/>
        <v>0</v>
      </c>
      <c r="AA757" s="136">
        <f t="shared" si="210"/>
        <v>0</v>
      </c>
      <c r="AB757" s="136">
        <f t="shared" si="210"/>
        <v>0</v>
      </c>
      <c r="AC757" s="136">
        <f t="shared" si="210"/>
        <v>0</v>
      </c>
      <c r="AD757" s="136">
        <f t="shared" si="210"/>
        <v>0</v>
      </c>
      <c r="AE757" s="136">
        <f t="shared" si="210"/>
        <v>0</v>
      </c>
      <c r="AF757" s="136">
        <f t="shared" si="210"/>
        <v>0</v>
      </c>
      <c r="AG757" s="136">
        <f t="shared" si="210"/>
        <v>0</v>
      </c>
      <c r="AH757" s="136">
        <f t="shared" si="210"/>
        <v>0</v>
      </c>
      <c r="AI757" s="136">
        <f t="shared" si="210"/>
        <v>0</v>
      </c>
      <c r="AJ757" s="136">
        <f t="shared" si="210"/>
        <v>0</v>
      </c>
      <c r="AK757" s="136">
        <f t="shared" si="210"/>
        <v>0</v>
      </c>
      <c r="AL757" s="136">
        <f t="shared" si="210"/>
        <v>0</v>
      </c>
      <c r="AM757" s="136">
        <f t="shared" si="210"/>
        <v>0</v>
      </c>
      <c r="AN757" s="136">
        <f t="shared" si="210"/>
        <v>0</v>
      </c>
      <c r="AO757" s="136">
        <f t="shared" si="210"/>
        <v>0</v>
      </c>
      <c r="AP757" s="136">
        <f t="shared" si="210"/>
        <v>0</v>
      </c>
      <c r="AQ757" s="136">
        <f t="shared" si="210"/>
        <v>0</v>
      </c>
      <c r="AR757" s="136">
        <f t="shared" si="210"/>
        <v>0</v>
      </c>
      <c r="AS757" s="136">
        <f t="shared" si="210"/>
        <v>0</v>
      </c>
      <c r="AT757" s="136">
        <f t="shared" si="210"/>
        <v>0</v>
      </c>
      <c r="AU757" s="136">
        <f t="shared" si="210"/>
        <v>0</v>
      </c>
      <c r="AV757" s="136">
        <f t="shared" si="210"/>
        <v>0</v>
      </c>
      <c r="AW757" s="136">
        <f t="shared" si="210"/>
        <v>0</v>
      </c>
      <c r="AX757" s="136">
        <f t="shared" si="210"/>
        <v>0</v>
      </c>
      <c r="AY757" s="136">
        <f t="shared" si="210"/>
        <v>0</v>
      </c>
      <c r="AZ757" s="136">
        <f t="shared" si="210"/>
        <v>0</v>
      </c>
      <c r="BA757" s="136">
        <f t="shared" si="210"/>
        <v>0</v>
      </c>
      <c r="BB757" s="136">
        <f t="shared" si="210"/>
        <v>0</v>
      </c>
      <c r="BC757" s="136">
        <f t="shared" si="210"/>
        <v>0</v>
      </c>
      <c r="BD757" s="136">
        <f t="shared" si="210"/>
        <v>0</v>
      </c>
      <c r="BE757" s="136">
        <f t="shared" si="210"/>
        <v>0</v>
      </c>
      <c r="BF757" s="136">
        <f t="shared" si="210"/>
        <v>0</v>
      </c>
      <c r="BG757" s="136">
        <f t="shared" si="210"/>
        <v>0</v>
      </c>
      <c r="BH757" s="136">
        <f t="shared" si="210"/>
        <v>0</v>
      </c>
      <c r="BI757" s="136">
        <f t="shared" si="210"/>
        <v>0</v>
      </c>
      <c r="BJ757" s="136">
        <f t="shared" si="210"/>
        <v>0</v>
      </c>
      <c r="BK757" s="136">
        <f t="shared" si="210"/>
        <v>0</v>
      </c>
      <c r="BL757" s="136">
        <f t="shared" si="210"/>
        <v>0</v>
      </c>
      <c r="BM757" s="136">
        <f t="shared" si="210"/>
        <v>0</v>
      </c>
      <c r="BN757" s="136">
        <f t="shared" si="210"/>
        <v>0</v>
      </c>
      <c r="BO757" s="136">
        <f t="shared" si="210"/>
        <v>0</v>
      </c>
      <c r="BP757" s="136">
        <f t="shared" si="210"/>
        <v>0</v>
      </c>
      <c r="BQ757" s="136">
        <f t="shared" si="210"/>
        <v>0</v>
      </c>
      <c r="BR757" s="136">
        <f t="shared" si="210"/>
        <v>0</v>
      </c>
      <c r="BS757" s="136">
        <f t="shared" si="208"/>
        <v>0</v>
      </c>
      <c r="BT757" s="136">
        <f t="shared" si="207"/>
        <v>0</v>
      </c>
      <c r="BU757" s="136">
        <f t="shared" si="207"/>
        <v>0</v>
      </c>
      <c r="BV757" s="136">
        <f t="shared" si="207"/>
        <v>0</v>
      </c>
      <c r="BW757" s="136">
        <f t="shared" si="207"/>
        <v>0</v>
      </c>
      <c r="BX757" s="136">
        <f t="shared" si="207"/>
        <v>0</v>
      </c>
      <c r="BY757" s="136">
        <f t="shared" si="207"/>
        <v>0</v>
      </c>
      <c r="CA757" s="136" t="e">
        <f>CA325-#REF!</f>
        <v>#REF!</v>
      </c>
      <c r="CB757" s="136" t="e">
        <f>CB325-#REF!</f>
        <v>#REF!</v>
      </c>
    </row>
    <row r="758" spans="8:80" hidden="1" x14ac:dyDescent="0.3">
      <c r="H758" s="136" t="e">
        <f>#REF!-#REF!</f>
        <v>#REF!</v>
      </c>
      <c r="I758" s="136" t="e">
        <f>#REF!-#REF!</f>
        <v>#REF!</v>
      </c>
      <c r="J758" s="136" t="e">
        <f>#REF!-#REF!</f>
        <v>#REF!</v>
      </c>
      <c r="K758" s="136" t="e">
        <f>#REF!-#REF!</f>
        <v>#REF!</v>
      </c>
      <c r="L758" s="136" t="e">
        <f>#REF!-#REF!</f>
        <v>#REF!</v>
      </c>
      <c r="M758" s="136" t="e">
        <f>#REF!-#REF!</f>
        <v>#REF!</v>
      </c>
      <c r="N758" s="136" t="e">
        <f>#REF!-#REF!</f>
        <v>#REF!</v>
      </c>
      <c r="O758" s="136" t="e">
        <f>#REF!-#REF!</f>
        <v>#REF!</v>
      </c>
      <c r="P758" s="136" t="e">
        <f>#REF!-#REF!</f>
        <v>#REF!</v>
      </c>
      <c r="Q758" s="136" t="e">
        <f>#REF!-#REF!</f>
        <v>#REF!</v>
      </c>
      <c r="R758" s="136" t="e">
        <f>#REF!-#REF!</f>
        <v>#REF!</v>
      </c>
      <c r="S758" s="136" t="e">
        <f>#REF!-#REF!</f>
        <v>#REF!</v>
      </c>
      <c r="T758" s="136" t="e">
        <f>#REF!-#REF!</f>
        <v>#REF!</v>
      </c>
      <c r="U758" s="136" t="e">
        <f>#REF!-#REF!</f>
        <v>#REF!</v>
      </c>
      <c r="V758" s="136" t="e">
        <f>#REF!-#REF!</f>
        <v>#REF!</v>
      </c>
      <c r="W758" s="136" t="e">
        <f>#REF!-#REF!</f>
        <v>#REF!</v>
      </c>
      <c r="X758" s="136" t="e">
        <f>#REF!-#REF!</f>
        <v>#REF!</v>
      </c>
      <c r="Y758" s="136" t="e">
        <f>#REF!-#REF!</f>
        <v>#REF!</v>
      </c>
      <c r="Z758" s="136" t="e">
        <f>#REF!-#REF!</f>
        <v>#REF!</v>
      </c>
      <c r="AA758" s="136" t="e">
        <f>#REF!-#REF!</f>
        <v>#REF!</v>
      </c>
      <c r="AB758" s="136" t="e">
        <f>#REF!-#REF!</f>
        <v>#REF!</v>
      </c>
      <c r="AC758" s="136" t="e">
        <f>#REF!-#REF!</f>
        <v>#REF!</v>
      </c>
      <c r="AD758" s="136" t="e">
        <f>#REF!-#REF!</f>
        <v>#REF!</v>
      </c>
      <c r="AE758" s="136" t="e">
        <f>#REF!-#REF!</f>
        <v>#REF!</v>
      </c>
      <c r="AF758" s="136" t="e">
        <f>#REF!-#REF!</f>
        <v>#REF!</v>
      </c>
      <c r="AG758" s="136" t="e">
        <f>#REF!-#REF!</f>
        <v>#REF!</v>
      </c>
      <c r="AH758" s="136" t="e">
        <f>#REF!-#REF!</f>
        <v>#REF!</v>
      </c>
      <c r="AI758" s="136" t="e">
        <f>#REF!-#REF!</f>
        <v>#REF!</v>
      </c>
      <c r="AJ758" s="136" t="e">
        <f>#REF!-#REF!</f>
        <v>#REF!</v>
      </c>
      <c r="AK758" s="136" t="e">
        <f>#REF!-#REF!</f>
        <v>#REF!</v>
      </c>
      <c r="AL758" s="136" t="e">
        <f>#REF!-#REF!</f>
        <v>#REF!</v>
      </c>
      <c r="AM758" s="136" t="e">
        <f>#REF!-#REF!</f>
        <v>#REF!</v>
      </c>
      <c r="AN758" s="136" t="e">
        <f>#REF!-#REF!</f>
        <v>#REF!</v>
      </c>
      <c r="AO758" s="136" t="e">
        <f>#REF!-#REF!</f>
        <v>#REF!</v>
      </c>
      <c r="AP758" s="136" t="e">
        <f>#REF!-#REF!</f>
        <v>#REF!</v>
      </c>
      <c r="AQ758" s="136" t="e">
        <f>#REF!-#REF!</f>
        <v>#REF!</v>
      </c>
      <c r="AR758" s="136" t="e">
        <f>#REF!-#REF!</f>
        <v>#REF!</v>
      </c>
      <c r="AS758" s="136" t="e">
        <f>#REF!-#REF!</f>
        <v>#REF!</v>
      </c>
      <c r="AT758" s="136" t="e">
        <f>#REF!-#REF!</f>
        <v>#REF!</v>
      </c>
      <c r="AU758" s="136" t="e">
        <f>#REF!-#REF!</f>
        <v>#REF!</v>
      </c>
      <c r="AV758" s="136" t="e">
        <f>#REF!-#REF!</f>
        <v>#REF!</v>
      </c>
      <c r="AW758" s="136" t="e">
        <f>#REF!-#REF!</f>
        <v>#REF!</v>
      </c>
      <c r="AX758" s="136" t="e">
        <f>#REF!-#REF!</f>
        <v>#REF!</v>
      </c>
      <c r="AY758" s="136" t="e">
        <f>#REF!-#REF!</f>
        <v>#REF!</v>
      </c>
      <c r="AZ758" s="136" t="e">
        <f>#REF!-#REF!</f>
        <v>#REF!</v>
      </c>
      <c r="BA758" s="136" t="e">
        <f>#REF!-#REF!</f>
        <v>#REF!</v>
      </c>
      <c r="BB758" s="136" t="e">
        <f>#REF!-#REF!</f>
        <v>#REF!</v>
      </c>
      <c r="BC758" s="136" t="e">
        <f>#REF!-#REF!</f>
        <v>#REF!</v>
      </c>
      <c r="BD758" s="136" t="e">
        <f>#REF!-#REF!</f>
        <v>#REF!</v>
      </c>
      <c r="BE758" s="136" t="e">
        <f>#REF!-#REF!</f>
        <v>#REF!</v>
      </c>
      <c r="BF758" s="136" t="e">
        <f>#REF!-#REF!</f>
        <v>#REF!</v>
      </c>
      <c r="BG758" s="136" t="e">
        <f>#REF!-#REF!</f>
        <v>#REF!</v>
      </c>
      <c r="BH758" s="136" t="e">
        <f>#REF!-#REF!</f>
        <v>#REF!</v>
      </c>
      <c r="BI758" s="136" t="e">
        <f>#REF!-#REF!</f>
        <v>#REF!</v>
      </c>
      <c r="BJ758" s="136" t="e">
        <f>#REF!-#REF!</f>
        <v>#REF!</v>
      </c>
      <c r="BK758" s="136" t="e">
        <f>#REF!-#REF!</f>
        <v>#REF!</v>
      </c>
      <c r="BL758" s="136" t="e">
        <f>#REF!-#REF!</f>
        <v>#REF!</v>
      </c>
      <c r="BM758" s="136" t="e">
        <f>#REF!-#REF!</f>
        <v>#REF!</v>
      </c>
      <c r="BN758" s="136" t="e">
        <f>#REF!-#REF!</f>
        <v>#REF!</v>
      </c>
      <c r="BO758" s="136" t="e">
        <f>#REF!-#REF!</f>
        <v>#REF!</v>
      </c>
      <c r="BP758" s="136" t="e">
        <f>#REF!-#REF!</f>
        <v>#REF!</v>
      </c>
      <c r="BQ758" s="136" t="e">
        <f>#REF!-#REF!</f>
        <v>#REF!</v>
      </c>
      <c r="BR758" s="136" t="e">
        <f>#REF!-#REF!</f>
        <v>#REF!</v>
      </c>
      <c r="BS758" s="136" t="e">
        <f>#REF!-#REF!</f>
        <v>#REF!</v>
      </c>
      <c r="BT758" s="136" t="e">
        <f>#REF!-#REF!</f>
        <v>#REF!</v>
      </c>
      <c r="BU758" s="136" t="e">
        <f>#REF!-#REF!</f>
        <v>#REF!</v>
      </c>
      <c r="BV758" s="136" t="e">
        <f>#REF!-#REF!</f>
        <v>#REF!</v>
      </c>
      <c r="BW758" s="136" t="e">
        <f>#REF!-#REF!</f>
        <v>#REF!</v>
      </c>
      <c r="BX758" s="136" t="e">
        <f>#REF!-#REF!</f>
        <v>#REF!</v>
      </c>
      <c r="BY758" s="136" t="e">
        <f>#REF!-#REF!</f>
        <v>#REF!</v>
      </c>
      <c r="CA758" s="136" t="e">
        <f>#REF!-#REF!</f>
        <v>#REF!</v>
      </c>
      <c r="CB758" s="136" t="e">
        <f>#REF!-#REF!</f>
        <v>#REF!</v>
      </c>
    </row>
    <row r="759" spans="8:80" hidden="1" x14ac:dyDescent="0.3">
      <c r="H759" s="136">
        <f t="shared" ref="H759:BS762" si="212">H387-BZ387</f>
        <v>-15114003</v>
      </c>
      <c r="I759" s="136">
        <f t="shared" si="212"/>
        <v>0</v>
      </c>
      <c r="J759" s="136">
        <f t="shared" si="212"/>
        <v>0</v>
      </c>
      <c r="K759" s="136">
        <f t="shared" si="212"/>
        <v>0</v>
      </c>
      <c r="L759" s="136">
        <f t="shared" si="212"/>
        <v>0</v>
      </c>
      <c r="M759" s="136">
        <f t="shared" si="212"/>
        <v>1130314</v>
      </c>
      <c r="N759" s="136">
        <f t="shared" si="212"/>
        <v>0</v>
      </c>
      <c r="O759" s="136">
        <f t="shared" si="212"/>
        <v>0</v>
      </c>
      <c r="P759" s="136">
        <f t="shared" si="212"/>
        <v>0</v>
      </c>
      <c r="Q759" s="136">
        <f t="shared" si="212"/>
        <v>0</v>
      </c>
      <c r="R759" s="136">
        <f t="shared" si="212"/>
        <v>1090693</v>
      </c>
      <c r="S759" s="136">
        <f t="shared" si="212"/>
        <v>0</v>
      </c>
      <c r="T759" s="136">
        <f t="shared" si="212"/>
        <v>0</v>
      </c>
      <c r="U759" s="136">
        <f t="shared" si="212"/>
        <v>0</v>
      </c>
      <c r="V759" s="136">
        <f t="shared" si="212"/>
        <v>0</v>
      </c>
      <c r="W759" s="136">
        <f t="shared" si="212"/>
        <v>2002659</v>
      </c>
      <c r="X759" s="136">
        <f t="shared" si="212"/>
        <v>0</v>
      </c>
      <c r="Y759" s="136">
        <f t="shared" si="212"/>
        <v>0</v>
      </c>
      <c r="Z759" s="136">
        <f t="shared" si="212"/>
        <v>0</v>
      </c>
      <c r="AA759" s="136">
        <f t="shared" si="212"/>
        <v>0</v>
      </c>
      <c r="AB759" s="136">
        <f t="shared" si="212"/>
        <v>0</v>
      </c>
      <c r="AC759" s="136">
        <f t="shared" si="212"/>
        <v>0</v>
      </c>
      <c r="AD759" s="136">
        <f t="shared" si="212"/>
        <v>0</v>
      </c>
      <c r="AE759" s="136">
        <f t="shared" si="212"/>
        <v>0</v>
      </c>
      <c r="AF759" s="136">
        <f t="shared" si="212"/>
        <v>0</v>
      </c>
      <c r="AG759" s="136">
        <f t="shared" si="212"/>
        <v>-346294</v>
      </c>
      <c r="AH759" s="136">
        <f t="shared" si="212"/>
        <v>0</v>
      </c>
      <c r="AI759" s="136">
        <f t="shared" si="212"/>
        <v>0</v>
      </c>
      <c r="AJ759" s="136">
        <f t="shared" si="212"/>
        <v>0</v>
      </c>
      <c r="AK759" s="136">
        <f t="shared" si="212"/>
        <v>0</v>
      </c>
      <c r="AL759" s="136">
        <f t="shared" si="212"/>
        <v>-471893</v>
      </c>
      <c r="AM759" s="136">
        <f t="shared" si="212"/>
        <v>0</v>
      </c>
      <c r="AN759" s="136">
        <f t="shared" si="212"/>
        <v>0</v>
      </c>
      <c r="AO759" s="136">
        <f t="shared" si="212"/>
        <v>0</v>
      </c>
      <c r="AP759" s="136">
        <f t="shared" si="212"/>
        <v>0</v>
      </c>
      <c r="AQ759" s="136">
        <f t="shared" si="212"/>
        <v>-2247060</v>
      </c>
      <c r="AR759" s="136">
        <f t="shared" si="212"/>
        <v>0</v>
      </c>
      <c r="AS759" s="136">
        <f t="shared" si="212"/>
        <v>0</v>
      </c>
      <c r="AT759" s="136">
        <f t="shared" si="212"/>
        <v>0</v>
      </c>
      <c r="AU759" s="136">
        <f t="shared" si="212"/>
        <v>0</v>
      </c>
      <c r="AV759" s="136">
        <f t="shared" si="212"/>
        <v>-299195</v>
      </c>
      <c r="AW759" s="136">
        <f t="shared" si="212"/>
        <v>0</v>
      </c>
      <c r="AX759" s="136">
        <f t="shared" si="212"/>
        <v>0</v>
      </c>
      <c r="AY759" s="136">
        <f t="shared" si="212"/>
        <v>0</v>
      </c>
      <c r="AZ759" s="136">
        <f t="shared" si="212"/>
        <v>0</v>
      </c>
      <c r="BA759" s="136">
        <f t="shared" si="212"/>
        <v>-173081</v>
      </c>
      <c r="BB759" s="136">
        <f t="shared" si="212"/>
        <v>0</v>
      </c>
      <c r="BC759" s="136">
        <f t="shared" si="212"/>
        <v>0</v>
      </c>
      <c r="BD759" s="136">
        <f t="shared" si="212"/>
        <v>0</v>
      </c>
      <c r="BE759" s="136">
        <f t="shared" si="212"/>
        <v>0</v>
      </c>
      <c r="BF759" s="136">
        <f t="shared" si="212"/>
        <v>-1078094</v>
      </c>
      <c r="BG759" s="136">
        <f t="shared" si="212"/>
        <v>0</v>
      </c>
      <c r="BH759" s="136">
        <f t="shared" si="212"/>
        <v>0</v>
      </c>
      <c r="BI759" s="136">
        <f t="shared" si="212"/>
        <v>0</v>
      </c>
      <c r="BJ759" s="136">
        <f t="shared" si="212"/>
        <v>0</v>
      </c>
      <c r="BK759" s="136">
        <f t="shared" si="212"/>
        <v>-4173395</v>
      </c>
      <c r="BL759" s="136">
        <f t="shared" si="212"/>
        <v>0</v>
      </c>
      <c r="BM759" s="136">
        <f t="shared" si="212"/>
        <v>0</v>
      </c>
      <c r="BN759" s="136">
        <f t="shared" si="212"/>
        <v>0</v>
      </c>
      <c r="BO759" s="136">
        <f t="shared" si="212"/>
        <v>0</v>
      </c>
      <c r="BP759" s="136">
        <f t="shared" si="212"/>
        <v>-3457238</v>
      </c>
      <c r="BQ759" s="136">
        <f t="shared" si="212"/>
        <v>0</v>
      </c>
      <c r="BR759" s="136">
        <f t="shared" si="212"/>
        <v>0</v>
      </c>
      <c r="BS759" s="136">
        <f t="shared" si="212"/>
        <v>0</v>
      </c>
      <c r="BT759" s="136">
        <f t="shared" ref="BT759:BY774" si="213">BT387-EL387</f>
        <v>0</v>
      </c>
      <c r="BU759" s="136">
        <f t="shared" si="213"/>
        <v>4223666</v>
      </c>
      <c r="BV759" s="136">
        <f t="shared" si="213"/>
        <v>0</v>
      </c>
      <c r="BW759" s="136">
        <f t="shared" si="213"/>
        <v>0</v>
      </c>
      <c r="BX759" s="136">
        <f t="shared" si="213"/>
        <v>0</v>
      </c>
      <c r="BY759" s="136">
        <f t="shared" si="213"/>
        <v>0</v>
      </c>
      <c r="CA759" s="136" t="e">
        <f>CA387-#REF!</f>
        <v>#REF!</v>
      </c>
      <c r="CB759" s="136" t="e">
        <f>CB387-#REF!</f>
        <v>#REF!</v>
      </c>
    </row>
    <row r="760" spans="8:80" hidden="1" x14ac:dyDescent="0.3">
      <c r="H760" s="136">
        <f t="shared" si="212"/>
        <v>-15114003</v>
      </c>
      <c r="I760" s="136">
        <f t="shared" si="212"/>
        <v>0</v>
      </c>
      <c r="J760" s="136">
        <f t="shared" si="212"/>
        <v>0</v>
      </c>
      <c r="K760" s="136">
        <f t="shared" si="212"/>
        <v>0</v>
      </c>
      <c r="L760" s="136">
        <f t="shared" si="212"/>
        <v>0</v>
      </c>
      <c r="M760" s="136">
        <f t="shared" si="212"/>
        <v>1130314</v>
      </c>
      <c r="N760" s="136">
        <f t="shared" si="212"/>
        <v>0</v>
      </c>
      <c r="O760" s="136">
        <f t="shared" si="212"/>
        <v>0</v>
      </c>
      <c r="P760" s="136">
        <f t="shared" si="212"/>
        <v>0</v>
      </c>
      <c r="Q760" s="136">
        <f t="shared" si="212"/>
        <v>0</v>
      </c>
      <c r="R760" s="136">
        <f t="shared" si="212"/>
        <v>1090693</v>
      </c>
      <c r="S760" s="136">
        <f t="shared" si="212"/>
        <v>0</v>
      </c>
      <c r="T760" s="136">
        <f t="shared" si="212"/>
        <v>0</v>
      </c>
      <c r="U760" s="136">
        <f t="shared" si="212"/>
        <v>0</v>
      </c>
      <c r="V760" s="136">
        <f t="shared" si="212"/>
        <v>0</v>
      </c>
      <c r="W760" s="136">
        <f t="shared" si="212"/>
        <v>2002659</v>
      </c>
      <c r="X760" s="136">
        <f t="shared" si="212"/>
        <v>0</v>
      </c>
      <c r="Y760" s="136">
        <f t="shared" si="212"/>
        <v>0</v>
      </c>
      <c r="Z760" s="136">
        <f t="shared" si="212"/>
        <v>0</v>
      </c>
      <c r="AA760" s="136">
        <f t="shared" si="212"/>
        <v>0</v>
      </c>
      <c r="AB760" s="136">
        <f t="shared" si="212"/>
        <v>0</v>
      </c>
      <c r="AC760" s="136">
        <f t="shared" si="212"/>
        <v>0</v>
      </c>
      <c r="AD760" s="136">
        <f t="shared" si="212"/>
        <v>0</v>
      </c>
      <c r="AE760" s="136">
        <f t="shared" si="212"/>
        <v>0</v>
      </c>
      <c r="AF760" s="136">
        <f t="shared" si="212"/>
        <v>0</v>
      </c>
      <c r="AG760" s="136">
        <f t="shared" si="212"/>
        <v>-346294</v>
      </c>
      <c r="AH760" s="136">
        <f t="shared" si="212"/>
        <v>0</v>
      </c>
      <c r="AI760" s="136">
        <f t="shared" si="212"/>
        <v>0</v>
      </c>
      <c r="AJ760" s="136">
        <f t="shared" si="212"/>
        <v>0</v>
      </c>
      <c r="AK760" s="136">
        <f t="shared" si="212"/>
        <v>0</v>
      </c>
      <c r="AL760" s="136">
        <f t="shared" si="212"/>
        <v>-471893</v>
      </c>
      <c r="AM760" s="136">
        <f t="shared" si="212"/>
        <v>0</v>
      </c>
      <c r="AN760" s="136">
        <f t="shared" si="212"/>
        <v>0</v>
      </c>
      <c r="AO760" s="136">
        <f t="shared" si="212"/>
        <v>0</v>
      </c>
      <c r="AP760" s="136">
        <f t="shared" si="212"/>
        <v>0</v>
      </c>
      <c r="AQ760" s="136">
        <f t="shared" si="212"/>
        <v>-2247060</v>
      </c>
      <c r="AR760" s="136">
        <f t="shared" si="212"/>
        <v>0</v>
      </c>
      <c r="AS760" s="136">
        <f t="shared" si="212"/>
        <v>0</v>
      </c>
      <c r="AT760" s="136">
        <f t="shared" si="212"/>
        <v>0</v>
      </c>
      <c r="AU760" s="136">
        <f t="shared" si="212"/>
        <v>0</v>
      </c>
      <c r="AV760" s="136">
        <f t="shared" si="212"/>
        <v>-299195</v>
      </c>
      <c r="AW760" s="136">
        <f t="shared" si="212"/>
        <v>0</v>
      </c>
      <c r="AX760" s="136">
        <f t="shared" si="212"/>
        <v>0</v>
      </c>
      <c r="AY760" s="136">
        <f t="shared" si="212"/>
        <v>0</v>
      </c>
      <c r="AZ760" s="136">
        <f t="shared" si="212"/>
        <v>0</v>
      </c>
      <c r="BA760" s="136">
        <f t="shared" si="212"/>
        <v>-173081</v>
      </c>
      <c r="BB760" s="136">
        <f t="shared" si="212"/>
        <v>0</v>
      </c>
      <c r="BC760" s="136">
        <f t="shared" si="212"/>
        <v>0</v>
      </c>
      <c r="BD760" s="136">
        <f t="shared" si="212"/>
        <v>0</v>
      </c>
      <c r="BE760" s="136">
        <f t="shared" si="212"/>
        <v>0</v>
      </c>
      <c r="BF760" s="136">
        <f t="shared" si="212"/>
        <v>-1078094</v>
      </c>
      <c r="BG760" s="136">
        <f t="shared" si="212"/>
        <v>0</v>
      </c>
      <c r="BH760" s="136">
        <f t="shared" si="212"/>
        <v>0</v>
      </c>
      <c r="BI760" s="136">
        <f t="shared" si="212"/>
        <v>0</v>
      </c>
      <c r="BJ760" s="136">
        <f t="shared" si="212"/>
        <v>0</v>
      </c>
      <c r="BK760" s="136">
        <f t="shared" si="212"/>
        <v>-4173395</v>
      </c>
      <c r="BL760" s="136">
        <f t="shared" si="212"/>
        <v>0</v>
      </c>
      <c r="BM760" s="136">
        <f t="shared" si="212"/>
        <v>0</v>
      </c>
      <c r="BN760" s="136">
        <f t="shared" si="212"/>
        <v>0</v>
      </c>
      <c r="BO760" s="136">
        <f t="shared" si="212"/>
        <v>0</v>
      </c>
      <c r="BP760" s="136">
        <f t="shared" si="212"/>
        <v>-3457238</v>
      </c>
      <c r="BQ760" s="136">
        <f t="shared" si="212"/>
        <v>0</v>
      </c>
      <c r="BR760" s="136">
        <f t="shared" si="212"/>
        <v>0</v>
      </c>
      <c r="BS760" s="136">
        <f t="shared" si="212"/>
        <v>0</v>
      </c>
      <c r="BT760" s="136">
        <f t="shared" si="213"/>
        <v>0</v>
      </c>
      <c r="BU760" s="136">
        <f t="shared" si="213"/>
        <v>4223666</v>
      </c>
      <c r="BV760" s="136">
        <f t="shared" si="213"/>
        <v>0</v>
      </c>
      <c r="BW760" s="136">
        <f t="shared" si="213"/>
        <v>0</v>
      </c>
      <c r="BX760" s="136">
        <f t="shared" si="213"/>
        <v>0</v>
      </c>
      <c r="BY760" s="136">
        <f t="shared" si="213"/>
        <v>0</v>
      </c>
      <c r="CA760" s="136" t="e">
        <f>CA388-#REF!</f>
        <v>#REF!</v>
      </c>
      <c r="CB760" s="136" t="e">
        <f>CB388-#REF!</f>
        <v>#REF!</v>
      </c>
    </row>
    <row r="761" spans="8:80" hidden="1" x14ac:dyDescent="0.3">
      <c r="H761" s="136">
        <f t="shared" si="212"/>
        <v>0</v>
      </c>
      <c r="I761" s="136">
        <f t="shared" si="212"/>
        <v>0</v>
      </c>
      <c r="J761" s="136">
        <f t="shared" si="212"/>
        <v>0</v>
      </c>
      <c r="K761" s="136">
        <f t="shared" si="212"/>
        <v>0</v>
      </c>
      <c r="L761" s="136">
        <f t="shared" si="212"/>
        <v>0</v>
      </c>
      <c r="M761" s="136">
        <f t="shared" si="212"/>
        <v>0</v>
      </c>
      <c r="N761" s="136">
        <f t="shared" si="212"/>
        <v>0</v>
      </c>
      <c r="O761" s="136">
        <f t="shared" si="212"/>
        <v>0</v>
      </c>
      <c r="P761" s="136">
        <f t="shared" si="212"/>
        <v>0</v>
      </c>
      <c r="Q761" s="136">
        <f t="shared" si="212"/>
        <v>0</v>
      </c>
      <c r="R761" s="136">
        <f t="shared" si="212"/>
        <v>0</v>
      </c>
      <c r="S761" s="136">
        <f t="shared" si="212"/>
        <v>0</v>
      </c>
      <c r="T761" s="136">
        <f t="shared" si="212"/>
        <v>0</v>
      </c>
      <c r="U761" s="136">
        <f t="shared" si="212"/>
        <v>0</v>
      </c>
      <c r="V761" s="136">
        <f t="shared" si="212"/>
        <v>0</v>
      </c>
      <c r="W761" s="136">
        <f t="shared" si="212"/>
        <v>0</v>
      </c>
      <c r="X761" s="136">
        <f t="shared" si="212"/>
        <v>0</v>
      </c>
      <c r="Y761" s="136">
        <f t="shared" si="212"/>
        <v>0</v>
      </c>
      <c r="Z761" s="136">
        <f t="shared" si="212"/>
        <v>0</v>
      </c>
      <c r="AA761" s="136">
        <f t="shared" si="212"/>
        <v>0</v>
      </c>
      <c r="AB761" s="136">
        <f t="shared" si="212"/>
        <v>0</v>
      </c>
      <c r="AC761" s="136">
        <f t="shared" si="212"/>
        <v>0</v>
      </c>
      <c r="AD761" s="136">
        <f t="shared" si="212"/>
        <v>0</v>
      </c>
      <c r="AE761" s="136">
        <f t="shared" si="212"/>
        <v>0</v>
      </c>
      <c r="AF761" s="136">
        <f t="shared" si="212"/>
        <v>0</v>
      </c>
      <c r="AG761" s="136">
        <f t="shared" si="212"/>
        <v>0</v>
      </c>
      <c r="AH761" s="136">
        <f t="shared" si="212"/>
        <v>0</v>
      </c>
      <c r="AI761" s="136">
        <f t="shared" si="212"/>
        <v>0</v>
      </c>
      <c r="AJ761" s="136">
        <f t="shared" si="212"/>
        <v>0</v>
      </c>
      <c r="AK761" s="136">
        <f t="shared" si="212"/>
        <v>0</v>
      </c>
      <c r="AL761" s="136">
        <f t="shared" si="212"/>
        <v>0</v>
      </c>
      <c r="AM761" s="136">
        <f t="shared" si="212"/>
        <v>0</v>
      </c>
      <c r="AN761" s="136">
        <f t="shared" si="212"/>
        <v>0</v>
      </c>
      <c r="AO761" s="136">
        <f t="shared" si="212"/>
        <v>0</v>
      </c>
      <c r="AP761" s="136">
        <f t="shared" si="212"/>
        <v>0</v>
      </c>
      <c r="AQ761" s="136">
        <f t="shared" si="212"/>
        <v>0</v>
      </c>
      <c r="AR761" s="136">
        <f t="shared" si="212"/>
        <v>0</v>
      </c>
      <c r="AS761" s="136">
        <f t="shared" si="212"/>
        <v>0</v>
      </c>
      <c r="AT761" s="136">
        <f t="shared" si="212"/>
        <v>0</v>
      </c>
      <c r="AU761" s="136">
        <f t="shared" si="212"/>
        <v>0</v>
      </c>
      <c r="AV761" s="136">
        <f t="shared" si="212"/>
        <v>0</v>
      </c>
      <c r="AW761" s="136">
        <f t="shared" si="212"/>
        <v>0</v>
      </c>
      <c r="AX761" s="136">
        <f t="shared" si="212"/>
        <v>0</v>
      </c>
      <c r="AY761" s="136">
        <f t="shared" si="212"/>
        <v>0</v>
      </c>
      <c r="AZ761" s="136">
        <f t="shared" si="212"/>
        <v>0</v>
      </c>
      <c r="BA761" s="136">
        <f t="shared" si="212"/>
        <v>0</v>
      </c>
      <c r="BB761" s="136">
        <f t="shared" si="212"/>
        <v>0</v>
      </c>
      <c r="BC761" s="136">
        <f t="shared" si="212"/>
        <v>0</v>
      </c>
      <c r="BD761" s="136">
        <f t="shared" si="212"/>
        <v>0</v>
      </c>
      <c r="BE761" s="136">
        <f t="shared" si="212"/>
        <v>0</v>
      </c>
      <c r="BF761" s="136">
        <f t="shared" si="212"/>
        <v>0</v>
      </c>
      <c r="BG761" s="136">
        <f t="shared" si="212"/>
        <v>0</v>
      </c>
      <c r="BH761" s="136">
        <f t="shared" si="212"/>
        <v>0</v>
      </c>
      <c r="BI761" s="136">
        <f t="shared" si="212"/>
        <v>0</v>
      </c>
      <c r="BJ761" s="136">
        <f t="shared" si="212"/>
        <v>0</v>
      </c>
      <c r="BK761" s="136">
        <f t="shared" si="212"/>
        <v>0</v>
      </c>
      <c r="BL761" s="136">
        <f t="shared" si="212"/>
        <v>0</v>
      </c>
      <c r="BM761" s="136">
        <f t="shared" si="212"/>
        <v>0</v>
      </c>
      <c r="BN761" s="136">
        <f t="shared" si="212"/>
        <v>0</v>
      </c>
      <c r="BO761" s="136">
        <f t="shared" si="212"/>
        <v>0</v>
      </c>
      <c r="BP761" s="136">
        <f t="shared" si="212"/>
        <v>0</v>
      </c>
      <c r="BQ761" s="136">
        <f t="shared" si="212"/>
        <v>0</v>
      </c>
      <c r="BR761" s="136">
        <f t="shared" si="212"/>
        <v>0</v>
      </c>
      <c r="BS761" s="136">
        <f t="shared" si="212"/>
        <v>0</v>
      </c>
      <c r="BT761" s="136">
        <f t="shared" si="213"/>
        <v>0</v>
      </c>
      <c r="BU761" s="136">
        <f t="shared" si="213"/>
        <v>0</v>
      </c>
      <c r="BV761" s="136">
        <f t="shared" si="213"/>
        <v>0</v>
      </c>
      <c r="BW761" s="136">
        <f t="shared" si="213"/>
        <v>0</v>
      </c>
      <c r="BX761" s="136">
        <f t="shared" si="213"/>
        <v>0</v>
      </c>
      <c r="BY761" s="136">
        <f t="shared" si="213"/>
        <v>0</v>
      </c>
      <c r="CA761" s="136" t="e">
        <f>CA389-#REF!</f>
        <v>#REF!</v>
      </c>
      <c r="CB761" s="136" t="e">
        <f>CB389-#REF!</f>
        <v>#REF!</v>
      </c>
    </row>
    <row r="762" spans="8:80" hidden="1" x14ac:dyDescent="0.3">
      <c r="H762" s="136">
        <f t="shared" si="212"/>
        <v>0</v>
      </c>
      <c r="I762" s="136">
        <f t="shared" si="212"/>
        <v>0</v>
      </c>
      <c r="J762" s="136">
        <f t="shared" si="212"/>
        <v>0</v>
      </c>
      <c r="K762" s="136">
        <f t="shared" si="212"/>
        <v>0</v>
      </c>
      <c r="L762" s="136">
        <f t="shared" si="212"/>
        <v>0</v>
      </c>
      <c r="M762" s="136">
        <f t="shared" si="212"/>
        <v>0</v>
      </c>
      <c r="N762" s="136">
        <f t="shared" si="212"/>
        <v>0</v>
      </c>
      <c r="O762" s="136">
        <f t="shared" si="212"/>
        <v>0</v>
      </c>
      <c r="P762" s="136">
        <f t="shared" si="212"/>
        <v>0</v>
      </c>
      <c r="Q762" s="136">
        <f t="shared" si="212"/>
        <v>0</v>
      </c>
      <c r="R762" s="136">
        <f t="shared" si="212"/>
        <v>0</v>
      </c>
      <c r="S762" s="136">
        <f t="shared" si="212"/>
        <v>0</v>
      </c>
      <c r="T762" s="136">
        <f t="shared" si="212"/>
        <v>0</v>
      </c>
      <c r="U762" s="136">
        <f t="shared" si="212"/>
        <v>0</v>
      </c>
      <c r="V762" s="136">
        <f t="shared" si="212"/>
        <v>0</v>
      </c>
      <c r="W762" s="136">
        <f t="shared" si="212"/>
        <v>0</v>
      </c>
      <c r="X762" s="136">
        <f t="shared" si="212"/>
        <v>0</v>
      </c>
      <c r="Y762" s="136">
        <f t="shared" si="212"/>
        <v>0</v>
      </c>
      <c r="Z762" s="136">
        <f t="shared" si="212"/>
        <v>0</v>
      </c>
      <c r="AA762" s="136">
        <f t="shared" si="212"/>
        <v>0</v>
      </c>
      <c r="AB762" s="136">
        <f t="shared" si="212"/>
        <v>0</v>
      </c>
      <c r="AC762" s="136">
        <f t="shared" si="212"/>
        <v>0</v>
      </c>
      <c r="AD762" s="136">
        <f t="shared" si="212"/>
        <v>0</v>
      </c>
      <c r="AE762" s="136">
        <f t="shared" si="212"/>
        <v>0</v>
      </c>
      <c r="AF762" s="136">
        <f t="shared" si="212"/>
        <v>0</v>
      </c>
      <c r="AG762" s="136">
        <f t="shared" si="212"/>
        <v>0</v>
      </c>
      <c r="AH762" s="136">
        <f t="shared" si="212"/>
        <v>0</v>
      </c>
      <c r="AI762" s="136">
        <f t="shared" si="212"/>
        <v>0</v>
      </c>
      <c r="AJ762" s="136">
        <f t="shared" si="212"/>
        <v>0</v>
      </c>
      <c r="AK762" s="136">
        <f t="shared" si="212"/>
        <v>0</v>
      </c>
      <c r="AL762" s="136">
        <f t="shared" si="212"/>
        <v>0</v>
      </c>
      <c r="AM762" s="136">
        <f t="shared" si="212"/>
        <v>0</v>
      </c>
      <c r="AN762" s="136">
        <f t="shared" si="212"/>
        <v>0</v>
      </c>
      <c r="AO762" s="136">
        <f t="shared" si="212"/>
        <v>0</v>
      </c>
      <c r="AP762" s="136">
        <f t="shared" si="212"/>
        <v>0</v>
      </c>
      <c r="AQ762" s="136">
        <f t="shared" si="212"/>
        <v>0</v>
      </c>
      <c r="AR762" s="136">
        <f t="shared" si="212"/>
        <v>0</v>
      </c>
      <c r="AS762" s="136">
        <f t="shared" si="212"/>
        <v>0</v>
      </c>
      <c r="AT762" s="136">
        <f t="shared" si="212"/>
        <v>0</v>
      </c>
      <c r="AU762" s="136">
        <f t="shared" si="212"/>
        <v>0</v>
      </c>
      <c r="AV762" s="136">
        <f t="shared" si="212"/>
        <v>0</v>
      </c>
      <c r="AW762" s="136">
        <f t="shared" si="212"/>
        <v>0</v>
      </c>
      <c r="AX762" s="136">
        <f t="shared" si="212"/>
        <v>0</v>
      </c>
      <c r="AY762" s="136">
        <f t="shared" si="212"/>
        <v>0</v>
      </c>
      <c r="AZ762" s="136">
        <f t="shared" si="212"/>
        <v>0</v>
      </c>
      <c r="BA762" s="136">
        <f t="shared" si="212"/>
        <v>0</v>
      </c>
      <c r="BB762" s="136">
        <f t="shared" si="212"/>
        <v>0</v>
      </c>
      <c r="BC762" s="136">
        <f t="shared" si="212"/>
        <v>0</v>
      </c>
      <c r="BD762" s="136">
        <f t="shared" si="212"/>
        <v>0</v>
      </c>
      <c r="BE762" s="136">
        <f t="shared" si="212"/>
        <v>0</v>
      </c>
      <c r="BF762" s="136">
        <f t="shared" si="212"/>
        <v>0</v>
      </c>
      <c r="BG762" s="136">
        <f t="shared" si="212"/>
        <v>0</v>
      </c>
      <c r="BH762" s="136">
        <f t="shared" si="212"/>
        <v>0</v>
      </c>
      <c r="BI762" s="136">
        <f t="shared" si="212"/>
        <v>0</v>
      </c>
      <c r="BJ762" s="136">
        <f t="shared" si="212"/>
        <v>0</v>
      </c>
      <c r="BK762" s="136">
        <f t="shared" si="212"/>
        <v>0</v>
      </c>
      <c r="BL762" s="136">
        <f t="shared" si="212"/>
        <v>0</v>
      </c>
      <c r="BM762" s="136">
        <f t="shared" si="212"/>
        <v>0</v>
      </c>
      <c r="BN762" s="136">
        <f t="shared" si="212"/>
        <v>0</v>
      </c>
      <c r="BO762" s="136">
        <f t="shared" si="212"/>
        <v>0</v>
      </c>
      <c r="BP762" s="136">
        <f t="shared" si="212"/>
        <v>0</v>
      </c>
      <c r="BQ762" s="136">
        <f t="shared" si="212"/>
        <v>0</v>
      </c>
      <c r="BR762" s="136">
        <f t="shared" si="212"/>
        <v>0</v>
      </c>
      <c r="BS762" s="136">
        <f t="shared" ref="BS762:BY775" si="214">BS390-EK390</f>
        <v>0</v>
      </c>
      <c r="BT762" s="136">
        <f t="shared" si="213"/>
        <v>0</v>
      </c>
      <c r="BU762" s="136">
        <f t="shared" si="213"/>
        <v>0</v>
      </c>
      <c r="BV762" s="136">
        <f t="shared" si="213"/>
        <v>0</v>
      </c>
      <c r="BW762" s="136">
        <f t="shared" si="213"/>
        <v>0</v>
      </c>
      <c r="BX762" s="136">
        <f t="shared" si="213"/>
        <v>0</v>
      </c>
      <c r="BY762" s="136">
        <f t="shared" si="213"/>
        <v>0</v>
      </c>
      <c r="CA762" s="136" t="e">
        <f>CA390-#REF!</f>
        <v>#REF!</v>
      </c>
      <c r="CB762" s="136" t="e">
        <f>CB390-#REF!</f>
        <v>#REF!</v>
      </c>
    </row>
    <row r="763" spans="8:80" hidden="1" x14ac:dyDescent="0.3">
      <c r="H763" s="136">
        <f t="shared" ref="H763:BR767" si="215">H391-BZ391</f>
        <v>0</v>
      </c>
      <c r="I763" s="136">
        <f t="shared" si="215"/>
        <v>0</v>
      </c>
      <c r="J763" s="136">
        <f t="shared" si="215"/>
        <v>0</v>
      </c>
      <c r="K763" s="136">
        <f t="shared" si="215"/>
        <v>0</v>
      </c>
      <c r="L763" s="136">
        <f t="shared" si="215"/>
        <v>0</v>
      </c>
      <c r="M763" s="136">
        <f t="shared" si="215"/>
        <v>0</v>
      </c>
      <c r="N763" s="136">
        <f t="shared" si="215"/>
        <v>0</v>
      </c>
      <c r="O763" s="136">
        <f t="shared" si="215"/>
        <v>0</v>
      </c>
      <c r="P763" s="136">
        <f t="shared" si="215"/>
        <v>0</v>
      </c>
      <c r="Q763" s="136">
        <f t="shared" si="215"/>
        <v>0</v>
      </c>
      <c r="R763" s="136">
        <f t="shared" si="215"/>
        <v>0</v>
      </c>
      <c r="S763" s="136">
        <f t="shared" si="215"/>
        <v>0</v>
      </c>
      <c r="T763" s="136">
        <f t="shared" si="215"/>
        <v>0</v>
      </c>
      <c r="U763" s="136">
        <f t="shared" si="215"/>
        <v>0</v>
      </c>
      <c r="V763" s="136">
        <f t="shared" si="215"/>
        <v>0</v>
      </c>
      <c r="W763" s="136">
        <f t="shared" si="215"/>
        <v>0</v>
      </c>
      <c r="X763" s="136">
        <f t="shared" si="215"/>
        <v>0</v>
      </c>
      <c r="Y763" s="136">
        <f t="shared" si="215"/>
        <v>0</v>
      </c>
      <c r="Z763" s="136">
        <f t="shared" si="215"/>
        <v>0</v>
      </c>
      <c r="AA763" s="136">
        <f t="shared" si="215"/>
        <v>0</v>
      </c>
      <c r="AB763" s="136">
        <f t="shared" si="215"/>
        <v>0</v>
      </c>
      <c r="AC763" s="136">
        <f t="shared" si="215"/>
        <v>0</v>
      </c>
      <c r="AD763" s="136">
        <f t="shared" si="215"/>
        <v>0</v>
      </c>
      <c r="AE763" s="136">
        <f t="shared" si="215"/>
        <v>0</v>
      </c>
      <c r="AF763" s="136">
        <f t="shared" si="215"/>
        <v>0</v>
      </c>
      <c r="AG763" s="136">
        <f t="shared" si="215"/>
        <v>0</v>
      </c>
      <c r="AH763" s="136">
        <f t="shared" si="215"/>
        <v>0</v>
      </c>
      <c r="AI763" s="136">
        <f t="shared" si="215"/>
        <v>0</v>
      </c>
      <c r="AJ763" s="136">
        <f t="shared" si="215"/>
        <v>0</v>
      </c>
      <c r="AK763" s="136">
        <f t="shared" si="215"/>
        <v>0</v>
      </c>
      <c r="AL763" s="136">
        <f t="shared" si="215"/>
        <v>0</v>
      </c>
      <c r="AM763" s="136">
        <f t="shared" si="215"/>
        <v>0</v>
      </c>
      <c r="AN763" s="136">
        <f t="shared" si="215"/>
        <v>0</v>
      </c>
      <c r="AO763" s="136">
        <f t="shared" si="215"/>
        <v>0</v>
      </c>
      <c r="AP763" s="136">
        <f t="shared" si="215"/>
        <v>0</v>
      </c>
      <c r="AQ763" s="136">
        <f t="shared" si="215"/>
        <v>0</v>
      </c>
      <c r="AR763" s="136">
        <f t="shared" si="215"/>
        <v>0</v>
      </c>
      <c r="AS763" s="136">
        <f t="shared" si="215"/>
        <v>0</v>
      </c>
      <c r="AT763" s="136">
        <f t="shared" si="215"/>
        <v>0</v>
      </c>
      <c r="AU763" s="136">
        <f t="shared" si="215"/>
        <v>0</v>
      </c>
      <c r="AV763" s="136">
        <f t="shared" si="215"/>
        <v>0</v>
      </c>
      <c r="AW763" s="136">
        <f t="shared" si="215"/>
        <v>0</v>
      </c>
      <c r="AX763" s="136">
        <f t="shared" si="215"/>
        <v>0</v>
      </c>
      <c r="AY763" s="136">
        <f t="shared" si="215"/>
        <v>0</v>
      </c>
      <c r="AZ763" s="136">
        <f t="shared" si="215"/>
        <v>0</v>
      </c>
      <c r="BA763" s="136">
        <f t="shared" si="215"/>
        <v>0</v>
      </c>
      <c r="BB763" s="136">
        <f t="shared" si="215"/>
        <v>0</v>
      </c>
      <c r="BC763" s="136">
        <f t="shared" si="215"/>
        <v>0</v>
      </c>
      <c r="BD763" s="136">
        <f t="shared" si="215"/>
        <v>0</v>
      </c>
      <c r="BE763" s="136">
        <f t="shared" si="215"/>
        <v>0</v>
      </c>
      <c r="BF763" s="136">
        <f t="shared" si="215"/>
        <v>0</v>
      </c>
      <c r="BG763" s="136">
        <f t="shared" si="215"/>
        <v>0</v>
      </c>
      <c r="BH763" s="136">
        <f t="shared" si="215"/>
        <v>0</v>
      </c>
      <c r="BI763" s="136">
        <f t="shared" si="215"/>
        <v>0</v>
      </c>
      <c r="BJ763" s="136">
        <f t="shared" si="215"/>
        <v>0</v>
      </c>
      <c r="BK763" s="136">
        <f t="shared" si="215"/>
        <v>0</v>
      </c>
      <c r="BL763" s="136">
        <f t="shared" si="215"/>
        <v>0</v>
      </c>
      <c r="BM763" s="136">
        <f t="shared" si="215"/>
        <v>0</v>
      </c>
      <c r="BN763" s="136">
        <f t="shared" si="215"/>
        <v>0</v>
      </c>
      <c r="BO763" s="136">
        <f t="shared" si="215"/>
        <v>0</v>
      </c>
      <c r="BP763" s="136">
        <f t="shared" si="215"/>
        <v>0</v>
      </c>
      <c r="BQ763" s="136">
        <f t="shared" si="215"/>
        <v>0</v>
      </c>
      <c r="BR763" s="136">
        <f t="shared" si="215"/>
        <v>0</v>
      </c>
      <c r="BS763" s="136">
        <f t="shared" si="214"/>
        <v>0</v>
      </c>
      <c r="BT763" s="136">
        <f t="shared" si="213"/>
        <v>0</v>
      </c>
      <c r="BU763" s="136">
        <f t="shared" si="213"/>
        <v>0</v>
      </c>
      <c r="BV763" s="136">
        <f t="shared" si="213"/>
        <v>0</v>
      </c>
      <c r="BW763" s="136">
        <f t="shared" si="213"/>
        <v>0</v>
      </c>
      <c r="BX763" s="136">
        <f t="shared" si="213"/>
        <v>0</v>
      </c>
      <c r="BY763" s="136">
        <f t="shared" si="213"/>
        <v>0</v>
      </c>
      <c r="CA763" s="136" t="e">
        <f>CA391-#REF!</f>
        <v>#REF!</v>
      </c>
      <c r="CB763" s="136" t="e">
        <f>CB391-#REF!</f>
        <v>#REF!</v>
      </c>
    </row>
    <row r="764" spans="8:80" hidden="1" x14ac:dyDescent="0.3">
      <c r="H764" s="136">
        <f t="shared" si="215"/>
        <v>0</v>
      </c>
      <c r="I764" s="136">
        <f t="shared" si="215"/>
        <v>0</v>
      </c>
      <c r="J764" s="136">
        <f t="shared" si="215"/>
        <v>0</v>
      </c>
      <c r="K764" s="136">
        <f t="shared" si="215"/>
        <v>0</v>
      </c>
      <c r="L764" s="136">
        <f t="shared" si="215"/>
        <v>0</v>
      </c>
      <c r="M764" s="136">
        <f t="shared" si="215"/>
        <v>0</v>
      </c>
      <c r="N764" s="136">
        <f t="shared" si="215"/>
        <v>0</v>
      </c>
      <c r="O764" s="136">
        <f t="shared" si="215"/>
        <v>0</v>
      </c>
      <c r="P764" s="136">
        <f t="shared" si="215"/>
        <v>0</v>
      </c>
      <c r="Q764" s="136">
        <f t="shared" si="215"/>
        <v>0</v>
      </c>
      <c r="R764" s="136">
        <f t="shared" si="215"/>
        <v>0</v>
      </c>
      <c r="S764" s="136">
        <f t="shared" si="215"/>
        <v>0</v>
      </c>
      <c r="T764" s="136">
        <f t="shared" si="215"/>
        <v>0</v>
      </c>
      <c r="U764" s="136">
        <f t="shared" si="215"/>
        <v>0</v>
      </c>
      <c r="V764" s="136">
        <f t="shared" si="215"/>
        <v>0</v>
      </c>
      <c r="W764" s="136">
        <f t="shared" si="215"/>
        <v>0</v>
      </c>
      <c r="X764" s="136">
        <f t="shared" si="215"/>
        <v>0</v>
      </c>
      <c r="Y764" s="136">
        <f t="shared" si="215"/>
        <v>0</v>
      </c>
      <c r="Z764" s="136">
        <f t="shared" si="215"/>
        <v>0</v>
      </c>
      <c r="AA764" s="136">
        <f t="shared" si="215"/>
        <v>0</v>
      </c>
      <c r="AB764" s="136">
        <f t="shared" si="215"/>
        <v>0</v>
      </c>
      <c r="AC764" s="136">
        <f t="shared" si="215"/>
        <v>0</v>
      </c>
      <c r="AD764" s="136">
        <f t="shared" si="215"/>
        <v>0</v>
      </c>
      <c r="AE764" s="136">
        <f t="shared" si="215"/>
        <v>0</v>
      </c>
      <c r="AF764" s="136">
        <f t="shared" si="215"/>
        <v>0</v>
      </c>
      <c r="AG764" s="136">
        <f t="shared" si="215"/>
        <v>0</v>
      </c>
      <c r="AH764" s="136">
        <f t="shared" si="215"/>
        <v>0</v>
      </c>
      <c r="AI764" s="136">
        <f t="shared" si="215"/>
        <v>0</v>
      </c>
      <c r="AJ764" s="136">
        <f t="shared" si="215"/>
        <v>0</v>
      </c>
      <c r="AK764" s="136">
        <f t="shared" si="215"/>
        <v>0</v>
      </c>
      <c r="AL764" s="136">
        <f t="shared" si="215"/>
        <v>0</v>
      </c>
      <c r="AM764" s="136">
        <f t="shared" si="215"/>
        <v>0</v>
      </c>
      <c r="AN764" s="136">
        <f t="shared" si="215"/>
        <v>0</v>
      </c>
      <c r="AO764" s="136">
        <f t="shared" si="215"/>
        <v>0</v>
      </c>
      <c r="AP764" s="136">
        <f t="shared" si="215"/>
        <v>0</v>
      </c>
      <c r="AQ764" s="136">
        <f t="shared" si="215"/>
        <v>0</v>
      </c>
      <c r="AR764" s="136">
        <f t="shared" si="215"/>
        <v>0</v>
      </c>
      <c r="AS764" s="136">
        <f t="shared" si="215"/>
        <v>0</v>
      </c>
      <c r="AT764" s="136">
        <f t="shared" si="215"/>
        <v>0</v>
      </c>
      <c r="AU764" s="136">
        <f t="shared" si="215"/>
        <v>0</v>
      </c>
      <c r="AV764" s="136">
        <f t="shared" si="215"/>
        <v>0</v>
      </c>
      <c r="AW764" s="136">
        <f t="shared" si="215"/>
        <v>0</v>
      </c>
      <c r="AX764" s="136">
        <f t="shared" si="215"/>
        <v>0</v>
      </c>
      <c r="AY764" s="136">
        <f t="shared" si="215"/>
        <v>0</v>
      </c>
      <c r="AZ764" s="136">
        <f t="shared" si="215"/>
        <v>0</v>
      </c>
      <c r="BA764" s="136">
        <f t="shared" si="215"/>
        <v>0</v>
      </c>
      <c r="BB764" s="136">
        <f t="shared" si="215"/>
        <v>0</v>
      </c>
      <c r="BC764" s="136">
        <f t="shared" si="215"/>
        <v>0</v>
      </c>
      <c r="BD764" s="136">
        <f t="shared" si="215"/>
        <v>0</v>
      </c>
      <c r="BE764" s="136">
        <f t="shared" si="215"/>
        <v>0</v>
      </c>
      <c r="BF764" s="136">
        <f t="shared" si="215"/>
        <v>0</v>
      </c>
      <c r="BG764" s="136">
        <f t="shared" si="215"/>
        <v>0</v>
      </c>
      <c r="BH764" s="136">
        <f t="shared" si="215"/>
        <v>0</v>
      </c>
      <c r="BI764" s="136">
        <f t="shared" si="215"/>
        <v>0</v>
      </c>
      <c r="BJ764" s="136">
        <f t="shared" si="215"/>
        <v>0</v>
      </c>
      <c r="BK764" s="136">
        <f t="shared" si="215"/>
        <v>0</v>
      </c>
      <c r="BL764" s="136">
        <f t="shared" si="215"/>
        <v>0</v>
      </c>
      <c r="BM764" s="136">
        <f t="shared" si="215"/>
        <v>0</v>
      </c>
      <c r="BN764" s="136">
        <f t="shared" si="215"/>
        <v>0</v>
      </c>
      <c r="BO764" s="136">
        <f t="shared" si="215"/>
        <v>0</v>
      </c>
      <c r="BP764" s="136">
        <f t="shared" si="215"/>
        <v>0</v>
      </c>
      <c r="BQ764" s="136">
        <f t="shared" si="215"/>
        <v>0</v>
      </c>
      <c r="BR764" s="136">
        <f t="shared" si="215"/>
        <v>0</v>
      </c>
      <c r="BS764" s="136">
        <f t="shared" si="214"/>
        <v>0</v>
      </c>
      <c r="BT764" s="136">
        <f t="shared" si="213"/>
        <v>0</v>
      </c>
      <c r="BU764" s="136">
        <f t="shared" si="213"/>
        <v>0</v>
      </c>
      <c r="BV764" s="136">
        <f t="shared" si="213"/>
        <v>0</v>
      </c>
      <c r="BW764" s="136">
        <f t="shared" si="213"/>
        <v>0</v>
      </c>
      <c r="BX764" s="136">
        <f t="shared" si="213"/>
        <v>0</v>
      </c>
      <c r="BY764" s="136">
        <f t="shared" si="213"/>
        <v>0</v>
      </c>
      <c r="CA764" s="136" t="e">
        <f>CA392-#REF!</f>
        <v>#REF!</v>
      </c>
      <c r="CB764" s="136" t="e">
        <f>CB392-#REF!</f>
        <v>#REF!</v>
      </c>
    </row>
    <row r="765" spans="8:80" hidden="1" x14ac:dyDescent="0.3">
      <c r="H765" s="136">
        <f t="shared" si="215"/>
        <v>0</v>
      </c>
      <c r="I765" s="136">
        <f t="shared" si="215"/>
        <v>0</v>
      </c>
      <c r="J765" s="136">
        <f t="shared" si="215"/>
        <v>0</v>
      </c>
      <c r="K765" s="136">
        <f t="shared" si="215"/>
        <v>0</v>
      </c>
      <c r="L765" s="136">
        <f t="shared" si="215"/>
        <v>0</v>
      </c>
      <c r="M765" s="136">
        <f t="shared" si="215"/>
        <v>0</v>
      </c>
      <c r="N765" s="136">
        <f t="shared" si="215"/>
        <v>0</v>
      </c>
      <c r="O765" s="136">
        <f t="shared" si="215"/>
        <v>0</v>
      </c>
      <c r="P765" s="136">
        <f t="shared" si="215"/>
        <v>0</v>
      </c>
      <c r="Q765" s="136">
        <f t="shared" si="215"/>
        <v>0</v>
      </c>
      <c r="R765" s="136">
        <f t="shared" si="215"/>
        <v>0</v>
      </c>
      <c r="S765" s="136">
        <f t="shared" si="215"/>
        <v>0</v>
      </c>
      <c r="T765" s="136">
        <f t="shared" si="215"/>
        <v>0</v>
      </c>
      <c r="U765" s="136">
        <f t="shared" si="215"/>
        <v>0</v>
      </c>
      <c r="V765" s="136">
        <f t="shared" si="215"/>
        <v>0</v>
      </c>
      <c r="W765" s="136">
        <f t="shared" si="215"/>
        <v>0</v>
      </c>
      <c r="X765" s="136">
        <f t="shared" si="215"/>
        <v>0</v>
      </c>
      <c r="Y765" s="136">
        <f t="shared" si="215"/>
        <v>0</v>
      </c>
      <c r="Z765" s="136">
        <f t="shared" si="215"/>
        <v>0</v>
      </c>
      <c r="AA765" s="136">
        <f t="shared" si="215"/>
        <v>0</v>
      </c>
      <c r="AB765" s="136">
        <f t="shared" si="215"/>
        <v>0</v>
      </c>
      <c r="AC765" s="136">
        <f t="shared" si="215"/>
        <v>0</v>
      </c>
      <c r="AD765" s="136">
        <f t="shared" si="215"/>
        <v>0</v>
      </c>
      <c r="AE765" s="136">
        <f t="shared" si="215"/>
        <v>0</v>
      </c>
      <c r="AF765" s="136">
        <f t="shared" si="215"/>
        <v>0</v>
      </c>
      <c r="AG765" s="136">
        <f t="shared" si="215"/>
        <v>0</v>
      </c>
      <c r="AH765" s="136">
        <f t="shared" si="215"/>
        <v>0</v>
      </c>
      <c r="AI765" s="136">
        <f t="shared" si="215"/>
        <v>0</v>
      </c>
      <c r="AJ765" s="136">
        <f t="shared" si="215"/>
        <v>0</v>
      </c>
      <c r="AK765" s="136">
        <f t="shared" si="215"/>
        <v>0</v>
      </c>
      <c r="AL765" s="136">
        <f t="shared" si="215"/>
        <v>0</v>
      </c>
      <c r="AM765" s="136">
        <f t="shared" si="215"/>
        <v>0</v>
      </c>
      <c r="AN765" s="136">
        <f t="shared" si="215"/>
        <v>0</v>
      </c>
      <c r="AO765" s="136">
        <f t="shared" si="215"/>
        <v>0</v>
      </c>
      <c r="AP765" s="136">
        <f t="shared" si="215"/>
        <v>0</v>
      </c>
      <c r="AQ765" s="136">
        <f t="shared" si="215"/>
        <v>0</v>
      </c>
      <c r="AR765" s="136">
        <f t="shared" si="215"/>
        <v>0</v>
      </c>
      <c r="AS765" s="136">
        <f t="shared" si="215"/>
        <v>0</v>
      </c>
      <c r="AT765" s="136">
        <f t="shared" si="215"/>
        <v>0</v>
      </c>
      <c r="AU765" s="136">
        <f t="shared" si="215"/>
        <v>0</v>
      </c>
      <c r="AV765" s="136">
        <f t="shared" si="215"/>
        <v>0</v>
      </c>
      <c r="AW765" s="136">
        <f t="shared" si="215"/>
        <v>0</v>
      </c>
      <c r="AX765" s="136">
        <f t="shared" si="215"/>
        <v>0</v>
      </c>
      <c r="AY765" s="136">
        <f t="shared" si="215"/>
        <v>0</v>
      </c>
      <c r="AZ765" s="136">
        <f t="shared" si="215"/>
        <v>0</v>
      </c>
      <c r="BA765" s="136">
        <f t="shared" si="215"/>
        <v>0</v>
      </c>
      <c r="BB765" s="136">
        <f t="shared" si="215"/>
        <v>0</v>
      </c>
      <c r="BC765" s="136">
        <f t="shared" si="215"/>
        <v>0</v>
      </c>
      <c r="BD765" s="136">
        <f t="shared" si="215"/>
        <v>0</v>
      </c>
      <c r="BE765" s="136">
        <f t="shared" si="215"/>
        <v>0</v>
      </c>
      <c r="BF765" s="136">
        <f t="shared" si="215"/>
        <v>0</v>
      </c>
      <c r="BG765" s="136">
        <f t="shared" si="215"/>
        <v>0</v>
      </c>
      <c r="BH765" s="136">
        <f t="shared" si="215"/>
        <v>0</v>
      </c>
      <c r="BI765" s="136">
        <f t="shared" si="215"/>
        <v>0</v>
      </c>
      <c r="BJ765" s="136">
        <f t="shared" si="215"/>
        <v>0</v>
      </c>
      <c r="BK765" s="136">
        <f t="shared" si="215"/>
        <v>0</v>
      </c>
      <c r="BL765" s="136">
        <f t="shared" si="215"/>
        <v>0</v>
      </c>
      <c r="BM765" s="136">
        <f t="shared" si="215"/>
        <v>0</v>
      </c>
      <c r="BN765" s="136">
        <f t="shared" si="215"/>
        <v>0</v>
      </c>
      <c r="BO765" s="136">
        <f t="shared" si="215"/>
        <v>0</v>
      </c>
      <c r="BP765" s="136">
        <f t="shared" si="215"/>
        <v>0</v>
      </c>
      <c r="BQ765" s="136">
        <f t="shared" si="215"/>
        <v>0</v>
      </c>
      <c r="BR765" s="136">
        <f t="shared" si="215"/>
        <v>0</v>
      </c>
      <c r="BS765" s="136">
        <f t="shared" si="214"/>
        <v>0</v>
      </c>
      <c r="BT765" s="136">
        <f t="shared" si="213"/>
        <v>0</v>
      </c>
      <c r="BU765" s="136">
        <f t="shared" si="213"/>
        <v>0</v>
      </c>
      <c r="BV765" s="136">
        <f t="shared" si="213"/>
        <v>0</v>
      </c>
      <c r="BW765" s="136">
        <f t="shared" si="213"/>
        <v>0</v>
      </c>
      <c r="BX765" s="136">
        <f t="shared" si="213"/>
        <v>0</v>
      </c>
      <c r="BY765" s="136">
        <f t="shared" si="213"/>
        <v>0</v>
      </c>
      <c r="CA765" s="136" t="e">
        <f>CA393-#REF!</f>
        <v>#REF!</v>
      </c>
      <c r="CB765" s="136" t="e">
        <f>CB393-#REF!</f>
        <v>#REF!</v>
      </c>
    </row>
    <row r="766" spans="8:80" hidden="1" x14ac:dyDescent="0.3">
      <c r="H766" s="136">
        <f t="shared" si="215"/>
        <v>0</v>
      </c>
      <c r="I766" s="136">
        <f t="shared" si="215"/>
        <v>0</v>
      </c>
      <c r="J766" s="136">
        <f t="shared" si="215"/>
        <v>0</v>
      </c>
      <c r="K766" s="136">
        <f t="shared" si="215"/>
        <v>0</v>
      </c>
      <c r="L766" s="136">
        <f t="shared" si="215"/>
        <v>0</v>
      </c>
      <c r="M766" s="136">
        <f t="shared" si="215"/>
        <v>0</v>
      </c>
      <c r="N766" s="136">
        <f t="shared" si="215"/>
        <v>0</v>
      </c>
      <c r="O766" s="136">
        <f t="shared" si="215"/>
        <v>0</v>
      </c>
      <c r="P766" s="136">
        <f t="shared" si="215"/>
        <v>0</v>
      </c>
      <c r="Q766" s="136">
        <f t="shared" si="215"/>
        <v>0</v>
      </c>
      <c r="R766" s="136">
        <f t="shared" si="215"/>
        <v>0</v>
      </c>
      <c r="S766" s="136">
        <f t="shared" si="215"/>
        <v>0</v>
      </c>
      <c r="T766" s="136">
        <f t="shared" si="215"/>
        <v>0</v>
      </c>
      <c r="U766" s="136">
        <f t="shared" si="215"/>
        <v>0</v>
      </c>
      <c r="V766" s="136">
        <f t="shared" si="215"/>
        <v>0</v>
      </c>
      <c r="W766" s="136">
        <f t="shared" si="215"/>
        <v>0</v>
      </c>
      <c r="X766" s="136">
        <f t="shared" si="215"/>
        <v>0</v>
      </c>
      <c r="Y766" s="136">
        <f t="shared" si="215"/>
        <v>0</v>
      </c>
      <c r="Z766" s="136">
        <f t="shared" si="215"/>
        <v>0</v>
      </c>
      <c r="AA766" s="136">
        <f t="shared" si="215"/>
        <v>0</v>
      </c>
      <c r="AB766" s="136">
        <f t="shared" si="215"/>
        <v>0</v>
      </c>
      <c r="AC766" s="136">
        <f t="shared" si="215"/>
        <v>0</v>
      </c>
      <c r="AD766" s="136">
        <f t="shared" si="215"/>
        <v>0</v>
      </c>
      <c r="AE766" s="136">
        <f t="shared" si="215"/>
        <v>0</v>
      </c>
      <c r="AF766" s="136">
        <f t="shared" si="215"/>
        <v>0</v>
      </c>
      <c r="AG766" s="136">
        <f t="shared" si="215"/>
        <v>0</v>
      </c>
      <c r="AH766" s="136">
        <f t="shared" si="215"/>
        <v>0</v>
      </c>
      <c r="AI766" s="136">
        <f t="shared" si="215"/>
        <v>0</v>
      </c>
      <c r="AJ766" s="136">
        <f t="shared" si="215"/>
        <v>0</v>
      </c>
      <c r="AK766" s="136">
        <f t="shared" si="215"/>
        <v>0</v>
      </c>
      <c r="AL766" s="136">
        <f t="shared" si="215"/>
        <v>0</v>
      </c>
      <c r="AM766" s="136">
        <f t="shared" si="215"/>
        <v>0</v>
      </c>
      <c r="AN766" s="136">
        <f t="shared" si="215"/>
        <v>0</v>
      </c>
      <c r="AO766" s="136">
        <f t="shared" si="215"/>
        <v>0</v>
      </c>
      <c r="AP766" s="136">
        <f t="shared" si="215"/>
        <v>0</v>
      </c>
      <c r="AQ766" s="136">
        <f t="shared" si="215"/>
        <v>0</v>
      </c>
      <c r="AR766" s="136">
        <f t="shared" si="215"/>
        <v>0</v>
      </c>
      <c r="AS766" s="136">
        <f t="shared" si="215"/>
        <v>0</v>
      </c>
      <c r="AT766" s="136">
        <f t="shared" si="215"/>
        <v>0</v>
      </c>
      <c r="AU766" s="136">
        <f t="shared" si="215"/>
        <v>0</v>
      </c>
      <c r="AV766" s="136">
        <f t="shared" si="215"/>
        <v>0</v>
      </c>
      <c r="AW766" s="136">
        <f t="shared" si="215"/>
        <v>0</v>
      </c>
      <c r="AX766" s="136">
        <f t="shared" si="215"/>
        <v>0</v>
      </c>
      <c r="AY766" s="136">
        <f t="shared" si="215"/>
        <v>0</v>
      </c>
      <c r="AZ766" s="136">
        <f t="shared" si="215"/>
        <v>0</v>
      </c>
      <c r="BA766" s="136">
        <f t="shared" si="215"/>
        <v>0</v>
      </c>
      <c r="BB766" s="136">
        <f t="shared" si="215"/>
        <v>0</v>
      </c>
      <c r="BC766" s="136">
        <f t="shared" si="215"/>
        <v>0</v>
      </c>
      <c r="BD766" s="136">
        <f t="shared" si="215"/>
        <v>0</v>
      </c>
      <c r="BE766" s="136">
        <f t="shared" si="215"/>
        <v>0</v>
      </c>
      <c r="BF766" s="136">
        <f t="shared" si="215"/>
        <v>0</v>
      </c>
      <c r="BG766" s="136">
        <f t="shared" si="215"/>
        <v>0</v>
      </c>
      <c r="BH766" s="136">
        <f t="shared" si="215"/>
        <v>0</v>
      </c>
      <c r="BI766" s="136">
        <f t="shared" si="215"/>
        <v>0</v>
      </c>
      <c r="BJ766" s="136">
        <f t="shared" si="215"/>
        <v>0</v>
      </c>
      <c r="BK766" s="136">
        <f t="shared" si="215"/>
        <v>0</v>
      </c>
      <c r="BL766" s="136">
        <f t="shared" si="215"/>
        <v>0</v>
      </c>
      <c r="BM766" s="136">
        <f t="shared" si="215"/>
        <v>0</v>
      </c>
      <c r="BN766" s="136">
        <f t="shared" si="215"/>
        <v>0</v>
      </c>
      <c r="BO766" s="136">
        <f t="shared" si="215"/>
        <v>0</v>
      </c>
      <c r="BP766" s="136">
        <f t="shared" si="215"/>
        <v>0</v>
      </c>
      <c r="BQ766" s="136">
        <f t="shared" si="215"/>
        <v>0</v>
      </c>
      <c r="BR766" s="136">
        <f t="shared" si="215"/>
        <v>0</v>
      </c>
      <c r="BS766" s="136">
        <f t="shared" si="214"/>
        <v>0</v>
      </c>
      <c r="BT766" s="136">
        <f t="shared" si="213"/>
        <v>0</v>
      </c>
      <c r="BU766" s="136">
        <f t="shared" si="213"/>
        <v>0</v>
      </c>
      <c r="BV766" s="136">
        <f t="shared" si="213"/>
        <v>0</v>
      </c>
      <c r="BW766" s="136">
        <f t="shared" si="213"/>
        <v>0</v>
      </c>
      <c r="BX766" s="136">
        <f t="shared" si="213"/>
        <v>0</v>
      </c>
      <c r="BY766" s="136">
        <f t="shared" si="213"/>
        <v>0</v>
      </c>
      <c r="CA766" s="136" t="e">
        <f>CA394-#REF!</f>
        <v>#REF!</v>
      </c>
      <c r="CB766" s="136" t="e">
        <f>CB394-#REF!</f>
        <v>#REF!</v>
      </c>
    </row>
    <row r="767" spans="8:80" hidden="1" x14ac:dyDescent="0.3">
      <c r="H767" s="136">
        <f t="shared" si="215"/>
        <v>0</v>
      </c>
      <c r="I767" s="136">
        <f t="shared" si="215"/>
        <v>0</v>
      </c>
      <c r="J767" s="136">
        <f t="shared" si="215"/>
        <v>0</v>
      </c>
      <c r="K767" s="136">
        <f t="shared" ref="K767:BR771" si="216">K395-CC395</f>
        <v>0</v>
      </c>
      <c r="L767" s="136">
        <f t="shared" si="216"/>
        <v>0</v>
      </c>
      <c r="M767" s="136">
        <f t="shared" si="216"/>
        <v>0</v>
      </c>
      <c r="N767" s="136">
        <f t="shared" si="216"/>
        <v>0</v>
      </c>
      <c r="O767" s="136">
        <f t="shared" si="216"/>
        <v>0</v>
      </c>
      <c r="P767" s="136">
        <f t="shared" si="216"/>
        <v>0</v>
      </c>
      <c r="Q767" s="136">
        <f t="shared" si="216"/>
        <v>0</v>
      </c>
      <c r="R767" s="136">
        <f t="shared" si="216"/>
        <v>0</v>
      </c>
      <c r="S767" s="136">
        <f t="shared" si="216"/>
        <v>0</v>
      </c>
      <c r="T767" s="136">
        <f t="shared" si="216"/>
        <v>0</v>
      </c>
      <c r="U767" s="136">
        <f t="shared" si="216"/>
        <v>0</v>
      </c>
      <c r="V767" s="136">
        <f t="shared" si="216"/>
        <v>0</v>
      </c>
      <c r="W767" s="136">
        <f t="shared" si="216"/>
        <v>0</v>
      </c>
      <c r="X767" s="136">
        <f t="shared" si="216"/>
        <v>0</v>
      </c>
      <c r="Y767" s="136">
        <f t="shared" si="216"/>
        <v>0</v>
      </c>
      <c r="Z767" s="136">
        <f t="shared" si="216"/>
        <v>0</v>
      </c>
      <c r="AA767" s="136">
        <f t="shared" si="216"/>
        <v>0</v>
      </c>
      <c r="AB767" s="136">
        <f t="shared" si="216"/>
        <v>0</v>
      </c>
      <c r="AC767" s="136">
        <f t="shared" si="216"/>
        <v>0</v>
      </c>
      <c r="AD767" s="136">
        <f t="shared" si="216"/>
        <v>0</v>
      </c>
      <c r="AE767" s="136">
        <f t="shared" si="216"/>
        <v>0</v>
      </c>
      <c r="AF767" s="136">
        <f t="shared" si="216"/>
        <v>0</v>
      </c>
      <c r="AG767" s="136">
        <f t="shared" si="216"/>
        <v>0</v>
      </c>
      <c r="AH767" s="136">
        <f t="shared" si="216"/>
        <v>0</v>
      </c>
      <c r="AI767" s="136">
        <f t="shared" si="216"/>
        <v>0</v>
      </c>
      <c r="AJ767" s="136">
        <f t="shared" si="216"/>
        <v>0</v>
      </c>
      <c r="AK767" s="136">
        <f t="shared" si="216"/>
        <v>0</v>
      </c>
      <c r="AL767" s="136">
        <f t="shared" si="216"/>
        <v>0</v>
      </c>
      <c r="AM767" s="136">
        <f t="shared" si="216"/>
        <v>0</v>
      </c>
      <c r="AN767" s="136">
        <f t="shared" si="216"/>
        <v>0</v>
      </c>
      <c r="AO767" s="136">
        <f t="shared" si="216"/>
        <v>0</v>
      </c>
      <c r="AP767" s="136">
        <f t="shared" si="216"/>
        <v>0</v>
      </c>
      <c r="AQ767" s="136">
        <f t="shared" si="216"/>
        <v>0</v>
      </c>
      <c r="AR767" s="136">
        <f t="shared" si="216"/>
        <v>0</v>
      </c>
      <c r="AS767" s="136">
        <f t="shared" si="216"/>
        <v>0</v>
      </c>
      <c r="AT767" s="136">
        <f t="shared" si="216"/>
        <v>0</v>
      </c>
      <c r="AU767" s="136">
        <f t="shared" si="216"/>
        <v>0</v>
      </c>
      <c r="AV767" s="136">
        <f t="shared" si="216"/>
        <v>0</v>
      </c>
      <c r="AW767" s="136">
        <f t="shared" si="216"/>
        <v>0</v>
      </c>
      <c r="AX767" s="136">
        <f t="shared" si="216"/>
        <v>0</v>
      </c>
      <c r="AY767" s="136">
        <f t="shared" si="216"/>
        <v>0</v>
      </c>
      <c r="AZ767" s="136">
        <f t="shared" si="216"/>
        <v>0</v>
      </c>
      <c r="BA767" s="136">
        <f t="shared" si="216"/>
        <v>0</v>
      </c>
      <c r="BB767" s="136">
        <f t="shared" si="216"/>
        <v>0</v>
      </c>
      <c r="BC767" s="136">
        <f t="shared" si="216"/>
        <v>0</v>
      </c>
      <c r="BD767" s="136">
        <f t="shared" si="216"/>
        <v>0</v>
      </c>
      <c r="BE767" s="136">
        <f t="shared" si="216"/>
        <v>0</v>
      </c>
      <c r="BF767" s="136">
        <f t="shared" si="216"/>
        <v>0</v>
      </c>
      <c r="BG767" s="136">
        <f t="shared" si="216"/>
        <v>0</v>
      </c>
      <c r="BH767" s="136">
        <f t="shared" si="216"/>
        <v>0</v>
      </c>
      <c r="BI767" s="136">
        <f t="shared" si="216"/>
        <v>0</v>
      </c>
      <c r="BJ767" s="136">
        <f t="shared" si="216"/>
        <v>0</v>
      </c>
      <c r="BK767" s="136">
        <f t="shared" si="216"/>
        <v>0</v>
      </c>
      <c r="BL767" s="136">
        <f t="shared" si="216"/>
        <v>0</v>
      </c>
      <c r="BM767" s="136">
        <f t="shared" si="216"/>
        <v>0</v>
      </c>
      <c r="BN767" s="136">
        <f t="shared" si="216"/>
        <v>0</v>
      </c>
      <c r="BO767" s="136">
        <f t="shared" si="216"/>
        <v>0</v>
      </c>
      <c r="BP767" s="136">
        <f t="shared" si="216"/>
        <v>0</v>
      </c>
      <c r="BQ767" s="136">
        <f t="shared" si="216"/>
        <v>0</v>
      </c>
      <c r="BR767" s="136">
        <f t="shared" si="216"/>
        <v>0</v>
      </c>
      <c r="BS767" s="136">
        <f t="shared" si="214"/>
        <v>0</v>
      </c>
      <c r="BT767" s="136">
        <f t="shared" si="213"/>
        <v>0</v>
      </c>
      <c r="BU767" s="136">
        <f t="shared" si="213"/>
        <v>0</v>
      </c>
      <c r="BV767" s="136">
        <f t="shared" si="213"/>
        <v>0</v>
      </c>
      <c r="BW767" s="136">
        <f t="shared" si="213"/>
        <v>0</v>
      </c>
      <c r="BX767" s="136">
        <f t="shared" si="213"/>
        <v>0</v>
      </c>
      <c r="BY767" s="136">
        <f t="shared" si="213"/>
        <v>0</v>
      </c>
      <c r="CA767" s="136" t="e">
        <f>CA395-#REF!</f>
        <v>#REF!</v>
      </c>
      <c r="CB767" s="136" t="e">
        <f>CB395-#REF!</f>
        <v>#REF!</v>
      </c>
    </row>
    <row r="768" spans="8:80" hidden="1" x14ac:dyDescent="0.3">
      <c r="H768" s="136">
        <f t="shared" ref="H768:W775" si="217">H396-BZ396</f>
        <v>0</v>
      </c>
      <c r="I768" s="136">
        <f t="shared" si="217"/>
        <v>0</v>
      </c>
      <c r="J768" s="136">
        <f t="shared" si="217"/>
        <v>0</v>
      </c>
      <c r="K768" s="136">
        <f t="shared" si="216"/>
        <v>0</v>
      </c>
      <c r="L768" s="136">
        <f t="shared" si="216"/>
        <v>0</v>
      </c>
      <c r="M768" s="136">
        <f t="shared" si="216"/>
        <v>0</v>
      </c>
      <c r="N768" s="136">
        <f t="shared" si="216"/>
        <v>0</v>
      </c>
      <c r="O768" s="136">
        <f t="shared" si="216"/>
        <v>0</v>
      </c>
      <c r="P768" s="136">
        <f t="shared" si="216"/>
        <v>0</v>
      </c>
      <c r="Q768" s="136">
        <f t="shared" si="216"/>
        <v>0</v>
      </c>
      <c r="R768" s="136">
        <f t="shared" si="216"/>
        <v>0</v>
      </c>
      <c r="S768" s="136">
        <f t="shared" si="216"/>
        <v>0</v>
      </c>
      <c r="T768" s="136">
        <f t="shared" si="216"/>
        <v>0</v>
      </c>
      <c r="U768" s="136">
        <f t="shared" si="216"/>
        <v>0</v>
      </c>
      <c r="V768" s="136">
        <f t="shared" si="216"/>
        <v>0</v>
      </c>
      <c r="W768" s="136">
        <f t="shared" si="216"/>
        <v>0</v>
      </c>
      <c r="X768" s="136">
        <f t="shared" si="216"/>
        <v>0</v>
      </c>
      <c r="Y768" s="136">
        <f t="shared" si="216"/>
        <v>0</v>
      </c>
      <c r="Z768" s="136">
        <f t="shared" si="216"/>
        <v>0</v>
      </c>
      <c r="AA768" s="136">
        <f t="shared" si="216"/>
        <v>0</v>
      </c>
      <c r="AB768" s="136">
        <f t="shared" si="216"/>
        <v>0</v>
      </c>
      <c r="AC768" s="136">
        <f t="shared" si="216"/>
        <v>0</v>
      </c>
      <c r="AD768" s="136">
        <f t="shared" si="216"/>
        <v>0</v>
      </c>
      <c r="AE768" s="136">
        <f t="shared" si="216"/>
        <v>0</v>
      </c>
      <c r="AF768" s="136">
        <f t="shared" si="216"/>
        <v>0</v>
      </c>
      <c r="AG768" s="136">
        <f t="shared" si="216"/>
        <v>0</v>
      </c>
      <c r="AH768" s="136">
        <f t="shared" si="216"/>
        <v>0</v>
      </c>
      <c r="AI768" s="136">
        <f t="shared" si="216"/>
        <v>0</v>
      </c>
      <c r="AJ768" s="136">
        <f t="shared" si="216"/>
        <v>0</v>
      </c>
      <c r="AK768" s="136">
        <f t="shared" si="216"/>
        <v>0</v>
      </c>
      <c r="AL768" s="136">
        <f t="shared" si="216"/>
        <v>0</v>
      </c>
      <c r="AM768" s="136">
        <f t="shared" si="216"/>
        <v>0</v>
      </c>
      <c r="AN768" s="136">
        <f t="shared" si="216"/>
        <v>0</v>
      </c>
      <c r="AO768" s="136">
        <f t="shared" si="216"/>
        <v>0</v>
      </c>
      <c r="AP768" s="136">
        <f t="shared" si="216"/>
        <v>0</v>
      </c>
      <c r="AQ768" s="136">
        <f t="shared" si="216"/>
        <v>0</v>
      </c>
      <c r="AR768" s="136">
        <f t="shared" si="216"/>
        <v>0</v>
      </c>
      <c r="AS768" s="136">
        <f t="shared" si="216"/>
        <v>0</v>
      </c>
      <c r="AT768" s="136">
        <f t="shared" si="216"/>
        <v>0</v>
      </c>
      <c r="AU768" s="136">
        <f t="shared" si="216"/>
        <v>0</v>
      </c>
      <c r="AV768" s="136">
        <f t="shared" si="216"/>
        <v>0</v>
      </c>
      <c r="AW768" s="136">
        <f t="shared" si="216"/>
        <v>0</v>
      </c>
      <c r="AX768" s="136">
        <f t="shared" si="216"/>
        <v>0</v>
      </c>
      <c r="AY768" s="136">
        <f t="shared" si="216"/>
        <v>0</v>
      </c>
      <c r="AZ768" s="136">
        <f t="shared" si="216"/>
        <v>0</v>
      </c>
      <c r="BA768" s="136">
        <f t="shared" si="216"/>
        <v>0</v>
      </c>
      <c r="BB768" s="136">
        <f t="shared" si="216"/>
        <v>0</v>
      </c>
      <c r="BC768" s="136">
        <f t="shared" si="216"/>
        <v>0</v>
      </c>
      <c r="BD768" s="136">
        <f t="shared" si="216"/>
        <v>0</v>
      </c>
      <c r="BE768" s="136">
        <f t="shared" si="216"/>
        <v>0</v>
      </c>
      <c r="BF768" s="136">
        <f t="shared" si="216"/>
        <v>0</v>
      </c>
      <c r="BG768" s="136">
        <f t="shared" si="216"/>
        <v>0</v>
      </c>
      <c r="BH768" s="136">
        <f t="shared" si="216"/>
        <v>0</v>
      </c>
      <c r="BI768" s="136">
        <f t="shared" si="216"/>
        <v>0</v>
      </c>
      <c r="BJ768" s="136">
        <f t="shared" si="216"/>
        <v>0</v>
      </c>
      <c r="BK768" s="136">
        <f t="shared" si="216"/>
        <v>0</v>
      </c>
      <c r="BL768" s="136">
        <f t="shared" si="216"/>
        <v>0</v>
      </c>
      <c r="BM768" s="136">
        <f t="shared" si="216"/>
        <v>0</v>
      </c>
      <c r="BN768" s="136">
        <f t="shared" si="216"/>
        <v>0</v>
      </c>
      <c r="BO768" s="136">
        <f t="shared" si="216"/>
        <v>0</v>
      </c>
      <c r="BP768" s="136">
        <f t="shared" si="216"/>
        <v>0</v>
      </c>
      <c r="BQ768" s="136">
        <f t="shared" si="216"/>
        <v>0</v>
      </c>
      <c r="BR768" s="136">
        <f t="shared" si="216"/>
        <v>0</v>
      </c>
      <c r="BS768" s="136">
        <f t="shared" si="214"/>
        <v>0</v>
      </c>
      <c r="BT768" s="136">
        <f t="shared" si="213"/>
        <v>0</v>
      </c>
      <c r="BU768" s="136">
        <f t="shared" si="213"/>
        <v>0</v>
      </c>
      <c r="BV768" s="136">
        <f t="shared" si="213"/>
        <v>0</v>
      </c>
      <c r="BW768" s="136">
        <f t="shared" si="213"/>
        <v>0</v>
      </c>
      <c r="BX768" s="136">
        <f t="shared" si="213"/>
        <v>0</v>
      </c>
      <c r="BY768" s="136">
        <f t="shared" si="213"/>
        <v>0</v>
      </c>
      <c r="CA768" s="136" t="e">
        <f>CA396-#REF!</f>
        <v>#REF!</v>
      </c>
      <c r="CB768" s="136" t="e">
        <f>CB396-#REF!</f>
        <v>#REF!</v>
      </c>
    </row>
    <row r="769" spans="8:80" hidden="1" x14ac:dyDescent="0.3">
      <c r="H769" s="136">
        <f t="shared" si="217"/>
        <v>0</v>
      </c>
      <c r="I769" s="136">
        <f t="shared" si="217"/>
        <v>0</v>
      </c>
      <c r="J769" s="136">
        <f t="shared" si="217"/>
        <v>0</v>
      </c>
      <c r="K769" s="136">
        <f t="shared" si="216"/>
        <v>0</v>
      </c>
      <c r="L769" s="136">
        <f t="shared" si="216"/>
        <v>0</v>
      </c>
      <c r="M769" s="136">
        <f t="shared" si="216"/>
        <v>0</v>
      </c>
      <c r="N769" s="136">
        <f t="shared" si="216"/>
        <v>0</v>
      </c>
      <c r="O769" s="136">
        <f t="shared" si="216"/>
        <v>0</v>
      </c>
      <c r="P769" s="136">
        <f t="shared" si="216"/>
        <v>0</v>
      </c>
      <c r="Q769" s="136">
        <f t="shared" si="216"/>
        <v>0</v>
      </c>
      <c r="R769" s="136">
        <f t="shared" si="216"/>
        <v>0</v>
      </c>
      <c r="S769" s="136">
        <f t="shared" si="216"/>
        <v>0</v>
      </c>
      <c r="T769" s="136">
        <f t="shared" si="216"/>
        <v>0</v>
      </c>
      <c r="U769" s="136">
        <f t="shared" si="216"/>
        <v>0</v>
      </c>
      <c r="V769" s="136">
        <f t="shared" si="216"/>
        <v>0</v>
      </c>
      <c r="W769" s="136">
        <f t="shared" si="216"/>
        <v>0</v>
      </c>
      <c r="X769" s="136">
        <f t="shared" si="216"/>
        <v>0</v>
      </c>
      <c r="Y769" s="136">
        <f t="shared" si="216"/>
        <v>0</v>
      </c>
      <c r="Z769" s="136">
        <f t="shared" si="216"/>
        <v>0</v>
      </c>
      <c r="AA769" s="136">
        <f t="shared" si="216"/>
        <v>0</v>
      </c>
      <c r="AB769" s="136">
        <f t="shared" si="216"/>
        <v>0</v>
      </c>
      <c r="AC769" s="136">
        <f t="shared" si="216"/>
        <v>0</v>
      </c>
      <c r="AD769" s="136">
        <f t="shared" si="216"/>
        <v>0</v>
      </c>
      <c r="AE769" s="136">
        <f t="shared" si="216"/>
        <v>0</v>
      </c>
      <c r="AF769" s="136">
        <f t="shared" si="216"/>
        <v>0</v>
      </c>
      <c r="AG769" s="136">
        <f t="shared" si="216"/>
        <v>0</v>
      </c>
      <c r="AH769" s="136">
        <f t="shared" si="216"/>
        <v>0</v>
      </c>
      <c r="AI769" s="136">
        <f t="shared" si="216"/>
        <v>0</v>
      </c>
      <c r="AJ769" s="136">
        <f t="shared" si="216"/>
        <v>0</v>
      </c>
      <c r="AK769" s="136">
        <f t="shared" si="216"/>
        <v>0</v>
      </c>
      <c r="AL769" s="136">
        <f t="shared" si="216"/>
        <v>0</v>
      </c>
      <c r="AM769" s="136">
        <f t="shared" si="216"/>
        <v>0</v>
      </c>
      <c r="AN769" s="136">
        <f t="shared" si="216"/>
        <v>0</v>
      </c>
      <c r="AO769" s="136">
        <f t="shared" si="216"/>
        <v>0</v>
      </c>
      <c r="AP769" s="136">
        <f t="shared" si="216"/>
        <v>0</v>
      </c>
      <c r="AQ769" s="136">
        <f t="shared" si="216"/>
        <v>0</v>
      </c>
      <c r="AR769" s="136">
        <f t="shared" si="216"/>
        <v>0</v>
      </c>
      <c r="AS769" s="136">
        <f t="shared" si="216"/>
        <v>0</v>
      </c>
      <c r="AT769" s="136">
        <f t="shared" si="216"/>
        <v>0</v>
      </c>
      <c r="AU769" s="136">
        <f t="shared" si="216"/>
        <v>0</v>
      </c>
      <c r="AV769" s="136">
        <f t="shared" si="216"/>
        <v>0</v>
      </c>
      <c r="AW769" s="136">
        <f t="shared" si="216"/>
        <v>0</v>
      </c>
      <c r="AX769" s="136">
        <f t="shared" si="216"/>
        <v>0</v>
      </c>
      <c r="AY769" s="136">
        <f t="shared" si="216"/>
        <v>0</v>
      </c>
      <c r="AZ769" s="136">
        <f t="shared" si="216"/>
        <v>0</v>
      </c>
      <c r="BA769" s="136">
        <f t="shared" si="216"/>
        <v>0</v>
      </c>
      <c r="BB769" s="136">
        <f t="shared" si="216"/>
        <v>0</v>
      </c>
      <c r="BC769" s="136">
        <f t="shared" si="216"/>
        <v>0</v>
      </c>
      <c r="BD769" s="136">
        <f t="shared" si="216"/>
        <v>0</v>
      </c>
      <c r="BE769" s="136">
        <f t="shared" si="216"/>
        <v>0</v>
      </c>
      <c r="BF769" s="136">
        <f t="shared" si="216"/>
        <v>0</v>
      </c>
      <c r="BG769" s="136">
        <f t="shared" si="216"/>
        <v>0</v>
      </c>
      <c r="BH769" s="136">
        <f t="shared" si="216"/>
        <v>0</v>
      </c>
      <c r="BI769" s="136">
        <f t="shared" si="216"/>
        <v>0</v>
      </c>
      <c r="BJ769" s="136">
        <f t="shared" si="216"/>
        <v>0</v>
      </c>
      <c r="BK769" s="136">
        <f t="shared" si="216"/>
        <v>0</v>
      </c>
      <c r="BL769" s="136">
        <f t="shared" si="216"/>
        <v>0</v>
      </c>
      <c r="BM769" s="136">
        <f t="shared" si="216"/>
        <v>0</v>
      </c>
      <c r="BN769" s="136">
        <f t="shared" si="216"/>
        <v>0</v>
      </c>
      <c r="BO769" s="136">
        <f t="shared" si="216"/>
        <v>0</v>
      </c>
      <c r="BP769" s="136">
        <f t="shared" si="216"/>
        <v>0</v>
      </c>
      <c r="BQ769" s="136">
        <f t="shared" si="216"/>
        <v>0</v>
      </c>
      <c r="BR769" s="136">
        <f t="shared" si="216"/>
        <v>0</v>
      </c>
      <c r="BS769" s="136">
        <f t="shared" si="214"/>
        <v>0</v>
      </c>
      <c r="BT769" s="136">
        <f t="shared" si="213"/>
        <v>0</v>
      </c>
      <c r="BU769" s="136">
        <f t="shared" si="213"/>
        <v>0</v>
      </c>
      <c r="BV769" s="136">
        <f t="shared" si="213"/>
        <v>0</v>
      </c>
      <c r="BW769" s="136">
        <f t="shared" si="213"/>
        <v>0</v>
      </c>
      <c r="BX769" s="136">
        <f t="shared" si="213"/>
        <v>0</v>
      </c>
      <c r="BY769" s="136">
        <f t="shared" si="213"/>
        <v>0</v>
      </c>
      <c r="CA769" s="136" t="e">
        <f>CA397-#REF!</f>
        <v>#REF!</v>
      </c>
      <c r="CB769" s="136" t="e">
        <f>CB397-#REF!</f>
        <v>#REF!</v>
      </c>
    </row>
    <row r="770" spans="8:80" hidden="1" x14ac:dyDescent="0.3">
      <c r="H770" s="136">
        <f t="shared" si="217"/>
        <v>0</v>
      </c>
      <c r="I770" s="136">
        <f t="shared" si="217"/>
        <v>0</v>
      </c>
      <c r="J770" s="136">
        <f t="shared" si="217"/>
        <v>0</v>
      </c>
      <c r="K770" s="136">
        <f t="shared" si="216"/>
        <v>0</v>
      </c>
      <c r="L770" s="136">
        <f t="shared" si="216"/>
        <v>0</v>
      </c>
      <c r="M770" s="136">
        <f t="shared" si="216"/>
        <v>0</v>
      </c>
      <c r="N770" s="136">
        <f t="shared" si="216"/>
        <v>0</v>
      </c>
      <c r="O770" s="136">
        <f t="shared" si="216"/>
        <v>0</v>
      </c>
      <c r="P770" s="136">
        <f t="shared" si="216"/>
        <v>0</v>
      </c>
      <c r="Q770" s="136">
        <f t="shared" si="216"/>
        <v>0</v>
      </c>
      <c r="R770" s="136">
        <f t="shared" si="216"/>
        <v>0</v>
      </c>
      <c r="S770" s="136">
        <f t="shared" si="216"/>
        <v>0</v>
      </c>
      <c r="T770" s="136">
        <f t="shared" si="216"/>
        <v>0</v>
      </c>
      <c r="U770" s="136">
        <f t="shared" si="216"/>
        <v>0</v>
      </c>
      <c r="V770" s="136">
        <f t="shared" si="216"/>
        <v>0</v>
      </c>
      <c r="W770" s="136">
        <f t="shared" si="216"/>
        <v>0</v>
      </c>
      <c r="X770" s="136">
        <f t="shared" si="216"/>
        <v>0</v>
      </c>
      <c r="Y770" s="136">
        <f t="shared" si="216"/>
        <v>0</v>
      </c>
      <c r="Z770" s="136">
        <f t="shared" si="216"/>
        <v>0</v>
      </c>
      <c r="AA770" s="136">
        <f t="shared" si="216"/>
        <v>0</v>
      </c>
      <c r="AB770" s="136">
        <f t="shared" si="216"/>
        <v>0</v>
      </c>
      <c r="AC770" s="136">
        <f t="shared" si="216"/>
        <v>0</v>
      </c>
      <c r="AD770" s="136">
        <f t="shared" si="216"/>
        <v>0</v>
      </c>
      <c r="AE770" s="136">
        <f t="shared" si="216"/>
        <v>0</v>
      </c>
      <c r="AF770" s="136">
        <f t="shared" si="216"/>
        <v>0</v>
      </c>
      <c r="AG770" s="136">
        <f t="shared" si="216"/>
        <v>0</v>
      </c>
      <c r="AH770" s="136">
        <f t="shared" si="216"/>
        <v>0</v>
      </c>
      <c r="AI770" s="136">
        <f t="shared" si="216"/>
        <v>0</v>
      </c>
      <c r="AJ770" s="136">
        <f t="shared" si="216"/>
        <v>0</v>
      </c>
      <c r="AK770" s="136">
        <f t="shared" si="216"/>
        <v>0</v>
      </c>
      <c r="AL770" s="136">
        <f t="shared" si="216"/>
        <v>0</v>
      </c>
      <c r="AM770" s="136">
        <f t="shared" si="216"/>
        <v>0</v>
      </c>
      <c r="AN770" s="136">
        <f t="shared" si="216"/>
        <v>0</v>
      </c>
      <c r="AO770" s="136">
        <f t="shared" si="216"/>
        <v>0</v>
      </c>
      <c r="AP770" s="136">
        <f t="shared" si="216"/>
        <v>0</v>
      </c>
      <c r="AQ770" s="136">
        <f t="shared" si="216"/>
        <v>0</v>
      </c>
      <c r="AR770" s="136">
        <f t="shared" si="216"/>
        <v>0</v>
      </c>
      <c r="AS770" s="136">
        <f t="shared" si="216"/>
        <v>0</v>
      </c>
      <c r="AT770" s="136">
        <f t="shared" si="216"/>
        <v>0</v>
      </c>
      <c r="AU770" s="136">
        <f t="shared" si="216"/>
        <v>0</v>
      </c>
      <c r="AV770" s="136">
        <f t="shared" si="216"/>
        <v>0</v>
      </c>
      <c r="AW770" s="136">
        <f t="shared" si="216"/>
        <v>0</v>
      </c>
      <c r="AX770" s="136">
        <f t="shared" si="216"/>
        <v>0</v>
      </c>
      <c r="AY770" s="136">
        <f t="shared" si="216"/>
        <v>0</v>
      </c>
      <c r="AZ770" s="136">
        <f t="shared" si="216"/>
        <v>0</v>
      </c>
      <c r="BA770" s="136">
        <f t="shared" si="216"/>
        <v>0</v>
      </c>
      <c r="BB770" s="136">
        <f t="shared" si="216"/>
        <v>0</v>
      </c>
      <c r="BC770" s="136">
        <f t="shared" si="216"/>
        <v>0</v>
      </c>
      <c r="BD770" s="136">
        <f t="shared" si="216"/>
        <v>0</v>
      </c>
      <c r="BE770" s="136">
        <f t="shared" si="216"/>
        <v>0</v>
      </c>
      <c r="BF770" s="136">
        <f t="shared" si="216"/>
        <v>0</v>
      </c>
      <c r="BG770" s="136">
        <f t="shared" si="216"/>
        <v>0</v>
      </c>
      <c r="BH770" s="136">
        <f t="shared" si="216"/>
        <v>0</v>
      </c>
      <c r="BI770" s="136">
        <f t="shared" si="216"/>
        <v>0</v>
      </c>
      <c r="BJ770" s="136">
        <f t="shared" si="216"/>
        <v>0</v>
      </c>
      <c r="BK770" s="136">
        <f t="shared" si="216"/>
        <v>0</v>
      </c>
      <c r="BL770" s="136">
        <f t="shared" si="216"/>
        <v>0</v>
      </c>
      <c r="BM770" s="136">
        <f t="shared" si="216"/>
        <v>0</v>
      </c>
      <c r="BN770" s="136">
        <f t="shared" si="216"/>
        <v>0</v>
      </c>
      <c r="BO770" s="136">
        <f t="shared" si="216"/>
        <v>0</v>
      </c>
      <c r="BP770" s="136">
        <f t="shared" si="216"/>
        <v>0</v>
      </c>
      <c r="BQ770" s="136">
        <f t="shared" si="216"/>
        <v>0</v>
      </c>
      <c r="BR770" s="136">
        <f t="shared" si="216"/>
        <v>0</v>
      </c>
      <c r="BS770" s="136">
        <f t="shared" si="214"/>
        <v>0</v>
      </c>
      <c r="BT770" s="136">
        <f t="shared" si="213"/>
        <v>0</v>
      </c>
      <c r="BU770" s="136">
        <f t="shared" si="213"/>
        <v>0</v>
      </c>
      <c r="BV770" s="136">
        <f t="shared" si="213"/>
        <v>0</v>
      </c>
      <c r="BW770" s="136">
        <f t="shared" si="213"/>
        <v>0</v>
      </c>
      <c r="BX770" s="136">
        <f t="shared" si="213"/>
        <v>0</v>
      </c>
      <c r="BY770" s="136">
        <f t="shared" si="213"/>
        <v>0</v>
      </c>
      <c r="CA770" s="136" t="e">
        <f>CA398-#REF!</f>
        <v>#REF!</v>
      </c>
      <c r="CB770" s="136" t="e">
        <f>CB398-#REF!</f>
        <v>#REF!</v>
      </c>
    </row>
    <row r="771" spans="8:80" hidden="1" x14ac:dyDescent="0.3">
      <c r="H771" s="136">
        <f t="shared" si="217"/>
        <v>0</v>
      </c>
      <c r="I771" s="136">
        <f t="shared" si="217"/>
        <v>0</v>
      </c>
      <c r="J771" s="136">
        <f t="shared" si="217"/>
        <v>0</v>
      </c>
      <c r="K771" s="136">
        <f t="shared" si="216"/>
        <v>0</v>
      </c>
      <c r="L771" s="136">
        <f t="shared" si="216"/>
        <v>0</v>
      </c>
      <c r="M771" s="136">
        <f t="shared" si="216"/>
        <v>0</v>
      </c>
      <c r="N771" s="136">
        <f t="shared" si="216"/>
        <v>0</v>
      </c>
      <c r="O771" s="136">
        <f t="shared" si="216"/>
        <v>0</v>
      </c>
      <c r="P771" s="136">
        <f t="shared" si="216"/>
        <v>0</v>
      </c>
      <c r="Q771" s="136">
        <f t="shared" si="216"/>
        <v>0</v>
      </c>
      <c r="R771" s="136">
        <f t="shared" si="216"/>
        <v>0</v>
      </c>
      <c r="S771" s="136">
        <f t="shared" si="216"/>
        <v>0</v>
      </c>
      <c r="T771" s="136">
        <f t="shared" si="216"/>
        <v>0</v>
      </c>
      <c r="U771" s="136">
        <f t="shared" si="216"/>
        <v>0</v>
      </c>
      <c r="V771" s="136">
        <f t="shared" si="216"/>
        <v>0</v>
      </c>
      <c r="W771" s="136">
        <f t="shared" si="216"/>
        <v>0</v>
      </c>
      <c r="X771" s="136">
        <f t="shared" si="216"/>
        <v>0</v>
      </c>
      <c r="Y771" s="136">
        <f t="shared" si="216"/>
        <v>0</v>
      </c>
      <c r="Z771" s="136">
        <f t="shared" ref="Z771:BR775" si="218">Z399-CR399</f>
        <v>0</v>
      </c>
      <c r="AA771" s="136">
        <f t="shared" si="218"/>
        <v>0</v>
      </c>
      <c r="AB771" s="136">
        <f t="shared" si="218"/>
        <v>0</v>
      </c>
      <c r="AC771" s="136">
        <f t="shared" si="218"/>
        <v>0</v>
      </c>
      <c r="AD771" s="136">
        <f t="shared" si="218"/>
        <v>0</v>
      </c>
      <c r="AE771" s="136">
        <f t="shared" si="218"/>
        <v>0</v>
      </c>
      <c r="AF771" s="136">
        <f t="shared" si="218"/>
        <v>0</v>
      </c>
      <c r="AG771" s="136">
        <f t="shared" si="218"/>
        <v>0</v>
      </c>
      <c r="AH771" s="136">
        <f t="shared" si="218"/>
        <v>0</v>
      </c>
      <c r="AI771" s="136">
        <f t="shared" si="218"/>
        <v>0</v>
      </c>
      <c r="AJ771" s="136">
        <f t="shared" si="218"/>
        <v>0</v>
      </c>
      <c r="AK771" s="136">
        <f t="shared" si="218"/>
        <v>0</v>
      </c>
      <c r="AL771" s="136">
        <f t="shared" si="218"/>
        <v>0</v>
      </c>
      <c r="AM771" s="136">
        <f t="shared" si="218"/>
        <v>0</v>
      </c>
      <c r="AN771" s="136">
        <f t="shared" si="218"/>
        <v>0</v>
      </c>
      <c r="AO771" s="136">
        <f t="shared" si="218"/>
        <v>0</v>
      </c>
      <c r="AP771" s="136">
        <f t="shared" si="218"/>
        <v>0</v>
      </c>
      <c r="AQ771" s="136">
        <f t="shared" si="218"/>
        <v>0</v>
      </c>
      <c r="AR771" s="136">
        <f t="shared" si="218"/>
        <v>0</v>
      </c>
      <c r="AS771" s="136">
        <f t="shared" si="218"/>
        <v>0</v>
      </c>
      <c r="AT771" s="136">
        <f t="shared" si="218"/>
        <v>0</v>
      </c>
      <c r="AU771" s="136">
        <f t="shared" si="218"/>
        <v>0</v>
      </c>
      <c r="AV771" s="136">
        <f t="shared" si="218"/>
        <v>0</v>
      </c>
      <c r="AW771" s="136">
        <f t="shared" si="218"/>
        <v>0</v>
      </c>
      <c r="AX771" s="136">
        <f t="shared" si="218"/>
        <v>0</v>
      </c>
      <c r="AY771" s="136">
        <f t="shared" si="218"/>
        <v>0</v>
      </c>
      <c r="AZ771" s="136">
        <f t="shared" si="218"/>
        <v>0</v>
      </c>
      <c r="BA771" s="136">
        <f t="shared" si="218"/>
        <v>0</v>
      </c>
      <c r="BB771" s="136">
        <f t="shared" si="218"/>
        <v>0</v>
      </c>
      <c r="BC771" s="136">
        <f t="shared" si="218"/>
        <v>0</v>
      </c>
      <c r="BD771" s="136">
        <f t="shared" si="218"/>
        <v>0</v>
      </c>
      <c r="BE771" s="136">
        <f t="shared" si="218"/>
        <v>0</v>
      </c>
      <c r="BF771" s="136">
        <f t="shared" si="218"/>
        <v>0</v>
      </c>
      <c r="BG771" s="136">
        <f t="shared" si="218"/>
        <v>0</v>
      </c>
      <c r="BH771" s="136">
        <f t="shared" si="218"/>
        <v>0</v>
      </c>
      <c r="BI771" s="136">
        <f t="shared" si="218"/>
        <v>0</v>
      </c>
      <c r="BJ771" s="136">
        <f t="shared" si="218"/>
        <v>0</v>
      </c>
      <c r="BK771" s="136">
        <f t="shared" si="218"/>
        <v>0</v>
      </c>
      <c r="BL771" s="136">
        <f t="shared" si="218"/>
        <v>0</v>
      </c>
      <c r="BM771" s="136">
        <f t="shared" si="218"/>
        <v>0</v>
      </c>
      <c r="BN771" s="136">
        <f t="shared" si="218"/>
        <v>0</v>
      </c>
      <c r="BO771" s="136">
        <f t="shared" si="218"/>
        <v>0</v>
      </c>
      <c r="BP771" s="136">
        <f t="shared" si="218"/>
        <v>0</v>
      </c>
      <c r="BQ771" s="136">
        <f t="shared" si="218"/>
        <v>0</v>
      </c>
      <c r="BR771" s="136">
        <f t="shared" si="218"/>
        <v>0</v>
      </c>
      <c r="BS771" s="136">
        <f t="shared" si="214"/>
        <v>0</v>
      </c>
      <c r="BT771" s="136">
        <f t="shared" si="213"/>
        <v>0</v>
      </c>
      <c r="BU771" s="136">
        <f t="shared" si="213"/>
        <v>0</v>
      </c>
      <c r="BV771" s="136">
        <f t="shared" si="213"/>
        <v>0</v>
      </c>
      <c r="BW771" s="136">
        <f t="shared" si="213"/>
        <v>0</v>
      </c>
      <c r="BX771" s="136">
        <f t="shared" si="213"/>
        <v>0</v>
      </c>
      <c r="BY771" s="136">
        <f t="shared" si="213"/>
        <v>0</v>
      </c>
      <c r="CA771" s="136" t="e">
        <f>CA399-#REF!</f>
        <v>#REF!</v>
      </c>
      <c r="CB771" s="136" t="e">
        <f>CB399-#REF!</f>
        <v>#REF!</v>
      </c>
    </row>
    <row r="772" spans="8:80" hidden="1" x14ac:dyDescent="0.3">
      <c r="H772" s="136">
        <f t="shared" si="217"/>
        <v>0</v>
      </c>
      <c r="I772" s="136">
        <f t="shared" si="217"/>
        <v>0</v>
      </c>
      <c r="J772" s="136">
        <f t="shared" si="217"/>
        <v>0</v>
      </c>
      <c r="K772" s="136">
        <f t="shared" si="217"/>
        <v>0</v>
      </c>
      <c r="L772" s="136">
        <f t="shared" si="217"/>
        <v>0</v>
      </c>
      <c r="M772" s="136">
        <f t="shared" si="217"/>
        <v>0</v>
      </c>
      <c r="N772" s="136">
        <f t="shared" si="217"/>
        <v>0</v>
      </c>
      <c r="O772" s="136">
        <f t="shared" si="217"/>
        <v>0</v>
      </c>
      <c r="P772" s="136">
        <f t="shared" si="217"/>
        <v>0</v>
      </c>
      <c r="Q772" s="136">
        <f t="shared" si="217"/>
        <v>0</v>
      </c>
      <c r="R772" s="136">
        <f t="shared" si="217"/>
        <v>0</v>
      </c>
      <c r="S772" s="136">
        <f t="shared" si="217"/>
        <v>0</v>
      </c>
      <c r="T772" s="136">
        <f t="shared" si="217"/>
        <v>0</v>
      </c>
      <c r="U772" s="136">
        <f t="shared" si="217"/>
        <v>0</v>
      </c>
      <c r="V772" s="136">
        <f t="shared" si="217"/>
        <v>0</v>
      </c>
      <c r="W772" s="136">
        <f t="shared" si="217"/>
        <v>0</v>
      </c>
      <c r="X772" s="136">
        <f t="shared" ref="X772:Y775" si="219">X400-CP400</f>
        <v>0</v>
      </c>
      <c r="Y772" s="136">
        <f t="shared" si="219"/>
        <v>0</v>
      </c>
      <c r="Z772" s="136">
        <f t="shared" si="218"/>
        <v>0</v>
      </c>
      <c r="AA772" s="136">
        <f t="shared" si="218"/>
        <v>0</v>
      </c>
      <c r="AB772" s="136">
        <f t="shared" si="218"/>
        <v>0</v>
      </c>
      <c r="AC772" s="136">
        <f t="shared" si="218"/>
        <v>0</v>
      </c>
      <c r="AD772" s="136">
        <f t="shared" si="218"/>
        <v>0</v>
      </c>
      <c r="AE772" s="136">
        <f t="shared" si="218"/>
        <v>0</v>
      </c>
      <c r="AF772" s="136">
        <f t="shared" si="218"/>
        <v>0</v>
      </c>
      <c r="AG772" s="136">
        <f t="shared" si="218"/>
        <v>0</v>
      </c>
      <c r="AH772" s="136">
        <f t="shared" si="218"/>
        <v>0</v>
      </c>
      <c r="AI772" s="136">
        <f t="shared" si="218"/>
        <v>0</v>
      </c>
      <c r="AJ772" s="136">
        <f t="shared" si="218"/>
        <v>0</v>
      </c>
      <c r="AK772" s="136">
        <f t="shared" si="218"/>
        <v>0</v>
      </c>
      <c r="AL772" s="136">
        <f t="shared" si="218"/>
        <v>0</v>
      </c>
      <c r="AM772" s="136">
        <f t="shared" si="218"/>
        <v>0</v>
      </c>
      <c r="AN772" s="136">
        <f t="shared" si="218"/>
        <v>0</v>
      </c>
      <c r="AO772" s="136">
        <f t="shared" si="218"/>
        <v>0</v>
      </c>
      <c r="AP772" s="136">
        <f t="shared" si="218"/>
        <v>0</v>
      </c>
      <c r="AQ772" s="136">
        <f t="shared" si="218"/>
        <v>0</v>
      </c>
      <c r="AR772" s="136">
        <f t="shared" si="218"/>
        <v>0</v>
      </c>
      <c r="AS772" s="136">
        <f t="shared" si="218"/>
        <v>0</v>
      </c>
      <c r="AT772" s="136">
        <f t="shared" si="218"/>
        <v>0</v>
      </c>
      <c r="AU772" s="136">
        <f t="shared" si="218"/>
        <v>0</v>
      </c>
      <c r="AV772" s="136">
        <f t="shared" si="218"/>
        <v>0</v>
      </c>
      <c r="AW772" s="136">
        <f t="shared" si="218"/>
        <v>0</v>
      </c>
      <c r="AX772" s="136">
        <f t="shared" si="218"/>
        <v>0</v>
      </c>
      <c r="AY772" s="136">
        <f t="shared" si="218"/>
        <v>0</v>
      </c>
      <c r="AZ772" s="136">
        <f t="shared" si="218"/>
        <v>0</v>
      </c>
      <c r="BA772" s="136">
        <f t="shared" si="218"/>
        <v>0</v>
      </c>
      <c r="BB772" s="136">
        <f t="shared" si="218"/>
        <v>0</v>
      </c>
      <c r="BC772" s="136">
        <f t="shared" si="218"/>
        <v>0</v>
      </c>
      <c r="BD772" s="136">
        <f t="shared" si="218"/>
        <v>0</v>
      </c>
      <c r="BE772" s="136">
        <f t="shared" si="218"/>
        <v>0</v>
      </c>
      <c r="BF772" s="136">
        <f t="shared" si="218"/>
        <v>0</v>
      </c>
      <c r="BG772" s="136">
        <f t="shared" si="218"/>
        <v>0</v>
      </c>
      <c r="BH772" s="136">
        <f t="shared" si="218"/>
        <v>0</v>
      </c>
      <c r="BI772" s="136">
        <f t="shared" si="218"/>
        <v>0</v>
      </c>
      <c r="BJ772" s="136">
        <f t="shared" si="218"/>
        <v>0</v>
      </c>
      <c r="BK772" s="136">
        <f t="shared" si="218"/>
        <v>0</v>
      </c>
      <c r="BL772" s="136">
        <f t="shared" si="218"/>
        <v>0</v>
      </c>
      <c r="BM772" s="136">
        <f t="shared" si="218"/>
        <v>0</v>
      </c>
      <c r="BN772" s="136">
        <f t="shared" si="218"/>
        <v>0</v>
      </c>
      <c r="BO772" s="136">
        <f t="shared" si="218"/>
        <v>0</v>
      </c>
      <c r="BP772" s="136">
        <f t="shared" si="218"/>
        <v>0</v>
      </c>
      <c r="BQ772" s="136">
        <f t="shared" si="218"/>
        <v>0</v>
      </c>
      <c r="BR772" s="136">
        <f t="shared" si="218"/>
        <v>0</v>
      </c>
      <c r="BS772" s="136">
        <f t="shared" si="214"/>
        <v>0</v>
      </c>
      <c r="BT772" s="136">
        <f t="shared" si="213"/>
        <v>0</v>
      </c>
      <c r="BU772" s="136">
        <f t="shared" si="213"/>
        <v>0</v>
      </c>
      <c r="BV772" s="136">
        <f t="shared" si="213"/>
        <v>0</v>
      </c>
      <c r="BW772" s="136">
        <f t="shared" si="213"/>
        <v>0</v>
      </c>
      <c r="BX772" s="136">
        <f t="shared" si="213"/>
        <v>0</v>
      </c>
      <c r="BY772" s="136">
        <f t="shared" si="213"/>
        <v>0</v>
      </c>
      <c r="CA772" s="136" t="e">
        <f>CA400-#REF!</f>
        <v>#REF!</v>
      </c>
      <c r="CB772" s="136" t="e">
        <f>CB400-#REF!</f>
        <v>#REF!</v>
      </c>
    </row>
    <row r="773" spans="8:80" hidden="1" x14ac:dyDescent="0.3">
      <c r="H773" s="136">
        <f t="shared" si="217"/>
        <v>0</v>
      </c>
      <c r="I773" s="136">
        <f t="shared" si="217"/>
        <v>0</v>
      </c>
      <c r="J773" s="136">
        <f t="shared" si="217"/>
        <v>0</v>
      </c>
      <c r="K773" s="136">
        <f t="shared" si="217"/>
        <v>0</v>
      </c>
      <c r="L773" s="136">
        <f t="shared" si="217"/>
        <v>0</v>
      </c>
      <c r="M773" s="136">
        <f t="shared" si="217"/>
        <v>0</v>
      </c>
      <c r="N773" s="136">
        <f t="shared" si="217"/>
        <v>0</v>
      </c>
      <c r="O773" s="136">
        <f t="shared" si="217"/>
        <v>0</v>
      </c>
      <c r="P773" s="136">
        <f t="shared" si="217"/>
        <v>0</v>
      </c>
      <c r="Q773" s="136">
        <f t="shared" si="217"/>
        <v>0</v>
      </c>
      <c r="R773" s="136">
        <f t="shared" si="217"/>
        <v>0</v>
      </c>
      <c r="S773" s="136">
        <f t="shared" si="217"/>
        <v>0</v>
      </c>
      <c r="T773" s="136">
        <f t="shared" si="217"/>
        <v>0</v>
      </c>
      <c r="U773" s="136">
        <f t="shared" si="217"/>
        <v>0</v>
      </c>
      <c r="V773" s="136">
        <f t="shared" si="217"/>
        <v>0</v>
      </c>
      <c r="W773" s="136">
        <f t="shared" si="217"/>
        <v>0</v>
      </c>
      <c r="X773" s="136">
        <f t="shared" si="219"/>
        <v>0</v>
      </c>
      <c r="Y773" s="136">
        <f t="shared" si="219"/>
        <v>0</v>
      </c>
      <c r="Z773" s="136">
        <f t="shared" si="218"/>
        <v>0</v>
      </c>
      <c r="AA773" s="136">
        <f t="shared" si="218"/>
        <v>0</v>
      </c>
      <c r="AB773" s="136">
        <f t="shared" si="218"/>
        <v>0</v>
      </c>
      <c r="AC773" s="136">
        <f t="shared" si="218"/>
        <v>0</v>
      </c>
      <c r="AD773" s="136">
        <f t="shared" si="218"/>
        <v>0</v>
      </c>
      <c r="AE773" s="136">
        <f t="shared" si="218"/>
        <v>0</v>
      </c>
      <c r="AF773" s="136">
        <f t="shared" si="218"/>
        <v>0</v>
      </c>
      <c r="AG773" s="136">
        <f t="shared" si="218"/>
        <v>0</v>
      </c>
      <c r="AH773" s="136">
        <f t="shared" si="218"/>
        <v>0</v>
      </c>
      <c r="AI773" s="136">
        <f t="shared" si="218"/>
        <v>0</v>
      </c>
      <c r="AJ773" s="136">
        <f t="shared" si="218"/>
        <v>0</v>
      </c>
      <c r="AK773" s="136">
        <f t="shared" si="218"/>
        <v>0</v>
      </c>
      <c r="AL773" s="136">
        <f t="shared" si="218"/>
        <v>0</v>
      </c>
      <c r="AM773" s="136">
        <f t="shared" si="218"/>
        <v>0</v>
      </c>
      <c r="AN773" s="136">
        <f t="shared" si="218"/>
        <v>0</v>
      </c>
      <c r="AO773" s="136">
        <f t="shared" si="218"/>
        <v>0</v>
      </c>
      <c r="AP773" s="136">
        <f t="shared" si="218"/>
        <v>0</v>
      </c>
      <c r="AQ773" s="136">
        <f t="shared" si="218"/>
        <v>0</v>
      </c>
      <c r="AR773" s="136">
        <f t="shared" si="218"/>
        <v>0</v>
      </c>
      <c r="AS773" s="136">
        <f t="shared" si="218"/>
        <v>0</v>
      </c>
      <c r="AT773" s="136">
        <f t="shared" si="218"/>
        <v>0</v>
      </c>
      <c r="AU773" s="136">
        <f t="shared" si="218"/>
        <v>0</v>
      </c>
      <c r="AV773" s="136">
        <f t="shared" si="218"/>
        <v>0</v>
      </c>
      <c r="AW773" s="136">
        <f t="shared" si="218"/>
        <v>0</v>
      </c>
      <c r="AX773" s="136">
        <f t="shared" si="218"/>
        <v>0</v>
      </c>
      <c r="AY773" s="136">
        <f t="shared" si="218"/>
        <v>0</v>
      </c>
      <c r="AZ773" s="136">
        <f t="shared" si="218"/>
        <v>0</v>
      </c>
      <c r="BA773" s="136">
        <f t="shared" si="218"/>
        <v>0</v>
      </c>
      <c r="BB773" s="136">
        <f t="shared" si="218"/>
        <v>0</v>
      </c>
      <c r="BC773" s="136">
        <f t="shared" si="218"/>
        <v>0</v>
      </c>
      <c r="BD773" s="136">
        <f t="shared" si="218"/>
        <v>0</v>
      </c>
      <c r="BE773" s="136">
        <f t="shared" si="218"/>
        <v>0</v>
      </c>
      <c r="BF773" s="136">
        <f t="shared" si="218"/>
        <v>0</v>
      </c>
      <c r="BG773" s="136">
        <f t="shared" si="218"/>
        <v>0</v>
      </c>
      <c r="BH773" s="136">
        <f t="shared" si="218"/>
        <v>0</v>
      </c>
      <c r="BI773" s="136">
        <f t="shared" si="218"/>
        <v>0</v>
      </c>
      <c r="BJ773" s="136">
        <f t="shared" si="218"/>
        <v>0</v>
      </c>
      <c r="BK773" s="136">
        <f t="shared" si="218"/>
        <v>0</v>
      </c>
      <c r="BL773" s="136">
        <f t="shared" si="218"/>
        <v>0</v>
      </c>
      <c r="BM773" s="136">
        <f t="shared" si="218"/>
        <v>0</v>
      </c>
      <c r="BN773" s="136">
        <f t="shared" si="218"/>
        <v>0</v>
      </c>
      <c r="BO773" s="136">
        <f t="shared" si="218"/>
        <v>0</v>
      </c>
      <c r="BP773" s="136">
        <f t="shared" si="218"/>
        <v>0</v>
      </c>
      <c r="BQ773" s="136">
        <f t="shared" si="218"/>
        <v>0</v>
      </c>
      <c r="BR773" s="136">
        <f t="shared" si="218"/>
        <v>0</v>
      </c>
      <c r="BS773" s="136">
        <f t="shared" si="214"/>
        <v>0</v>
      </c>
      <c r="BT773" s="136">
        <f t="shared" si="213"/>
        <v>0</v>
      </c>
      <c r="BU773" s="136">
        <f t="shared" si="213"/>
        <v>0</v>
      </c>
      <c r="BV773" s="136">
        <f t="shared" si="213"/>
        <v>0</v>
      </c>
      <c r="BW773" s="136">
        <f t="shared" si="213"/>
        <v>0</v>
      </c>
      <c r="BX773" s="136">
        <f t="shared" si="213"/>
        <v>0</v>
      </c>
      <c r="BY773" s="136">
        <f t="shared" si="213"/>
        <v>0</v>
      </c>
      <c r="CA773" s="136" t="e">
        <f>CA401-#REF!</f>
        <v>#REF!</v>
      </c>
      <c r="CB773" s="136" t="e">
        <f>CB401-#REF!</f>
        <v>#REF!</v>
      </c>
    </row>
    <row r="774" spans="8:80" hidden="1" x14ac:dyDescent="0.3">
      <c r="H774" s="136">
        <f t="shared" si="217"/>
        <v>0</v>
      </c>
      <c r="I774" s="136">
        <f t="shared" si="217"/>
        <v>0</v>
      </c>
      <c r="J774" s="136">
        <f t="shared" si="217"/>
        <v>0</v>
      </c>
      <c r="K774" s="136">
        <f t="shared" si="217"/>
        <v>0</v>
      </c>
      <c r="L774" s="136">
        <f t="shared" si="217"/>
        <v>0</v>
      </c>
      <c r="M774" s="136">
        <f t="shared" si="217"/>
        <v>0</v>
      </c>
      <c r="N774" s="136">
        <f t="shared" si="217"/>
        <v>0</v>
      </c>
      <c r="O774" s="136">
        <f t="shared" si="217"/>
        <v>0</v>
      </c>
      <c r="P774" s="136">
        <f t="shared" si="217"/>
        <v>0</v>
      </c>
      <c r="Q774" s="136">
        <f t="shared" si="217"/>
        <v>0</v>
      </c>
      <c r="R774" s="136">
        <f t="shared" si="217"/>
        <v>0</v>
      </c>
      <c r="S774" s="136">
        <f t="shared" si="217"/>
        <v>0</v>
      </c>
      <c r="T774" s="136">
        <f t="shared" si="217"/>
        <v>0</v>
      </c>
      <c r="U774" s="136">
        <f t="shared" si="217"/>
        <v>0</v>
      </c>
      <c r="V774" s="136">
        <f t="shared" si="217"/>
        <v>0</v>
      </c>
      <c r="W774" s="136">
        <f t="shared" si="217"/>
        <v>0</v>
      </c>
      <c r="X774" s="136">
        <f t="shared" si="219"/>
        <v>0</v>
      </c>
      <c r="Y774" s="136">
        <f t="shared" si="219"/>
        <v>0</v>
      </c>
      <c r="Z774" s="136">
        <f t="shared" si="218"/>
        <v>0</v>
      </c>
      <c r="AA774" s="136">
        <f t="shared" si="218"/>
        <v>0</v>
      </c>
      <c r="AB774" s="136">
        <f t="shared" si="218"/>
        <v>0</v>
      </c>
      <c r="AC774" s="136">
        <f t="shared" si="218"/>
        <v>0</v>
      </c>
      <c r="AD774" s="136">
        <f t="shared" si="218"/>
        <v>0</v>
      </c>
      <c r="AE774" s="136">
        <f t="shared" si="218"/>
        <v>0</v>
      </c>
      <c r="AF774" s="136">
        <f t="shared" si="218"/>
        <v>0</v>
      </c>
      <c r="AG774" s="136">
        <f t="shared" si="218"/>
        <v>0</v>
      </c>
      <c r="AH774" s="136">
        <f t="shared" si="218"/>
        <v>0</v>
      </c>
      <c r="AI774" s="136">
        <f t="shared" si="218"/>
        <v>0</v>
      </c>
      <c r="AJ774" s="136">
        <f t="shared" si="218"/>
        <v>0</v>
      </c>
      <c r="AK774" s="136">
        <f t="shared" si="218"/>
        <v>0</v>
      </c>
      <c r="AL774" s="136">
        <f t="shared" si="218"/>
        <v>0</v>
      </c>
      <c r="AM774" s="136">
        <f t="shared" si="218"/>
        <v>0</v>
      </c>
      <c r="AN774" s="136">
        <f t="shared" si="218"/>
        <v>0</v>
      </c>
      <c r="AO774" s="136">
        <f t="shared" si="218"/>
        <v>0</v>
      </c>
      <c r="AP774" s="136">
        <f t="shared" si="218"/>
        <v>0</v>
      </c>
      <c r="AQ774" s="136">
        <f t="shared" si="218"/>
        <v>0</v>
      </c>
      <c r="AR774" s="136">
        <f t="shared" si="218"/>
        <v>0</v>
      </c>
      <c r="AS774" s="136">
        <f t="shared" si="218"/>
        <v>0</v>
      </c>
      <c r="AT774" s="136">
        <f t="shared" si="218"/>
        <v>0</v>
      </c>
      <c r="AU774" s="136">
        <f t="shared" si="218"/>
        <v>0</v>
      </c>
      <c r="AV774" s="136">
        <f t="shared" si="218"/>
        <v>0</v>
      </c>
      <c r="AW774" s="136">
        <f t="shared" si="218"/>
        <v>0</v>
      </c>
      <c r="AX774" s="136">
        <f t="shared" si="218"/>
        <v>0</v>
      </c>
      <c r="AY774" s="136">
        <f t="shared" si="218"/>
        <v>0</v>
      </c>
      <c r="AZ774" s="136">
        <f t="shared" si="218"/>
        <v>0</v>
      </c>
      <c r="BA774" s="136">
        <f t="shared" si="218"/>
        <v>0</v>
      </c>
      <c r="BB774" s="136">
        <f t="shared" si="218"/>
        <v>0</v>
      </c>
      <c r="BC774" s="136">
        <f t="shared" si="218"/>
        <v>0</v>
      </c>
      <c r="BD774" s="136">
        <f t="shared" si="218"/>
        <v>0</v>
      </c>
      <c r="BE774" s="136">
        <f t="shared" si="218"/>
        <v>0</v>
      </c>
      <c r="BF774" s="136">
        <f t="shared" si="218"/>
        <v>0</v>
      </c>
      <c r="BG774" s="136">
        <f t="shared" si="218"/>
        <v>0</v>
      </c>
      <c r="BH774" s="136">
        <f t="shared" si="218"/>
        <v>0</v>
      </c>
      <c r="BI774" s="136">
        <f t="shared" si="218"/>
        <v>0</v>
      </c>
      <c r="BJ774" s="136">
        <f t="shared" si="218"/>
        <v>0</v>
      </c>
      <c r="BK774" s="136">
        <f t="shared" si="218"/>
        <v>0</v>
      </c>
      <c r="BL774" s="136">
        <f t="shared" si="218"/>
        <v>0</v>
      </c>
      <c r="BM774" s="136">
        <f t="shared" si="218"/>
        <v>0</v>
      </c>
      <c r="BN774" s="136">
        <f t="shared" si="218"/>
        <v>0</v>
      </c>
      <c r="BO774" s="136">
        <f t="shared" si="218"/>
        <v>0</v>
      </c>
      <c r="BP774" s="136">
        <f t="shared" si="218"/>
        <v>0</v>
      </c>
      <c r="BQ774" s="136">
        <f t="shared" si="218"/>
        <v>0</v>
      </c>
      <c r="BR774" s="136">
        <f t="shared" si="218"/>
        <v>0</v>
      </c>
      <c r="BS774" s="136">
        <f t="shared" si="214"/>
        <v>0</v>
      </c>
      <c r="BT774" s="136">
        <f t="shared" si="213"/>
        <v>0</v>
      </c>
      <c r="BU774" s="136">
        <f t="shared" si="213"/>
        <v>0</v>
      </c>
      <c r="BV774" s="136">
        <f t="shared" si="213"/>
        <v>0</v>
      </c>
      <c r="BW774" s="136">
        <f t="shared" si="213"/>
        <v>0</v>
      </c>
      <c r="BX774" s="136">
        <f t="shared" si="213"/>
        <v>0</v>
      </c>
      <c r="BY774" s="136">
        <f t="shared" si="213"/>
        <v>0</v>
      </c>
      <c r="CA774" s="136" t="e">
        <f>CA402-#REF!</f>
        <v>#REF!</v>
      </c>
      <c r="CB774" s="136" t="e">
        <f>CB402-#REF!</f>
        <v>#REF!</v>
      </c>
    </row>
    <row r="775" spans="8:80" hidden="1" x14ac:dyDescent="0.3">
      <c r="H775" s="136">
        <f t="shared" si="217"/>
        <v>0</v>
      </c>
      <c r="I775" s="136">
        <f t="shared" si="217"/>
        <v>0</v>
      </c>
      <c r="J775" s="136">
        <f t="shared" si="217"/>
        <v>0</v>
      </c>
      <c r="K775" s="136">
        <f t="shared" si="217"/>
        <v>0</v>
      </c>
      <c r="L775" s="136">
        <f t="shared" si="217"/>
        <v>0</v>
      </c>
      <c r="M775" s="136">
        <f t="shared" si="217"/>
        <v>0</v>
      </c>
      <c r="N775" s="136">
        <f t="shared" si="217"/>
        <v>0</v>
      </c>
      <c r="O775" s="136">
        <f t="shared" si="217"/>
        <v>0</v>
      </c>
      <c r="P775" s="136">
        <f t="shared" si="217"/>
        <v>0</v>
      </c>
      <c r="Q775" s="136">
        <f t="shared" si="217"/>
        <v>0</v>
      </c>
      <c r="R775" s="136">
        <f t="shared" si="217"/>
        <v>0</v>
      </c>
      <c r="S775" s="136">
        <f t="shared" si="217"/>
        <v>0</v>
      </c>
      <c r="T775" s="136">
        <f t="shared" si="217"/>
        <v>0</v>
      </c>
      <c r="U775" s="136">
        <f t="shared" si="217"/>
        <v>0</v>
      </c>
      <c r="V775" s="136">
        <f t="shared" si="217"/>
        <v>0</v>
      </c>
      <c r="W775" s="136">
        <f t="shared" si="217"/>
        <v>0</v>
      </c>
      <c r="X775" s="136">
        <f t="shared" si="219"/>
        <v>0</v>
      </c>
      <c r="Y775" s="136">
        <f t="shared" si="219"/>
        <v>0</v>
      </c>
      <c r="Z775" s="136">
        <f t="shared" si="218"/>
        <v>0</v>
      </c>
      <c r="AA775" s="136">
        <f t="shared" si="218"/>
        <v>0</v>
      </c>
      <c r="AB775" s="136">
        <f t="shared" si="218"/>
        <v>0</v>
      </c>
      <c r="AC775" s="136">
        <f t="shared" si="218"/>
        <v>0</v>
      </c>
      <c r="AD775" s="136">
        <f t="shared" si="218"/>
        <v>0</v>
      </c>
      <c r="AE775" s="136">
        <f t="shared" si="218"/>
        <v>0</v>
      </c>
      <c r="AF775" s="136">
        <f t="shared" si="218"/>
        <v>0</v>
      </c>
      <c r="AG775" s="136">
        <f t="shared" si="218"/>
        <v>0</v>
      </c>
      <c r="AH775" s="136">
        <f t="shared" si="218"/>
        <v>0</v>
      </c>
      <c r="AI775" s="136">
        <f t="shared" si="218"/>
        <v>0</v>
      </c>
      <c r="AJ775" s="136">
        <f t="shared" si="218"/>
        <v>0</v>
      </c>
      <c r="AK775" s="136">
        <f t="shared" si="218"/>
        <v>0</v>
      </c>
      <c r="AL775" s="136">
        <f t="shared" si="218"/>
        <v>0</v>
      </c>
      <c r="AM775" s="136">
        <f t="shared" si="218"/>
        <v>0</v>
      </c>
      <c r="AN775" s="136">
        <f t="shared" si="218"/>
        <v>0</v>
      </c>
      <c r="AO775" s="136">
        <f t="shared" si="218"/>
        <v>0</v>
      </c>
      <c r="AP775" s="136">
        <f t="shared" si="218"/>
        <v>0</v>
      </c>
      <c r="AQ775" s="136">
        <f t="shared" si="218"/>
        <v>0</v>
      </c>
      <c r="AR775" s="136">
        <f t="shared" si="218"/>
        <v>0</v>
      </c>
      <c r="AS775" s="136">
        <f t="shared" si="218"/>
        <v>0</v>
      </c>
      <c r="AT775" s="136">
        <f t="shared" si="218"/>
        <v>0</v>
      </c>
      <c r="AU775" s="136">
        <f t="shared" si="218"/>
        <v>0</v>
      </c>
      <c r="AV775" s="136">
        <f t="shared" si="218"/>
        <v>0</v>
      </c>
      <c r="AW775" s="136">
        <f t="shared" si="218"/>
        <v>0</v>
      </c>
      <c r="AX775" s="136">
        <f t="shared" si="218"/>
        <v>0</v>
      </c>
      <c r="AY775" s="136">
        <f t="shared" si="218"/>
        <v>0</v>
      </c>
      <c r="AZ775" s="136">
        <f t="shared" si="218"/>
        <v>0</v>
      </c>
      <c r="BA775" s="136">
        <f t="shared" si="218"/>
        <v>0</v>
      </c>
      <c r="BB775" s="136">
        <f t="shared" si="218"/>
        <v>0</v>
      </c>
      <c r="BC775" s="136">
        <f t="shared" si="218"/>
        <v>0</v>
      </c>
      <c r="BD775" s="136">
        <f t="shared" si="218"/>
        <v>0</v>
      </c>
      <c r="BE775" s="136">
        <f t="shared" si="218"/>
        <v>0</v>
      </c>
      <c r="BF775" s="136">
        <f t="shared" si="218"/>
        <v>0</v>
      </c>
      <c r="BG775" s="136">
        <f t="shared" si="218"/>
        <v>0</v>
      </c>
      <c r="BH775" s="136">
        <f t="shared" si="218"/>
        <v>0</v>
      </c>
      <c r="BI775" s="136">
        <f t="shared" si="218"/>
        <v>0</v>
      </c>
      <c r="BJ775" s="136">
        <f t="shared" si="218"/>
        <v>0</v>
      </c>
      <c r="BK775" s="136">
        <f t="shared" si="218"/>
        <v>0</v>
      </c>
      <c r="BL775" s="136">
        <f t="shared" si="218"/>
        <v>0</v>
      </c>
      <c r="BM775" s="136">
        <f t="shared" si="218"/>
        <v>0</v>
      </c>
      <c r="BN775" s="136">
        <f t="shared" si="218"/>
        <v>0</v>
      </c>
      <c r="BO775" s="136">
        <f t="shared" si="218"/>
        <v>0</v>
      </c>
      <c r="BP775" s="136">
        <f t="shared" si="218"/>
        <v>0</v>
      </c>
      <c r="BQ775" s="136">
        <f t="shared" si="218"/>
        <v>0</v>
      </c>
      <c r="BR775" s="136">
        <f t="shared" si="218"/>
        <v>0</v>
      </c>
      <c r="BS775" s="136">
        <f t="shared" si="214"/>
        <v>0</v>
      </c>
      <c r="BT775" s="136">
        <f t="shared" si="214"/>
        <v>0</v>
      </c>
      <c r="BU775" s="136">
        <f t="shared" si="214"/>
        <v>0</v>
      </c>
      <c r="BV775" s="136">
        <f t="shared" si="214"/>
        <v>0</v>
      </c>
      <c r="BW775" s="136">
        <f t="shared" si="214"/>
        <v>0</v>
      </c>
      <c r="BX775" s="136">
        <f t="shared" si="214"/>
        <v>0</v>
      </c>
      <c r="BY775" s="136">
        <f t="shared" si="214"/>
        <v>0</v>
      </c>
      <c r="CA775" s="136" t="e">
        <f>CA403-#REF!</f>
        <v>#REF!</v>
      </c>
      <c r="CB775" s="136" t="e">
        <f>CB403-#REF!</f>
        <v>#REF!</v>
      </c>
    </row>
    <row r="776" spans="8:80" hidden="1" x14ac:dyDescent="0.3">
      <c r="H776" s="136">
        <f t="shared" ref="H776:BS779" si="220">H407-BZ407</f>
        <v>0</v>
      </c>
      <c r="I776" s="136">
        <f t="shared" si="220"/>
        <v>0</v>
      </c>
      <c r="J776" s="136">
        <f t="shared" si="220"/>
        <v>0</v>
      </c>
      <c r="K776" s="136">
        <f t="shared" si="220"/>
        <v>0</v>
      </c>
      <c r="L776" s="136">
        <f t="shared" si="220"/>
        <v>0</v>
      </c>
      <c r="M776" s="136">
        <f t="shared" si="220"/>
        <v>0</v>
      </c>
      <c r="N776" s="136">
        <f t="shared" si="220"/>
        <v>0</v>
      </c>
      <c r="O776" s="136">
        <f t="shared" si="220"/>
        <v>0</v>
      </c>
      <c r="P776" s="136">
        <f t="shared" si="220"/>
        <v>0</v>
      </c>
      <c r="Q776" s="136">
        <f t="shared" si="220"/>
        <v>0</v>
      </c>
      <c r="R776" s="136">
        <f t="shared" si="220"/>
        <v>0</v>
      </c>
      <c r="S776" s="136">
        <f t="shared" si="220"/>
        <v>0</v>
      </c>
      <c r="T776" s="136">
        <f t="shared" si="220"/>
        <v>0</v>
      </c>
      <c r="U776" s="136">
        <f t="shared" si="220"/>
        <v>0</v>
      </c>
      <c r="V776" s="136">
        <f t="shared" si="220"/>
        <v>0</v>
      </c>
      <c r="W776" s="136">
        <f t="shared" si="220"/>
        <v>0</v>
      </c>
      <c r="X776" s="136">
        <f t="shared" si="220"/>
        <v>0</v>
      </c>
      <c r="Y776" s="136">
        <f t="shared" si="220"/>
        <v>0</v>
      </c>
      <c r="Z776" s="136">
        <f t="shared" si="220"/>
        <v>0</v>
      </c>
      <c r="AA776" s="136">
        <f t="shared" si="220"/>
        <v>0</v>
      </c>
      <c r="AB776" s="136">
        <f t="shared" si="220"/>
        <v>0</v>
      </c>
      <c r="AC776" s="136">
        <f t="shared" si="220"/>
        <v>0</v>
      </c>
      <c r="AD776" s="136">
        <f t="shared" si="220"/>
        <v>0</v>
      </c>
      <c r="AE776" s="136">
        <f t="shared" si="220"/>
        <v>0</v>
      </c>
      <c r="AF776" s="136">
        <f t="shared" si="220"/>
        <v>0</v>
      </c>
      <c r="AG776" s="136">
        <f t="shared" si="220"/>
        <v>0</v>
      </c>
      <c r="AH776" s="136">
        <f t="shared" si="220"/>
        <v>0</v>
      </c>
      <c r="AI776" s="136">
        <f t="shared" si="220"/>
        <v>0</v>
      </c>
      <c r="AJ776" s="136">
        <f t="shared" si="220"/>
        <v>0</v>
      </c>
      <c r="AK776" s="136">
        <f t="shared" si="220"/>
        <v>0</v>
      </c>
      <c r="AL776" s="136">
        <f t="shared" si="220"/>
        <v>0</v>
      </c>
      <c r="AM776" s="136">
        <f t="shared" si="220"/>
        <v>0</v>
      </c>
      <c r="AN776" s="136">
        <f t="shared" si="220"/>
        <v>0</v>
      </c>
      <c r="AO776" s="136">
        <f t="shared" si="220"/>
        <v>0</v>
      </c>
      <c r="AP776" s="136">
        <f t="shared" si="220"/>
        <v>0</v>
      </c>
      <c r="AQ776" s="136">
        <f t="shared" si="220"/>
        <v>0</v>
      </c>
      <c r="AR776" s="136">
        <f t="shared" si="220"/>
        <v>0</v>
      </c>
      <c r="AS776" s="136">
        <f t="shared" si="220"/>
        <v>0</v>
      </c>
      <c r="AT776" s="136">
        <f t="shared" si="220"/>
        <v>0</v>
      </c>
      <c r="AU776" s="136">
        <f t="shared" si="220"/>
        <v>0</v>
      </c>
      <c r="AV776" s="136">
        <f t="shared" si="220"/>
        <v>0</v>
      </c>
      <c r="AW776" s="136">
        <f t="shared" si="220"/>
        <v>0</v>
      </c>
      <c r="AX776" s="136">
        <f t="shared" si="220"/>
        <v>0</v>
      </c>
      <c r="AY776" s="136">
        <f t="shared" si="220"/>
        <v>0</v>
      </c>
      <c r="AZ776" s="136">
        <f t="shared" si="220"/>
        <v>0</v>
      </c>
      <c r="BA776" s="136">
        <f t="shared" si="220"/>
        <v>0</v>
      </c>
      <c r="BB776" s="136">
        <f t="shared" si="220"/>
        <v>0</v>
      </c>
      <c r="BC776" s="136">
        <f t="shared" si="220"/>
        <v>0</v>
      </c>
      <c r="BD776" s="136">
        <f t="shared" si="220"/>
        <v>0</v>
      </c>
      <c r="BE776" s="136">
        <f t="shared" si="220"/>
        <v>0</v>
      </c>
      <c r="BF776" s="136">
        <f t="shared" si="220"/>
        <v>0</v>
      </c>
      <c r="BG776" s="136">
        <f t="shared" si="220"/>
        <v>0</v>
      </c>
      <c r="BH776" s="136">
        <f t="shared" si="220"/>
        <v>0</v>
      </c>
      <c r="BI776" s="136">
        <f t="shared" si="220"/>
        <v>0</v>
      </c>
      <c r="BJ776" s="136">
        <f t="shared" si="220"/>
        <v>0</v>
      </c>
      <c r="BK776" s="136">
        <f t="shared" si="220"/>
        <v>0</v>
      </c>
      <c r="BL776" s="136">
        <f t="shared" si="220"/>
        <v>0</v>
      </c>
      <c r="BM776" s="136">
        <f t="shared" si="220"/>
        <v>0</v>
      </c>
      <c r="BN776" s="136">
        <f t="shared" si="220"/>
        <v>0</v>
      </c>
      <c r="BO776" s="136">
        <f t="shared" si="220"/>
        <v>0</v>
      </c>
      <c r="BP776" s="136">
        <f t="shared" si="220"/>
        <v>0</v>
      </c>
      <c r="BQ776" s="136">
        <f t="shared" si="220"/>
        <v>0</v>
      </c>
      <c r="BR776" s="136">
        <f t="shared" si="220"/>
        <v>0</v>
      </c>
      <c r="BS776" s="136">
        <f t="shared" si="220"/>
        <v>0</v>
      </c>
      <c r="BT776" s="136">
        <f t="shared" ref="BT776:BY791" si="221">BT407-EL407</f>
        <v>0</v>
      </c>
      <c r="BU776" s="136">
        <f t="shared" si="221"/>
        <v>0</v>
      </c>
      <c r="BV776" s="136">
        <f t="shared" si="221"/>
        <v>0</v>
      </c>
      <c r="BW776" s="136">
        <f t="shared" si="221"/>
        <v>0</v>
      </c>
      <c r="BX776" s="136">
        <f t="shared" si="221"/>
        <v>0</v>
      </c>
      <c r="BY776" s="136">
        <f t="shared" si="221"/>
        <v>0</v>
      </c>
      <c r="CA776" s="136" t="e">
        <f>CA407-#REF!</f>
        <v>#REF!</v>
      </c>
      <c r="CB776" s="136" t="e">
        <f>CB407-#REF!</f>
        <v>#REF!</v>
      </c>
    </row>
    <row r="777" spans="8:80" hidden="1" x14ac:dyDescent="0.3">
      <c r="H777" s="136">
        <f t="shared" si="220"/>
        <v>-71902</v>
      </c>
      <c r="I777" s="136">
        <f t="shared" si="220"/>
        <v>0</v>
      </c>
      <c r="J777" s="136">
        <f t="shared" si="220"/>
        <v>0</v>
      </c>
      <c r="K777" s="136">
        <f t="shared" si="220"/>
        <v>0</v>
      </c>
      <c r="L777" s="136">
        <f t="shared" si="220"/>
        <v>0</v>
      </c>
      <c r="M777" s="136">
        <f t="shared" si="220"/>
        <v>-71902</v>
      </c>
      <c r="N777" s="136">
        <f t="shared" si="220"/>
        <v>0</v>
      </c>
      <c r="O777" s="136">
        <f t="shared" si="220"/>
        <v>0</v>
      </c>
      <c r="P777" s="136">
        <f t="shared" si="220"/>
        <v>0</v>
      </c>
      <c r="Q777" s="136">
        <f t="shared" si="220"/>
        <v>0</v>
      </c>
      <c r="R777" s="136">
        <f t="shared" si="220"/>
        <v>0</v>
      </c>
      <c r="S777" s="136">
        <f t="shared" si="220"/>
        <v>0</v>
      </c>
      <c r="T777" s="136">
        <f t="shared" si="220"/>
        <v>0</v>
      </c>
      <c r="U777" s="136">
        <f t="shared" si="220"/>
        <v>0</v>
      </c>
      <c r="V777" s="136">
        <f t="shared" si="220"/>
        <v>0</v>
      </c>
      <c r="W777" s="136">
        <f t="shared" si="220"/>
        <v>0</v>
      </c>
      <c r="X777" s="136">
        <f t="shared" si="220"/>
        <v>0</v>
      </c>
      <c r="Y777" s="136">
        <f t="shared" si="220"/>
        <v>0</v>
      </c>
      <c r="Z777" s="136">
        <f t="shared" si="220"/>
        <v>0</v>
      </c>
      <c r="AA777" s="136">
        <f t="shared" si="220"/>
        <v>0</v>
      </c>
      <c r="AB777" s="136">
        <f t="shared" si="220"/>
        <v>0</v>
      </c>
      <c r="AC777" s="136">
        <f t="shared" si="220"/>
        <v>0</v>
      </c>
      <c r="AD777" s="136">
        <f t="shared" si="220"/>
        <v>0</v>
      </c>
      <c r="AE777" s="136">
        <f t="shared" si="220"/>
        <v>0</v>
      </c>
      <c r="AF777" s="136">
        <f t="shared" si="220"/>
        <v>0</v>
      </c>
      <c r="AG777" s="136">
        <f t="shared" si="220"/>
        <v>0</v>
      </c>
      <c r="AH777" s="136">
        <f t="shared" si="220"/>
        <v>0</v>
      </c>
      <c r="AI777" s="136">
        <f t="shared" si="220"/>
        <v>0</v>
      </c>
      <c r="AJ777" s="136">
        <f t="shared" si="220"/>
        <v>0</v>
      </c>
      <c r="AK777" s="136">
        <f t="shared" si="220"/>
        <v>0</v>
      </c>
      <c r="AL777" s="136">
        <f t="shared" si="220"/>
        <v>0</v>
      </c>
      <c r="AM777" s="136">
        <f t="shared" si="220"/>
        <v>0</v>
      </c>
      <c r="AN777" s="136">
        <f t="shared" si="220"/>
        <v>0</v>
      </c>
      <c r="AO777" s="136">
        <f t="shared" si="220"/>
        <v>0</v>
      </c>
      <c r="AP777" s="136">
        <f t="shared" si="220"/>
        <v>0</v>
      </c>
      <c r="AQ777" s="136">
        <f t="shared" si="220"/>
        <v>0</v>
      </c>
      <c r="AR777" s="136">
        <f t="shared" si="220"/>
        <v>0</v>
      </c>
      <c r="AS777" s="136">
        <f t="shared" si="220"/>
        <v>0</v>
      </c>
      <c r="AT777" s="136">
        <f t="shared" si="220"/>
        <v>0</v>
      </c>
      <c r="AU777" s="136">
        <f t="shared" si="220"/>
        <v>0</v>
      </c>
      <c r="AV777" s="136">
        <f t="shared" si="220"/>
        <v>0</v>
      </c>
      <c r="AW777" s="136">
        <f t="shared" si="220"/>
        <v>0</v>
      </c>
      <c r="AX777" s="136">
        <f t="shared" si="220"/>
        <v>0</v>
      </c>
      <c r="AY777" s="136">
        <f t="shared" si="220"/>
        <v>0</v>
      </c>
      <c r="AZ777" s="136">
        <f t="shared" si="220"/>
        <v>0</v>
      </c>
      <c r="BA777" s="136">
        <f t="shared" si="220"/>
        <v>0</v>
      </c>
      <c r="BB777" s="136">
        <f t="shared" si="220"/>
        <v>0</v>
      </c>
      <c r="BC777" s="136">
        <f t="shared" si="220"/>
        <v>0</v>
      </c>
      <c r="BD777" s="136">
        <f t="shared" si="220"/>
        <v>0</v>
      </c>
      <c r="BE777" s="136">
        <f t="shared" si="220"/>
        <v>0</v>
      </c>
      <c r="BF777" s="136">
        <f t="shared" si="220"/>
        <v>0</v>
      </c>
      <c r="BG777" s="136">
        <f t="shared" si="220"/>
        <v>0</v>
      </c>
      <c r="BH777" s="136">
        <f t="shared" si="220"/>
        <v>0</v>
      </c>
      <c r="BI777" s="136">
        <f t="shared" si="220"/>
        <v>0</v>
      </c>
      <c r="BJ777" s="136">
        <f t="shared" si="220"/>
        <v>0</v>
      </c>
      <c r="BK777" s="136">
        <f t="shared" si="220"/>
        <v>0</v>
      </c>
      <c r="BL777" s="136">
        <f t="shared" si="220"/>
        <v>0</v>
      </c>
      <c r="BM777" s="136">
        <f t="shared" si="220"/>
        <v>0</v>
      </c>
      <c r="BN777" s="136">
        <f t="shared" si="220"/>
        <v>0</v>
      </c>
      <c r="BO777" s="136">
        <f t="shared" si="220"/>
        <v>0</v>
      </c>
      <c r="BP777" s="136">
        <f t="shared" si="220"/>
        <v>0</v>
      </c>
      <c r="BQ777" s="136">
        <f t="shared" si="220"/>
        <v>0</v>
      </c>
      <c r="BR777" s="136">
        <f t="shared" si="220"/>
        <v>0</v>
      </c>
      <c r="BS777" s="136">
        <f t="shared" si="220"/>
        <v>0</v>
      </c>
      <c r="BT777" s="136">
        <f t="shared" si="221"/>
        <v>0</v>
      </c>
      <c r="BU777" s="136">
        <f t="shared" si="221"/>
        <v>-71902</v>
      </c>
      <c r="BV777" s="136">
        <f t="shared" si="221"/>
        <v>0</v>
      </c>
      <c r="BW777" s="136">
        <f t="shared" si="221"/>
        <v>0</v>
      </c>
      <c r="BX777" s="136">
        <f t="shared" si="221"/>
        <v>0</v>
      </c>
      <c r="BY777" s="136">
        <f t="shared" si="221"/>
        <v>0</v>
      </c>
      <c r="CA777" s="136" t="e">
        <f>CA408-#REF!</f>
        <v>#REF!</v>
      </c>
      <c r="CB777" s="136" t="e">
        <f>CB408-#REF!</f>
        <v>#REF!</v>
      </c>
    </row>
    <row r="778" spans="8:80" hidden="1" x14ac:dyDescent="0.3">
      <c r="H778" s="136">
        <f t="shared" si="220"/>
        <v>-71902</v>
      </c>
      <c r="I778" s="136">
        <f t="shared" si="220"/>
        <v>0</v>
      </c>
      <c r="J778" s="136">
        <f t="shared" si="220"/>
        <v>0</v>
      </c>
      <c r="K778" s="136">
        <f t="shared" si="220"/>
        <v>0</v>
      </c>
      <c r="L778" s="136">
        <f t="shared" si="220"/>
        <v>0</v>
      </c>
      <c r="M778" s="136">
        <f t="shared" si="220"/>
        <v>-71902</v>
      </c>
      <c r="N778" s="136">
        <f t="shared" si="220"/>
        <v>0</v>
      </c>
      <c r="O778" s="136">
        <f t="shared" si="220"/>
        <v>0</v>
      </c>
      <c r="P778" s="136">
        <f t="shared" si="220"/>
        <v>0</v>
      </c>
      <c r="Q778" s="136">
        <f t="shared" si="220"/>
        <v>0</v>
      </c>
      <c r="R778" s="136">
        <f t="shared" si="220"/>
        <v>0</v>
      </c>
      <c r="S778" s="136">
        <f t="shared" si="220"/>
        <v>0</v>
      </c>
      <c r="T778" s="136">
        <f t="shared" si="220"/>
        <v>0</v>
      </c>
      <c r="U778" s="136">
        <f t="shared" si="220"/>
        <v>0</v>
      </c>
      <c r="V778" s="136">
        <f t="shared" si="220"/>
        <v>0</v>
      </c>
      <c r="W778" s="136">
        <f t="shared" si="220"/>
        <v>0</v>
      </c>
      <c r="X778" s="136">
        <f t="shared" si="220"/>
        <v>0</v>
      </c>
      <c r="Y778" s="136">
        <f t="shared" si="220"/>
        <v>0</v>
      </c>
      <c r="Z778" s="136">
        <f t="shared" si="220"/>
        <v>0</v>
      </c>
      <c r="AA778" s="136">
        <f t="shared" si="220"/>
        <v>0</v>
      </c>
      <c r="AB778" s="136">
        <f t="shared" si="220"/>
        <v>0</v>
      </c>
      <c r="AC778" s="136">
        <f t="shared" si="220"/>
        <v>0</v>
      </c>
      <c r="AD778" s="136">
        <f t="shared" si="220"/>
        <v>0</v>
      </c>
      <c r="AE778" s="136">
        <f t="shared" si="220"/>
        <v>0</v>
      </c>
      <c r="AF778" s="136">
        <f t="shared" si="220"/>
        <v>0</v>
      </c>
      <c r="AG778" s="136">
        <f t="shared" si="220"/>
        <v>0</v>
      </c>
      <c r="AH778" s="136">
        <f t="shared" si="220"/>
        <v>0</v>
      </c>
      <c r="AI778" s="136">
        <f t="shared" si="220"/>
        <v>0</v>
      </c>
      <c r="AJ778" s="136">
        <f t="shared" si="220"/>
        <v>0</v>
      </c>
      <c r="AK778" s="136">
        <f t="shared" si="220"/>
        <v>0</v>
      </c>
      <c r="AL778" s="136">
        <f t="shared" si="220"/>
        <v>0</v>
      </c>
      <c r="AM778" s="136">
        <f t="shared" si="220"/>
        <v>0</v>
      </c>
      <c r="AN778" s="136">
        <f t="shared" si="220"/>
        <v>0</v>
      </c>
      <c r="AO778" s="136">
        <f t="shared" si="220"/>
        <v>0</v>
      </c>
      <c r="AP778" s="136">
        <f t="shared" si="220"/>
        <v>0</v>
      </c>
      <c r="AQ778" s="136">
        <f t="shared" si="220"/>
        <v>0</v>
      </c>
      <c r="AR778" s="136">
        <f t="shared" si="220"/>
        <v>0</v>
      </c>
      <c r="AS778" s="136">
        <f t="shared" si="220"/>
        <v>0</v>
      </c>
      <c r="AT778" s="136">
        <f t="shared" si="220"/>
        <v>0</v>
      </c>
      <c r="AU778" s="136">
        <f t="shared" si="220"/>
        <v>0</v>
      </c>
      <c r="AV778" s="136">
        <f t="shared" si="220"/>
        <v>0</v>
      </c>
      <c r="AW778" s="136">
        <f t="shared" si="220"/>
        <v>0</v>
      </c>
      <c r="AX778" s="136">
        <f t="shared" si="220"/>
        <v>0</v>
      </c>
      <c r="AY778" s="136">
        <f t="shared" si="220"/>
        <v>0</v>
      </c>
      <c r="AZ778" s="136">
        <f t="shared" si="220"/>
        <v>0</v>
      </c>
      <c r="BA778" s="136">
        <f t="shared" si="220"/>
        <v>0</v>
      </c>
      <c r="BB778" s="136">
        <f t="shared" si="220"/>
        <v>0</v>
      </c>
      <c r="BC778" s="136">
        <f t="shared" si="220"/>
        <v>0</v>
      </c>
      <c r="BD778" s="136">
        <f t="shared" si="220"/>
        <v>0</v>
      </c>
      <c r="BE778" s="136">
        <f t="shared" si="220"/>
        <v>0</v>
      </c>
      <c r="BF778" s="136">
        <f t="shared" si="220"/>
        <v>0</v>
      </c>
      <c r="BG778" s="136">
        <f t="shared" si="220"/>
        <v>0</v>
      </c>
      <c r="BH778" s="136">
        <f t="shared" si="220"/>
        <v>0</v>
      </c>
      <c r="BI778" s="136">
        <f t="shared" si="220"/>
        <v>0</v>
      </c>
      <c r="BJ778" s="136">
        <f t="shared" si="220"/>
        <v>0</v>
      </c>
      <c r="BK778" s="136">
        <f t="shared" si="220"/>
        <v>0</v>
      </c>
      <c r="BL778" s="136">
        <f t="shared" si="220"/>
        <v>0</v>
      </c>
      <c r="BM778" s="136">
        <f t="shared" si="220"/>
        <v>0</v>
      </c>
      <c r="BN778" s="136">
        <f t="shared" si="220"/>
        <v>0</v>
      </c>
      <c r="BO778" s="136">
        <f t="shared" si="220"/>
        <v>0</v>
      </c>
      <c r="BP778" s="136">
        <f t="shared" si="220"/>
        <v>0</v>
      </c>
      <c r="BQ778" s="136">
        <f t="shared" si="220"/>
        <v>0</v>
      </c>
      <c r="BR778" s="136">
        <f t="shared" si="220"/>
        <v>0</v>
      </c>
      <c r="BS778" s="136">
        <f t="shared" si="220"/>
        <v>0</v>
      </c>
      <c r="BT778" s="136">
        <f t="shared" si="221"/>
        <v>0</v>
      </c>
      <c r="BU778" s="136">
        <f t="shared" si="221"/>
        <v>-71902</v>
      </c>
      <c r="BV778" s="136">
        <f t="shared" si="221"/>
        <v>0</v>
      </c>
      <c r="BW778" s="136">
        <f t="shared" si="221"/>
        <v>0</v>
      </c>
      <c r="BX778" s="136">
        <f t="shared" si="221"/>
        <v>0</v>
      </c>
      <c r="BY778" s="136">
        <f t="shared" si="221"/>
        <v>0</v>
      </c>
      <c r="CA778" s="136" t="e">
        <f>CA409-#REF!</f>
        <v>#REF!</v>
      </c>
      <c r="CB778" s="136" t="e">
        <f>CB409-#REF!</f>
        <v>#REF!</v>
      </c>
    </row>
    <row r="779" spans="8:80" hidden="1" x14ac:dyDescent="0.3">
      <c r="H779" s="136">
        <f t="shared" si="220"/>
        <v>0</v>
      </c>
      <c r="I779" s="136">
        <f t="shared" si="220"/>
        <v>0</v>
      </c>
      <c r="J779" s="136">
        <f t="shared" si="220"/>
        <v>0</v>
      </c>
      <c r="K779" s="136">
        <f t="shared" si="220"/>
        <v>0</v>
      </c>
      <c r="L779" s="136">
        <f t="shared" si="220"/>
        <v>0</v>
      </c>
      <c r="M779" s="136">
        <f t="shared" si="220"/>
        <v>0</v>
      </c>
      <c r="N779" s="136">
        <f t="shared" si="220"/>
        <v>0</v>
      </c>
      <c r="O779" s="136">
        <f t="shared" si="220"/>
        <v>0</v>
      </c>
      <c r="P779" s="136">
        <f t="shared" si="220"/>
        <v>0</v>
      </c>
      <c r="Q779" s="136">
        <f t="shared" si="220"/>
        <v>0</v>
      </c>
      <c r="R779" s="136">
        <f t="shared" si="220"/>
        <v>0</v>
      </c>
      <c r="S779" s="136">
        <f t="shared" si="220"/>
        <v>0</v>
      </c>
      <c r="T779" s="136">
        <f t="shared" si="220"/>
        <v>0</v>
      </c>
      <c r="U779" s="136">
        <f t="shared" si="220"/>
        <v>0</v>
      </c>
      <c r="V779" s="136">
        <f t="shared" si="220"/>
        <v>0</v>
      </c>
      <c r="W779" s="136">
        <f t="shared" si="220"/>
        <v>0</v>
      </c>
      <c r="X779" s="136">
        <f t="shared" si="220"/>
        <v>0</v>
      </c>
      <c r="Y779" s="136">
        <f t="shared" si="220"/>
        <v>0</v>
      </c>
      <c r="Z779" s="136">
        <f t="shared" si="220"/>
        <v>0</v>
      </c>
      <c r="AA779" s="136">
        <f t="shared" si="220"/>
        <v>0</v>
      </c>
      <c r="AB779" s="136">
        <f t="shared" si="220"/>
        <v>0</v>
      </c>
      <c r="AC779" s="136">
        <f t="shared" si="220"/>
        <v>0</v>
      </c>
      <c r="AD779" s="136">
        <f t="shared" si="220"/>
        <v>0</v>
      </c>
      <c r="AE779" s="136">
        <f t="shared" si="220"/>
        <v>0</v>
      </c>
      <c r="AF779" s="136">
        <f t="shared" si="220"/>
        <v>0</v>
      </c>
      <c r="AG779" s="136">
        <f t="shared" si="220"/>
        <v>0</v>
      </c>
      <c r="AH779" s="136">
        <f t="shared" si="220"/>
        <v>0</v>
      </c>
      <c r="AI779" s="136">
        <f t="shared" si="220"/>
        <v>0</v>
      </c>
      <c r="AJ779" s="136">
        <f t="shared" si="220"/>
        <v>0</v>
      </c>
      <c r="AK779" s="136">
        <f t="shared" si="220"/>
        <v>0</v>
      </c>
      <c r="AL779" s="136">
        <f t="shared" si="220"/>
        <v>0</v>
      </c>
      <c r="AM779" s="136">
        <f t="shared" si="220"/>
        <v>0</v>
      </c>
      <c r="AN779" s="136">
        <f t="shared" si="220"/>
        <v>0</v>
      </c>
      <c r="AO779" s="136">
        <f t="shared" si="220"/>
        <v>0</v>
      </c>
      <c r="AP779" s="136">
        <f t="shared" si="220"/>
        <v>0</v>
      </c>
      <c r="AQ779" s="136">
        <f t="shared" si="220"/>
        <v>0</v>
      </c>
      <c r="AR779" s="136">
        <f t="shared" si="220"/>
        <v>0</v>
      </c>
      <c r="AS779" s="136">
        <f t="shared" si="220"/>
        <v>0</v>
      </c>
      <c r="AT779" s="136">
        <f t="shared" si="220"/>
        <v>0</v>
      </c>
      <c r="AU779" s="136">
        <f t="shared" si="220"/>
        <v>0</v>
      </c>
      <c r="AV779" s="136">
        <f t="shared" si="220"/>
        <v>0</v>
      </c>
      <c r="AW779" s="136">
        <f t="shared" si="220"/>
        <v>0</v>
      </c>
      <c r="AX779" s="136">
        <f t="shared" si="220"/>
        <v>0</v>
      </c>
      <c r="AY779" s="136">
        <f t="shared" si="220"/>
        <v>0</v>
      </c>
      <c r="AZ779" s="136">
        <f t="shared" si="220"/>
        <v>0</v>
      </c>
      <c r="BA779" s="136">
        <f t="shared" si="220"/>
        <v>0</v>
      </c>
      <c r="BB779" s="136">
        <f t="shared" si="220"/>
        <v>0</v>
      </c>
      <c r="BC779" s="136">
        <f t="shared" si="220"/>
        <v>0</v>
      </c>
      <c r="BD779" s="136">
        <f t="shared" si="220"/>
        <v>0</v>
      </c>
      <c r="BE779" s="136">
        <f t="shared" si="220"/>
        <v>0</v>
      </c>
      <c r="BF779" s="136">
        <f t="shared" si="220"/>
        <v>0</v>
      </c>
      <c r="BG779" s="136">
        <f t="shared" si="220"/>
        <v>0</v>
      </c>
      <c r="BH779" s="136">
        <f t="shared" si="220"/>
        <v>0</v>
      </c>
      <c r="BI779" s="136">
        <f t="shared" si="220"/>
        <v>0</v>
      </c>
      <c r="BJ779" s="136">
        <f t="shared" si="220"/>
        <v>0</v>
      </c>
      <c r="BK779" s="136">
        <f t="shared" si="220"/>
        <v>0</v>
      </c>
      <c r="BL779" s="136">
        <f t="shared" si="220"/>
        <v>0</v>
      </c>
      <c r="BM779" s="136">
        <f t="shared" si="220"/>
        <v>0</v>
      </c>
      <c r="BN779" s="136">
        <f t="shared" si="220"/>
        <v>0</v>
      </c>
      <c r="BO779" s="136">
        <f t="shared" si="220"/>
        <v>0</v>
      </c>
      <c r="BP779" s="136">
        <f t="shared" si="220"/>
        <v>0</v>
      </c>
      <c r="BQ779" s="136">
        <f t="shared" si="220"/>
        <v>0</v>
      </c>
      <c r="BR779" s="136">
        <f t="shared" si="220"/>
        <v>0</v>
      </c>
      <c r="BS779" s="136">
        <f t="shared" ref="BS779:BS791" si="222">BS410-EK410</f>
        <v>0</v>
      </c>
      <c r="BT779" s="136">
        <f t="shared" si="221"/>
        <v>0</v>
      </c>
      <c r="BU779" s="136">
        <f t="shared" si="221"/>
        <v>0</v>
      </c>
      <c r="BV779" s="136">
        <f t="shared" si="221"/>
        <v>0</v>
      </c>
      <c r="BW779" s="136">
        <f t="shared" si="221"/>
        <v>0</v>
      </c>
      <c r="BX779" s="136">
        <f t="shared" si="221"/>
        <v>0</v>
      </c>
      <c r="BY779" s="136">
        <f t="shared" si="221"/>
        <v>0</v>
      </c>
      <c r="CA779" s="136" t="e">
        <f>CA410-#REF!</f>
        <v>#REF!</v>
      </c>
      <c r="CB779" s="136" t="e">
        <f>CB410-#REF!</f>
        <v>#REF!</v>
      </c>
    </row>
    <row r="780" spans="8:80" hidden="1" x14ac:dyDescent="0.3">
      <c r="H780" s="136">
        <f t="shared" ref="H780:BR784" si="223">H411-BZ411</f>
        <v>0</v>
      </c>
      <c r="I780" s="136">
        <f t="shared" si="223"/>
        <v>0</v>
      </c>
      <c r="J780" s="136">
        <f t="shared" si="223"/>
        <v>0</v>
      </c>
      <c r="K780" s="136">
        <f t="shared" si="223"/>
        <v>0</v>
      </c>
      <c r="L780" s="136">
        <f t="shared" si="223"/>
        <v>0</v>
      </c>
      <c r="M780" s="136">
        <f t="shared" si="223"/>
        <v>0</v>
      </c>
      <c r="N780" s="136">
        <f t="shared" si="223"/>
        <v>0</v>
      </c>
      <c r="O780" s="136">
        <f t="shared" si="223"/>
        <v>0</v>
      </c>
      <c r="P780" s="136">
        <f t="shared" si="223"/>
        <v>0</v>
      </c>
      <c r="Q780" s="136">
        <f t="shared" si="223"/>
        <v>0</v>
      </c>
      <c r="R780" s="136">
        <f t="shared" si="223"/>
        <v>0</v>
      </c>
      <c r="S780" s="136">
        <f t="shared" si="223"/>
        <v>0</v>
      </c>
      <c r="T780" s="136">
        <f t="shared" si="223"/>
        <v>0</v>
      </c>
      <c r="U780" s="136">
        <f t="shared" si="223"/>
        <v>0</v>
      </c>
      <c r="V780" s="136">
        <f t="shared" si="223"/>
        <v>0</v>
      </c>
      <c r="W780" s="136">
        <f t="shared" si="223"/>
        <v>0</v>
      </c>
      <c r="X780" s="136">
        <f t="shared" si="223"/>
        <v>0</v>
      </c>
      <c r="Y780" s="136">
        <f t="shared" si="223"/>
        <v>0</v>
      </c>
      <c r="Z780" s="136">
        <f t="shared" si="223"/>
        <v>0</v>
      </c>
      <c r="AA780" s="136">
        <f t="shared" si="223"/>
        <v>0</v>
      </c>
      <c r="AB780" s="136">
        <f t="shared" si="223"/>
        <v>0</v>
      </c>
      <c r="AC780" s="136">
        <f t="shared" si="223"/>
        <v>0</v>
      </c>
      <c r="AD780" s="136">
        <f t="shared" si="223"/>
        <v>0</v>
      </c>
      <c r="AE780" s="136">
        <f t="shared" si="223"/>
        <v>0</v>
      </c>
      <c r="AF780" s="136">
        <f t="shared" si="223"/>
        <v>0</v>
      </c>
      <c r="AG780" s="136">
        <f t="shared" si="223"/>
        <v>0</v>
      </c>
      <c r="AH780" s="136">
        <f t="shared" si="223"/>
        <v>0</v>
      </c>
      <c r="AI780" s="136">
        <f t="shared" si="223"/>
        <v>0</v>
      </c>
      <c r="AJ780" s="136">
        <f t="shared" si="223"/>
        <v>0</v>
      </c>
      <c r="AK780" s="136">
        <f t="shared" si="223"/>
        <v>0</v>
      </c>
      <c r="AL780" s="136">
        <f t="shared" si="223"/>
        <v>0</v>
      </c>
      <c r="AM780" s="136">
        <f t="shared" si="223"/>
        <v>0</v>
      </c>
      <c r="AN780" s="136">
        <f t="shared" si="223"/>
        <v>0</v>
      </c>
      <c r="AO780" s="136">
        <f t="shared" si="223"/>
        <v>0</v>
      </c>
      <c r="AP780" s="136">
        <f t="shared" si="223"/>
        <v>0</v>
      </c>
      <c r="AQ780" s="136">
        <f t="shared" si="223"/>
        <v>0</v>
      </c>
      <c r="AR780" s="136">
        <f t="shared" si="223"/>
        <v>0</v>
      </c>
      <c r="AS780" s="136">
        <f t="shared" si="223"/>
        <v>0</v>
      </c>
      <c r="AT780" s="136">
        <f t="shared" si="223"/>
        <v>0</v>
      </c>
      <c r="AU780" s="136">
        <f t="shared" si="223"/>
        <v>0</v>
      </c>
      <c r="AV780" s="136">
        <f t="shared" si="223"/>
        <v>0</v>
      </c>
      <c r="AW780" s="136">
        <f t="shared" si="223"/>
        <v>0</v>
      </c>
      <c r="AX780" s="136">
        <f t="shared" si="223"/>
        <v>0</v>
      </c>
      <c r="AY780" s="136">
        <f t="shared" si="223"/>
        <v>0</v>
      </c>
      <c r="AZ780" s="136">
        <f t="shared" si="223"/>
        <v>0</v>
      </c>
      <c r="BA780" s="136">
        <f t="shared" si="223"/>
        <v>0</v>
      </c>
      <c r="BB780" s="136">
        <f t="shared" si="223"/>
        <v>0</v>
      </c>
      <c r="BC780" s="136">
        <f t="shared" si="223"/>
        <v>0</v>
      </c>
      <c r="BD780" s="136">
        <f t="shared" si="223"/>
        <v>0</v>
      </c>
      <c r="BE780" s="136">
        <f t="shared" si="223"/>
        <v>0</v>
      </c>
      <c r="BF780" s="136">
        <f t="shared" si="223"/>
        <v>0</v>
      </c>
      <c r="BG780" s="136">
        <f t="shared" si="223"/>
        <v>0</v>
      </c>
      <c r="BH780" s="136">
        <f t="shared" si="223"/>
        <v>0</v>
      </c>
      <c r="BI780" s="136">
        <f t="shared" si="223"/>
        <v>0</v>
      </c>
      <c r="BJ780" s="136">
        <f t="shared" si="223"/>
        <v>0</v>
      </c>
      <c r="BK780" s="136">
        <f t="shared" si="223"/>
        <v>0</v>
      </c>
      <c r="BL780" s="136">
        <f t="shared" si="223"/>
        <v>0</v>
      </c>
      <c r="BM780" s="136">
        <f t="shared" si="223"/>
        <v>0</v>
      </c>
      <c r="BN780" s="136">
        <f t="shared" si="223"/>
        <v>0</v>
      </c>
      <c r="BO780" s="136">
        <f t="shared" si="223"/>
        <v>0</v>
      </c>
      <c r="BP780" s="136">
        <f t="shared" si="223"/>
        <v>0</v>
      </c>
      <c r="BQ780" s="136">
        <f t="shared" si="223"/>
        <v>0</v>
      </c>
      <c r="BR780" s="136">
        <f t="shared" si="223"/>
        <v>0</v>
      </c>
      <c r="BS780" s="136">
        <f t="shared" si="222"/>
        <v>0</v>
      </c>
      <c r="BT780" s="136">
        <f t="shared" si="221"/>
        <v>0</v>
      </c>
      <c r="BU780" s="136">
        <f t="shared" si="221"/>
        <v>0</v>
      </c>
      <c r="BV780" s="136">
        <f t="shared" si="221"/>
        <v>0</v>
      </c>
      <c r="BW780" s="136">
        <f t="shared" si="221"/>
        <v>0</v>
      </c>
      <c r="BX780" s="136">
        <f t="shared" si="221"/>
        <v>0</v>
      </c>
      <c r="BY780" s="136">
        <f t="shared" si="221"/>
        <v>0</v>
      </c>
      <c r="CA780" s="136" t="e">
        <f>CA411-#REF!</f>
        <v>#REF!</v>
      </c>
      <c r="CB780" s="136" t="e">
        <f>CB411-#REF!</f>
        <v>#REF!</v>
      </c>
    </row>
    <row r="781" spans="8:80" hidden="1" x14ac:dyDescent="0.3">
      <c r="H781" s="136">
        <f t="shared" si="223"/>
        <v>0</v>
      </c>
      <c r="I781" s="136">
        <f t="shared" si="223"/>
        <v>0</v>
      </c>
      <c r="J781" s="136">
        <f t="shared" si="223"/>
        <v>0</v>
      </c>
      <c r="K781" s="136">
        <f t="shared" si="223"/>
        <v>0</v>
      </c>
      <c r="L781" s="136">
        <f t="shared" si="223"/>
        <v>0</v>
      </c>
      <c r="M781" s="136">
        <f t="shared" si="223"/>
        <v>0</v>
      </c>
      <c r="N781" s="136">
        <f t="shared" si="223"/>
        <v>0</v>
      </c>
      <c r="O781" s="136">
        <f t="shared" si="223"/>
        <v>0</v>
      </c>
      <c r="P781" s="136">
        <f t="shared" si="223"/>
        <v>0</v>
      </c>
      <c r="Q781" s="136">
        <f t="shared" si="223"/>
        <v>0</v>
      </c>
      <c r="R781" s="136">
        <f t="shared" si="223"/>
        <v>0</v>
      </c>
      <c r="S781" s="136">
        <f t="shared" si="223"/>
        <v>0</v>
      </c>
      <c r="T781" s="136">
        <f t="shared" si="223"/>
        <v>0</v>
      </c>
      <c r="U781" s="136">
        <f t="shared" si="223"/>
        <v>0</v>
      </c>
      <c r="V781" s="136">
        <f t="shared" si="223"/>
        <v>0</v>
      </c>
      <c r="W781" s="136">
        <f t="shared" si="223"/>
        <v>0</v>
      </c>
      <c r="X781" s="136">
        <f t="shared" si="223"/>
        <v>0</v>
      </c>
      <c r="Y781" s="136">
        <f t="shared" si="223"/>
        <v>0</v>
      </c>
      <c r="Z781" s="136">
        <f t="shared" si="223"/>
        <v>0</v>
      </c>
      <c r="AA781" s="136">
        <f t="shared" si="223"/>
        <v>0</v>
      </c>
      <c r="AB781" s="136">
        <f t="shared" si="223"/>
        <v>0</v>
      </c>
      <c r="AC781" s="136">
        <f t="shared" si="223"/>
        <v>0</v>
      </c>
      <c r="AD781" s="136">
        <f t="shared" si="223"/>
        <v>0</v>
      </c>
      <c r="AE781" s="136">
        <f t="shared" si="223"/>
        <v>0</v>
      </c>
      <c r="AF781" s="136">
        <f t="shared" si="223"/>
        <v>0</v>
      </c>
      <c r="AG781" s="136">
        <f t="shared" si="223"/>
        <v>0</v>
      </c>
      <c r="AH781" s="136">
        <f t="shared" si="223"/>
        <v>0</v>
      </c>
      <c r="AI781" s="136">
        <f t="shared" si="223"/>
        <v>0</v>
      </c>
      <c r="AJ781" s="136">
        <f t="shared" si="223"/>
        <v>0</v>
      </c>
      <c r="AK781" s="136">
        <f t="shared" si="223"/>
        <v>0</v>
      </c>
      <c r="AL781" s="136">
        <f t="shared" si="223"/>
        <v>0</v>
      </c>
      <c r="AM781" s="136">
        <f t="shared" si="223"/>
        <v>0</v>
      </c>
      <c r="AN781" s="136">
        <f t="shared" si="223"/>
        <v>0</v>
      </c>
      <c r="AO781" s="136">
        <f t="shared" si="223"/>
        <v>0</v>
      </c>
      <c r="AP781" s="136">
        <f t="shared" si="223"/>
        <v>0</v>
      </c>
      <c r="AQ781" s="136">
        <f t="shared" si="223"/>
        <v>0</v>
      </c>
      <c r="AR781" s="136">
        <f t="shared" si="223"/>
        <v>0</v>
      </c>
      <c r="AS781" s="136">
        <f t="shared" si="223"/>
        <v>0</v>
      </c>
      <c r="AT781" s="136">
        <f t="shared" si="223"/>
        <v>0</v>
      </c>
      <c r="AU781" s="136">
        <f t="shared" si="223"/>
        <v>0</v>
      </c>
      <c r="AV781" s="136">
        <f t="shared" si="223"/>
        <v>0</v>
      </c>
      <c r="AW781" s="136">
        <f t="shared" si="223"/>
        <v>0</v>
      </c>
      <c r="AX781" s="136">
        <f t="shared" si="223"/>
        <v>0</v>
      </c>
      <c r="AY781" s="136">
        <f t="shared" si="223"/>
        <v>0</v>
      </c>
      <c r="AZ781" s="136">
        <f t="shared" si="223"/>
        <v>0</v>
      </c>
      <c r="BA781" s="136">
        <f t="shared" si="223"/>
        <v>0</v>
      </c>
      <c r="BB781" s="136">
        <f t="shared" si="223"/>
        <v>0</v>
      </c>
      <c r="BC781" s="136">
        <f t="shared" si="223"/>
        <v>0</v>
      </c>
      <c r="BD781" s="136">
        <f t="shared" si="223"/>
        <v>0</v>
      </c>
      <c r="BE781" s="136">
        <f t="shared" si="223"/>
        <v>0</v>
      </c>
      <c r="BF781" s="136">
        <f t="shared" si="223"/>
        <v>0</v>
      </c>
      <c r="BG781" s="136">
        <f t="shared" si="223"/>
        <v>0</v>
      </c>
      <c r="BH781" s="136">
        <f t="shared" si="223"/>
        <v>0</v>
      </c>
      <c r="BI781" s="136">
        <f t="shared" si="223"/>
        <v>0</v>
      </c>
      <c r="BJ781" s="136">
        <f t="shared" si="223"/>
        <v>0</v>
      </c>
      <c r="BK781" s="136">
        <f t="shared" si="223"/>
        <v>0</v>
      </c>
      <c r="BL781" s="136">
        <f t="shared" si="223"/>
        <v>0</v>
      </c>
      <c r="BM781" s="136">
        <f t="shared" si="223"/>
        <v>0</v>
      </c>
      <c r="BN781" s="136">
        <f t="shared" si="223"/>
        <v>0</v>
      </c>
      <c r="BO781" s="136">
        <f t="shared" si="223"/>
        <v>0</v>
      </c>
      <c r="BP781" s="136">
        <f t="shared" si="223"/>
        <v>0</v>
      </c>
      <c r="BQ781" s="136">
        <f t="shared" si="223"/>
        <v>0</v>
      </c>
      <c r="BR781" s="136">
        <f t="shared" si="223"/>
        <v>0</v>
      </c>
      <c r="BS781" s="136">
        <f t="shared" si="222"/>
        <v>0</v>
      </c>
      <c r="BT781" s="136">
        <f t="shared" si="221"/>
        <v>0</v>
      </c>
      <c r="BU781" s="136">
        <f t="shared" si="221"/>
        <v>0</v>
      </c>
      <c r="BV781" s="136">
        <f t="shared" si="221"/>
        <v>0</v>
      </c>
      <c r="BW781" s="136">
        <f t="shared" si="221"/>
        <v>0</v>
      </c>
      <c r="BX781" s="136">
        <f t="shared" si="221"/>
        <v>0</v>
      </c>
      <c r="BY781" s="136">
        <f t="shared" si="221"/>
        <v>0</v>
      </c>
      <c r="CA781" s="136" t="e">
        <f>CA412-#REF!</f>
        <v>#REF!</v>
      </c>
      <c r="CB781" s="136" t="e">
        <f>CB412-#REF!</f>
        <v>#REF!</v>
      </c>
    </row>
    <row r="782" spans="8:80" hidden="1" x14ac:dyDescent="0.3">
      <c r="H782" s="136">
        <f t="shared" si="223"/>
        <v>0</v>
      </c>
      <c r="I782" s="136">
        <f t="shared" si="223"/>
        <v>0</v>
      </c>
      <c r="J782" s="136">
        <f t="shared" si="223"/>
        <v>0</v>
      </c>
      <c r="K782" s="136">
        <f t="shared" si="223"/>
        <v>0</v>
      </c>
      <c r="L782" s="136">
        <f t="shared" si="223"/>
        <v>0</v>
      </c>
      <c r="M782" s="136">
        <f t="shared" si="223"/>
        <v>0</v>
      </c>
      <c r="N782" s="136">
        <f t="shared" si="223"/>
        <v>0</v>
      </c>
      <c r="O782" s="136">
        <f t="shared" si="223"/>
        <v>0</v>
      </c>
      <c r="P782" s="136">
        <f t="shared" si="223"/>
        <v>0</v>
      </c>
      <c r="Q782" s="136">
        <f t="shared" si="223"/>
        <v>0</v>
      </c>
      <c r="R782" s="136">
        <f t="shared" si="223"/>
        <v>0</v>
      </c>
      <c r="S782" s="136">
        <f t="shared" si="223"/>
        <v>0</v>
      </c>
      <c r="T782" s="136">
        <f t="shared" si="223"/>
        <v>0</v>
      </c>
      <c r="U782" s="136">
        <f t="shared" si="223"/>
        <v>0</v>
      </c>
      <c r="V782" s="136">
        <f t="shared" si="223"/>
        <v>0</v>
      </c>
      <c r="W782" s="136">
        <f t="shared" si="223"/>
        <v>0</v>
      </c>
      <c r="X782" s="136">
        <f t="shared" si="223"/>
        <v>0</v>
      </c>
      <c r="Y782" s="136">
        <f t="shared" si="223"/>
        <v>0</v>
      </c>
      <c r="Z782" s="136">
        <f t="shared" si="223"/>
        <v>0</v>
      </c>
      <c r="AA782" s="136">
        <f t="shared" si="223"/>
        <v>0</v>
      </c>
      <c r="AB782" s="136">
        <f t="shared" si="223"/>
        <v>0</v>
      </c>
      <c r="AC782" s="136">
        <f t="shared" si="223"/>
        <v>0</v>
      </c>
      <c r="AD782" s="136">
        <f t="shared" si="223"/>
        <v>0</v>
      </c>
      <c r="AE782" s="136">
        <f t="shared" si="223"/>
        <v>0</v>
      </c>
      <c r="AF782" s="136">
        <f t="shared" si="223"/>
        <v>0</v>
      </c>
      <c r="AG782" s="136">
        <f t="shared" si="223"/>
        <v>0</v>
      </c>
      <c r="AH782" s="136">
        <f t="shared" si="223"/>
        <v>0</v>
      </c>
      <c r="AI782" s="136">
        <f t="shared" si="223"/>
        <v>0</v>
      </c>
      <c r="AJ782" s="136">
        <f t="shared" si="223"/>
        <v>0</v>
      </c>
      <c r="AK782" s="136">
        <f t="shared" si="223"/>
        <v>0</v>
      </c>
      <c r="AL782" s="136">
        <f t="shared" si="223"/>
        <v>0</v>
      </c>
      <c r="AM782" s="136">
        <f t="shared" si="223"/>
        <v>0</v>
      </c>
      <c r="AN782" s="136">
        <f t="shared" si="223"/>
        <v>0</v>
      </c>
      <c r="AO782" s="136">
        <f t="shared" si="223"/>
        <v>0</v>
      </c>
      <c r="AP782" s="136">
        <f t="shared" si="223"/>
        <v>0</v>
      </c>
      <c r="AQ782" s="136">
        <f t="shared" si="223"/>
        <v>0</v>
      </c>
      <c r="AR782" s="136">
        <f t="shared" si="223"/>
        <v>0</v>
      </c>
      <c r="AS782" s="136">
        <f t="shared" si="223"/>
        <v>0</v>
      </c>
      <c r="AT782" s="136">
        <f t="shared" si="223"/>
        <v>0</v>
      </c>
      <c r="AU782" s="136">
        <f t="shared" si="223"/>
        <v>0</v>
      </c>
      <c r="AV782" s="136">
        <f t="shared" si="223"/>
        <v>0</v>
      </c>
      <c r="AW782" s="136">
        <f t="shared" si="223"/>
        <v>0</v>
      </c>
      <c r="AX782" s="136">
        <f t="shared" si="223"/>
        <v>0</v>
      </c>
      <c r="AY782" s="136">
        <f t="shared" si="223"/>
        <v>0</v>
      </c>
      <c r="AZ782" s="136">
        <f t="shared" si="223"/>
        <v>0</v>
      </c>
      <c r="BA782" s="136">
        <f t="shared" si="223"/>
        <v>0</v>
      </c>
      <c r="BB782" s="136">
        <f t="shared" si="223"/>
        <v>0</v>
      </c>
      <c r="BC782" s="136">
        <f t="shared" si="223"/>
        <v>0</v>
      </c>
      <c r="BD782" s="136">
        <f t="shared" si="223"/>
        <v>0</v>
      </c>
      <c r="BE782" s="136">
        <f t="shared" si="223"/>
        <v>0</v>
      </c>
      <c r="BF782" s="136">
        <f t="shared" si="223"/>
        <v>0</v>
      </c>
      <c r="BG782" s="136">
        <f t="shared" si="223"/>
        <v>0</v>
      </c>
      <c r="BH782" s="136">
        <f t="shared" si="223"/>
        <v>0</v>
      </c>
      <c r="BI782" s="136">
        <f t="shared" si="223"/>
        <v>0</v>
      </c>
      <c r="BJ782" s="136">
        <f t="shared" si="223"/>
        <v>0</v>
      </c>
      <c r="BK782" s="136">
        <f t="shared" si="223"/>
        <v>0</v>
      </c>
      <c r="BL782" s="136">
        <f t="shared" si="223"/>
        <v>0</v>
      </c>
      <c r="BM782" s="136">
        <f t="shared" si="223"/>
        <v>0</v>
      </c>
      <c r="BN782" s="136">
        <f t="shared" si="223"/>
        <v>0</v>
      </c>
      <c r="BO782" s="136">
        <f t="shared" si="223"/>
        <v>0</v>
      </c>
      <c r="BP782" s="136">
        <f t="shared" si="223"/>
        <v>0</v>
      </c>
      <c r="BQ782" s="136">
        <f t="shared" si="223"/>
        <v>0</v>
      </c>
      <c r="BR782" s="136">
        <f t="shared" si="223"/>
        <v>0</v>
      </c>
      <c r="BS782" s="136">
        <f t="shared" si="222"/>
        <v>0</v>
      </c>
      <c r="BT782" s="136">
        <f t="shared" si="221"/>
        <v>0</v>
      </c>
      <c r="BU782" s="136">
        <f t="shared" si="221"/>
        <v>0</v>
      </c>
      <c r="BV782" s="136">
        <f t="shared" si="221"/>
        <v>0</v>
      </c>
      <c r="BW782" s="136">
        <f t="shared" si="221"/>
        <v>0</v>
      </c>
      <c r="BX782" s="136">
        <f t="shared" si="221"/>
        <v>0</v>
      </c>
      <c r="BY782" s="136">
        <f t="shared" si="221"/>
        <v>0</v>
      </c>
      <c r="CA782" s="136" t="e">
        <f>CA413-#REF!</f>
        <v>#REF!</v>
      </c>
      <c r="CB782" s="136" t="e">
        <f>CB413-#REF!</f>
        <v>#REF!</v>
      </c>
    </row>
    <row r="783" spans="8:80" hidden="1" x14ac:dyDescent="0.3">
      <c r="H783" s="136">
        <f t="shared" si="223"/>
        <v>0</v>
      </c>
      <c r="I783" s="136">
        <f t="shared" si="223"/>
        <v>0</v>
      </c>
      <c r="J783" s="136">
        <f t="shared" si="223"/>
        <v>0</v>
      </c>
      <c r="K783" s="136">
        <f t="shared" si="223"/>
        <v>0</v>
      </c>
      <c r="L783" s="136">
        <f t="shared" si="223"/>
        <v>0</v>
      </c>
      <c r="M783" s="136">
        <f t="shared" si="223"/>
        <v>0</v>
      </c>
      <c r="N783" s="136">
        <f t="shared" si="223"/>
        <v>0</v>
      </c>
      <c r="O783" s="136">
        <f t="shared" si="223"/>
        <v>0</v>
      </c>
      <c r="P783" s="136">
        <f t="shared" si="223"/>
        <v>0</v>
      </c>
      <c r="Q783" s="136">
        <f t="shared" si="223"/>
        <v>0</v>
      </c>
      <c r="R783" s="136">
        <f t="shared" si="223"/>
        <v>0</v>
      </c>
      <c r="S783" s="136">
        <f t="shared" si="223"/>
        <v>0</v>
      </c>
      <c r="T783" s="136">
        <f t="shared" si="223"/>
        <v>0</v>
      </c>
      <c r="U783" s="136">
        <f t="shared" si="223"/>
        <v>0</v>
      </c>
      <c r="V783" s="136">
        <f t="shared" si="223"/>
        <v>0</v>
      </c>
      <c r="W783" s="136">
        <f t="shared" si="223"/>
        <v>0</v>
      </c>
      <c r="X783" s="136">
        <f t="shared" si="223"/>
        <v>0</v>
      </c>
      <c r="Y783" s="136">
        <f t="shared" si="223"/>
        <v>0</v>
      </c>
      <c r="Z783" s="136">
        <f t="shared" si="223"/>
        <v>0</v>
      </c>
      <c r="AA783" s="136">
        <f t="shared" si="223"/>
        <v>0</v>
      </c>
      <c r="AB783" s="136">
        <f t="shared" si="223"/>
        <v>0</v>
      </c>
      <c r="AC783" s="136">
        <f t="shared" si="223"/>
        <v>0</v>
      </c>
      <c r="AD783" s="136">
        <f t="shared" si="223"/>
        <v>0</v>
      </c>
      <c r="AE783" s="136">
        <f t="shared" si="223"/>
        <v>0</v>
      </c>
      <c r="AF783" s="136">
        <f t="shared" si="223"/>
        <v>0</v>
      </c>
      <c r="AG783" s="136">
        <f t="shared" si="223"/>
        <v>0</v>
      </c>
      <c r="AH783" s="136">
        <f t="shared" si="223"/>
        <v>0</v>
      </c>
      <c r="AI783" s="136">
        <f t="shared" si="223"/>
        <v>0</v>
      </c>
      <c r="AJ783" s="136">
        <f t="shared" si="223"/>
        <v>0</v>
      </c>
      <c r="AK783" s="136">
        <f t="shared" si="223"/>
        <v>0</v>
      </c>
      <c r="AL783" s="136">
        <f t="shared" si="223"/>
        <v>0</v>
      </c>
      <c r="AM783" s="136">
        <f t="shared" si="223"/>
        <v>0</v>
      </c>
      <c r="AN783" s="136">
        <f t="shared" si="223"/>
        <v>0</v>
      </c>
      <c r="AO783" s="136">
        <f t="shared" si="223"/>
        <v>0</v>
      </c>
      <c r="AP783" s="136">
        <f t="shared" si="223"/>
        <v>0</v>
      </c>
      <c r="AQ783" s="136">
        <f t="shared" si="223"/>
        <v>0</v>
      </c>
      <c r="AR783" s="136">
        <f t="shared" si="223"/>
        <v>0</v>
      </c>
      <c r="AS783" s="136">
        <f t="shared" si="223"/>
        <v>0</v>
      </c>
      <c r="AT783" s="136">
        <f t="shared" si="223"/>
        <v>0</v>
      </c>
      <c r="AU783" s="136">
        <f t="shared" si="223"/>
        <v>0</v>
      </c>
      <c r="AV783" s="136">
        <f t="shared" si="223"/>
        <v>0</v>
      </c>
      <c r="AW783" s="136">
        <f t="shared" si="223"/>
        <v>0</v>
      </c>
      <c r="AX783" s="136">
        <f t="shared" si="223"/>
        <v>0</v>
      </c>
      <c r="AY783" s="136">
        <f t="shared" si="223"/>
        <v>0</v>
      </c>
      <c r="AZ783" s="136">
        <f t="shared" si="223"/>
        <v>0</v>
      </c>
      <c r="BA783" s="136">
        <f t="shared" si="223"/>
        <v>0</v>
      </c>
      <c r="BB783" s="136">
        <f t="shared" si="223"/>
        <v>0</v>
      </c>
      <c r="BC783" s="136">
        <f t="shared" si="223"/>
        <v>0</v>
      </c>
      <c r="BD783" s="136">
        <f t="shared" si="223"/>
        <v>0</v>
      </c>
      <c r="BE783" s="136">
        <f t="shared" si="223"/>
        <v>0</v>
      </c>
      <c r="BF783" s="136">
        <f t="shared" si="223"/>
        <v>0</v>
      </c>
      <c r="BG783" s="136">
        <f t="shared" si="223"/>
        <v>0</v>
      </c>
      <c r="BH783" s="136">
        <f t="shared" si="223"/>
        <v>0</v>
      </c>
      <c r="BI783" s="136">
        <f t="shared" si="223"/>
        <v>0</v>
      </c>
      <c r="BJ783" s="136">
        <f t="shared" si="223"/>
        <v>0</v>
      </c>
      <c r="BK783" s="136">
        <f t="shared" si="223"/>
        <v>0</v>
      </c>
      <c r="BL783" s="136">
        <f t="shared" si="223"/>
        <v>0</v>
      </c>
      <c r="BM783" s="136">
        <f t="shared" si="223"/>
        <v>0</v>
      </c>
      <c r="BN783" s="136">
        <f t="shared" si="223"/>
        <v>0</v>
      </c>
      <c r="BO783" s="136">
        <f t="shared" si="223"/>
        <v>0</v>
      </c>
      <c r="BP783" s="136">
        <f t="shared" si="223"/>
        <v>0</v>
      </c>
      <c r="BQ783" s="136">
        <f t="shared" si="223"/>
        <v>0</v>
      </c>
      <c r="BR783" s="136">
        <f t="shared" si="223"/>
        <v>0</v>
      </c>
      <c r="BS783" s="136">
        <f t="shared" si="222"/>
        <v>0</v>
      </c>
      <c r="BT783" s="136">
        <f t="shared" si="221"/>
        <v>0</v>
      </c>
      <c r="BU783" s="136">
        <f t="shared" si="221"/>
        <v>0</v>
      </c>
      <c r="BV783" s="136">
        <f t="shared" si="221"/>
        <v>0</v>
      </c>
      <c r="BW783" s="136">
        <f t="shared" si="221"/>
        <v>0</v>
      </c>
      <c r="BX783" s="136">
        <f t="shared" si="221"/>
        <v>0</v>
      </c>
      <c r="BY783" s="136">
        <f t="shared" si="221"/>
        <v>0</v>
      </c>
      <c r="CA783" s="136" t="e">
        <f>CA414-#REF!</f>
        <v>#REF!</v>
      </c>
      <c r="CB783" s="136" t="e">
        <f>CB414-#REF!</f>
        <v>#REF!</v>
      </c>
    </row>
    <row r="784" spans="8:80" hidden="1" x14ac:dyDescent="0.3">
      <c r="H784" s="136">
        <f t="shared" si="223"/>
        <v>0</v>
      </c>
      <c r="I784" s="136">
        <f t="shared" si="223"/>
        <v>0</v>
      </c>
      <c r="J784" s="136">
        <f t="shared" si="223"/>
        <v>0</v>
      </c>
      <c r="K784" s="136">
        <f t="shared" ref="K784:BR788" si="224">K415-CC415</f>
        <v>0</v>
      </c>
      <c r="L784" s="136">
        <f t="shared" si="224"/>
        <v>0</v>
      </c>
      <c r="M784" s="136">
        <f t="shared" si="224"/>
        <v>0</v>
      </c>
      <c r="N784" s="136">
        <f t="shared" si="224"/>
        <v>0</v>
      </c>
      <c r="O784" s="136">
        <f t="shared" si="224"/>
        <v>0</v>
      </c>
      <c r="P784" s="136">
        <f t="shared" si="224"/>
        <v>0</v>
      </c>
      <c r="Q784" s="136">
        <f t="shared" si="224"/>
        <v>0</v>
      </c>
      <c r="R784" s="136">
        <f t="shared" si="224"/>
        <v>0</v>
      </c>
      <c r="S784" s="136">
        <f t="shared" si="224"/>
        <v>0</v>
      </c>
      <c r="T784" s="136">
        <f t="shared" si="224"/>
        <v>0</v>
      </c>
      <c r="U784" s="136">
        <f t="shared" si="224"/>
        <v>0</v>
      </c>
      <c r="V784" s="136">
        <f t="shared" si="224"/>
        <v>0</v>
      </c>
      <c r="W784" s="136">
        <f t="shared" si="224"/>
        <v>0</v>
      </c>
      <c r="X784" s="136">
        <f t="shared" si="224"/>
        <v>0</v>
      </c>
      <c r="Y784" s="136">
        <f t="shared" si="224"/>
        <v>0</v>
      </c>
      <c r="Z784" s="136">
        <f t="shared" si="224"/>
        <v>0</v>
      </c>
      <c r="AA784" s="136">
        <f t="shared" si="224"/>
        <v>0</v>
      </c>
      <c r="AB784" s="136">
        <f t="shared" si="224"/>
        <v>0</v>
      </c>
      <c r="AC784" s="136">
        <f t="shared" si="224"/>
        <v>0</v>
      </c>
      <c r="AD784" s="136">
        <f t="shared" si="224"/>
        <v>0</v>
      </c>
      <c r="AE784" s="136">
        <f t="shared" si="224"/>
        <v>0</v>
      </c>
      <c r="AF784" s="136">
        <f t="shared" si="224"/>
        <v>0</v>
      </c>
      <c r="AG784" s="136">
        <f t="shared" si="224"/>
        <v>0</v>
      </c>
      <c r="AH784" s="136">
        <f t="shared" si="224"/>
        <v>0</v>
      </c>
      <c r="AI784" s="136">
        <f t="shared" si="224"/>
        <v>0</v>
      </c>
      <c r="AJ784" s="136">
        <f t="shared" si="224"/>
        <v>0</v>
      </c>
      <c r="AK784" s="136">
        <f t="shared" si="224"/>
        <v>0</v>
      </c>
      <c r="AL784" s="136">
        <f t="shared" si="224"/>
        <v>0</v>
      </c>
      <c r="AM784" s="136">
        <f t="shared" si="224"/>
        <v>0</v>
      </c>
      <c r="AN784" s="136">
        <f t="shared" si="224"/>
        <v>0</v>
      </c>
      <c r="AO784" s="136">
        <f t="shared" si="224"/>
        <v>0</v>
      </c>
      <c r="AP784" s="136">
        <f t="shared" si="224"/>
        <v>0</v>
      </c>
      <c r="AQ784" s="136">
        <f t="shared" si="224"/>
        <v>0</v>
      </c>
      <c r="AR784" s="136">
        <f t="shared" si="224"/>
        <v>0</v>
      </c>
      <c r="AS784" s="136">
        <f t="shared" si="224"/>
        <v>0</v>
      </c>
      <c r="AT784" s="136">
        <f t="shared" si="224"/>
        <v>0</v>
      </c>
      <c r="AU784" s="136">
        <f t="shared" si="224"/>
        <v>0</v>
      </c>
      <c r="AV784" s="136">
        <f t="shared" si="224"/>
        <v>0</v>
      </c>
      <c r="AW784" s="136">
        <f t="shared" si="224"/>
        <v>0</v>
      </c>
      <c r="AX784" s="136">
        <f t="shared" si="224"/>
        <v>0</v>
      </c>
      <c r="AY784" s="136">
        <f t="shared" si="224"/>
        <v>0</v>
      </c>
      <c r="AZ784" s="136">
        <f t="shared" si="224"/>
        <v>0</v>
      </c>
      <c r="BA784" s="136">
        <f t="shared" si="224"/>
        <v>0</v>
      </c>
      <c r="BB784" s="136">
        <f t="shared" si="224"/>
        <v>0</v>
      </c>
      <c r="BC784" s="136">
        <f t="shared" si="224"/>
        <v>0</v>
      </c>
      <c r="BD784" s="136">
        <f t="shared" si="224"/>
        <v>0</v>
      </c>
      <c r="BE784" s="136">
        <f t="shared" si="224"/>
        <v>0</v>
      </c>
      <c r="BF784" s="136">
        <f t="shared" si="224"/>
        <v>0</v>
      </c>
      <c r="BG784" s="136">
        <f t="shared" si="224"/>
        <v>0</v>
      </c>
      <c r="BH784" s="136">
        <f t="shared" si="224"/>
        <v>0</v>
      </c>
      <c r="BI784" s="136">
        <f t="shared" si="224"/>
        <v>0</v>
      </c>
      <c r="BJ784" s="136">
        <f t="shared" si="224"/>
        <v>0</v>
      </c>
      <c r="BK784" s="136">
        <f t="shared" si="224"/>
        <v>0</v>
      </c>
      <c r="BL784" s="136">
        <f t="shared" si="224"/>
        <v>0</v>
      </c>
      <c r="BM784" s="136">
        <f t="shared" si="224"/>
        <v>0</v>
      </c>
      <c r="BN784" s="136">
        <f t="shared" si="224"/>
        <v>0</v>
      </c>
      <c r="BO784" s="136">
        <f t="shared" si="224"/>
        <v>0</v>
      </c>
      <c r="BP784" s="136">
        <f t="shared" si="224"/>
        <v>0</v>
      </c>
      <c r="BQ784" s="136">
        <f t="shared" si="224"/>
        <v>0</v>
      </c>
      <c r="BR784" s="136">
        <f t="shared" si="224"/>
        <v>0</v>
      </c>
      <c r="BS784" s="136">
        <f t="shared" si="222"/>
        <v>0</v>
      </c>
      <c r="BT784" s="136">
        <f t="shared" si="221"/>
        <v>0</v>
      </c>
      <c r="BU784" s="136">
        <f t="shared" si="221"/>
        <v>0</v>
      </c>
      <c r="BV784" s="136">
        <f t="shared" si="221"/>
        <v>0</v>
      </c>
      <c r="BW784" s="136">
        <f t="shared" si="221"/>
        <v>0</v>
      </c>
      <c r="BX784" s="136">
        <f t="shared" si="221"/>
        <v>0</v>
      </c>
      <c r="BY784" s="136">
        <f t="shared" si="221"/>
        <v>0</v>
      </c>
      <c r="CA784" s="136" t="e">
        <f>CA415-#REF!</f>
        <v>#REF!</v>
      </c>
      <c r="CB784" s="136" t="e">
        <f>CB415-#REF!</f>
        <v>#REF!</v>
      </c>
    </row>
    <row r="785" spans="8:80" hidden="1" x14ac:dyDescent="0.3">
      <c r="H785" s="136">
        <f t="shared" ref="H785:W791" si="225">H416-BZ416</f>
        <v>0</v>
      </c>
      <c r="I785" s="136">
        <f t="shared" si="225"/>
        <v>0</v>
      </c>
      <c r="J785" s="136">
        <f t="shared" si="225"/>
        <v>0</v>
      </c>
      <c r="K785" s="136">
        <f t="shared" si="224"/>
        <v>0</v>
      </c>
      <c r="L785" s="136">
        <f t="shared" si="224"/>
        <v>0</v>
      </c>
      <c r="M785" s="136">
        <f t="shared" si="224"/>
        <v>0</v>
      </c>
      <c r="N785" s="136">
        <f t="shared" si="224"/>
        <v>0</v>
      </c>
      <c r="O785" s="136">
        <f t="shared" si="224"/>
        <v>0</v>
      </c>
      <c r="P785" s="136">
        <f t="shared" si="224"/>
        <v>0</v>
      </c>
      <c r="Q785" s="136">
        <f t="shared" si="224"/>
        <v>0</v>
      </c>
      <c r="R785" s="136">
        <f t="shared" si="224"/>
        <v>0</v>
      </c>
      <c r="S785" s="136">
        <f t="shared" si="224"/>
        <v>0</v>
      </c>
      <c r="T785" s="136">
        <f t="shared" si="224"/>
        <v>0</v>
      </c>
      <c r="U785" s="136">
        <f t="shared" si="224"/>
        <v>0</v>
      </c>
      <c r="V785" s="136">
        <f t="shared" si="224"/>
        <v>0</v>
      </c>
      <c r="W785" s="136">
        <f t="shared" si="224"/>
        <v>0</v>
      </c>
      <c r="X785" s="136">
        <f t="shared" si="224"/>
        <v>0</v>
      </c>
      <c r="Y785" s="136">
        <f t="shared" si="224"/>
        <v>0</v>
      </c>
      <c r="Z785" s="136">
        <f t="shared" si="224"/>
        <v>0</v>
      </c>
      <c r="AA785" s="136">
        <f t="shared" si="224"/>
        <v>0</v>
      </c>
      <c r="AB785" s="136">
        <f t="shared" si="224"/>
        <v>0</v>
      </c>
      <c r="AC785" s="136">
        <f t="shared" si="224"/>
        <v>0</v>
      </c>
      <c r="AD785" s="136">
        <f t="shared" si="224"/>
        <v>0</v>
      </c>
      <c r="AE785" s="136">
        <f t="shared" si="224"/>
        <v>0</v>
      </c>
      <c r="AF785" s="136">
        <f t="shared" si="224"/>
        <v>0</v>
      </c>
      <c r="AG785" s="136">
        <f t="shared" si="224"/>
        <v>0</v>
      </c>
      <c r="AH785" s="136">
        <f t="shared" si="224"/>
        <v>0</v>
      </c>
      <c r="AI785" s="136">
        <f t="shared" si="224"/>
        <v>0</v>
      </c>
      <c r="AJ785" s="136">
        <f t="shared" si="224"/>
        <v>0</v>
      </c>
      <c r="AK785" s="136">
        <f t="shared" si="224"/>
        <v>0</v>
      </c>
      <c r="AL785" s="136">
        <f t="shared" si="224"/>
        <v>0</v>
      </c>
      <c r="AM785" s="136">
        <f t="shared" si="224"/>
        <v>0</v>
      </c>
      <c r="AN785" s="136">
        <f t="shared" si="224"/>
        <v>0</v>
      </c>
      <c r="AO785" s="136">
        <f t="shared" si="224"/>
        <v>0</v>
      </c>
      <c r="AP785" s="136">
        <f t="shared" si="224"/>
        <v>0</v>
      </c>
      <c r="AQ785" s="136">
        <f t="shared" si="224"/>
        <v>0</v>
      </c>
      <c r="AR785" s="136">
        <f t="shared" si="224"/>
        <v>0</v>
      </c>
      <c r="AS785" s="136">
        <f t="shared" si="224"/>
        <v>0</v>
      </c>
      <c r="AT785" s="136">
        <f t="shared" si="224"/>
        <v>0</v>
      </c>
      <c r="AU785" s="136">
        <f t="shared" si="224"/>
        <v>0</v>
      </c>
      <c r="AV785" s="136">
        <f t="shared" si="224"/>
        <v>0</v>
      </c>
      <c r="AW785" s="136">
        <f t="shared" si="224"/>
        <v>0</v>
      </c>
      <c r="AX785" s="136">
        <f t="shared" si="224"/>
        <v>0</v>
      </c>
      <c r="AY785" s="136">
        <f t="shared" si="224"/>
        <v>0</v>
      </c>
      <c r="AZ785" s="136">
        <f t="shared" si="224"/>
        <v>0</v>
      </c>
      <c r="BA785" s="136">
        <f t="shared" si="224"/>
        <v>0</v>
      </c>
      <c r="BB785" s="136">
        <f t="shared" si="224"/>
        <v>0</v>
      </c>
      <c r="BC785" s="136">
        <f t="shared" si="224"/>
        <v>0</v>
      </c>
      <c r="BD785" s="136">
        <f t="shared" si="224"/>
        <v>0</v>
      </c>
      <c r="BE785" s="136">
        <f t="shared" si="224"/>
        <v>0</v>
      </c>
      <c r="BF785" s="136">
        <f t="shared" si="224"/>
        <v>0</v>
      </c>
      <c r="BG785" s="136">
        <f t="shared" si="224"/>
        <v>0</v>
      </c>
      <c r="BH785" s="136">
        <f t="shared" si="224"/>
        <v>0</v>
      </c>
      <c r="BI785" s="136">
        <f t="shared" si="224"/>
        <v>0</v>
      </c>
      <c r="BJ785" s="136">
        <f t="shared" si="224"/>
        <v>0</v>
      </c>
      <c r="BK785" s="136">
        <f t="shared" si="224"/>
        <v>0</v>
      </c>
      <c r="BL785" s="136">
        <f t="shared" si="224"/>
        <v>0</v>
      </c>
      <c r="BM785" s="136">
        <f t="shared" si="224"/>
        <v>0</v>
      </c>
      <c r="BN785" s="136">
        <f t="shared" si="224"/>
        <v>0</v>
      </c>
      <c r="BO785" s="136">
        <f t="shared" si="224"/>
        <v>0</v>
      </c>
      <c r="BP785" s="136">
        <f t="shared" si="224"/>
        <v>0</v>
      </c>
      <c r="BQ785" s="136">
        <f t="shared" si="224"/>
        <v>0</v>
      </c>
      <c r="BR785" s="136">
        <f t="shared" si="224"/>
        <v>0</v>
      </c>
      <c r="BS785" s="136">
        <f t="shared" si="222"/>
        <v>0</v>
      </c>
      <c r="BT785" s="136">
        <f t="shared" si="221"/>
        <v>0</v>
      </c>
      <c r="BU785" s="136">
        <f t="shared" si="221"/>
        <v>0</v>
      </c>
      <c r="BV785" s="136">
        <f t="shared" si="221"/>
        <v>0</v>
      </c>
      <c r="BW785" s="136">
        <f t="shared" si="221"/>
        <v>0</v>
      </c>
      <c r="BX785" s="136">
        <f t="shared" si="221"/>
        <v>0</v>
      </c>
      <c r="BY785" s="136">
        <f t="shared" si="221"/>
        <v>0</v>
      </c>
      <c r="CA785" s="136" t="e">
        <f>CA416-#REF!</f>
        <v>#REF!</v>
      </c>
      <c r="CB785" s="136" t="e">
        <f>CB416-#REF!</f>
        <v>#REF!</v>
      </c>
    </row>
    <row r="786" spans="8:80" hidden="1" x14ac:dyDescent="0.3">
      <c r="H786" s="136">
        <f t="shared" si="225"/>
        <v>0</v>
      </c>
      <c r="I786" s="136">
        <f t="shared" si="225"/>
        <v>0</v>
      </c>
      <c r="J786" s="136">
        <f t="shared" si="225"/>
        <v>0</v>
      </c>
      <c r="K786" s="136">
        <f t="shared" si="224"/>
        <v>0</v>
      </c>
      <c r="L786" s="136">
        <f t="shared" si="224"/>
        <v>0</v>
      </c>
      <c r="M786" s="136">
        <f t="shared" si="224"/>
        <v>0</v>
      </c>
      <c r="N786" s="136">
        <f t="shared" si="224"/>
        <v>0</v>
      </c>
      <c r="O786" s="136">
        <f t="shared" si="224"/>
        <v>0</v>
      </c>
      <c r="P786" s="136">
        <f t="shared" si="224"/>
        <v>0</v>
      </c>
      <c r="Q786" s="136">
        <f t="shared" si="224"/>
        <v>0</v>
      </c>
      <c r="R786" s="136">
        <f t="shared" si="224"/>
        <v>0</v>
      </c>
      <c r="S786" s="136">
        <f t="shared" si="224"/>
        <v>0</v>
      </c>
      <c r="T786" s="136">
        <f t="shared" si="224"/>
        <v>0</v>
      </c>
      <c r="U786" s="136">
        <f t="shared" si="224"/>
        <v>0</v>
      </c>
      <c r="V786" s="136">
        <f t="shared" si="224"/>
        <v>0</v>
      </c>
      <c r="W786" s="136">
        <f t="shared" si="224"/>
        <v>0</v>
      </c>
      <c r="X786" s="136">
        <f t="shared" si="224"/>
        <v>0</v>
      </c>
      <c r="Y786" s="136">
        <f t="shared" si="224"/>
        <v>0</v>
      </c>
      <c r="Z786" s="136">
        <f t="shared" si="224"/>
        <v>0</v>
      </c>
      <c r="AA786" s="136">
        <f t="shared" si="224"/>
        <v>0</v>
      </c>
      <c r="AB786" s="136">
        <f t="shared" si="224"/>
        <v>0</v>
      </c>
      <c r="AC786" s="136">
        <f t="shared" si="224"/>
        <v>0</v>
      </c>
      <c r="AD786" s="136">
        <f t="shared" si="224"/>
        <v>0</v>
      </c>
      <c r="AE786" s="136">
        <f t="shared" si="224"/>
        <v>0</v>
      </c>
      <c r="AF786" s="136">
        <f t="shared" si="224"/>
        <v>0</v>
      </c>
      <c r="AG786" s="136">
        <f t="shared" si="224"/>
        <v>0</v>
      </c>
      <c r="AH786" s="136">
        <f t="shared" si="224"/>
        <v>0</v>
      </c>
      <c r="AI786" s="136">
        <f t="shared" si="224"/>
        <v>0</v>
      </c>
      <c r="AJ786" s="136">
        <f t="shared" si="224"/>
        <v>0</v>
      </c>
      <c r="AK786" s="136">
        <f t="shared" si="224"/>
        <v>0</v>
      </c>
      <c r="AL786" s="136">
        <f t="shared" si="224"/>
        <v>0</v>
      </c>
      <c r="AM786" s="136">
        <f t="shared" si="224"/>
        <v>0</v>
      </c>
      <c r="AN786" s="136">
        <f t="shared" si="224"/>
        <v>0</v>
      </c>
      <c r="AO786" s="136">
        <f t="shared" si="224"/>
        <v>0</v>
      </c>
      <c r="AP786" s="136">
        <f t="shared" si="224"/>
        <v>0</v>
      </c>
      <c r="AQ786" s="136">
        <f t="shared" si="224"/>
        <v>0</v>
      </c>
      <c r="AR786" s="136">
        <f t="shared" si="224"/>
        <v>0</v>
      </c>
      <c r="AS786" s="136">
        <f t="shared" si="224"/>
        <v>0</v>
      </c>
      <c r="AT786" s="136">
        <f t="shared" si="224"/>
        <v>0</v>
      </c>
      <c r="AU786" s="136">
        <f t="shared" si="224"/>
        <v>0</v>
      </c>
      <c r="AV786" s="136">
        <f t="shared" si="224"/>
        <v>0</v>
      </c>
      <c r="AW786" s="136">
        <f t="shared" si="224"/>
        <v>0</v>
      </c>
      <c r="AX786" s="136">
        <f t="shared" si="224"/>
        <v>0</v>
      </c>
      <c r="AY786" s="136">
        <f t="shared" si="224"/>
        <v>0</v>
      </c>
      <c r="AZ786" s="136">
        <f t="shared" si="224"/>
        <v>0</v>
      </c>
      <c r="BA786" s="136">
        <f t="shared" si="224"/>
        <v>0</v>
      </c>
      <c r="BB786" s="136">
        <f t="shared" si="224"/>
        <v>0</v>
      </c>
      <c r="BC786" s="136">
        <f t="shared" si="224"/>
        <v>0</v>
      </c>
      <c r="BD786" s="136">
        <f t="shared" si="224"/>
        <v>0</v>
      </c>
      <c r="BE786" s="136">
        <f t="shared" si="224"/>
        <v>0</v>
      </c>
      <c r="BF786" s="136">
        <f t="shared" si="224"/>
        <v>0</v>
      </c>
      <c r="BG786" s="136">
        <f t="shared" si="224"/>
        <v>0</v>
      </c>
      <c r="BH786" s="136">
        <f t="shared" si="224"/>
        <v>0</v>
      </c>
      <c r="BI786" s="136">
        <f t="shared" si="224"/>
        <v>0</v>
      </c>
      <c r="BJ786" s="136">
        <f t="shared" si="224"/>
        <v>0</v>
      </c>
      <c r="BK786" s="136">
        <f t="shared" si="224"/>
        <v>0</v>
      </c>
      <c r="BL786" s="136">
        <f t="shared" si="224"/>
        <v>0</v>
      </c>
      <c r="BM786" s="136">
        <f t="shared" si="224"/>
        <v>0</v>
      </c>
      <c r="BN786" s="136">
        <f t="shared" si="224"/>
        <v>0</v>
      </c>
      <c r="BO786" s="136">
        <f t="shared" si="224"/>
        <v>0</v>
      </c>
      <c r="BP786" s="136">
        <f t="shared" si="224"/>
        <v>0</v>
      </c>
      <c r="BQ786" s="136">
        <f t="shared" si="224"/>
        <v>0</v>
      </c>
      <c r="BR786" s="136">
        <f t="shared" si="224"/>
        <v>0</v>
      </c>
      <c r="BS786" s="136">
        <f t="shared" si="222"/>
        <v>0</v>
      </c>
      <c r="BT786" s="136">
        <f t="shared" si="221"/>
        <v>0</v>
      </c>
      <c r="BU786" s="136">
        <f t="shared" si="221"/>
        <v>0</v>
      </c>
      <c r="BV786" s="136">
        <f t="shared" si="221"/>
        <v>0</v>
      </c>
      <c r="BW786" s="136">
        <f t="shared" si="221"/>
        <v>0</v>
      </c>
      <c r="BX786" s="136">
        <f t="shared" si="221"/>
        <v>0</v>
      </c>
      <c r="BY786" s="136">
        <f t="shared" si="221"/>
        <v>0</v>
      </c>
      <c r="CA786" s="136" t="e">
        <f>CA417-#REF!</f>
        <v>#REF!</v>
      </c>
      <c r="CB786" s="136" t="e">
        <f>CB417-#REF!</f>
        <v>#REF!</v>
      </c>
    </row>
    <row r="787" spans="8:80" hidden="1" x14ac:dyDescent="0.3">
      <c r="H787" s="136">
        <f t="shared" si="225"/>
        <v>0</v>
      </c>
      <c r="I787" s="136">
        <f t="shared" si="225"/>
        <v>0</v>
      </c>
      <c r="J787" s="136">
        <f t="shared" si="225"/>
        <v>0</v>
      </c>
      <c r="K787" s="136">
        <f t="shared" si="224"/>
        <v>0</v>
      </c>
      <c r="L787" s="136">
        <f t="shared" si="224"/>
        <v>0</v>
      </c>
      <c r="M787" s="136">
        <f t="shared" si="224"/>
        <v>0</v>
      </c>
      <c r="N787" s="136">
        <f t="shared" si="224"/>
        <v>0</v>
      </c>
      <c r="O787" s="136">
        <f t="shared" si="224"/>
        <v>0</v>
      </c>
      <c r="P787" s="136">
        <f t="shared" si="224"/>
        <v>0</v>
      </c>
      <c r="Q787" s="136">
        <f t="shared" si="224"/>
        <v>0</v>
      </c>
      <c r="R787" s="136">
        <f t="shared" si="224"/>
        <v>0</v>
      </c>
      <c r="S787" s="136">
        <f t="shared" si="224"/>
        <v>0</v>
      </c>
      <c r="T787" s="136">
        <f t="shared" si="224"/>
        <v>0</v>
      </c>
      <c r="U787" s="136">
        <f t="shared" si="224"/>
        <v>0</v>
      </c>
      <c r="V787" s="136">
        <f t="shared" si="224"/>
        <v>0</v>
      </c>
      <c r="W787" s="136">
        <f t="shared" si="224"/>
        <v>0</v>
      </c>
      <c r="X787" s="136">
        <f t="shared" si="224"/>
        <v>0</v>
      </c>
      <c r="Y787" s="136">
        <f t="shared" si="224"/>
        <v>0</v>
      </c>
      <c r="Z787" s="136">
        <f t="shared" si="224"/>
        <v>0</v>
      </c>
      <c r="AA787" s="136">
        <f t="shared" si="224"/>
        <v>0</v>
      </c>
      <c r="AB787" s="136">
        <f t="shared" si="224"/>
        <v>0</v>
      </c>
      <c r="AC787" s="136">
        <f t="shared" si="224"/>
        <v>0</v>
      </c>
      <c r="AD787" s="136">
        <f t="shared" si="224"/>
        <v>0</v>
      </c>
      <c r="AE787" s="136">
        <f t="shared" si="224"/>
        <v>0</v>
      </c>
      <c r="AF787" s="136">
        <f t="shared" si="224"/>
        <v>0</v>
      </c>
      <c r="AG787" s="136">
        <f t="shared" si="224"/>
        <v>0</v>
      </c>
      <c r="AH787" s="136">
        <f t="shared" si="224"/>
        <v>0</v>
      </c>
      <c r="AI787" s="136">
        <f t="shared" si="224"/>
        <v>0</v>
      </c>
      <c r="AJ787" s="136">
        <f t="shared" si="224"/>
        <v>0</v>
      </c>
      <c r="AK787" s="136">
        <f t="shared" si="224"/>
        <v>0</v>
      </c>
      <c r="AL787" s="136">
        <f t="shared" si="224"/>
        <v>0</v>
      </c>
      <c r="AM787" s="136">
        <f t="shared" si="224"/>
        <v>0</v>
      </c>
      <c r="AN787" s="136">
        <f t="shared" si="224"/>
        <v>0</v>
      </c>
      <c r="AO787" s="136">
        <f t="shared" si="224"/>
        <v>0</v>
      </c>
      <c r="AP787" s="136">
        <f t="shared" si="224"/>
        <v>0</v>
      </c>
      <c r="AQ787" s="136">
        <f t="shared" si="224"/>
        <v>0</v>
      </c>
      <c r="AR787" s="136">
        <f t="shared" si="224"/>
        <v>0</v>
      </c>
      <c r="AS787" s="136">
        <f t="shared" si="224"/>
        <v>0</v>
      </c>
      <c r="AT787" s="136">
        <f t="shared" si="224"/>
        <v>0</v>
      </c>
      <c r="AU787" s="136">
        <f t="shared" si="224"/>
        <v>0</v>
      </c>
      <c r="AV787" s="136">
        <f t="shared" si="224"/>
        <v>0</v>
      </c>
      <c r="AW787" s="136">
        <f t="shared" si="224"/>
        <v>0</v>
      </c>
      <c r="AX787" s="136">
        <f t="shared" si="224"/>
        <v>0</v>
      </c>
      <c r="AY787" s="136">
        <f t="shared" si="224"/>
        <v>0</v>
      </c>
      <c r="AZ787" s="136">
        <f t="shared" si="224"/>
        <v>0</v>
      </c>
      <c r="BA787" s="136">
        <f t="shared" si="224"/>
        <v>0</v>
      </c>
      <c r="BB787" s="136">
        <f t="shared" si="224"/>
        <v>0</v>
      </c>
      <c r="BC787" s="136">
        <f t="shared" si="224"/>
        <v>0</v>
      </c>
      <c r="BD787" s="136">
        <f t="shared" si="224"/>
        <v>0</v>
      </c>
      <c r="BE787" s="136">
        <f t="shared" si="224"/>
        <v>0</v>
      </c>
      <c r="BF787" s="136">
        <f t="shared" si="224"/>
        <v>0</v>
      </c>
      <c r="BG787" s="136">
        <f t="shared" si="224"/>
        <v>0</v>
      </c>
      <c r="BH787" s="136">
        <f t="shared" si="224"/>
        <v>0</v>
      </c>
      <c r="BI787" s="136">
        <f t="shared" si="224"/>
        <v>0</v>
      </c>
      <c r="BJ787" s="136">
        <f t="shared" si="224"/>
        <v>0</v>
      </c>
      <c r="BK787" s="136">
        <f t="shared" si="224"/>
        <v>0</v>
      </c>
      <c r="BL787" s="136">
        <f t="shared" si="224"/>
        <v>0</v>
      </c>
      <c r="BM787" s="136">
        <f t="shared" si="224"/>
        <v>0</v>
      </c>
      <c r="BN787" s="136">
        <f t="shared" si="224"/>
        <v>0</v>
      </c>
      <c r="BO787" s="136">
        <f t="shared" si="224"/>
        <v>0</v>
      </c>
      <c r="BP787" s="136">
        <f t="shared" si="224"/>
        <v>0</v>
      </c>
      <c r="BQ787" s="136">
        <f t="shared" si="224"/>
        <v>0</v>
      </c>
      <c r="BR787" s="136">
        <f t="shared" si="224"/>
        <v>0</v>
      </c>
      <c r="BS787" s="136">
        <f t="shared" si="222"/>
        <v>0</v>
      </c>
      <c r="BT787" s="136">
        <f t="shared" si="221"/>
        <v>0</v>
      </c>
      <c r="BU787" s="136">
        <f t="shared" si="221"/>
        <v>0</v>
      </c>
      <c r="BV787" s="136">
        <f t="shared" si="221"/>
        <v>0</v>
      </c>
      <c r="BW787" s="136">
        <f t="shared" si="221"/>
        <v>0</v>
      </c>
      <c r="BX787" s="136">
        <f t="shared" si="221"/>
        <v>0</v>
      </c>
      <c r="BY787" s="136">
        <f t="shared" si="221"/>
        <v>0</v>
      </c>
      <c r="CA787" s="136" t="e">
        <f>CA418-#REF!</f>
        <v>#REF!</v>
      </c>
      <c r="CB787" s="136" t="e">
        <f>CB418-#REF!</f>
        <v>#REF!</v>
      </c>
    </row>
    <row r="788" spans="8:80" hidden="1" x14ac:dyDescent="0.3">
      <c r="H788" s="136">
        <f t="shared" si="225"/>
        <v>0</v>
      </c>
      <c r="I788" s="136">
        <f t="shared" si="225"/>
        <v>0</v>
      </c>
      <c r="J788" s="136">
        <f t="shared" si="225"/>
        <v>0</v>
      </c>
      <c r="K788" s="136">
        <f t="shared" si="224"/>
        <v>0</v>
      </c>
      <c r="L788" s="136">
        <f t="shared" si="224"/>
        <v>0</v>
      </c>
      <c r="M788" s="136">
        <f t="shared" si="224"/>
        <v>0</v>
      </c>
      <c r="N788" s="136">
        <f t="shared" si="224"/>
        <v>0</v>
      </c>
      <c r="O788" s="136">
        <f t="shared" si="224"/>
        <v>0</v>
      </c>
      <c r="P788" s="136">
        <f t="shared" si="224"/>
        <v>0</v>
      </c>
      <c r="Q788" s="136">
        <f t="shared" si="224"/>
        <v>0</v>
      </c>
      <c r="R788" s="136">
        <f t="shared" si="224"/>
        <v>0</v>
      </c>
      <c r="S788" s="136">
        <f t="shared" si="224"/>
        <v>0</v>
      </c>
      <c r="T788" s="136">
        <f t="shared" si="224"/>
        <v>0</v>
      </c>
      <c r="U788" s="136">
        <f t="shared" si="224"/>
        <v>0</v>
      </c>
      <c r="V788" s="136">
        <f t="shared" si="224"/>
        <v>0</v>
      </c>
      <c r="W788" s="136">
        <f t="shared" si="224"/>
        <v>0</v>
      </c>
      <c r="X788" s="136">
        <f t="shared" si="224"/>
        <v>0</v>
      </c>
      <c r="Y788" s="136">
        <f t="shared" si="224"/>
        <v>0</v>
      </c>
      <c r="Z788" s="136">
        <f t="shared" ref="Z788:BR791" si="226">Z419-CR419</f>
        <v>0</v>
      </c>
      <c r="AA788" s="136">
        <f t="shared" si="226"/>
        <v>0</v>
      </c>
      <c r="AB788" s="136">
        <f t="shared" si="226"/>
        <v>0</v>
      </c>
      <c r="AC788" s="136">
        <f t="shared" si="226"/>
        <v>0</v>
      </c>
      <c r="AD788" s="136">
        <f t="shared" si="226"/>
        <v>0</v>
      </c>
      <c r="AE788" s="136">
        <f t="shared" si="226"/>
        <v>0</v>
      </c>
      <c r="AF788" s="136">
        <f t="shared" si="226"/>
        <v>0</v>
      </c>
      <c r="AG788" s="136">
        <f t="shared" si="226"/>
        <v>0</v>
      </c>
      <c r="AH788" s="136">
        <f t="shared" si="226"/>
        <v>0</v>
      </c>
      <c r="AI788" s="136">
        <f t="shared" si="226"/>
        <v>0</v>
      </c>
      <c r="AJ788" s="136">
        <f t="shared" si="226"/>
        <v>0</v>
      </c>
      <c r="AK788" s="136">
        <f t="shared" si="226"/>
        <v>0</v>
      </c>
      <c r="AL788" s="136">
        <f t="shared" si="226"/>
        <v>0</v>
      </c>
      <c r="AM788" s="136">
        <f t="shared" si="226"/>
        <v>0</v>
      </c>
      <c r="AN788" s="136">
        <f t="shared" si="226"/>
        <v>0</v>
      </c>
      <c r="AO788" s="136">
        <f t="shared" si="226"/>
        <v>0</v>
      </c>
      <c r="AP788" s="136">
        <f t="shared" si="226"/>
        <v>0</v>
      </c>
      <c r="AQ788" s="136">
        <f t="shared" si="226"/>
        <v>0</v>
      </c>
      <c r="AR788" s="136">
        <f t="shared" si="226"/>
        <v>0</v>
      </c>
      <c r="AS788" s="136">
        <f t="shared" si="226"/>
        <v>0</v>
      </c>
      <c r="AT788" s="136">
        <f t="shared" si="226"/>
        <v>0</v>
      </c>
      <c r="AU788" s="136">
        <f t="shared" si="226"/>
        <v>0</v>
      </c>
      <c r="AV788" s="136">
        <f t="shared" si="226"/>
        <v>0</v>
      </c>
      <c r="AW788" s="136">
        <f t="shared" si="226"/>
        <v>0</v>
      </c>
      <c r="AX788" s="136">
        <f t="shared" si="226"/>
        <v>0</v>
      </c>
      <c r="AY788" s="136">
        <f t="shared" si="226"/>
        <v>0</v>
      </c>
      <c r="AZ788" s="136">
        <f t="shared" si="226"/>
        <v>0</v>
      </c>
      <c r="BA788" s="136">
        <f t="shared" si="226"/>
        <v>0</v>
      </c>
      <c r="BB788" s="136">
        <f t="shared" si="226"/>
        <v>0</v>
      </c>
      <c r="BC788" s="136">
        <f t="shared" si="226"/>
        <v>0</v>
      </c>
      <c r="BD788" s="136">
        <f t="shared" si="226"/>
        <v>0</v>
      </c>
      <c r="BE788" s="136">
        <f t="shared" si="226"/>
        <v>0</v>
      </c>
      <c r="BF788" s="136">
        <f t="shared" si="226"/>
        <v>0</v>
      </c>
      <c r="BG788" s="136">
        <f t="shared" si="226"/>
        <v>0</v>
      </c>
      <c r="BH788" s="136">
        <f t="shared" si="226"/>
        <v>0</v>
      </c>
      <c r="BI788" s="136">
        <f t="shared" si="226"/>
        <v>0</v>
      </c>
      <c r="BJ788" s="136">
        <f t="shared" si="226"/>
        <v>0</v>
      </c>
      <c r="BK788" s="136">
        <f t="shared" si="226"/>
        <v>0</v>
      </c>
      <c r="BL788" s="136">
        <f t="shared" si="226"/>
        <v>0</v>
      </c>
      <c r="BM788" s="136">
        <f t="shared" si="226"/>
        <v>0</v>
      </c>
      <c r="BN788" s="136">
        <f t="shared" si="226"/>
        <v>0</v>
      </c>
      <c r="BO788" s="136">
        <f t="shared" si="226"/>
        <v>0</v>
      </c>
      <c r="BP788" s="136">
        <f t="shared" si="226"/>
        <v>0</v>
      </c>
      <c r="BQ788" s="136">
        <f t="shared" si="226"/>
        <v>0</v>
      </c>
      <c r="BR788" s="136">
        <f t="shared" si="226"/>
        <v>0</v>
      </c>
      <c r="BS788" s="136">
        <f t="shared" si="222"/>
        <v>0</v>
      </c>
      <c r="BT788" s="136">
        <f t="shared" si="221"/>
        <v>0</v>
      </c>
      <c r="BU788" s="136">
        <f t="shared" si="221"/>
        <v>0</v>
      </c>
      <c r="BV788" s="136">
        <f t="shared" si="221"/>
        <v>0</v>
      </c>
      <c r="BW788" s="136">
        <f t="shared" si="221"/>
        <v>0</v>
      </c>
      <c r="BX788" s="136">
        <f t="shared" si="221"/>
        <v>0</v>
      </c>
      <c r="BY788" s="136">
        <f t="shared" si="221"/>
        <v>0</v>
      </c>
      <c r="CA788" s="136" t="e">
        <f>CA419-#REF!</f>
        <v>#REF!</v>
      </c>
      <c r="CB788" s="136" t="e">
        <f>CB419-#REF!</f>
        <v>#REF!</v>
      </c>
    </row>
    <row r="789" spans="8:80" hidden="1" x14ac:dyDescent="0.3">
      <c r="H789" s="136">
        <f t="shared" si="225"/>
        <v>0</v>
      </c>
      <c r="I789" s="136">
        <f t="shared" si="225"/>
        <v>0</v>
      </c>
      <c r="J789" s="136">
        <f t="shared" si="225"/>
        <v>0</v>
      </c>
      <c r="K789" s="136">
        <f t="shared" si="225"/>
        <v>0</v>
      </c>
      <c r="L789" s="136">
        <f t="shared" si="225"/>
        <v>0</v>
      </c>
      <c r="M789" s="136">
        <f t="shared" si="225"/>
        <v>0</v>
      </c>
      <c r="N789" s="136">
        <f t="shared" si="225"/>
        <v>0</v>
      </c>
      <c r="O789" s="136">
        <f t="shared" si="225"/>
        <v>0</v>
      </c>
      <c r="P789" s="136">
        <f t="shared" si="225"/>
        <v>0</v>
      </c>
      <c r="Q789" s="136">
        <f t="shared" si="225"/>
        <v>0</v>
      </c>
      <c r="R789" s="136">
        <f t="shared" si="225"/>
        <v>0</v>
      </c>
      <c r="S789" s="136">
        <f t="shared" si="225"/>
        <v>0</v>
      </c>
      <c r="T789" s="136">
        <f t="shared" si="225"/>
        <v>0</v>
      </c>
      <c r="U789" s="136">
        <f t="shared" si="225"/>
        <v>0</v>
      </c>
      <c r="V789" s="136">
        <f t="shared" si="225"/>
        <v>0</v>
      </c>
      <c r="W789" s="136">
        <f t="shared" si="225"/>
        <v>0</v>
      </c>
      <c r="X789" s="136">
        <f t="shared" ref="X789:Y791" si="227">X420-CP420</f>
        <v>0</v>
      </c>
      <c r="Y789" s="136">
        <f t="shared" si="227"/>
        <v>0</v>
      </c>
      <c r="Z789" s="136">
        <f t="shared" si="226"/>
        <v>0</v>
      </c>
      <c r="AA789" s="136">
        <f t="shared" si="226"/>
        <v>0</v>
      </c>
      <c r="AB789" s="136">
        <f t="shared" si="226"/>
        <v>0</v>
      </c>
      <c r="AC789" s="136">
        <f t="shared" si="226"/>
        <v>0</v>
      </c>
      <c r="AD789" s="136">
        <f t="shared" si="226"/>
        <v>0</v>
      </c>
      <c r="AE789" s="136">
        <f t="shared" si="226"/>
        <v>0</v>
      </c>
      <c r="AF789" s="136">
        <f t="shared" si="226"/>
        <v>0</v>
      </c>
      <c r="AG789" s="136">
        <f t="shared" si="226"/>
        <v>0</v>
      </c>
      <c r="AH789" s="136">
        <f t="shared" si="226"/>
        <v>0</v>
      </c>
      <c r="AI789" s="136">
        <f t="shared" si="226"/>
        <v>0</v>
      </c>
      <c r="AJ789" s="136">
        <f t="shared" si="226"/>
        <v>0</v>
      </c>
      <c r="AK789" s="136">
        <f t="shared" si="226"/>
        <v>0</v>
      </c>
      <c r="AL789" s="136">
        <f t="shared" si="226"/>
        <v>0</v>
      </c>
      <c r="AM789" s="136">
        <f t="shared" si="226"/>
        <v>0</v>
      </c>
      <c r="AN789" s="136">
        <f t="shared" si="226"/>
        <v>0</v>
      </c>
      <c r="AO789" s="136">
        <f t="shared" si="226"/>
        <v>0</v>
      </c>
      <c r="AP789" s="136">
        <f t="shared" si="226"/>
        <v>0</v>
      </c>
      <c r="AQ789" s="136">
        <f t="shared" si="226"/>
        <v>0</v>
      </c>
      <c r="AR789" s="136">
        <f t="shared" si="226"/>
        <v>0</v>
      </c>
      <c r="AS789" s="136">
        <f t="shared" si="226"/>
        <v>0</v>
      </c>
      <c r="AT789" s="136">
        <f t="shared" si="226"/>
        <v>0</v>
      </c>
      <c r="AU789" s="136">
        <f t="shared" si="226"/>
        <v>0</v>
      </c>
      <c r="AV789" s="136">
        <f t="shared" si="226"/>
        <v>0</v>
      </c>
      <c r="AW789" s="136">
        <f t="shared" si="226"/>
        <v>0</v>
      </c>
      <c r="AX789" s="136">
        <f t="shared" si="226"/>
        <v>0</v>
      </c>
      <c r="AY789" s="136">
        <f t="shared" si="226"/>
        <v>0</v>
      </c>
      <c r="AZ789" s="136">
        <f t="shared" si="226"/>
        <v>0</v>
      </c>
      <c r="BA789" s="136">
        <f t="shared" si="226"/>
        <v>0</v>
      </c>
      <c r="BB789" s="136">
        <f t="shared" si="226"/>
        <v>0</v>
      </c>
      <c r="BC789" s="136">
        <f t="shared" si="226"/>
        <v>0</v>
      </c>
      <c r="BD789" s="136">
        <f t="shared" si="226"/>
        <v>0</v>
      </c>
      <c r="BE789" s="136">
        <f t="shared" si="226"/>
        <v>0</v>
      </c>
      <c r="BF789" s="136">
        <f t="shared" si="226"/>
        <v>0</v>
      </c>
      <c r="BG789" s="136">
        <f t="shared" si="226"/>
        <v>0</v>
      </c>
      <c r="BH789" s="136">
        <f t="shared" si="226"/>
        <v>0</v>
      </c>
      <c r="BI789" s="136">
        <f t="shared" si="226"/>
        <v>0</v>
      </c>
      <c r="BJ789" s="136">
        <f t="shared" si="226"/>
        <v>0</v>
      </c>
      <c r="BK789" s="136">
        <f t="shared" si="226"/>
        <v>0</v>
      </c>
      <c r="BL789" s="136">
        <f t="shared" si="226"/>
        <v>0</v>
      </c>
      <c r="BM789" s="136">
        <f t="shared" si="226"/>
        <v>0</v>
      </c>
      <c r="BN789" s="136">
        <f t="shared" si="226"/>
        <v>0</v>
      </c>
      <c r="BO789" s="136">
        <f t="shared" si="226"/>
        <v>0</v>
      </c>
      <c r="BP789" s="136">
        <f t="shared" si="226"/>
        <v>0</v>
      </c>
      <c r="BQ789" s="136">
        <f t="shared" si="226"/>
        <v>0</v>
      </c>
      <c r="BR789" s="136">
        <f t="shared" si="226"/>
        <v>0</v>
      </c>
      <c r="BS789" s="136">
        <f t="shared" si="222"/>
        <v>0</v>
      </c>
      <c r="BT789" s="136">
        <f t="shared" si="221"/>
        <v>0</v>
      </c>
      <c r="BU789" s="136">
        <f t="shared" si="221"/>
        <v>0</v>
      </c>
      <c r="BV789" s="136">
        <f t="shared" si="221"/>
        <v>0</v>
      </c>
      <c r="BW789" s="136">
        <f t="shared" si="221"/>
        <v>0</v>
      </c>
      <c r="BX789" s="136">
        <f t="shared" si="221"/>
        <v>0</v>
      </c>
      <c r="BY789" s="136">
        <f t="shared" si="221"/>
        <v>0</v>
      </c>
      <c r="CA789" s="136" t="e">
        <f>CA420-#REF!</f>
        <v>#REF!</v>
      </c>
      <c r="CB789" s="136" t="e">
        <f>CB420-#REF!</f>
        <v>#REF!</v>
      </c>
    </row>
    <row r="790" spans="8:80" hidden="1" x14ac:dyDescent="0.3">
      <c r="H790" s="136">
        <f t="shared" si="225"/>
        <v>0</v>
      </c>
      <c r="I790" s="136">
        <f t="shared" si="225"/>
        <v>0</v>
      </c>
      <c r="J790" s="136">
        <f t="shared" si="225"/>
        <v>0</v>
      </c>
      <c r="K790" s="136">
        <f t="shared" si="225"/>
        <v>0</v>
      </c>
      <c r="L790" s="136">
        <f t="shared" si="225"/>
        <v>0</v>
      </c>
      <c r="M790" s="136">
        <f t="shared" si="225"/>
        <v>0</v>
      </c>
      <c r="N790" s="136">
        <f t="shared" si="225"/>
        <v>0</v>
      </c>
      <c r="O790" s="136">
        <f t="shared" si="225"/>
        <v>0</v>
      </c>
      <c r="P790" s="136">
        <f t="shared" si="225"/>
        <v>0</v>
      </c>
      <c r="Q790" s="136">
        <f t="shared" si="225"/>
        <v>0</v>
      </c>
      <c r="R790" s="136">
        <f t="shared" si="225"/>
        <v>0</v>
      </c>
      <c r="S790" s="136">
        <f t="shared" si="225"/>
        <v>0</v>
      </c>
      <c r="T790" s="136">
        <f t="shared" si="225"/>
        <v>0</v>
      </c>
      <c r="U790" s="136">
        <f t="shared" si="225"/>
        <v>0</v>
      </c>
      <c r="V790" s="136">
        <f t="shared" si="225"/>
        <v>0</v>
      </c>
      <c r="W790" s="136">
        <f t="shared" si="225"/>
        <v>0</v>
      </c>
      <c r="X790" s="136">
        <f t="shared" si="227"/>
        <v>0</v>
      </c>
      <c r="Y790" s="136">
        <f t="shared" si="227"/>
        <v>0</v>
      </c>
      <c r="Z790" s="136">
        <f t="shared" si="226"/>
        <v>0</v>
      </c>
      <c r="AA790" s="136">
        <f t="shared" si="226"/>
        <v>0</v>
      </c>
      <c r="AB790" s="136">
        <f t="shared" si="226"/>
        <v>0</v>
      </c>
      <c r="AC790" s="136">
        <f t="shared" si="226"/>
        <v>0</v>
      </c>
      <c r="AD790" s="136">
        <f t="shared" si="226"/>
        <v>0</v>
      </c>
      <c r="AE790" s="136">
        <f t="shared" si="226"/>
        <v>0</v>
      </c>
      <c r="AF790" s="136">
        <f t="shared" si="226"/>
        <v>0</v>
      </c>
      <c r="AG790" s="136">
        <f t="shared" si="226"/>
        <v>0</v>
      </c>
      <c r="AH790" s="136">
        <f t="shared" si="226"/>
        <v>0</v>
      </c>
      <c r="AI790" s="136">
        <f t="shared" si="226"/>
        <v>0</v>
      </c>
      <c r="AJ790" s="136">
        <f t="shared" si="226"/>
        <v>0</v>
      </c>
      <c r="AK790" s="136">
        <f t="shared" si="226"/>
        <v>0</v>
      </c>
      <c r="AL790" s="136">
        <f t="shared" si="226"/>
        <v>0</v>
      </c>
      <c r="AM790" s="136">
        <f t="shared" si="226"/>
        <v>0</v>
      </c>
      <c r="AN790" s="136">
        <f t="shared" si="226"/>
        <v>0</v>
      </c>
      <c r="AO790" s="136">
        <f t="shared" si="226"/>
        <v>0</v>
      </c>
      <c r="AP790" s="136">
        <f t="shared" si="226"/>
        <v>0</v>
      </c>
      <c r="AQ790" s="136">
        <f t="shared" si="226"/>
        <v>0</v>
      </c>
      <c r="AR790" s="136">
        <f t="shared" si="226"/>
        <v>0</v>
      </c>
      <c r="AS790" s="136">
        <f t="shared" si="226"/>
        <v>0</v>
      </c>
      <c r="AT790" s="136">
        <f t="shared" si="226"/>
        <v>0</v>
      </c>
      <c r="AU790" s="136">
        <f t="shared" si="226"/>
        <v>0</v>
      </c>
      <c r="AV790" s="136">
        <f t="shared" si="226"/>
        <v>0</v>
      </c>
      <c r="AW790" s="136">
        <f t="shared" si="226"/>
        <v>0</v>
      </c>
      <c r="AX790" s="136">
        <f t="shared" si="226"/>
        <v>0</v>
      </c>
      <c r="AY790" s="136">
        <f t="shared" si="226"/>
        <v>0</v>
      </c>
      <c r="AZ790" s="136">
        <f t="shared" si="226"/>
        <v>0</v>
      </c>
      <c r="BA790" s="136">
        <f t="shared" si="226"/>
        <v>0</v>
      </c>
      <c r="BB790" s="136">
        <f t="shared" si="226"/>
        <v>0</v>
      </c>
      <c r="BC790" s="136">
        <f t="shared" si="226"/>
        <v>0</v>
      </c>
      <c r="BD790" s="136">
        <f t="shared" si="226"/>
        <v>0</v>
      </c>
      <c r="BE790" s="136">
        <f t="shared" si="226"/>
        <v>0</v>
      </c>
      <c r="BF790" s="136">
        <f t="shared" si="226"/>
        <v>0</v>
      </c>
      <c r="BG790" s="136">
        <f t="shared" si="226"/>
        <v>0</v>
      </c>
      <c r="BH790" s="136">
        <f t="shared" si="226"/>
        <v>0</v>
      </c>
      <c r="BI790" s="136">
        <f t="shared" si="226"/>
        <v>0</v>
      </c>
      <c r="BJ790" s="136">
        <f t="shared" si="226"/>
        <v>0</v>
      </c>
      <c r="BK790" s="136">
        <f t="shared" si="226"/>
        <v>0</v>
      </c>
      <c r="BL790" s="136">
        <f t="shared" si="226"/>
        <v>0</v>
      </c>
      <c r="BM790" s="136">
        <f t="shared" si="226"/>
        <v>0</v>
      </c>
      <c r="BN790" s="136">
        <f t="shared" si="226"/>
        <v>0</v>
      </c>
      <c r="BO790" s="136">
        <f t="shared" si="226"/>
        <v>0</v>
      </c>
      <c r="BP790" s="136">
        <f t="shared" si="226"/>
        <v>0</v>
      </c>
      <c r="BQ790" s="136">
        <f t="shared" si="226"/>
        <v>0</v>
      </c>
      <c r="BR790" s="136">
        <f t="shared" si="226"/>
        <v>0</v>
      </c>
      <c r="BS790" s="136">
        <f t="shared" si="222"/>
        <v>0</v>
      </c>
      <c r="BT790" s="136">
        <f t="shared" si="221"/>
        <v>0</v>
      </c>
      <c r="BU790" s="136">
        <f t="shared" si="221"/>
        <v>0</v>
      </c>
      <c r="BV790" s="136">
        <f t="shared" si="221"/>
        <v>0</v>
      </c>
      <c r="BW790" s="136">
        <f t="shared" si="221"/>
        <v>0</v>
      </c>
      <c r="BX790" s="136">
        <f t="shared" si="221"/>
        <v>0</v>
      </c>
      <c r="BY790" s="136">
        <f t="shared" si="221"/>
        <v>0</v>
      </c>
      <c r="CA790" s="136" t="e">
        <f>CA421-#REF!</f>
        <v>#REF!</v>
      </c>
      <c r="CB790" s="136" t="e">
        <f>CB421-#REF!</f>
        <v>#REF!</v>
      </c>
    </row>
    <row r="791" spans="8:80" hidden="1" x14ac:dyDescent="0.3">
      <c r="H791" s="136">
        <f t="shared" si="225"/>
        <v>0</v>
      </c>
      <c r="I791" s="136">
        <f t="shared" si="225"/>
        <v>0</v>
      </c>
      <c r="J791" s="136">
        <f t="shared" si="225"/>
        <v>0</v>
      </c>
      <c r="K791" s="136">
        <f t="shared" si="225"/>
        <v>0</v>
      </c>
      <c r="L791" s="136">
        <f t="shared" si="225"/>
        <v>0</v>
      </c>
      <c r="M791" s="136">
        <f t="shared" si="225"/>
        <v>0</v>
      </c>
      <c r="N791" s="136">
        <f t="shared" si="225"/>
        <v>0</v>
      </c>
      <c r="O791" s="136">
        <f t="shared" si="225"/>
        <v>0</v>
      </c>
      <c r="P791" s="136">
        <f t="shared" si="225"/>
        <v>0</v>
      </c>
      <c r="Q791" s="136">
        <f t="shared" si="225"/>
        <v>0</v>
      </c>
      <c r="R791" s="136">
        <f t="shared" si="225"/>
        <v>0</v>
      </c>
      <c r="S791" s="136">
        <f t="shared" si="225"/>
        <v>0</v>
      </c>
      <c r="T791" s="136">
        <f t="shared" si="225"/>
        <v>0</v>
      </c>
      <c r="U791" s="136">
        <f t="shared" si="225"/>
        <v>0</v>
      </c>
      <c r="V791" s="136">
        <f t="shared" si="225"/>
        <v>0</v>
      </c>
      <c r="W791" s="136">
        <f t="shared" si="225"/>
        <v>0</v>
      </c>
      <c r="X791" s="136">
        <f t="shared" si="227"/>
        <v>0</v>
      </c>
      <c r="Y791" s="136">
        <f t="shared" si="227"/>
        <v>0</v>
      </c>
      <c r="Z791" s="136">
        <f t="shared" si="226"/>
        <v>0</v>
      </c>
      <c r="AA791" s="136">
        <f t="shared" si="226"/>
        <v>0</v>
      </c>
      <c r="AB791" s="136">
        <f t="shared" si="226"/>
        <v>0</v>
      </c>
      <c r="AC791" s="136">
        <f t="shared" si="226"/>
        <v>0</v>
      </c>
      <c r="AD791" s="136">
        <f t="shared" si="226"/>
        <v>0</v>
      </c>
      <c r="AE791" s="136">
        <f t="shared" si="226"/>
        <v>0</v>
      </c>
      <c r="AF791" s="136">
        <f t="shared" si="226"/>
        <v>0</v>
      </c>
      <c r="AG791" s="136">
        <f t="shared" si="226"/>
        <v>0</v>
      </c>
      <c r="AH791" s="136">
        <f t="shared" si="226"/>
        <v>0</v>
      </c>
      <c r="AI791" s="136">
        <f t="shared" si="226"/>
        <v>0</v>
      </c>
      <c r="AJ791" s="136">
        <f t="shared" si="226"/>
        <v>0</v>
      </c>
      <c r="AK791" s="136">
        <f t="shared" si="226"/>
        <v>0</v>
      </c>
      <c r="AL791" s="136">
        <f t="shared" si="226"/>
        <v>0</v>
      </c>
      <c r="AM791" s="136">
        <f t="shared" si="226"/>
        <v>0</v>
      </c>
      <c r="AN791" s="136">
        <f t="shared" si="226"/>
        <v>0</v>
      </c>
      <c r="AO791" s="136">
        <f t="shared" si="226"/>
        <v>0</v>
      </c>
      <c r="AP791" s="136">
        <f t="shared" si="226"/>
        <v>0</v>
      </c>
      <c r="AQ791" s="136">
        <f t="shared" si="226"/>
        <v>0</v>
      </c>
      <c r="AR791" s="136">
        <f t="shared" si="226"/>
        <v>0</v>
      </c>
      <c r="AS791" s="136">
        <f t="shared" si="226"/>
        <v>0</v>
      </c>
      <c r="AT791" s="136">
        <f t="shared" si="226"/>
        <v>0</v>
      </c>
      <c r="AU791" s="136">
        <f t="shared" si="226"/>
        <v>0</v>
      </c>
      <c r="AV791" s="136">
        <f t="shared" si="226"/>
        <v>0</v>
      </c>
      <c r="AW791" s="136">
        <f t="shared" si="226"/>
        <v>0</v>
      </c>
      <c r="AX791" s="136">
        <f t="shared" si="226"/>
        <v>0</v>
      </c>
      <c r="AY791" s="136">
        <f t="shared" si="226"/>
        <v>0</v>
      </c>
      <c r="AZ791" s="136">
        <f t="shared" si="226"/>
        <v>0</v>
      </c>
      <c r="BA791" s="136">
        <f t="shared" si="226"/>
        <v>0</v>
      </c>
      <c r="BB791" s="136">
        <f t="shared" si="226"/>
        <v>0</v>
      </c>
      <c r="BC791" s="136">
        <f t="shared" si="226"/>
        <v>0</v>
      </c>
      <c r="BD791" s="136">
        <f t="shared" si="226"/>
        <v>0</v>
      </c>
      <c r="BE791" s="136">
        <f t="shared" si="226"/>
        <v>0</v>
      </c>
      <c r="BF791" s="136">
        <f t="shared" si="226"/>
        <v>0</v>
      </c>
      <c r="BG791" s="136">
        <f t="shared" si="226"/>
        <v>0</v>
      </c>
      <c r="BH791" s="136">
        <f t="shared" si="226"/>
        <v>0</v>
      </c>
      <c r="BI791" s="136">
        <f t="shared" si="226"/>
        <v>0</v>
      </c>
      <c r="BJ791" s="136">
        <f t="shared" si="226"/>
        <v>0</v>
      </c>
      <c r="BK791" s="136">
        <f t="shared" si="226"/>
        <v>0</v>
      </c>
      <c r="BL791" s="136">
        <f t="shared" si="226"/>
        <v>0</v>
      </c>
      <c r="BM791" s="136">
        <f t="shared" si="226"/>
        <v>0</v>
      </c>
      <c r="BN791" s="136">
        <f t="shared" si="226"/>
        <v>0</v>
      </c>
      <c r="BO791" s="136">
        <f t="shared" si="226"/>
        <v>0</v>
      </c>
      <c r="BP791" s="136">
        <f t="shared" si="226"/>
        <v>0</v>
      </c>
      <c r="BQ791" s="136">
        <f t="shared" si="226"/>
        <v>0</v>
      </c>
      <c r="BR791" s="136">
        <f t="shared" si="226"/>
        <v>0</v>
      </c>
      <c r="BS791" s="136">
        <f t="shared" si="222"/>
        <v>0</v>
      </c>
      <c r="BT791" s="136">
        <f t="shared" si="221"/>
        <v>0</v>
      </c>
      <c r="BU791" s="136">
        <f t="shared" si="221"/>
        <v>0</v>
      </c>
      <c r="BV791" s="136">
        <f t="shared" si="221"/>
        <v>0</v>
      </c>
      <c r="BW791" s="136">
        <f t="shared" si="221"/>
        <v>0</v>
      </c>
      <c r="BX791" s="136">
        <f t="shared" si="221"/>
        <v>0</v>
      </c>
      <c r="BY791" s="136">
        <f t="shared" si="221"/>
        <v>0</v>
      </c>
      <c r="CA791" s="136" t="e">
        <f>CA422-#REF!</f>
        <v>#REF!</v>
      </c>
      <c r="CB791" s="136" t="e">
        <f>CB422-#REF!</f>
        <v>#REF!</v>
      </c>
    </row>
    <row r="792" spans="8:80" hidden="1" x14ac:dyDescent="0.3">
      <c r="H792" s="136" t="e">
        <f>#REF!-#REF!</f>
        <v>#REF!</v>
      </c>
      <c r="I792" s="136" t="e">
        <f>#REF!-#REF!</f>
        <v>#REF!</v>
      </c>
      <c r="J792" s="136" t="e">
        <f>#REF!-#REF!</f>
        <v>#REF!</v>
      </c>
      <c r="K792" s="136" t="e">
        <f>#REF!-#REF!</f>
        <v>#REF!</v>
      </c>
      <c r="L792" s="136" t="e">
        <f>#REF!-#REF!</f>
        <v>#REF!</v>
      </c>
      <c r="M792" s="136" t="e">
        <f>#REF!-#REF!</f>
        <v>#REF!</v>
      </c>
      <c r="N792" s="136" t="e">
        <f>#REF!-#REF!</f>
        <v>#REF!</v>
      </c>
      <c r="O792" s="136" t="e">
        <f>#REF!-#REF!</f>
        <v>#REF!</v>
      </c>
      <c r="P792" s="136" t="e">
        <f>#REF!-#REF!</f>
        <v>#REF!</v>
      </c>
      <c r="Q792" s="136" t="e">
        <f>#REF!-#REF!</f>
        <v>#REF!</v>
      </c>
      <c r="R792" s="136" t="e">
        <f>#REF!-#REF!</f>
        <v>#REF!</v>
      </c>
      <c r="S792" s="136" t="e">
        <f>#REF!-#REF!</f>
        <v>#REF!</v>
      </c>
      <c r="T792" s="136" t="e">
        <f>#REF!-#REF!</f>
        <v>#REF!</v>
      </c>
      <c r="U792" s="136" t="e">
        <f>#REF!-#REF!</f>
        <v>#REF!</v>
      </c>
      <c r="V792" s="136" t="e">
        <f>#REF!-#REF!</f>
        <v>#REF!</v>
      </c>
      <c r="W792" s="136" t="e">
        <f>#REF!-#REF!</f>
        <v>#REF!</v>
      </c>
      <c r="X792" s="136" t="e">
        <f>#REF!-#REF!</f>
        <v>#REF!</v>
      </c>
      <c r="Y792" s="136" t="e">
        <f>#REF!-#REF!</f>
        <v>#REF!</v>
      </c>
      <c r="Z792" s="136" t="e">
        <f>#REF!-#REF!</f>
        <v>#REF!</v>
      </c>
      <c r="AA792" s="136" t="e">
        <f>#REF!-#REF!</f>
        <v>#REF!</v>
      </c>
      <c r="AB792" s="136" t="e">
        <f>#REF!-#REF!</f>
        <v>#REF!</v>
      </c>
      <c r="AC792" s="136" t="e">
        <f>#REF!-#REF!</f>
        <v>#REF!</v>
      </c>
      <c r="AD792" s="136" t="e">
        <f>#REF!-#REF!</f>
        <v>#REF!</v>
      </c>
      <c r="AE792" s="136" t="e">
        <f>#REF!-#REF!</f>
        <v>#REF!</v>
      </c>
      <c r="AF792" s="136" t="e">
        <f>#REF!-#REF!</f>
        <v>#REF!</v>
      </c>
      <c r="AG792" s="136" t="e">
        <f>#REF!-#REF!</f>
        <v>#REF!</v>
      </c>
      <c r="AH792" s="136" t="e">
        <f>#REF!-#REF!</f>
        <v>#REF!</v>
      </c>
      <c r="AI792" s="136" t="e">
        <f>#REF!-#REF!</f>
        <v>#REF!</v>
      </c>
      <c r="AJ792" s="136" t="e">
        <f>#REF!-#REF!</f>
        <v>#REF!</v>
      </c>
      <c r="AK792" s="136" t="e">
        <f>#REF!-#REF!</f>
        <v>#REF!</v>
      </c>
      <c r="AL792" s="136" t="e">
        <f>#REF!-#REF!</f>
        <v>#REF!</v>
      </c>
      <c r="AM792" s="136" t="e">
        <f>#REF!-#REF!</f>
        <v>#REF!</v>
      </c>
      <c r="AN792" s="136" t="e">
        <f>#REF!-#REF!</f>
        <v>#REF!</v>
      </c>
      <c r="AO792" s="136" t="e">
        <f>#REF!-#REF!</f>
        <v>#REF!</v>
      </c>
      <c r="AP792" s="136" t="e">
        <f>#REF!-#REF!</f>
        <v>#REF!</v>
      </c>
      <c r="AQ792" s="136" t="e">
        <f>#REF!-#REF!</f>
        <v>#REF!</v>
      </c>
      <c r="AR792" s="136" t="e">
        <f>#REF!-#REF!</f>
        <v>#REF!</v>
      </c>
      <c r="AS792" s="136" t="e">
        <f>#REF!-#REF!</f>
        <v>#REF!</v>
      </c>
      <c r="AT792" s="136" t="e">
        <f>#REF!-#REF!</f>
        <v>#REF!</v>
      </c>
      <c r="AU792" s="136" t="e">
        <f>#REF!-#REF!</f>
        <v>#REF!</v>
      </c>
      <c r="AV792" s="136" t="e">
        <f>#REF!-#REF!</f>
        <v>#REF!</v>
      </c>
      <c r="AW792" s="136" t="e">
        <f>#REF!-#REF!</f>
        <v>#REF!</v>
      </c>
      <c r="AX792" s="136" t="e">
        <f>#REF!-#REF!</f>
        <v>#REF!</v>
      </c>
      <c r="AY792" s="136" t="e">
        <f>#REF!-#REF!</f>
        <v>#REF!</v>
      </c>
      <c r="AZ792" s="136" t="e">
        <f>#REF!-#REF!</f>
        <v>#REF!</v>
      </c>
      <c r="BA792" s="136" t="e">
        <f>#REF!-#REF!</f>
        <v>#REF!</v>
      </c>
      <c r="BB792" s="136" t="e">
        <f>#REF!-#REF!</f>
        <v>#REF!</v>
      </c>
      <c r="BC792" s="136" t="e">
        <f>#REF!-#REF!</f>
        <v>#REF!</v>
      </c>
      <c r="BD792" s="136" t="e">
        <f>#REF!-#REF!</f>
        <v>#REF!</v>
      </c>
      <c r="BE792" s="136" t="e">
        <f>#REF!-#REF!</f>
        <v>#REF!</v>
      </c>
      <c r="BF792" s="136" t="e">
        <f>#REF!-#REF!</f>
        <v>#REF!</v>
      </c>
      <c r="BG792" s="136" t="e">
        <f>#REF!-#REF!</f>
        <v>#REF!</v>
      </c>
      <c r="BH792" s="136" t="e">
        <f>#REF!-#REF!</f>
        <v>#REF!</v>
      </c>
      <c r="BI792" s="136" t="e">
        <f>#REF!-#REF!</f>
        <v>#REF!</v>
      </c>
      <c r="BJ792" s="136" t="e">
        <f>#REF!-#REF!</f>
        <v>#REF!</v>
      </c>
      <c r="BK792" s="136" t="e">
        <f>#REF!-#REF!</f>
        <v>#REF!</v>
      </c>
      <c r="BL792" s="136" t="e">
        <f>#REF!-#REF!</f>
        <v>#REF!</v>
      </c>
      <c r="BM792" s="136" t="e">
        <f>#REF!-#REF!</f>
        <v>#REF!</v>
      </c>
      <c r="BN792" s="136" t="e">
        <f>#REF!-#REF!</f>
        <v>#REF!</v>
      </c>
      <c r="BO792" s="136" t="e">
        <f>#REF!-#REF!</f>
        <v>#REF!</v>
      </c>
      <c r="BP792" s="136" t="e">
        <f>#REF!-#REF!</f>
        <v>#REF!</v>
      </c>
      <c r="BQ792" s="136" t="e">
        <f>#REF!-#REF!</f>
        <v>#REF!</v>
      </c>
      <c r="BR792" s="136" t="e">
        <f>#REF!-#REF!</f>
        <v>#REF!</v>
      </c>
      <c r="BS792" s="136" t="e">
        <f>#REF!-#REF!</f>
        <v>#REF!</v>
      </c>
      <c r="BT792" s="136" t="e">
        <f>#REF!-#REF!</f>
        <v>#REF!</v>
      </c>
      <c r="BU792" s="136" t="e">
        <f>#REF!-#REF!</f>
        <v>#REF!</v>
      </c>
      <c r="BV792" s="136" t="e">
        <f>#REF!-#REF!</f>
        <v>#REF!</v>
      </c>
      <c r="BW792" s="136" t="e">
        <f>#REF!-#REF!</f>
        <v>#REF!</v>
      </c>
      <c r="BX792" s="136" t="e">
        <f>#REF!-#REF!</f>
        <v>#REF!</v>
      </c>
      <c r="BY792" s="136" t="e">
        <f>#REF!-#REF!</f>
        <v>#REF!</v>
      </c>
      <c r="CA792" s="136" t="e">
        <f>#REF!-#REF!</f>
        <v>#REF!</v>
      </c>
      <c r="CB792" s="136" t="e">
        <f>#REF!-#REF!</f>
        <v>#REF!</v>
      </c>
    </row>
    <row r="793" spans="8:80" hidden="1" x14ac:dyDescent="0.3">
      <c r="H793" s="136">
        <f t="shared" ref="H793:BS795" si="228">H423-BZ423</f>
        <v>-3739382</v>
      </c>
      <c r="I793" s="136">
        <f t="shared" si="228"/>
        <v>0</v>
      </c>
      <c r="J793" s="136">
        <f t="shared" si="228"/>
        <v>0</v>
      </c>
      <c r="K793" s="136">
        <f t="shared" si="228"/>
        <v>0</v>
      </c>
      <c r="L793" s="136">
        <f t="shared" si="228"/>
        <v>0</v>
      </c>
      <c r="M793" s="136">
        <f t="shared" si="228"/>
        <v>-398161</v>
      </c>
      <c r="N793" s="136">
        <f t="shared" si="228"/>
        <v>0</v>
      </c>
      <c r="O793" s="136">
        <f t="shared" si="228"/>
        <v>0</v>
      </c>
      <c r="P793" s="136">
        <f t="shared" si="228"/>
        <v>0</v>
      </c>
      <c r="Q793" s="136">
        <f t="shared" si="228"/>
        <v>0</v>
      </c>
      <c r="R793" s="136">
        <f t="shared" si="228"/>
        <v>196067</v>
      </c>
      <c r="S793" s="136">
        <f t="shared" si="228"/>
        <v>0</v>
      </c>
      <c r="T793" s="136">
        <f t="shared" si="228"/>
        <v>0</v>
      </c>
      <c r="U793" s="136">
        <f t="shared" si="228"/>
        <v>0</v>
      </c>
      <c r="V793" s="136">
        <f t="shared" si="228"/>
        <v>0</v>
      </c>
      <c r="W793" s="136">
        <f t="shared" si="228"/>
        <v>0</v>
      </c>
      <c r="X793" s="136">
        <f t="shared" si="228"/>
        <v>0</v>
      </c>
      <c r="Y793" s="136">
        <f t="shared" si="228"/>
        <v>0</v>
      </c>
      <c r="Z793" s="136">
        <f t="shared" si="228"/>
        <v>0</v>
      </c>
      <c r="AA793" s="136">
        <f t="shared" si="228"/>
        <v>0</v>
      </c>
      <c r="AB793" s="136">
        <f t="shared" si="228"/>
        <v>0</v>
      </c>
      <c r="AC793" s="136">
        <f t="shared" si="228"/>
        <v>0</v>
      </c>
      <c r="AD793" s="136">
        <f t="shared" si="228"/>
        <v>0</v>
      </c>
      <c r="AE793" s="136">
        <f t="shared" si="228"/>
        <v>0</v>
      </c>
      <c r="AF793" s="136">
        <f t="shared" si="228"/>
        <v>0</v>
      </c>
      <c r="AG793" s="136">
        <f t="shared" si="228"/>
        <v>0</v>
      </c>
      <c r="AH793" s="136">
        <f t="shared" si="228"/>
        <v>0</v>
      </c>
      <c r="AI793" s="136">
        <f t="shared" si="228"/>
        <v>0</v>
      </c>
      <c r="AJ793" s="136">
        <f t="shared" si="228"/>
        <v>0</v>
      </c>
      <c r="AK793" s="136">
        <f t="shared" si="228"/>
        <v>0</v>
      </c>
      <c r="AL793" s="136">
        <f t="shared" si="228"/>
        <v>0</v>
      </c>
      <c r="AM793" s="136">
        <f t="shared" si="228"/>
        <v>0</v>
      </c>
      <c r="AN793" s="136">
        <f t="shared" si="228"/>
        <v>0</v>
      </c>
      <c r="AO793" s="136">
        <f t="shared" si="228"/>
        <v>0</v>
      </c>
      <c r="AP793" s="136">
        <f t="shared" si="228"/>
        <v>0</v>
      </c>
      <c r="AQ793" s="136">
        <f t="shared" si="228"/>
        <v>-210979</v>
      </c>
      <c r="AR793" s="136">
        <f t="shared" si="228"/>
        <v>0</v>
      </c>
      <c r="AS793" s="136">
        <f t="shared" si="228"/>
        <v>0</v>
      </c>
      <c r="AT793" s="136">
        <f t="shared" si="228"/>
        <v>0</v>
      </c>
      <c r="AU793" s="136">
        <f t="shared" si="228"/>
        <v>0</v>
      </c>
      <c r="AV793" s="136">
        <f t="shared" si="228"/>
        <v>-116028</v>
      </c>
      <c r="AW793" s="136">
        <f t="shared" si="228"/>
        <v>0</v>
      </c>
      <c r="AX793" s="136">
        <f t="shared" si="228"/>
        <v>0</v>
      </c>
      <c r="AY793" s="136">
        <f t="shared" si="228"/>
        <v>0</v>
      </c>
      <c r="AZ793" s="136">
        <f t="shared" si="228"/>
        <v>0</v>
      </c>
      <c r="BA793" s="136">
        <f t="shared" si="228"/>
        <v>0</v>
      </c>
      <c r="BB793" s="136">
        <f t="shared" si="228"/>
        <v>0</v>
      </c>
      <c r="BC793" s="136">
        <f t="shared" si="228"/>
        <v>0</v>
      </c>
      <c r="BD793" s="136">
        <f t="shared" si="228"/>
        <v>0</v>
      </c>
      <c r="BE793" s="136">
        <f t="shared" si="228"/>
        <v>0</v>
      </c>
      <c r="BF793" s="136">
        <f t="shared" si="228"/>
        <v>-963989</v>
      </c>
      <c r="BG793" s="136">
        <f t="shared" si="228"/>
        <v>0</v>
      </c>
      <c r="BH793" s="136">
        <f t="shared" si="228"/>
        <v>0</v>
      </c>
      <c r="BI793" s="136">
        <f t="shared" si="228"/>
        <v>0</v>
      </c>
      <c r="BJ793" s="136">
        <f t="shared" si="228"/>
        <v>0</v>
      </c>
      <c r="BK793" s="136">
        <f t="shared" si="228"/>
        <v>-2050225</v>
      </c>
      <c r="BL793" s="136">
        <f t="shared" si="228"/>
        <v>0</v>
      </c>
      <c r="BM793" s="136">
        <f t="shared" si="228"/>
        <v>0</v>
      </c>
      <c r="BN793" s="136">
        <f t="shared" si="228"/>
        <v>0</v>
      </c>
      <c r="BO793" s="136">
        <f t="shared" si="228"/>
        <v>0</v>
      </c>
      <c r="BP793" s="136">
        <f t="shared" si="228"/>
        <v>0</v>
      </c>
      <c r="BQ793" s="136">
        <f t="shared" si="228"/>
        <v>0</v>
      </c>
      <c r="BR793" s="136">
        <f t="shared" si="228"/>
        <v>0</v>
      </c>
      <c r="BS793" s="136">
        <f t="shared" si="228"/>
        <v>0</v>
      </c>
      <c r="BT793" s="136">
        <f t="shared" ref="BP793:BY795" si="229">BT423-EL423</f>
        <v>0</v>
      </c>
      <c r="BU793" s="136">
        <f t="shared" si="229"/>
        <v>-202094</v>
      </c>
      <c r="BV793" s="136">
        <f t="shared" si="229"/>
        <v>0</v>
      </c>
      <c r="BW793" s="136">
        <f t="shared" si="229"/>
        <v>0</v>
      </c>
      <c r="BX793" s="136">
        <f t="shared" si="229"/>
        <v>0</v>
      </c>
      <c r="BY793" s="136">
        <f t="shared" si="229"/>
        <v>0</v>
      </c>
      <c r="CA793" s="136" t="e">
        <f>CA423-#REF!</f>
        <v>#REF!</v>
      </c>
      <c r="CB793" s="136" t="e">
        <f>CB423-#REF!</f>
        <v>#REF!</v>
      </c>
    </row>
    <row r="794" spans="8:80" hidden="1" x14ac:dyDescent="0.3">
      <c r="H794" s="136">
        <f t="shared" si="228"/>
        <v>-3739382</v>
      </c>
      <c r="I794" s="136">
        <f t="shared" si="228"/>
        <v>0</v>
      </c>
      <c r="J794" s="136">
        <f t="shared" si="228"/>
        <v>0</v>
      </c>
      <c r="K794" s="136">
        <f t="shared" si="228"/>
        <v>0</v>
      </c>
      <c r="L794" s="136">
        <f t="shared" si="228"/>
        <v>0</v>
      </c>
      <c r="M794" s="136">
        <f t="shared" si="228"/>
        <v>-398161</v>
      </c>
      <c r="N794" s="136">
        <f t="shared" si="228"/>
        <v>0</v>
      </c>
      <c r="O794" s="136">
        <f t="shared" si="228"/>
        <v>0</v>
      </c>
      <c r="P794" s="136">
        <f t="shared" si="228"/>
        <v>0</v>
      </c>
      <c r="Q794" s="136">
        <f t="shared" si="228"/>
        <v>0</v>
      </c>
      <c r="R794" s="136">
        <f t="shared" si="228"/>
        <v>196067</v>
      </c>
      <c r="S794" s="136">
        <f t="shared" si="228"/>
        <v>0</v>
      </c>
      <c r="T794" s="136">
        <f t="shared" si="228"/>
        <v>0</v>
      </c>
      <c r="U794" s="136">
        <f t="shared" si="228"/>
        <v>0</v>
      </c>
      <c r="V794" s="136">
        <f t="shared" si="228"/>
        <v>0</v>
      </c>
      <c r="W794" s="136">
        <f t="shared" si="228"/>
        <v>0</v>
      </c>
      <c r="X794" s="136">
        <f t="shared" si="228"/>
        <v>0</v>
      </c>
      <c r="Y794" s="136">
        <f t="shared" si="228"/>
        <v>0</v>
      </c>
      <c r="Z794" s="136">
        <f t="shared" si="228"/>
        <v>0</v>
      </c>
      <c r="AA794" s="136">
        <f t="shared" si="228"/>
        <v>0</v>
      </c>
      <c r="AB794" s="136">
        <f t="shared" si="228"/>
        <v>0</v>
      </c>
      <c r="AC794" s="136">
        <f t="shared" si="228"/>
        <v>0</v>
      </c>
      <c r="AD794" s="136">
        <f t="shared" si="228"/>
        <v>0</v>
      </c>
      <c r="AE794" s="136">
        <f t="shared" si="228"/>
        <v>0</v>
      </c>
      <c r="AF794" s="136">
        <f t="shared" si="228"/>
        <v>0</v>
      </c>
      <c r="AG794" s="136">
        <f t="shared" si="228"/>
        <v>0</v>
      </c>
      <c r="AH794" s="136">
        <f t="shared" si="228"/>
        <v>0</v>
      </c>
      <c r="AI794" s="136">
        <f t="shared" si="228"/>
        <v>0</v>
      </c>
      <c r="AJ794" s="136">
        <f t="shared" si="228"/>
        <v>0</v>
      </c>
      <c r="AK794" s="136">
        <f t="shared" si="228"/>
        <v>0</v>
      </c>
      <c r="AL794" s="136">
        <f t="shared" si="228"/>
        <v>0</v>
      </c>
      <c r="AM794" s="136">
        <f t="shared" si="228"/>
        <v>0</v>
      </c>
      <c r="AN794" s="136">
        <f t="shared" si="228"/>
        <v>0</v>
      </c>
      <c r="AO794" s="136">
        <f t="shared" si="228"/>
        <v>0</v>
      </c>
      <c r="AP794" s="136">
        <f t="shared" si="228"/>
        <v>0</v>
      </c>
      <c r="AQ794" s="136">
        <f t="shared" si="228"/>
        <v>-210979</v>
      </c>
      <c r="AR794" s="136">
        <f t="shared" si="228"/>
        <v>0</v>
      </c>
      <c r="AS794" s="136">
        <f t="shared" si="228"/>
        <v>0</v>
      </c>
      <c r="AT794" s="136">
        <f t="shared" si="228"/>
        <v>0</v>
      </c>
      <c r="AU794" s="136">
        <f t="shared" si="228"/>
        <v>0</v>
      </c>
      <c r="AV794" s="136">
        <f t="shared" si="228"/>
        <v>-116028</v>
      </c>
      <c r="AW794" s="136">
        <f t="shared" si="228"/>
        <v>0</v>
      </c>
      <c r="AX794" s="136">
        <f t="shared" si="228"/>
        <v>0</v>
      </c>
      <c r="AY794" s="136">
        <f t="shared" si="228"/>
        <v>0</v>
      </c>
      <c r="AZ794" s="136">
        <f t="shared" si="228"/>
        <v>0</v>
      </c>
      <c r="BA794" s="136">
        <f t="shared" si="228"/>
        <v>0</v>
      </c>
      <c r="BB794" s="136">
        <f t="shared" si="228"/>
        <v>0</v>
      </c>
      <c r="BC794" s="136">
        <f t="shared" si="228"/>
        <v>0</v>
      </c>
      <c r="BD794" s="136">
        <f t="shared" si="228"/>
        <v>0</v>
      </c>
      <c r="BE794" s="136">
        <f t="shared" si="228"/>
        <v>0</v>
      </c>
      <c r="BF794" s="136">
        <f t="shared" si="228"/>
        <v>-963989</v>
      </c>
      <c r="BG794" s="136">
        <f t="shared" si="228"/>
        <v>0</v>
      </c>
      <c r="BH794" s="136">
        <f t="shared" si="228"/>
        <v>0</v>
      </c>
      <c r="BI794" s="136">
        <f t="shared" si="228"/>
        <v>0</v>
      </c>
      <c r="BJ794" s="136">
        <f t="shared" si="228"/>
        <v>0</v>
      </c>
      <c r="BK794" s="136">
        <f t="shared" si="228"/>
        <v>-2050225</v>
      </c>
      <c r="BL794" s="136">
        <f t="shared" si="228"/>
        <v>0</v>
      </c>
      <c r="BM794" s="136">
        <f t="shared" si="228"/>
        <v>0</v>
      </c>
      <c r="BN794" s="136">
        <f t="shared" si="228"/>
        <v>0</v>
      </c>
      <c r="BO794" s="136">
        <f t="shared" si="228"/>
        <v>0</v>
      </c>
      <c r="BP794" s="136">
        <f t="shared" si="229"/>
        <v>0</v>
      </c>
      <c r="BQ794" s="136">
        <f t="shared" si="229"/>
        <v>0</v>
      </c>
      <c r="BR794" s="136">
        <f t="shared" si="229"/>
        <v>0</v>
      </c>
      <c r="BS794" s="136">
        <f t="shared" si="229"/>
        <v>0</v>
      </c>
      <c r="BT794" s="136">
        <f t="shared" si="229"/>
        <v>0</v>
      </c>
      <c r="BU794" s="136">
        <f t="shared" si="229"/>
        <v>-202094</v>
      </c>
      <c r="BV794" s="136">
        <f t="shared" si="229"/>
        <v>0</v>
      </c>
      <c r="BW794" s="136">
        <f t="shared" si="229"/>
        <v>0</v>
      </c>
      <c r="BX794" s="136">
        <f t="shared" si="229"/>
        <v>0</v>
      </c>
      <c r="BY794" s="136">
        <f t="shared" si="229"/>
        <v>0</v>
      </c>
      <c r="CA794" s="136" t="e">
        <f>CA424-#REF!</f>
        <v>#REF!</v>
      </c>
      <c r="CB794" s="136" t="e">
        <f>CB424-#REF!</f>
        <v>#REF!</v>
      </c>
    </row>
    <row r="795" spans="8:80" hidden="1" x14ac:dyDescent="0.3">
      <c r="H795" s="136">
        <f t="shared" si="228"/>
        <v>0</v>
      </c>
      <c r="I795" s="136">
        <f t="shared" si="228"/>
        <v>0</v>
      </c>
      <c r="J795" s="136">
        <f t="shared" si="228"/>
        <v>0</v>
      </c>
      <c r="K795" s="136">
        <f t="shared" si="228"/>
        <v>0</v>
      </c>
      <c r="L795" s="136">
        <f t="shared" si="228"/>
        <v>0</v>
      </c>
      <c r="M795" s="136">
        <f t="shared" si="228"/>
        <v>0</v>
      </c>
      <c r="N795" s="136">
        <f t="shared" si="228"/>
        <v>0</v>
      </c>
      <c r="O795" s="136">
        <f t="shared" si="228"/>
        <v>0</v>
      </c>
      <c r="P795" s="136">
        <f t="shared" si="228"/>
        <v>0</v>
      </c>
      <c r="Q795" s="136">
        <f t="shared" si="228"/>
        <v>0</v>
      </c>
      <c r="R795" s="136">
        <f t="shared" si="228"/>
        <v>0</v>
      </c>
      <c r="S795" s="136">
        <f t="shared" si="228"/>
        <v>0</v>
      </c>
      <c r="T795" s="136">
        <f t="shared" si="228"/>
        <v>0</v>
      </c>
      <c r="U795" s="136">
        <f t="shared" si="228"/>
        <v>0</v>
      </c>
      <c r="V795" s="136">
        <f t="shared" si="228"/>
        <v>0</v>
      </c>
      <c r="W795" s="136">
        <f t="shared" si="228"/>
        <v>0</v>
      </c>
      <c r="X795" s="136">
        <f t="shared" si="228"/>
        <v>0</v>
      </c>
      <c r="Y795" s="136">
        <f t="shared" si="228"/>
        <v>0</v>
      </c>
      <c r="Z795" s="136">
        <f t="shared" si="228"/>
        <v>0</v>
      </c>
      <c r="AA795" s="136">
        <f t="shared" si="228"/>
        <v>0</v>
      </c>
      <c r="AB795" s="136">
        <f t="shared" si="228"/>
        <v>0</v>
      </c>
      <c r="AC795" s="136">
        <f t="shared" si="228"/>
        <v>0</v>
      </c>
      <c r="AD795" s="136">
        <f t="shared" si="228"/>
        <v>0</v>
      </c>
      <c r="AE795" s="136">
        <f t="shared" si="228"/>
        <v>0</v>
      </c>
      <c r="AF795" s="136">
        <f t="shared" si="228"/>
        <v>0</v>
      </c>
      <c r="AG795" s="136">
        <f t="shared" si="228"/>
        <v>0</v>
      </c>
      <c r="AH795" s="136">
        <f t="shared" si="228"/>
        <v>0</v>
      </c>
      <c r="AI795" s="136">
        <f t="shared" si="228"/>
        <v>0</v>
      </c>
      <c r="AJ795" s="136">
        <f t="shared" si="228"/>
        <v>0</v>
      </c>
      <c r="AK795" s="136">
        <f t="shared" si="228"/>
        <v>0</v>
      </c>
      <c r="AL795" s="136">
        <f t="shared" si="228"/>
        <v>0</v>
      </c>
      <c r="AM795" s="136">
        <f t="shared" si="228"/>
        <v>0</v>
      </c>
      <c r="AN795" s="136">
        <f t="shared" si="228"/>
        <v>0</v>
      </c>
      <c r="AO795" s="136">
        <f t="shared" si="228"/>
        <v>0</v>
      </c>
      <c r="AP795" s="136">
        <f t="shared" si="228"/>
        <v>0</v>
      </c>
      <c r="AQ795" s="136">
        <f t="shared" si="228"/>
        <v>0</v>
      </c>
      <c r="AR795" s="136">
        <f t="shared" si="228"/>
        <v>0</v>
      </c>
      <c r="AS795" s="136">
        <f t="shared" si="228"/>
        <v>0</v>
      </c>
      <c r="AT795" s="136">
        <f t="shared" si="228"/>
        <v>0</v>
      </c>
      <c r="AU795" s="136">
        <f t="shared" si="228"/>
        <v>0</v>
      </c>
      <c r="AV795" s="136">
        <f t="shared" si="228"/>
        <v>0</v>
      </c>
      <c r="AW795" s="136">
        <f t="shared" si="228"/>
        <v>0</v>
      </c>
      <c r="AX795" s="136">
        <f t="shared" si="228"/>
        <v>0</v>
      </c>
      <c r="AY795" s="136">
        <f t="shared" si="228"/>
        <v>0</v>
      </c>
      <c r="AZ795" s="136">
        <f t="shared" si="228"/>
        <v>0</v>
      </c>
      <c r="BA795" s="136">
        <f t="shared" si="228"/>
        <v>0</v>
      </c>
      <c r="BB795" s="136">
        <f t="shared" si="228"/>
        <v>0</v>
      </c>
      <c r="BC795" s="136">
        <f t="shared" si="228"/>
        <v>0</v>
      </c>
      <c r="BD795" s="136">
        <f t="shared" si="228"/>
        <v>0</v>
      </c>
      <c r="BE795" s="136">
        <f t="shared" si="228"/>
        <v>0</v>
      </c>
      <c r="BF795" s="136">
        <f t="shared" si="228"/>
        <v>0</v>
      </c>
      <c r="BG795" s="136">
        <f t="shared" si="228"/>
        <v>0</v>
      </c>
      <c r="BH795" s="136">
        <f t="shared" si="228"/>
        <v>0</v>
      </c>
      <c r="BI795" s="136">
        <f t="shared" si="228"/>
        <v>0</v>
      </c>
      <c r="BJ795" s="136">
        <f t="shared" si="228"/>
        <v>0</v>
      </c>
      <c r="BK795" s="136">
        <f t="shared" si="228"/>
        <v>0</v>
      </c>
      <c r="BL795" s="136">
        <f t="shared" si="228"/>
        <v>0</v>
      </c>
      <c r="BM795" s="136">
        <f t="shared" si="228"/>
        <v>0</v>
      </c>
      <c r="BN795" s="136">
        <f t="shared" si="228"/>
        <v>0</v>
      </c>
      <c r="BO795" s="136">
        <f t="shared" si="228"/>
        <v>0</v>
      </c>
      <c r="BP795" s="136">
        <f t="shared" si="229"/>
        <v>0</v>
      </c>
      <c r="BQ795" s="136">
        <f t="shared" si="229"/>
        <v>0</v>
      </c>
      <c r="BR795" s="136">
        <f t="shared" si="229"/>
        <v>0</v>
      </c>
      <c r="BS795" s="136">
        <f t="shared" si="229"/>
        <v>0</v>
      </c>
      <c r="BT795" s="136">
        <f t="shared" si="229"/>
        <v>0</v>
      </c>
      <c r="BU795" s="136">
        <f t="shared" si="229"/>
        <v>0</v>
      </c>
      <c r="BV795" s="136">
        <f t="shared" si="229"/>
        <v>0</v>
      </c>
      <c r="BW795" s="136">
        <f t="shared" si="229"/>
        <v>0</v>
      </c>
      <c r="BX795" s="136">
        <f t="shared" si="229"/>
        <v>0</v>
      </c>
      <c r="BY795" s="136">
        <f t="shared" si="229"/>
        <v>0</v>
      </c>
      <c r="CA795" s="136" t="e">
        <f>CA425-#REF!</f>
        <v>#REF!</v>
      </c>
      <c r="CB795" s="136" t="e">
        <f>CB425-#REF!</f>
        <v>#REF!</v>
      </c>
    </row>
    <row r="796" spans="8:80" hidden="1" x14ac:dyDescent="0.3">
      <c r="H796" s="136" t="e">
        <f>#REF!-#REF!</f>
        <v>#REF!</v>
      </c>
      <c r="I796" s="136" t="e">
        <f>#REF!-#REF!</f>
        <v>#REF!</v>
      </c>
      <c r="J796" s="136" t="e">
        <f>#REF!-#REF!</f>
        <v>#REF!</v>
      </c>
      <c r="K796" s="136" t="e">
        <f>#REF!-#REF!</f>
        <v>#REF!</v>
      </c>
      <c r="L796" s="136" t="e">
        <f>#REF!-#REF!</f>
        <v>#REF!</v>
      </c>
      <c r="M796" s="136" t="e">
        <f>#REF!-#REF!</f>
        <v>#REF!</v>
      </c>
      <c r="N796" s="136" t="e">
        <f>#REF!-#REF!</f>
        <v>#REF!</v>
      </c>
      <c r="O796" s="136" t="e">
        <f>#REF!-#REF!</f>
        <v>#REF!</v>
      </c>
      <c r="P796" s="136" t="e">
        <f>#REF!-#REF!</f>
        <v>#REF!</v>
      </c>
      <c r="Q796" s="136" t="e">
        <f>#REF!-#REF!</f>
        <v>#REF!</v>
      </c>
      <c r="R796" s="136" t="e">
        <f>#REF!-#REF!</f>
        <v>#REF!</v>
      </c>
      <c r="S796" s="136" t="e">
        <f>#REF!-#REF!</f>
        <v>#REF!</v>
      </c>
      <c r="T796" s="136" t="e">
        <f>#REF!-#REF!</f>
        <v>#REF!</v>
      </c>
      <c r="U796" s="136" t="e">
        <f>#REF!-#REF!</f>
        <v>#REF!</v>
      </c>
      <c r="V796" s="136" t="e">
        <f>#REF!-#REF!</f>
        <v>#REF!</v>
      </c>
      <c r="W796" s="136" t="e">
        <f>#REF!-#REF!</f>
        <v>#REF!</v>
      </c>
      <c r="X796" s="136" t="e">
        <f>#REF!-#REF!</f>
        <v>#REF!</v>
      </c>
      <c r="Y796" s="136" t="e">
        <f>#REF!-#REF!</f>
        <v>#REF!</v>
      </c>
      <c r="Z796" s="136" t="e">
        <f>#REF!-#REF!</f>
        <v>#REF!</v>
      </c>
      <c r="AA796" s="136" t="e">
        <f>#REF!-#REF!</f>
        <v>#REF!</v>
      </c>
      <c r="AB796" s="136" t="e">
        <f>#REF!-#REF!</f>
        <v>#REF!</v>
      </c>
      <c r="AC796" s="136" t="e">
        <f>#REF!-#REF!</f>
        <v>#REF!</v>
      </c>
      <c r="AD796" s="136" t="e">
        <f>#REF!-#REF!</f>
        <v>#REF!</v>
      </c>
      <c r="AE796" s="136" t="e">
        <f>#REF!-#REF!</f>
        <v>#REF!</v>
      </c>
      <c r="AF796" s="136" t="e">
        <f>#REF!-#REF!</f>
        <v>#REF!</v>
      </c>
      <c r="AG796" s="136" t="e">
        <f>#REF!-#REF!</f>
        <v>#REF!</v>
      </c>
      <c r="AH796" s="136" t="e">
        <f>#REF!-#REF!</f>
        <v>#REF!</v>
      </c>
      <c r="AI796" s="136" t="e">
        <f>#REF!-#REF!</f>
        <v>#REF!</v>
      </c>
      <c r="AJ796" s="136" t="e">
        <f>#REF!-#REF!</f>
        <v>#REF!</v>
      </c>
      <c r="AK796" s="136" t="e">
        <f>#REF!-#REF!</f>
        <v>#REF!</v>
      </c>
      <c r="AL796" s="136" t="e">
        <f>#REF!-#REF!</f>
        <v>#REF!</v>
      </c>
      <c r="AM796" s="136" t="e">
        <f>#REF!-#REF!</f>
        <v>#REF!</v>
      </c>
      <c r="AN796" s="136" t="e">
        <f>#REF!-#REF!</f>
        <v>#REF!</v>
      </c>
      <c r="AO796" s="136" t="e">
        <f>#REF!-#REF!</f>
        <v>#REF!</v>
      </c>
      <c r="AP796" s="136" t="e">
        <f>#REF!-#REF!</f>
        <v>#REF!</v>
      </c>
      <c r="AQ796" s="136" t="e">
        <f>#REF!-#REF!</f>
        <v>#REF!</v>
      </c>
      <c r="AR796" s="136" t="e">
        <f>#REF!-#REF!</f>
        <v>#REF!</v>
      </c>
      <c r="AS796" s="136" t="e">
        <f>#REF!-#REF!</f>
        <v>#REF!</v>
      </c>
      <c r="AT796" s="136" t="e">
        <f>#REF!-#REF!</f>
        <v>#REF!</v>
      </c>
      <c r="AU796" s="136" t="e">
        <f>#REF!-#REF!</f>
        <v>#REF!</v>
      </c>
      <c r="AV796" s="136" t="e">
        <f>#REF!-#REF!</f>
        <v>#REF!</v>
      </c>
      <c r="AW796" s="136" t="e">
        <f>#REF!-#REF!</f>
        <v>#REF!</v>
      </c>
      <c r="AX796" s="136" t="e">
        <f>#REF!-#REF!</f>
        <v>#REF!</v>
      </c>
      <c r="AY796" s="136" t="e">
        <f>#REF!-#REF!</f>
        <v>#REF!</v>
      </c>
      <c r="AZ796" s="136" t="e">
        <f>#REF!-#REF!</f>
        <v>#REF!</v>
      </c>
      <c r="BA796" s="136" t="e">
        <f>#REF!-#REF!</f>
        <v>#REF!</v>
      </c>
      <c r="BB796" s="136" t="e">
        <f>#REF!-#REF!</f>
        <v>#REF!</v>
      </c>
      <c r="BC796" s="136" t="e">
        <f>#REF!-#REF!</f>
        <v>#REF!</v>
      </c>
      <c r="BD796" s="136" t="e">
        <f>#REF!-#REF!</f>
        <v>#REF!</v>
      </c>
      <c r="BE796" s="136" t="e">
        <f>#REF!-#REF!</f>
        <v>#REF!</v>
      </c>
      <c r="BF796" s="136" t="e">
        <f>#REF!-#REF!</f>
        <v>#REF!</v>
      </c>
      <c r="BG796" s="136" t="e">
        <f>#REF!-#REF!</f>
        <v>#REF!</v>
      </c>
      <c r="BH796" s="136" t="e">
        <f>#REF!-#REF!</f>
        <v>#REF!</v>
      </c>
      <c r="BI796" s="136" t="e">
        <f>#REF!-#REF!</f>
        <v>#REF!</v>
      </c>
      <c r="BJ796" s="136" t="e">
        <f>#REF!-#REF!</f>
        <v>#REF!</v>
      </c>
      <c r="BK796" s="136" t="e">
        <f>#REF!-#REF!</f>
        <v>#REF!</v>
      </c>
      <c r="BL796" s="136" t="e">
        <f>#REF!-#REF!</f>
        <v>#REF!</v>
      </c>
      <c r="BM796" s="136" t="e">
        <f>#REF!-#REF!</f>
        <v>#REF!</v>
      </c>
      <c r="BN796" s="136" t="e">
        <f>#REF!-#REF!</f>
        <v>#REF!</v>
      </c>
      <c r="BO796" s="136" t="e">
        <f>#REF!-#REF!</f>
        <v>#REF!</v>
      </c>
      <c r="BP796" s="136" t="e">
        <f>#REF!-#REF!</f>
        <v>#REF!</v>
      </c>
      <c r="BQ796" s="136" t="e">
        <f>#REF!-#REF!</f>
        <v>#REF!</v>
      </c>
      <c r="BR796" s="136" t="e">
        <f>#REF!-#REF!</f>
        <v>#REF!</v>
      </c>
      <c r="BS796" s="136" t="e">
        <f>#REF!-#REF!</f>
        <v>#REF!</v>
      </c>
      <c r="BT796" s="136" t="e">
        <f>#REF!-#REF!</f>
        <v>#REF!</v>
      </c>
      <c r="BU796" s="136" t="e">
        <f>#REF!-#REF!</f>
        <v>#REF!</v>
      </c>
      <c r="BV796" s="136" t="e">
        <f>#REF!-#REF!</f>
        <v>#REF!</v>
      </c>
      <c r="BW796" s="136" t="e">
        <f>#REF!-#REF!</f>
        <v>#REF!</v>
      </c>
      <c r="BX796" s="136" t="e">
        <f>#REF!-#REF!</f>
        <v>#REF!</v>
      </c>
      <c r="BY796" s="136" t="e">
        <f>#REF!-#REF!</f>
        <v>#REF!</v>
      </c>
      <c r="CA796" s="136" t="e">
        <f>#REF!-#REF!</f>
        <v>#REF!</v>
      </c>
      <c r="CB796" s="136" t="e">
        <f>#REF!-#REF!</f>
        <v>#REF!</v>
      </c>
    </row>
    <row r="797" spans="8:80" hidden="1" x14ac:dyDescent="0.3">
      <c r="H797" s="136">
        <f t="shared" ref="H797:BS799" si="230">H426-BZ426</f>
        <v>0</v>
      </c>
      <c r="I797" s="136">
        <f t="shared" si="230"/>
        <v>0</v>
      </c>
      <c r="J797" s="136">
        <f t="shared" si="230"/>
        <v>0</v>
      </c>
      <c r="K797" s="136">
        <f t="shared" si="230"/>
        <v>0</v>
      </c>
      <c r="L797" s="136">
        <f t="shared" si="230"/>
        <v>0</v>
      </c>
      <c r="M797" s="136">
        <f t="shared" si="230"/>
        <v>0</v>
      </c>
      <c r="N797" s="136">
        <f t="shared" si="230"/>
        <v>0</v>
      </c>
      <c r="O797" s="136">
        <f t="shared" si="230"/>
        <v>0</v>
      </c>
      <c r="P797" s="136">
        <f t="shared" si="230"/>
        <v>0</v>
      </c>
      <c r="Q797" s="136">
        <f t="shared" si="230"/>
        <v>0</v>
      </c>
      <c r="R797" s="136">
        <f t="shared" si="230"/>
        <v>0</v>
      </c>
      <c r="S797" s="136">
        <f t="shared" si="230"/>
        <v>0</v>
      </c>
      <c r="T797" s="136">
        <f t="shared" si="230"/>
        <v>0</v>
      </c>
      <c r="U797" s="136">
        <f t="shared" si="230"/>
        <v>0</v>
      </c>
      <c r="V797" s="136">
        <f t="shared" si="230"/>
        <v>0</v>
      </c>
      <c r="W797" s="136">
        <f t="shared" si="230"/>
        <v>0</v>
      </c>
      <c r="X797" s="136">
        <f t="shared" si="230"/>
        <v>0</v>
      </c>
      <c r="Y797" s="136">
        <f t="shared" si="230"/>
        <v>0</v>
      </c>
      <c r="Z797" s="136">
        <f t="shared" si="230"/>
        <v>0</v>
      </c>
      <c r="AA797" s="136">
        <f t="shared" si="230"/>
        <v>0</v>
      </c>
      <c r="AB797" s="136">
        <f t="shared" si="230"/>
        <v>0</v>
      </c>
      <c r="AC797" s="136">
        <f t="shared" si="230"/>
        <v>0</v>
      </c>
      <c r="AD797" s="136">
        <f t="shared" si="230"/>
        <v>0</v>
      </c>
      <c r="AE797" s="136">
        <f t="shared" si="230"/>
        <v>0</v>
      </c>
      <c r="AF797" s="136">
        <f t="shared" si="230"/>
        <v>0</v>
      </c>
      <c r="AG797" s="136">
        <f t="shared" si="230"/>
        <v>0</v>
      </c>
      <c r="AH797" s="136">
        <f t="shared" si="230"/>
        <v>0</v>
      </c>
      <c r="AI797" s="136">
        <f t="shared" si="230"/>
        <v>0</v>
      </c>
      <c r="AJ797" s="136">
        <f t="shared" si="230"/>
        <v>0</v>
      </c>
      <c r="AK797" s="136">
        <f t="shared" si="230"/>
        <v>0</v>
      </c>
      <c r="AL797" s="136">
        <f t="shared" si="230"/>
        <v>0</v>
      </c>
      <c r="AM797" s="136">
        <f t="shared" si="230"/>
        <v>0</v>
      </c>
      <c r="AN797" s="136">
        <f t="shared" si="230"/>
        <v>0</v>
      </c>
      <c r="AO797" s="136">
        <f t="shared" si="230"/>
        <v>0</v>
      </c>
      <c r="AP797" s="136">
        <f t="shared" si="230"/>
        <v>0</v>
      </c>
      <c r="AQ797" s="136">
        <f t="shared" si="230"/>
        <v>0</v>
      </c>
      <c r="AR797" s="136">
        <f t="shared" si="230"/>
        <v>0</v>
      </c>
      <c r="AS797" s="136">
        <f t="shared" si="230"/>
        <v>0</v>
      </c>
      <c r="AT797" s="136">
        <f t="shared" si="230"/>
        <v>0</v>
      </c>
      <c r="AU797" s="136">
        <f t="shared" si="230"/>
        <v>0</v>
      </c>
      <c r="AV797" s="136">
        <f t="shared" si="230"/>
        <v>0</v>
      </c>
      <c r="AW797" s="136">
        <f t="shared" si="230"/>
        <v>0</v>
      </c>
      <c r="AX797" s="136">
        <f t="shared" si="230"/>
        <v>0</v>
      </c>
      <c r="AY797" s="136">
        <f t="shared" si="230"/>
        <v>0</v>
      </c>
      <c r="AZ797" s="136">
        <f t="shared" si="230"/>
        <v>0</v>
      </c>
      <c r="BA797" s="136">
        <f t="shared" si="230"/>
        <v>0</v>
      </c>
      <c r="BB797" s="136">
        <f t="shared" si="230"/>
        <v>0</v>
      </c>
      <c r="BC797" s="136">
        <f t="shared" si="230"/>
        <v>0</v>
      </c>
      <c r="BD797" s="136">
        <f t="shared" si="230"/>
        <v>0</v>
      </c>
      <c r="BE797" s="136">
        <f t="shared" si="230"/>
        <v>0</v>
      </c>
      <c r="BF797" s="136">
        <f t="shared" si="230"/>
        <v>0</v>
      </c>
      <c r="BG797" s="136">
        <f t="shared" si="230"/>
        <v>0</v>
      </c>
      <c r="BH797" s="136">
        <f t="shared" si="230"/>
        <v>0</v>
      </c>
      <c r="BI797" s="136">
        <f t="shared" si="230"/>
        <v>0</v>
      </c>
      <c r="BJ797" s="136">
        <f t="shared" si="230"/>
        <v>0</v>
      </c>
      <c r="BK797" s="136">
        <f t="shared" si="230"/>
        <v>0</v>
      </c>
      <c r="BL797" s="136">
        <f t="shared" si="230"/>
        <v>0</v>
      </c>
      <c r="BM797" s="136">
        <f t="shared" si="230"/>
        <v>0</v>
      </c>
      <c r="BN797" s="136">
        <f t="shared" si="230"/>
        <v>0</v>
      </c>
      <c r="BO797" s="136">
        <f t="shared" si="230"/>
        <v>0</v>
      </c>
      <c r="BP797" s="136">
        <f t="shared" si="230"/>
        <v>0</v>
      </c>
      <c r="BQ797" s="136">
        <f t="shared" si="230"/>
        <v>0</v>
      </c>
      <c r="BR797" s="136">
        <f t="shared" si="230"/>
        <v>0</v>
      </c>
      <c r="BS797" s="136">
        <f t="shared" si="230"/>
        <v>0</v>
      </c>
      <c r="BT797" s="136">
        <f t="shared" ref="BP797:BY799" si="231">BT426-EL426</f>
        <v>0</v>
      </c>
      <c r="BU797" s="136">
        <f t="shared" si="231"/>
        <v>0</v>
      </c>
      <c r="BV797" s="136">
        <f t="shared" si="231"/>
        <v>0</v>
      </c>
      <c r="BW797" s="136">
        <f t="shared" si="231"/>
        <v>0</v>
      </c>
      <c r="BX797" s="136">
        <f t="shared" si="231"/>
        <v>0</v>
      </c>
      <c r="BY797" s="136">
        <f t="shared" si="231"/>
        <v>0</v>
      </c>
      <c r="CA797" s="136" t="e">
        <f>CA426-#REF!</f>
        <v>#REF!</v>
      </c>
      <c r="CB797" s="136" t="e">
        <f>CB426-#REF!</f>
        <v>#REF!</v>
      </c>
    </row>
    <row r="798" spans="8:80" hidden="1" x14ac:dyDescent="0.3">
      <c r="H798" s="136">
        <f t="shared" si="230"/>
        <v>0</v>
      </c>
      <c r="I798" s="136">
        <f t="shared" si="230"/>
        <v>0</v>
      </c>
      <c r="J798" s="136">
        <f t="shared" si="230"/>
        <v>0</v>
      </c>
      <c r="K798" s="136">
        <f t="shared" si="230"/>
        <v>0</v>
      </c>
      <c r="L798" s="136">
        <f t="shared" si="230"/>
        <v>0</v>
      </c>
      <c r="M798" s="136">
        <f t="shared" si="230"/>
        <v>0</v>
      </c>
      <c r="N798" s="136">
        <f t="shared" si="230"/>
        <v>0</v>
      </c>
      <c r="O798" s="136">
        <f t="shared" si="230"/>
        <v>0</v>
      </c>
      <c r="P798" s="136">
        <f t="shared" si="230"/>
        <v>0</v>
      </c>
      <c r="Q798" s="136">
        <f t="shared" si="230"/>
        <v>0</v>
      </c>
      <c r="R798" s="136">
        <f t="shared" si="230"/>
        <v>0</v>
      </c>
      <c r="S798" s="136">
        <f t="shared" si="230"/>
        <v>0</v>
      </c>
      <c r="T798" s="136">
        <f t="shared" si="230"/>
        <v>0</v>
      </c>
      <c r="U798" s="136">
        <f t="shared" si="230"/>
        <v>0</v>
      </c>
      <c r="V798" s="136">
        <f t="shared" si="230"/>
        <v>0</v>
      </c>
      <c r="W798" s="136">
        <f t="shared" si="230"/>
        <v>0</v>
      </c>
      <c r="X798" s="136">
        <f t="shared" si="230"/>
        <v>0</v>
      </c>
      <c r="Y798" s="136">
        <f t="shared" si="230"/>
        <v>0</v>
      </c>
      <c r="Z798" s="136">
        <f t="shared" si="230"/>
        <v>0</v>
      </c>
      <c r="AA798" s="136">
        <f t="shared" si="230"/>
        <v>0</v>
      </c>
      <c r="AB798" s="136">
        <f t="shared" si="230"/>
        <v>0</v>
      </c>
      <c r="AC798" s="136">
        <f t="shared" si="230"/>
        <v>0</v>
      </c>
      <c r="AD798" s="136">
        <f t="shared" si="230"/>
        <v>0</v>
      </c>
      <c r="AE798" s="136">
        <f t="shared" si="230"/>
        <v>0</v>
      </c>
      <c r="AF798" s="136">
        <f t="shared" si="230"/>
        <v>0</v>
      </c>
      <c r="AG798" s="136">
        <f t="shared" si="230"/>
        <v>0</v>
      </c>
      <c r="AH798" s="136">
        <f t="shared" si="230"/>
        <v>0</v>
      </c>
      <c r="AI798" s="136">
        <f t="shared" si="230"/>
        <v>0</v>
      </c>
      <c r="AJ798" s="136">
        <f t="shared" si="230"/>
        <v>0</v>
      </c>
      <c r="AK798" s="136">
        <f t="shared" si="230"/>
        <v>0</v>
      </c>
      <c r="AL798" s="136">
        <f t="shared" si="230"/>
        <v>0</v>
      </c>
      <c r="AM798" s="136">
        <f t="shared" si="230"/>
        <v>0</v>
      </c>
      <c r="AN798" s="136">
        <f t="shared" si="230"/>
        <v>0</v>
      </c>
      <c r="AO798" s="136">
        <f t="shared" si="230"/>
        <v>0</v>
      </c>
      <c r="AP798" s="136">
        <f t="shared" si="230"/>
        <v>0</v>
      </c>
      <c r="AQ798" s="136">
        <f t="shared" si="230"/>
        <v>0</v>
      </c>
      <c r="AR798" s="136">
        <f t="shared" si="230"/>
        <v>0</v>
      </c>
      <c r="AS798" s="136">
        <f t="shared" si="230"/>
        <v>0</v>
      </c>
      <c r="AT798" s="136">
        <f t="shared" si="230"/>
        <v>0</v>
      </c>
      <c r="AU798" s="136">
        <f t="shared" si="230"/>
        <v>0</v>
      </c>
      <c r="AV798" s="136">
        <f t="shared" si="230"/>
        <v>0</v>
      </c>
      <c r="AW798" s="136">
        <f t="shared" si="230"/>
        <v>0</v>
      </c>
      <c r="AX798" s="136">
        <f t="shared" si="230"/>
        <v>0</v>
      </c>
      <c r="AY798" s="136">
        <f t="shared" si="230"/>
        <v>0</v>
      </c>
      <c r="AZ798" s="136">
        <f t="shared" si="230"/>
        <v>0</v>
      </c>
      <c r="BA798" s="136">
        <f t="shared" si="230"/>
        <v>0</v>
      </c>
      <c r="BB798" s="136">
        <f t="shared" si="230"/>
        <v>0</v>
      </c>
      <c r="BC798" s="136">
        <f t="shared" si="230"/>
        <v>0</v>
      </c>
      <c r="BD798" s="136">
        <f t="shared" si="230"/>
        <v>0</v>
      </c>
      <c r="BE798" s="136">
        <f t="shared" si="230"/>
        <v>0</v>
      </c>
      <c r="BF798" s="136">
        <f t="shared" si="230"/>
        <v>0</v>
      </c>
      <c r="BG798" s="136">
        <f t="shared" si="230"/>
        <v>0</v>
      </c>
      <c r="BH798" s="136">
        <f t="shared" si="230"/>
        <v>0</v>
      </c>
      <c r="BI798" s="136">
        <f t="shared" si="230"/>
        <v>0</v>
      </c>
      <c r="BJ798" s="136">
        <f t="shared" si="230"/>
        <v>0</v>
      </c>
      <c r="BK798" s="136">
        <f t="shared" si="230"/>
        <v>0</v>
      </c>
      <c r="BL798" s="136">
        <f t="shared" si="230"/>
        <v>0</v>
      </c>
      <c r="BM798" s="136">
        <f t="shared" si="230"/>
        <v>0</v>
      </c>
      <c r="BN798" s="136">
        <f t="shared" si="230"/>
        <v>0</v>
      </c>
      <c r="BO798" s="136">
        <f t="shared" si="230"/>
        <v>0</v>
      </c>
      <c r="BP798" s="136">
        <f t="shared" si="231"/>
        <v>0</v>
      </c>
      <c r="BQ798" s="136">
        <f t="shared" si="231"/>
        <v>0</v>
      </c>
      <c r="BR798" s="136">
        <f t="shared" si="231"/>
        <v>0</v>
      </c>
      <c r="BS798" s="136">
        <f t="shared" si="231"/>
        <v>0</v>
      </c>
      <c r="BT798" s="136">
        <f t="shared" si="231"/>
        <v>0</v>
      </c>
      <c r="BU798" s="136">
        <f t="shared" si="231"/>
        <v>0</v>
      </c>
      <c r="BV798" s="136">
        <f t="shared" si="231"/>
        <v>0</v>
      </c>
      <c r="BW798" s="136">
        <f t="shared" si="231"/>
        <v>0</v>
      </c>
      <c r="BX798" s="136">
        <f t="shared" si="231"/>
        <v>0</v>
      </c>
      <c r="BY798" s="136">
        <f t="shared" si="231"/>
        <v>0</v>
      </c>
      <c r="CA798" s="136" t="e">
        <f>CA427-#REF!</f>
        <v>#REF!</v>
      </c>
      <c r="CB798" s="136" t="e">
        <f>CB427-#REF!</f>
        <v>#REF!</v>
      </c>
    </row>
    <row r="799" spans="8:80" hidden="1" x14ac:dyDescent="0.3">
      <c r="H799" s="136">
        <f t="shared" si="230"/>
        <v>0</v>
      </c>
      <c r="I799" s="136">
        <f t="shared" si="230"/>
        <v>0</v>
      </c>
      <c r="J799" s="136">
        <f t="shared" si="230"/>
        <v>0</v>
      </c>
      <c r="K799" s="136">
        <f t="shared" si="230"/>
        <v>0</v>
      </c>
      <c r="L799" s="136">
        <f t="shared" si="230"/>
        <v>0</v>
      </c>
      <c r="M799" s="136">
        <f t="shared" si="230"/>
        <v>0</v>
      </c>
      <c r="N799" s="136">
        <f t="shared" si="230"/>
        <v>0</v>
      </c>
      <c r="O799" s="136">
        <f t="shared" si="230"/>
        <v>0</v>
      </c>
      <c r="P799" s="136">
        <f t="shared" si="230"/>
        <v>0</v>
      </c>
      <c r="Q799" s="136">
        <f t="shared" si="230"/>
        <v>0</v>
      </c>
      <c r="R799" s="136">
        <f t="shared" si="230"/>
        <v>0</v>
      </c>
      <c r="S799" s="136">
        <f t="shared" si="230"/>
        <v>0</v>
      </c>
      <c r="T799" s="136">
        <f t="shared" si="230"/>
        <v>0</v>
      </c>
      <c r="U799" s="136">
        <f t="shared" si="230"/>
        <v>0</v>
      </c>
      <c r="V799" s="136">
        <f t="shared" si="230"/>
        <v>0</v>
      </c>
      <c r="W799" s="136">
        <f t="shared" si="230"/>
        <v>0</v>
      </c>
      <c r="X799" s="136">
        <f t="shared" si="230"/>
        <v>0</v>
      </c>
      <c r="Y799" s="136">
        <f t="shared" si="230"/>
        <v>0</v>
      </c>
      <c r="Z799" s="136">
        <f t="shared" si="230"/>
        <v>0</v>
      </c>
      <c r="AA799" s="136">
        <f t="shared" si="230"/>
        <v>0</v>
      </c>
      <c r="AB799" s="136">
        <f t="shared" si="230"/>
        <v>0</v>
      </c>
      <c r="AC799" s="136">
        <f t="shared" si="230"/>
        <v>0</v>
      </c>
      <c r="AD799" s="136">
        <f t="shared" si="230"/>
        <v>0</v>
      </c>
      <c r="AE799" s="136">
        <f t="shared" si="230"/>
        <v>0</v>
      </c>
      <c r="AF799" s="136">
        <f t="shared" si="230"/>
        <v>0</v>
      </c>
      <c r="AG799" s="136">
        <f t="shared" si="230"/>
        <v>0</v>
      </c>
      <c r="AH799" s="136">
        <f t="shared" si="230"/>
        <v>0</v>
      </c>
      <c r="AI799" s="136">
        <f t="shared" si="230"/>
        <v>0</v>
      </c>
      <c r="AJ799" s="136">
        <f t="shared" si="230"/>
        <v>0</v>
      </c>
      <c r="AK799" s="136">
        <f t="shared" si="230"/>
        <v>0</v>
      </c>
      <c r="AL799" s="136">
        <f t="shared" si="230"/>
        <v>0</v>
      </c>
      <c r="AM799" s="136">
        <f t="shared" si="230"/>
        <v>0</v>
      </c>
      <c r="AN799" s="136">
        <f t="shared" si="230"/>
        <v>0</v>
      </c>
      <c r="AO799" s="136">
        <f t="shared" si="230"/>
        <v>0</v>
      </c>
      <c r="AP799" s="136">
        <f t="shared" si="230"/>
        <v>0</v>
      </c>
      <c r="AQ799" s="136">
        <f t="shared" si="230"/>
        <v>0</v>
      </c>
      <c r="AR799" s="136">
        <f t="shared" si="230"/>
        <v>0</v>
      </c>
      <c r="AS799" s="136">
        <f t="shared" si="230"/>
        <v>0</v>
      </c>
      <c r="AT799" s="136">
        <f t="shared" si="230"/>
        <v>0</v>
      </c>
      <c r="AU799" s="136">
        <f t="shared" si="230"/>
        <v>0</v>
      </c>
      <c r="AV799" s="136">
        <f t="shared" si="230"/>
        <v>0</v>
      </c>
      <c r="AW799" s="136">
        <f t="shared" si="230"/>
        <v>0</v>
      </c>
      <c r="AX799" s="136">
        <f t="shared" si="230"/>
        <v>0</v>
      </c>
      <c r="AY799" s="136">
        <f t="shared" si="230"/>
        <v>0</v>
      </c>
      <c r="AZ799" s="136">
        <f t="shared" si="230"/>
        <v>0</v>
      </c>
      <c r="BA799" s="136">
        <f t="shared" si="230"/>
        <v>0</v>
      </c>
      <c r="BB799" s="136">
        <f t="shared" si="230"/>
        <v>0</v>
      </c>
      <c r="BC799" s="136">
        <f t="shared" si="230"/>
        <v>0</v>
      </c>
      <c r="BD799" s="136">
        <f t="shared" si="230"/>
        <v>0</v>
      </c>
      <c r="BE799" s="136">
        <f t="shared" si="230"/>
        <v>0</v>
      </c>
      <c r="BF799" s="136">
        <f t="shared" si="230"/>
        <v>0</v>
      </c>
      <c r="BG799" s="136">
        <f t="shared" si="230"/>
        <v>0</v>
      </c>
      <c r="BH799" s="136">
        <f t="shared" si="230"/>
        <v>0</v>
      </c>
      <c r="BI799" s="136">
        <f t="shared" si="230"/>
        <v>0</v>
      </c>
      <c r="BJ799" s="136">
        <f t="shared" si="230"/>
        <v>0</v>
      </c>
      <c r="BK799" s="136">
        <f t="shared" si="230"/>
        <v>0</v>
      </c>
      <c r="BL799" s="136">
        <f t="shared" si="230"/>
        <v>0</v>
      </c>
      <c r="BM799" s="136">
        <f t="shared" si="230"/>
        <v>0</v>
      </c>
      <c r="BN799" s="136">
        <f t="shared" si="230"/>
        <v>0</v>
      </c>
      <c r="BO799" s="136">
        <f t="shared" si="230"/>
        <v>0</v>
      </c>
      <c r="BP799" s="136">
        <f t="shared" si="231"/>
        <v>0</v>
      </c>
      <c r="BQ799" s="136">
        <f t="shared" si="231"/>
        <v>0</v>
      </c>
      <c r="BR799" s="136">
        <f t="shared" si="231"/>
        <v>0</v>
      </c>
      <c r="BS799" s="136">
        <f t="shared" si="231"/>
        <v>0</v>
      </c>
      <c r="BT799" s="136">
        <f t="shared" si="231"/>
        <v>0</v>
      </c>
      <c r="BU799" s="136">
        <f t="shared" si="231"/>
        <v>0</v>
      </c>
      <c r="BV799" s="136">
        <f t="shared" si="231"/>
        <v>0</v>
      </c>
      <c r="BW799" s="136">
        <f t="shared" si="231"/>
        <v>0</v>
      </c>
      <c r="BX799" s="136">
        <f t="shared" si="231"/>
        <v>0</v>
      </c>
      <c r="BY799" s="136">
        <f t="shared" si="231"/>
        <v>0</v>
      </c>
      <c r="CA799" s="136" t="e">
        <f>CA428-#REF!</f>
        <v>#REF!</v>
      </c>
      <c r="CB799" s="136" t="e">
        <f>CB428-#REF!</f>
        <v>#REF!</v>
      </c>
    </row>
    <row r="800" spans="8:80" hidden="1" x14ac:dyDescent="0.3">
      <c r="H800" s="136">
        <f t="shared" ref="H800:BS803" si="232">H432-BZ432</f>
        <v>-1104027</v>
      </c>
      <c r="I800" s="136">
        <f t="shared" si="232"/>
        <v>0</v>
      </c>
      <c r="J800" s="136">
        <f t="shared" si="232"/>
        <v>0</v>
      </c>
      <c r="K800" s="136">
        <f t="shared" si="232"/>
        <v>0</v>
      </c>
      <c r="L800" s="136">
        <f t="shared" si="232"/>
        <v>0</v>
      </c>
      <c r="M800" s="136">
        <f t="shared" si="232"/>
        <v>0</v>
      </c>
      <c r="N800" s="136">
        <f t="shared" si="232"/>
        <v>0</v>
      </c>
      <c r="O800" s="136">
        <f t="shared" si="232"/>
        <v>0</v>
      </c>
      <c r="P800" s="136">
        <f t="shared" si="232"/>
        <v>0</v>
      </c>
      <c r="Q800" s="136">
        <f t="shared" si="232"/>
        <v>0</v>
      </c>
      <c r="R800" s="136">
        <f t="shared" si="232"/>
        <v>0</v>
      </c>
      <c r="S800" s="136">
        <f t="shared" si="232"/>
        <v>0</v>
      </c>
      <c r="T800" s="136">
        <f t="shared" si="232"/>
        <v>0</v>
      </c>
      <c r="U800" s="136">
        <f t="shared" si="232"/>
        <v>0</v>
      </c>
      <c r="V800" s="136">
        <f t="shared" si="232"/>
        <v>0</v>
      </c>
      <c r="W800" s="136">
        <f t="shared" si="232"/>
        <v>-156198</v>
      </c>
      <c r="X800" s="136">
        <f t="shared" si="232"/>
        <v>0</v>
      </c>
      <c r="Y800" s="136">
        <f t="shared" si="232"/>
        <v>0</v>
      </c>
      <c r="Z800" s="136">
        <f t="shared" si="232"/>
        <v>0</v>
      </c>
      <c r="AA800" s="136">
        <f t="shared" si="232"/>
        <v>0</v>
      </c>
      <c r="AB800" s="136">
        <f t="shared" si="232"/>
        <v>0</v>
      </c>
      <c r="AC800" s="136">
        <f t="shared" si="232"/>
        <v>0</v>
      </c>
      <c r="AD800" s="136">
        <f t="shared" si="232"/>
        <v>0</v>
      </c>
      <c r="AE800" s="136">
        <f t="shared" si="232"/>
        <v>0</v>
      </c>
      <c r="AF800" s="136">
        <f t="shared" si="232"/>
        <v>0</v>
      </c>
      <c r="AG800" s="136">
        <f t="shared" si="232"/>
        <v>0</v>
      </c>
      <c r="AH800" s="136">
        <f t="shared" si="232"/>
        <v>0</v>
      </c>
      <c r="AI800" s="136">
        <f t="shared" si="232"/>
        <v>0</v>
      </c>
      <c r="AJ800" s="136">
        <f t="shared" si="232"/>
        <v>0</v>
      </c>
      <c r="AK800" s="136">
        <f t="shared" si="232"/>
        <v>0</v>
      </c>
      <c r="AL800" s="136">
        <f t="shared" si="232"/>
        <v>0</v>
      </c>
      <c r="AM800" s="136">
        <f t="shared" si="232"/>
        <v>0</v>
      </c>
      <c r="AN800" s="136">
        <f t="shared" si="232"/>
        <v>0</v>
      </c>
      <c r="AO800" s="136">
        <f t="shared" si="232"/>
        <v>0</v>
      </c>
      <c r="AP800" s="136">
        <f t="shared" si="232"/>
        <v>0</v>
      </c>
      <c r="AQ800" s="136">
        <f t="shared" si="232"/>
        <v>-700516</v>
      </c>
      <c r="AR800" s="136">
        <f t="shared" si="232"/>
        <v>0</v>
      </c>
      <c r="AS800" s="136">
        <f t="shared" si="232"/>
        <v>0</v>
      </c>
      <c r="AT800" s="136">
        <f t="shared" si="232"/>
        <v>0</v>
      </c>
      <c r="AU800" s="136">
        <f t="shared" si="232"/>
        <v>0</v>
      </c>
      <c r="AV800" s="136">
        <f t="shared" si="232"/>
        <v>0</v>
      </c>
      <c r="AW800" s="136">
        <f t="shared" si="232"/>
        <v>0</v>
      </c>
      <c r="AX800" s="136">
        <f t="shared" si="232"/>
        <v>0</v>
      </c>
      <c r="AY800" s="136">
        <f t="shared" si="232"/>
        <v>0</v>
      </c>
      <c r="AZ800" s="136">
        <f t="shared" si="232"/>
        <v>0</v>
      </c>
      <c r="BA800" s="136">
        <f t="shared" si="232"/>
        <v>-163674</v>
      </c>
      <c r="BB800" s="136">
        <f t="shared" si="232"/>
        <v>0</v>
      </c>
      <c r="BC800" s="136">
        <f t="shared" si="232"/>
        <v>0</v>
      </c>
      <c r="BD800" s="136">
        <f t="shared" si="232"/>
        <v>0</v>
      </c>
      <c r="BE800" s="136">
        <f t="shared" si="232"/>
        <v>0</v>
      </c>
      <c r="BF800" s="136">
        <f t="shared" si="232"/>
        <v>-83639</v>
      </c>
      <c r="BG800" s="136">
        <f t="shared" si="232"/>
        <v>0</v>
      </c>
      <c r="BH800" s="136">
        <f t="shared" si="232"/>
        <v>0</v>
      </c>
      <c r="BI800" s="136">
        <f t="shared" si="232"/>
        <v>0</v>
      </c>
      <c r="BJ800" s="136">
        <f t="shared" si="232"/>
        <v>0</v>
      </c>
      <c r="BK800" s="136">
        <f t="shared" si="232"/>
        <v>0</v>
      </c>
      <c r="BL800" s="136">
        <f t="shared" si="232"/>
        <v>0</v>
      </c>
      <c r="BM800" s="136">
        <f t="shared" si="232"/>
        <v>0</v>
      </c>
      <c r="BN800" s="136">
        <f t="shared" si="232"/>
        <v>0</v>
      </c>
      <c r="BO800" s="136">
        <f t="shared" si="232"/>
        <v>0</v>
      </c>
      <c r="BP800" s="136">
        <f t="shared" si="232"/>
        <v>0</v>
      </c>
      <c r="BQ800" s="136">
        <f t="shared" si="232"/>
        <v>0</v>
      </c>
      <c r="BR800" s="136">
        <f t="shared" si="232"/>
        <v>0</v>
      </c>
      <c r="BS800" s="136">
        <f t="shared" si="232"/>
        <v>0</v>
      </c>
      <c r="BT800" s="136">
        <f t="shared" ref="BT800:BY815" si="233">BT432-EL432</f>
        <v>0</v>
      </c>
      <c r="BU800" s="136">
        <f t="shared" si="233"/>
        <v>-156198</v>
      </c>
      <c r="BV800" s="136">
        <f t="shared" si="233"/>
        <v>0</v>
      </c>
      <c r="BW800" s="136">
        <f t="shared" si="233"/>
        <v>0</v>
      </c>
      <c r="BX800" s="136">
        <f t="shared" si="233"/>
        <v>0</v>
      </c>
      <c r="BY800" s="136">
        <f t="shared" si="233"/>
        <v>0</v>
      </c>
      <c r="CA800" s="136" t="e">
        <f>CA432-#REF!</f>
        <v>#REF!</v>
      </c>
      <c r="CB800" s="136" t="e">
        <f>CB432-#REF!</f>
        <v>#REF!</v>
      </c>
    </row>
    <row r="801" spans="8:80" hidden="1" x14ac:dyDescent="0.3">
      <c r="H801" s="136">
        <f t="shared" si="232"/>
        <v>-1104027</v>
      </c>
      <c r="I801" s="136">
        <f t="shared" si="232"/>
        <v>0</v>
      </c>
      <c r="J801" s="136">
        <f t="shared" si="232"/>
        <v>0</v>
      </c>
      <c r="K801" s="136">
        <f t="shared" si="232"/>
        <v>0</v>
      </c>
      <c r="L801" s="136">
        <f t="shared" si="232"/>
        <v>0</v>
      </c>
      <c r="M801" s="136">
        <f t="shared" si="232"/>
        <v>0</v>
      </c>
      <c r="N801" s="136">
        <f t="shared" si="232"/>
        <v>0</v>
      </c>
      <c r="O801" s="136">
        <f t="shared" si="232"/>
        <v>0</v>
      </c>
      <c r="P801" s="136">
        <f t="shared" si="232"/>
        <v>0</v>
      </c>
      <c r="Q801" s="136">
        <f t="shared" si="232"/>
        <v>0</v>
      </c>
      <c r="R801" s="136">
        <f t="shared" si="232"/>
        <v>0</v>
      </c>
      <c r="S801" s="136">
        <f t="shared" si="232"/>
        <v>0</v>
      </c>
      <c r="T801" s="136">
        <f t="shared" si="232"/>
        <v>0</v>
      </c>
      <c r="U801" s="136">
        <f t="shared" si="232"/>
        <v>0</v>
      </c>
      <c r="V801" s="136">
        <f t="shared" si="232"/>
        <v>0</v>
      </c>
      <c r="W801" s="136">
        <f t="shared" si="232"/>
        <v>-156198</v>
      </c>
      <c r="X801" s="136">
        <f t="shared" si="232"/>
        <v>0</v>
      </c>
      <c r="Y801" s="136">
        <f t="shared" si="232"/>
        <v>0</v>
      </c>
      <c r="Z801" s="136">
        <f t="shared" si="232"/>
        <v>0</v>
      </c>
      <c r="AA801" s="136">
        <f t="shared" si="232"/>
        <v>0</v>
      </c>
      <c r="AB801" s="136">
        <f t="shared" si="232"/>
        <v>0</v>
      </c>
      <c r="AC801" s="136">
        <f t="shared" si="232"/>
        <v>0</v>
      </c>
      <c r="AD801" s="136">
        <f t="shared" si="232"/>
        <v>0</v>
      </c>
      <c r="AE801" s="136">
        <f t="shared" si="232"/>
        <v>0</v>
      </c>
      <c r="AF801" s="136">
        <f t="shared" si="232"/>
        <v>0</v>
      </c>
      <c r="AG801" s="136">
        <f t="shared" si="232"/>
        <v>0</v>
      </c>
      <c r="AH801" s="136">
        <f t="shared" si="232"/>
        <v>0</v>
      </c>
      <c r="AI801" s="136">
        <f t="shared" si="232"/>
        <v>0</v>
      </c>
      <c r="AJ801" s="136">
        <f t="shared" si="232"/>
        <v>0</v>
      </c>
      <c r="AK801" s="136">
        <f t="shared" si="232"/>
        <v>0</v>
      </c>
      <c r="AL801" s="136">
        <f t="shared" si="232"/>
        <v>0</v>
      </c>
      <c r="AM801" s="136">
        <f t="shared" si="232"/>
        <v>0</v>
      </c>
      <c r="AN801" s="136">
        <f t="shared" si="232"/>
        <v>0</v>
      </c>
      <c r="AO801" s="136">
        <f t="shared" si="232"/>
        <v>0</v>
      </c>
      <c r="AP801" s="136">
        <f t="shared" si="232"/>
        <v>0</v>
      </c>
      <c r="AQ801" s="136">
        <f t="shared" si="232"/>
        <v>-700516</v>
      </c>
      <c r="AR801" s="136">
        <f t="shared" si="232"/>
        <v>0</v>
      </c>
      <c r="AS801" s="136">
        <f t="shared" si="232"/>
        <v>0</v>
      </c>
      <c r="AT801" s="136">
        <f t="shared" si="232"/>
        <v>0</v>
      </c>
      <c r="AU801" s="136">
        <f t="shared" si="232"/>
        <v>0</v>
      </c>
      <c r="AV801" s="136">
        <f t="shared" si="232"/>
        <v>0</v>
      </c>
      <c r="AW801" s="136">
        <f t="shared" si="232"/>
        <v>0</v>
      </c>
      <c r="AX801" s="136">
        <f t="shared" si="232"/>
        <v>0</v>
      </c>
      <c r="AY801" s="136">
        <f t="shared" si="232"/>
        <v>0</v>
      </c>
      <c r="AZ801" s="136">
        <f t="shared" si="232"/>
        <v>0</v>
      </c>
      <c r="BA801" s="136">
        <f t="shared" si="232"/>
        <v>-163674</v>
      </c>
      <c r="BB801" s="136">
        <f t="shared" si="232"/>
        <v>0</v>
      </c>
      <c r="BC801" s="136">
        <f t="shared" si="232"/>
        <v>0</v>
      </c>
      <c r="BD801" s="136">
        <f t="shared" si="232"/>
        <v>0</v>
      </c>
      <c r="BE801" s="136">
        <f t="shared" si="232"/>
        <v>0</v>
      </c>
      <c r="BF801" s="136">
        <f t="shared" si="232"/>
        <v>-83639</v>
      </c>
      <c r="BG801" s="136">
        <f t="shared" si="232"/>
        <v>0</v>
      </c>
      <c r="BH801" s="136">
        <f t="shared" si="232"/>
        <v>0</v>
      </c>
      <c r="BI801" s="136">
        <f t="shared" si="232"/>
        <v>0</v>
      </c>
      <c r="BJ801" s="136">
        <f t="shared" si="232"/>
        <v>0</v>
      </c>
      <c r="BK801" s="136">
        <f t="shared" si="232"/>
        <v>0</v>
      </c>
      <c r="BL801" s="136">
        <f t="shared" si="232"/>
        <v>0</v>
      </c>
      <c r="BM801" s="136">
        <f t="shared" si="232"/>
        <v>0</v>
      </c>
      <c r="BN801" s="136">
        <f t="shared" si="232"/>
        <v>0</v>
      </c>
      <c r="BO801" s="136">
        <f t="shared" si="232"/>
        <v>0</v>
      </c>
      <c r="BP801" s="136">
        <f t="shared" si="232"/>
        <v>0</v>
      </c>
      <c r="BQ801" s="136">
        <f t="shared" si="232"/>
        <v>0</v>
      </c>
      <c r="BR801" s="136">
        <f t="shared" si="232"/>
        <v>0</v>
      </c>
      <c r="BS801" s="136">
        <f t="shared" si="232"/>
        <v>0</v>
      </c>
      <c r="BT801" s="136">
        <f t="shared" si="233"/>
        <v>0</v>
      </c>
      <c r="BU801" s="136">
        <f t="shared" si="233"/>
        <v>-156198</v>
      </c>
      <c r="BV801" s="136">
        <f t="shared" si="233"/>
        <v>0</v>
      </c>
      <c r="BW801" s="136">
        <f t="shared" si="233"/>
        <v>0</v>
      </c>
      <c r="BX801" s="136">
        <f t="shared" si="233"/>
        <v>0</v>
      </c>
      <c r="BY801" s="136">
        <f t="shared" si="233"/>
        <v>0</v>
      </c>
      <c r="CA801" s="136" t="e">
        <f>CA433-#REF!</f>
        <v>#REF!</v>
      </c>
      <c r="CB801" s="136" t="e">
        <f>CB433-#REF!</f>
        <v>#REF!</v>
      </c>
    </row>
    <row r="802" spans="8:80" hidden="1" x14ac:dyDescent="0.3">
      <c r="H802" s="136">
        <f t="shared" si="232"/>
        <v>0</v>
      </c>
      <c r="I802" s="136">
        <f t="shared" si="232"/>
        <v>0</v>
      </c>
      <c r="J802" s="136">
        <f t="shared" si="232"/>
        <v>0</v>
      </c>
      <c r="K802" s="136">
        <f t="shared" si="232"/>
        <v>0</v>
      </c>
      <c r="L802" s="136">
        <f t="shared" si="232"/>
        <v>0</v>
      </c>
      <c r="M802" s="136">
        <f t="shared" si="232"/>
        <v>0</v>
      </c>
      <c r="N802" s="136">
        <f t="shared" si="232"/>
        <v>0</v>
      </c>
      <c r="O802" s="136">
        <f t="shared" si="232"/>
        <v>0</v>
      </c>
      <c r="P802" s="136">
        <f t="shared" si="232"/>
        <v>0</v>
      </c>
      <c r="Q802" s="136">
        <f t="shared" si="232"/>
        <v>0</v>
      </c>
      <c r="R802" s="136">
        <f t="shared" si="232"/>
        <v>0</v>
      </c>
      <c r="S802" s="136">
        <f t="shared" si="232"/>
        <v>0</v>
      </c>
      <c r="T802" s="136">
        <f t="shared" si="232"/>
        <v>0</v>
      </c>
      <c r="U802" s="136">
        <f t="shared" si="232"/>
        <v>0</v>
      </c>
      <c r="V802" s="136">
        <f t="shared" si="232"/>
        <v>0</v>
      </c>
      <c r="W802" s="136">
        <f t="shared" si="232"/>
        <v>0</v>
      </c>
      <c r="X802" s="136">
        <f t="shared" si="232"/>
        <v>0</v>
      </c>
      <c r="Y802" s="136">
        <f t="shared" si="232"/>
        <v>0</v>
      </c>
      <c r="Z802" s="136">
        <f t="shared" si="232"/>
        <v>0</v>
      </c>
      <c r="AA802" s="136">
        <f t="shared" si="232"/>
        <v>0</v>
      </c>
      <c r="AB802" s="136">
        <f t="shared" si="232"/>
        <v>0</v>
      </c>
      <c r="AC802" s="136">
        <f t="shared" si="232"/>
        <v>0</v>
      </c>
      <c r="AD802" s="136">
        <f t="shared" si="232"/>
        <v>0</v>
      </c>
      <c r="AE802" s="136">
        <f t="shared" si="232"/>
        <v>0</v>
      </c>
      <c r="AF802" s="136">
        <f t="shared" si="232"/>
        <v>0</v>
      </c>
      <c r="AG802" s="136">
        <f t="shared" si="232"/>
        <v>0</v>
      </c>
      <c r="AH802" s="136">
        <f t="shared" si="232"/>
        <v>0</v>
      </c>
      <c r="AI802" s="136">
        <f t="shared" si="232"/>
        <v>0</v>
      </c>
      <c r="AJ802" s="136">
        <f t="shared" si="232"/>
        <v>0</v>
      </c>
      <c r="AK802" s="136">
        <f t="shared" si="232"/>
        <v>0</v>
      </c>
      <c r="AL802" s="136">
        <f t="shared" si="232"/>
        <v>0</v>
      </c>
      <c r="AM802" s="136">
        <f t="shared" si="232"/>
        <v>0</v>
      </c>
      <c r="AN802" s="136">
        <f t="shared" si="232"/>
        <v>0</v>
      </c>
      <c r="AO802" s="136">
        <f t="shared" si="232"/>
        <v>0</v>
      </c>
      <c r="AP802" s="136">
        <f t="shared" si="232"/>
        <v>0</v>
      </c>
      <c r="AQ802" s="136">
        <f t="shared" si="232"/>
        <v>0</v>
      </c>
      <c r="AR802" s="136">
        <f t="shared" si="232"/>
        <v>0</v>
      </c>
      <c r="AS802" s="136">
        <f t="shared" si="232"/>
        <v>0</v>
      </c>
      <c r="AT802" s="136">
        <f t="shared" si="232"/>
        <v>0</v>
      </c>
      <c r="AU802" s="136">
        <f t="shared" si="232"/>
        <v>0</v>
      </c>
      <c r="AV802" s="136">
        <f t="shared" si="232"/>
        <v>0</v>
      </c>
      <c r="AW802" s="136">
        <f t="shared" si="232"/>
        <v>0</v>
      </c>
      <c r="AX802" s="136">
        <f t="shared" si="232"/>
        <v>0</v>
      </c>
      <c r="AY802" s="136">
        <f t="shared" si="232"/>
        <v>0</v>
      </c>
      <c r="AZ802" s="136">
        <f t="shared" si="232"/>
        <v>0</v>
      </c>
      <c r="BA802" s="136">
        <f t="shared" si="232"/>
        <v>0</v>
      </c>
      <c r="BB802" s="136">
        <f t="shared" si="232"/>
        <v>0</v>
      </c>
      <c r="BC802" s="136">
        <f t="shared" si="232"/>
        <v>0</v>
      </c>
      <c r="BD802" s="136">
        <f t="shared" si="232"/>
        <v>0</v>
      </c>
      <c r="BE802" s="136">
        <f t="shared" si="232"/>
        <v>0</v>
      </c>
      <c r="BF802" s="136">
        <f t="shared" si="232"/>
        <v>0</v>
      </c>
      <c r="BG802" s="136">
        <f t="shared" si="232"/>
        <v>0</v>
      </c>
      <c r="BH802" s="136">
        <f t="shared" si="232"/>
        <v>0</v>
      </c>
      <c r="BI802" s="136">
        <f t="shared" si="232"/>
        <v>0</v>
      </c>
      <c r="BJ802" s="136">
        <f t="shared" si="232"/>
        <v>0</v>
      </c>
      <c r="BK802" s="136">
        <f t="shared" si="232"/>
        <v>0</v>
      </c>
      <c r="BL802" s="136">
        <f t="shared" si="232"/>
        <v>0</v>
      </c>
      <c r="BM802" s="136">
        <f t="shared" si="232"/>
        <v>0</v>
      </c>
      <c r="BN802" s="136">
        <f t="shared" si="232"/>
        <v>0</v>
      </c>
      <c r="BO802" s="136">
        <f t="shared" si="232"/>
        <v>0</v>
      </c>
      <c r="BP802" s="136">
        <f t="shared" si="232"/>
        <v>0</v>
      </c>
      <c r="BQ802" s="136">
        <f t="shared" si="232"/>
        <v>0</v>
      </c>
      <c r="BR802" s="136">
        <f t="shared" si="232"/>
        <v>0</v>
      </c>
      <c r="BS802" s="136">
        <f t="shared" si="232"/>
        <v>0</v>
      </c>
      <c r="BT802" s="136">
        <f t="shared" si="233"/>
        <v>0</v>
      </c>
      <c r="BU802" s="136">
        <f t="shared" si="233"/>
        <v>0</v>
      </c>
      <c r="BV802" s="136">
        <f t="shared" si="233"/>
        <v>0</v>
      </c>
      <c r="BW802" s="136">
        <f t="shared" si="233"/>
        <v>0</v>
      </c>
      <c r="BX802" s="136">
        <f t="shared" si="233"/>
        <v>0</v>
      </c>
      <c r="BY802" s="136">
        <f t="shared" si="233"/>
        <v>0</v>
      </c>
      <c r="CA802" s="136" t="e">
        <f>CA434-#REF!</f>
        <v>#REF!</v>
      </c>
      <c r="CB802" s="136" t="e">
        <f>CB434-#REF!</f>
        <v>#REF!</v>
      </c>
    </row>
    <row r="803" spans="8:80" hidden="1" x14ac:dyDescent="0.3">
      <c r="H803" s="136">
        <f t="shared" si="232"/>
        <v>-602466</v>
      </c>
      <c r="I803" s="136">
        <f t="shared" si="232"/>
        <v>0</v>
      </c>
      <c r="J803" s="136">
        <f t="shared" si="232"/>
        <v>0</v>
      </c>
      <c r="K803" s="136">
        <f t="shared" si="232"/>
        <v>0</v>
      </c>
      <c r="L803" s="136">
        <f t="shared" si="232"/>
        <v>0</v>
      </c>
      <c r="M803" s="136">
        <f t="shared" si="232"/>
        <v>125523</v>
      </c>
      <c r="N803" s="136">
        <f t="shared" si="232"/>
        <v>0</v>
      </c>
      <c r="O803" s="136">
        <f t="shared" si="232"/>
        <v>0</v>
      </c>
      <c r="P803" s="136">
        <f t="shared" si="232"/>
        <v>0</v>
      </c>
      <c r="Q803" s="136">
        <f t="shared" si="232"/>
        <v>0</v>
      </c>
      <c r="R803" s="136">
        <f t="shared" si="232"/>
        <v>-182676</v>
      </c>
      <c r="S803" s="136">
        <f t="shared" si="232"/>
        <v>0</v>
      </c>
      <c r="T803" s="136">
        <f t="shared" si="232"/>
        <v>0</v>
      </c>
      <c r="U803" s="136">
        <f t="shared" si="232"/>
        <v>0</v>
      </c>
      <c r="V803" s="136">
        <f t="shared" si="232"/>
        <v>0</v>
      </c>
      <c r="W803" s="136">
        <f t="shared" si="232"/>
        <v>0</v>
      </c>
      <c r="X803" s="136">
        <f t="shared" si="232"/>
        <v>0</v>
      </c>
      <c r="Y803" s="136">
        <f t="shared" si="232"/>
        <v>0</v>
      </c>
      <c r="Z803" s="136">
        <f t="shared" si="232"/>
        <v>0</v>
      </c>
      <c r="AA803" s="136">
        <f t="shared" si="232"/>
        <v>0</v>
      </c>
      <c r="AB803" s="136">
        <f t="shared" si="232"/>
        <v>0</v>
      </c>
      <c r="AC803" s="136">
        <f t="shared" si="232"/>
        <v>0</v>
      </c>
      <c r="AD803" s="136">
        <f t="shared" si="232"/>
        <v>0</v>
      </c>
      <c r="AE803" s="136">
        <f t="shared" si="232"/>
        <v>0</v>
      </c>
      <c r="AF803" s="136">
        <f t="shared" si="232"/>
        <v>0</v>
      </c>
      <c r="AG803" s="136">
        <f t="shared" si="232"/>
        <v>-283854</v>
      </c>
      <c r="AH803" s="136">
        <f t="shared" si="232"/>
        <v>0</v>
      </c>
      <c r="AI803" s="136">
        <f t="shared" si="232"/>
        <v>0</v>
      </c>
      <c r="AJ803" s="136">
        <f t="shared" si="232"/>
        <v>0</v>
      </c>
      <c r="AK803" s="136">
        <f t="shared" si="232"/>
        <v>0</v>
      </c>
      <c r="AL803" s="136">
        <f t="shared" si="232"/>
        <v>0</v>
      </c>
      <c r="AM803" s="136">
        <f t="shared" si="232"/>
        <v>0</v>
      </c>
      <c r="AN803" s="136">
        <f t="shared" si="232"/>
        <v>0</v>
      </c>
      <c r="AO803" s="136">
        <f t="shared" si="232"/>
        <v>0</v>
      </c>
      <c r="AP803" s="136">
        <f t="shared" si="232"/>
        <v>0</v>
      </c>
      <c r="AQ803" s="136">
        <f t="shared" si="232"/>
        <v>0</v>
      </c>
      <c r="AR803" s="136">
        <f t="shared" si="232"/>
        <v>0</v>
      </c>
      <c r="AS803" s="136">
        <f t="shared" si="232"/>
        <v>0</v>
      </c>
      <c r="AT803" s="136">
        <f t="shared" si="232"/>
        <v>0</v>
      </c>
      <c r="AU803" s="136">
        <f t="shared" si="232"/>
        <v>0</v>
      </c>
      <c r="AV803" s="136">
        <f t="shared" si="232"/>
        <v>0</v>
      </c>
      <c r="AW803" s="136">
        <f t="shared" si="232"/>
        <v>0</v>
      </c>
      <c r="AX803" s="136">
        <f t="shared" si="232"/>
        <v>0</v>
      </c>
      <c r="AY803" s="136">
        <f t="shared" si="232"/>
        <v>0</v>
      </c>
      <c r="AZ803" s="136">
        <f t="shared" si="232"/>
        <v>0</v>
      </c>
      <c r="BA803" s="136">
        <f t="shared" si="232"/>
        <v>0</v>
      </c>
      <c r="BB803" s="136">
        <f t="shared" si="232"/>
        <v>0</v>
      </c>
      <c r="BC803" s="136">
        <f t="shared" si="232"/>
        <v>0</v>
      </c>
      <c r="BD803" s="136">
        <f t="shared" si="232"/>
        <v>0</v>
      </c>
      <c r="BE803" s="136">
        <f t="shared" si="232"/>
        <v>0</v>
      </c>
      <c r="BF803" s="136">
        <f t="shared" si="232"/>
        <v>0</v>
      </c>
      <c r="BG803" s="136">
        <f t="shared" si="232"/>
        <v>0</v>
      </c>
      <c r="BH803" s="136">
        <f t="shared" si="232"/>
        <v>0</v>
      </c>
      <c r="BI803" s="136">
        <f t="shared" si="232"/>
        <v>0</v>
      </c>
      <c r="BJ803" s="136">
        <f t="shared" si="232"/>
        <v>0</v>
      </c>
      <c r="BK803" s="136">
        <f t="shared" si="232"/>
        <v>0</v>
      </c>
      <c r="BL803" s="136">
        <f t="shared" si="232"/>
        <v>0</v>
      </c>
      <c r="BM803" s="136">
        <f t="shared" si="232"/>
        <v>0</v>
      </c>
      <c r="BN803" s="136">
        <f t="shared" si="232"/>
        <v>0</v>
      </c>
      <c r="BO803" s="136">
        <f t="shared" si="232"/>
        <v>0</v>
      </c>
      <c r="BP803" s="136">
        <f t="shared" si="232"/>
        <v>0</v>
      </c>
      <c r="BQ803" s="136">
        <f t="shared" si="232"/>
        <v>0</v>
      </c>
      <c r="BR803" s="136">
        <f t="shared" si="232"/>
        <v>0</v>
      </c>
      <c r="BS803" s="136">
        <f t="shared" ref="BS803:BY818" si="234">BS435-EK435</f>
        <v>0</v>
      </c>
      <c r="BT803" s="136">
        <f t="shared" si="233"/>
        <v>0</v>
      </c>
      <c r="BU803" s="136">
        <f t="shared" si="233"/>
        <v>-57153</v>
      </c>
      <c r="BV803" s="136">
        <f t="shared" si="233"/>
        <v>0</v>
      </c>
      <c r="BW803" s="136">
        <f t="shared" si="233"/>
        <v>0</v>
      </c>
      <c r="BX803" s="136">
        <f t="shared" si="233"/>
        <v>0</v>
      </c>
      <c r="BY803" s="136">
        <f t="shared" si="233"/>
        <v>0</v>
      </c>
      <c r="CA803" s="136" t="e">
        <f>CA435-#REF!</f>
        <v>#REF!</v>
      </c>
      <c r="CB803" s="136" t="e">
        <f>CB435-#REF!</f>
        <v>#REF!</v>
      </c>
    </row>
    <row r="804" spans="8:80" hidden="1" x14ac:dyDescent="0.3">
      <c r="H804" s="136">
        <f t="shared" ref="H804:BR808" si="235">H436-BZ436</f>
        <v>-602466</v>
      </c>
      <c r="I804" s="136">
        <f t="shared" si="235"/>
        <v>0</v>
      </c>
      <c r="J804" s="136">
        <f t="shared" si="235"/>
        <v>0</v>
      </c>
      <c r="K804" s="136">
        <f t="shared" si="235"/>
        <v>0</v>
      </c>
      <c r="L804" s="136">
        <f t="shared" si="235"/>
        <v>0</v>
      </c>
      <c r="M804" s="136">
        <f t="shared" si="235"/>
        <v>125523</v>
      </c>
      <c r="N804" s="136">
        <f t="shared" si="235"/>
        <v>0</v>
      </c>
      <c r="O804" s="136">
        <f t="shared" si="235"/>
        <v>0</v>
      </c>
      <c r="P804" s="136">
        <f t="shared" si="235"/>
        <v>0</v>
      </c>
      <c r="Q804" s="136">
        <f t="shared" si="235"/>
        <v>0</v>
      </c>
      <c r="R804" s="136">
        <f t="shared" si="235"/>
        <v>-182676</v>
      </c>
      <c r="S804" s="136">
        <f t="shared" si="235"/>
        <v>0</v>
      </c>
      <c r="T804" s="136">
        <f t="shared" si="235"/>
        <v>0</v>
      </c>
      <c r="U804" s="136">
        <f t="shared" si="235"/>
        <v>0</v>
      </c>
      <c r="V804" s="136">
        <f t="shared" si="235"/>
        <v>0</v>
      </c>
      <c r="W804" s="136">
        <f t="shared" si="235"/>
        <v>0</v>
      </c>
      <c r="X804" s="136">
        <f t="shared" si="235"/>
        <v>0</v>
      </c>
      <c r="Y804" s="136">
        <f t="shared" si="235"/>
        <v>0</v>
      </c>
      <c r="Z804" s="136">
        <f t="shared" si="235"/>
        <v>0</v>
      </c>
      <c r="AA804" s="136">
        <f t="shared" si="235"/>
        <v>0</v>
      </c>
      <c r="AB804" s="136">
        <f t="shared" si="235"/>
        <v>0</v>
      </c>
      <c r="AC804" s="136">
        <f t="shared" si="235"/>
        <v>0</v>
      </c>
      <c r="AD804" s="136">
        <f t="shared" si="235"/>
        <v>0</v>
      </c>
      <c r="AE804" s="136">
        <f t="shared" si="235"/>
        <v>0</v>
      </c>
      <c r="AF804" s="136">
        <f t="shared" si="235"/>
        <v>0</v>
      </c>
      <c r="AG804" s="136">
        <f t="shared" si="235"/>
        <v>-283854</v>
      </c>
      <c r="AH804" s="136">
        <f t="shared" si="235"/>
        <v>0</v>
      </c>
      <c r="AI804" s="136">
        <f t="shared" si="235"/>
        <v>0</v>
      </c>
      <c r="AJ804" s="136">
        <f t="shared" si="235"/>
        <v>0</v>
      </c>
      <c r="AK804" s="136">
        <f t="shared" si="235"/>
        <v>0</v>
      </c>
      <c r="AL804" s="136">
        <f t="shared" si="235"/>
        <v>0</v>
      </c>
      <c r="AM804" s="136">
        <f t="shared" si="235"/>
        <v>0</v>
      </c>
      <c r="AN804" s="136">
        <f t="shared" si="235"/>
        <v>0</v>
      </c>
      <c r="AO804" s="136">
        <f t="shared" si="235"/>
        <v>0</v>
      </c>
      <c r="AP804" s="136">
        <f t="shared" si="235"/>
        <v>0</v>
      </c>
      <c r="AQ804" s="136">
        <f t="shared" si="235"/>
        <v>0</v>
      </c>
      <c r="AR804" s="136">
        <f t="shared" si="235"/>
        <v>0</v>
      </c>
      <c r="AS804" s="136">
        <f t="shared" si="235"/>
        <v>0</v>
      </c>
      <c r="AT804" s="136">
        <f t="shared" si="235"/>
        <v>0</v>
      </c>
      <c r="AU804" s="136">
        <f t="shared" si="235"/>
        <v>0</v>
      </c>
      <c r="AV804" s="136">
        <f t="shared" si="235"/>
        <v>0</v>
      </c>
      <c r="AW804" s="136">
        <f t="shared" si="235"/>
        <v>0</v>
      </c>
      <c r="AX804" s="136">
        <f t="shared" si="235"/>
        <v>0</v>
      </c>
      <c r="AY804" s="136">
        <f t="shared" si="235"/>
        <v>0</v>
      </c>
      <c r="AZ804" s="136">
        <f t="shared" si="235"/>
        <v>0</v>
      </c>
      <c r="BA804" s="136">
        <f t="shared" si="235"/>
        <v>0</v>
      </c>
      <c r="BB804" s="136">
        <f t="shared" si="235"/>
        <v>0</v>
      </c>
      <c r="BC804" s="136">
        <f t="shared" si="235"/>
        <v>0</v>
      </c>
      <c r="BD804" s="136">
        <f t="shared" si="235"/>
        <v>0</v>
      </c>
      <c r="BE804" s="136">
        <f t="shared" si="235"/>
        <v>0</v>
      </c>
      <c r="BF804" s="136">
        <f t="shared" si="235"/>
        <v>0</v>
      </c>
      <c r="BG804" s="136">
        <f t="shared" si="235"/>
        <v>0</v>
      </c>
      <c r="BH804" s="136">
        <f t="shared" si="235"/>
        <v>0</v>
      </c>
      <c r="BI804" s="136">
        <f t="shared" si="235"/>
        <v>0</v>
      </c>
      <c r="BJ804" s="136">
        <f t="shared" si="235"/>
        <v>0</v>
      </c>
      <c r="BK804" s="136">
        <f t="shared" si="235"/>
        <v>0</v>
      </c>
      <c r="BL804" s="136">
        <f t="shared" si="235"/>
        <v>0</v>
      </c>
      <c r="BM804" s="136">
        <f t="shared" si="235"/>
        <v>0</v>
      </c>
      <c r="BN804" s="136">
        <f t="shared" si="235"/>
        <v>0</v>
      </c>
      <c r="BO804" s="136">
        <f t="shared" si="235"/>
        <v>0</v>
      </c>
      <c r="BP804" s="136">
        <f t="shared" si="235"/>
        <v>0</v>
      </c>
      <c r="BQ804" s="136">
        <f t="shared" si="235"/>
        <v>0</v>
      </c>
      <c r="BR804" s="136">
        <f t="shared" si="235"/>
        <v>0</v>
      </c>
      <c r="BS804" s="136">
        <f t="shared" si="234"/>
        <v>0</v>
      </c>
      <c r="BT804" s="136">
        <f t="shared" si="233"/>
        <v>0</v>
      </c>
      <c r="BU804" s="136">
        <f t="shared" si="233"/>
        <v>-57153</v>
      </c>
      <c r="BV804" s="136">
        <f t="shared" si="233"/>
        <v>0</v>
      </c>
      <c r="BW804" s="136">
        <f t="shared" si="233"/>
        <v>0</v>
      </c>
      <c r="BX804" s="136">
        <f t="shared" si="233"/>
        <v>0</v>
      </c>
      <c r="BY804" s="136">
        <f t="shared" si="233"/>
        <v>0</v>
      </c>
      <c r="CA804" s="136" t="e">
        <f>CA436-#REF!</f>
        <v>#REF!</v>
      </c>
      <c r="CB804" s="136" t="e">
        <f>CB436-#REF!</f>
        <v>#REF!</v>
      </c>
    </row>
    <row r="805" spans="8:80" hidden="1" x14ac:dyDescent="0.3">
      <c r="H805" s="136">
        <f t="shared" si="235"/>
        <v>0</v>
      </c>
      <c r="I805" s="136">
        <f t="shared" si="235"/>
        <v>0</v>
      </c>
      <c r="J805" s="136">
        <f t="shared" si="235"/>
        <v>0</v>
      </c>
      <c r="K805" s="136">
        <f t="shared" si="235"/>
        <v>0</v>
      </c>
      <c r="L805" s="136">
        <f t="shared" si="235"/>
        <v>0</v>
      </c>
      <c r="M805" s="136">
        <f t="shared" si="235"/>
        <v>0</v>
      </c>
      <c r="N805" s="136">
        <f t="shared" si="235"/>
        <v>0</v>
      </c>
      <c r="O805" s="136">
        <f t="shared" si="235"/>
        <v>0</v>
      </c>
      <c r="P805" s="136">
        <f t="shared" si="235"/>
        <v>0</v>
      </c>
      <c r="Q805" s="136">
        <f t="shared" si="235"/>
        <v>0</v>
      </c>
      <c r="R805" s="136">
        <f t="shared" si="235"/>
        <v>0</v>
      </c>
      <c r="S805" s="136">
        <f t="shared" si="235"/>
        <v>0</v>
      </c>
      <c r="T805" s="136">
        <f t="shared" si="235"/>
        <v>0</v>
      </c>
      <c r="U805" s="136">
        <f t="shared" si="235"/>
        <v>0</v>
      </c>
      <c r="V805" s="136">
        <f t="shared" si="235"/>
        <v>0</v>
      </c>
      <c r="W805" s="136">
        <f t="shared" si="235"/>
        <v>0</v>
      </c>
      <c r="X805" s="136">
        <f t="shared" si="235"/>
        <v>0</v>
      </c>
      <c r="Y805" s="136">
        <f t="shared" si="235"/>
        <v>0</v>
      </c>
      <c r="Z805" s="136">
        <f t="shared" si="235"/>
        <v>0</v>
      </c>
      <c r="AA805" s="136">
        <f t="shared" si="235"/>
        <v>0</v>
      </c>
      <c r="AB805" s="136">
        <f t="shared" si="235"/>
        <v>0</v>
      </c>
      <c r="AC805" s="136">
        <f t="shared" si="235"/>
        <v>0</v>
      </c>
      <c r="AD805" s="136">
        <f t="shared" si="235"/>
        <v>0</v>
      </c>
      <c r="AE805" s="136">
        <f t="shared" si="235"/>
        <v>0</v>
      </c>
      <c r="AF805" s="136">
        <f t="shared" si="235"/>
        <v>0</v>
      </c>
      <c r="AG805" s="136">
        <f t="shared" si="235"/>
        <v>0</v>
      </c>
      <c r="AH805" s="136">
        <f t="shared" si="235"/>
        <v>0</v>
      </c>
      <c r="AI805" s="136">
        <f t="shared" si="235"/>
        <v>0</v>
      </c>
      <c r="AJ805" s="136">
        <f t="shared" si="235"/>
        <v>0</v>
      </c>
      <c r="AK805" s="136">
        <f t="shared" si="235"/>
        <v>0</v>
      </c>
      <c r="AL805" s="136">
        <f t="shared" si="235"/>
        <v>0</v>
      </c>
      <c r="AM805" s="136">
        <f t="shared" si="235"/>
        <v>0</v>
      </c>
      <c r="AN805" s="136">
        <f t="shared" si="235"/>
        <v>0</v>
      </c>
      <c r="AO805" s="136">
        <f t="shared" si="235"/>
        <v>0</v>
      </c>
      <c r="AP805" s="136">
        <f t="shared" si="235"/>
        <v>0</v>
      </c>
      <c r="AQ805" s="136">
        <f t="shared" si="235"/>
        <v>0</v>
      </c>
      <c r="AR805" s="136">
        <f t="shared" si="235"/>
        <v>0</v>
      </c>
      <c r="AS805" s="136">
        <f t="shared" si="235"/>
        <v>0</v>
      </c>
      <c r="AT805" s="136">
        <f t="shared" si="235"/>
        <v>0</v>
      </c>
      <c r="AU805" s="136">
        <f t="shared" si="235"/>
        <v>0</v>
      </c>
      <c r="AV805" s="136">
        <f t="shared" si="235"/>
        <v>0</v>
      </c>
      <c r="AW805" s="136">
        <f t="shared" si="235"/>
        <v>0</v>
      </c>
      <c r="AX805" s="136">
        <f t="shared" si="235"/>
        <v>0</v>
      </c>
      <c r="AY805" s="136">
        <f t="shared" si="235"/>
        <v>0</v>
      </c>
      <c r="AZ805" s="136">
        <f t="shared" si="235"/>
        <v>0</v>
      </c>
      <c r="BA805" s="136">
        <f t="shared" si="235"/>
        <v>0</v>
      </c>
      <c r="BB805" s="136">
        <f t="shared" si="235"/>
        <v>0</v>
      </c>
      <c r="BC805" s="136">
        <f t="shared" si="235"/>
        <v>0</v>
      </c>
      <c r="BD805" s="136">
        <f t="shared" si="235"/>
        <v>0</v>
      </c>
      <c r="BE805" s="136">
        <f t="shared" si="235"/>
        <v>0</v>
      </c>
      <c r="BF805" s="136">
        <f t="shared" si="235"/>
        <v>0</v>
      </c>
      <c r="BG805" s="136">
        <f t="shared" si="235"/>
        <v>0</v>
      </c>
      <c r="BH805" s="136">
        <f t="shared" si="235"/>
        <v>0</v>
      </c>
      <c r="BI805" s="136">
        <f t="shared" si="235"/>
        <v>0</v>
      </c>
      <c r="BJ805" s="136">
        <f t="shared" si="235"/>
        <v>0</v>
      </c>
      <c r="BK805" s="136">
        <f t="shared" si="235"/>
        <v>0</v>
      </c>
      <c r="BL805" s="136">
        <f t="shared" si="235"/>
        <v>0</v>
      </c>
      <c r="BM805" s="136">
        <f t="shared" si="235"/>
        <v>0</v>
      </c>
      <c r="BN805" s="136">
        <f t="shared" si="235"/>
        <v>0</v>
      </c>
      <c r="BO805" s="136">
        <f t="shared" si="235"/>
        <v>0</v>
      </c>
      <c r="BP805" s="136">
        <f t="shared" si="235"/>
        <v>0</v>
      </c>
      <c r="BQ805" s="136">
        <f t="shared" si="235"/>
        <v>0</v>
      </c>
      <c r="BR805" s="136">
        <f t="shared" si="235"/>
        <v>0</v>
      </c>
      <c r="BS805" s="136">
        <f t="shared" si="234"/>
        <v>0</v>
      </c>
      <c r="BT805" s="136">
        <f t="shared" si="233"/>
        <v>0</v>
      </c>
      <c r="BU805" s="136">
        <f t="shared" si="233"/>
        <v>0</v>
      </c>
      <c r="BV805" s="136">
        <f t="shared" si="233"/>
        <v>0</v>
      </c>
      <c r="BW805" s="136">
        <f t="shared" si="233"/>
        <v>0</v>
      </c>
      <c r="BX805" s="136">
        <f t="shared" si="233"/>
        <v>0</v>
      </c>
      <c r="BY805" s="136">
        <f t="shared" si="233"/>
        <v>0</v>
      </c>
      <c r="CA805" s="136" t="e">
        <f>CA437-#REF!</f>
        <v>#REF!</v>
      </c>
      <c r="CB805" s="136" t="e">
        <f>CB437-#REF!</f>
        <v>#REF!</v>
      </c>
    </row>
    <row r="806" spans="8:80" hidden="1" x14ac:dyDescent="0.3">
      <c r="H806" s="136">
        <f t="shared" si="235"/>
        <v>0</v>
      </c>
      <c r="I806" s="136">
        <f t="shared" si="235"/>
        <v>0</v>
      </c>
      <c r="J806" s="136">
        <f t="shared" si="235"/>
        <v>0</v>
      </c>
      <c r="K806" s="136">
        <f t="shared" si="235"/>
        <v>0</v>
      </c>
      <c r="L806" s="136">
        <f t="shared" si="235"/>
        <v>0</v>
      </c>
      <c r="M806" s="136">
        <f t="shared" si="235"/>
        <v>0</v>
      </c>
      <c r="N806" s="136">
        <f t="shared" si="235"/>
        <v>0</v>
      </c>
      <c r="O806" s="136">
        <f t="shared" si="235"/>
        <v>0</v>
      </c>
      <c r="P806" s="136">
        <f t="shared" si="235"/>
        <v>0</v>
      </c>
      <c r="Q806" s="136">
        <f t="shared" si="235"/>
        <v>0</v>
      </c>
      <c r="R806" s="136">
        <f t="shared" si="235"/>
        <v>9095</v>
      </c>
      <c r="S806" s="136">
        <f t="shared" si="235"/>
        <v>0</v>
      </c>
      <c r="T806" s="136">
        <f t="shared" si="235"/>
        <v>0</v>
      </c>
      <c r="U806" s="136">
        <f t="shared" si="235"/>
        <v>0</v>
      </c>
      <c r="V806" s="136">
        <f t="shared" si="235"/>
        <v>0</v>
      </c>
      <c r="W806" s="136">
        <f t="shared" si="235"/>
        <v>0</v>
      </c>
      <c r="X806" s="136">
        <f t="shared" si="235"/>
        <v>0</v>
      </c>
      <c r="Y806" s="136">
        <f t="shared" si="235"/>
        <v>0</v>
      </c>
      <c r="Z806" s="136">
        <f t="shared" si="235"/>
        <v>0</v>
      </c>
      <c r="AA806" s="136">
        <f t="shared" si="235"/>
        <v>0</v>
      </c>
      <c r="AB806" s="136">
        <f t="shared" si="235"/>
        <v>0</v>
      </c>
      <c r="AC806" s="136">
        <f t="shared" si="235"/>
        <v>0</v>
      </c>
      <c r="AD806" s="136">
        <f t="shared" si="235"/>
        <v>0</v>
      </c>
      <c r="AE806" s="136">
        <f t="shared" si="235"/>
        <v>0</v>
      </c>
      <c r="AF806" s="136">
        <f t="shared" si="235"/>
        <v>0</v>
      </c>
      <c r="AG806" s="136">
        <f t="shared" si="235"/>
        <v>0</v>
      </c>
      <c r="AH806" s="136">
        <f t="shared" si="235"/>
        <v>0</v>
      </c>
      <c r="AI806" s="136">
        <f t="shared" si="235"/>
        <v>0</v>
      </c>
      <c r="AJ806" s="136">
        <f t="shared" si="235"/>
        <v>0</v>
      </c>
      <c r="AK806" s="136">
        <f t="shared" si="235"/>
        <v>0</v>
      </c>
      <c r="AL806" s="136">
        <f t="shared" si="235"/>
        <v>0</v>
      </c>
      <c r="AM806" s="136">
        <f t="shared" si="235"/>
        <v>0</v>
      </c>
      <c r="AN806" s="136">
        <f t="shared" si="235"/>
        <v>0</v>
      </c>
      <c r="AO806" s="136">
        <f t="shared" si="235"/>
        <v>0</v>
      </c>
      <c r="AP806" s="136">
        <f t="shared" si="235"/>
        <v>0</v>
      </c>
      <c r="AQ806" s="136">
        <f t="shared" si="235"/>
        <v>0</v>
      </c>
      <c r="AR806" s="136">
        <f t="shared" si="235"/>
        <v>0</v>
      </c>
      <c r="AS806" s="136">
        <f t="shared" si="235"/>
        <v>0</v>
      </c>
      <c r="AT806" s="136">
        <f t="shared" si="235"/>
        <v>0</v>
      </c>
      <c r="AU806" s="136">
        <f t="shared" si="235"/>
        <v>0</v>
      </c>
      <c r="AV806" s="136">
        <f t="shared" si="235"/>
        <v>0</v>
      </c>
      <c r="AW806" s="136">
        <f t="shared" si="235"/>
        <v>0</v>
      </c>
      <c r="AX806" s="136">
        <f t="shared" si="235"/>
        <v>0</v>
      </c>
      <c r="AY806" s="136">
        <f t="shared" si="235"/>
        <v>0</v>
      </c>
      <c r="AZ806" s="136">
        <f t="shared" si="235"/>
        <v>0</v>
      </c>
      <c r="BA806" s="136">
        <f t="shared" si="235"/>
        <v>0</v>
      </c>
      <c r="BB806" s="136">
        <f t="shared" si="235"/>
        <v>0</v>
      </c>
      <c r="BC806" s="136">
        <f t="shared" si="235"/>
        <v>0</v>
      </c>
      <c r="BD806" s="136">
        <f t="shared" si="235"/>
        <v>0</v>
      </c>
      <c r="BE806" s="136">
        <f t="shared" si="235"/>
        <v>0</v>
      </c>
      <c r="BF806" s="136">
        <f t="shared" si="235"/>
        <v>0</v>
      </c>
      <c r="BG806" s="136">
        <f t="shared" si="235"/>
        <v>0</v>
      </c>
      <c r="BH806" s="136">
        <f t="shared" si="235"/>
        <v>0</v>
      </c>
      <c r="BI806" s="136">
        <f t="shared" si="235"/>
        <v>0</v>
      </c>
      <c r="BJ806" s="136">
        <f t="shared" si="235"/>
        <v>0</v>
      </c>
      <c r="BK806" s="136">
        <f t="shared" si="235"/>
        <v>0</v>
      </c>
      <c r="BL806" s="136">
        <f t="shared" si="235"/>
        <v>0</v>
      </c>
      <c r="BM806" s="136">
        <f t="shared" si="235"/>
        <v>0</v>
      </c>
      <c r="BN806" s="136">
        <f t="shared" si="235"/>
        <v>0</v>
      </c>
      <c r="BO806" s="136">
        <f t="shared" si="235"/>
        <v>0</v>
      </c>
      <c r="BP806" s="136">
        <f t="shared" si="235"/>
        <v>0</v>
      </c>
      <c r="BQ806" s="136">
        <f t="shared" si="235"/>
        <v>0</v>
      </c>
      <c r="BR806" s="136">
        <f t="shared" si="235"/>
        <v>0</v>
      </c>
      <c r="BS806" s="136">
        <f t="shared" si="234"/>
        <v>0</v>
      </c>
      <c r="BT806" s="136">
        <f t="shared" si="233"/>
        <v>0</v>
      </c>
      <c r="BU806" s="136">
        <f t="shared" si="233"/>
        <v>9095</v>
      </c>
      <c r="BV806" s="136">
        <f t="shared" si="233"/>
        <v>0</v>
      </c>
      <c r="BW806" s="136">
        <f t="shared" si="233"/>
        <v>0</v>
      </c>
      <c r="BX806" s="136">
        <f t="shared" si="233"/>
        <v>0</v>
      </c>
      <c r="BY806" s="136">
        <f t="shared" si="233"/>
        <v>0</v>
      </c>
      <c r="CA806" s="136" t="e">
        <f>CA438-#REF!</f>
        <v>#REF!</v>
      </c>
      <c r="CB806" s="136" t="e">
        <f>CB438-#REF!</f>
        <v>#REF!</v>
      </c>
    </row>
    <row r="807" spans="8:80" hidden="1" x14ac:dyDescent="0.3">
      <c r="H807" s="136">
        <f t="shared" si="235"/>
        <v>0</v>
      </c>
      <c r="I807" s="136">
        <f t="shared" si="235"/>
        <v>0</v>
      </c>
      <c r="J807" s="136">
        <f t="shared" si="235"/>
        <v>0</v>
      </c>
      <c r="K807" s="136">
        <f t="shared" si="235"/>
        <v>0</v>
      </c>
      <c r="L807" s="136">
        <f t="shared" si="235"/>
        <v>0</v>
      </c>
      <c r="M807" s="136">
        <f t="shared" si="235"/>
        <v>0</v>
      </c>
      <c r="N807" s="136">
        <f t="shared" si="235"/>
        <v>0</v>
      </c>
      <c r="O807" s="136">
        <f t="shared" si="235"/>
        <v>0</v>
      </c>
      <c r="P807" s="136">
        <f t="shared" si="235"/>
        <v>0</v>
      </c>
      <c r="Q807" s="136">
        <f t="shared" si="235"/>
        <v>0</v>
      </c>
      <c r="R807" s="136">
        <f t="shared" si="235"/>
        <v>9095</v>
      </c>
      <c r="S807" s="136">
        <f t="shared" si="235"/>
        <v>0</v>
      </c>
      <c r="T807" s="136">
        <f t="shared" si="235"/>
        <v>0</v>
      </c>
      <c r="U807" s="136">
        <f t="shared" si="235"/>
        <v>0</v>
      </c>
      <c r="V807" s="136">
        <f t="shared" si="235"/>
        <v>0</v>
      </c>
      <c r="W807" s="136">
        <f t="shared" si="235"/>
        <v>0</v>
      </c>
      <c r="X807" s="136">
        <f t="shared" si="235"/>
        <v>0</v>
      </c>
      <c r="Y807" s="136">
        <f t="shared" si="235"/>
        <v>0</v>
      </c>
      <c r="Z807" s="136">
        <f t="shared" si="235"/>
        <v>0</v>
      </c>
      <c r="AA807" s="136">
        <f t="shared" si="235"/>
        <v>0</v>
      </c>
      <c r="AB807" s="136">
        <f t="shared" si="235"/>
        <v>0</v>
      </c>
      <c r="AC807" s="136">
        <f t="shared" si="235"/>
        <v>0</v>
      </c>
      <c r="AD807" s="136">
        <f t="shared" si="235"/>
        <v>0</v>
      </c>
      <c r="AE807" s="136">
        <f t="shared" si="235"/>
        <v>0</v>
      </c>
      <c r="AF807" s="136">
        <f t="shared" si="235"/>
        <v>0</v>
      </c>
      <c r="AG807" s="136">
        <f t="shared" si="235"/>
        <v>0</v>
      </c>
      <c r="AH807" s="136">
        <f t="shared" si="235"/>
        <v>0</v>
      </c>
      <c r="AI807" s="136">
        <f t="shared" si="235"/>
        <v>0</v>
      </c>
      <c r="AJ807" s="136">
        <f t="shared" si="235"/>
        <v>0</v>
      </c>
      <c r="AK807" s="136">
        <f t="shared" si="235"/>
        <v>0</v>
      </c>
      <c r="AL807" s="136">
        <f t="shared" si="235"/>
        <v>0</v>
      </c>
      <c r="AM807" s="136">
        <f t="shared" si="235"/>
        <v>0</v>
      </c>
      <c r="AN807" s="136">
        <f t="shared" si="235"/>
        <v>0</v>
      </c>
      <c r="AO807" s="136">
        <f t="shared" si="235"/>
        <v>0</v>
      </c>
      <c r="AP807" s="136">
        <f t="shared" si="235"/>
        <v>0</v>
      </c>
      <c r="AQ807" s="136">
        <f t="shared" si="235"/>
        <v>0</v>
      </c>
      <c r="AR807" s="136">
        <f t="shared" si="235"/>
        <v>0</v>
      </c>
      <c r="AS807" s="136">
        <f t="shared" si="235"/>
        <v>0</v>
      </c>
      <c r="AT807" s="136">
        <f t="shared" si="235"/>
        <v>0</v>
      </c>
      <c r="AU807" s="136">
        <f t="shared" si="235"/>
        <v>0</v>
      </c>
      <c r="AV807" s="136">
        <f t="shared" si="235"/>
        <v>0</v>
      </c>
      <c r="AW807" s="136">
        <f t="shared" si="235"/>
        <v>0</v>
      </c>
      <c r="AX807" s="136">
        <f t="shared" si="235"/>
        <v>0</v>
      </c>
      <c r="AY807" s="136">
        <f t="shared" si="235"/>
        <v>0</v>
      </c>
      <c r="AZ807" s="136">
        <f t="shared" si="235"/>
        <v>0</v>
      </c>
      <c r="BA807" s="136">
        <f t="shared" si="235"/>
        <v>0</v>
      </c>
      <c r="BB807" s="136">
        <f t="shared" si="235"/>
        <v>0</v>
      </c>
      <c r="BC807" s="136">
        <f t="shared" si="235"/>
        <v>0</v>
      </c>
      <c r="BD807" s="136">
        <f t="shared" si="235"/>
        <v>0</v>
      </c>
      <c r="BE807" s="136">
        <f t="shared" si="235"/>
        <v>0</v>
      </c>
      <c r="BF807" s="136">
        <f t="shared" si="235"/>
        <v>0</v>
      </c>
      <c r="BG807" s="136">
        <f t="shared" si="235"/>
        <v>0</v>
      </c>
      <c r="BH807" s="136">
        <f t="shared" si="235"/>
        <v>0</v>
      </c>
      <c r="BI807" s="136">
        <f t="shared" si="235"/>
        <v>0</v>
      </c>
      <c r="BJ807" s="136">
        <f t="shared" si="235"/>
        <v>0</v>
      </c>
      <c r="BK807" s="136">
        <f t="shared" si="235"/>
        <v>0</v>
      </c>
      <c r="BL807" s="136">
        <f t="shared" si="235"/>
        <v>0</v>
      </c>
      <c r="BM807" s="136">
        <f t="shared" si="235"/>
        <v>0</v>
      </c>
      <c r="BN807" s="136">
        <f t="shared" si="235"/>
        <v>0</v>
      </c>
      <c r="BO807" s="136">
        <f t="shared" si="235"/>
        <v>0</v>
      </c>
      <c r="BP807" s="136">
        <f t="shared" si="235"/>
        <v>0</v>
      </c>
      <c r="BQ807" s="136">
        <f t="shared" si="235"/>
        <v>0</v>
      </c>
      <c r="BR807" s="136">
        <f t="shared" si="235"/>
        <v>0</v>
      </c>
      <c r="BS807" s="136">
        <f t="shared" si="234"/>
        <v>0</v>
      </c>
      <c r="BT807" s="136">
        <f t="shared" si="233"/>
        <v>0</v>
      </c>
      <c r="BU807" s="136">
        <f t="shared" si="233"/>
        <v>9095</v>
      </c>
      <c r="BV807" s="136">
        <f t="shared" si="233"/>
        <v>0</v>
      </c>
      <c r="BW807" s="136">
        <f t="shared" si="233"/>
        <v>0</v>
      </c>
      <c r="BX807" s="136">
        <f t="shared" si="233"/>
        <v>0</v>
      </c>
      <c r="BY807" s="136">
        <f t="shared" si="233"/>
        <v>0</v>
      </c>
      <c r="CA807" s="136" t="e">
        <f>CA439-#REF!</f>
        <v>#REF!</v>
      </c>
      <c r="CB807" s="136" t="e">
        <f>CB439-#REF!</f>
        <v>#REF!</v>
      </c>
    </row>
    <row r="808" spans="8:80" hidden="1" x14ac:dyDescent="0.3">
      <c r="H808" s="136">
        <f t="shared" si="235"/>
        <v>0</v>
      </c>
      <c r="I808" s="136">
        <f t="shared" si="235"/>
        <v>0</v>
      </c>
      <c r="J808" s="136">
        <f t="shared" si="235"/>
        <v>0</v>
      </c>
      <c r="K808" s="136">
        <f t="shared" ref="K808:BR812" si="236">K440-CC440</f>
        <v>0</v>
      </c>
      <c r="L808" s="136">
        <f t="shared" si="236"/>
        <v>0</v>
      </c>
      <c r="M808" s="136">
        <f t="shared" si="236"/>
        <v>0</v>
      </c>
      <c r="N808" s="136">
        <f t="shared" si="236"/>
        <v>0</v>
      </c>
      <c r="O808" s="136">
        <f t="shared" si="236"/>
        <v>0</v>
      </c>
      <c r="P808" s="136">
        <f t="shared" si="236"/>
        <v>0</v>
      </c>
      <c r="Q808" s="136">
        <f t="shared" si="236"/>
        <v>0</v>
      </c>
      <c r="R808" s="136">
        <f t="shared" si="236"/>
        <v>0</v>
      </c>
      <c r="S808" s="136">
        <f t="shared" si="236"/>
        <v>0</v>
      </c>
      <c r="T808" s="136">
        <f t="shared" si="236"/>
        <v>0</v>
      </c>
      <c r="U808" s="136">
        <f t="shared" si="236"/>
        <v>0</v>
      </c>
      <c r="V808" s="136">
        <f t="shared" si="236"/>
        <v>0</v>
      </c>
      <c r="W808" s="136">
        <f t="shared" si="236"/>
        <v>0</v>
      </c>
      <c r="X808" s="136">
        <f t="shared" si="236"/>
        <v>0</v>
      </c>
      <c r="Y808" s="136">
        <f t="shared" si="236"/>
        <v>0</v>
      </c>
      <c r="Z808" s="136">
        <f t="shared" si="236"/>
        <v>0</v>
      </c>
      <c r="AA808" s="136">
        <f t="shared" si="236"/>
        <v>0</v>
      </c>
      <c r="AB808" s="136">
        <f t="shared" si="236"/>
        <v>0</v>
      </c>
      <c r="AC808" s="136">
        <f t="shared" si="236"/>
        <v>0</v>
      </c>
      <c r="AD808" s="136">
        <f t="shared" si="236"/>
        <v>0</v>
      </c>
      <c r="AE808" s="136">
        <f t="shared" si="236"/>
        <v>0</v>
      </c>
      <c r="AF808" s="136">
        <f t="shared" si="236"/>
        <v>0</v>
      </c>
      <c r="AG808" s="136">
        <f t="shared" si="236"/>
        <v>0</v>
      </c>
      <c r="AH808" s="136">
        <f t="shared" si="236"/>
        <v>0</v>
      </c>
      <c r="AI808" s="136">
        <f t="shared" si="236"/>
        <v>0</v>
      </c>
      <c r="AJ808" s="136">
        <f t="shared" si="236"/>
        <v>0</v>
      </c>
      <c r="AK808" s="136">
        <f t="shared" si="236"/>
        <v>0</v>
      </c>
      <c r="AL808" s="136">
        <f t="shared" si="236"/>
        <v>0</v>
      </c>
      <c r="AM808" s="136">
        <f t="shared" si="236"/>
        <v>0</v>
      </c>
      <c r="AN808" s="136">
        <f t="shared" si="236"/>
        <v>0</v>
      </c>
      <c r="AO808" s="136">
        <f t="shared" si="236"/>
        <v>0</v>
      </c>
      <c r="AP808" s="136">
        <f t="shared" si="236"/>
        <v>0</v>
      </c>
      <c r="AQ808" s="136">
        <f t="shared" si="236"/>
        <v>0</v>
      </c>
      <c r="AR808" s="136">
        <f t="shared" si="236"/>
        <v>0</v>
      </c>
      <c r="AS808" s="136">
        <f t="shared" si="236"/>
        <v>0</v>
      </c>
      <c r="AT808" s="136">
        <f t="shared" si="236"/>
        <v>0</v>
      </c>
      <c r="AU808" s="136">
        <f t="shared" si="236"/>
        <v>0</v>
      </c>
      <c r="AV808" s="136">
        <f t="shared" si="236"/>
        <v>0</v>
      </c>
      <c r="AW808" s="136">
        <f t="shared" si="236"/>
        <v>0</v>
      </c>
      <c r="AX808" s="136">
        <f t="shared" si="236"/>
        <v>0</v>
      </c>
      <c r="AY808" s="136">
        <f t="shared" si="236"/>
        <v>0</v>
      </c>
      <c r="AZ808" s="136">
        <f t="shared" si="236"/>
        <v>0</v>
      </c>
      <c r="BA808" s="136">
        <f t="shared" si="236"/>
        <v>0</v>
      </c>
      <c r="BB808" s="136">
        <f t="shared" si="236"/>
        <v>0</v>
      </c>
      <c r="BC808" s="136">
        <f t="shared" si="236"/>
        <v>0</v>
      </c>
      <c r="BD808" s="136">
        <f t="shared" si="236"/>
        <v>0</v>
      </c>
      <c r="BE808" s="136">
        <f t="shared" si="236"/>
        <v>0</v>
      </c>
      <c r="BF808" s="136">
        <f t="shared" si="236"/>
        <v>0</v>
      </c>
      <c r="BG808" s="136">
        <f t="shared" si="236"/>
        <v>0</v>
      </c>
      <c r="BH808" s="136">
        <f t="shared" si="236"/>
        <v>0</v>
      </c>
      <c r="BI808" s="136">
        <f t="shared" si="236"/>
        <v>0</v>
      </c>
      <c r="BJ808" s="136">
        <f t="shared" si="236"/>
        <v>0</v>
      </c>
      <c r="BK808" s="136">
        <f t="shared" si="236"/>
        <v>0</v>
      </c>
      <c r="BL808" s="136">
        <f t="shared" si="236"/>
        <v>0</v>
      </c>
      <c r="BM808" s="136">
        <f t="shared" si="236"/>
        <v>0</v>
      </c>
      <c r="BN808" s="136">
        <f t="shared" si="236"/>
        <v>0</v>
      </c>
      <c r="BO808" s="136">
        <f t="shared" si="236"/>
        <v>0</v>
      </c>
      <c r="BP808" s="136">
        <f t="shared" si="236"/>
        <v>0</v>
      </c>
      <c r="BQ808" s="136">
        <f t="shared" si="236"/>
        <v>0</v>
      </c>
      <c r="BR808" s="136">
        <f t="shared" si="236"/>
        <v>0</v>
      </c>
      <c r="BS808" s="136">
        <f t="shared" si="234"/>
        <v>0</v>
      </c>
      <c r="BT808" s="136">
        <f t="shared" si="233"/>
        <v>0</v>
      </c>
      <c r="BU808" s="136">
        <f t="shared" si="233"/>
        <v>0</v>
      </c>
      <c r="BV808" s="136">
        <f t="shared" si="233"/>
        <v>0</v>
      </c>
      <c r="BW808" s="136">
        <f t="shared" si="233"/>
        <v>0</v>
      </c>
      <c r="BX808" s="136">
        <f t="shared" si="233"/>
        <v>0</v>
      </c>
      <c r="BY808" s="136">
        <f t="shared" si="233"/>
        <v>0</v>
      </c>
      <c r="CA808" s="136" t="e">
        <f>CA440-#REF!</f>
        <v>#REF!</v>
      </c>
      <c r="CB808" s="136" t="e">
        <f>CB440-#REF!</f>
        <v>#REF!</v>
      </c>
    </row>
    <row r="809" spans="8:80" hidden="1" x14ac:dyDescent="0.3">
      <c r="H809" s="136">
        <f t="shared" ref="H809:W819" si="237">H441-BZ441</f>
        <v>-882436</v>
      </c>
      <c r="I809" s="136">
        <f t="shared" si="237"/>
        <v>0</v>
      </c>
      <c r="J809" s="136">
        <f t="shared" si="237"/>
        <v>0</v>
      </c>
      <c r="K809" s="136">
        <f t="shared" si="236"/>
        <v>0</v>
      </c>
      <c r="L809" s="136">
        <f t="shared" si="236"/>
        <v>0</v>
      </c>
      <c r="M809" s="136">
        <f t="shared" si="236"/>
        <v>0</v>
      </c>
      <c r="N809" s="136">
        <f t="shared" si="236"/>
        <v>0</v>
      </c>
      <c r="O809" s="136">
        <f t="shared" si="236"/>
        <v>0</v>
      </c>
      <c r="P809" s="136">
        <f t="shared" si="236"/>
        <v>0</v>
      </c>
      <c r="Q809" s="136">
        <f t="shared" si="236"/>
        <v>0</v>
      </c>
      <c r="R809" s="136">
        <f t="shared" si="236"/>
        <v>-22141</v>
      </c>
      <c r="S809" s="136">
        <f t="shared" si="236"/>
        <v>0</v>
      </c>
      <c r="T809" s="136">
        <f t="shared" si="236"/>
        <v>0</v>
      </c>
      <c r="U809" s="136">
        <f t="shared" si="236"/>
        <v>0</v>
      </c>
      <c r="V809" s="136">
        <f t="shared" si="236"/>
        <v>0</v>
      </c>
      <c r="W809" s="136">
        <f t="shared" si="236"/>
        <v>964</v>
      </c>
      <c r="X809" s="136">
        <f t="shared" si="236"/>
        <v>0</v>
      </c>
      <c r="Y809" s="136">
        <f t="shared" si="236"/>
        <v>0</v>
      </c>
      <c r="Z809" s="136">
        <f t="shared" si="236"/>
        <v>0</v>
      </c>
      <c r="AA809" s="136">
        <f t="shared" si="236"/>
        <v>0</v>
      </c>
      <c r="AB809" s="136">
        <f t="shared" si="236"/>
        <v>0</v>
      </c>
      <c r="AC809" s="136">
        <f t="shared" si="236"/>
        <v>0</v>
      </c>
      <c r="AD809" s="136">
        <f t="shared" si="236"/>
        <v>0</v>
      </c>
      <c r="AE809" s="136">
        <f t="shared" si="236"/>
        <v>0</v>
      </c>
      <c r="AF809" s="136">
        <f t="shared" si="236"/>
        <v>0</v>
      </c>
      <c r="AG809" s="136">
        <f t="shared" si="236"/>
        <v>0</v>
      </c>
      <c r="AH809" s="136">
        <f t="shared" si="236"/>
        <v>0</v>
      </c>
      <c r="AI809" s="136">
        <f t="shared" si="236"/>
        <v>0</v>
      </c>
      <c r="AJ809" s="136">
        <f t="shared" si="236"/>
        <v>0</v>
      </c>
      <c r="AK809" s="136">
        <f t="shared" si="236"/>
        <v>0</v>
      </c>
      <c r="AL809" s="136">
        <f t="shared" si="236"/>
        <v>-237446</v>
      </c>
      <c r="AM809" s="136">
        <f t="shared" si="236"/>
        <v>0</v>
      </c>
      <c r="AN809" s="136">
        <f t="shared" si="236"/>
        <v>0</v>
      </c>
      <c r="AO809" s="136">
        <f t="shared" si="236"/>
        <v>0</v>
      </c>
      <c r="AP809" s="136">
        <f t="shared" si="236"/>
        <v>0</v>
      </c>
      <c r="AQ809" s="136">
        <f t="shared" si="236"/>
        <v>-230297</v>
      </c>
      <c r="AR809" s="136">
        <f t="shared" si="236"/>
        <v>0</v>
      </c>
      <c r="AS809" s="136">
        <f t="shared" si="236"/>
        <v>0</v>
      </c>
      <c r="AT809" s="136">
        <f t="shared" si="236"/>
        <v>0</v>
      </c>
      <c r="AU809" s="136">
        <f t="shared" si="236"/>
        <v>0</v>
      </c>
      <c r="AV809" s="136">
        <f t="shared" si="236"/>
        <v>0</v>
      </c>
      <c r="AW809" s="136">
        <f t="shared" si="236"/>
        <v>0</v>
      </c>
      <c r="AX809" s="136">
        <f t="shared" si="236"/>
        <v>0</v>
      </c>
      <c r="AY809" s="136">
        <f t="shared" si="236"/>
        <v>0</v>
      </c>
      <c r="AZ809" s="136">
        <f t="shared" si="236"/>
        <v>0</v>
      </c>
      <c r="BA809" s="136">
        <f t="shared" si="236"/>
        <v>0</v>
      </c>
      <c r="BB809" s="136">
        <f t="shared" si="236"/>
        <v>0</v>
      </c>
      <c r="BC809" s="136">
        <f t="shared" si="236"/>
        <v>0</v>
      </c>
      <c r="BD809" s="136">
        <f t="shared" si="236"/>
        <v>0</v>
      </c>
      <c r="BE809" s="136">
        <f t="shared" si="236"/>
        <v>0</v>
      </c>
      <c r="BF809" s="136">
        <f t="shared" si="236"/>
        <v>0</v>
      </c>
      <c r="BG809" s="136">
        <f t="shared" si="236"/>
        <v>0</v>
      </c>
      <c r="BH809" s="136">
        <f t="shared" si="236"/>
        <v>0</v>
      </c>
      <c r="BI809" s="136">
        <f t="shared" si="236"/>
        <v>0</v>
      </c>
      <c r="BJ809" s="136">
        <f t="shared" si="236"/>
        <v>0</v>
      </c>
      <c r="BK809" s="136">
        <f t="shared" si="236"/>
        <v>-71498</v>
      </c>
      <c r="BL809" s="136">
        <f t="shared" si="236"/>
        <v>0</v>
      </c>
      <c r="BM809" s="136">
        <f t="shared" si="236"/>
        <v>0</v>
      </c>
      <c r="BN809" s="136">
        <f t="shared" si="236"/>
        <v>0</v>
      </c>
      <c r="BO809" s="136">
        <f t="shared" si="236"/>
        <v>0</v>
      </c>
      <c r="BP809" s="136">
        <f t="shared" si="236"/>
        <v>-124501</v>
      </c>
      <c r="BQ809" s="136">
        <f t="shared" si="236"/>
        <v>0</v>
      </c>
      <c r="BR809" s="136">
        <f t="shared" si="236"/>
        <v>0</v>
      </c>
      <c r="BS809" s="136">
        <f t="shared" si="234"/>
        <v>0</v>
      </c>
      <c r="BT809" s="136">
        <f t="shared" si="233"/>
        <v>0</v>
      </c>
      <c r="BU809" s="136">
        <f t="shared" si="233"/>
        <v>-21177</v>
      </c>
      <c r="BV809" s="136">
        <f t="shared" si="233"/>
        <v>0</v>
      </c>
      <c r="BW809" s="136">
        <f t="shared" si="233"/>
        <v>0</v>
      </c>
      <c r="BX809" s="136">
        <f t="shared" si="233"/>
        <v>0</v>
      </c>
      <c r="BY809" s="136">
        <f t="shared" si="233"/>
        <v>0</v>
      </c>
      <c r="CA809" s="136" t="e">
        <f>CA441-#REF!</f>
        <v>#REF!</v>
      </c>
      <c r="CB809" s="136" t="e">
        <f>CB441-#REF!</f>
        <v>#REF!</v>
      </c>
    </row>
    <row r="810" spans="8:80" hidden="1" x14ac:dyDescent="0.3">
      <c r="H810" s="136">
        <f t="shared" si="237"/>
        <v>-882436</v>
      </c>
      <c r="I810" s="136">
        <f t="shared" si="237"/>
        <v>0</v>
      </c>
      <c r="J810" s="136">
        <f t="shared" si="237"/>
        <v>0</v>
      </c>
      <c r="K810" s="136">
        <f t="shared" si="236"/>
        <v>0</v>
      </c>
      <c r="L810" s="136">
        <f t="shared" si="236"/>
        <v>0</v>
      </c>
      <c r="M810" s="136">
        <f t="shared" si="236"/>
        <v>0</v>
      </c>
      <c r="N810" s="136">
        <f t="shared" si="236"/>
        <v>0</v>
      </c>
      <c r="O810" s="136">
        <f t="shared" si="236"/>
        <v>0</v>
      </c>
      <c r="P810" s="136">
        <f t="shared" si="236"/>
        <v>0</v>
      </c>
      <c r="Q810" s="136">
        <f t="shared" si="236"/>
        <v>0</v>
      </c>
      <c r="R810" s="136">
        <f t="shared" si="236"/>
        <v>-22141</v>
      </c>
      <c r="S810" s="136">
        <f t="shared" si="236"/>
        <v>0</v>
      </c>
      <c r="T810" s="136">
        <f t="shared" si="236"/>
        <v>0</v>
      </c>
      <c r="U810" s="136">
        <f t="shared" si="236"/>
        <v>0</v>
      </c>
      <c r="V810" s="136">
        <f t="shared" si="236"/>
        <v>0</v>
      </c>
      <c r="W810" s="136">
        <f t="shared" si="236"/>
        <v>964</v>
      </c>
      <c r="X810" s="136">
        <f t="shared" si="236"/>
        <v>0</v>
      </c>
      <c r="Y810" s="136">
        <f t="shared" si="236"/>
        <v>0</v>
      </c>
      <c r="Z810" s="136">
        <f t="shared" si="236"/>
        <v>0</v>
      </c>
      <c r="AA810" s="136">
        <f t="shared" si="236"/>
        <v>0</v>
      </c>
      <c r="AB810" s="136">
        <f t="shared" si="236"/>
        <v>0</v>
      </c>
      <c r="AC810" s="136">
        <f t="shared" si="236"/>
        <v>0</v>
      </c>
      <c r="AD810" s="136">
        <f t="shared" si="236"/>
        <v>0</v>
      </c>
      <c r="AE810" s="136">
        <f t="shared" si="236"/>
        <v>0</v>
      </c>
      <c r="AF810" s="136">
        <f t="shared" si="236"/>
        <v>0</v>
      </c>
      <c r="AG810" s="136">
        <f t="shared" si="236"/>
        <v>0</v>
      </c>
      <c r="AH810" s="136">
        <f t="shared" si="236"/>
        <v>0</v>
      </c>
      <c r="AI810" s="136">
        <f t="shared" si="236"/>
        <v>0</v>
      </c>
      <c r="AJ810" s="136">
        <f t="shared" si="236"/>
        <v>0</v>
      </c>
      <c r="AK810" s="136">
        <f t="shared" si="236"/>
        <v>0</v>
      </c>
      <c r="AL810" s="136">
        <f t="shared" si="236"/>
        <v>-237446</v>
      </c>
      <c r="AM810" s="136">
        <f t="shared" si="236"/>
        <v>0</v>
      </c>
      <c r="AN810" s="136">
        <f t="shared" si="236"/>
        <v>0</v>
      </c>
      <c r="AO810" s="136">
        <f t="shared" si="236"/>
        <v>0</v>
      </c>
      <c r="AP810" s="136">
        <f t="shared" si="236"/>
        <v>0</v>
      </c>
      <c r="AQ810" s="136">
        <f t="shared" si="236"/>
        <v>-230297</v>
      </c>
      <c r="AR810" s="136">
        <f t="shared" si="236"/>
        <v>0</v>
      </c>
      <c r="AS810" s="136">
        <f t="shared" si="236"/>
        <v>0</v>
      </c>
      <c r="AT810" s="136">
        <f t="shared" si="236"/>
        <v>0</v>
      </c>
      <c r="AU810" s="136">
        <f t="shared" si="236"/>
        <v>0</v>
      </c>
      <c r="AV810" s="136">
        <f t="shared" si="236"/>
        <v>0</v>
      </c>
      <c r="AW810" s="136">
        <f t="shared" si="236"/>
        <v>0</v>
      </c>
      <c r="AX810" s="136">
        <f t="shared" si="236"/>
        <v>0</v>
      </c>
      <c r="AY810" s="136">
        <f t="shared" si="236"/>
        <v>0</v>
      </c>
      <c r="AZ810" s="136">
        <f t="shared" si="236"/>
        <v>0</v>
      </c>
      <c r="BA810" s="136">
        <f t="shared" si="236"/>
        <v>0</v>
      </c>
      <c r="BB810" s="136">
        <f t="shared" si="236"/>
        <v>0</v>
      </c>
      <c r="BC810" s="136">
        <f t="shared" si="236"/>
        <v>0</v>
      </c>
      <c r="BD810" s="136">
        <f t="shared" si="236"/>
        <v>0</v>
      </c>
      <c r="BE810" s="136">
        <f t="shared" si="236"/>
        <v>0</v>
      </c>
      <c r="BF810" s="136">
        <f t="shared" si="236"/>
        <v>0</v>
      </c>
      <c r="BG810" s="136">
        <f t="shared" si="236"/>
        <v>0</v>
      </c>
      <c r="BH810" s="136">
        <f t="shared" si="236"/>
        <v>0</v>
      </c>
      <c r="BI810" s="136">
        <f t="shared" si="236"/>
        <v>0</v>
      </c>
      <c r="BJ810" s="136">
        <f t="shared" si="236"/>
        <v>0</v>
      </c>
      <c r="BK810" s="136">
        <f t="shared" si="236"/>
        <v>-71498</v>
      </c>
      <c r="BL810" s="136">
        <f t="shared" si="236"/>
        <v>0</v>
      </c>
      <c r="BM810" s="136">
        <f t="shared" si="236"/>
        <v>0</v>
      </c>
      <c r="BN810" s="136">
        <f t="shared" si="236"/>
        <v>0</v>
      </c>
      <c r="BO810" s="136">
        <f t="shared" si="236"/>
        <v>0</v>
      </c>
      <c r="BP810" s="136">
        <f t="shared" si="236"/>
        <v>-124501</v>
      </c>
      <c r="BQ810" s="136">
        <f t="shared" si="236"/>
        <v>0</v>
      </c>
      <c r="BR810" s="136">
        <f t="shared" si="236"/>
        <v>0</v>
      </c>
      <c r="BS810" s="136">
        <f t="shared" si="234"/>
        <v>0</v>
      </c>
      <c r="BT810" s="136">
        <f t="shared" si="233"/>
        <v>0</v>
      </c>
      <c r="BU810" s="136">
        <f t="shared" si="233"/>
        <v>-21177</v>
      </c>
      <c r="BV810" s="136">
        <f t="shared" si="233"/>
        <v>0</v>
      </c>
      <c r="BW810" s="136">
        <f t="shared" si="233"/>
        <v>0</v>
      </c>
      <c r="BX810" s="136">
        <f t="shared" si="233"/>
        <v>0</v>
      </c>
      <c r="BY810" s="136">
        <f t="shared" si="233"/>
        <v>0</v>
      </c>
      <c r="CA810" s="136" t="e">
        <f>CA442-#REF!</f>
        <v>#REF!</v>
      </c>
      <c r="CB810" s="136" t="e">
        <f>CB442-#REF!</f>
        <v>#REF!</v>
      </c>
    </row>
    <row r="811" spans="8:80" hidden="1" x14ac:dyDescent="0.3">
      <c r="H811" s="136">
        <f t="shared" si="237"/>
        <v>0</v>
      </c>
      <c r="I811" s="136">
        <f t="shared" si="237"/>
        <v>0</v>
      </c>
      <c r="J811" s="136">
        <f t="shared" si="237"/>
        <v>0</v>
      </c>
      <c r="K811" s="136">
        <f t="shared" si="236"/>
        <v>0</v>
      </c>
      <c r="L811" s="136">
        <f t="shared" si="236"/>
        <v>0</v>
      </c>
      <c r="M811" s="136">
        <f t="shared" si="236"/>
        <v>0</v>
      </c>
      <c r="N811" s="136">
        <f t="shared" si="236"/>
        <v>0</v>
      </c>
      <c r="O811" s="136">
        <f t="shared" si="236"/>
        <v>0</v>
      </c>
      <c r="P811" s="136">
        <f t="shared" si="236"/>
        <v>0</v>
      </c>
      <c r="Q811" s="136">
        <f t="shared" si="236"/>
        <v>0</v>
      </c>
      <c r="R811" s="136">
        <f t="shared" si="236"/>
        <v>0</v>
      </c>
      <c r="S811" s="136">
        <f t="shared" si="236"/>
        <v>0</v>
      </c>
      <c r="T811" s="136">
        <f t="shared" si="236"/>
        <v>0</v>
      </c>
      <c r="U811" s="136">
        <f t="shared" si="236"/>
        <v>0</v>
      </c>
      <c r="V811" s="136">
        <f t="shared" si="236"/>
        <v>0</v>
      </c>
      <c r="W811" s="136">
        <f t="shared" si="236"/>
        <v>0</v>
      </c>
      <c r="X811" s="136">
        <f t="shared" si="236"/>
        <v>0</v>
      </c>
      <c r="Y811" s="136">
        <f t="shared" si="236"/>
        <v>0</v>
      </c>
      <c r="Z811" s="136">
        <f t="shared" si="236"/>
        <v>0</v>
      </c>
      <c r="AA811" s="136">
        <f t="shared" si="236"/>
        <v>0</v>
      </c>
      <c r="AB811" s="136">
        <f t="shared" si="236"/>
        <v>0</v>
      </c>
      <c r="AC811" s="136">
        <f t="shared" si="236"/>
        <v>0</v>
      </c>
      <c r="AD811" s="136">
        <f t="shared" si="236"/>
        <v>0</v>
      </c>
      <c r="AE811" s="136">
        <f t="shared" si="236"/>
        <v>0</v>
      </c>
      <c r="AF811" s="136">
        <f t="shared" si="236"/>
        <v>0</v>
      </c>
      <c r="AG811" s="136">
        <f t="shared" si="236"/>
        <v>0</v>
      </c>
      <c r="AH811" s="136">
        <f t="shared" si="236"/>
        <v>0</v>
      </c>
      <c r="AI811" s="136">
        <f t="shared" si="236"/>
        <v>0</v>
      </c>
      <c r="AJ811" s="136">
        <f t="shared" si="236"/>
        <v>0</v>
      </c>
      <c r="AK811" s="136">
        <f t="shared" si="236"/>
        <v>0</v>
      </c>
      <c r="AL811" s="136">
        <f t="shared" si="236"/>
        <v>0</v>
      </c>
      <c r="AM811" s="136">
        <f t="shared" si="236"/>
        <v>0</v>
      </c>
      <c r="AN811" s="136">
        <f t="shared" si="236"/>
        <v>0</v>
      </c>
      <c r="AO811" s="136">
        <f t="shared" si="236"/>
        <v>0</v>
      </c>
      <c r="AP811" s="136">
        <f t="shared" si="236"/>
        <v>0</v>
      </c>
      <c r="AQ811" s="136">
        <f t="shared" si="236"/>
        <v>0</v>
      </c>
      <c r="AR811" s="136">
        <f t="shared" si="236"/>
        <v>0</v>
      </c>
      <c r="AS811" s="136">
        <f t="shared" si="236"/>
        <v>0</v>
      </c>
      <c r="AT811" s="136">
        <f t="shared" si="236"/>
        <v>0</v>
      </c>
      <c r="AU811" s="136">
        <f t="shared" si="236"/>
        <v>0</v>
      </c>
      <c r="AV811" s="136">
        <f t="shared" si="236"/>
        <v>0</v>
      </c>
      <c r="AW811" s="136">
        <f t="shared" si="236"/>
        <v>0</v>
      </c>
      <c r="AX811" s="136">
        <f t="shared" si="236"/>
        <v>0</v>
      </c>
      <c r="AY811" s="136">
        <f t="shared" si="236"/>
        <v>0</v>
      </c>
      <c r="AZ811" s="136">
        <f t="shared" si="236"/>
        <v>0</v>
      </c>
      <c r="BA811" s="136">
        <f t="shared" si="236"/>
        <v>0</v>
      </c>
      <c r="BB811" s="136">
        <f t="shared" si="236"/>
        <v>0</v>
      </c>
      <c r="BC811" s="136">
        <f t="shared" si="236"/>
        <v>0</v>
      </c>
      <c r="BD811" s="136">
        <f t="shared" si="236"/>
        <v>0</v>
      </c>
      <c r="BE811" s="136">
        <f t="shared" si="236"/>
        <v>0</v>
      </c>
      <c r="BF811" s="136">
        <f t="shared" si="236"/>
        <v>0</v>
      </c>
      <c r="BG811" s="136">
        <f t="shared" si="236"/>
        <v>0</v>
      </c>
      <c r="BH811" s="136">
        <f t="shared" si="236"/>
        <v>0</v>
      </c>
      <c r="BI811" s="136">
        <f t="shared" si="236"/>
        <v>0</v>
      </c>
      <c r="BJ811" s="136">
        <f t="shared" si="236"/>
        <v>0</v>
      </c>
      <c r="BK811" s="136">
        <f t="shared" si="236"/>
        <v>0</v>
      </c>
      <c r="BL811" s="136">
        <f t="shared" si="236"/>
        <v>0</v>
      </c>
      <c r="BM811" s="136">
        <f t="shared" si="236"/>
        <v>0</v>
      </c>
      <c r="BN811" s="136">
        <f t="shared" si="236"/>
        <v>0</v>
      </c>
      <c r="BO811" s="136">
        <f t="shared" si="236"/>
        <v>0</v>
      </c>
      <c r="BP811" s="136">
        <f t="shared" si="236"/>
        <v>0</v>
      </c>
      <c r="BQ811" s="136">
        <f t="shared" si="236"/>
        <v>0</v>
      </c>
      <c r="BR811" s="136">
        <f t="shared" si="236"/>
        <v>0</v>
      </c>
      <c r="BS811" s="136">
        <f t="shared" si="234"/>
        <v>0</v>
      </c>
      <c r="BT811" s="136">
        <f t="shared" si="233"/>
        <v>0</v>
      </c>
      <c r="BU811" s="136">
        <f t="shared" si="233"/>
        <v>0</v>
      </c>
      <c r="BV811" s="136">
        <f t="shared" si="233"/>
        <v>0</v>
      </c>
      <c r="BW811" s="136">
        <f t="shared" si="233"/>
        <v>0</v>
      </c>
      <c r="BX811" s="136">
        <f t="shared" si="233"/>
        <v>0</v>
      </c>
      <c r="BY811" s="136">
        <f t="shared" si="233"/>
        <v>0</v>
      </c>
      <c r="CA811" s="136" t="e">
        <f>CA443-#REF!</f>
        <v>#REF!</v>
      </c>
      <c r="CB811" s="136" t="e">
        <f>CB443-#REF!</f>
        <v>#REF!</v>
      </c>
    </row>
    <row r="812" spans="8:80" hidden="1" x14ac:dyDescent="0.3">
      <c r="H812" s="136">
        <f t="shared" si="237"/>
        <v>-511934</v>
      </c>
      <c r="I812" s="136">
        <f t="shared" si="237"/>
        <v>0</v>
      </c>
      <c r="J812" s="136">
        <f t="shared" si="237"/>
        <v>0</v>
      </c>
      <c r="K812" s="136">
        <f t="shared" si="236"/>
        <v>0</v>
      </c>
      <c r="L812" s="136">
        <f t="shared" si="236"/>
        <v>0</v>
      </c>
      <c r="M812" s="136">
        <f t="shared" si="236"/>
        <v>98003</v>
      </c>
      <c r="N812" s="136">
        <f t="shared" si="236"/>
        <v>0</v>
      </c>
      <c r="O812" s="136">
        <f t="shared" si="236"/>
        <v>0</v>
      </c>
      <c r="P812" s="136">
        <f t="shared" si="236"/>
        <v>0</v>
      </c>
      <c r="Q812" s="136">
        <f t="shared" si="236"/>
        <v>0</v>
      </c>
      <c r="R812" s="136">
        <f t="shared" si="236"/>
        <v>41259</v>
      </c>
      <c r="S812" s="136">
        <f t="shared" si="236"/>
        <v>0</v>
      </c>
      <c r="T812" s="136">
        <f t="shared" si="236"/>
        <v>0</v>
      </c>
      <c r="U812" s="136">
        <f t="shared" si="236"/>
        <v>0</v>
      </c>
      <c r="V812" s="136">
        <f t="shared" si="236"/>
        <v>0</v>
      </c>
      <c r="W812" s="136">
        <f t="shared" si="236"/>
        <v>211421</v>
      </c>
      <c r="X812" s="136">
        <f t="shared" si="236"/>
        <v>0</v>
      </c>
      <c r="Y812" s="136">
        <f t="shared" si="236"/>
        <v>0</v>
      </c>
      <c r="Z812" s="136">
        <f t="shared" ref="Z812:BR817" si="238">Z444-CR444</f>
        <v>0</v>
      </c>
      <c r="AA812" s="136">
        <f t="shared" si="238"/>
        <v>0</v>
      </c>
      <c r="AB812" s="136">
        <f t="shared" si="238"/>
        <v>0</v>
      </c>
      <c r="AC812" s="136">
        <f t="shared" si="238"/>
        <v>0</v>
      </c>
      <c r="AD812" s="136">
        <f t="shared" si="238"/>
        <v>0</v>
      </c>
      <c r="AE812" s="136">
        <f t="shared" si="238"/>
        <v>0</v>
      </c>
      <c r="AF812" s="136">
        <f t="shared" si="238"/>
        <v>0</v>
      </c>
      <c r="AG812" s="136">
        <f t="shared" si="238"/>
        <v>0</v>
      </c>
      <c r="AH812" s="136">
        <f t="shared" si="238"/>
        <v>0</v>
      </c>
      <c r="AI812" s="136">
        <f t="shared" si="238"/>
        <v>0</v>
      </c>
      <c r="AJ812" s="136">
        <f t="shared" si="238"/>
        <v>0</v>
      </c>
      <c r="AK812" s="136">
        <f t="shared" si="238"/>
        <v>0</v>
      </c>
      <c r="AL812" s="136">
        <f t="shared" si="238"/>
        <v>0</v>
      </c>
      <c r="AM812" s="136">
        <f t="shared" si="238"/>
        <v>0</v>
      </c>
      <c r="AN812" s="136">
        <f t="shared" si="238"/>
        <v>0</v>
      </c>
      <c r="AO812" s="136">
        <f t="shared" si="238"/>
        <v>0</v>
      </c>
      <c r="AP812" s="136">
        <f t="shared" si="238"/>
        <v>0</v>
      </c>
      <c r="AQ812" s="136">
        <f t="shared" si="238"/>
        <v>0</v>
      </c>
      <c r="AR812" s="136">
        <f t="shared" si="238"/>
        <v>0</v>
      </c>
      <c r="AS812" s="136">
        <f t="shared" si="238"/>
        <v>0</v>
      </c>
      <c r="AT812" s="136">
        <f t="shared" si="238"/>
        <v>0</v>
      </c>
      <c r="AU812" s="136">
        <f t="shared" si="238"/>
        <v>0</v>
      </c>
      <c r="AV812" s="136">
        <f t="shared" si="238"/>
        <v>0</v>
      </c>
      <c r="AW812" s="136">
        <f t="shared" si="238"/>
        <v>0</v>
      </c>
      <c r="AX812" s="136">
        <f t="shared" si="238"/>
        <v>0</v>
      </c>
      <c r="AY812" s="136">
        <f t="shared" si="238"/>
        <v>0</v>
      </c>
      <c r="AZ812" s="136">
        <f t="shared" si="238"/>
        <v>0</v>
      </c>
      <c r="BA812" s="136">
        <f t="shared" si="238"/>
        <v>-9407</v>
      </c>
      <c r="BB812" s="136">
        <f t="shared" si="238"/>
        <v>0</v>
      </c>
      <c r="BC812" s="136">
        <f t="shared" si="238"/>
        <v>0</v>
      </c>
      <c r="BD812" s="136">
        <f t="shared" si="238"/>
        <v>0</v>
      </c>
      <c r="BE812" s="136">
        <f t="shared" si="238"/>
        <v>0</v>
      </c>
      <c r="BF812" s="136">
        <f t="shared" si="238"/>
        <v>0</v>
      </c>
      <c r="BG812" s="136">
        <f t="shared" si="238"/>
        <v>0</v>
      </c>
      <c r="BH812" s="136">
        <f t="shared" si="238"/>
        <v>0</v>
      </c>
      <c r="BI812" s="136">
        <f t="shared" si="238"/>
        <v>0</v>
      </c>
      <c r="BJ812" s="136">
        <f t="shared" si="238"/>
        <v>0</v>
      </c>
      <c r="BK812" s="136">
        <f t="shared" si="238"/>
        <v>-141255</v>
      </c>
      <c r="BL812" s="136">
        <f t="shared" si="238"/>
        <v>0</v>
      </c>
      <c r="BM812" s="136">
        <f t="shared" si="238"/>
        <v>0</v>
      </c>
      <c r="BN812" s="136">
        <f t="shared" si="238"/>
        <v>0</v>
      </c>
      <c r="BO812" s="136">
        <f t="shared" si="238"/>
        <v>0</v>
      </c>
      <c r="BP812" s="136">
        <f t="shared" si="238"/>
        <v>-361272</v>
      </c>
      <c r="BQ812" s="136">
        <f t="shared" si="238"/>
        <v>0</v>
      </c>
      <c r="BR812" s="136">
        <f t="shared" si="238"/>
        <v>0</v>
      </c>
      <c r="BS812" s="136">
        <f t="shared" si="234"/>
        <v>0</v>
      </c>
      <c r="BT812" s="136">
        <f t="shared" si="233"/>
        <v>0</v>
      </c>
      <c r="BU812" s="136">
        <f t="shared" si="233"/>
        <v>350683</v>
      </c>
      <c r="BV812" s="136">
        <f t="shared" si="233"/>
        <v>0</v>
      </c>
      <c r="BW812" s="136">
        <f t="shared" si="233"/>
        <v>0</v>
      </c>
      <c r="BX812" s="136">
        <f t="shared" si="233"/>
        <v>0</v>
      </c>
      <c r="BY812" s="136">
        <f t="shared" si="233"/>
        <v>0</v>
      </c>
      <c r="CA812" s="136" t="e">
        <f>CA444-#REF!</f>
        <v>#REF!</v>
      </c>
      <c r="CB812" s="136" t="e">
        <f>CB444-#REF!</f>
        <v>#REF!</v>
      </c>
    </row>
    <row r="813" spans="8:80" hidden="1" x14ac:dyDescent="0.3">
      <c r="H813" s="136">
        <f t="shared" si="237"/>
        <v>-511934</v>
      </c>
      <c r="I813" s="136">
        <f t="shared" si="237"/>
        <v>0</v>
      </c>
      <c r="J813" s="136">
        <f t="shared" si="237"/>
        <v>0</v>
      </c>
      <c r="K813" s="136">
        <f t="shared" si="237"/>
        <v>0</v>
      </c>
      <c r="L813" s="136">
        <f t="shared" si="237"/>
        <v>0</v>
      </c>
      <c r="M813" s="136">
        <f t="shared" si="237"/>
        <v>98003</v>
      </c>
      <c r="N813" s="136">
        <f t="shared" si="237"/>
        <v>0</v>
      </c>
      <c r="O813" s="136">
        <f t="shared" si="237"/>
        <v>0</v>
      </c>
      <c r="P813" s="136">
        <f t="shared" si="237"/>
        <v>0</v>
      </c>
      <c r="Q813" s="136">
        <f t="shared" si="237"/>
        <v>0</v>
      </c>
      <c r="R813" s="136">
        <f t="shared" si="237"/>
        <v>41259</v>
      </c>
      <c r="S813" s="136">
        <f t="shared" si="237"/>
        <v>0</v>
      </c>
      <c r="T813" s="136">
        <f t="shared" si="237"/>
        <v>0</v>
      </c>
      <c r="U813" s="136">
        <f t="shared" si="237"/>
        <v>0</v>
      </c>
      <c r="V813" s="136">
        <f t="shared" si="237"/>
        <v>0</v>
      </c>
      <c r="W813" s="136">
        <f t="shared" si="237"/>
        <v>211421</v>
      </c>
      <c r="X813" s="136">
        <f t="shared" ref="X813:AM819" si="239">X445-CP445</f>
        <v>0</v>
      </c>
      <c r="Y813" s="136">
        <f t="shared" si="239"/>
        <v>0</v>
      </c>
      <c r="Z813" s="136">
        <f t="shared" si="238"/>
        <v>0</v>
      </c>
      <c r="AA813" s="136">
        <f t="shared" si="238"/>
        <v>0</v>
      </c>
      <c r="AB813" s="136">
        <f t="shared" si="238"/>
        <v>0</v>
      </c>
      <c r="AC813" s="136">
        <f t="shared" si="238"/>
        <v>0</v>
      </c>
      <c r="AD813" s="136">
        <f t="shared" si="238"/>
        <v>0</v>
      </c>
      <c r="AE813" s="136">
        <f t="shared" si="238"/>
        <v>0</v>
      </c>
      <c r="AF813" s="136">
        <f t="shared" si="238"/>
        <v>0</v>
      </c>
      <c r="AG813" s="136">
        <f t="shared" si="238"/>
        <v>0</v>
      </c>
      <c r="AH813" s="136">
        <f t="shared" si="238"/>
        <v>0</v>
      </c>
      <c r="AI813" s="136">
        <f t="shared" si="238"/>
        <v>0</v>
      </c>
      <c r="AJ813" s="136">
        <f t="shared" si="238"/>
        <v>0</v>
      </c>
      <c r="AK813" s="136">
        <f t="shared" si="238"/>
        <v>0</v>
      </c>
      <c r="AL813" s="136">
        <f t="shared" si="238"/>
        <v>0</v>
      </c>
      <c r="AM813" s="136">
        <f t="shared" si="238"/>
        <v>0</v>
      </c>
      <c r="AN813" s="136">
        <f t="shared" si="238"/>
        <v>0</v>
      </c>
      <c r="AO813" s="136">
        <f t="shared" si="238"/>
        <v>0</v>
      </c>
      <c r="AP813" s="136">
        <f t="shared" si="238"/>
        <v>0</v>
      </c>
      <c r="AQ813" s="136">
        <f t="shared" si="238"/>
        <v>0</v>
      </c>
      <c r="AR813" s="136">
        <f t="shared" si="238"/>
        <v>0</v>
      </c>
      <c r="AS813" s="136">
        <f t="shared" si="238"/>
        <v>0</v>
      </c>
      <c r="AT813" s="136">
        <f t="shared" si="238"/>
        <v>0</v>
      </c>
      <c r="AU813" s="136">
        <f t="shared" si="238"/>
        <v>0</v>
      </c>
      <c r="AV813" s="136">
        <f t="shared" si="238"/>
        <v>0</v>
      </c>
      <c r="AW813" s="136">
        <f t="shared" si="238"/>
        <v>0</v>
      </c>
      <c r="AX813" s="136">
        <f t="shared" si="238"/>
        <v>0</v>
      </c>
      <c r="AY813" s="136">
        <f t="shared" si="238"/>
        <v>0</v>
      </c>
      <c r="AZ813" s="136">
        <f t="shared" si="238"/>
        <v>0</v>
      </c>
      <c r="BA813" s="136">
        <f t="shared" si="238"/>
        <v>-9407</v>
      </c>
      <c r="BB813" s="136">
        <f t="shared" si="238"/>
        <v>0</v>
      </c>
      <c r="BC813" s="136">
        <f t="shared" si="238"/>
        <v>0</v>
      </c>
      <c r="BD813" s="136">
        <f t="shared" si="238"/>
        <v>0</v>
      </c>
      <c r="BE813" s="136">
        <f t="shared" si="238"/>
        <v>0</v>
      </c>
      <c r="BF813" s="136">
        <f t="shared" si="238"/>
        <v>0</v>
      </c>
      <c r="BG813" s="136">
        <f t="shared" si="238"/>
        <v>0</v>
      </c>
      <c r="BH813" s="136">
        <f t="shared" si="238"/>
        <v>0</v>
      </c>
      <c r="BI813" s="136">
        <f t="shared" si="238"/>
        <v>0</v>
      </c>
      <c r="BJ813" s="136">
        <f t="shared" si="238"/>
        <v>0</v>
      </c>
      <c r="BK813" s="136">
        <f t="shared" si="238"/>
        <v>-141255</v>
      </c>
      <c r="BL813" s="136">
        <f t="shared" si="238"/>
        <v>0</v>
      </c>
      <c r="BM813" s="136">
        <f t="shared" si="238"/>
        <v>0</v>
      </c>
      <c r="BN813" s="136">
        <f t="shared" si="238"/>
        <v>0</v>
      </c>
      <c r="BO813" s="136">
        <f t="shared" si="238"/>
        <v>0</v>
      </c>
      <c r="BP813" s="136">
        <f t="shared" si="238"/>
        <v>-361272</v>
      </c>
      <c r="BQ813" s="136">
        <f t="shared" si="238"/>
        <v>0</v>
      </c>
      <c r="BR813" s="136">
        <f t="shared" si="238"/>
        <v>0</v>
      </c>
      <c r="BS813" s="136">
        <f t="shared" si="234"/>
        <v>0</v>
      </c>
      <c r="BT813" s="136">
        <f t="shared" si="233"/>
        <v>0</v>
      </c>
      <c r="BU813" s="136">
        <f t="shared" si="233"/>
        <v>350683</v>
      </c>
      <c r="BV813" s="136">
        <f t="shared" si="233"/>
        <v>0</v>
      </c>
      <c r="BW813" s="136">
        <f t="shared" si="233"/>
        <v>0</v>
      </c>
      <c r="BX813" s="136">
        <f t="shared" si="233"/>
        <v>0</v>
      </c>
      <c r="BY813" s="136">
        <f t="shared" si="233"/>
        <v>0</v>
      </c>
      <c r="CA813" s="136" t="e">
        <f>CA445-#REF!</f>
        <v>#REF!</v>
      </c>
      <c r="CB813" s="136" t="e">
        <f>CB445-#REF!</f>
        <v>#REF!</v>
      </c>
    </row>
    <row r="814" spans="8:80" hidden="1" x14ac:dyDescent="0.3">
      <c r="H814" s="136">
        <f t="shared" si="237"/>
        <v>0</v>
      </c>
      <c r="I814" s="136">
        <f t="shared" si="237"/>
        <v>0</v>
      </c>
      <c r="J814" s="136">
        <f t="shared" si="237"/>
        <v>0</v>
      </c>
      <c r="K814" s="136">
        <f t="shared" si="237"/>
        <v>0</v>
      </c>
      <c r="L814" s="136">
        <f t="shared" si="237"/>
        <v>0</v>
      </c>
      <c r="M814" s="136">
        <f t="shared" si="237"/>
        <v>0</v>
      </c>
      <c r="N814" s="136">
        <f t="shared" si="237"/>
        <v>0</v>
      </c>
      <c r="O814" s="136">
        <f t="shared" si="237"/>
        <v>0</v>
      </c>
      <c r="P814" s="136">
        <f t="shared" si="237"/>
        <v>0</v>
      </c>
      <c r="Q814" s="136">
        <f t="shared" si="237"/>
        <v>0</v>
      </c>
      <c r="R814" s="136">
        <f t="shared" si="237"/>
        <v>0</v>
      </c>
      <c r="S814" s="136">
        <f t="shared" si="237"/>
        <v>0</v>
      </c>
      <c r="T814" s="136">
        <f t="shared" si="237"/>
        <v>0</v>
      </c>
      <c r="U814" s="136">
        <f t="shared" si="237"/>
        <v>0</v>
      </c>
      <c r="V814" s="136">
        <f t="shared" si="237"/>
        <v>0</v>
      </c>
      <c r="W814" s="136">
        <f t="shared" si="237"/>
        <v>0</v>
      </c>
      <c r="X814" s="136">
        <f t="shared" si="239"/>
        <v>0</v>
      </c>
      <c r="Y814" s="136">
        <f t="shared" si="239"/>
        <v>0</v>
      </c>
      <c r="Z814" s="136">
        <f t="shared" si="238"/>
        <v>0</v>
      </c>
      <c r="AA814" s="136">
        <f t="shared" si="238"/>
        <v>0</v>
      </c>
      <c r="AB814" s="136">
        <f t="shared" si="238"/>
        <v>0</v>
      </c>
      <c r="AC814" s="136">
        <f t="shared" si="238"/>
        <v>0</v>
      </c>
      <c r="AD814" s="136">
        <f t="shared" si="238"/>
        <v>0</v>
      </c>
      <c r="AE814" s="136">
        <f t="shared" si="238"/>
        <v>0</v>
      </c>
      <c r="AF814" s="136">
        <f t="shared" si="238"/>
        <v>0</v>
      </c>
      <c r="AG814" s="136">
        <f t="shared" si="238"/>
        <v>0</v>
      </c>
      <c r="AH814" s="136">
        <f t="shared" si="238"/>
        <v>0</v>
      </c>
      <c r="AI814" s="136">
        <f t="shared" si="238"/>
        <v>0</v>
      </c>
      <c r="AJ814" s="136">
        <f t="shared" si="238"/>
        <v>0</v>
      </c>
      <c r="AK814" s="136">
        <f t="shared" si="238"/>
        <v>0</v>
      </c>
      <c r="AL814" s="136">
        <f t="shared" si="238"/>
        <v>0</v>
      </c>
      <c r="AM814" s="136">
        <f t="shared" si="238"/>
        <v>0</v>
      </c>
      <c r="AN814" s="136">
        <f t="shared" si="238"/>
        <v>0</v>
      </c>
      <c r="AO814" s="136">
        <f t="shared" si="238"/>
        <v>0</v>
      </c>
      <c r="AP814" s="136">
        <f t="shared" si="238"/>
        <v>0</v>
      </c>
      <c r="AQ814" s="136">
        <f t="shared" si="238"/>
        <v>0</v>
      </c>
      <c r="AR814" s="136">
        <f t="shared" si="238"/>
        <v>0</v>
      </c>
      <c r="AS814" s="136">
        <f t="shared" si="238"/>
        <v>0</v>
      </c>
      <c r="AT814" s="136">
        <f t="shared" si="238"/>
        <v>0</v>
      </c>
      <c r="AU814" s="136">
        <f t="shared" si="238"/>
        <v>0</v>
      </c>
      <c r="AV814" s="136">
        <f t="shared" si="238"/>
        <v>0</v>
      </c>
      <c r="AW814" s="136">
        <f t="shared" si="238"/>
        <v>0</v>
      </c>
      <c r="AX814" s="136">
        <f t="shared" si="238"/>
        <v>0</v>
      </c>
      <c r="AY814" s="136">
        <f t="shared" si="238"/>
        <v>0</v>
      </c>
      <c r="AZ814" s="136">
        <f t="shared" si="238"/>
        <v>0</v>
      </c>
      <c r="BA814" s="136">
        <f t="shared" si="238"/>
        <v>0</v>
      </c>
      <c r="BB814" s="136">
        <f t="shared" si="238"/>
        <v>0</v>
      </c>
      <c r="BC814" s="136">
        <f t="shared" si="238"/>
        <v>0</v>
      </c>
      <c r="BD814" s="136">
        <f t="shared" si="238"/>
        <v>0</v>
      </c>
      <c r="BE814" s="136">
        <f t="shared" si="238"/>
        <v>0</v>
      </c>
      <c r="BF814" s="136">
        <f t="shared" si="238"/>
        <v>0</v>
      </c>
      <c r="BG814" s="136">
        <f t="shared" si="238"/>
        <v>0</v>
      </c>
      <c r="BH814" s="136">
        <f t="shared" si="238"/>
        <v>0</v>
      </c>
      <c r="BI814" s="136">
        <f t="shared" si="238"/>
        <v>0</v>
      </c>
      <c r="BJ814" s="136">
        <f t="shared" si="238"/>
        <v>0</v>
      </c>
      <c r="BK814" s="136">
        <f t="shared" si="238"/>
        <v>0</v>
      </c>
      <c r="BL814" s="136">
        <f t="shared" si="238"/>
        <v>0</v>
      </c>
      <c r="BM814" s="136">
        <f t="shared" si="238"/>
        <v>0</v>
      </c>
      <c r="BN814" s="136">
        <f t="shared" si="238"/>
        <v>0</v>
      </c>
      <c r="BO814" s="136">
        <f t="shared" si="238"/>
        <v>0</v>
      </c>
      <c r="BP814" s="136">
        <f t="shared" si="238"/>
        <v>0</v>
      </c>
      <c r="BQ814" s="136">
        <f t="shared" si="238"/>
        <v>0</v>
      </c>
      <c r="BR814" s="136">
        <f t="shared" si="238"/>
        <v>0</v>
      </c>
      <c r="BS814" s="136">
        <f t="shared" si="234"/>
        <v>0</v>
      </c>
      <c r="BT814" s="136">
        <f t="shared" si="233"/>
        <v>0</v>
      </c>
      <c r="BU814" s="136">
        <f t="shared" si="233"/>
        <v>0</v>
      </c>
      <c r="BV814" s="136">
        <f t="shared" si="233"/>
        <v>0</v>
      </c>
      <c r="BW814" s="136">
        <f t="shared" si="233"/>
        <v>0</v>
      </c>
      <c r="BX814" s="136">
        <f t="shared" si="233"/>
        <v>0</v>
      </c>
      <c r="BY814" s="136">
        <f t="shared" si="233"/>
        <v>0</v>
      </c>
      <c r="CA814" s="136" t="e">
        <f>CA446-#REF!</f>
        <v>#REF!</v>
      </c>
      <c r="CB814" s="136" t="e">
        <f>CB446-#REF!</f>
        <v>#REF!</v>
      </c>
    </row>
    <row r="815" spans="8:80" hidden="1" x14ac:dyDescent="0.3">
      <c r="H815" s="136">
        <f t="shared" si="237"/>
        <v>-376007</v>
      </c>
      <c r="I815" s="136">
        <f t="shared" si="237"/>
        <v>0</v>
      </c>
      <c r="J815" s="136">
        <f t="shared" si="237"/>
        <v>0</v>
      </c>
      <c r="K815" s="136">
        <f t="shared" si="237"/>
        <v>0</v>
      </c>
      <c r="L815" s="136">
        <f t="shared" si="237"/>
        <v>0</v>
      </c>
      <c r="M815" s="136">
        <f t="shared" si="237"/>
        <v>0</v>
      </c>
      <c r="N815" s="136">
        <f t="shared" si="237"/>
        <v>0</v>
      </c>
      <c r="O815" s="136">
        <f t="shared" si="237"/>
        <v>0</v>
      </c>
      <c r="P815" s="136">
        <f t="shared" si="237"/>
        <v>0</v>
      </c>
      <c r="Q815" s="136">
        <f t="shared" si="237"/>
        <v>0</v>
      </c>
      <c r="R815" s="136">
        <f t="shared" si="237"/>
        <v>-82818</v>
      </c>
      <c r="S815" s="136">
        <f t="shared" si="237"/>
        <v>0</v>
      </c>
      <c r="T815" s="136">
        <f t="shared" si="237"/>
        <v>0</v>
      </c>
      <c r="U815" s="136">
        <f t="shared" si="237"/>
        <v>0</v>
      </c>
      <c r="V815" s="136">
        <f t="shared" si="237"/>
        <v>0</v>
      </c>
      <c r="W815" s="136">
        <f t="shared" si="237"/>
        <v>-293189</v>
      </c>
      <c r="X815" s="136">
        <f t="shared" si="239"/>
        <v>0</v>
      </c>
      <c r="Y815" s="136">
        <f t="shared" si="239"/>
        <v>0</v>
      </c>
      <c r="Z815" s="136">
        <f t="shared" si="238"/>
        <v>0</v>
      </c>
      <c r="AA815" s="136">
        <f t="shared" si="238"/>
        <v>0</v>
      </c>
      <c r="AB815" s="136">
        <f t="shared" si="238"/>
        <v>0</v>
      </c>
      <c r="AC815" s="136">
        <f t="shared" si="238"/>
        <v>0</v>
      </c>
      <c r="AD815" s="136">
        <f t="shared" si="238"/>
        <v>0</v>
      </c>
      <c r="AE815" s="136">
        <f t="shared" si="238"/>
        <v>0</v>
      </c>
      <c r="AF815" s="136">
        <f t="shared" si="238"/>
        <v>0</v>
      </c>
      <c r="AG815" s="136">
        <f t="shared" si="238"/>
        <v>0</v>
      </c>
      <c r="AH815" s="136">
        <f t="shared" si="238"/>
        <v>0</v>
      </c>
      <c r="AI815" s="136">
        <f t="shared" si="238"/>
        <v>0</v>
      </c>
      <c r="AJ815" s="136">
        <f t="shared" si="238"/>
        <v>0</v>
      </c>
      <c r="AK815" s="136">
        <f t="shared" si="238"/>
        <v>0</v>
      </c>
      <c r="AL815" s="136">
        <f t="shared" si="238"/>
        <v>0</v>
      </c>
      <c r="AM815" s="136">
        <f t="shared" si="238"/>
        <v>0</v>
      </c>
      <c r="AN815" s="136">
        <f t="shared" si="238"/>
        <v>0</v>
      </c>
      <c r="AO815" s="136">
        <f t="shared" si="238"/>
        <v>0</v>
      </c>
      <c r="AP815" s="136">
        <f t="shared" si="238"/>
        <v>0</v>
      </c>
      <c r="AQ815" s="136">
        <f t="shared" si="238"/>
        <v>0</v>
      </c>
      <c r="AR815" s="136">
        <f t="shared" si="238"/>
        <v>0</v>
      </c>
      <c r="AS815" s="136">
        <f t="shared" si="238"/>
        <v>0</v>
      </c>
      <c r="AT815" s="136">
        <f t="shared" si="238"/>
        <v>0</v>
      </c>
      <c r="AU815" s="136">
        <f t="shared" si="238"/>
        <v>0</v>
      </c>
      <c r="AV815" s="136">
        <f t="shared" si="238"/>
        <v>0</v>
      </c>
      <c r="AW815" s="136">
        <f t="shared" si="238"/>
        <v>0</v>
      </c>
      <c r="AX815" s="136">
        <f t="shared" si="238"/>
        <v>0</v>
      </c>
      <c r="AY815" s="136">
        <f t="shared" si="238"/>
        <v>0</v>
      </c>
      <c r="AZ815" s="136">
        <f t="shared" si="238"/>
        <v>0</v>
      </c>
      <c r="BA815" s="136">
        <f t="shared" si="238"/>
        <v>0</v>
      </c>
      <c r="BB815" s="136">
        <f t="shared" si="238"/>
        <v>0</v>
      </c>
      <c r="BC815" s="136">
        <f t="shared" si="238"/>
        <v>0</v>
      </c>
      <c r="BD815" s="136">
        <f t="shared" si="238"/>
        <v>0</v>
      </c>
      <c r="BE815" s="136">
        <f t="shared" si="238"/>
        <v>0</v>
      </c>
      <c r="BF815" s="136">
        <f t="shared" si="238"/>
        <v>0</v>
      </c>
      <c r="BG815" s="136">
        <f t="shared" si="238"/>
        <v>0</v>
      </c>
      <c r="BH815" s="136">
        <f t="shared" si="238"/>
        <v>0</v>
      </c>
      <c r="BI815" s="136">
        <f t="shared" si="238"/>
        <v>0</v>
      </c>
      <c r="BJ815" s="136">
        <f t="shared" si="238"/>
        <v>0</v>
      </c>
      <c r="BK815" s="136">
        <f t="shared" si="238"/>
        <v>0</v>
      </c>
      <c r="BL815" s="136">
        <f t="shared" si="238"/>
        <v>0</v>
      </c>
      <c r="BM815" s="136">
        <f t="shared" si="238"/>
        <v>0</v>
      </c>
      <c r="BN815" s="136">
        <f t="shared" si="238"/>
        <v>0</v>
      </c>
      <c r="BO815" s="136">
        <f t="shared" si="238"/>
        <v>0</v>
      </c>
      <c r="BP815" s="136">
        <f t="shared" si="238"/>
        <v>0</v>
      </c>
      <c r="BQ815" s="136">
        <f t="shared" si="238"/>
        <v>0</v>
      </c>
      <c r="BR815" s="136">
        <f t="shared" si="238"/>
        <v>0</v>
      </c>
      <c r="BS815" s="136">
        <f t="shared" si="234"/>
        <v>0</v>
      </c>
      <c r="BT815" s="136">
        <f t="shared" si="233"/>
        <v>0</v>
      </c>
      <c r="BU815" s="136">
        <f t="shared" si="233"/>
        <v>-376007</v>
      </c>
      <c r="BV815" s="136">
        <f t="shared" si="233"/>
        <v>0</v>
      </c>
      <c r="BW815" s="136">
        <f t="shared" si="233"/>
        <v>0</v>
      </c>
      <c r="BX815" s="136">
        <f t="shared" si="233"/>
        <v>0</v>
      </c>
      <c r="BY815" s="136">
        <f t="shared" si="233"/>
        <v>0</v>
      </c>
      <c r="CA815" s="136" t="e">
        <f>CA447-#REF!</f>
        <v>#REF!</v>
      </c>
      <c r="CB815" s="136" t="e">
        <f>CB447-#REF!</f>
        <v>#REF!</v>
      </c>
    </row>
    <row r="816" spans="8:80" hidden="1" x14ac:dyDescent="0.3">
      <c r="H816" s="136">
        <f t="shared" si="237"/>
        <v>-376007</v>
      </c>
      <c r="I816" s="136">
        <f t="shared" si="237"/>
        <v>0</v>
      </c>
      <c r="J816" s="136">
        <f t="shared" si="237"/>
        <v>0</v>
      </c>
      <c r="K816" s="136">
        <f t="shared" si="237"/>
        <v>0</v>
      </c>
      <c r="L816" s="136">
        <f t="shared" si="237"/>
        <v>0</v>
      </c>
      <c r="M816" s="136">
        <f t="shared" si="237"/>
        <v>0</v>
      </c>
      <c r="N816" s="136">
        <f t="shared" si="237"/>
        <v>0</v>
      </c>
      <c r="O816" s="136">
        <f t="shared" si="237"/>
        <v>0</v>
      </c>
      <c r="P816" s="136">
        <f t="shared" si="237"/>
        <v>0</v>
      </c>
      <c r="Q816" s="136">
        <f t="shared" si="237"/>
        <v>0</v>
      </c>
      <c r="R816" s="136">
        <f t="shared" si="237"/>
        <v>-82818</v>
      </c>
      <c r="S816" s="136">
        <f t="shared" si="237"/>
        <v>0</v>
      </c>
      <c r="T816" s="136">
        <f t="shared" si="237"/>
        <v>0</v>
      </c>
      <c r="U816" s="136">
        <f t="shared" si="237"/>
        <v>0</v>
      </c>
      <c r="V816" s="136">
        <f t="shared" si="237"/>
        <v>0</v>
      </c>
      <c r="W816" s="136">
        <f t="shared" si="237"/>
        <v>-293189</v>
      </c>
      <c r="X816" s="136">
        <f t="shared" si="239"/>
        <v>0</v>
      </c>
      <c r="Y816" s="136">
        <f t="shared" si="239"/>
        <v>0</v>
      </c>
      <c r="Z816" s="136">
        <f t="shared" si="238"/>
        <v>0</v>
      </c>
      <c r="AA816" s="136">
        <f t="shared" si="238"/>
        <v>0</v>
      </c>
      <c r="AB816" s="136">
        <f t="shared" si="238"/>
        <v>0</v>
      </c>
      <c r="AC816" s="136">
        <f t="shared" si="238"/>
        <v>0</v>
      </c>
      <c r="AD816" s="136">
        <f t="shared" si="238"/>
        <v>0</v>
      </c>
      <c r="AE816" s="136">
        <f t="shared" si="238"/>
        <v>0</v>
      </c>
      <c r="AF816" s="136">
        <f t="shared" si="238"/>
        <v>0</v>
      </c>
      <c r="AG816" s="136">
        <f t="shared" si="238"/>
        <v>0</v>
      </c>
      <c r="AH816" s="136">
        <f t="shared" si="238"/>
        <v>0</v>
      </c>
      <c r="AI816" s="136">
        <f t="shared" si="238"/>
        <v>0</v>
      </c>
      <c r="AJ816" s="136">
        <f t="shared" si="238"/>
        <v>0</v>
      </c>
      <c r="AK816" s="136">
        <f t="shared" si="238"/>
        <v>0</v>
      </c>
      <c r="AL816" s="136">
        <f t="shared" si="238"/>
        <v>0</v>
      </c>
      <c r="AM816" s="136">
        <f t="shared" si="238"/>
        <v>0</v>
      </c>
      <c r="AN816" s="136">
        <f t="shared" si="238"/>
        <v>0</v>
      </c>
      <c r="AO816" s="136">
        <f t="shared" si="238"/>
        <v>0</v>
      </c>
      <c r="AP816" s="136">
        <f t="shared" si="238"/>
        <v>0</v>
      </c>
      <c r="AQ816" s="136">
        <f t="shared" si="238"/>
        <v>0</v>
      </c>
      <c r="AR816" s="136">
        <f t="shared" si="238"/>
        <v>0</v>
      </c>
      <c r="AS816" s="136">
        <f t="shared" si="238"/>
        <v>0</v>
      </c>
      <c r="AT816" s="136">
        <f t="shared" si="238"/>
        <v>0</v>
      </c>
      <c r="AU816" s="136">
        <f t="shared" si="238"/>
        <v>0</v>
      </c>
      <c r="AV816" s="136">
        <f t="shared" si="238"/>
        <v>0</v>
      </c>
      <c r="AW816" s="136">
        <f t="shared" si="238"/>
        <v>0</v>
      </c>
      <c r="AX816" s="136">
        <f t="shared" si="238"/>
        <v>0</v>
      </c>
      <c r="AY816" s="136">
        <f t="shared" si="238"/>
        <v>0</v>
      </c>
      <c r="AZ816" s="136">
        <f t="shared" si="238"/>
        <v>0</v>
      </c>
      <c r="BA816" s="136">
        <f t="shared" si="238"/>
        <v>0</v>
      </c>
      <c r="BB816" s="136">
        <f t="shared" si="238"/>
        <v>0</v>
      </c>
      <c r="BC816" s="136">
        <f t="shared" si="238"/>
        <v>0</v>
      </c>
      <c r="BD816" s="136">
        <f t="shared" si="238"/>
        <v>0</v>
      </c>
      <c r="BE816" s="136">
        <f t="shared" si="238"/>
        <v>0</v>
      </c>
      <c r="BF816" s="136">
        <f t="shared" si="238"/>
        <v>0</v>
      </c>
      <c r="BG816" s="136">
        <f t="shared" si="238"/>
        <v>0</v>
      </c>
      <c r="BH816" s="136">
        <f t="shared" si="238"/>
        <v>0</v>
      </c>
      <c r="BI816" s="136">
        <f t="shared" si="238"/>
        <v>0</v>
      </c>
      <c r="BJ816" s="136">
        <f t="shared" si="238"/>
        <v>0</v>
      </c>
      <c r="BK816" s="136">
        <f t="shared" si="238"/>
        <v>0</v>
      </c>
      <c r="BL816" s="136">
        <f t="shared" si="238"/>
        <v>0</v>
      </c>
      <c r="BM816" s="136">
        <f t="shared" si="238"/>
        <v>0</v>
      </c>
      <c r="BN816" s="136">
        <f t="shared" si="238"/>
        <v>0</v>
      </c>
      <c r="BO816" s="136">
        <f t="shared" si="238"/>
        <v>0</v>
      </c>
      <c r="BP816" s="136">
        <f t="shared" si="238"/>
        <v>0</v>
      </c>
      <c r="BQ816" s="136">
        <f t="shared" si="238"/>
        <v>0</v>
      </c>
      <c r="BR816" s="136">
        <f t="shared" si="238"/>
        <v>0</v>
      </c>
      <c r="BS816" s="136">
        <f t="shared" si="234"/>
        <v>0</v>
      </c>
      <c r="BT816" s="136">
        <f t="shared" si="234"/>
        <v>0</v>
      </c>
      <c r="BU816" s="136">
        <f t="shared" si="234"/>
        <v>-376007</v>
      </c>
      <c r="BV816" s="136">
        <f t="shared" si="234"/>
        <v>0</v>
      </c>
      <c r="BW816" s="136">
        <f t="shared" si="234"/>
        <v>0</v>
      </c>
      <c r="BX816" s="136">
        <f t="shared" si="234"/>
        <v>0</v>
      </c>
      <c r="BY816" s="136">
        <f t="shared" si="234"/>
        <v>0</v>
      </c>
      <c r="CA816" s="136" t="e">
        <f>CA448-#REF!</f>
        <v>#REF!</v>
      </c>
      <c r="CB816" s="136" t="e">
        <f>CB448-#REF!</f>
        <v>#REF!</v>
      </c>
    </row>
    <row r="817" spans="8:80" hidden="1" x14ac:dyDescent="0.3">
      <c r="H817" s="136">
        <f t="shared" si="237"/>
        <v>0</v>
      </c>
      <c r="I817" s="136">
        <f t="shared" si="237"/>
        <v>0</v>
      </c>
      <c r="J817" s="136">
        <f t="shared" si="237"/>
        <v>0</v>
      </c>
      <c r="K817" s="136">
        <f t="shared" si="237"/>
        <v>0</v>
      </c>
      <c r="L817" s="136">
        <f t="shared" si="237"/>
        <v>0</v>
      </c>
      <c r="M817" s="136">
        <f t="shared" si="237"/>
        <v>0</v>
      </c>
      <c r="N817" s="136">
        <f t="shared" si="237"/>
        <v>0</v>
      </c>
      <c r="O817" s="136">
        <f t="shared" si="237"/>
        <v>0</v>
      </c>
      <c r="P817" s="136">
        <f t="shared" si="237"/>
        <v>0</v>
      </c>
      <c r="Q817" s="136">
        <f t="shared" si="237"/>
        <v>0</v>
      </c>
      <c r="R817" s="136">
        <f t="shared" si="237"/>
        <v>0</v>
      </c>
      <c r="S817" s="136">
        <f t="shared" si="237"/>
        <v>0</v>
      </c>
      <c r="T817" s="136">
        <f t="shared" si="237"/>
        <v>0</v>
      </c>
      <c r="U817" s="136">
        <f t="shared" si="237"/>
        <v>0</v>
      </c>
      <c r="V817" s="136">
        <f t="shared" si="237"/>
        <v>0</v>
      </c>
      <c r="W817" s="136">
        <f t="shared" si="237"/>
        <v>0</v>
      </c>
      <c r="X817" s="136">
        <f t="shared" si="239"/>
        <v>0</v>
      </c>
      <c r="Y817" s="136">
        <f t="shared" si="239"/>
        <v>0</v>
      </c>
      <c r="Z817" s="136">
        <f t="shared" si="238"/>
        <v>0</v>
      </c>
      <c r="AA817" s="136">
        <f t="shared" si="238"/>
        <v>0</v>
      </c>
      <c r="AB817" s="136">
        <f t="shared" si="238"/>
        <v>0</v>
      </c>
      <c r="AC817" s="136">
        <f t="shared" si="238"/>
        <v>0</v>
      </c>
      <c r="AD817" s="136">
        <f t="shared" si="238"/>
        <v>0</v>
      </c>
      <c r="AE817" s="136">
        <f t="shared" si="238"/>
        <v>0</v>
      </c>
      <c r="AF817" s="136">
        <f t="shared" si="238"/>
        <v>0</v>
      </c>
      <c r="AG817" s="136">
        <f t="shared" si="238"/>
        <v>0</v>
      </c>
      <c r="AH817" s="136">
        <f t="shared" si="238"/>
        <v>0</v>
      </c>
      <c r="AI817" s="136">
        <f t="shared" si="238"/>
        <v>0</v>
      </c>
      <c r="AJ817" s="136">
        <f t="shared" si="238"/>
        <v>0</v>
      </c>
      <c r="AK817" s="136">
        <f t="shared" si="238"/>
        <v>0</v>
      </c>
      <c r="AL817" s="136">
        <f t="shared" si="238"/>
        <v>0</v>
      </c>
      <c r="AM817" s="136">
        <f t="shared" si="238"/>
        <v>0</v>
      </c>
      <c r="AN817" s="136">
        <f t="shared" si="238"/>
        <v>0</v>
      </c>
      <c r="AO817" s="136">
        <f t="shared" si="238"/>
        <v>0</v>
      </c>
      <c r="AP817" s="136">
        <f t="shared" si="238"/>
        <v>0</v>
      </c>
      <c r="AQ817" s="136">
        <f t="shared" si="238"/>
        <v>0</v>
      </c>
      <c r="AR817" s="136">
        <f t="shared" si="238"/>
        <v>0</v>
      </c>
      <c r="AS817" s="136">
        <f t="shared" si="238"/>
        <v>0</v>
      </c>
      <c r="AT817" s="136">
        <f t="shared" si="238"/>
        <v>0</v>
      </c>
      <c r="AU817" s="136">
        <f t="shared" si="238"/>
        <v>0</v>
      </c>
      <c r="AV817" s="136">
        <f t="shared" si="238"/>
        <v>0</v>
      </c>
      <c r="AW817" s="136">
        <f t="shared" si="238"/>
        <v>0</v>
      </c>
      <c r="AX817" s="136">
        <f t="shared" si="238"/>
        <v>0</v>
      </c>
      <c r="AY817" s="136">
        <f t="shared" si="238"/>
        <v>0</v>
      </c>
      <c r="AZ817" s="136">
        <f t="shared" si="238"/>
        <v>0</v>
      </c>
      <c r="BA817" s="136">
        <f t="shared" si="238"/>
        <v>0</v>
      </c>
      <c r="BB817" s="136">
        <f t="shared" si="238"/>
        <v>0</v>
      </c>
      <c r="BC817" s="136">
        <f t="shared" si="238"/>
        <v>0</v>
      </c>
      <c r="BD817" s="136">
        <f t="shared" ref="BD817:BS819" si="240">BD449-DV449</f>
        <v>0</v>
      </c>
      <c r="BE817" s="136">
        <f t="shared" si="240"/>
        <v>0</v>
      </c>
      <c r="BF817" s="136">
        <f t="shared" si="240"/>
        <v>0</v>
      </c>
      <c r="BG817" s="136">
        <f t="shared" si="240"/>
        <v>0</v>
      </c>
      <c r="BH817" s="136">
        <f t="shared" si="240"/>
        <v>0</v>
      </c>
      <c r="BI817" s="136">
        <f t="shared" si="240"/>
        <v>0</v>
      </c>
      <c r="BJ817" s="136">
        <f t="shared" si="240"/>
        <v>0</v>
      </c>
      <c r="BK817" s="136">
        <f t="shared" si="240"/>
        <v>0</v>
      </c>
      <c r="BL817" s="136">
        <f t="shared" si="240"/>
        <v>0</v>
      </c>
      <c r="BM817" s="136">
        <f t="shared" si="240"/>
        <v>0</v>
      </c>
      <c r="BN817" s="136">
        <f t="shared" si="240"/>
        <v>0</v>
      </c>
      <c r="BO817" s="136">
        <f t="shared" si="240"/>
        <v>0</v>
      </c>
      <c r="BP817" s="136">
        <f t="shared" si="240"/>
        <v>0</v>
      </c>
      <c r="BQ817" s="136">
        <f t="shared" si="240"/>
        <v>0</v>
      </c>
      <c r="BR817" s="136">
        <f t="shared" si="240"/>
        <v>0</v>
      </c>
      <c r="BS817" s="136">
        <f t="shared" si="234"/>
        <v>0</v>
      </c>
      <c r="BT817" s="136">
        <f t="shared" si="234"/>
        <v>0</v>
      </c>
      <c r="BU817" s="136">
        <f t="shared" si="234"/>
        <v>0</v>
      </c>
      <c r="BV817" s="136">
        <f t="shared" si="234"/>
        <v>0</v>
      </c>
      <c r="BW817" s="136">
        <f t="shared" si="234"/>
        <v>0</v>
      </c>
      <c r="BX817" s="136">
        <f t="shared" si="234"/>
        <v>0</v>
      </c>
      <c r="BY817" s="136">
        <f t="shared" si="234"/>
        <v>0</v>
      </c>
      <c r="CA817" s="136" t="e">
        <f>CA449-#REF!</f>
        <v>#REF!</v>
      </c>
      <c r="CB817" s="136" t="e">
        <f>CB449-#REF!</f>
        <v>#REF!</v>
      </c>
    </row>
    <row r="818" spans="8:80" hidden="1" x14ac:dyDescent="0.3">
      <c r="H818" s="136">
        <f t="shared" si="237"/>
        <v>-335506</v>
      </c>
      <c r="I818" s="136">
        <f t="shared" si="237"/>
        <v>0</v>
      </c>
      <c r="J818" s="136">
        <f t="shared" si="237"/>
        <v>0</v>
      </c>
      <c r="K818" s="136">
        <f t="shared" si="237"/>
        <v>0</v>
      </c>
      <c r="L818" s="136">
        <f t="shared" si="237"/>
        <v>0</v>
      </c>
      <c r="M818" s="136">
        <f t="shared" si="237"/>
        <v>243596</v>
      </c>
      <c r="N818" s="136">
        <f t="shared" si="237"/>
        <v>0</v>
      </c>
      <c r="O818" s="136">
        <f t="shared" si="237"/>
        <v>0</v>
      </c>
      <c r="P818" s="136">
        <f t="shared" si="237"/>
        <v>0</v>
      </c>
      <c r="Q818" s="136">
        <f t="shared" si="237"/>
        <v>0</v>
      </c>
      <c r="R818" s="136">
        <f t="shared" si="237"/>
        <v>0</v>
      </c>
      <c r="S818" s="136">
        <f t="shared" si="237"/>
        <v>0</v>
      </c>
      <c r="T818" s="136">
        <f t="shared" si="237"/>
        <v>0</v>
      </c>
      <c r="U818" s="136">
        <f t="shared" si="237"/>
        <v>0</v>
      </c>
      <c r="V818" s="136">
        <f t="shared" si="237"/>
        <v>0</v>
      </c>
      <c r="W818" s="136">
        <f t="shared" si="237"/>
        <v>799388</v>
      </c>
      <c r="X818" s="136">
        <f t="shared" si="239"/>
        <v>0</v>
      </c>
      <c r="Y818" s="136">
        <f t="shared" si="239"/>
        <v>0</v>
      </c>
      <c r="Z818" s="136">
        <f t="shared" si="239"/>
        <v>0</v>
      </c>
      <c r="AA818" s="136">
        <f t="shared" si="239"/>
        <v>0</v>
      </c>
      <c r="AB818" s="136">
        <f t="shared" si="239"/>
        <v>0</v>
      </c>
      <c r="AC818" s="136">
        <f t="shared" si="239"/>
        <v>0</v>
      </c>
      <c r="AD818" s="136">
        <f t="shared" si="239"/>
        <v>0</v>
      </c>
      <c r="AE818" s="136">
        <f t="shared" si="239"/>
        <v>0</v>
      </c>
      <c r="AF818" s="136">
        <f t="shared" si="239"/>
        <v>0</v>
      </c>
      <c r="AG818" s="136">
        <f t="shared" si="239"/>
        <v>0</v>
      </c>
      <c r="AH818" s="136">
        <f t="shared" si="239"/>
        <v>0</v>
      </c>
      <c r="AI818" s="136">
        <f t="shared" si="239"/>
        <v>0</v>
      </c>
      <c r="AJ818" s="136">
        <f t="shared" si="239"/>
        <v>0</v>
      </c>
      <c r="AK818" s="136">
        <f t="shared" si="239"/>
        <v>0</v>
      </c>
      <c r="AL818" s="136">
        <f t="shared" si="239"/>
        <v>0</v>
      </c>
      <c r="AM818" s="136">
        <f t="shared" si="239"/>
        <v>0</v>
      </c>
      <c r="AN818" s="136">
        <f t="shared" ref="AN818:BC819" si="241">AN450-DF450</f>
        <v>0</v>
      </c>
      <c r="AO818" s="136">
        <f t="shared" si="241"/>
        <v>0</v>
      </c>
      <c r="AP818" s="136">
        <f t="shared" si="241"/>
        <v>0</v>
      </c>
      <c r="AQ818" s="136">
        <f t="shared" si="241"/>
        <v>0</v>
      </c>
      <c r="AR818" s="136">
        <f t="shared" si="241"/>
        <v>0</v>
      </c>
      <c r="AS818" s="136">
        <f t="shared" si="241"/>
        <v>0</v>
      </c>
      <c r="AT818" s="136">
        <f t="shared" si="241"/>
        <v>0</v>
      </c>
      <c r="AU818" s="136">
        <f t="shared" si="241"/>
        <v>0</v>
      </c>
      <c r="AV818" s="136">
        <f t="shared" si="241"/>
        <v>0</v>
      </c>
      <c r="AW818" s="136">
        <f t="shared" si="241"/>
        <v>0</v>
      </c>
      <c r="AX818" s="136">
        <f t="shared" si="241"/>
        <v>0</v>
      </c>
      <c r="AY818" s="136">
        <f t="shared" si="241"/>
        <v>0</v>
      </c>
      <c r="AZ818" s="136">
        <f t="shared" si="241"/>
        <v>0</v>
      </c>
      <c r="BA818" s="136">
        <f t="shared" si="241"/>
        <v>0</v>
      </c>
      <c r="BB818" s="136">
        <f t="shared" si="241"/>
        <v>0</v>
      </c>
      <c r="BC818" s="136">
        <f t="shared" si="241"/>
        <v>0</v>
      </c>
      <c r="BD818" s="136">
        <f t="shared" si="240"/>
        <v>0</v>
      </c>
      <c r="BE818" s="136">
        <f t="shared" si="240"/>
        <v>0</v>
      </c>
      <c r="BF818" s="136">
        <f t="shared" si="240"/>
        <v>0</v>
      </c>
      <c r="BG818" s="136">
        <f t="shared" si="240"/>
        <v>0</v>
      </c>
      <c r="BH818" s="136">
        <f t="shared" si="240"/>
        <v>0</v>
      </c>
      <c r="BI818" s="136">
        <f t="shared" si="240"/>
        <v>0</v>
      </c>
      <c r="BJ818" s="136">
        <f t="shared" si="240"/>
        <v>0</v>
      </c>
      <c r="BK818" s="136">
        <f t="shared" si="240"/>
        <v>0</v>
      </c>
      <c r="BL818" s="136">
        <f t="shared" si="240"/>
        <v>0</v>
      </c>
      <c r="BM818" s="136">
        <f t="shared" si="240"/>
        <v>0</v>
      </c>
      <c r="BN818" s="136">
        <f t="shared" si="240"/>
        <v>0</v>
      </c>
      <c r="BO818" s="136">
        <f t="shared" si="240"/>
        <v>0</v>
      </c>
      <c r="BP818" s="136">
        <f t="shared" si="240"/>
        <v>-335506</v>
      </c>
      <c r="BQ818" s="136">
        <f t="shared" si="240"/>
        <v>0</v>
      </c>
      <c r="BR818" s="136">
        <f t="shared" si="240"/>
        <v>0</v>
      </c>
      <c r="BS818" s="136">
        <f t="shared" si="234"/>
        <v>0</v>
      </c>
      <c r="BT818" s="136">
        <f t="shared" si="234"/>
        <v>0</v>
      </c>
      <c r="BU818" s="136">
        <f t="shared" si="234"/>
        <v>1042984</v>
      </c>
      <c r="BV818" s="136">
        <f t="shared" si="234"/>
        <v>0</v>
      </c>
      <c r="BW818" s="136">
        <f t="shared" si="234"/>
        <v>0</v>
      </c>
      <c r="BX818" s="136">
        <f t="shared" si="234"/>
        <v>0</v>
      </c>
      <c r="BY818" s="136">
        <f t="shared" si="234"/>
        <v>0</v>
      </c>
      <c r="CA818" s="136" t="e">
        <f>CA450-#REF!</f>
        <v>#REF!</v>
      </c>
      <c r="CB818" s="136" t="e">
        <f>CB450-#REF!</f>
        <v>#REF!</v>
      </c>
    </row>
    <row r="819" spans="8:80" hidden="1" x14ac:dyDescent="0.3">
      <c r="H819" s="136">
        <f t="shared" si="237"/>
        <v>-335506</v>
      </c>
      <c r="I819" s="136">
        <f t="shared" si="237"/>
        <v>0</v>
      </c>
      <c r="J819" s="136">
        <f t="shared" si="237"/>
        <v>0</v>
      </c>
      <c r="K819" s="136">
        <f t="shared" si="237"/>
        <v>0</v>
      </c>
      <c r="L819" s="136">
        <f t="shared" si="237"/>
        <v>0</v>
      </c>
      <c r="M819" s="136">
        <f t="shared" si="237"/>
        <v>243596</v>
      </c>
      <c r="N819" s="136">
        <f t="shared" si="237"/>
        <v>0</v>
      </c>
      <c r="O819" s="136">
        <f t="shared" si="237"/>
        <v>0</v>
      </c>
      <c r="P819" s="136">
        <f t="shared" si="237"/>
        <v>0</v>
      </c>
      <c r="Q819" s="136">
        <f t="shared" si="237"/>
        <v>0</v>
      </c>
      <c r="R819" s="136">
        <f t="shared" si="237"/>
        <v>0</v>
      </c>
      <c r="S819" s="136">
        <f t="shared" si="237"/>
        <v>0</v>
      </c>
      <c r="T819" s="136">
        <f t="shared" si="237"/>
        <v>0</v>
      </c>
      <c r="U819" s="136">
        <f t="shared" si="237"/>
        <v>0</v>
      </c>
      <c r="V819" s="136">
        <f t="shared" si="237"/>
        <v>0</v>
      </c>
      <c r="W819" s="136">
        <f t="shared" si="237"/>
        <v>799388</v>
      </c>
      <c r="X819" s="136">
        <f t="shared" si="239"/>
        <v>0</v>
      </c>
      <c r="Y819" s="136">
        <f t="shared" si="239"/>
        <v>0</v>
      </c>
      <c r="Z819" s="136">
        <f t="shared" si="239"/>
        <v>0</v>
      </c>
      <c r="AA819" s="136">
        <f t="shared" si="239"/>
        <v>0</v>
      </c>
      <c r="AB819" s="136">
        <f t="shared" si="239"/>
        <v>0</v>
      </c>
      <c r="AC819" s="136">
        <f t="shared" si="239"/>
        <v>0</v>
      </c>
      <c r="AD819" s="136">
        <f t="shared" si="239"/>
        <v>0</v>
      </c>
      <c r="AE819" s="136">
        <f t="shared" si="239"/>
        <v>0</v>
      </c>
      <c r="AF819" s="136">
        <f t="shared" si="239"/>
        <v>0</v>
      </c>
      <c r="AG819" s="136">
        <f t="shared" si="239"/>
        <v>0</v>
      </c>
      <c r="AH819" s="136">
        <f t="shared" si="239"/>
        <v>0</v>
      </c>
      <c r="AI819" s="136">
        <f t="shared" si="239"/>
        <v>0</v>
      </c>
      <c r="AJ819" s="136">
        <f t="shared" si="239"/>
        <v>0</v>
      </c>
      <c r="AK819" s="136">
        <f t="shared" si="239"/>
        <v>0</v>
      </c>
      <c r="AL819" s="136">
        <f t="shared" si="239"/>
        <v>0</v>
      </c>
      <c r="AM819" s="136">
        <f t="shared" si="239"/>
        <v>0</v>
      </c>
      <c r="AN819" s="136">
        <f t="shared" si="241"/>
        <v>0</v>
      </c>
      <c r="AO819" s="136">
        <f t="shared" si="241"/>
        <v>0</v>
      </c>
      <c r="AP819" s="136">
        <f t="shared" si="241"/>
        <v>0</v>
      </c>
      <c r="AQ819" s="136">
        <f t="shared" si="241"/>
        <v>0</v>
      </c>
      <c r="AR819" s="136">
        <f t="shared" si="241"/>
        <v>0</v>
      </c>
      <c r="AS819" s="136">
        <f t="shared" si="241"/>
        <v>0</v>
      </c>
      <c r="AT819" s="136">
        <f t="shared" si="241"/>
        <v>0</v>
      </c>
      <c r="AU819" s="136">
        <f t="shared" si="241"/>
        <v>0</v>
      </c>
      <c r="AV819" s="136">
        <f t="shared" si="241"/>
        <v>0</v>
      </c>
      <c r="AW819" s="136">
        <f t="shared" si="241"/>
        <v>0</v>
      </c>
      <c r="AX819" s="136">
        <f t="shared" si="241"/>
        <v>0</v>
      </c>
      <c r="AY819" s="136">
        <f t="shared" si="241"/>
        <v>0</v>
      </c>
      <c r="AZ819" s="136">
        <f t="shared" si="241"/>
        <v>0</v>
      </c>
      <c r="BA819" s="136">
        <f t="shared" si="241"/>
        <v>0</v>
      </c>
      <c r="BB819" s="136">
        <f t="shared" si="241"/>
        <v>0</v>
      </c>
      <c r="BC819" s="136">
        <f t="shared" si="241"/>
        <v>0</v>
      </c>
      <c r="BD819" s="136">
        <f t="shared" si="240"/>
        <v>0</v>
      </c>
      <c r="BE819" s="136">
        <f t="shared" si="240"/>
        <v>0</v>
      </c>
      <c r="BF819" s="136">
        <f t="shared" si="240"/>
        <v>0</v>
      </c>
      <c r="BG819" s="136">
        <f t="shared" si="240"/>
        <v>0</v>
      </c>
      <c r="BH819" s="136">
        <f t="shared" si="240"/>
        <v>0</v>
      </c>
      <c r="BI819" s="136">
        <f t="shared" si="240"/>
        <v>0</v>
      </c>
      <c r="BJ819" s="136">
        <f t="shared" si="240"/>
        <v>0</v>
      </c>
      <c r="BK819" s="136">
        <f t="shared" si="240"/>
        <v>0</v>
      </c>
      <c r="BL819" s="136">
        <f t="shared" si="240"/>
        <v>0</v>
      </c>
      <c r="BM819" s="136">
        <f t="shared" si="240"/>
        <v>0</v>
      </c>
      <c r="BN819" s="136">
        <f t="shared" si="240"/>
        <v>0</v>
      </c>
      <c r="BO819" s="136">
        <f t="shared" si="240"/>
        <v>0</v>
      </c>
      <c r="BP819" s="136">
        <f t="shared" si="240"/>
        <v>-335506</v>
      </c>
      <c r="BQ819" s="136">
        <f t="shared" si="240"/>
        <v>0</v>
      </c>
      <c r="BR819" s="136">
        <f t="shared" si="240"/>
        <v>0</v>
      </c>
      <c r="BS819" s="136">
        <f t="shared" si="240"/>
        <v>0</v>
      </c>
      <c r="BT819" s="136">
        <f t="shared" ref="BT819:BY819" si="242">BT451-EL451</f>
        <v>0</v>
      </c>
      <c r="BU819" s="136">
        <f t="shared" si="242"/>
        <v>1042984</v>
      </c>
      <c r="BV819" s="136">
        <f t="shared" si="242"/>
        <v>0</v>
      </c>
      <c r="BW819" s="136">
        <f t="shared" si="242"/>
        <v>0</v>
      </c>
      <c r="BX819" s="136">
        <f t="shared" si="242"/>
        <v>0</v>
      </c>
      <c r="BY819" s="136">
        <f t="shared" si="242"/>
        <v>0</v>
      </c>
      <c r="CA819" s="136" t="e">
        <f>CA451-#REF!</f>
        <v>#REF!</v>
      </c>
      <c r="CB819" s="136" t="e">
        <f>CB451-#REF!</f>
        <v>#REF!</v>
      </c>
    </row>
    <row r="820" spans="8:80" hidden="1" x14ac:dyDescent="0.3">
      <c r="H820" s="136">
        <f t="shared" ref="H820:BS822" si="243">H455-BZ455</f>
        <v>0</v>
      </c>
      <c r="I820" s="136">
        <f t="shared" si="243"/>
        <v>0</v>
      </c>
      <c r="J820" s="136">
        <f t="shared" si="243"/>
        <v>0</v>
      </c>
      <c r="K820" s="136">
        <f t="shared" si="243"/>
        <v>0</v>
      </c>
      <c r="L820" s="136">
        <f t="shared" si="243"/>
        <v>0</v>
      </c>
      <c r="M820" s="136">
        <f t="shared" si="243"/>
        <v>0</v>
      </c>
      <c r="N820" s="136">
        <f t="shared" si="243"/>
        <v>0</v>
      </c>
      <c r="O820" s="136">
        <f t="shared" si="243"/>
        <v>0</v>
      </c>
      <c r="P820" s="136">
        <f t="shared" si="243"/>
        <v>0</v>
      </c>
      <c r="Q820" s="136">
        <f t="shared" si="243"/>
        <v>0</v>
      </c>
      <c r="R820" s="136">
        <f t="shared" si="243"/>
        <v>0</v>
      </c>
      <c r="S820" s="136">
        <f t="shared" si="243"/>
        <v>0</v>
      </c>
      <c r="T820" s="136">
        <f t="shared" si="243"/>
        <v>0</v>
      </c>
      <c r="U820" s="136">
        <f t="shared" si="243"/>
        <v>0</v>
      </c>
      <c r="V820" s="136">
        <f t="shared" si="243"/>
        <v>0</v>
      </c>
      <c r="W820" s="136">
        <f t="shared" si="243"/>
        <v>0</v>
      </c>
      <c r="X820" s="136">
        <f t="shared" si="243"/>
        <v>0</v>
      </c>
      <c r="Y820" s="136">
        <f t="shared" si="243"/>
        <v>0</v>
      </c>
      <c r="Z820" s="136">
        <f t="shared" si="243"/>
        <v>0</v>
      </c>
      <c r="AA820" s="136">
        <f t="shared" si="243"/>
        <v>0</v>
      </c>
      <c r="AB820" s="136">
        <f t="shared" si="243"/>
        <v>0</v>
      </c>
      <c r="AC820" s="136">
        <f t="shared" si="243"/>
        <v>0</v>
      </c>
      <c r="AD820" s="136">
        <f t="shared" si="243"/>
        <v>0</v>
      </c>
      <c r="AE820" s="136">
        <f t="shared" si="243"/>
        <v>0</v>
      </c>
      <c r="AF820" s="136">
        <f t="shared" si="243"/>
        <v>0</v>
      </c>
      <c r="AG820" s="136">
        <f t="shared" si="243"/>
        <v>0</v>
      </c>
      <c r="AH820" s="136">
        <f t="shared" si="243"/>
        <v>0</v>
      </c>
      <c r="AI820" s="136">
        <f t="shared" si="243"/>
        <v>0</v>
      </c>
      <c r="AJ820" s="136">
        <f t="shared" si="243"/>
        <v>0</v>
      </c>
      <c r="AK820" s="136">
        <f t="shared" si="243"/>
        <v>0</v>
      </c>
      <c r="AL820" s="136">
        <f t="shared" si="243"/>
        <v>0</v>
      </c>
      <c r="AM820" s="136">
        <f t="shared" si="243"/>
        <v>0</v>
      </c>
      <c r="AN820" s="136">
        <f t="shared" si="243"/>
        <v>0</v>
      </c>
      <c r="AO820" s="136">
        <f t="shared" si="243"/>
        <v>0</v>
      </c>
      <c r="AP820" s="136">
        <f t="shared" si="243"/>
        <v>0</v>
      </c>
      <c r="AQ820" s="136">
        <f t="shared" si="243"/>
        <v>0</v>
      </c>
      <c r="AR820" s="136">
        <f t="shared" si="243"/>
        <v>0</v>
      </c>
      <c r="AS820" s="136">
        <f t="shared" si="243"/>
        <v>0</v>
      </c>
      <c r="AT820" s="136">
        <f t="shared" si="243"/>
        <v>0</v>
      </c>
      <c r="AU820" s="136">
        <f t="shared" si="243"/>
        <v>0</v>
      </c>
      <c r="AV820" s="136">
        <f t="shared" si="243"/>
        <v>0</v>
      </c>
      <c r="AW820" s="136">
        <f t="shared" si="243"/>
        <v>0</v>
      </c>
      <c r="AX820" s="136">
        <f t="shared" si="243"/>
        <v>0</v>
      </c>
      <c r="AY820" s="136">
        <f t="shared" si="243"/>
        <v>0</v>
      </c>
      <c r="AZ820" s="136">
        <f t="shared" si="243"/>
        <v>0</v>
      </c>
      <c r="BA820" s="136">
        <f t="shared" si="243"/>
        <v>0</v>
      </c>
      <c r="BB820" s="136">
        <f t="shared" si="243"/>
        <v>0</v>
      </c>
      <c r="BC820" s="136">
        <f t="shared" si="243"/>
        <v>0</v>
      </c>
      <c r="BD820" s="136">
        <f t="shared" si="243"/>
        <v>0</v>
      </c>
      <c r="BE820" s="136">
        <f t="shared" si="243"/>
        <v>0</v>
      </c>
      <c r="BF820" s="136">
        <f t="shared" si="243"/>
        <v>0</v>
      </c>
      <c r="BG820" s="136">
        <f t="shared" si="243"/>
        <v>0</v>
      </c>
      <c r="BH820" s="136">
        <f t="shared" si="243"/>
        <v>0</v>
      </c>
      <c r="BI820" s="136">
        <f t="shared" si="243"/>
        <v>0</v>
      </c>
      <c r="BJ820" s="136">
        <f t="shared" si="243"/>
        <v>0</v>
      </c>
      <c r="BK820" s="136">
        <f t="shared" si="243"/>
        <v>0</v>
      </c>
      <c r="BL820" s="136">
        <f t="shared" si="243"/>
        <v>0</v>
      </c>
      <c r="BM820" s="136">
        <f t="shared" si="243"/>
        <v>0</v>
      </c>
      <c r="BN820" s="136">
        <f t="shared" si="243"/>
        <v>0</v>
      </c>
      <c r="BO820" s="136">
        <f t="shared" si="243"/>
        <v>0</v>
      </c>
      <c r="BP820" s="136">
        <f t="shared" si="243"/>
        <v>0</v>
      </c>
      <c r="BQ820" s="136">
        <f t="shared" si="243"/>
        <v>0</v>
      </c>
      <c r="BR820" s="136">
        <f t="shared" si="243"/>
        <v>0</v>
      </c>
      <c r="BS820" s="136">
        <f t="shared" si="243"/>
        <v>0</v>
      </c>
      <c r="BT820" s="136">
        <f t="shared" ref="BT820:BY822" si="244">BT455-EL455</f>
        <v>0</v>
      </c>
      <c r="BU820" s="136">
        <f t="shared" si="244"/>
        <v>0</v>
      </c>
      <c r="BV820" s="136">
        <f t="shared" si="244"/>
        <v>0</v>
      </c>
      <c r="BW820" s="136">
        <f t="shared" si="244"/>
        <v>0</v>
      </c>
      <c r="BX820" s="136">
        <f t="shared" si="244"/>
        <v>0</v>
      </c>
      <c r="BY820" s="136">
        <f t="shared" si="244"/>
        <v>0</v>
      </c>
      <c r="CA820" s="136" t="e">
        <f>CA455-#REF!</f>
        <v>#REF!</v>
      </c>
      <c r="CB820" s="136" t="e">
        <f>CB455-#REF!</f>
        <v>#REF!</v>
      </c>
    </row>
    <row r="821" spans="8:80" hidden="1" x14ac:dyDescent="0.3">
      <c r="H821" s="136">
        <f t="shared" si="243"/>
        <v>-17284</v>
      </c>
      <c r="I821" s="136">
        <f t="shared" si="243"/>
        <v>0</v>
      </c>
      <c r="J821" s="136">
        <f t="shared" si="243"/>
        <v>0</v>
      </c>
      <c r="K821" s="136">
        <f t="shared" si="243"/>
        <v>0</v>
      </c>
      <c r="L821" s="136">
        <f t="shared" si="243"/>
        <v>0</v>
      </c>
      <c r="M821" s="136">
        <f t="shared" si="243"/>
        <v>0</v>
      </c>
      <c r="N821" s="136">
        <f t="shared" si="243"/>
        <v>0</v>
      </c>
      <c r="O821" s="136">
        <f t="shared" si="243"/>
        <v>0</v>
      </c>
      <c r="P821" s="136">
        <f t="shared" si="243"/>
        <v>0</v>
      </c>
      <c r="Q821" s="136">
        <f t="shared" si="243"/>
        <v>0</v>
      </c>
      <c r="R821" s="136">
        <f t="shared" si="243"/>
        <v>0</v>
      </c>
      <c r="S821" s="136">
        <f t="shared" si="243"/>
        <v>0</v>
      </c>
      <c r="T821" s="136">
        <f t="shared" si="243"/>
        <v>0</v>
      </c>
      <c r="U821" s="136">
        <f t="shared" si="243"/>
        <v>0</v>
      </c>
      <c r="V821" s="136">
        <f t="shared" si="243"/>
        <v>0</v>
      </c>
      <c r="W821" s="136">
        <f t="shared" si="243"/>
        <v>0</v>
      </c>
      <c r="X821" s="136">
        <f t="shared" si="243"/>
        <v>0</v>
      </c>
      <c r="Y821" s="136">
        <f t="shared" si="243"/>
        <v>0</v>
      </c>
      <c r="Z821" s="136">
        <f t="shared" si="243"/>
        <v>0</v>
      </c>
      <c r="AA821" s="136">
        <f t="shared" si="243"/>
        <v>0</v>
      </c>
      <c r="AB821" s="136">
        <f t="shared" si="243"/>
        <v>0</v>
      </c>
      <c r="AC821" s="136">
        <f t="shared" si="243"/>
        <v>0</v>
      </c>
      <c r="AD821" s="136">
        <f t="shared" si="243"/>
        <v>0</v>
      </c>
      <c r="AE821" s="136">
        <f t="shared" si="243"/>
        <v>0</v>
      </c>
      <c r="AF821" s="136">
        <f t="shared" si="243"/>
        <v>0</v>
      </c>
      <c r="AG821" s="136">
        <f t="shared" si="243"/>
        <v>0</v>
      </c>
      <c r="AH821" s="136">
        <f t="shared" si="243"/>
        <v>0</v>
      </c>
      <c r="AI821" s="136">
        <f t="shared" si="243"/>
        <v>0</v>
      </c>
      <c r="AJ821" s="136">
        <f t="shared" si="243"/>
        <v>0</v>
      </c>
      <c r="AK821" s="136">
        <f t="shared" si="243"/>
        <v>0</v>
      </c>
      <c r="AL821" s="136">
        <f t="shared" si="243"/>
        <v>0</v>
      </c>
      <c r="AM821" s="136">
        <f t="shared" si="243"/>
        <v>0</v>
      </c>
      <c r="AN821" s="136">
        <f t="shared" si="243"/>
        <v>0</v>
      </c>
      <c r="AO821" s="136">
        <f t="shared" si="243"/>
        <v>0</v>
      </c>
      <c r="AP821" s="136">
        <f t="shared" si="243"/>
        <v>0</v>
      </c>
      <c r="AQ821" s="136">
        <f t="shared" si="243"/>
        <v>0</v>
      </c>
      <c r="AR821" s="136">
        <f t="shared" si="243"/>
        <v>0</v>
      </c>
      <c r="AS821" s="136">
        <f t="shared" si="243"/>
        <v>0</v>
      </c>
      <c r="AT821" s="136">
        <f t="shared" si="243"/>
        <v>0</v>
      </c>
      <c r="AU821" s="136">
        <f t="shared" si="243"/>
        <v>0</v>
      </c>
      <c r="AV821" s="136">
        <f t="shared" si="243"/>
        <v>-17284</v>
      </c>
      <c r="AW821" s="136">
        <f t="shared" si="243"/>
        <v>0</v>
      </c>
      <c r="AX821" s="136">
        <f t="shared" si="243"/>
        <v>0</v>
      </c>
      <c r="AY821" s="136">
        <f t="shared" si="243"/>
        <v>0</v>
      </c>
      <c r="AZ821" s="136">
        <f t="shared" si="243"/>
        <v>0</v>
      </c>
      <c r="BA821" s="136">
        <f t="shared" si="243"/>
        <v>0</v>
      </c>
      <c r="BB821" s="136">
        <f t="shared" si="243"/>
        <v>0</v>
      </c>
      <c r="BC821" s="136">
        <f t="shared" si="243"/>
        <v>0</v>
      </c>
      <c r="BD821" s="136">
        <f t="shared" si="243"/>
        <v>0</v>
      </c>
      <c r="BE821" s="136">
        <f t="shared" si="243"/>
        <v>0</v>
      </c>
      <c r="BF821" s="136">
        <f t="shared" si="243"/>
        <v>0</v>
      </c>
      <c r="BG821" s="136">
        <f t="shared" si="243"/>
        <v>0</v>
      </c>
      <c r="BH821" s="136">
        <f t="shared" si="243"/>
        <v>0</v>
      </c>
      <c r="BI821" s="136">
        <f t="shared" si="243"/>
        <v>0</v>
      </c>
      <c r="BJ821" s="136">
        <f t="shared" si="243"/>
        <v>0</v>
      </c>
      <c r="BK821" s="136">
        <f t="shared" si="243"/>
        <v>0</v>
      </c>
      <c r="BL821" s="136">
        <f t="shared" si="243"/>
        <v>0</v>
      </c>
      <c r="BM821" s="136">
        <f t="shared" si="243"/>
        <v>0</v>
      </c>
      <c r="BN821" s="136">
        <f t="shared" si="243"/>
        <v>0</v>
      </c>
      <c r="BO821" s="136">
        <f t="shared" si="243"/>
        <v>0</v>
      </c>
      <c r="BP821" s="136">
        <f t="shared" si="243"/>
        <v>0</v>
      </c>
      <c r="BQ821" s="136">
        <f t="shared" si="243"/>
        <v>0</v>
      </c>
      <c r="BR821" s="136">
        <f t="shared" si="243"/>
        <v>0</v>
      </c>
      <c r="BS821" s="136">
        <f t="shared" si="243"/>
        <v>0</v>
      </c>
      <c r="BT821" s="136">
        <f t="shared" si="244"/>
        <v>0</v>
      </c>
      <c r="BU821" s="136">
        <f t="shared" si="244"/>
        <v>0</v>
      </c>
      <c r="BV821" s="136">
        <f t="shared" si="244"/>
        <v>0</v>
      </c>
      <c r="BW821" s="136">
        <f t="shared" si="244"/>
        <v>0</v>
      </c>
      <c r="BX821" s="136">
        <f t="shared" si="244"/>
        <v>0</v>
      </c>
      <c r="BY821" s="136">
        <f t="shared" si="244"/>
        <v>0</v>
      </c>
      <c r="CA821" s="136" t="e">
        <f>CA456-#REF!</f>
        <v>#REF!</v>
      </c>
      <c r="CB821" s="136" t="e">
        <f>CB456-#REF!</f>
        <v>#REF!</v>
      </c>
    </row>
    <row r="822" spans="8:80" hidden="1" x14ac:dyDescent="0.3">
      <c r="H822" s="136">
        <f t="shared" si="243"/>
        <v>-17284</v>
      </c>
      <c r="I822" s="136">
        <f t="shared" si="243"/>
        <v>0</v>
      </c>
      <c r="J822" s="136">
        <f t="shared" si="243"/>
        <v>0</v>
      </c>
      <c r="K822" s="136">
        <f t="shared" si="243"/>
        <v>0</v>
      </c>
      <c r="L822" s="136">
        <f t="shared" si="243"/>
        <v>0</v>
      </c>
      <c r="M822" s="136">
        <f t="shared" si="243"/>
        <v>0</v>
      </c>
      <c r="N822" s="136">
        <f t="shared" si="243"/>
        <v>0</v>
      </c>
      <c r="O822" s="136">
        <f t="shared" si="243"/>
        <v>0</v>
      </c>
      <c r="P822" s="136">
        <f t="shared" si="243"/>
        <v>0</v>
      </c>
      <c r="Q822" s="136">
        <f t="shared" si="243"/>
        <v>0</v>
      </c>
      <c r="R822" s="136">
        <f t="shared" si="243"/>
        <v>0</v>
      </c>
      <c r="S822" s="136">
        <f t="shared" si="243"/>
        <v>0</v>
      </c>
      <c r="T822" s="136">
        <f t="shared" si="243"/>
        <v>0</v>
      </c>
      <c r="U822" s="136">
        <f t="shared" si="243"/>
        <v>0</v>
      </c>
      <c r="V822" s="136">
        <f t="shared" si="243"/>
        <v>0</v>
      </c>
      <c r="W822" s="136">
        <f t="shared" si="243"/>
        <v>0</v>
      </c>
      <c r="X822" s="136">
        <f t="shared" si="243"/>
        <v>0</v>
      </c>
      <c r="Y822" s="136">
        <f t="shared" si="243"/>
        <v>0</v>
      </c>
      <c r="Z822" s="136">
        <f t="shared" si="243"/>
        <v>0</v>
      </c>
      <c r="AA822" s="136">
        <f t="shared" si="243"/>
        <v>0</v>
      </c>
      <c r="AB822" s="136">
        <f t="shared" si="243"/>
        <v>0</v>
      </c>
      <c r="AC822" s="136">
        <f t="shared" si="243"/>
        <v>0</v>
      </c>
      <c r="AD822" s="136">
        <f t="shared" si="243"/>
        <v>0</v>
      </c>
      <c r="AE822" s="136">
        <f t="shared" si="243"/>
        <v>0</v>
      </c>
      <c r="AF822" s="136">
        <f t="shared" si="243"/>
        <v>0</v>
      </c>
      <c r="AG822" s="136">
        <f t="shared" si="243"/>
        <v>0</v>
      </c>
      <c r="AH822" s="136">
        <f t="shared" si="243"/>
        <v>0</v>
      </c>
      <c r="AI822" s="136">
        <f t="shared" si="243"/>
        <v>0</v>
      </c>
      <c r="AJ822" s="136">
        <f t="shared" si="243"/>
        <v>0</v>
      </c>
      <c r="AK822" s="136">
        <f t="shared" si="243"/>
        <v>0</v>
      </c>
      <c r="AL822" s="136">
        <f t="shared" si="243"/>
        <v>0</v>
      </c>
      <c r="AM822" s="136">
        <f t="shared" si="243"/>
        <v>0</v>
      </c>
      <c r="AN822" s="136">
        <f t="shared" si="243"/>
        <v>0</v>
      </c>
      <c r="AO822" s="136">
        <f t="shared" si="243"/>
        <v>0</v>
      </c>
      <c r="AP822" s="136">
        <f t="shared" si="243"/>
        <v>0</v>
      </c>
      <c r="AQ822" s="136">
        <f t="shared" si="243"/>
        <v>0</v>
      </c>
      <c r="AR822" s="136">
        <f t="shared" si="243"/>
        <v>0</v>
      </c>
      <c r="AS822" s="136">
        <f t="shared" si="243"/>
        <v>0</v>
      </c>
      <c r="AT822" s="136">
        <f t="shared" si="243"/>
        <v>0</v>
      </c>
      <c r="AU822" s="136">
        <f t="shared" si="243"/>
        <v>0</v>
      </c>
      <c r="AV822" s="136">
        <f t="shared" si="243"/>
        <v>-17284</v>
      </c>
      <c r="AW822" s="136">
        <f t="shared" si="243"/>
        <v>0</v>
      </c>
      <c r="AX822" s="136">
        <f t="shared" si="243"/>
        <v>0</v>
      </c>
      <c r="AY822" s="136">
        <f t="shared" si="243"/>
        <v>0</v>
      </c>
      <c r="AZ822" s="136">
        <f t="shared" si="243"/>
        <v>0</v>
      </c>
      <c r="BA822" s="136">
        <f t="shared" si="243"/>
        <v>0</v>
      </c>
      <c r="BB822" s="136">
        <f t="shared" si="243"/>
        <v>0</v>
      </c>
      <c r="BC822" s="136">
        <f t="shared" si="243"/>
        <v>0</v>
      </c>
      <c r="BD822" s="136">
        <f t="shared" si="243"/>
        <v>0</v>
      </c>
      <c r="BE822" s="136">
        <f t="shared" si="243"/>
        <v>0</v>
      </c>
      <c r="BF822" s="136">
        <f t="shared" si="243"/>
        <v>0</v>
      </c>
      <c r="BG822" s="136">
        <f t="shared" si="243"/>
        <v>0</v>
      </c>
      <c r="BH822" s="136">
        <f t="shared" si="243"/>
        <v>0</v>
      </c>
      <c r="BI822" s="136">
        <f t="shared" si="243"/>
        <v>0</v>
      </c>
      <c r="BJ822" s="136">
        <f t="shared" si="243"/>
        <v>0</v>
      </c>
      <c r="BK822" s="136">
        <f t="shared" si="243"/>
        <v>0</v>
      </c>
      <c r="BL822" s="136">
        <f t="shared" si="243"/>
        <v>0</v>
      </c>
      <c r="BM822" s="136">
        <f t="shared" si="243"/>
        <v>0</v>
      </c>
      <c r="BN822" s="136">
        <f t="shared" si="243"/>
        <v>0</v>
      </c>
      <c r="BO822" s="136">
        <f t="shared" si="243"/>
        <v>0</v>
      </c>
      <c r="BP822" s="136">
        <f t="shared" si="243"/>
        <v>0</v>
      </c>
      <c r="BQ822" s="136">
        <f t="shared" si="243"/>
        <v>0</v>
      </c>
      <c r="BR822" s="136">
        <f t="shared" si="243"/>
        <v>0</v>
      </c>
      <c r="BS822" s="136">
        <f t="shared" si="243"/>
        <v>0</v>
      </c>
      <c r="BT822" s="136">
        <f t="shared" si="244"/>
        <v>0</v>
      </c>
      <c r="BU822" s="136">
        <f t="shared" si="244"/>
        <v>0</v>
      </c>
      <c r="BV822" s="136">
        <f t="shared" si="244"/>
        <v>0</v>
      </c>
      <c r="BW822" s="136">
        <f t="shared" si="244"/>
        <v>0</v>
      </c>
      <c r="BX822" s="136">
        <f t="shared" si="244"/>
        <v>0</v>
      </c>
      <c r="BY822" s="136">
        <f t="shared" si="244"/>
        <v>0</v>
      </c>
      <c r="CA822" s="136" t="e">
        <f>CA457-#REF!</f>
        <v>#REF!</v>
      </c>
      <c r="CB822" s="136" t="e">
        <f>CB457-#REF!</f>
        <v>#REF!</v>
      </c>
    </row>
    <row r="823" spans="8:80" hidden="1" x14ac:dyDescent="0.3">
      <c r="H823" s="136">
        <f t="shared" ref="H823:BS824" si="245">H482-BZ482</f>
        <v>0</v>
      </c>
      <c r="I823" s="136">
        <f t="shared" si="245"/>
        <v>0</v>
      </c>
      <c r="J823" s="136">
        <f t="shared" si="245"/>
        <v>0</v>
      </c>
      <c r="K823" s="136">
        <f t="shared" si="245"/>
        <v>0</v>
      </c>
      <c r="L823" s="136">
        <f t="shared" si="245"/>
        <v>0</v>
      </c>
      <c r="M823" s="136">
        <f t="shared" si="245"/>
        <v>0</v>
      </c>
      <c r="N823" s="136">
        <f t="shared" si="245"/>
        <v>0</v>
      </c>
      <c r="O823" s="136">
        <f t="shared" si="245"/>
        <v>0</v>
      </c>
      <c r="P823" s="136">
        <f t="shared" si="245"/>
        <v>0</v>
      </c>
      <c r="Q823" s="136">
        <f t="shared" si="245"/>
        <v>0</v>
      </c>
      <c r="R823" s="136">
        <f t="shared" si="245"/>
        <v>0</v>
      </c>
      <c r="S823" s="136">
        <f t="shared" si="245"/>
        <v>0</v>
      </c>
      <c r="T823" s="136">
        <f t="shared" si="245"/>
        <v>0</v>
      </c>
      <c r="U823" s="136">
        <f t="shared" si="245"/>
        <v>0</v>
      </c>
      <c r="V823" s="136">
        <f t="shared" si="245"/>
        <v>0</v>
      </c>
      <c r="W823" s="136">
        <f t="shared" si="245"/>
        <v>0</v>
      </c>
      <c r="X823" s="136">
        <f t="shared" si="245"/>
        <v>0</v>
      </c>
      <c r="Y823" s="136">
        <f t="shared" si="245"/>
        <v>0</v>
      </c>
      <c r="Z823" s="136">
        <f t="shared" si="245"/>
        <v>0</v>
      </c>
      <c r="AA823" s="136">
        <f t="shared" si="245"/>
        <v>0</v>
      </c>
      <c r="AB823" s="136">
        <f t="shared" si="245"/>
        <v>0</v>
      </c>
      <c r="AC823" s="136">
        <f t="shared" si="245"/>
        <v>0</v>
      </c>
      <c r="AD823" s="136">
        <f t="shared" si="245"/>
        <v>0</v>
      </c>
      <c r="AE823" s="136">
        <f t="shared" si="245"/>
        <v>0</v>
      </c>
      <c r="AF823" s="136">
        <f t="shared" si="245"/>
        <v>0</v>
      </c>
      <c r="AG823" s="136">
        <f t="shared" si="245"/>
        <v>0</v>
      </c>
      <c r="AH823" s="136">
        <f t="shared" si="245"/>
        <v>0</v>
      </c>
      <c r="AI823" s="136">
        <f t="shared" si="245"/>
        <v>0</v>
      </c>
      <c r="AJ823" s="136">
        <f t="shared" si="245"/>
        <v>0</v>
      </c>
      <c r="AK823" s="136">
        <f t="shared" si="245"/>
        <v>0</v>
      </c>
      <c r="AL823" s="136">
        <f t="shared" si="245"/>
        <v>0</v>
      </c>
      <c r="AM823" s="136">
        <f t="shared" si="245"/>
        <v>0</v>
      </c>
      <c r="AN823" s="136">
        <f t="shared" si="245"/>
        <v>0</v>
      </c>
      <c r="AO823" s="136">
        <f t="shared" si="245"/>
        <v>0</v>
      </c>
      <c r="AP823" s="136">
        <f t="shared" si="245"/>
        <v>0</v>
      </c>
      <c r="AQ823" s="136">
        <f t="shared" si="245"/>
        <v>0</v>
      </c>
      <c r="AR823" s="136">
        <f t="shared" si="245"/>
        <v>0</v>
      </c>
      <c r="AS823" s="136">
        <f t="shared" si="245"/>
        <v>0</v>
      </c>
      <c r="AT823" s="136">
        <f t="shared" si="245"/>
        <v>0</v>
      </c>
      <c r="AU823" s="136">
        <f t="shared" si="245"/>
        <v>0</v>
      </c>
      <c r="AV823" s="136">
        <f t="shared" si="245"/>
        <v>0</v>
      </c>
      <c r="AW823" s="136">
        <f t="shared" si="245"/>
        <v>0</v>
      </c>
      <c r="AX823" s="136">
        <f t="shared" si="245"/>
        <v>0</v>
      </c>
      <c r="AY823" s="136">
        <f t="shared" si="245"/>
        <v>0</v>
      </c>
      <c r="AZ823" s="136">
        <f t="shared" si="245"/>
        <v>0</v>
      </c>
      <c r="BA823" s="136">
        <f t="shared" si="245"/>
        <v>0</v>
      </c>
      <c r="BB823" s="136">
        <f t="shared" si="245"/>
        <v>0</v>
      </c>
      <c r="BC823" s="136">
        <f t="shared" si="245"/>
        <v>0</v>
      </c>
      <c r="BD823" s="136">
        <f t="shared" si="245"/>
        <v>0</v>
      </c>
      <c r="BE823" s="136">
        <f t="shared" si="245"/>
        <v>0</v>
      </c>
      <c r="BF823" s="136">
        <f t="shared" si="245"/>
        <v>0</v>
      </c>
      <c r="BG823" s="136">
        <f t="shared" si="245"/>
        <v>0</v>
      </c>
      <c r="BH823" s="136">
        <f t="shared" si="245"/>
        <v>0</v>
      </c>
      <c r="BI823" s="136">
        <f t="shared" si="245"/>
        <v>0</v>
      </c>
      <c r="BJ823" s="136">
        <f t="shared" si="245"/>
        <v>0</v>
      </c>
      <c r="BK823" s="136">
        <f t="shared" si="245"/>
        <v>0</v>
      </c>
      <c r="BL823" s="136">
        <f t="shared" si="245"/>
        <v>0</v>
      </c>
      <c r="BM823" s="136">
        <f t="shared" si="245"/>
        <v>0</v>
      </c>
      <c r="BN823" s="136">
        <f t="shared" si="245"/>
        <v>0</v>
      </c>
      <c r="BO823" s="136">
        <f t="shared" si="245"/>
        <v>0</v>
      </c>
      <c r="BP823" s="136">
        <f t="shared" si="245"/>
        <v>0</v>
      </c>
      <c r="BQ823" s="136">
        <f t="shared" si="245"/>
        <v>0</v>
      </c>
      <c r="BR823" s="136">
        <f t="shared" si="245"/>
        <v>0</v>
      </c>
      <c r="BS823" s="136">
        <f t="shared" si="245"/>
        <v>0</v>
      </c>
      <c r="BT823" s="136">
        <f t="shared" ref="BP823:BY824" si="246">BT482-EL482</f>
        <v>0</v>
      </c>
      <c r="BU823" s="136">
        <f t="shared" si="246"/>
        <v>0</v>
      </c>
      <c r="BV823" s="136">
        <f t="shared" si="246"/>
        <v>0</v>
      </c>
      <c r="BW823" s="136">
        <f t="shared" si="246"/>
        <v>0</v>
      </c>
      <c r="BX823" s="136">
        <f t="shared" si="246"/>
        <v>0</v>
      </c>
      <c r="BY823" s="136">
        <f t="shared" si="246"/>
        <v>0</v>
      </c>
      <c r="CA823" s="136" t="e">
        <f>CA482-#REF!</f>
        <v>#REF!</v>
      </c>
      <c r="CB823" s="136" t="e">
        <f>CB482-#REF!</f>
        <v>#REF!</v>
      </c>
    </row>
    <row r="824" spans="8:80" hidden="1" x14ac:dyDescent="0.3">
      <c r="H824" s="136">
        <f t="shared" si="245"/>
        <v>0</v>
      </c>
      <c r="I824" s="136">
        <f t="shared" si="245"/>
        <v>0</v>
      </c>
      <c r="J824" s="136">
        <f t="shared" si="245"/>
        <v>0</v>
      </c>
      <c r="K824" s="136">
        <f t="shared" si="245"/>
        <v>0</v>
      </c>
      <c r="L824" s="136">
        <f t="shared" si="245"/>
        <v>0</v>
      </c>
      <c r="M824" s="136">
        <f t="shared" si="245"/>
        <v>0</v>
      </c>
      <c r="N824" s="136">
        <f t="shared" si="245"/>
        <v>0</v>
      </c>
      <c r="O824" s="136">
        <f t="shared" si="245"/>
        <v>0</v>
      </c>
      <c r="P824" s="136">
        <f t="shared" si="245"/>
        <v>0</v>
      </c>
      <c r="Q824" s="136">
        <f t="shared" si="245"/>
        <v>0</v>
      </c>
      <c r="R824" s="136">
        <f t="shared" si="245"/>
        <v>0</v>
      </c>
      <c r="S824" s="136">
        <f t="shared" si="245"/>
        <v>0</v>
      </c>
      <c r="T824" s="136">
        <f t="shared" si="245"/>
        <v>0</v>
      </c>
      <c r="U824" s="136">
        <f t="shared" si="245"/>
        <v>0</v>
      </c>
      <c r="V824" s="136">
        <f t="shared" si="245"/>
        <v>0</v>
      </c>
      <c r="W824" s="136">
        <f t="shared" si="245"/>
        <v>0</v>
      </c>
      <c r="X824" s="136">
        <f t="shared" si="245"/>
        <v>0</v>
      </c>
      <c r="Y824" s="136">
        <f t="shared" si="245"/>
        <v>0</v>
      </c>
      <c r="Z824" s="136">
        <f t="shared" si="245"/>
        <v>0</v>
      </c>
      <c r="AA824" s="136">
        <f t="shared" si="245"/>
        <v>0</v>
      </c>
      <c r="AB824" s="136">
        <f t="shared" si="245"/>
        <v>0</v>
      </c>
      <c r="AC824" s="136">
        <f t="shared" si="245"/>
        <v>0</v>
      </c>
      <c r="AD824" s="136">
        <f t="shared" si="245"/>
        <v>0</v>
      </c>
      <c r="AE824" s="136">
        <f t="shared" si="245"/>
        <v>0</v>
      </c>
      <c r="AF824" s="136">
        <f t="shared" si="245"/>
        <v>0</v>
      </c>
      <c r="AG824" s="136">
        <f t="shared" si="245"/>
        <v>0</v>
      </c>
      <c r="AH824" s="136">
        <f t="shared" si="245"/>
        <v>0</v>
      </c>
      <c r="AI824" s="136">
        <f t="shared" si="245"/>
        <v>0</v>
      </c>
      <c r="AJ824" s="136">
        <f t="shared" si="245"/>
        <v>0</v>
      </c>
      <c r="AK824" s="136">
        <f t="shared" si="245"/>
        <v>0</v>
      </c>
      <c r="AL824" s="136">
        <f t="shared" si="245"/>
        <v>0</v>
      </c>
      <c r="AM824" s="136">
        <f t="shared" si="245"/>
        <v>0</v>
      </c>
      <c r="AN824" s="136">
        <f t="shared" si="245"/>
        <v>0</v>
      </c>
      <c r="AO824" s="136">
        <f t="shared" si="245"/>
        <v>0</v>
      </c>
      <c r="AP824" s="136">
        <f t="shared" si="245"/>
        <v>0</v>
      </c>
      <c r="AQ824" s="136">
        <f t="shared" si="245"/>
        <v>0</v>
      </c>
      <c r="AR824" s="136">
        <f t="shared" si="245"/>
        <v>0</v>
      </c>
      <c r="AS824" s="136">
        <f t="shared" si="245"/>
        <v>0</v>
      </c>
      <c r="AT824" s="136">
        <f t="shared" si="245"/>
        <v>0</v>
      </c>
      <c r="AU824" s="136">
        <f t="shared" si="245"/>
        <v>0</v>
      </c>
      <c r="AV824" s="136">
        <f t="shared" si="245"/>
        <v>0</v>
      </c>
      <c r="AW824" s="136">
        <f t="shared" si="245"/>
        <v>0</v>
      </c>
      <c r="AX824" s="136">
        <f t="shared" si="245"/>
        <v>0</v>
      </c>
      <c r="AY824" s="136">
        <f t="shared" si="245"/>
        <v>0</v>
      </c>
      <c r="AZ824" s="136">
        <f t="shared" si="245"/>
        <v>0</v>
      </c>
      <c r="BA824" s="136">
        <f t="shared" si="245"/>
        <v>0</v>
      </c>
      <c r="BB824" s="136">
        <f t="shared" si="245"/>
        <v>0</v>
      </c>
      <c r="BC824" s="136">
        <f t="shared" si="245"/>
        <v>0</v>
      </c>
      <c r="BD824" s="136">
        <f t="shared" si="245"/>
        <v>0</v>
      </c>
      <c r="BE824" s="136">
        <f t="shared" si="245"/>
        <v>0</v>
      </c>
      <c r="BF824" s="136">
        <f t="shared" si="245"/>
        <v>0</v>
      </c>
      <c r="BG824" s="136">
        <f t="shared" si="245"/>
        <v>0</v>
      </c>
      <c r="BH824" s="136">
        <f t="shared" si="245"/>
        <v>0</v>
      </c>
      <c r="BI824" s="136">
        <f t="shared" si="245"/>
        <v>0</v>
      </c>
      <c r="BJ824" s="136">
        <f t="shared" si="245"/>
        <v>0</v>
      </c>
      <c r="BK824" s="136">
        <f t="shared" si="245"/>
        <v>0</v>
      </c>
      <c r="BL824" s="136">
        <f t="shared" si="245"/>
        <v>0</v>
      </c>
      <c r="BM824" s="136">
        <f t="shared" si="245"/>
        <v>0</v>
      </c>
      <c r="BN824" s="136">
        <f t="shared" si="245"/>
        <v>0</v>
      </c>
      <c r="BO824" s="136">
        <f t="shared" si="245"/>
        <v>0</v>
      </c>
      <c r="BP824" s="136">
        <f t="shared" si="246"/>
        <v>0</v>
      </c>
      <c r="BQ824" s="136">
        <f t="shared" si="246"/>
        <v>0</v>
      </c>
      <c r="BR824" s="136">
        <f t="shared" si="246"/>
        <v>0</v>
      </c>
      <c r="BS824" s="136">
        <f t="shared" si="246"/>
        <v>0</v>
      </c>
      <c r="BT824" s="136">
        <f t="shared" si="246"/>
        <v>0</v>
      </c>
      <c r="BU824" s="136">
        <f t="shared" si="246"/>
        <v>0</v>
      </c>
      <c r="BV824" s="136">
        <f t="shared" si="246"/>
        <v>0</v>
      </c>
      <c r="BW824" s="136">
        <f t="shared" si="246"/>
        <v>0</v>
      </c>
      <c r="BX824" s="136">
        <f t="shared" si="246"/>
        <v>0</v>
      </c>
      <c r="BY824" s="136">
        <f t="shared" si="246"/>
        <v>0</v>
      </c>
      <c r="CA824" s="136" t="e">
        <f>CA483-#REF!</f>
        <v>#REF!</v>
      </c>
      <c r="CB824" s="136" t="e">
        <f>CB483-#REF!</f>
        <v>#REF!</v>
      </c>
    </row>
    <row r="825" spans="8:80" hidden="1" x14ac:dyDescent="0.3"/>
    <row r="826" spans="8:80" hidden="1" x14ac:dyDescent="0.3"/>
  </sheetData>
  <mergeCells count="4">
    <mergeCell ref="H8:BW8"/>
    <mergeCell ref="BZ8:EN8"/>
    <mergeCell ref="F228:BW228"/>
    <mergeCell ref="BZ228:EO228"/>
  </mergeCells>
  <pageMargins left="0.70866141732283472" right="0.70866141732283472" top="0.74803149606299213" bottom="0.74803149606299213" header="0.31496062992125984" footer="0.31496062992125984"/>
  <pageSetup paperSize="9" scale="30" orientation="portrait" r:id="rId1"/>
  <rowBreaks count="2" manualBreakCount="2">
    <brk id="4" max="146" man="1"/>
    <brk id="224" max="146" man="1"/>
  </rowBreaks>
  <colBreaks count="1" manualBreakCount="1">
    <brk id="147" max="48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09ED-71BD-48F3-A67F-C3D22D28B5C8}">
  <dimension ref="D2:EP418"/>
  <sheetViews>
    <sheetView view="pageBreakPreview" zoomScaleNormal="100" zoomScaleSheetLayoutView="100" workbookViewId="0">
      <selection activeCell="M23" sqref="M23"/>
    </sheetView>
  </sheetViews>
  <sheetFormatPr defaultColWidth="9.36328125" defaultRowHeight="13" x14ac:dyDescent="0.3"/>
  <cols>
    <col min="1" max="1" width="1.7265625" style="136" customWidth="1"/>
    <col min="2" max="3" width="0.90625" style="136" customWidth="1"/>
    <col min="4" max="4" width="32.26953125" style="136" customWidth="1"/>
    <col min="5" max="5" width="3.36328125" style="136" customWidth="1"/>
    <col min="6" max="7" width="0.90625" style="136" customWidth="1"/>
    <col min="8" max="8" width="17" style="136" customWidth="1"/>
    <col min="9" max="12" width="0.90625" style="136" customWidth="1"/>
    <col min="13" max="13" width="17" style="136" customWidth="1"/>
    <col min="14" max="17" width="0.90625" style="136" customWidth="1"/>
    <col min="18" max="18" width="17" style="136" customWidth="1"/>
    <col min="19" max="19" width="2.81640625" style="136" customWidth="1"/>
    <col min="20" max="22" width="0.90625" style="136" customWidth="1"/>
    <col min="23" max="23" width="17" style="136" customWidth="1"/>
    <col min="24" max="25" width="0.90625" style="136" customWidth="1"/>
    <col min="26" max="27" width="0.90625" style="136" hidden="1" customWidth="1"/>
    <col min="28" max="28" width="17" style="136" hidden="1" customWidth="1"/>
    <col min="29" max="32" width="0.90625" style="136" hidden="1" customWidth="1"/>
    <col min="33" max="33" width="17" style="136" hidden="1" customWidth="1"/>
    <col min="34" max="37" width="0.90625" style="136" hidden="1" customWidth="1"/>
    <col min="38" max="38" width="17" style="136" hidden="1" customWidth="1"/>
    <col min="39" max="42" width="0.90625" style="136" hidden="1" customWidth="1"/>
    <col min="43" max="43" width="17" style="136" hidden="1" customWidth="1"/>
    <col min="44" max="47" width="0.90625" style="136" hidden="1" customWidth="1"/>
    <col min="48" max="48" width="17" style="136" hidden="1" customWidth="1"/>
    <col min="49" max="51" width="0.90625" style="136" hidden="1" customWidth="1"/>
    <col min="52" max="52" width="1.08984375" style="136" hidden="1" customWidth="1"/>
    <col min="53" max="53" width="17" style="136" hidden="1" customWidth="1"/>
    <col min="54" max="57" width="0.90625" style="136" hidden="1" customWidth="1"/>
    <col min="58" max="58" width="17" style="136" hidden="1" customWidth="1"/>
    <col min="59" max="62" width="0.90625" style="136" hidden="1" customWidth="1"/>
    <col min="63" max="63" width="17" style="136" hidden="1" customWidth="1"/>
    <col min="64" max="67" width="0.90625" style="136" hidden="1" customWidth="1"/>
    <col min="68" max="68" width="17" style="136" hidden="1" customWidth="1"/>
    <col min="69" max="70" width="0.90625" style="136" hidden="1" customWidth="1"/>
    <col min="71" max="72" width="0.90625" style="136" customWidth="1"/>
    <col min="73" max="73" width="17" style="136" customWidth="1"/>
    <col min="74" max="74" width="0.90625" style="136" customWidth="1"/>
    <col min="75" max="75" width="1.1796875" style="136" customWidth="1"/>
    <col min="76" max="77" width="0.90625" style="136" hidden="1" customWidth="1"/>
    <col min="78" max="78" width="17" style="136" hidden="1" customWidth="1"/>
    <col min="79" max="82" width="0.90625" style="136" hidden="1" customWidth="1"/>
    <col min="83" max="83" width="17" style="136" hidden="1" customWidth="1"/>
    <col min="84" max="87" width="0.90625" style="136" hidden="1" customWidth="1"/>
    <col min="88" max="88" width="17" style="136" hidden="1" customWidth="1"/>
    <col min="89" max="92" width="0.90625" style="136" hidden="1" customWidth="1"/>
    <col min="93" max="93" width="17" style="136" hidden="1" customWidth="1"/>
    <col min="94" max="97" width="0.90625" style="136" hidden="1" customWidth="1"/>
    <col min="98" max="98" width="17" style="136" hidden="1" customWidth="1"/>
    <col min="99" max="102" width="0.90625" style="136" hidden="1" customWidth="1"/>
    <col min="103" max="103" width="17" style="136" hidden="1" customWidth="1"/>
    <col min="104" max="107" width="0.90625" style="136" hidden="1" customWidth="1"/>
    <col min="108" max="108" width="17" style="136" hidden="1" customWidth="1"/>
    <col min="109" max="112" width="0.90625" style="136" hidden="1" customWidth="1"/>
    <col min="113" max="113" width="17" style="136" hidden="1" customWidth="1"/>
    <col min="114" max="117" width="0.90625" style="136" hidden="1" customWidth="1"/>
    <col min="118" max="118" width="17" style="136" hidden="1" customWidth="1"/>
    <col min="119" max="122" width="0.90625" style="136" hidden="1" customWidth="1"/>
    <col min="123" max="123" width="17" style="136" hidden="1" customWidth="1"/>
    <col min="124" max="127" width="0.90625" style="136" hidden="1" customWidth="1"/>
    <col min="128" max="128" width="17" style="136" hidden="1" customWidth="1"/>
    <col min="129" max="132" width="0.90625" style="136" hidden="1" customWidth="1"/>
    <col min="133" max="133" width="17" style="136" hidden="1" customWidth="1"/>
    <col min="134" max="137" width="0.90625" style="136" hidden="1" customWidth="1"/>
    <col min="138" max="138" width="17" style="136" hidden="1" customWidth="1"/>
    <col min="139" max="142" width="0.90625" style="136" hidden="1" customWidth="1"/>
    <col min="143" max="143" width="17" style="136" hidden="1" customWidth="1"/>
    <col min="144" max="144" width="0.90625" style="136" hidden="1" customWidth="1"/>
    <col min="145" max="145" width="1.7265625" style="136" hidden="1" customWidth="1"/>
    <col min="146" max="146" width="3.08984375" style="136" customWidth="1"/>
    <col min="147" max="16384" width="9.36328125" style="136"/>
  </cols>
  <sheetData>
    <row r="2" spans="4:146" ht="15.5" x14ac:dyDescent="0.35">
      <c r="D2" s="388" t="s">
        <v>432</v>
      </c>
      <c r="E2" s="466"/>
      <c r="F2" s="466"/>
      <c r="G2" s="466"/>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row>
    <row r="3" spans="4:146" ht="15" customHeight="1" x14ac:dyDescent="0.3">
      <c r="D3" s="139"/>
      <c r="F3" s="420"/>
      <c r="G3" s="286"/>
      <c r="H3" s="604" t="s">
        <v>3</v>
      </c>
      <c r="I3" s="604"/>
      <c r="J3" s="604"/>
      <c r="K3" s="604"/>
      <c r="L3" s="604"/>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508"/>
      <c r="BW3" s="508"/>
      <c r="BX3" s="31"/>
      <c r="BY3" s="508"/>
      <c r="BZ3" s="604" t="s">
        <v>4</v>
      </c>
      <c r="CA3" s="604"/>
      <c r="CB3" s="604"/>
      <c r="CC3" s="604"/>
      <c r="CD3" s="604"/>
      <c r="CE3" s="605"/>
      <c r="CF3" s="605"/>
      <c r="CG3" s="605"/>
      <c r="CH3" s="605"/>
      <c r="CI3" s="605"/>
      <c r="CJ3" s="605"/>
      <c r="CK3" s="605"/>
      <c r="CL3" s="605"/>
      <c r="CM3" s="605"/>
      <c r="CN3" s="605"/>
      <c r="CO3" s="605"/>
      <c r="CP3" s="605"/>
      <c r="CQ3" s="605"/>
      <c r="CR3" s="605"/>
      <c r="CS3" s="605"/>
      <c r="CT3" s="605"/>
      <c r="CU3" s="605"/>
      <c r="CV3" s="605"/>
      <c r="CW3" s="605"/>
      <c r="CX3" s="605"/>
      <c r="CY3" s="605"/>
      <c r="CZ3" s="605"/>
      <c r="DA3" s="605"/>
      <c r="DB3" s="605"/>
      <c r="DC3" s="605"/>
      <c r="DD3" s="605"/>
      <c r="DE3" s="605"/>
      <c r="DF3" s="605"/>
      <c r="DG3" s="605"/>
      <c r="DH3" s="605"/>
      <c r="DI3" s="605"/>
      <c r="DJ3" s="605"/>
      <c r="DK3" s="605"/>
      <c r="DL3" s="605"/>
      <c r="DM3" s="605"/>
      <c r="DN3" s="605"/>
      <c r="DO3" s="605"/>
      <c r="DP3" s="605"/>
      <c r="DQ3" s="605"/>
      <c r="DR3" s="605"/>
      <c r="DS3" s="605"/>
      <c r="DT3" s="605"/>
      <c r="DU3" s="605"/>
      <c r="DV3" s="605"/>
      <c r="DW3" s="605"/>
      <c r="DX3" s="605"/>
      <c r="DY3" s="605"/>
      <c r="DZ3" s="605"/>
      <c r="EA3" s="605"/>
      <c r="EB3" s="605"/>
      <c r="EC3" s="605"/>
      <c r="ED3" s="605"/>
      <c r="EE3" s="605"/>
      <c r="EF3" s="605"/>
      <c r="EG3" s="605"/>
      <c r="EH3" s="605"/>
      <c r="EI3" s="605"/>
      <c r="EJ3" s="605"/>
      <c r="EK3" s="605"/>
      <c r="EL3" s="605"/>
      <c r="EM3" s="605"/>
      <c r="EN3" s="286"/>
      <c r="EO3" s="286"/>
      <c r="EP3" s="144"/>
    </row>
    <row r="4" spans="4:146" ht="18" customHeight="1" x14ac:dyDescent="0.3">
      <c r="D4" s="144"/>
      <c r="F4" s="400"/>
      <c r="H4" s="214" t="s">
        <v>5</v>
      </c>
      <c r="I4" s="214"/>
      <c r="J4" s="214"/>
      <c r="K4" s="394"/>
      <c r="L4" s="214"/>
      <c r="M4" s="214" t="s">
        <v>6</v>
      </c>
      <c r="N4" s="214"/>
      <c r="O4" s="214"/>
      <c r="P4" s="394"/>
      <c r="Q4" s="214"/>
      <c r="R4" s="214" t="s">
        <v>7</v>
      </c>
      <c r="S4" s="214"/>
      <c r="T4" s="214"/>
      <c r="U4" s="394"/>
      <c r="V4" s="214"/>
      <c r="W4" s="214" t="s">
        <v>8</v>
      </c>
      <c r="X4" s="214"/>
      <c r="Y4" s="214"/>
      <c r="Z4" s="394"/>
      <c r="AA4" s="214"/>
      <c r="AB4" s="214" t="s">
        <v>9</v>
      </c>
      <c r="AC4" s="214"/>
      <c r="AD4" s="214"/>
      <c r="AE4" s="394"/>
      <c r="AF4" s="214"/>
      <c r="AG4" s="214" t="s">
        <v>10</v>
      </c>
      <c r="AH4" s="214"/>
      <c r="AI4" s="214"/>
      <c r="AJ4" s="394"/>
      <c r="AK4" s="214"/>
      <c r="AL4" s="214" t="s">
        <v>11</v>
      </c>
      <c r="AM4" s="214"/>
      <c r="AN4" s="214"/>
      <c r="AO4" s="394"/>
      <c r="AP4" s="214"/>
      <c r="AQ4" s="214" t="s">
        <v>12</v>
      </c>
      <c r="AR4" s="214"/>
      <c r="AS4" s="214"/>
      <c r="AT4" s="394"/>
      <c r="AU4" s="214"/>
      <c r="AV4" s="214" t="s">
        <v>13</v>
      </c>
      <c r="AW4" s="214"/>
      <c r="AX4" s="214"/>
      <c r="AY4" s="394"/>
      <c r="AZ4" s="214"/>
      <c r="BA4" s="214" t="s">
        <v>14</v>
      </c>
      <c r="BB4" s="214"/>
      <c r="BC4" s="214"/>
      <c r="BD4" s="394"/>
      <c r="BE4" s="214"/>
      <c r="BF4" s="214" t="s">
        <v>15</v>
      </c>
      <c r="BG4" s="214"/>
      <c r="BH4" s="214"/>
      <c r="BI4" s="394"/>
      <c r="BJ4" s="214"/>
      <c r="BK4" s="214" t="s">
        <v>16</v>
      </c>
      <c r="BL4" s="214"/>
      <c r="BM4" s="214"/>
      <c r="BN4" s="394"/>
      <c r="BO4" s="214"/>
      <c r="BP4" s="214" t="s">
        <v>17</v>
      </c>
      <c r="BQ4" s="214"/>
      <c r="BR4" s="214"/>
      <c r="BS4" s="394"/>
      <c r="BT4" s="214"/>
      <c r="BU4" s="214" t="s">
        <v>18</v>
      </c>
      <c r="BV4" s="214"/>
      <c r="BW4" s="214"/>
      <c r="BX4" s="340"/>
      <c r="BY4" s="214"/>
      <c r="BZ4" s="149" t="s">
        <v>19</v>
      </c>
      <c r="CA4" s="214"/>
      <c r="CB4" s="214"/>
      <c r="CC4" s="394"/>
      <c r="CD4" s="214"/>
      <c r="CE4" s="214" t="s">
        <v>6</v>
      </c>
      <c r="CF4" s="214"/>
      <c r="CG4" s="214"/>
      <c r="CH4" s="394"/>
      <c r="CI4" s="214"/>
      <c r="CJ4" s="214" t="s">
        <v>7</v>
      </c>
      <c r="CK4" s="214"/>
      <c r="CL4" s="214"/>
      <c r="CM4" s="394"/>
      <c r="CN4" s="214"/>
      <c r="CO4" s="214" t="s">
        <v>8</v>
      </c>
      <c r="CP4" s="214"/>
      <c r="CQ4" s="214"/>
      <c r="CR4" s="394"/>
      <c r="CS4" s="214"/>
      <c r="CT4" s="214" t="s">
        <v>9</v>
      </c>
      <c r="CU4" s="214"/>
      <c r="CV4" s="214"/>
      <c r="CW4" s="394"/>
      <c r="CX4" s="214"/>
      <c r="CY4" s="214" t="s">
        <v>10</v>
      </c>
      <c r="CZ4" s="214"/>
      <c r="DA4" s="214"/>
      <c r="DB4" s="394"/>
      <c r="DC4" s="214"/>
      <c r="DD4" s="214" t="s">
        <v>11</v>
      </c>
      <c r="DE4" s="214"/>
      <c r="DF4" s="214"/>
      <c r="DG4" s="394"/>
      <c r="DH4" s="214"/>
      <c r="DI4" s="214" t="s">
        <v>12</v>
      </c>
      <c r="DJ4" s="214"/>
      <c r="DK4" s="214"/>
      <c r="DL4" s="394"/>
      <c r="DM4" s="214"/>
      <c r="DN4" s="214" t="s">
        <v>13</v>
      </c>
      <c r="DO4" s="214"/>
      <c r="DP4" s="214"/>
      <c r="DQ4" s="394"/>
      <c r="DR4" s="214"/>
      <c r="DS4" s="214" t="s">
        <v>14</v>
      </c>
      <c r="DT4" s="214"/>
      <c r="DU4" s="214"/>
      <c r="DV4" s="394"/>
      <c r="DW4" s="214"/>
      <c r="DX4" s="214" t="s">
        <v>15</v>
      </c>
      <c r="DY4" s="214"/>
      <c r="DZ4" s="214"/>
      <c r="EA4" s="394"/>
      <c r="EB4" s="214"/>
      <c r="EC4" s="214" t="s">
        <v>16</v>
      </c>
      <c r="ED4" s="214"/>
      <c r="EE4" s="214"/>
      <c r="EF4" s="394"/>
      <c r="EG4" s="214"/>
      <c r="EH4" s="214" t="s">
        <v>20</v>
      </c>
      <c r="EI4" s="214"/>
      <c r="EJ4" s="214"/>
      <c r="EK4" s="394"/>
      <c r="EL4" s="214"/>
      <c r="EM4" s="214" t="s">
        <v>18</v>
      </c>
      <c r="EP4" s="144"/>
    </row>
    <row r="5" spans="4:146" x14ac:dyDescent="0.3">
      <c r="D5" s="395" t="s">
        <v>21</v>
      </c>
      <c r="E5" s="472"/>
      <c r="F5" s="473"/>
      <c r="G5" s="472"/>
      <c r="H5" s="397" t="s">
        <v>23</v>
      </c>
      <c r="I5" s="397"/>
      <c r="J5" s="397"/>
      <c r="K5" s="212"/>
      <c r="L5" s="397"/>
      <c r="M5" s="397"/>
      <c r="N5" s="397"/>
      <c r="O5" s="397"/>
      <c r="P5" s="212"/>
      <c r="Q5" s="397"/>
      <c r="R5" s="397"/>
      <c r="S5" s="397"/>
      <c r="T5" s="397"/>
      <c r="U5" s="212"/>
      <c r="V5" s="397"/>
      <c r="W5" s="397"/>
      <c r="X5" s="397"/>
      <c r="Y5" s="397"/>
      <c r="Z5" s="212"/>
      <c r="AA5" s="397"/>
      <c r="AB5" s="397"/>
      <c r="AC5" s="397"/>
      <c r="AD5" s="397"/>
      <c r="AE5" s="212"/>
      <c r="AF5" s="397"/>
      <c r="AG5" s="397"/>
      <c r="AH5" s="397"/>
      <c r="AI5" s="397"/>
      <c r="AJ5" s="212"/>
      <c r="AK5" s="397"/>
      <c r="AL5" s="397"/>
      <c r="AM5" s="397"/>
      <c r="AN5" s="397"/>
      <c r="AO5" s="212"/>
      <c r="AP5" s="397"/>
      <c r="AQ5" s="397"/>
      <c r="AR5" s="397"/>
      <c r="AS5" s="397"/>
      <c r="AT5" s="212"/>
      <c r="AU5" s="397"/>
      <c r="AV5" s="397"/>
      <c r="AW5" s="397"/>
      <c r="AX5" s="397"/>
      <c r="AY5" s="212"/>
      <c r="AZ5" s="397"/>
      <c r="BA5" s="397"/>
      <c r="BB5" s="397"/>
      <c r="BC5" s="397"/>
      <c r="BD5" s="212"/>
      <c r="BE5" s="397"/>
      <c r="BF5" s="397"/>
      <c r="BG5" s="397"/>
      <c r="BH5" s="397"/>
      <c r="BI5" s="212"/>
      <c r="BJ5" s="397"/>
      <c r="BK5" s="397"/>
      <c r="BL5" s="397"/>
      <c r="BM5" s="397"/>
      <c r="BN5" s="212"/>
      <c r="BO5" s="397"/>
      <c r="BP5" s="397"/>
      <c r="BQ5" s="397"/>
      <c r="BR5" s="397"/>
      <c r="BS5" s="212"/>
      <c r="BT5" s="397"/>
      <c r="BU5" s="397"/>
      <c r="BV5" s="397"/>
      <c r="BW5" s="397"/>
      <c r="BX5" s="212"/>
      <c r="BY5" s="397"/>
      <c r="BZ5" s="397" t="s">
        <v>24</v>
      </c>
      <c r="CA5" s="397"/>
      <c r="CB5" s="397"/>
      <c r="CC5" s="212"/>
      <c r="CD5" s="397"/>
      <c r="CE5" s="397"/>
      <c r="CF5" s="397"/>
      <c r="CG5" s="397"/>
      <c r="CH5" s="212"/>
      <c r="CI5" s="397"/>
      <c r="CJ5" s="397"/>
      <c r="CK5" s="397"/>
      <c r="CL5" s="397"/>
      <c r="CM5" s="212"/>
      <c r="CN5" s="397"/>
      <c r="CO5" s="397"/>
      <c r="CP5" s="397"/>
      <c r="CQ5" s="397"/>
      <c r="CR5" s="212"/>
      <c r="CS5" s="397"/>
      <c r="CT5" s="397"/>
      <c r="CU5" s="397"/>
      <c r="CV5" s="397"/>
      <c r="CW5" s="212"/>
      <c r="CX5" s="397"/>
      <c r="CY5" s="397"/>
      <c r="CZ5" s="397"/>
      <c r="DA5" s="397"/>
      <c r="DB5" s="212"/>
      <c r="DC5" s="397"/>
      <c r="DD5" s="397"/>
      <c r="DE5" s="397"/>
      <c r="DF5" s="397"/>
      <c r="DG5" s="212"/>
      <c r="DH5" s="397"/>
      <c r="DI5" s="397"/>
      <c r="DJ5" s="397"/>
      <c r="DK5" s="397"/>
      <c r="DL5" s="212"/>
      <c r="DM5" s="397"/>
      <c r="DN5" s="397"/>
      <c r="DO5" s="397"/>
      <c r="DP5" s="397"/>
      <c r="DQ5" s="212"/>
      <c r="DR5" s="397"/>
      <c r="DS5" s="397"/>
      <c r="DT5" s="397"/>
      <c r="DU5" s="397"/>
      <c r="DV5" s="212"/>
      <c r="DW5" s="397"/>
      <c r="DX5" s="397"/>
      <c r="DY5" s="397"/>
      <c r="DZ5" s="397"/>
      <c r="EA5" s="212"/>
      <c r="EB5" s="397"/>
      <c r="EC5" s="397"/>
      <c r="ED5" s="397"/>
      <c r="EE5" s="397"/>
      <c r="EF5" s="212"/>
      <c r="EG5" s="397"/>
      <c r="EH5" s="397"/>
      <c r="EI5" s="397"/>
      <c r="EJ5" s="397"/>
      <c r="EK5" s="212"/>
      <c r="EL5" s="397"/>
      <c r="EM5" s="397"/>
      <c r="EN5" s="286"/>
      <c r="EO5" s="286"/>
      <c r="EP5" s="144"/>
    </row>
    <row r="6" spans="4:146" x14ac:dyDescent="0.3">
      <c r="D6" s="475"/>
      <c r="E6" s="424"/>
      <c r="F6" s="423"/>
      <c r="G6" s="424"/>
      <c r="H6" s="424"/>
      <c r="I6" s="424"/>
      <c r="J6" s="424"/>
      <c r="K6" s="423"/>
      <c r="L6" s="424"/>
      <c r="M6" s="424"/>
      <c r="N6" s="424"/>
      <c r="O6" s="424"/>
      <c r="P6" s="423"/>
      <c r="Q6" s="424"/>
      <c r="R6" s="424"/>
      <c r="S6" s="424"/>
      <c r="T6" s="424"/>
      <c r="U6" s="423"/>
      <c r="V6" s="424"/>
      <c r="W6" s="424"/>
      <c r="X6" s="424"/>
      <c r="Y6" s="424"/>
      <c r="Z6" s="423"/>
      <c r="AA6" s="424"/>
      <c r="AB6" s="424"/>
      <c r="AC6" s="424"/>
      <c r="AD6" s="424"/>
      <c r="AE6" s="423"/>
      <c r="AF6" s="424"/>
      <c r="AG6" s="424"/>
      <c r="AH6" s="424"/>
      <c r="AI6" s="424"/>
      <c r="AJ6" s="423"/>
      <c r="AK6" s="424"/>
      <c r="AL6" s="424"/>
      <c r="AM6" s="424"/>
      <c r="AN6" s="424"/>
      <c r="AO6" s="423"/>
      <c r="AP6" s="424"/>
      <c r="AQ6" s="424"/>
      <c r="AR6" s="424"/>
      <c r="AS6" s="424"/>
      <c r="AT6" s="423"/>
      <c r="AU6" s="424"/>
      <c r="AV6" s="424"/>
      <c r="AW6" s="424"/>
      <c r="AX6" s="424"/>
      <c r="AY6" s="423"/>
      <c r="AZ6" s="424"/>
      <c r="BA6" s="424"/>
      <c r="BB6" s="424"/>
      <c r="BC6" s="424"/>
      <c r="BD6" s="423"/>
      <c r="BE6" s="424"/>
      <c r="BF6" s="424"/>
      <c r="BG6" s="424"/>
      <c r="BH6" s="424"/>
      <c r="BI6" s="423"/>
      <c r="BJ6" s="424"/>
      <c r="BK6" s="424"/>
      <c r="BL6" s="424"/>
      <c r="BM6" s="424"/>
      <c r="BN6" s="423"/>
      <c r="BO6" s="424"/>
      <c r="BP6" s="424"/>
      <c r="BQ6" s="424"/>
      <c r="BR6" s="424"/>
      <c r="BS6" s="423"/>
      <c r="BT6" s="424"/>
      <c r="BX6" s="400"/>
      <c r="BZ6" s="424"/>
      <c r="CA6" s="424"/>
      <c r="CB6" s="424"/>
      <c r="CC6" s="423"/>
      <c r="CD6" s="424"/>
      <c r="CE6" s="424"/>
      <c r="CF6" s="424"/>
      <c r="CG6" s="424"/>
      <c r="CH6" s="423"/>
      <c r="CI6" s="424"/>
      <c r="CJ6" s="424"/>
      <c r="CK6" s="424"/>
      <c r="CL6" s="424"/>
      <c r="CM6" s="423"/>
      <c r="CN6" s="424"/>
      <c r="CO6" s="424"/>
      <c r="CP6" s="424"/>
      <c r="CQ6" s="424"/>
      <c r="CR6" s="423"/>
      <c r="CS6" s="424"/>
      <c r="CT6" s="424"/>
      <c r="CU6" s="424"/>
      <c r="CV6" s="424"/>
      <c r="CW6" s="423"/>
      <c r="CX6" s="424"/>
      <c r="CY6" s="424"/>
      <c r="CZ6" s="424"/>
      <c r="DA6" s="424"/>
      <c r="DB6" s="423"/>
      <c r="DC6" s="424"/>
      <c r="DD6" s="424"/>
      <c r="DE6" s="424"/>
      <c r="DF6" s="424"/>
      <c r="DG6" s="423"/>
      <c r="DH6" s="424"/>
      <c r="DI6" s="424"/>
      <c r="DJ6" s="424"/>
      <c r="DK6" s="424"/>
      <c r="DL6" s="423"/>
      <c r="DM6" s="424"/>
      <c r="DN6" s="424"/>
      <c r="DO6" s="424"/>
      <c r="DP6" s="424"/>
      <c r="DQ6" s="423"/>
      <c r="DR6" s="424"/>
      <c r="DS6" s="424"/>
      <c r="DT6" s="424"/>
      <c r="DU6" s="424"/>
      <c r="DV6" s="423"/>
      <c r="DW6" s="424"/>
      <c r="DX6" s="424"/>
      <c r="DY6" s="424"/>
      <c r="DZ6" s="424"/>
      <c r="EA6" s="423"/>
      <c r="EB6" s="424"/>
      <c r="EC6" s="424"/>
      <c r="ED6" s="424"/>
      <c r="EE6" s="424"/>
      <c r="EF6" s="423"/>
      <c r="EG6" s="424"/>
      <c r="EH6" s="424"/>
      <c r="EI6" s="424"/>
      <c r="EJ6" s="424"/>
      <c r="EK6" s="423"/>
      <c r="EL6" s="424"/>
      <c r="EP6" s="144"/>
    </row>
    <row r="7" spans="4:146" s="145" customFormat="1" x14ac:dyDescent="0.3">
      <c r="D7" s="201" t="s">
        <v>433</v>
      </c>
      <c r="F7" s="402"/>
      <c r="H7" s="115">
        <v>111356585</v>
      </c>
      <c r="I7" s="115"/>
      <c r="J7" s="115"/>
      <c r="K7" s="520"/>
      <c r="L7" s="115"/>
      <c r="M7" s="426">
        <v>5088862</v>
      </c>
      <c r="N7" s="426"/>
      <c r="O7" s="426"/>
      <c r="P7" s="425"/>
      <c r="Q7" s="426"/>
      <c r="R7" s="426">
        <v>5770051</v>
      </c>
      <c r="S7" s="426"/>
      <c r="T7" s="426"/>
      <c r="U7" s="425"/>
      <c r="V7" s="426"/>
      <c r="W7" s="426">
        <v>9784319</v>
      </c>
      <c r="X7" s="426"/>
      <c r="Y7" s="426"/>
      <c r="Z7" s="425"/>
      <c r="AA7" s="426"/>
      <c r="AB7" s="426">
        <v>0</v>
      </c>
      <c r="AC7" s="426"/>
      <c r="AD7" s="426"/>
      <c r="AE7" s="425"/>
      <c r="AF7" s="426"/>
      <c r="AG7" s="426">
        <v>0</v>
      </c>
      <c r="AH7" s="426"/>
      <c r="AI7" s="426"/>
      <c r="AJ7" s="425"/>
      <c r="AK7" s="426"/>
      <c r="AL7" s="426">
        <v>0</v>
      </c>
      <c r="AM7" s="426"/>
      <c r="AN7" s="426"/>
      <c r="AO7" s="425"/>
      <c r="AP7" s="426"/>
      <c r="AQ7" s="426">
        <v>0</v>
      </c>
      <c r="AR7" s="426"/>
      <c r="AS7" s="426"/>
      <c r="AT7" s="425"/>
      <c r="AU7" s="426"/>
      <c r="AV7" s="426">
        <v>0</v>
      </c>
      <c r="AW7" s="426"/>
      <c r="AX7" s="426"/>
      <c r="AY7" s="425"/>
      <c r="AZ7" s="426"/>
      <c r="BA7" s="426">
        <v>0</v>
      </c>
      <c r="BB7" s="426"/>
      <c r="BC7" s="426"/>
      <c r="BD7" s="425"/>
      <c r="BE7" s="426"/>
      <c r="BF7" s="426">
        <v>0</v>
      </c>
      <c r="BG7" s="426"/>
      <c r="BH7" s="426"/>
      <c r="BI7" s="425"/>
      <c r="BJ7" s="426"/>
      <c r="BK7" s="426">
        <v>0</v>
      </c>
      <c r="BL7" s="426"/>
      <c r="BM7" s="426"/>
      <c r="BN7" s="425"/>
      <c r="BO7" s="426"/>
      <c r="BP7" s="426">
        <v>0</v>
      </c>
      <c r="BQ7" s="426"/>
      <c r="BR7" s="426"/>
      <c r="BS7" s="425"/>
      <c r="BT7" s="426"/>
      <c r="BU7" s="426">
        <v>20643232</v>
      </c>
      <c r="BV7" s="426"/>
      <c r="BW7" s="426"/>
      <c r="BX7" s="425"/>
      <c r="BY7" s="426"/>
      <c r="BZ7" s="426">
        <v>162343188</v>
      </c>
      <c r="CA7" s="115"/>
      <c r="CB7" s="115"/>
      <c r="CC7" s="520"/>
      <c r="CD7" s="115"/>
      <c r="CE7" s="426">
        <v>13705736</v>
      </c>
      <c r="CF7" s="426"/>
      <c r="CG7" s="426"/>
      <c r="CH7" s="425"/>
      <c r="CI7" s="426"/>
      <c r="CJ7" s="426">
        <v>10453827</v>
      </c>
      <c r="CK7" s="426"/>
      <c r="CL7" s="426"/>
      <c r="CM7" s="425"/>
      <c r="CN7" s="426"/>
      <c r="CO7" s="426">
        <v>10187780</v>
      </c>
      <c r="CP7" s="426"/>
      <c r="CQ7" s="426"/>
      <c r="CR7" s="425"/>
      <c r="CS7" s="426"/>
      <c r="CT7" s="426">
        <v>8866299</v>
      </c>
      <c r="CU7" s="426"/>
      <c r="CV7" s="426"/>
      <c r="CW7" s="425"/>
      <c r="CX7" s="426"/>
      <c r="CY7" s="426">
        <v>8351479</v>
      </c>
      <c r="CZ7" s="426"/>
      <c r="DA7" s="426"/>
      <c r="DB7" s="425"/>
      <c r="DC7" s="426"/>
      <c r="DD7" s="426">
        <v>946098</v>
      </c>
      <c r="DE7" s="426"/>
      <c r="DF7" s="426"/>
      <c r="DG7" s="425"/>
      <c r="DH7" s="426"/>
      <c r="DI7" s="426">
        <v>23774218</v>
      </c>
      <c r="DJ7" s="426"/>
      <c r="DK7" s="426"/>
      <c r="DL7" s="425"/>
      <c r="DM7" s="426"/>
      <c r="DN7" s="426">
        <v>4925565</v>
      </c>
      <c r="DO7" s="426"/>
      <c r="DP7" s="426"/>
      <c r="DQ7" s="425"/>
      <c r="DR7" s="426"/>
      <c r="DS7" s="426">
        <v>6517236</v>
      </c>
      <c r="DT7" s="426"/>
      <c r="DU7" s="426"/>
      <c r="DV7" s="425"/>
      <c r="DW7" s="426"/>
      <c r="DX7" s="426">
        <v>59318311</v>
      </c>
      <c r="DY7" s="426"/>
      <c r="DZ7" s="426"/>
      <c r="EA7" s="425"/>
      <c r="EB7" s="426"/>
      <c r="EC7" s="426">
        <v>7489209</v>
      </c>
      <c r="ED7" s="426"/>
      <c r="EE7" s="426"/>
      <c r="EF7" s="425"/>
      <c r="EG7" s="426"/>
      <c r="EH7" s="426">
        <v>6256678</v>
      </c>
      <c r="EI7" s="426"/>
      <c r="EJ7" s="426"/>
      <c r="EK7" s="425"/>
      <c r="EL7" s="426"/>
      <c r="EM7" s="426">
        <v>34347343</v>
      </c>
      <c r="EP7" s="201"/>
    </row>
    <row r="8" spans="4:146" x14ac:dyDescent="0.3">
      <c r="D8" s="144" t="s">
        <v>434</v>
      </c>
      <c r="F8" s="400"/>
      <c r="G8" s="427"/>
      <c r="H8" s="476">
        <v>111356585</v>
      </c>
      <c r="I8" s="478"/>
      <c r="J8" s="96"/>
      <c r="K8" s="521"/>
      <c r="L8" s="427"/>
      <c r="M8" s="476">
        <v>1891839</v>
      </c>
      <c r="N8" s="478"/>
      <c r="O8" s="424"/>
      <c r="P8" s="423"/>
      <c r="Q8" s="427"/>
      <c r="R8" s="476">
        <v>945747</v>
      </c>
      <c r="S8" s="478"/>
      <c r="T8" s="424"/>
      <c r="U8" s="423"/>
      <c r="V8" s="427"/>
      <c r="W8" s="476">
        <v>413290</v>
      </c>
      <c r="X8" s="478"/>
      <c r="Y8" s="424"/>
      <c r="Z8" s="423"/>
      <c r="AA8" s="427"/>
      <c r="AB8" s="476">
        <v>0</v>
      </c>
      <c r="AC8" s="478"/>
      <c r="AD8" s="424"/>
      <c r="AE8" s="423"/>
      <c r="AF8" s="427"/>
      <c r="AG8" s="476">
        <v>0</v>
      </c>
      <c r="AH8" s="478"/>
      <c r="AI8" s="424"/>
      <c r="AJ8" s="423"/>
      <c r="AK8" s="427"/>
      <c r="AL8" s="476">
        <v>0</v>
      </c>
      <c r="AM8" s="478"/>
      <c r="AN8" s="424"/>
      <c r="AO8" s="423"/>
      <c r="AP8" s="427"/>
      <c r="AQ8" s="476">
        <v>0</v>
      </c>
      <c r="AR8" s="478"/>
      <c r="AS8" s="424"/>
      <c r="AT8" s="423"/>
      <c r="AU8" s="427"/>
      <c r="AV8" s="476">
        <v>0</v>
      </c>
      <c r="AW8" s="478"/>
      <c r="AX8" s="424"/>
      <c r="AY8" s="423"/>
      <c r="AZ8" s="427"/>
      <c r="BA8" s="476">
        <v>0</v>
      </c>
      <c r="BB8" s="478"/>
      <c r="BC8" s="424"/>
      <c r="BD8" s="423"/>
      <c r="BE8" s="427"/>
      <c r="BF8" s="476">
        <v>0</v>
      </c>
      <c r="BG8" s="478"/>
      <c r="BH8" s="424"/>
      <c r="BI8" s="423"/>
      <c r="BJ8" s="427"/>
      <c r="BK8" s="476">
        <v>0</v>
      </c>
      <c r="BL8" s="478"/>
      <c r="BM8" s="424"/>
      <c r="BN8" s="423"/>
      <c r="BO8" s="427"/>
      <c r="BP8" s="476">
        <v>0</v>
      </c>
      <c r="BQ8" s="478"/>
      <c r="BR8" s="423"/>
      <c r="BS8" s="423"/>
      <c r="BT8" s="427"/>
      <c r="BU8" s="476">
        <v>3250876</v>
      </c>
      <c r="BV8" s="478"/>
      <c r="BW8" s="424"/>
      <c r="BX8" s="423"/>
      <c r="BY8" s="427"/>
      <c r="BZ8" s="476">
        <v>61000694</v>
      </c>
      <c r="CA8" s="478"/>
      <c r="CB8" s="96"/>
      <c r="CC8" s="521"/>
      <c r="CD8" s="427"/>
      <c r="CE8" s="476">
        <v>874758</v>
      </c>
      <c r="CF8" s="478"/>
      <c r="CG8" s="424"/>
      <c r="CH8" s="423"/>
      <c r="CI8" s="427"/>
      <c r="CJ8" s="476">
        <v>1254261</v>
      </c>
      <c r="CK8" s="478"/>
      <c r="CL8" s="424"/>
      <c r="CM8" s="423"/>
      <c r="CN8" s="427"/>
      <c r="CO8" s="476">
        <v>810875</v>
      </c>
      <c r="CP8" s="478"/>
      <c r="CQ8" s="424"/>
      <c r="CR8" s="423"/>
      <c r="CS8" s="427"/>
      <c r="CT8" s="476">
        <v>441159</v>
      </c>
      <c r="CU8" s="478"/>
      <c r="CV8" s="424"/>
      <c r="CW8" s="423"/>
      <c r="CX8" s="427"/>
      <c r="CY8" s="476">
        <v>396649</v>
      </c>
      <c r="CZ8" s="478"/>
      <c r="DA8" s="424"/>
      <c r="DB8" s="423"/>
      <c r="DC8" s="427"/>
      <c r="DD8" s="476">
        <v>474205</v>
      </c>
      <c r="DE8" s="478"/>
      <c r="DF8" s="424"/>
      <c r="DG8" s="423"/>
      <c r="DH8" s="427"/>
      <c r="DI8" s="476">
        <v>197318</v>
      </c>
      <c r="DJ8" s="478"/>
      <c r="DK8" s="424"/>
      <c r="DL8" s="423"/>
      <c r="DM8" s="427"/>
      <c r="DN8" s="476">
        <v>748772</v>
      </c>
      <c r="DO8" s="478"/>
      <c r="DP8" s="424"/>
      <c r="DQ8" s="423"/>
      <c r="DR8" s="427"/>
      <c r="DS8" s="476">
        <v>280537</v>
      </c>
      <c r="DT8" s="478"/>
      <c r="DU8" s="424"/>
      <c r="DV8" s="423"/>
      <c r="DW8" s="427"/>
      <c r="DX8" s="476">
        <v>54789195</v>
      </c>
      <c r="DY8" s="478"/>
      <c r="DZ8" s="424"/>
      <c r="EA8" s="423"/>
      <c r="EB8" s="427"/>
      <c r="EC8" s="476">
        <v>346836</v>
      </c>
      <c r="ED8" s="478"/>
      <c r="EE8" s="424"/>
      <c r="EF8" s="423"/>
      <c r="EG8" s="427"/>
      <c r="EH8" s="476">
        <v>386129</v>
      </c>
      <c r="EI8" s="478"/>
      <c r="EJ8" s="424"/>
      <c r="EK8" s="423"/>
      <c r="EL8" s="427"/>
      <c r="EM8" s="476">
        <v>2939894</v>
      </c>
      <c r="EN8" s="478"/>
      <c r="EP8" s="144"/>
    </row>
    <row r="9" spans="4:146" x14ac:dyDescent="0.3">
      <c r="D9" s="144" t="s">
        <v>435</v>
      </c>
      <c r="F9" s="400"/>
      <c r="G9" s="423"/>
      <c r="H9" s="424">
        <v>0</v>
      </c>
      <c r="I9" s="479"/>
      <c r="J9" s="424"/>
      <c r="K9" s="423"/>
      <c r="L9" s="423"/>
      <c r="M9" s="424">
        <v>1430000</v>
      </c>
      <c r="N9" s="479"/>
      <c r="O9" s="424"/>
      <c r="P9" s="423"/>
      <c r="Q9" s="423"/>
      <c r="R9" s="424">
        <v>2925000</v>
      </c>
      <c r="S9" s="479"/>
      <c r="T9" s="424"/>
      <c r="U9" s="423"/>
      <c r="V9" s="423"/>
      <c r="W9" s="424">
        <v>6910000</v>
      </c>
      <c r="X9" s="479"/>
      <c r="Y9" s="424"/>
      <c r="Z9" s="423"/>
      <c r="AA9" s="423"/>
      <c r="AB9" s="424">
        <v>0</v>
      </c>
      <c r="AC9" s="479"/>
      <c r="AD9" s="424"/>
      <c r="AE9" s="423"/>
      <c r="AF9" s="423"/>
      <c r="AG9" s="424">
        <v>0</v>
      </c>
      <c r="AH9" s="479"/>
      <c r="AI9" s="424"/>
      <c r="AJ9" s="423"/>
      <c r="AK9" s="423"/>
      <c r="AL9" s="424">
        <v>0</v>
      </c>
      <c r="AM9" s="479"/>
      <c r="AN9" s="424"/>
      <c r="AO9" s="423"/>
      <c r="AP9" s="423"/>
      <c r="AQ9" s="424">
        <v>0</v>
      </c>
      <c r="AR9" s="479"/>
      <c r="AS9" s="424"/>
      <c r="AT9" s="423"/>
      <c r="AU9" s="423"/>
      <c r="AV9" s="424">
        <v>0</v>
      </c>
      <c r="AW9" s="479"/>
      <c r="AX9" s="424"/>
      <c r="AY9" s="423"/>
      <c r="AZ9" s="423"/>
      <c r="BA9" s="424">
        <v>0</v>
      </c>
      <c r="BB9" s="479"/>
      <c r="BC9" s="424"/>
      <c r="BD9" s="423"/>
      <c r="BE9" s="423"/>
      <c r="BF9" s="424">
        <v>0</v>
      </c>
      <c r="BG9" s="479"/>
      <c r="BH9" s="424"/>
      <c r="BI9" s="423"/>
      <c r="BJ9" s="423"/>
      <c r="BK9" s="424">
        <v>0</v>
      </c>
      <c r="BL9" s="479"/>
      <c r="BM9" s="424"/>
      <c r="BN9" s="423"/>
      <c r="BO9" s="423"/>
      <c r="BP9" s="424">
        <v>0</v>
      </c>
      <c r="BQ9" s="479"/>
      <c r="BR9" s="423"/>
      <c r="BS9" s="423"/>
      <c r="BT9" s="423"/>
      <c r="BU9" s="424">
        <v>11265000</v>
      </c>
      <c r="BV9" s="479"/>
      <c r="BW9" s="424"/>
      <c r="BX9" s="423"/>
      <c r="BY9" s="423"/>
      <c r="BZ9" s="424">
        <v>86480920</v>
      </c>
      <c r="CA9" s="479"/>
      <c r="CB9" s="424"/>
      <c r="CC9" s="423"/>
      <c r="CD9" s="423"/>
      <c r="CE9" s="424">
        <v>12160812</v>
      </c>
      <c r="CF9" s="479"/>
      <c r="CG9" s="424"/>
      <c r="CH9" s="423"/>
      <c r="CI9" s="423"/>
      <c r="CJ9" s="424">
        <v>8767326</v>
      </c>
      <c r="CK9" s="479"/>
      <c r="CL9" s="424"/>
      <c r="CM9" s="423"/>
      <c r="CN9" s="423"/>
      <c r="CO9" s="424">
        <v>8828050</v>
      </c>
      <c r="CP9" s="479"/>
      <c r="CQ9" s="424"/>
      <c r="CR9" s="423"/>
      <c r="CS9" s="423"/>
      <c r="CT9" s="424">
        <v>8425140</v>
      </c>
      <c r="CU9" s="479"/>
      <c r="CV9" s="424"/>
      <c r="CW9" s="423"/>
      <c r="CX9" s="423"/>
      <c r="CY9" s="424">
        <v>7608536</v>
      </c>
      <c r="CZ9" s="479"/>
      <c r="DA9" s="424"/>
      <c r="DB9" s="423"/>
      <c r="DC9" s="423"/>
      <c r="DD9" s="424">
        <v>0</v>
      </c>
      <c r="DE9" s="479"/>
      <c r="DF9" s="424"/>
      <c r="DG9" s="423"/>
      <c r="DH9" s="423"/>
      <c r="DI9" s="424">
        <v>21163957</v>
      </c>
      <c r="DJ9" s="479"/>
      <c r="DK9" s="424"/>
      <c r="DL9" s="423"/>
      <c r="DM9" s="423"/>
      <c r="DN9" s="424">
        <v>4078580</v>
      </c>
      <c r="DO9" s="479"/>
      <c r="DP9" s="424"/>
      <c r="DQ9" s="423"/>
      <c r="DR9" s="423"/>
      <c r="DS9" s="424">
        <v>6028519</v>
      </c>
      <c r="DT9" s="479"/>
      <c r="DU9" s="424"/>
      <c r="DV9" s="423"/>
      <c r="DW9" s="423"/>
      <c r="DX9" s="424">
        <v>3570000</v>
      </c>
      <c r="DY9" s="479"/>
      <c r="DZ9" s="424"/>
      <c r="EA9" s="423"/>
      <c r="EB9" s="423"/>
      <c r="EC9" s="424">
        <v>2850000</v>
      </c>
      <c r="ED9" s="479"/>
      <c r="EE9" s="424"/>
      <c r="EF9" s="423"/>
      <c r="EG9" s="423"/>
      <c r="EH9" s="424">
        <v>3000000</v>
      </c>
      <c r="EI9" s="479"/>
      <c r="EJ9" s="424"/>
      <c r="EK9" s="423"/>
      <c r="EL9" s="423"/>
      <c r="EM9" s="424">
        <v>29756188</v>
      </c>
      <c r="EN9" s="479"/>
      <c r="EP9" s="144"/>
    </row>
    <row r="10" spans="4:146" x14ac:dyDescent="0.3">
      <c r="D10" s="144" t="s">
        <v>436</v>
      </c>
      <c r="F10" s="400"/>
      <c r="G10" s="423"/>
      <c r="H10" s="424">
        <v>0</v>
      </c>
      <c r="I10" s="479"/>
      <c r="J10" s="96"/>
      <c r="K10" s="521"/>
      <c r="L10" s="423"/>
      <c r="M10" s="424">
        <v>1767023</v>
      </c>
      <c r="N10" s="479"/>
      <c r="O10" s="96"/>
      <c r="P10" s="521"/>
      <c r="Q10" s="423"/>
      <c r="R10" s="424">
        <v>1899304</v>
      </c>
      <c r="S10" s="479"/>
      <c r="T10" s="424"/>
      <c r="U10" s="423"/>
      <c r="V10" s="423"/>
      <c r="W10" s="424">
        <v>2461029</v>
      </c>
      <c r="X10" s="479"/>
      <c r="Y10" s="424"/>
      <c r="Z10" s="423"/>
      <c r="AA10" s="423"/>
      <c r="AB10" s="424">
        <v>0</v>
      </c>
      <c r="AC10" s="479"/>
      <c r="AD10" s="424"/>
      <c r="AE10" s="423"/>
      <c r="AF10" s="423"/>
      <c r="AG10" s="424">
        <v>0</v>
      </c>
      <c r="AH10" s="479"/>
      <c r="AI10" s="424"/>
      <c r="AJ10" s="423"/>
      <c r="AK10" s="423"/>
      <c r="AL10" s="424">
        <v>0</v>
      </c>
      <c r="AM10" s="479"/>
      <c r="AN10" s="424"/>
      <c r="AO10" s="423"/>
      <c r="AP10" s="423"/>
      <c r="AQ10" s="424">
        <v>0</v>
      </c>
      <c r="AR10" s="479"/>
      <c r="AS10" s="424"/>
      <c r="AT10" s="423"/>
      <c r="AU10" s="423"/>
      <c r="AV10" s="424">
        <v>0</v>
      </c>
      <c r="AW10" s="479"/>
      <c r="AX10" s="424"/>
      <c r="AY10" s="423"/>
      <c r="AZ10" s="423"/>
      <c r="BA10" s="424">
        <v>0</v>
      </c>
      <c r="BB10" s="479"/>
      <c r="BC10" s="424"/>
      <c r="BD10" s="423"/>
      <c r="BE10" s="423"/>
      <c r="BF10" s="424">
        <v>0</v>
      </c>
      <c r="BG10" s="479"/>
      <c r="BH10" s="424"/>
      <c r="BI10" s="423"/>
      <c r="BJ10" s="423"/>
      <c r="BK10" s="424">
        <v>0</v>
      </c>
      <c r="BL10" s="479"/>
      <c r="BM10" s="424"/>
      <c r="BN10" s="423"/>
      <c r="BO10" s="423"/>
      <c r="BP10" s="424">
        <v>0</v>
      </c>
      <c r="BQ10" s="479"/>
      <c r="BR10" s="423"/>
      <c r="BS10" s="423"/>
      <c r="BT10" s="423"/>
      <c r="BU10" s="424">
        <v>6127356</v>
      </c>
      <c r="BV10" s="479"/>
      <c r="BW10" s="424"/>
      <c r="BX10" s="423"/>
      <c r="BY10" s="423"/>
      <c r="BZ10" s="424">
        <v>14861574</v>
      </c>
      <c r="CA10" s="479"/>
      <c r="CB10" s="96"/>
      <c r="CC10" s="521"/>
      <c r="CD10" s="423"/>
      <c r="CE10" s="424">
        <v>670166</v>
      </c>
      <c r="CF10" s="479"/>
      <c r="CG10" s="96"/>
      <c r="CH10" s="521"/>
      <c r="CI10" s="423"/>
      <c r="CJ10" s="424">
        <v>432240</v>
      </c>
      <c r="CK10" s="479"/>
      <c r="CL10" s="424"/>
      <c r="CM10" s="423"/>
      <c r="CN10" s="423"/>
      <c r="CO10" s="424">
        <v>548855</v>
      </c>
      <c r="CP10" s="479"/>
      <c r="CQ10" s="424"/>
      <c r="CR10" s="423"/>
      <c r="CS10" s="423"/>
      <c r="CT10" s="424">
        <v>0</v>
      </c>
      <c r="CU10" s="479"/>
      <c r="CV10" s="424"/>
      <c r="CW10" s="423"/>
      <c r="CX10" s="423"/>
      <c r="CY10" s="424">
        <v>346294</v>
      </c>
      <c r="CZ10" s="479"/>
      <c r="DA10" s="424"/>
      <c r="DB10" s="423"/>
      <c r="DC10" s="423"/>
      <c r="DD10" s="424">
        <v>471893</v>
      </c>
      <c r="DE10" s="479"/>
      <c r="DF10" s="424"/>
      <c r="DG10" s="423"/>
      <c r="DH10" s="423"/>
      <c r="DI10" s="424">
        <v>2412943</v>
      </c>
      <c r="DJ10" s="479"/>
      <c r="DK10" s="424"/>
      <c r="DL10" s="423"/>
      <c r="DM10" s="423"/>
      <c r="DN10" s="424">
        <v>98213</v>
      </c>
      <c r="DO10" s="479"/>
      <c r="DP10" s="424"/>
      <c r="DQ10" s="423"/>
      <c r="DR10" s="423"/>
      <c r="DS10" s="424">
        <v>208180</v>
      </c>
      <c r="DT10" s="479"/>
      <c r="DU10" s="424"/>
      <c r="DV10" s="423"/>
      <c r="DW10" s="423"/>
      <c r="DX10" s="424">
        <v>959116</v>
      </c>
      <c r="DY10" s="479"/>
      <c r="DZ10" s="424"/>
      <c r="EA10" s="423"/>
      <c r="EB10" s="423"/>
      <c r="EC10" s="424">
        <v>4292373</v>
      </c>
      <c r="ED10" s="479"/>
      <c r="EE10" s="424"/>
      <c r="EF10" s="423"/>
      <c r="EG10" s="423"/>
      <c r="EH10" s="424">
        <v>2870549</v>
      </c>
      <c r="EI10" s="479"/>
      <c r="EJ10" s="424"/>
      <c r="EK10" s="423"/>
      <c r="EL10" s="423"/>
      <c r="EM10" s="424">
        <v>1651261</v>
      </c>
      <c r="EN10" s="479"/>
      <c r="EP10" s="144"/>
    </row>
    <row r="11" spans="4:146" ht="12.75" customHeight="1" x14ac:dyDescent="0.3">
      <c r="D11" s="144" t="s">
        <v>437</v>
      </c>
      <c r="F11" s="400"/>
      <c r="G11" s="436"/>
      <c r="H11" s="480">
        <v>0</v>
      </c>
      <c r="I11" s="481"/>
      <c r="J11" s="96"/>
      <c r="K11" s="521"/>
      <c r="L11" s="436"/>
      <c r="M11" s="480">
        <v>0</v>
      </c>
      <c r="N11" s="481"/>
      <c r="O11" s="96"/>
      <c r="P11" s="521"/>
      <c r="Q11" s="436"/>
      <c r="R11" s="480">
        <v>0</v>
      </c>
      <c r="S11" s="481"/>
      <c r="T11" s="424"/>
      <c r="U11" s="423"/>
      <c r="V11" s="436"/>
      <c r="W11" s="480">
        <v>0</v>
      </c>
      <c r="X11" s="481"/>
      <c r="Y11" s="424"/>
      <c r="Z11" s="423"/>
      <c r="AA11" s="436"/>
      <c r="AB11" s="480">
        <v>0</v>
      </c>
      <c r="AC11" s="481"/>
      <c r="AD11" s="424"/>
      <c r="AE11" s="423"/>
      <c r="AF11" s="436"/>
      <c r="AG11" s="480">
        <v>0</v>
      </c>
      <c r="AH11" s="481"/>
      <c r="AI11" s="424"/>
      <c r="AJ11" s="423"/>
      <c r="AK11" s="436"/>
      <c r="AL11" s="480">
        <v>0</v>
      </c>
      <c r="AM11" s="481"/>
      <c r="AN11" s="424"/>
      <c r="AO11" s="423"/>
      <c r="AP11" s="436"/>
      <c r="AQ11" s="480">
        <v>0</v>
      </c>
      <c r="AR11" s="481"/>
      <c r="AS11" s="424"/>
      <c r="AT11" s="423"/>
      <c r="AU11" s="436"/>
      <c r="AV11" s="480">
        <v>0</v>
      </c>
      <c r="AW11" s="481"/>
      <c r="AX11" s="424"/>
      <c r="AY11" s="423"/>
      <c r="AZ11" s="436"/>
      <c r="BA11" s="480">
        <v>0</v>
      </c>
      <c r="BB11" s="481"/>
      <c r="BC11" s="424"/>
      <c r="BD11" s="423"/>
      <c r="BE11" s="436"/>
      <c r="BF11" s="480">
        <v>0</v>
      </c>
      <c r="BG11" s="481"/>
      <c r="BH11" s="424"/>
      <c r="BI11" s="423"/>
      <c r="BJ11" s="436"/>
      <c r="BK11" s="480">
        <v>0</v>
      </c>
      <c r="BL11" s="481"/>
      <c r="BM11" s="424"/>
      <c r="BN11" s="423"/>
      <c r="BO11" s="436"/>
      <c r="BP11" s="480">
        <v>0</v>
      </c>
      <c r="BQ11" s="481"/>
      <c r="BR11" s="424"/>
      <c r="BS11" s="423"/>
      <c r="BT11" s="436"/>
      <c r="BU11" s="480">
        <v>0</v>
      </c>
      <c r="BV11" s="481"/>
      <c r="BW11" s="424"/>
      <c r="BX11" s="423"/>
      <c r="BY11" s="436"/>
      <c r="BZ11" s="480">
        <v>0</v>
      </c>
      <c r="CA11" s="481"/>
      <c r="CB11" s="96"/>
      <c r="CC11" s="521"/>
      <c r="CD11" s="436"/>
      <c r="CE11" s="480">
        <v>0</v>
      </c>
      <c r="CF11" s="481"/>
      <c r="CG11" s="96"/>
      <c r="CH11" s="521"/>
      <c r="CI11" s="436"/>
      <c r="CJ11" s="480">
        <v>0</v>
      </c>
      <c r="CK11" s="481"/>
      <c r="CL11" s="424"/>
      <c r="CM11" s="423"/>
      <c r="CN11" s="436"/>
      <c r="CO11" s="480">
        <v>0</v>
      </c>
      <c r="CP11" s="481"/>
      <c r="CQ11" s="424"/>
      <c r="CR11" s="423"/>
      <c r="CS11" s="436"/>
      <c r="CT11" s="480">
        <v>0</v>
      </c>
      <c r="CU11" s="481"/>
      <c r="CV11" s="424"/>
      <c r="CW11" s="423"/>
      <c r="CX11" s="436"/>
      <c r="CY11" s="480">
        <v>0</v>
      </c>
      <c r="CZ11" s="481"/>
      <c r="DA11" s="424"/>
      <c r="DB11" s="423"/>
      <c r="DC11" s="436"/>
      <c r="DD11" s="480">
        <v>0</v>
      </c>
      <c r="DE11" s="481"/>
      <c r="DF11" s="424"/>
      <c r="DG11" s="423"/>
      <c r="DH11" s="436"/>
      <c r="DI11" s="480">
        <v>0</v>
      </c>
      <c r="DJ11" s="481"/>
      <c r="DK11" s="424"/>
      <c r="DL11" s="423"/>
      <c r="DM11" s="436"/>
      <c r="DN11" s="480">
        <v>0</v>
      </c>
      <c r="DO11" s="481"/>
      <c r="DP11" s="424"/>
      <c r="DQ11" s="423"/>
      <c r="DR11" s="436"/>
      <c r="DS11" s="480">
        <v>0</v>
      </c>
      <c r="DT11" s="481"/>
      <c r="DU11" s="424"/>
      <c r="DV11" s="423"/>
      <c r="DW11" s="436"/>
      <c r="DX11" s="480">
        <v>0</v>
      </c>
      <c r="DY11" s="481"/>
      <c r="DZ11" s="424"/>
      <c r="EA11" s="423"/>
      <c r="EB11" s="436"/>
      <c r="EC11" s="480">
        <v>0</v>
      </c>
      <c r="ED11" s="481"/>
      <c r="EE11" s="424"/>
      <c r="EF11" s="423"/>
      <c r="EG11" s="436"/>
      <c r="EH11" s="480">
        <v>0</v>
      </c>
      <c r="EI11" s="481"/>
      <c r="EJ11" s="424"/>
      <c r="EK11" s="423"/>
      <c r="EL11" s="436"/>
      <c r="EM11" s="480">
        <v>0</v>
      </c>
      <c r="EN11" s="481"/>
      <c r="EP11" s="144"/>
    </row>
    <row r="12" spans="4:146" x14ac:dyDescent="0.3">
      <c r="D12" s="144"/>
      <c r="F12" s="400"/>
      <c r="H12" s="522"/>
      <c r="I12" s="424"/>
      <c r="J12" s="424"/>
      <c r="K12" s="423"/>
      <c r="L12" s="424"/>
      <c r="M12" s="424"/>
      <c r="N12" s="424"/>
      <c r="O12" s="424"/>
      <c r="P12" s="423"/>
      <c r="Q12" s="476"/>
      <c r="R12" s="424"/>
      <c r="S12" s="476"/>
      <c r="T12" s="424"/>
      <c r="U12" s="423"/>
      <c r="V12" s="476"/>
      <c r="W12" s="424"/>
      <c r="X12" s="476"/>
      <c r="Y12" s="424"/>
      <c r="Z12" s="423"/>
      <c r="AA12" s="476"/>
      <c r="AB12" s="424"/>
      <c r="AC12" s="476"/>
      <c r="AD12" s="424"/>
      <c r="AE12" s="423"/>
      <c r="AF12" s="476"/>
      <c r="AG12" s="424"/>
      <c r="AH12" s="476"/>
      <c r="AI12" s="424"/>
      <c r="AJ12" s="423"/>
      <c r="AK12" s="476"/>
      <c r="AL12" s="424"/>
      <c r="AM12" s="476"/>
      <c r="AN12" s="424"/>
      <c r="AO12" s="423"/>
      <c r="AP12" s="476"/>
      <c r="AQ12" s="424"/>
      <c r="AR12" s="476"/>
      <c r="AS12" s="424"/>
      <c r="AT12" s="423"/>
      <c r="AU12" s="424"/>
      <c r="AV12" s="424"/>
      <c r="AW12" s="424"/>
      <c r="AX12" s="424"/>
      <c r="AY12" s="423"/>
      <c r="AZ12" s="424"/>
      <c r="BA12" s="424"/>
      <c r="BB12" s="476"/>
      <c r="BC12" s="424"/>
      <c r="BD12" s="423"/>
      <c r="BE12" s="424"/>
      <c r="BF12" s="424"/>
      <c r="BG12" s="424"/>
      <c r="BH12" s="424"/>
      <c r="BI12" s="423"/>
      <c r="BJ12" s="476"/>
      <c r="BK12" s="424"/>
      <c r="BL12" s="476"/>
      <c r="BM12" s="424"/>
      <c r="BN12" s="423"/>
      <c r="BO12" s="476"/>
      <c r="BP12" s="424"/>
      <c r="BQ12" s="476"/>
      <c r="BR12" s="424"/>
      <c r="BS12" s="423"/>
      <c r="BT12" s="424"/>
      <c r="BU12" s="424"/>
      <c r="BV12" s="424"/>
      <c r="BW12" s="424"/>
      <c r="BX12" s="423"/>
      <c r="BY12" s="424"/>
      <c r="BZ12" s="424"/>
      <c r="CA12" s="424"/>
      <c r="CB12" s="424"/>
      <c r="CC12" s="423"/>
      <c r="CD12" s="424"/>
      <c r="CE12" s="424"/>
      <c r="CF12" s="424"/>
      <c r="CG12" s="424"/>
      <c r="CH12" s="423"/>
      <c r="CI12" s="476"/>
      <c r="CJ12" s="424"/>
      <c r="CK12" s="476"/>
      <c r="CL12" s="424"/>
      <c r="CM12" s="423"/>
      <c r="CN12" s="476"/>
      <c r="CO12" s="424"/>
      <c r="CP12" s="476"/>
      <c r="CQ12" s="424"/>
      <c r="CR12" s="423"/>
      <c r="CS12" s="476"/>
      <c r="CT12" s="424"/>
      <c r="CU12" s="476"/>
      <c r="CV12" s="424"/>
      <c r="CW12" s="423"/>
      <c r="CX12" s="476"/>
      <c r="CY12" s="424"/>
      <c r="CZ12" s="476"/>
      <c r="DA12" s="424"/>
      <c r="DB12" s="423"/>
      <c r="DC12" s="476"/>
      <c r="DD12" s="424"/>
      <c r="DE12" s="476"/>
      <c r="DF12" s="424"/>
      <c r="DG12" s="423"/>
      <c r="DH12" s="476"/>
      <c r="DI12" s="424"/>
      <c r="DJ12" s="476"/>
      <c r="DK12" s="424"/>
      <c r="DL12" s="423"/>
      <c r="DM12" s="424"/>
      <c r="DN12" s="424"/>
      <c r="DO12" s="424"/>
      <c r="DP12" s="424"/>
      <c r="DQ12" s="423"/>
      <c r="DR12" s="424"/>
      <c r="DS12" s="424"/>
      <c r="DT12" s="476"/>
      <c r="DU12" s="424"/>
      <c r="DV12" s="423"/>
      <c r="DW12" s="424"/>
      <c r="DX12" s="424"/>
      <c r="DY12" s="424"/>
      <c r="DZ12" s="424"/>
      <c r="EA12" s="423"/>
      <c r="EB12" s="476"/>
      <c r="EC12" s="424"/>
      <c r="ED12" s="476"/>
      <c r="EE12" s="424"/>
      <c r="EF12" s="423"/>
      <c r="EG12" s="476"/>
      <c r="EH12" s="424"/>
      <c r="EI12" s="476"/>
      <c r="EJ12" s="424"/>
      <c r="EK12" s="423"/>
      <c r="EL12" s="424"/>
      <c r="EM12" s="424"/>
      <c r="EP12" s="144"/>
    </row>
    <row r="13" spans="4:146" s="145" customFormat="1" ht="12.75" customHeight="1" x14ac:dyDescent="0.3">
      <c r="D13" s="201" t="s">
        <v>438</v>
      </c>
      <c r="F13" s="402"/>
      <c r="G13" s="152"/>
      <c r="H13" s="523">
        <v>111356585</v>
      </c>
      <c r="I13" s="523"/>
      <c r="J13" s="49"/>
      <c r="K13" s="118"/>
      <c r="L13" s="523"/>
      <c r="M13" s="523">
        <v>1891839</v>
      </c>
      <c r="N13" s="523"/>
      <c r="O13" s="49"/>
      <c r="P13" s="118"/>
      <c r="Q13" s="523"/>
      <c r="R13" s="523">
        <v>945747</v>
      </c>
      <c r="S13" s="523"/>
      <c r="T13" s="49"/>
      <c r="U13" s="118"/>
      <c r="V13" s="523"/>
      <c r="W13" s="523">
        <v>413290</v>
      </c>
      <c r="X13" s="523"/>
      <c r="Y13" s="49"/>
      <c r="Z13" s="118"/>
      <c r="AA13" s="523"/>
      <c r="AB13" s="523">
        <v>0</v>
      </c>
      <c r="AC13" s="523"/>
      <c r="AD13" s="49"/>
      <c r="AE13" s="118"/>
      <c r="AF13" s="523"/>
      <c r="AG13" s="523">
        <v>0</v>
      </c>
      <c r="AH13" s="523"/>
      <c r="AI13" s="49"/>
      <c r="AJ13" s="118"/>
      <c r="AK13" s="523"/>
      <c r="AL13" s="523">
        <v>0</v>
      </c>
      <c r="AM13" s="523"/>
      <c r="AN13" s="49"/>
      <c r="AO13" s="118"/>
      <c r="AP13" s="523"/>
      <c r="AQ13" s="523">
        <v>0</v>
      </c>
      <c r="AR13" s="523"/>
      <c r="AS13" s="49"/>
      <c r="AT13" s="118"/>
      <c r="AU13" s="523"/>
      <c r="AV13" s="523">
        <v>0</v>
      </c>
      <c r="AW13" s="523"/>
      <c r="AX13" s="49"/>
      <c r="AY13" s="118"/>
      <c r="AZ13" s="523"/>
      <c r="BA13" s="523">
        <v>0</v>
      </c>
      <c r="BB13" s="523"/>
      <c r="BC13" s="49"/>
      <c r="BD13" s="118"/>
      <c r="BE13" s="523"/>
      <c r="BF13" s="523">
        <v>0</v>
      </c>
      <c r="BG13" s="523"/>
      <c r="BH13" s="49"/>
      <c r="BI13" s="118"/>
      <c r="BJ13" s="523"/>
      <c r="BK13" s="523">
        <v>0</v>
      </c>
      <c r="BL13" s="523"/>
      <c r="BM13" s="49"/>
      <c r="BN13" s="118"/>
      <c r="BO13" s="523"/>
      <c r="BP13" s="523">
        <v>0</v>
      </c>
      <c r="BQ13" s="523"/>
      <c r="BR13" s="49"/>
      <c r="BS13" s="118"/>
      <c r="BT13" s="523"/>
      <c r="BU13" s="523">
        <v>3250876</v>
      </c>
      <c r="BV13" s="523"/>
      <c r="BW13" s="49"/>
      <c r="BX13" s="118"/>
      <c r="BY13" s="523"/>
      <c r="BZ13" s="523">
        <v>61000694</v>
      </c>
      <c r="CA13" s="523"/>
      <c r="CB13" s="49"/>
      <c r="CC13" s="118"/>
      <c r="CD13" s="523"/>
      <c r="CE13" s="523">
        <v>874758</v>
      </c>
      <c r="CF13" s="523"/>
      <c r="CG13" s="49"/>
      <c r="CH13" s="118"/>
      <c r="CI13" s="523"/>
      <c r="CJ13" s="523">
        <v>1254261</v>
      </c>
      <c r="CK13" s="523"/>
      <c r="CL13" s="49"/>
      <c r="CM13" s="118"/>
      <c r="CN13" s="523"/>
      <c r="CO13" s="523">
        <v>810875</v>
      </c>
      <c r="CP13" s="523"/>
      <c r="CQ13" s="49"/>
      <c r="CR13" s="118"/>
      <c r="CS13" s="523"/>
      <c r="CT13" s="523">
        <v>441159</v>
      </c>
      <c r="CU13" s="523"/>
      <c r="CV13" s="49"/>
      <c r="CW13" s="118"/>
      <c r="CX13" s="523"/>
      <c r="CY13" s="523">
        <v>396649</v>
      </c>
      <c r="CZ13" s="523"/>
      <c r="DA13" s="49"/>
      <c r="DB13" s="118"/>
      <c r="DC13" s="523"/>
      <c r="DD13" s="523">
        <v>474205</v>
      </c>
      <c r="DE13" s="523"/>
      <c r="DF13" s="49"/>
      <c r="DG13" s="118"/>
      <c r="DH13" s="523"/>
      <c r="DI13" s="523">
        <v>197318</v>
      </c>
      <c r="DJ13" s="523"/>
      <c r="DK13" s="49"/>
      <c r="DL13" s="118"/>
      <c r="DM13" s="523"/>
      <c r="DN13" s="523">
        <v>748772</v>
      </c>
      <c r="DO13" s="523"/>
      <c r="DP13" s="49"/>
      <c r="DQ13" s="118"/>
      <c r="DR13" s="523"/>
      <c r="DS13" s="523">
        <v>280537</v>
      </c>
      <c r="DT13" s="523"/>
      <c r="DU13" s="49"/>
      <c r="DV13" s="118"/>
      <c r="DW13" s="523"/>
      <c r="DX13" s="523">
        <v>54789195</v>
      </c>
      <c r="DY13" s="523"/>
      <c r="DZ13" s="49"/>
      <c r="EA13" s="118"/>
      <c r="EB13" s="523"/>
      <c r="EC13" s="523">
        <v>346836</v>
      </c>
      <c r="ED13" s="523"/>
      <c r="EE13" s="49"/>
      <c r="EF13" s="118"/>
      <c r="EG13" s="523"/>
      <c r="EH13" s="523">
        <v>386129</v>
      </c>
      <c r="EI13" s="523"/>
      <c r="EJ13" s="49"/>
      <c r="EK13" s="118"/>
      <c r="EL13" s="523"/>
      <c r="EM13" s="523">
        <v>2939894</v>
      </c>
      <c r="EN13" s="152"/>
      <c r="EP13" s="201"/>
    </row>
    <row r="14" spans="4:146" ht="12.75" customHeight="1" x14ac:dyDescent="0.3">
      <c r="D14" s="144" t="s">
        <v>439</v>
      </c>
      <c r="F14" s="400"/>
      <c r="G14" s="400"/>
      <c r="H14" s="476">
        <v>107856585</v>
      </c>
      <c r="I14" s="55"/>
      <c r="J14" s="56"/>
      <c r="K14" s="485"/>
      <c r="L14" s="485"/>
      <c r="M14" s="56">
        <v>0</v>
      </c>
      <c r="N14" s="55"/>
      <c r="O14" s="56"/>
      <c r="P14" s="485"/>
      <c r="Q14" s="485"/>
      <c r="R14" s="56">
        <v>0</v>
      </c>
      <c r="S14" s="55"/>
      <c r="T14" s="56"/>
      <c r="U14" s="485"/>
      <c r="V14" s="485"/>
      <c r="W14" s="56">
        <v>0</v>
      </c>
      <c r="X14" s="55"/>
      <c r="Y14" s="56"/>
      <c r="Z14" s="485"/>
      <c r="AA14" s="485"/>
      <c r="AB14" s="56">
        <v>0</v>
      </c>
      <c r="AC14" s="55"/>
      <c r="AD14" s="56"/>
      <c r="AE14" s="485"/>
      <c r="AF14" s="485"/>
      <c r="AG14" s="56">
        <v>0</v>
      </c>
      <c r="AH14" s="55"/>
      <c r="AI14" s="56"/>
      <c r="AJ14" s="485"/>
      <c r="AK14" s="485"/>
      <c r="AL14" s="56">
        <v>0</v>
      </c>
      <c r="AM14" s="55"/>
      <c r="AN14" s="56"/>
      <c r="AO14" s="485"/>
      <c r="AP14" s="485"/>
      <c r="AQ14" s="56">
        <v>0</v>
      </c>
      <c r="AR14" s="55"/>
      <c r="AS14" s="56"/>
      <c r="AT14" s="485"/>
      <c r="AU14" s="485"/>
      <c r="AV14" s="56">
        <v>0</v>
      </c>
      <c r="AW14" s="55"/>
      <c r="AX14" s="56"/>
      <c r="AY14" s="485"/>
      <c r="AZ14" s="485"/>
      <c r="BA14" s="56">
        <v>0</v>
      </c>
      <c r="BB14" s="55"/>
      <c r="BC14" s="56"/>
      <c r="BD14" s="485"/>
      <c r="BE14" s="485"/>
      <c r="BF14" s="56">
        <v>0</v>
      </c>
      <c r="BG14" s="55"/>
      <c r="BH14" s="56"/>
      <c r="BI14" s="485"/>
      <c r="BJ14" s="485"/>
      <c r="BK14" s="56">
        <v>0</v>
      </c>
      <c r="BL14" s="55"/>
      <c r="BM14" s="56"/>
      <c r="BN14" s="485"/>
      <c r="BO14" s="485"/>
      <c r="BP14" s="56">
        <v>0</v>
      </c>
      <c r="BQ14" s="55"/>
      <c r="BR14" s="56"/>
      <c r="BS14" s="485"/>
      <c r="BT14" s="485"/>
      <c r="BU14" s="56">
        <v>0</v>
      </c>
      <c r="BV14" s="55"/>
      <c r="BW14" s="56"/>
      <c r="BX14" s="485"/>
      <c r="BY14" s="485"/>
      <c r="BZ14" s="56">
        <v>54537922</v>
      </c>
      <c r="CA14" s="55"/>
      <c r="CB14" s="56"/>
      <c r="CC14" s="485"/>
      <c r="CD14" s="485"/>
      <c r="CE14" s="56">
        <v>0</v>
      </c>
      <c r="CF14" s="55"/>
      <c r="CG14" s="56"/>
      <c r="CH14" s="485"/>
      <c r="CI14" s="485"/>
      <c r="CJ14" s="56">
        <v>0</v>
      </c>
      <c r="CK14" s="55"/>
      <c r="CL14" s="56"/>
      <c r="CM14" s="485"/>
      <c r="CN14" s="485"/>
      <c r="CO14" s="56">
        <v>0</v>
      </c>
      <c r="CP14" s="55"/>
      <c r="CQ14" s="56"/>
      <c r="CR14" s="485"/>
      <c r="CS14" s="485"/>
      <c r="CT14" s="56">
        <v>0</v>
      </c>
      <c r="CU14" s="55"/>
      <c r="CV14" s="56"/>
      <c r="CW14" s="485"/>
      <c r="CX14" s="485"/>
      <c r="CY14" s="56">
        <v>0</v>
      </c>
      <c r="CZ14" s="55"/>
      <c r="DA14" s="56"/>
      <c r="DB14" s="485"/>
      <c r="DC14" s="485"/>
      <c r="DD14" s="56">
        <v>0</v>
      </c>
      <c r="DE14" s="55"/>
      <c r="DF14" s="56"/>
      <c r="DG14" s="485"/>
      <c r="DH14" s="485"/>
      <c r="DI14" s="56">
        <v>0</v>
      </c>
      <c r="DJ14" s="55"/>
      <c r="DK14" s="56"/>
      <c r="DL14" s="485"/>
      <c r="DM14" s="485"/>
      <c r="DN14" s="56">
        <v>0</v>
      </c>
      <c r="DO14" s="55"/>
      <c r="DP14" s="56"/>
      <c r="DQ14" s="485"/>
      <c r="DR14" s="485"/>
      <c r="DS14" s="56">
        <v>0</v>
      </c>
      <c r="DT14" s="55"/>
      <c r="DU14" s="56"/>
      <c r="DV14" s="485"/>
      <c r="DW14" s="485"/>
      <c r="DX14" s="56">
        <v>54537922</v>
      </c>
      <c r="DY14" s="55"/>
      <c r="DZ14" s="56"/>
      <c r="EA14" s="485"/>
      <c r="EB14" s="485"/>
      <c r="EC14" s="56">
        <v>0</v>
      </c>
      <c r="ED14" s="55"/>
      <c r="EE14" s="56"/>
      <c r="EF14" s="485"/>
      <c r="EG14" s="485"/>
      <c r="EH14" s="56">
        <v>0</v>
      </c>
      <c r="EI14" s="55"/>
      <c r="EJ14" s="56"/>
      <c r="EK14" s="485"/>
      <c r="EL14" s="485"/>
      <c r="EM14" s="56">
        <v>0</v>
      </c>
      <c r="EN14" s="414"/>
      <c r="EP14" s="144"/>
    </row>
    <row r="15" spans="4:146" ht="12.75" customHeight="1" x14ac:dyDescent="0.3">
      <c r="D15" s="144" t="s">
        <v>440</v>
      </c>
      <c r="F15" s="400"/>
      <c r="G15" s="400"/>
      <c r="H15" s="56">
        <v>0</v>
      </c>
      <c r="I15" s="55"/>
      <c r="J15" s="56"/>
      <c r="K15" s="485"/>
      <c r="L15" s="485"/>
      <c r="M15" s="56">
        <v>0</v>
      </c>
      <c r="N15" s="55"/>
      <c r="O15" s="56"/>
      <c r="P15" s="485"/>
      <c r="Q15" s="485"/>
      <c r="R15" s="56">
        <v>0</v>
      </c>
      <c r="S15" s="55"/>
      <c r="T15" s="56"/>
      <c r="U15" s="485"/>
      <c r="V15" s="485"/>
      <c r="W15" s="56">
        <v>0</v>
      </c>
      <c r="X15" s="55"/>
      <c r="Y15" s="56"/>
      <c r="Z15" s="485"/>
      <c r="AA15" s="485"/>
      <c r="AB15" s="56">
        <v>0</v>
      </c>
      <c r="AC15" s="55"/>
      <c r="AD15" s="56"/>
      <c r="AE15" s="485"/>
      <c r="AF15" s="485"/>
      <c r="AG15" s="56">
        <v>0</v>
      </c>
      <c r="AH15" s="55"/>
      <c r="AI15" s="56"/>
      <c r="AJ15" s="485"/>
      <c r="AK15" s="485"/>
      <c r="AL15" s="56">
        <v>0</v>
      </c>
      <c r="AM15" s="55"/>
      <c r="AN15" s="56"/>
      <c r="AO15" s="485"/>
      <c r="AP15" s="485"/>
      <c r="AQ15" s="56">
        <v>0</v>
      </c>
      <c r="AR15" s="55"/>
      <c r="AS15" s="56"/>
      <c r="AT15" s="485"/>
      <c r="AU15" s="485"/>
      <c r="AV15" s="56">
        <v>0</v>
      </c>
      <c r="AW15" s="55"/>
      <c r="AX15" s="56"/>
      <c r="AY15" s="485"/>
      <c r="AZ15" s="485"/>
      <c r="BA15" s="56">
        <v>0</v>
      </c>
      <c r="BB15" s="55"/>
      <c r="BC15" s="56"/>
      <c r="BD15" s="485"/>
      <c r="BE15" s="485"/>
      <c r="BF15" s="56">
        <v>0</v>
      </c>
      <c r="BG15" s="55"/>
      <c r="BH15" s="56"/>
      <c r="BI15" s="485"/>
      <c r="BJ15" s="485"/>
      <c r="BK15" s="56">
        <v>0</v>
      </c>
      <c r="BL15" s="55"/>
      <c r="BM15" s="56"/>
      <c r="BN15" s="485"/>
      <c r="BO15" s="485"/>
      <c r="BP15" s="56">
        <v>0</v>
      </c>
      <c r="BQ15" s="55"/>
      <c r="BR15" s="56"/>
      <c r="BS15" s="485"/>
      <c r="BT15" s="485"/>
      <c r="BU15" s="56">
        <v>0</v>
      </c>
      <c r="BV15" s="55"/>
      <c r="BW15" s="56"/>
      <c r="BX15" s="485"/>
      <c r="BY15" s="485"/>
      <c r="BZ15" s="56">
        <v>3</v>
      </c>
      <c r="CA15" s="55"/>
      <c r="CB15" s="56"/>
      <c r="CC15" s="485"/>
      <c r="CD15" s="485"/>
      <c r="CE15" s="56">
        <v>1</v>
      </c>
      <c r="CF15" s="55"/>
      <c r="CG15" s="56"/>
      <c r="CH15" s="485"/>
      <c r="CI15" s="485"/>
      <c r="CJ15" s="56">
        <v>0</v>
      </c>
      <c r="CK15" s="55"/>
      <c r="CL15" s="56"/>
      <c r="CM15" s="485"/>
      <c r="CN15" s="485"/>
      <c r="CO15" s="56">
        <v>2</v>
      </c>
      <c r="CP15" s="55"/>
      <c r="CQ15" s="56"/>
      <c r="CR15" s="485"/>
      <c r="CS15" s="485"/>
      <c r="CT15" s="56">
        <v>0</v>
      </c>
      <c r="CU15" s="55"/>
      <c r="CV15" s="56"/>
      <c r="CW15" s="485"/>
      <c r="CX15" s="485"/>
      <c r="CY15" s="56">
        <v>0</v>
      </c>
      <c r="CZ15" s="55"/>
      <c r="DA15" s="56"/>
      <c r="DB15" s="485"/>
      <c r="DC15" s="485"/>
      <c r="DD15" s="56">
        <v>0</v>
      </c>
      <c r="DE15" s="55"/>
      <c r="DF15" s="56"/>
      <c r="DG15" s="485"/>
      <c r="DH15" s="485"/>
      <c r="DI15" s="56">
        <v>0</v>
      </c>
      <c r="DJ15" s="55"/>
      <c r="DK15" s="56"/>
      <c r="DL15" s="485"/>
      <c r="DM15" s="485"/>
      <c r="DN15" s="56">
        <v>0</v>
      </c>
      <c r="DO15" s="55"/>
      <c r="DP15" s="56"/>
      <c r="DQ15" s="485"/>
      <c r="DR15" s="485"/>
      <c r="DS15" s="56">
        <v>0</v>
      </c>
      <c r="DT15" s="55"/>
      <c r="DU15" s="56"/>
      <c r="DV15" s="485"/>
      <c r="DW15" s="485"/>
      <c r="DX15" s="56">
        <v>0</v>
      </c>
      <c r="DY15" s="55"/>
      <c r="DZ15" s="56"/>
      <c r="EA15" s="485"/>
      <c r="EB15" s="485"/>
      <c r="EC15" s="56">
        <v>0</v>
      </c>
      <c r="ED15" s="55"/>
      <c r="EE15" s="56"/>
      <c r="EF15" s="485"/>
      <c r="EG15" s="485"/>
      <c r="EH15" s="56">
        <v>0</v>
      </c>
      <c r="EI15" s="55"/>
      <c r="EJ15" s="56"/>
      <c r="EK15" s="485"/>
      <c r="EL15" s="485"/>
      <c r="EM15" s="56">
        <v>3</v>
      </c>
      <c r="EN15" s="55"/>
      <c r="EP15" s="144"/>
    </row>
    <row r="16" spans="4:146" ht="12.75" customHeight="1" x14ac:dyDescent="0.3">
      <c r="D16" s="144" t="s">
        <v>361</v>
      </c>
      <c r="F16" s="400"/>
      <c r="G16" s="400"/>
      <c r="H16" s="56">
        <v>3500000</v>
      </c>
      <c r="I16" s="55"/>
      <c r="J16" s="56"/>
      <c r="K16" s="485"/>
      <c r="L16" s="485"/>
      <c r="M16" s="56">
        <v>1891839</v>
      </c>
      <c r="N16" s="55"/>
      <c r="O16" s="56"/>
      <c r="P16" s="485"/>
      <c r="Q16" s="485"/>
      <c r="R16" s="56">
        <v>945747</v>
      </c>
      <c r="S16" s="55"/>
      <c r="T16" s="56"/>
      <c r="U16" s="485"/>
      <c r="V16" s="485"/>
      <c r="W16" s="56">
        <v>413290</v>
      </c>
      <c r="X16" s="55"/>
      <c r="Y16" s="56"/>
      <c r="Z16" s="485"/>
      <c r="AA16" s="485"/>
      <c r="AB16" s="56">
        <v>0</v>
      </c>
      <c r="AC16" s="55"/>
      <c r="AD16" s="56"/>
      <c r="AE16" s="485"/>
      <c r="AF16" s="485"/>
      <c r="AG16" s="56">
        <v>0</v>
      </c>
      <c r="AH16" s="55"/>
      <c r="AI16" s="56"/>
      <c r="AJ16" s="485"/>
      <c r="AK16" s="485"/>
      <c r="AL16" s="56">
        <v>0</v>
      </c>
      <c r="AM16" s="55"/>
      <c r="AN16" s="56"/>
      <c r="AO16" s="485"/>
      <c r="AP16" s="485"/>
      <c r="AQ16" s="56">
        <v>0</v>
      </c>
      <c r="AR16" s="55"/>
      <c r="AS16" s="56"/>
      <c r="AT16" s="485"/>
      <c r="AU16" s="485"/>
      <c r="AV16" s="56">
        <v>0</v>
      </c>
      <c r="AW16" s="55"/>
      <c r="AX16" s="56"/>
      <c r="AY16" s="485"/>
      <c r="AZ16" s="485"/>
      <c r="BA16" s="56">
        <v>0</v>
      </c>
      <c r="BB16" s="55"/>
      <c r="BC16" s="56"/>
      <c r="BD16" s="485"/>
      <c r="BE16" s="485"/>
      <c r="BF16" s="56">
        <v>0</v>
      </c>
      <c r="BG16" s="55"/>
      <c r="BH16" s="56"/>
      <c r="BI16" s="485"/>
      <c r="BJ16" s="485"/>
      <c r="BK16" s="56">
        <v>0</v>
      </c>
      <c r="BL16" s="55"/>
      <c r="BM16" s="56"/>
      <c r="BN16" s="485"/>
      <c r="BO16" s="485"/>
      <c r="BP16" s="56">
        <v>0</v>
      </c>
      <c r="BQ16" s="55"/>
      <c r="BR16" s="56"/>
      <c r="BS16" s="485"/>
      <c r="BT16" s="485"/>
      <c r="BU16" s="56">
        <v>3250876</v>
      </c>
      <c r="BV16" s="55"/>
      <c r="BW16" s="56"/>
      <c r="BX16" s="485"/>
      <c r="BY16" s="485"/>
      <c r="BZ16" s="56">
        <v>6462769</v>
      </c>
      <c r="CA16" s="55"/>
      <c r="CB16" s="56"/>
      <c r="CC16" s="485"/>
      <c r="CD16" s="485"/>
      <c r="CE16" s="56">
        <v>874757</v>
      </c>
      <c r="CF16" s="55"/>
      <c r="CG16" s="56"/>
      <c r="CH16" s="485"/>
      <c r="CI16" s="485"/>
      <c r="CJ16" s="56">
        <v>1254261</v>
      </c>
      <c r="CK16" s="55"/>
      <c r="CL16" s="56"/>
      <c r="CM16" s="485"/>
      <c r="CN16" s="485"/>
      <c r="CO16" s="56">
        <v>810873</v>
      </c>
      <c r="CP16" s="55"/>
      <c r="CQ16" s="56"/>
      <c r="CR16" s="485"/>
      <c r="CS16" s="485"/>
      <c r="CT16" s="56">
        <v>441159</v>
      </c>
      <c r="CU16" s="55"/>
      <c r="CV16" s="56"/>
      <c r="CW16" s="485"/>
      <c r="CX16" s="485"/>
      <c r="CY16" s="56">
        <v>396649</v>
      </c>
      <c r="CZ16" s="55"/>
      <c r="DA16" s="56"/>
      <c r="DB16" s="485"/>
      <c r="DC16" s="485"/>
      <c r="DD16" s="56">
        <v>474205</v>
      </c>
      <c r="DE16" s="55"/>
      <c r="DF16" s="56"/>
      <c r="DG16" s="485"/>
      <c r="DH16" s="485"/>
      <c r="DI16" s="56">
        <v>197318</v>
      </c>
      <c r="DJ16" s="55"/>
      <c r="DK16" s="56"/>
      <c r="DL16" s="485"/>
      <c r="DM16" s="485"/>
      <c r="DN16" s="56">
        <v>748772</v>
      </c>
      <c r="DO16" s="55"/>
      <c r="DP16" s="56"/>
      <c r="DQ16" s="485"/>
      <c r="DR16" s="485"/>
      <c r="DS16" s="56">
        <v>280537</v>
      </c>
      <c r="DT16" s="55"/>
      <c r="DU16" s="56"/>
      <c r="DV16" s="485"/>
      <c r="DW16" s="485"/>
      <c r="DX16" s="56">
        <v>251273</v>
      </c>
      <c r="DY16" s="55"/>
      <c r="DZ16" s="56"/>
      <c r="EA16" s="485"/>
      <c r="EB16" s="485"/>
      <c r="EC16" s="56">
        <v>346836</v>
      </c>
      <c r="ED16" s="55"/>
      <c r="EE16" s="56"/>
      <c r="EF16" s="485"/>
      <c r="EG16" s="485"/>
      <c r="EH16" s="56">
        <v>386129</v>
      </c>
      <c r="EI16" s="55"/>
      <c r="EJ16" s="56"/>
      <c r="EK16" s="485"/>
      <c r="EL16" s="485"/>
      <c r="EM16" s="56">
        <v>2939891</v>
      </c>
      <c r="EN16" s="55"/>
      <c r="EP16" s="144"/>
    </row>
    <row r="17" spans="4:146" x14ac:dyDescent="0.3">
      <c r="D17" s="144" t="s">
        <v>441</v>
      </c>
      <c r="F17" s="400"/>
      <c r="G17" s="420"/>
      <c r="H17" s="121">
        <v>0</v>
      </c>
      <c r="I17" s="120"/>
      <c r="J17" s="56"/>
      <c r="K17" s="485"/>
      <c r="L17" s="494"/>
      <c r="M17" s="121">
        <v>0</v>
      </c>
      <c r="N17" s="120"/>
      <c r="O17" s="56"/>
      <c r="P17" s="485"/>
      <c r="Q17" s="494"/>
      <c r="R17" s="121">
        <v>0</v>
      </c>
      <c r="S17" s="120"/>
      <c r="T17" s="56"/>
      <c r="U17" s="485"/>
      <c r="V17" s="494"/>
      <c r="W17" s="121">
        <v>0</v>
      </c>
      <c r="X17" s="120"/>
      <c r="Y17" s="56"/>
      <c r="Z17" s="485"/>
      <c r="AA17" s="494"/>
      <c r="AB17" s="121">
        <v>0</v>
      </c>
      <c r="AC17" s="120"/>
      <c r="AD17" s="56"/>
      <c r="AE17" s="485"/>
      <c r="AF17" s="494"/>
      <c r="AG17" s="121">
        <v>0</v>
      </c>
      <c r="AH17" s="120"/>
      <c r="AI17" s="56"/>
      <c r="AJ17" s="485"/>
      <c r="AK17" s="494"/>
      <c r="AL17" s="121">
        <v>0</v>
      </c>
      <c r="AM17" s="120"/>
      <c r="AN17" s="56"/>
      <c r="AO17" s="485"/>
      <c r="AP17" s="494"/>
      <c r="AQ17" s="121">
        <v>0</v>
      </c>
      <c r="AR17" s="120"/>
      <c r="AS17" s="56"/>
      <c r="AT17" s="485"/>
      <c r="AU17" s="494"/>
      <c r="AV17" s="121">
        <v>0</v>
      </c>
      <c r="AW17" s="120"/>
      <c r="AX17" s="56"/>
      <c r="AY17" s="485"/>
      <c r="AZ17" s="494"/>
      <c r="BA17" s="121">
        <v>0</v>
      </c>
      <c r="BB17" s="120"/>
      <c r="BC17" s="56"/>
      <c r="BD17" s="485"/>
      <c r="BE17" s="494"/>
      <c r="BF17" s="121">
        <v>0</v>
      </c>
      <c r="BG17" s="120"/>
      <c r="BH17" s="56"/>
      <c r="BI17" s="485"/>
      <c r="BJ17" s="494"/>
      <c r="BK17" s="121">
        <v>0</v>
      </c>
      <c r="BL17" s="120"/>
      <c r="BM17" s="56"/>
      <c r="BN17" s="485"/>
      <c r="BO17" s="494"/>
      <c r="BP17" s="121">
        <v>0</v>
      </c>
      <c r="BQ17" s="120"/>
      <c r="BR17" s="56"/>
      <c r="BS17" s="485"/>
      <c r="BT17" s="494"/>
      <c r="BU17" s="121">
        <v>0</v>
      </c>
      <c r="BV17" s="120"/>
      <c r="BW17" s="56"/>
      <c r="BX17" s="485"/>
      <c r="BY17" s="494"/>
      <c r="BZ17" s="121">
        <v>0</v>
      </c>
      <c r="CA17" s="120"/>
      <c r="CB17" s="56"/>
      <c r="CC17" s="485"/>
      <c r="CD17" s="494"/>
      <c r="CE17" s="121">
        <v>0</v>
      </c>
      <c r="CF17" s="120"/>
      <c r="CG17" s="56"/>
      <c r="CH17" s="485"/>
      <c r="CI17" s="494"/>
      <c r="CJ17" s="121">
        <v>0</v>
      </c>
      <c r="CK17" s="120"/>
      <c r="CL17" s="56"/>
      <c r="CM17" s="485"/>
      <c r="CN17" s="494"/>
      <c r="CO17" s="121">
        <v>0</v>
      </c>
      <c r="CP17" s="120"/>
      <c r="CQ17" s="56"/>
      <c r="CR17" s="485"/>
      <c r="CS17" s="494"/>
      <c r="CT17" s="121">
        <v>0</v>
      </c>
      <c r="CU17" s="120"/>
      <c r="CV17" s="56"/>
      <c r="CW17" s="485"/>
      <c r="CX17" s="494"/>
      <c r="CY17" s="121">
        <v>0</v>
      </c>
      <c r="CZ17" s="120"/>
      <c r="DA17" s="56"/>
      <c r="DB17" s="485"/>
      <c r="DC17" s="494"/>
      <c r="DD17" s="121">
        <v>0</v>
      </c>
      <c r="DE17" s="120"/>
      <c r="DF17" s="56"/>
      <c r="DG17" s="485"/>
      <c r="DH17" s="494"/>
      <c r="DI17" s="121">
        <v>0</v>
      </c>
      <c r="DJ17" s="120"/>
      <c r="DK17" s="56"/>
      <c r="DL17" s="485"/>
      <c r="DM17" s="494"/>
      <c r="DN17" s="121">
        <v>0</v>
      </c>
      <c r="DO17" s="120"/>
      <c r="DP17" s="56"/>
      <c r="DQ17" s="485"/>
      <c r="DR17" s="494"/>
      <c r="DS17" s="121">
        <v>0</v>
      </c>
      <c r="DT17" s="120"/>
      <c r="DU17" s="56"/>
      <c r="DV17" s="485"/>
      <c r="DW17" s="494"/>
      <c r="DX17" s="121">
        <v>0</v>
      </c>
      <c r="DY17" s="120"/>
      <c r="DZ17" s="56"/>
      <c r="EA17" s="485"/>
      <c r="EB17" s="494"/>
      <c r="EC17" s="121">
        <v>0</v>
      </c>
      <c r="ED17" s="120"/>
      <c r="EE17" s="56"/>
      <c r="EF17" s="485"/>
      <c r="EG17" s="494"/>
      <c r="EH17" s="121">
        <v>0</v>
      </c>
      <c r="EI17" s="120"/>
      <c r="EJ17" s="56"/>
      <c r="EK17" s="485"/>
      <c r="EL17" s="494"/>
      <c r="EM17" s="121">
        <v>0</v>
      </c>
      <c r="EN17" s="120"/>
      <c r="EP17" s="144"/>
    </row>
    <row r="18" spans="4:146" x14ac:dyDescent="0.3">
      <c r="D18" s="144"/>
      <c r="F18" s="400"/>
      <c r="H18" s="56"/>
      <c r="I18" s="56"/>
      <c r="J18" s="56"/>
      <c r="K18" s="485"/>
      <c r="L18" s="56"/>
      <c r="M18" s="56"/>
      <c r="N18" s="56"/>
      <c r="O18" s="56"/>
      <c r="P18" s="485"/>
      <c r="Q18" s="56"/>
      <c r="R18" s="56"/>
      <c r="S18" s="56"/>
      <c r="T18" s="56"/>
      <c r="U18" s="485"/>
      <c r="V18" s="56"/>
      <c r="W18" s="56"/>
      <c r="X18" s="56"/>
      <c r="Y18" s="56"/>
      <c r="Z18" s="485"/>
      <c r="AA18" s="56"/>
      <c r="AB18" s="56"/>
      <c r="AC18" s="56"/>
      <c r="AD18" s="56"/>
      <c r="AE18" s="485"/>
      <c r="AF18" s="56"/>
      <c r="AG18" s="56"/>
      <c r="AH18" s="56"/>
      <c r="AI18" s="56"/>
      <c r="AJ18" s="485"/>
      <c r="AK18" s="56"/>
      <c r="AL18" s="56"/>
      <c r="AM18" s="56"/>
      <c r="AN18" s="56"/>
      <c r="AO18" s="485"/>
      <c r="AP18" s="56"/>
      <c r="AQ18" s="56"/>
      <c r="AR18" s="56"/>
      <c r="AS18" s="56"/>
      <c r="AT18" s="485"/>
      <c r="AU18" s="56"/>
      <c r="AV18" s="56"/>
      <c r="AW18" s="56"/>
      <c r="AX18" s="56"/>
      <c r="AY18" s="485"/>
      <c r="AZ18" s="56"/>
      <c r="BA18" s="56"/>
      <c r="BB18" s="56"/>
      <c r="BC18" s="56"/>
      <c r="BD18" s="485"/>
      <c r="BE18" s="56"/>
      <c r="BF18" s="56"/>
      <c r="BG18" s="56"/>
      <c r="BH18" s="56"/>
      <c r="BI18" s="485"/>
      <c r="BJ18" s="56"/>
      <c r="BK18" s="56"/>
      <c r="BL18" s="56"/>
      <c r="BM18" s="56"/>
      <c r="BN18" s="485"/>
      <c r="BO18" s="56"/>
      <c r="BP18" s="56"/>
      <c r="BQ18" s="56"/>
      <c r="BR18" s="56"/>
      <c r="BS18" s="485"/>
      <c r="BT18" s="56"/>
      <c r="BU18" s="56"/>
      <c r="BV18" s="56"/>
      <c r="BW18" s="56"/>
      <c r="BX18" s="485"/>
      <c r="BY18" s="56"/>
      <c r="BZ18" s="56"/>
      <c r="CA18" s="56"/>
      <c r="CB18" s="56"/>
      <c r="CC18" s="485"/>
      <c r="CD18" s="56"/>
      <c r="CE18" s="56"/>
      <c r="CF18" s="56"/>
      <c r="CG18" s="56"/>
      <c r="CH18" s="485"/>
      <c r="CI18" s="56"/>
      <c r="CJ18" s="56"/>
      <c r="CK18" s="56"/>
      <c r="CL18" s="56"/>
      <c r="CM18" s="485"/>
      <c r="CN18" s="56"/>
      <c r="CO18" s="56"/>
      <c r="CP18" s="56"/>
      <c r="CQ18" s="56"/>
      <c r="CR18" s="485"/>
      <c r="CS18" s="56"/>
      <c r="CT18" s="56"/>
      <c r="CU18" s="56"/>
      <c r="CV18" s="56"/>
      <c r="CW18" s="485"/>
      <c r="CX18" s="56"/>
      <c r="CY18" s="56"/>
      <c r="CZ18" s="56"/>
      <c r="DA18" s="56"/>
      <c r="DB18" s="485"/>
      <c r="DC18" s="56"/>
      <c r="DD18" s="56"/>
      <c r="DE18" s="56"/>
      <c r="DF18" s="56"/>
      <c r="DG18" s="485"/>
      <c r="DH18" s="56"/>
      <c r="DI18" s="56"/>
      <c r="DJ18" s="56"/>
      <c r="DK18" s="56"/>
      <c r="DL18" s="485"/>
      <c r="DM18" s="56"/>
      <c r="DN18" s="56"/>
      <c r="DO18" s="56"/>
      <c r="DP18" s="56"/>
      <c r="DQ18" s="485"/>
      <c r="DR18" s="56"/>
      <c r="DS18" s="56"/>
      <c r="DT18" s="56"/>
      <c r="DU18" s="56"/>
      <c r="DV18" s="485"/>
      <c r="DW18" s="56"/>
      <c r="DX18" s="56"/>
      <c r="DY18" s="56"/>
      <c r="DZ18" s="56"/>
      <c r="EA18" s="485"/>
      <c r="EB18" s="56"/>
      <c r="EC18" s="56"/>
      <c r="ED18" s="56"/>
      <c r="EE18" s="56"/>
      <c r="EF18" s="485"/>
      <c r="EG18" s="56"/>
      <c r="EH18" s="56"/>
      <c r="EI18" s="56"/>
      <c r="EJ18" s="56"/>
      <c r="EK18" s="485"/>
      <c r="EL18" s="56"/>
      <c r="EM18" s="56"/>
      <c r="EP18" s="144"/>
    </row>
    <row r="19" spans="4:146" s="145" customFormat="1" x14ac:dyDescent="0.3">
      <c r="D19" s="201" t="s">
        <v>363</v>
      </c>
      <c r="F19" s="402"/>
      <c r="H19" s="49">
        <v>0</v>
      </c>
      <c r="I19" s="49"/>
      <c r="J19" s="49"/>
      <c r="K19" s="118"/>
      <c r="L19" s="49"/>
      <c r="M19" s="49">
        <v>0</v>
      </c>
      <c r="N19" s="49"/>
      <c r="O19" s="49"/>
      <c r="P19" s="118"/>
      <c r="Q19" s="49"/>
      <c r="R19" s="49">
        <v>0</v>
      </c>
      <c r="S19" s="49"/>
      <c r="T19" s="49"/>
      <c r="U19" s="118"/>
      <c r="V19" s="49"/>
      <c r="W19" s="49">
        <v>0</v>
      </c>
      <c r="X19" s="49"/>
      <c r="Y19" s="49"/>
      <c r="Z19" s="118"/>
      <c r="AA19" s="49"/>
      <c r="AB19" s="49">
        <v>0</v>
      </c>
      <c r="AC19" s="49"/>
      <c r="AD19" s="49"/>
      <c r="AE19" s="118"/>
      <c r="AF19" s="49"/>
      <c r="AG19" s="49">
        <v>0</v>
      </c>
      <c r="AH19" s="49"/>
      <c r="AI19" s="49"/>
      <c r="AJ19" s="118"/>
      <c r="AK19" s="49"/>
      <c r="AL19" s="49">
        <v>0</v>
      </c>
      <c r="AM19" s="49"/>
      <c r="AN19" s="49"/>
      <c r="AO19" s="118"/>
      <c r="AP19" s="49"/>
      <c r="AQ19" s="49">
        <v>0</v>
      </c>
      <c r="AR19" s="49"/>
      <c r="AS19" s="49"/>
      <c r="AT19" s="118"/>
      <c r="AU19" s="49"/>
      <c r="AV19" s="49">
        <v>0</v>
      </c>
      <c r="AW19" s="49"/>
      <c r="AX19" s="49"/>
      <c r="AY19" s="118"/>
      <c r="AZ19" s="49"/>
      <c r="BA19" s="49">
        <v>0</v>
      </c>
      <c r="BB19" s="49"/>
      <c r="BC19" s="49"/>
      <c r="BD19" s="118"/>
      <c r="BE19" s="49"/>
      <c r="BF19" s="49">
        <v>0</v>
      </c>
      <c r="BG19" s="49"/>
      <c r="BH19" s="49"/>
      <c r="BI19" s="118"/>
      <c r="BJ19" s="49"/>
      <c r="BK19" s="49">
        <v>0</v>
      </c>
      <c r="BL19" s="49"/>
      <c r="BM19" s="49"/>
      <c r="BN19" s="118"/>
      <c r="BO19" s="49"/>
      <c r="BP19" s="49">
        <v>0</v>
      </c>
      <c r="BQ19" s="49"/>
      <c r="BR19" s="49"/>
      <c r="BS19" s="118"/>
      <c r="BT19" s="136"/>
      <c r="BU19" s="49">
        <v>0</v>
      </c>
      <c r="BV19" s="56"/>
      <c r="BW19" s="49"/>
      <c r="BX19" s="118"/>
      <c r="BY19" s="49"/>
      <c r="BZ19" s="49">
        <v>54537922</v>
      </c>
      <c r="CA19" s="49"/>
      <c r="CB19" s="49"/>
      <c r="CC19" s="118"/>
      <c r="CD19" s="49"/>
      <c r="CE19" s="49">
        <v>0</v>
      </c>
      <c r="CF19" s="49"/>
      <c r="CG19" s="49"/>
      <c r="CH19" s="118"/>
      <c r="CI19" s="49"/>
      <c r="CJ19" s="49">
        <v>0</v>
      </c>
      <c r="CK19" s="49"/>
      <c r="CL19" s="49"/>
      <c r="CM19" s="118"/>
      <c r="CN19" s="49"/>
      <c r="CO19" s="49">
        <v>0</v>
      </c>
      <c r="CP19" s="49"/>
      <c r="CQ19" s="49"/>
      <c r="CR19" s="118"/>
      <c r="CS19" s="49"/>
      <c r="CT19" s="49">
        <v>0</v>
      </c>
      <c r="CU19" s="49"/>
      <c r="CV19" s="49"/>
      <c r="CW19" s="118"/>
      <c r="CX19" s="49"/>
      <c r="CY19" s="49">
        <v>0</v>
      </c>
      <c r="CZ19" s="49"/>
      <c r="DA19" s="49"/>
      <c r="DB19" s="118"/>
      <c r="DC19" s="49"/>
      <c r="DD19" s="49">
        <v>0</v>
      </c>
      <c r="DE19" s="49"/>
      <c r="DF19" s="49"/>
      <c r="DG19" s="118"/>
      <c r="DH19" s="49"/>
      <c r="DI19" s="49">
        <v>0</v>
      </c>
      <c r="DJ19" s="49"/>
      <c r="DK19" s="49"/>
      <c r="DL19" s="118"/>
      <c r="DM19" s="49"/>
      <c r="DN19" s="49">
        <v>0</v>
      </c>
      <c r="DO19" s="49"/>
      <c r="DP19" s="49"/>
      <c r="DQ19" s="118"/>
      <c r="DR19" s="49"/>
      <c r="DS19" s="49">
        <v>0</v>
      </c>
      <c r="DT19" s="49"/>
      <c r="DU19" s="49"/>
      <c r="DV19" s="118"/>
      <c r="DW19" s="49"/>
      <c r="DX19" s="49">
        <v>54537922</v>
      </c>
      <c r="DY19" s="49"/>
      <c r="DZ19" s="49"/>
      <c r="EA19" s="118"/>
      <c r="EB19" s="49"/>
      <c r="EC19" s="49">
        <v>0</v>
      </c>
      <c r="ED19" s="49"/>
      <c r="EE19" s="49"/>
      <c r="EF19" s="118"/>
      <c r="EG19" s="49"/>
      <c r="EH19" s="49">
        <v>0</v>
      </c>
      <c r="EI19" s="49"/>
      <c r="EJ19" s="49"/>
      <c r="EK19" s="118"/>
      <c r="EL19" s="49"/>
      <c r="EM19" s="49">
        <v>0</v>
      </c>
      <c r="EP19" s="201"/>
    </row>
    <row r="20" spans="4:146" x14ac:dyDescent="0.3">
      <c r="D20" s="144" t="s">
        <v>442</v>
      </c>
      <c r="F20" s="400"/>
      <c r="G20" s="406"/>
      <c r="H20" s="483">
        <v>0</v>
      </c>
      <c r="I20" s="484"/>
      <c r="J20" s="56"/>
      <c r="K20" s="485"/>
      <c r="L20" s="486"/>
      <c r="M20" s="483">
        <v>0</v>
      </c>
      <c r="N20" s="484"/>
      <c r="O20" s="56"/>
      <c r="P20" s="485"/>
      <c r="Q20" s="486"/>
      <c r="R20" s="483">
        <v>0</v>
      </c>
      <c r="S20" s="484"/>
      <c r="T20" s="56"/>
      <c r="U20" s="53"/>
      <c r="V20" s="486"/>
      <c r="W20" s="483">
        <v>0</v>
      </c>
      <c r="X20" s="484"/>
      <c r="Y20" s="56"/>
      <c r="Z20" s="485"/>
      <c r="AA20" s="486"/>
      <c r="AB20" s="483">
        <v>0</v>
      </c>
      <c r="AC20" s="484"/>
      <c r="AD20" s="56"/>
      <c r="AE20" s="485"/>
      <c r="AF20" s="486"/>
      <c r="AG20" s="483">
        <v>0</v>
      </c>
      <c r="AH20" s="484"/>
      <c r="AI20" s="56"/>
      <c r="AJ20" s="485"/>
      <c r="AK20" s="486"/>
      <c r="AL20" s="483">
        <v>0</v>
      </c>
      <c r="AM20" s="484"/>
      <c r="AN20" s="56"/>
      <c r="AO20" s="485"/>
      <c r="AP20" s="486"/>
      <c r="AQ20" s="483">
        <v>0</v>
      </c>
      <c r="AR20" s="484"/>
      <c r="AS20" s="56"/>
      <c r="AT20" s="485"/>
      <c r="AU20" s="486"/>
      <c r="AV20" s="483">
        <v>0</v>
      </c>
      <c r="AW20" s="484"/>
      <c r="AX20" s="56"/>
      <c r="AY20" s="485"/>
      <c r="AZ20" s="486"/>
      <c r="BA20" s="483">
        <v>0</v>
      </c>
      <c r="BB20" s="484"/>
      <c r="BC20" s="56"/>
      <c r="BD20" s="485"/>
      <c r="BE20" s="486"/>
      <c r="BF20" s="483">
        <v>0</v>
      </c>
      <c r="BG20" s="484"/>
      <c r="BH20" s="56"/>
      <c r="BI20" s="485"/>
      <c r="BJ20" s="486"/>
      <c r="BK20" s="483">
        <v>0</v>
      </c>
      <c r="BL20" s="484"/>
      <c r="BM20" s="56"/>
      <c r="BN20" s="485"/>
      <c r="BO20" s="486"/>
      <c r="BP20" s="483">
        <v>0</v>
      </c>
      <c r="BQ20" s="484"/>
      <c r="BR20" s="56"/>
      <c r="BS20" s="485"/>
      <c r="BT20" s="406"/>
      <c r="BU20" s="483">
        <v>0</v>
      </c>
      <c r="BV20" s="484"/>
      <c r="BW20" s="56"/>
      <c r="BX20" s="485"/>
      <c r="BY20" s="486"/>
      <c r="BZ20" s="483">
        <v>29385000</v>
      </c>
      <c r="CA20" s="484"/>
      <c r="CB20" s="56"/>
      <c r="CC20" s="485"/>
      <c r="CD20" s="486"/>
      <c r="CE20" s="483">
        <v>0</v>
      </c>
      <c r="CF20" s="484"/>
      <c r="CG20" s="56"/>
      <c r="CH20" s="485"/>
      <c r="CI20" s="486"/>
      <c r="CJ20" s="483">
        <v>0</v>
      </c>
      <c r="CK20" s="484"/>
      <c r="CL20" s="56"/>
      <c r="CM20" s="53"/>
      <c r="CN20" s="486"/>
      <c r="CO20" s="483">
        <v>0</v>
      </c>
      <c r="CP20" s="484"/>
      <c r="CQ20" s="56"/>
      <c r="CR20" s="485"/>
      <c r="CS20" s="486"/>
      <c r="CT20" s="483">
        <v>0</v>
      </c>
      <c r="CU20" s="484"/>
      <c r="CV20" s="56"/>
      <c r="CW20" s="485"/>
      <c r="CX20" s="486"/>
      <c r="CY20" s="483">
        <v>0</v>
      </c>
      <c r="CZ20" s="484"/>
      <c r="DA20" s="56"/>
      <c r="DB20" s="485"/>
      <c r="DC20" s="486"/>
      <c r="DD20" s="483">
        <v>0</v>
      </c>
      <c r="DE20" s="484"/>
      <c r="DF20" s="56"/>
      <c r="DG20" s="485"/>
      <c r="DH20" s="486"/>
      <c r="DI20" s="483">
        <v>0</v>
      </c>
      <c r="DJ20" s="484"/>
      <c r="DK20" s="56"/>
      <c r="DL20" s="485"/>
      <c r="DM20" s="486"/>
      <c r="DN20" s="483">
        <v>0</v>
      </c>
      <c r="DO20" s="484"/>
      <c r="DP20" s="56"/>
      <c r="DQ20" s="485"/>
      <c r="DR20" s="486"/>
      <c r="DS20" s="483">
        <v>0</v>
      </c>
      <c r="DT20" s="484"/>
      <c r="DU20" s="56"/>
      <c r="DV20" s="485"/>
      <c r="DW20" s="486"/>
      <c r="DX20" s="483">
        <v>29385000</v>
      </c>
      <c r="DY20" s="484"/>
      <c r="DZ20" s="56"/>
      <c r="EA20" s="485"/>
      <c r="EB20" s="486"/>
      <c r="EC20" s="483">
        <v>0</v>
      </c>
      <c r="ED20" s="484"/>
      <c r="EE20" s="56"/>
      <c r="EF20" s="485"/>
      <c r="EG20" s="486"/>
      <c r="EH20" s="483">
        <v>0</v>
      </c>
      <c r="EI20" s="484"/>
      <c r="EJ20" s="56"/>
      <c r="EK20" s="485"/>
      <c r="EL20" s="486"/>
      <c r="EM20" s="483">
        <v>0</v>
      </c>
      <c r="EN20" s="407"/>
      <c r="EP20" s="144"/>
    </row>
    <row r="21" spans="4:146" x14ac:dyDescent="0.3">
      <c r="D21" s="144" t="s">
        <v>367</v>
      </c>
      <c r="F21" s="400"/>
      <c r="G21" s="420"/>
      <c r="H21" s="121">
        <v>0</v>
      </c>
      <c r="I21" s="120"/>
      <c r="J21" s="56"/>
      <c r="K21" s="485"/>
      <c r="L21" s="494"/>
      <c r="M21" s="121">
        <v>0</v>
      </c>
      <c r="N21" s="120"/>
      <c r="O21" s="56"/>
      <c r="P21" s="485"/>
      <c r="Q21" s="494"/>
      <c r="R21" s="121">
        <v>0</v>
      </c>
      <c r="S21" s="120"/>
      <c r="T21" s="56"/>
      <c r="U21" s="53"/>
      <c r="V21" s="494"/>
      <c r="W21" s="121">
        <v>0</v>
      </c>
      <c r="X21" s="120"/>
      <c r="Y21" s="56"/>
      <c r="Z21" s="485"/>
      <c r="AA21" s="494"/>
      <c r="AB21" s="121">
        <v>0</v>
      </c>
      <c r="AC21" s="120"/>
      <c r="AD21" s="56"/>
      <c r="AE21" s="485"/>
      <c r="AF21" s="494"/>
      <c r="AG21" s="121">
        <v>0</v>
      </c>
      <c r="AH21" s="120"/>
      <c r="AI21" s="56"/>
      <c r="AJ21" s="485"/>
      <c r="AK21" s="494"/>
      <c r="AL21" s="121">
        <v>0</v>
      </c>
      <c r="AM21" s="120"/>
      <c r="AN21" s="56"/>
      <c r="AO21" s="485"/>
      <c r="AP21" s="494"/>
      <c r="AQ21" s="121">
        <v>0</v>
      </c>
      <c r="AR21" s="120"/>
      <c r="AS21" s="56"/>
      <c r="AT21" s="485"/>
      <c r="AU21" s="494"/>
      <c r="AV21" s="121">
        <v>0</v>
      </c>
      <c r="AW21" s="120"/>
      <c r="AX21" s="56"/>
      <c r="AY21" s="485"/>
      <c r="AZ21" s="494"/>
      <c r="BA21" s="121">
        <v>0</v>
      </c>
      <c r="BB21" s="120"/>
      <c r="BC21" s="56"/>
      <c r="BD21" s="485"/>
      <c r="BE21" s="494"/>
      <c r="BF21" s="121">
        <v>0</v>
      </c>
      <c r="BG21" s="120"/>
      <c r="BH21" s="56"/>
      <c r="BI21" s="485"/>
      <c r="BJ21" s="494"/>
      <c r="BK21" s="121">
        <v>0</v>
      </c>
      <c r="BL21" s="120"/>
      <c r="BM21" s="56"/>
      <c r="BN21" s="485"/>
      <c r="BO21" s="494"/>
      <c r="BP21" s="121">
        <v>0</v>
      </c>
      <c r="BQ21" s="120"/>
      <c r="BR21" s="56"/>
      <c r="BS21" s="485"/>
      <c r="BT21" s="420"/>
      <c r="BU21" s="121">
        <v>0</v>
      </c>
      <c r="BV21" s="120"/>
      <c r="BW21" s="56"/>
      <c r="BX21" s="485"/>
      <c r="BY21" s="494"/>
      <c r="BZ21" s="121">
        <v>25152922</v>
      </c>
      <c r="CA21" s="120"/>
      <c r="CB21" s="56"/>
      <c r="CC21" s="485"/>
      <c r="CD21" s="494"/>
      <c r="CE21" s="121">
        <v>0</v>
      </c>
      <c r="CF21" s="120"/>
      <c r="CG21" s="56"/>
      <c r="CH21" s="485"/>
      <c r="CI21" s="494"/>
      <c r="CJ21" s="121">
        <v>0</v>
      </c>
      <c r="CK21" s="120"/>
      <c r="CL21" s="56"/>
      <c r="CM21" s="53"/>
      <c r="CN21" s="494"/>
      <c r="CO21" s="121">
        <v>0</v>
      </c>
      <c r="CP21" s="120"/>
      <c r="CQ21" s="56"/>
      <c r="CR21" s="485"/>
      <c r="CS21" s="494"/>
      <c r="CT21" s="121">
        <v>0</v>
      </c>
      <c r="CU21" s="120"/>
      <c r="CV21" s="56"/>
      <c r="CW21" s="485"/>
      <c r="CX21" s="494"/>
      <c r="CY21" s="121">
        <v>0</v>
      </c>
      <c r="CZ21" s="120"/>
      <c r="DA21" s="56"/>
      <c r="DB21" s="485"/>
      <c r="DC21" s="494"/>
      <c r="DD21" s="121">
        <v>0</v>
      </c>
      <c r="DE21" s="120"/>
      <c r="DF21" s="56"/>
      <c r="DG21" s="485"/>
      <c r="DH21" s="494"/>
      <c r="DI21" s="121">
        <v>0</v>
      </c>
      <c r="DJ21" s="120"/>
      <c r="DK21" s="56"/>
      <c r="DL21" s="485"/>
      <c r="DM21" s="494"/>
      <c r="DN21" s="121">
        <v>0</v>
      </c>
      <c r="DO21" s="120"/>
      <c r="DP21" s="56"/>
      <c r="DQ21" s="485"/>
      <c r="DR21" s="494"/>
      <c r="DS21" s="121">
        <v>0</v>
      </c>
      <c r="DT21" s="120"/>
      <c r="DU21" s="56"/>
      <c r="DV21" s="485"/>
      <c r="DW21" s="494"/>
      <c r="DX21" s="121">
        <v>25152922</v>
      </c>
      <c r="DY21" s="120"/>
      <c r="DZ21" s="56"/>
      <c r="EA21" s="485"/>
      <c r="EB21" s="494"/>
      <c r="EC21" s="121">
        <v>0</v>
      </c>
      <c r="ED21" s="120"/>
      <c r="EE21" s="56"/>
      <c r="EF21" s="485"/>
      <c r="EG21" s="494"/>
      <c r="EH21" s="121">
        <v>0</v>
      </c>
      <c r="EI21" s="120"/>
      <c r="EJ21" s="56"/>
      <c r="EK21" s="485"/>
      <c r="EL21" s="494"/>
      <c r="EM21" s="121">
        <v>0</v>
      </c>
      <c r="EN21" s="422"/>
      <c r="EP21" s="144"/>
    </row>
    <row r="22" spans="4:146" x14ac:dyDescent="0.3">
      <c r="D22" s="144"/>
      <c r="F22" s="400"/>
      <c r="H22" s="56"/>
      <c r="I22" s="56"/>
      <c r="J22" s="56"/>
      <c r="K22" s="485"/>
      <c r="L22" s="56"/>
      <c r="M22" s="56"/>
      <c r="N22" s="56"/>
      <c r="O22" s="56"/>
      <c r="P22" s="485"/>
      <c r="Q22" s="56"/>
      <c r="R22" s="56"/>
      <c r="S22" s="56"/>
      <c r="T22" s="56"/>
      <c r="U22" s="485"/>
      <c r="V22" s="56"/>
      <c r="W22" s="56"/>
      <c r="X22" s="56"/>
      <c r="Y22" s="56"/>
      <c r="Z22" s="485"/>
      <c r="AA22" s="56"/>
      <c r="AB22" s="56"/>
      <c r="AC22" s="56"/>
      <c r="AD22" s="56"/>
      <c r="AE22" s="485"/>
      <c r="AF22" s="56"/>
      <c r="AG22" s="56"/>
      <c r="AH22" s="56"/>
      <c r="AI22" s="56"/>
      <c r="AJ22" s="485"/>
      <c r="AK22" s="56"/>
      <c r="AL22" s="56"/>
      <c r="AM22" s="56"/>
      <c r="AN22" s="56"/>
      <c r="AO22" s="485"/>
      <c r="AP22" s="56"/>
      <c r="AQ22" s="56"/>
      <c r="AR22" s="56"/>
      <c r="AS22" s="56"/>
      <c r="AT22" s="485"/>
      <c r="AU22" s="56"/>
      <c r="AV22" s="56"/>
      <c r="AW22" s="56"/>
      <c r="AX22" s="56"/>
      <c r="AY22" s="485"/>
      <c r="AZ22" s="56"/>
      <c r="BA22" s="56"/>
      <c r="BB22" s="56"/>
      <c r="BC22" s="56"/>
      <c r="BD22" s="485"/>
      <c r="BE22" s="56"/>
      <c r="BF22" s="56"/>
      <c r="BG22" s="56"/>
      <c r="BH22" s="56"/>
      <c r="BI22" s="485"/>
      <c r="BJ22" s="56"/>
      <c r="BK22" s="56"/>
      <c r="BL22" s="56"/>
      <c r="BM22" s="56"/>
      <c r="BN22" s="485"/>
      <c r="BO22" s="56"/>
      <c r="BP22" s="56"/>
      <c r="BQ22" s="56"/>
      <c r="BR22" s="56"/>
      <c r="BS22" s="485"/>
      <c r="BU22" s="56"/>
      <c r="BV22" s="56"/>
      <c r="BW22" s="56"/>
      <c r="BX22" s="485"/>
      <c r="BY22" s="56"/>
      <c r="BZ22" s="56"/>
      <c r="CA22" s="56"/>
      <c r="CB22" s="56"/>
      <c r="CC22" s="485"/>
      <c r="CD22" s="56"/>
      <c r="CE22" s="56"/>
      <c r="CF22" s="56"/>
      <c r="CG22" s="56"/>
      <c r="CH22" s="485"/>
      <c r="CI22" s="56"/>
      <c r="CJ22" s="56"/>
      <c r="CK22" s="56"/>
      <c r="CL22" s="56"/>
      <c r="CM22" s="485"/>
      <c r="CN22" s="56"/>
      <c r="CO22" s="56"/>
      <c r="CP22" s="56"/>
      <c r="CQ22" s="56"/>
      <c r="CR22" s="485"/>
      <c r="CS22" s="56"/>
      <c r="CT22" s="56"/>
      <c r="CU22" s="56"/>
      <c r="CV22" s="56"/>
      <c r="CW22" s="485"/>
      <c r="CX22" s="56"/>
      <c r="CY22" s="56"/>
      <c r="CZ22" s="56"/>
      <c r="DA22" s="56"/>
      <c r="DB22" s="485"/>
      <c r="DC22" s="56"/>
      <c r="DD22" s="56"/>
      <c r="DE22" s="56"/>
      <c r="DF22" s="56"/>
      <c r="DG22" s="485"/>
      <c r="DH22" s="56"/>
      <c r="DI22" s="56"/>
      <c r="DJ22" s="56"/>
      <c r="DK22" s="56"/>
      <c r="DL22" s="485"/>
      <c r="DM22" s="56"/>
      <c r="DN22" s="56"/>
      <c r="DO22" s="56"/>
      <c r="DP22" s="56"/>
      <c r="DQ22" s="485"/>
      <c r="DR22" s="56"/>
      <c r="DS22" s="56"/>
      <c r="DT22" s="56"/>
      <c r="DU22" s="56"/>
      <c r="DV22" s="485"/>
      <c r="DW22" s="56"/>
      <c r="DX22" s="56"/>
      <c r="DY22" s="56"/>
      <c r="DZ22" s="56"/>
      <c r="EA22" s="485"/>
      <c r="EB22" s="56"/>
      <c r="EC22" s="56"/>
      <c r="ED22" s="56"/>
      <c r="EE22" s="56"/>
      <c r="EF22" s="485"/>
      <c r="EG22" s="56"/>
      <c r="EH22" s="56"/>
      <c r="EI22" s="56"/>
      <c r="EJ22" s="56"/>
      <c r="EK22" s="485"/>
      <c r="EL22" s="56"/>
      <c r="EM22" s="56"/>
      <c r="EP22" s="144"/>
    </row>
    <row r="23" spans="4:146" ht="12.75" hidden="1" customHeight="1" x14ac:dyDescent="0.3">
      <c r="D23" s="498" t="s">
        <v>443</v>
      </c>
      <c r="F23" s="400"/>
      <c r="H23" s="56">
        <v>0</v>
      </c>
      <c r="I23" s="56"/>
      <c r="J23" s="56"/>
      <c r="K23" s="485"/>
      <c r="M23" s="56">
        <v>0</v>
      </c>
      <c r="N23" s="56"/>
      <c r="O23" s="56"/>
      <c r="P23" s="485"/>
      <c r="R23" s="56">
        <v>0</v>
      </c>
      <c r="S23" s="56"/>
      <c r="T23" s="56"/>
      <c r="U23" s="485"/>
      <c r="W23" s="56">
        <v>0</v>
      </c>
      <c r="X23" s="56"/>
      <c r="Y23" s="56"/>
      <c r="Z23" s="485"/>
      <c r="AB23" s="56">
        <v>0</v>
      </c>
      <c r="AC23" s="56"/>
      <c r="AD23" s="56"/>
      <c r="AE23" s="485"/>
      <c r="AG23" s="56">
        <v>0</v>
      </c>
      <c r="AH23" s="56"/>
      <c r="AI23" s="56"/>
      <c r="AJ23" s="485"/>
      <c r="AL23" s="56">
        <v>0</v>
      </c>
      <c r="AM23" s="56"/>
      <c r="AN23" s="56"/>
      <c r="AO23" s="485"/>
      <c r="AQ23" s="56">
        <v>0</v>
      </c>
      <c r="AR23" s="56"/>
      <c r="AS23" s="56"/>
      <c r="AT23" s="485"/>
      <c r="AV23" s="56">
        <v>0</v>
      </c>
      <c r="AW23" s="56"/>
      <c r="AX23" s="56"/>
      <c r="AY23" s="485"/>
      <c r="BA23" s="56">
        <v>0</v>
      </c>
      <c r="BB23" s="56"/>
      <c r="BC23" s="56"/>
      <c r="BD23" s="485"/>
      <c r="BF23" s="56">
        <v>0</v>
      </c>
      <c r="BG23" s="56"/>
      <c r="BH23" s="56"/>
      <c r="BI23" s="485"/>
      <c r="BK23" s="56">
        <v>0</v>
      </c>
      <c r="BL23" s="56"/>
      <c r="BM23" s="56"/>
      <c r="BN23" s="485"/>
      <c r="BP23" s="56">
        <v>0</v>
      </c>
      <c r="BQ23" s="56"/>
      <c r="BR23" s="56"/>
      <c r="BS23" s="485"/>
      <c r="BU23" s="121">
        <v>0</v>
      </c>
      <c r="BV23" s="56"/>
      <c r="BW23" s="56"/>
      <c r="BX23" s="485"/>
      <c r="BZ23" s="56">
        <v>0</v>
      </c>
      <c r="CA23" s="56"/>
      <c r="CB23" s="56"/>
      <c r="CC23" s="485"/>
      <c r="CE23" s="56">
        <v>0</v>
      </c>
      <c r="CF23" s="56"/>
      <c r="CG23" s="56"/>
      <c r="CH23" s="485"/>
      <c r="CJ23" s="56">
        <v>0</v>
      </c>
      <c r="CK23" s="56"/>
      <c r="CL23" s="56"/>
      <c r="CM23" s="485"/>
      <c r="CO23" s="56">
        <v>0</v>
      </c>
      <c r="CP23" s="56"/>
      <c r="CQ23" s="56"/>
      <c r="CR23" s="485"/>
      <c r="CT23" s="56">
        <v>0</v>
      </c>
      <c r="CU23" s="56"/>
      <c r="CV23" s="56"/>
      <c r="CW23" s="485"/>
      <c r="CY23" s="56">
        <v>0</v>
      </c>
      <c r="CZ23" s="56"/>
      <c r="DA23" s="56"/>
      <c r="DB23" s="485"/>
      <c r="DD23" s="56">
        <v>0</v>
      </c>
      <c r="DE23" s="56"/>
      <c r="DF23" s="56"/>
      <c r="DG23" s="485"/>
      <c r="DI23" s="56">
        <v>0</v>
      </c>
      <c r="DJ23" s="56"/>
      <c r="DK23" s="56"/>
      <c r="DL23" s="485"/>
      <c r="DN23" s="56">
        <v>0</v>
      </c>
      <c r="DO23" s="56"/>
      <c r="DP23" s="56"/>
      <c r="DQ23" s="485"/>
      <c r="DS23" s="56">
        <v>0</v>
      </c>
      <c r="DT23" s="56"/>
      <c r="DU23" s="56"/>
      <c r="DV23" s="485"/>
      <c r="DX23" s="56">
        <v>0</v>
      </c>
      <c r="DY23" s="56"/>
      <c r="DZ23" s="56"/>
      <c r="EA23" s="485"/>
      <c r="EC23" s="56">
        <v>0</v>
      </c>
      <c r="ED23" s="56"/>
      <c r="EE23" s="56"/>
      <c r="EF23" s="485"/>
      <c r="EH23" s="56">
        <v>0</v>
      </c>
      <c r="EI23" s="56"/>
      <c r="EJ23" s="56"/>
      <c r="EK23" s="485"/>
      <c r="EM23" s="56">
        <v>0</v>
      </c>
      <c r="EN23" s="56"/>
      <c r="EP23" s="144"/>
    </row>
    <row r="24" spans="4:146" ht="12.75" hidden="1" customHeight="1" x14ac:dyDescent="0.3">
      <c r="D24" s="498" t="s">
        <v>442</v>
      </c>
      <c r="F24" s="400"/>
      <c r="G24" s="406"/>
      <c r="H24" s="483">
        <v>0</v>
      </c>
      <c r="I24" s="484"/>
      <c r="J24" s="56"/>
      <c r="K24" s="485"/>
      <c r="L24" s="406"/>
      <c r="M24" s="483">
        <v>0</v>
      </c>
      <c r="N24" s="484"/>
      <c r="O24" s="56"/>
      <c r="P24" s="485"/>
      <c r="Q24" s="406"/>
      <c r="R24" s="483">
        <v>0</v>
      </c>
      <c r="S24" s="484"/>
      <c r="T24" s="56"/>
      <c r="U24" s="485"/>
      <c r="V24" s="406"/>
      <c r="W24" s="483">
        <v>0</v>
      </c>
      <c r="X24" s="484"/>
      <c r="Y24" s="56"/>
      <c r="Z24" s="485"/>
      <c r="AA24" s="406"/>
      <c r="AB24" s="483">
        <v>0</v>
      </c>
      <c r="AC24" s="484"/>
      <c r="AD24" s="56"/>
      <c r="AE24" s="485"/>
      <c r="AF24" s="406"/>
      <c r="AG24" s="483">
        <v>0</v>
      </c>
      <c r="AH24" s="484"/>
      <c r="AI24" s="56"/>
      <c r="AJ24" s="485"/>
      <c r="AK24" s="406"/>
      <c r="AL24" s="483">
        <v>0</v>
      </c>
      <c r="AM24" s="484"/>
      <c r="AN24" s="56"/>
      <c r="AO24" s="485"/>
      <c r="AP24" s="406"/>
      <c r="AQ24" s="483">
        <v>0</v>
      </c>
      <c r="AR24" s="484"/>
      <c r="AS24" s="56"/>
      <c r="AT24" s="485"/>
      <c r="AU24" s="406"/>
      <c r="AV24" s="483">
        <v>0</v>
      </c>
      <c r="AW24" s="484"/>
      <c r="AX24" s="56"/>
      <c r="AY24" s="485"/>
      <c r="AZ24" s="406"/>
      <c r="BA24" s="483">
        <v>0</v>
      </c>
      <c r="BB24" s="484"/>
      <c r="BC24" s="56"/>
      <c r="BD24" s="485"/>
      <c r="BE24" s="406"/>
      <c r="BF24" s="483">
        <v>0</v>
      </c>
      <c r="BG24" s="484"/>
      <c r="BH24" s="56"/>
      <c r="BI24" s="485"/>
      <c r="BJ24" s="406"/>
      <c r="BK24" s="483">
        <v>0</v>
      </c>
      <c r="BL24" s="484"/>
      <c r="BM24" s="56"/>
      <c r="BN24" s="485"/>
      <c r="BO24" s="406"/>
      <c r="BP24" s="483">
        <v>0</v>
      </c>
      <c r="BQ24" s="484"/>
      <c r="BR24" s="56"/>
      <c r="BS24" s="485"/>
      <c r="BT24" s="406"/>
      <c r="BU24" s="56">
        <v>0</v>
      </c>
      <c r="BV24" s="484"/>
      <c r="BW24" s="56"/>
      <c r="BX24" s="485"/>
      <c r="BY24" s="406"/>
      <c r="BZ24" s="483">
        <v>0</v>
      </c>
      <c r="CA24" s="484"/>
      <c r="CB24" s="56"/>
      <c r="CC24" s="485"/>
      <c r="CD24" s="406"/>
      <c r="CE24" s="483">
        <v>0</v>
      </c>
      <c r="CF24" s="484"/>
      <c r="CG24" s="56"/>
      <c r="CH24" s="485"/>
      <c r="CI24" s="406"/>
      <c r="CJ24" s="483">
        <v>0</v>
      </c>
      <c r="CK24" s="484"/>
      <c r="CL24" s="56"/>
      <c r="CM24" s="485"/>
      <c r="CN24" s="406"/>
      <c r="CO24" s="483">
        <v>0</v>
      </c>
      <c r="CP24" s="484"/>
      <c r="CQ24" s="56"/>
      <c r="CR24" s="485"/>
      <c r="CS24" s="406"/>
      <c r="CT24" s="483">
        <v>0</v>
      </c>
      <c r="CU24" s="484"/>
      <c r="CV24" s="56"/>
      <c r="CW24" s="485"/>
      <c r="CX24" s="406"/>
      <c r="CY24" s="483">
        <v>0</v>
      </c>
      <c r="CZ24" s="484"/>
      <c r="DA24" s="56"/>
      <c r="DB24" s="485"/>
      <c r="DC24" s="406"/>
      <c r="DD24" s="483">
        <v>0</v>
      </c>
      <c r="DE24" s="484"/>
      <c r="DF24" s="56"/>
      <c r="DG24" s="485"/>
      <c r="DH24" s="406"/>
      <c r="DI24" s="483">
        <v>0</v>
      </c>
      <c r="DJ24" s="484"/>
      <c r="DK24" s="56"/>
      <c r="DL24" s="485"/>
      <c r="DM24" s="406"/>
      <c r="DN24" s="483">
        <v>0</v>
      </c>
      <c r="DO24" s="484"/>
      <c r="DP24" s="56"/>
      <c r="DQ24" s="485"/>
      <c r="DR24" s="406"/>
      <c r="DS24" s="483">
        <v>0</v>
      </c>
      <c r="DT24" s="484"/>
      <c r="DU24" s="56"/>
      <c r="DV24" s="485"/>
      <c r="DW24" s="406"/>
      <c r="DX24" s="483">
        <v>0</v>
      </c>
      <c r="DY24" s="484"/>
      <c r="DZ24" s="56"/>
      <c r="EA24" s="485"/>
      <c r="EB24" s="406"/>
      <c r="EC24" s="483">
        <v>0</v>
      </c>
      <c r="ED24" s="484"/>
      <c r="EE24" s="56"/>
      <c r="EF24" s="485"/>
      <c r="EG24" s="406"/>
      <c r="EH24" s="483">
        <v>0</v>
      </c>
      <c r="EI24" s="484"/>
      <c r="EJ24" s="56"/>
      <c r="EK24" s="485"/>
      <c r="EL24" s="406"/>
      <c r="EM24" s="483">
        <v>0</v>
      </c>
      <c r="EN24" s="484">
        <v>0</v>
      </c>
      <c r="EP24" s="144"/>
    </row>
    <row r="25" spans="4:146" ht="12.75" hidden="1" customHeight="1" x14ac:dyDescent="0.3">
      <c r="D25" s="144" t="s">
        <v>367</v>
      </c>
      <c r="F25" s="400"/>
      <c r="G25" s="420"/>
      <c r="H25" s="121">
        <v>0</v>
      </c>
      <c r="I25" s="120"/>
      <c r="J25" s="56"/>
      <c r="K25" s="485"/>
      <c r="L25" s="420"/>
      <c r="M25" s="121">
        <v>0</v>
      </c>
      <c r="N25" s="120"/>
      <c r="O25" s="56"/>
      <c r="P25" s="485"/>
      <c r="Q25" s="420"/>
      <c r="R25" s="121">
        <v>0</v>
      </c>
      <c r="S25" s="120"/>
      <c r="T25" s="56"/>
      <c r="U25" s="485"/>
      <c r="V25" s="420"/>
      <c r="W25" s="121">
        <v>0</v>
      </c>
      <c r="X25" s="120"/>
      <c r="Y25" s="56"/>
      <c r="Z25" s="485"/>
      <c r="AA25" s="420"/>
      <c r="AB25" s="121">
        <v>0</v>
      </c>
      <c r="AC25" s="120"/>
      <c r="AD25" s="56"/>
      <c r="AE25" s="485"/>
      <c r="AF25" s="420"/>
      <c r="AG25" s="121">
        <v>0</v>
      </c>
      <c r="AH25" s="120"/>
      <c r="AI25" s="56"/>
      <c r="AJ25" s="485"/>
      <c r="AK25" s="420"/>
      <c r="AL25" s="121">
        <v>0</v>
      </c>
      <c r="AM25" s="120"/>
      <c r="AN25" s="56"/>
      <c r="AO25" s="485"/>
      <c r="AP25" s="420"/>
      <c r="AQ25" s="121">
        <v>0</v>
      </c>
      <c r="AR25" s="120"/>
      <c r="AS25" s="56"/>
      <c r="AT25" s="485"/>
      <c r="AU25" s="420"/>
      <c r="AV25" s="121">
        <v>0</v>
      </c>
      <c r="AW25" s="120"/>
      <c r="AX25" s="56"/>
      <c r="AY25" s="485"/>
      <c r="AZ25" s="420"/>
      <c r="BA25" s="121">
        <v>0</v>
      </c>
      <c r="BB25" s="120"/>
      <c r="BC25" s="56"/>
      <c r="BD25" s="485"/>
      <c r="BE25" s="420"/>
      <c r="BF25" s="121">
        <v>0</v>
      </c>
      <c r="BG25" s="120"/>
      <c r="BH25" s="56"/>
      <c r="BI25" s="485"/>
      <c r="BJ25" s="420"/>
      <c r="BK25" s="121">
        <v>0</v>
      </c>
      <c r="BL25" s="120"/>
      <c r="BM25" s="56"/>
      <c r="BN25" s="485"/>
      <c r="BO25" s="420"/>
      <c r="BP25" s="121">
        <v>0</v>
      </c>
      <c r="BQ25" s="120"/>
      <c r="BR25" s="56"/>
      <c r="BS25" s="485"/>
      <c r="BT25" s="420"/>
      <c r="BU25" s="121">
        <v>0</v>
      </c>
      <c r="BV25" s="120"/>
      <c r="BW25" s="56"/>
      <c r="BX25" s="485"/>
      <c r="BY25" s="420"/>
      <c r="BZ25" s="121">
        <v>0</v>
      </c>
      <c r="CA25" s="120"/>
      <c r="CB25" s="56"/>
      <c r="CC25" s="485"/>
      <c r="CD25" s="420"/>
      <c r="CE25" s="121">
        <v>0</v>
      </c>
      <c r="CF25" s="120"/>
      <c r="CG25" s="56"/>
      <c r="CH25" s="485"/>
      <c r="CI25" s="420"/>
      <c r="CJ25" s="121">
        <v>0</v>
      </c>
      <c r="CK25" s="120"/>
      <c r="CL25" s="56"/>
      <c r="CM25" s="485"/>
      <c r="CN25" s="420"/>
      <c r="CO25" s="121">
        <v>0</v>
      </c>
      <c r="CP25" s="120"/>
      <c r="CQ25" s="56"/>
      <c r="CR25" s="485"/>
      <c r="CS25" s="420"/>
      <c r="CT25" s="121">
        <v>0</v>
      </c>
      <c r="CU25" s="120"/>
      <c r="CV25" s="56"/>
      <c r="CW25" s="485"/>
      <c r="CX25" s="420"/>
      <c r="CY25" s="121">
        <v>0</v>
      </c>
      <c r="CZ25" s="120"/>
      <c r="DA25" s="56"/>
      <c r="DB25" s="485"/>
      <c r="DC25" s="420"/>
      <c r="DD25" s="121">
        <v>0</v>
      </c>
      <c r="DE25" s="120"/>
      <c r="DF25" s="56"/>
      <c r="DG25" s="485"/>
      <c r="DH25" s="420"/>
      <c r="DI25" s="121">
        <v>0</v>
      </c>
      <c r="DJ25" s="120"/>
      <c r="DK25" s="56"/>
      <c r="DL25" s="485"/>
      <c r="DM25" s="420"/>
      <c r="DN25" s="121">
        <v>0</v>
      </c>
      <c r="DO25" s="120"/>
      <c r="DP25" s="56"/>
      <c r="DQ25" s="485"/>
      <c r="DR25" s="420"/>
      <c r="DS25" s="121">
        <v>0</v>
      </c>
      <c r="DT25" s="120"/>
      <c r="DU25" s="56"/>
      <c r="DV25" s="485"/>
      <c r="DW25" s="420"/>
      <c r="DX25" s="121">
        <v>0</v>
      </c>
      <c r="DY25" s="120"/>
      <c r="DZ25" s="56"/>
      <c r="EA25" s="485"/>
      <c r="EB25" s="420"/>
      <c r="EC25" s="121">
        <v>0</v>
      </c>
      <c r="ED25" s="120"/>
      <c r="EE25" s="56"/>
      <c r="EF25" s="485"/>
      <c r="EG25" s="420"/>
      <c r="EH25" s="121">
        <v>0</v>
      </c>
      <c r="EI25" s="120"/>
      <c r="EJ25" s="56"/>
      <c r="EK25" s="485"/>
      <c r="EL25" s="420"/>
      <c r="EM25" s="121">
        <v>0</v>
      </c>
      <c r="EN25" s="120">
        <v>0</v>
      </c>
      <c r="EP25" s="144"/>
    </row>
    <row r="26" spans="4:146" hidden="1" x14ac:dyDescent="0.3">
      <c r="D26" s="144"/>
      <c r="F26" s="400"/>
      <c r="H26" s="56"/>
      <c r="I26" s="56"/>
      <c r="J26" s="56"/>
      <c r="K26" s="485"/>
      <c r="L26" s="56"/>
      <c r="M26" s="56"/>
      <c r="N26" s="56"/>
      <c r="O26" s="56"/>
      <c r="P26" s="485"/>
      <c r="Q26" s="56"/>
      <c r="R26" s="56"/>
      <c r="S26" s="56"/>
      <c r="T26" s="56"/>
      <c r="U26" s="485"/>
      <c r="V26" s="56"/>
      <c r="W26" s="56"/>
      <c r="X26" s="56"/>
      <c r="Y26" s="56"/>
      <c r="Z26" s="485"/>
      <c r="AA26" s="56"/>
      <c r="AB26" s="56"/>
      <c r="AC26" s="56"/>
      <c r="AD26" s="56"/>
      <c r="AE26" s="485"/>
      <c r="AF26" s="56"/>
      <c r="AG26" s="56"/>
      <c r="AH26" s="56"/>
      <c r="AI26" s="56"/>
      <c r="AJ26" s="485"/>
      <c r="AK26" s="56"/>
      <c r="AL26" s="56"/>
      <c r="AM26" s="56"/>
      <c r="AN26" s="56"/>
      <c r="AO26" s="485"/>
      <c r="AP26" s="56"/>
      <c r="AQ26" s="56"/>
      <c r="AR26" s="56"/>
      <c r="AS26" s="56"/>
      <c r="AT26" s="485"/>
      <c r="AU26" s="56"/>
      <c r="AV26" s="56"/>
      <c r="AW26" s="56"/>
      <c r="AX26" s="56"/>
      <c r="AY26" s="485"/>
      <c r="AZ26" s="56"/>
      <c r="BA26" s="56"/>
      <c r="BB26" s="56"/>
      <c r="BC26" s="56"/>
      <c r="BD26" s="485"/>
      <c r="BE26" s="56"/>
      <c r="BF26" s="56"/>
      <c r="BG26" s="56"/>
      <c r="BH26" s="56"/>
      <c r="BI26" s="485"/>
      <c r="BJ26" s="56"/>
      <c r="BK26" s="56"/>
      <c r="BL26" s="56"/>
      <c r="BM26" s="56"/>
      <c r="BN26" s="485"/>
      <c r="BO26" s="56"/>
      <c r="BP26" s="56"/>
      <c r="BQ26" s="56"/>
      <c r="BR26" s="56"/>
      <c r="BS26" s="485"/>
      <c r="BT26" s="56"/>
      <c r="BU26" s="56"/>
      <c r="BV26" s="56"/>
      <c r="BW26" s="56"/>
      <c r="BX26" s="485"/>
      <c r="BY26" s="56"/>
      <c r="BZ26" s="56"/>
      <c r="CA26" s="56"/>
      <c r="CB26" s="56"/>
      <c r="CC26" s="485"/>
      <c r="CD26" s="56"/>
      <c r="CE26" s="56"/>
      <c r="CF26" s="56"/>
      <c r="CG26" s="56"/>
      <c r="CH26" s="485"/>
      <c r="CI26" s="56"/>
      <c r="CJ26" s="56"/>
      <c r="CK26" s="56"/>
      <c r="CL26" s="56"/>
      <c r="CM26" s="485"/>
      <c r="CN26" s="56"/>
      <c r="CO26" s="56"/>
      <c r="CP26" s="56"/>
      <c r="CQ26" s="56"/>
      <c r="CR26" s="485"/>
      <c r="CS26" s="56"/>
      <c r="CT26" s="56"/>
      <c r="CU26" s="56"/>
      <c r="CV26" s="56"/>
      <c r="CW26" s="485"/>
      <c r="CX26" s="56"/>
      <c r="CY26" s="56"/>
      <c r="CZ26" s="56"/>
      <c r="DA26" s="56"/>
      <c r="DB26" s="485"/>
      <c r="DC26" s="56"/>
      <c r="DD26" s="56"/>
      <c r="DE26" s="56"/>
      <c r="DF26" s="56"/>
      <c r="DG26" s="485"/>
      <c r="DH26" s="56"/>
      <c r="DI26" s="56"/>
      <c r="DJ26" s="56"/>
      <c r="DK26" s="56"/>
      <c r="DL26" s="485"/>
      <c r="DM26" s="56"/>
      <c r="DN26" s="56"/>
      <c r="DO26" s="56"/>
      <c r="DP26" s="56"/>
      <c r="DQ26" s="485"/>
      <c r="DR26" s="56"/>
      <c r="DS26" s="56"/>
      <c r="DT26" s="56"/>
      <c r="DU26" s="56"/>
      <c r="DV26" s="485"/>
      <c r="DW26" s="56"/>
      <c r="DX26" s="56"/>
      <c r="DY26" s="56"/>
      <c r="DZ26" s="56"/>
      <c r="EA26" s="485"/>
      <c r="EB26" s="56"/>
      <c r="EC26" s="56"/>
      <c r="ED26" s="56"/>
      <c r="EE26" s="56"/>
      <c r="EF26" s="485"/>
      <c r="EG26" s="56"/>
      <c r="EH26" s="56"/>
      <c r="EI26" s="56"/>
      <c r="EJ26" s="56"/>
      <c r="EK26" s="485"/>
      <c r="EL26" s="56"/>
      <c r="EM26" s="56"/>
      <c r="EP26" s="144"/>
    </row>
    <row r="27" spans="4:146" x14ac:dyDescent="0.3">
      <c r="D27" s="144" t="s">
        <v>444</v>
      </c>
      <c r="F27" s="400"/>
      <c r="H27" s="56">
        <v>0</v>
      </c>
      <c r="I27" s="56"/>
      <c r="J27" s="56"/>
      <c r="K27" s="485"/>
      <c r="M27" s="56">
        <v>0</v>
      </c>
      <c r="N27" s="56"/>
      <c r="O27" s="56"/>
      <c r="P27" s="485"/>
      <c r="R27" s="56">
        <v>0</v>
      </c>
      <c r="S27" s="56"/>
      <c r="T27" s="56"/>
      <c r="U27" s="485"/>
      <c r="W27" s="56">
        <v>0</v>
      </c>
      <c r="X27" s="56"/>
      <c r="Y27" s="56"/>
      <c r="Z27" s="485"/>
      <c r="AB27" s="56">
        <v>0</v>
      </c>
      <c r="AC27" s="56"/>
      <c r="AD27" s="56"/>
      <c r="AE27" s="485"/>
      <c r="AG27" s="56">
        <v>0</v>
      </c>
      <c r="AH27" s="56"/>
      <c r="AI27" s="56"/>
      <c r="AJ27" s="485"/>
      <c r="AL27" s="56">
        <v>0</v>
      </c>
      <c r="AM27" s="56"/>
      <c r="AN27" s="56"/>
      <c r="AO27" s="485"/>
      <c r="AQ27" s="56">
        <v>0</v>
      </c>
      <c r="AR27" s="56"/>
      <c r="AS27" s="56"/>
      <c r="AT27" s="485"/>
      <c r="AV27" s="56">
        <v>0</v>
      </c>
      <c r="AW27" s="56"/>
      <c r="AX27" s="56"/>
      <c r="AY27" s="485"/>
      <c r="BA27" s="56">
        <v>0</v>
      </c>
      <c r="BB27" s="56"/>
      <c r="BC27" s="56"/>
      <c r="BD27" s="485"/>
      <c r="BF27" s="56">
        <v>0</v>
      </c>
      <c r="BG27" s="56"/>
      <c r="BH27" s="56"/>
      <c r="BI27" s="485"/>
      <c r="BK27" s="56">
        <v>0</v>
      </c>
      <c r="BL27" s="56"/>
      <c r="BM27" s="56"/>
      <c r="BN27" s="485"/>
      <c r="BP27" s="56">
        <v>0</v>
      </c>
      <c r="BQ27" s="56"/>
      <c r="BR27" s="56"/>
      <c r="BS27" s="485"/>
      <c r="BU27" s="56">
        <v>0</v>
      </c>
      <c r="BV27" s="56"/>
      <c r="BW27" s="56"/>
      <c r="BX27" s="485"/>
      <c r="BZ27" s="56">
        <v>54537922</v>
      </c>
      <c r="CA27" s="56"/>
      <c r="CB27" s="56"/>
      <c r="CC27" s="485"/>
      <c r="CE27" s="56">
        <v>0</v>
      </c>
      <c r="CF27" s="56"/>
      <c r="CG27" s="56"/>
      <c r="CH27" s="485"/>
      <c r="CJ27" s="56">
        <v>0</v>
      </c>
      <c r="CK27" s="56"/>
      <c r="CL27" s="56"/>
      <c r="CM27" s="485"/>
      <c r="CO27" s="56">
        <v>0</v>
      </c>
      <c r="CP27" s="56"/>
      <c r="CQ27" s="56"/>
      <c r="CR27" s="485"/>
      <c r="CT27" s="56">
        <v>0</v>
      </c>
      <c r="CU27" s="56"/>
      <c r="CV27" s="56"/>
      <c r="CW27" s="485"/>
      <c r="CY27" s="56">
        <v>0</v>
      </c>
      <c r="CZ27" s="56"/>
      <c r="DA27" s="56"/>
      <c r="DB27" s="485"/>
      <c r="DD27" s="56">
        <v>0</v>
      </c>
      <c r="DE27" s="56"/>
      <c r="DF27" s="56"/>
      <c r="DG27" s="485"/>
      <c r="DI27" s="56">
        <v>0</v>
      </c>
      <c r="DJ27" s="56"/>
      <c r="DK27" s="56"/>
      <c r="DL27" s="485"/>
      <c r="DN27" s="56">
        <v>0</v>
      </c>
      <c r="DO27" s="56"/>
      <c r="DP27" s="56"/>
      <c r="DQ27" s="485"/>
      <c r="DS27" s="56">
        <v>0</v>
      </c>
      <c r="DT27" s="56"/>
      <c r="DU27" s="56"/>
      <c r="DV27" s="485"/>
      <c r="DX27" s="56">
        <v>54537922</v>
      </c>
      <c r="DY27" s="56"/>
      <c r="DZ27" s="56"/>
      <c r="EA27" s="485"/>
      <c r="EC27" s="56">
        <v>0</v>
      </c>
      <c r="ED27" s="56"/>
      <c r="EE27" s="56"/>
      <c r="EF27" s="485"/>
      <c r="EH27" s="56">
        <v>0</v>
      </c>
      <c r="EI27" s="56"/>
      <c r="EJ27" s="56"/>
      <c r="EK27" s="485"/>
      <c r="EM27" s="56">
        <v>0</v>
      </c>
      <c r="EN27" s="56"/>
      <c r="EP27" s="144"/>
    </row>
    <row r="28" spans="4:146" x14ac:dyDescent="0.3">
      <c r="D28" s="144" t="s">
        <v>442</v>
      </c>
      <c r="F28" s="400"/>
      <c r="G28" s="406"/>
      <c r="H28" s="483">
        <v>0</v>
      </c>
      <c r="I28" s="484"/>
      <c r="J28" s="56"/>
      <c r="K28" s="485"/>
      <c r="L28" s="406"/>
      <c r="M28" s="483">
        <v>0</v>
      </c>
      <c r="N28" s="484"/>
      <c r="O28" s="56"/>
      <c r="P28" s="485"/>
      <c r="Q28" s="406"/>
      <c r="R28" s="483">
        <v>0</v>
      </c>
      <c r="S28" s="484"/>
      <c r="T28" s="56"/>
      <c r="U28" s="485"/>
      <c r="V28" s="406"/>
      <c r="W28" s="483">
        <v>0</v>
      </c>
      <c r="X28" s="484"/>
      <c r="Y28" s="56"/>
      <c r="Z28" s="485"/>
      <c r="AA28" s="406"/>
      <c r="AB28" s="483">
        <v>0</v>
      </c>
      <c r="AC28" s="484"/>
      <c r="AD28" s="56"/>
      <c r="AE28" s="485"/>
      <c r="AF28" s="406"/>
      <c r="AG28" s="483">
        <v>0</v>
      </c>
      <c r="AH28" s="484"/>
      <c r="AI28" s="56"/>
      <c r="AJ28" s="485"/>
      <c r="AK28" s="406"/>
      <c r="AL28" s="483">
        <v>0</v>
      </c>
      <c r="AM28" s="484"/>
      <c r="AN28" s="56"/>
      <c r="AO28" s="485"/>
      <c r="AP28" s="406"/>
      <c r="AQ28" s="483">
        <v>0</v>
      </c>
      <c r="AR28" s="484"/>
      <c r="AS28" s="56"/>
      <c r="AT28" s="485"/>
      <c r="AU28" s="406"/>
      <c r="AV28" s="483">
        <v>0</v>
      </c>
      <c r="AW28" s="484"/>
      <c r="AX28" s="56"/>
      <c r="AY28" s="485"/>
      <c r="AZ28" s="406"/>
      <c r="BA28" s="483">
        <v>0</v>
      </c>
      <c r="BB28" s="484"/>
      <c r="BC28" s="56"/>
      <c r="BD28" s="485"/>
      <c r="BE28" s="406"/>
      <c r="BF28" s="483">
        <v>0</v>
      </c>
      <c r="BG28" s="484"/>
      <c r="BH28" s="56"/>
      <c r="BI28" s="485"/>
      <c r="BJ28" s="406"/>
      <c r="BK28" s="483">
        <v>0</v>
      </c>
      <c r="BL28" s="484"/>
      <c r="BM28" s="56"/>
      <c r="BN28" s="485"/>
      <c r="BO28" s="406"/>
      <c r="BP28" s="483">
        <v>0</v>
      </c>
      <c r="BQ28" s="484"/>
      <c r="BR28" s="56"/>
      <c r="BS28" s="485"/>
      <c r="BT28" s="406"/>
      <c r="BU28" s="483">
        <v>0</v>
      </c>
      <c r="BV28" s="484"/>
      <c r="BW28" s="56"/>
      <c r="BX28" s="485"/>
      <c r="BY28" s="406"/>
      <c r="BZ28" s="483">
        <v>29385000</v>
      </c>
      <c r="CA28" s="484"/>
      <c r="CB28" s="56"/>
      <c r="CC28" s="485"/>
      <c r="CD28" s="406"/>
      <c r="CE28" s="483">
        <v>0</v>
      </c>
      <c r="CF28" s="484"/>
      <c r="CG28" s="56"/>
      <c r="CH28" s="485"/>
      <c r="CI28" s="406"/>
      <c r="CJ28" s="483">
        <v>0</v>
      </c>
      <c r="CK28" s="484"/>
      <c r="CL28" s="56"/>
      <c r="CM28" s="485"/>
      <c r="CN28" s="406"/>
      <c r="CO28" s="483">
        <v>0</v>
      </c>
      <c r="CP28" s="484"/>
      <c r="CQ28" s="56"/>
      <c r="CR28" s="485"/>
      <c r="CS28" s="406"/>
      <c r="CT28" s="483">
        <v>0</v>
      </c>
      <c r="CU28" s="484"/>
      <c r="CV28" s="56"/>
      <c r="CW28" s="485"/>
      <c r="CX28" s="406"/>
      <c r="CY28" s="483">
        <v>0</v>
      </c>
      <c r="CZ28" s="484"/>
      <c r="DA28" s="56"/>
      <c r="DB28" s="485"/>
      <c r="DC28" s="406"/>
      <c r="DD28" s="483">
        <v>0</v>
      </c>
      <c r="DE28" s="484"/>
      <c r="DF28" s="56"/>
      <c r="DG28" s="485"/>
      <c r="DH28" s="406"/>
      <c r="DI28" s="483">
        <v>0</v>
      </c>
      <c r="DJ28" s="484"/>
      <c r="DK28" s="56"/>
      <c r="DL28" s="485"/>
      <c r="DM28" s="406"/>
      <c r="DN28" s="483">
        <v>0</v>
      </c>
      <c r="DO28" s="484"/>
      <c r="DP28" s="56"/>
      <c r="DQ28" s="485"/>
      <c r="DR28" s="406"/>
      <c r="DS28" s="483">
        <v>0</v>
      </c>
      <c r="DT28" s="484"/>
      <c r="DU28" s="56"/>
      <c r="DV28" s="485"/>
      <c r="DW28" s="406"/>
      <c r="DX28" s="483">
        <v>29385000</v>
      </c>
      <c r="DY28" s="484"/>
      <c r="DZ28" s="56"/>
      <c r="EA28" s="485"/>
      <c r="EB28" s="406"/>
      <c r="EC28" s="483">
        <v>0</v>
      </c>
      <c r="ED28" s="484"/>
      <c r="EE28" s="56"/>
      <c r="EF28" s="485"/>
      <c r="EG28" s="406"/>
      <c r="EH28" s="483">
        <v>0</v>
      </c>
      <c r="EI28" s="484"/>
      <c r="EJ28" s="56"/>
      <c r="EK28" s="485"/>
      <c r="EL28" s="406"/>
      <c r="EM28" s="483">
        <v>0</v>
      </c>
      <c r="EN28" s="484"/>
      <c r="EP28" s="144"/>
    </row>
    <row r="29" spans="4:146" x14ac:dyDescent="0.3">
      <c r="D29" s="144" t="s">
        <v>367</v>
      </c>
      <c r="F29" s="400"/>
      <c r="G29" s="420"/>
      <c r="H29" s="121">
        <v>0</v>
      </c>
      <c r="I29" s="120"/>
      <c r="J29" s="56"/>
      <c r="K29" s="485"/>
      <c r="L29" s="420"/>
      <c r="M29" s="121">
        <v>0</v>
      </c>
      <c r="N29" s="120"/>
      <c r="O29" s="56"/>
      <c r="P29" s="485"/>
      <c r="Q29" s="420"/>
      <c r="R29" s="121">
        <v>0</v>
      </c>
      <c r="S29" s="120"/>
      <c r="T29" s="56"/>
      <c r="U29" s="485"/>
      <c r="V29" s="420"/>
      <c r="W29" s="121">
        <v>0</v>
      </c>
      <c r="X29" s="120"/>
      <c r="Y29" s="56"/>
      <c r="Z29" s="485"/>
      <c r="AA29" s="420"/>
      <c r="AB29" s="121">
        <v>0</v>
      </c>
      <c r="AC29" s="120"/>
      <c r="AD29" s="56"/>
      <c r="AE29" s="485"/>
      <c r="AF29" s="420"/>
      <c r="AG29" s="121">
        <v>0</v>
      </c>
      <c r="AH29" s="120"/>
      <c r="AI29" s="56"/>
      <c r="AJ29" s="485"/>
      <c r="AK29" s="420"/>
      <c r="AL29" s="121">
        <v>0</v>
      </c>
      <c r="AM29" s="120"/>
      <c r="AN29" s="56"/>
      <c r="AO29" s="485"/>
      <c r="AP29" s="420"/>
      <c r="AQ29" s="121">
        <v>0</v>
      </c>
      <c r="AR29" s="120"/>
      <c r="AS29" s="56"/>
      <c r="AT29" s="485"/>
      <c r="AU29" s="420"/>
      <c r="AV29" s="121">
        <v>0</v>
      </c>
      <c r="AW29" s="120"/>
      <c r="AX29" s="56"/>
      <c r="AY29" s="485"/>
      <c r="AZ29" s="420"/>
      <c r="BA29" s="121">
        <v>0</v>
      </c>
      <c r="BB29" s="120"/>
      <c r="BC29" s="56"/>
      <c r="BD29" s="485"/>
      <c r="BE29" s="420"/>
      <c r="BF29" s="121">
        <v>0</v>
      </c>
      <c r="BG29" s="120"/>
      <c r="BH29" s="56"/>
      <c r="BI29" s="485"/>
      <c r="BJ29" s="420"/>
      <c r="BK29" s="121">
        <v>0</v>
      </c>
      <c r="BL29" s="120"/>
      <c r="BM29" s="56"/>
      <c r="BN29" s="485"/>
      <c r="BO29" s="420"/>
      <c r="BP29" s="121">
        <v>0</v>
      </c>
      <c r="BQ29" s="120"/>
      <c r="BR29" s="56"/>
      <c r="BS29" s="485"/>
      <c r="BT29" s="420"/>
      <c r="BU29" s="121">
        <v>0</v>
      </c>
      <c r="BV29" s="120"/>
      <c r="BW29" s="56"/>
      <c r="BX29" s="485"/>
      <c r="BY29" s="420"/>
      <c r="BZ29" s="121">
        <v>25152922</v>
      </c>
      <c r="CA29" s="120"/>
      <c r="CB29" s="56"/>
      <c r="CC29" s="485"/>
      <c r="CD29" s="420"/>
      <c r="CE29" s="121">
        <v>0</v>
      </c>
      <c r="CF29" s="120"/>
      <c r="CG29" s="56"/>
      <c r="CH29" s="485"/>
      <c r="CI29" s="420"/>
      <c r="CJ29" s="121">
        <v>0</v>
      </c>
      <c r="CK29" s="120"/>
      <c r="CL29" s="56"/>
      <c r="CM29" s="485"/>
      <c r="CN29" s="420"/>
      <c r="CO29" s="121">
        <v>0</v>
      </c>
      <c r="CP29" s="120"/>
      <c r="CQ29" s="56"/>
      <c r="CR29" s="485"/>
      <c r="CS29" s="420"/>
      <c r="CT29" s="121">
        <v>0</v>
      </c>
      <c r="CU29" s="120"/>
      <c r="CV29" s="56"/>
      <c r="CW29" s="485"/>
      <c r="CX29" s="420"/>
      <c r="CY29" s="121">
        <v>0</v>
      </c>
      <c r="CZ29" s="120"/>
      <c r="DA29" s="56"/>
      <c r="DB29" s="485"/>
      <c r="DC29" s="420"/>
      <c r="DD29" s="121">
        <v>0</v>
      </c>
      <c r="DE29" s="120"/>
      <c r="DF29" s="56"/>
      <c r="DG29" s="485"/>
      <c r="DH29" s="420"/>
      <c r="DI29" s="121">
        <v>0</v>
      </c>
      <c r="DJ29" s="120"/>
      <c r="DK29" s="56"/>
      <c r="DL29" s="485"/>
      <c r="DM29" s="420"/>
      <c r="DN29" s="121">
        <v>0</v>
      </c>
      <c r="DO29" s="120"/>
      <c r="DP29" s="56"/>
      <c r="DQ29" s="485"/>
      <c r="DR29" s="420"/>
      <c r="DS29" s="121">
        <v>0</v>
      </c>
      <c r="DT29" s="120"/>
      <c r="DU29" s="56"/>
      <c r="DV29" s="485"/>
      <c r="DW29" s="420"/>
      <c r="DX29" s="121">
        <v>25152922</v>
      </c>
      <c r="DY29" s="120"/>
      <c r="DZ29" s="56"/>
      <c r="EA29" s="485"/>
      <c r="EB29" s="420"/>
      <c r="EC29" s="121">
        <v>0</v>
      </c>
      <c r="ED29" s="120"/>
      <c r="EE29" s="56"/>
      <c r="EF29" s="485"/>
      <c r="EG29" s="420"/>
      <c r="EH29" s="121">
        <v>0</v>
      </c>
      <c r="EI29" s="120"/>
      <c r="EJ29" s="56"/>
      <c r="EK29" s="485"/>
      <c r="EL29" s="420"/>
      <c r="EM29" s="121">
        <v>0</v>
      </c>
      <c r="EN29" s="120"/>
      <c r="EP29" s="144"/>
    </row>
    <row r="30" spans="4:146" ht="12.75" hidden="1" customHeight="1" x14ac:dyDescent="0.3">
      <c r="D30" s="144"/>
      <c r="F30" s="400"/>
      <c r="H30" s="56"/>
      <c r="I30" s="56"/>
      <c r="J30" s="56"/>
      <c r="K30" s="485"/>
      <c r="L30" s="56"/>
      <c r="M30" s="56"/>
      <c r="N30" s="56"/>
      <c r="O30" s="56"/>
      <c r="P30" s="485"/>
      <c r="Q30" s="56"/>
      <c r="R30" s="56"/>
      <c r="S30" s="56"/>
      <c r="T30" s="56"/>
      <c r="U30" s="485"/>
      <c r="V30" s="56"/>
      <c r="W30" s="56"/>
      <c r="X30" s="56"/>
      <c r="Y30" s="56"/>
      <c r="Z30" s="485"/>
      <c r="AA30" s="56"/>
      <c r="AB30" s="56"/>
      <c r="AC30" s="56"/>
      <c r="AD30" s="56"/>
      <c r="AE30" s="485"/>
      <c r="AF30" s="56"/>
      <c r="AG30" s="56"/>
      <c r="AH30" s="56"/>
      <c r="AI30" s="56"/>
      <c r="AJ30" s="485"/>
      <c r="AK30" s="56"/>
      <c r="AL30" s="56"/>
      <c r="AM30" s="56"/>
      <c r="AN30" s="56"/>
      <c r="AO30" s="485"/>
      <c r="AP30" s="56"/>
      <c r="AQ30" s="56"/>
      <c r="AR30" s="56"/>
      <c r="AS30" s="56"/>
      <c r="AT30" s="485"/>
      <c r="AU30" s="56"/>
      <c r="AV30" s="56"/>
      <c r="AW30" s="56"/>
      <c r="AX30" s="56"/>
      <c r="AY30" s="485"/>
      <c r="AZ30" s="56"/>
      <c r="BA30" s="56"/>
      <c r="BB30" s="56"/>
      <c r="BC30" s="56"/>
      <c r="BD30" s="485"/>
      <c r="BE30" s="56"/>
      <c r="BF30" s="56"/>
      <c r="BG30" s="56"/>
      <c r="BH30" s="56"/>
      <c r="BI30" s="485"/>
      <c r="BJ30" s="56"/>
      <c r="BK30" s="56"/>
      <c r="BL30" s="56"/>
      <c r="BM30" s="56"/>
      <c r="BN30" s="485"/>
      <c r="BO30" s="56"/>
      <c r="BP30" s="56"/>
      <c r="BQ30" s="56"/>
      <c r="BR30" s="56"/>
      <c r="BS30" s="485"/>
      <c r="BT30" s="56"/>
      <c r="BU30" s="56"/>
      <c r="BV30" s="56"/>
      <c r="BW30" s="56"/>
      <c r="BX30" s="485"/>
      <c r="BY30" s="56"/>
      <c r="BZ30" s="56"/>
      <c r="CA30" s="56"/>
      <c r="CB30" s="56"/>
      <c r="CC30" s="485"/>
      <c r="CD30" s="56"/>
      <c r="CE30" s="56"/>
      <c r="CF30" s="56"/>
      <c r="CG30" s="56"/>
      <c r="CH30" s="485"/>
      <c r="CI30" s="56"/>
      <c r="CJ30" s="56"/>
      <c r="CK30" s="56"/>
      <c r="CL30" s="56"/>
      <c r="CM30" s="485"/>
      <c r="CN30" s="56"/>
      <c r="CO30" s="56"/>
      <c r="CP30" s="56"/>
      <c r="CQ30" s="56"/>
      <c r="CR30" s="485"/>
      <c r="CS30" s="56"/>
      <c r="CT30" s="56"/>
      <c r="CU30" s="56"/>
      <c r="CV30" s="56"/>
      <c r="CW30" s="485"/>
      <c r="CX30" s="56"/>
      <c r="CY30" s="56"/>
      <c r="CZ30" s="56"/>
      <c r="DA30" s="56"/>
      <c r="DB30" s="485"/>
      <c r="DC30" s="56"/>
      <c r="DD30" s="56"/>
      <c r="DE30" s="56"/>
      <c r="DF30" s="56"/>
      <c r="DG30" s="485"/>
      <c r="DH30" s="56"/>
      <c r="DI30" s="56"/>
      <c r="DJ30" s="56"/>
      <c r="DK30" s="56"/>
      <c r="DL30" s="485"/>
      <c r="DM30" s="56"/>
      <c r="DN30" s="56"/>
      <c r="DO30" s="56"/>
      <c r="DP30" s="56"/>
      <c r="DQ30" s="485"/>
      <c r="DR30" s="56"/>
      <c r="DS30" s="56"/>
      <c r="DT30" s="56"/>
      <c r="DU30" s="56"/>
      <c r="DV30" s="485"/>
      <c r="DW30" s="56"/>
      <c r="DX30" s="56"/>
      <c r="DY30" s="56"/>
      <c r="DZ30" s="56"/>
      <c r="EA30" s="485"/>
      <c r="EB30" s="56"/>
      <c r="EC30" s="56"/>
      <c r="ED30" s="56"/>
      <c r="EE30" s="56"/>
      <c r="EF30" s="485"/>
      <c r="EG30" s="56"/>
      <c r="EH30" s="56"/>
      <c r="EI30" s="56"/>
      <c r="EJ30" s="56"/>
      <c r="EK30" s="485"/>
      <c r="EL30" s="56"/>
      <c r="EM30" s="56"/>
      <c r="EP30" s="144"/>
    </row>
    <row r="31" spans="4:146" ht="12.75" hidden="1" customHeight="1" x14ac:dyDescent="0.3">
      <c r="D31" s="144" t="s">
        <v>445</v>
      </c>
      <c r="F31" s="400"/>
      <c r="H31" s="56">
        <v>0</v>
      </c>
      <c r="I31" s="56"/>
      <c r="J31" s="56"/>
      <c r="K31" s="485"/>
      <c r="L31" s="56"/>
      <c r="M31" s="56">
        <v>0</v>
      </c>
      <c r="N31" s="56"/>
      <c r="O31" s="56"/>
      <c r="P31" s="485"/>
      <c r="R31" s="56">
        <v>0</v>
      </c>
      <c r="S31" s="56"/>
      <c r="T31" s="56"/>
      <c r="U31" s="485"/>
      <c r="W31" s="56">
        <v>0</v>
      </c>
      <c r="X31" s="56"/>
      <c r="Y31" s="56"/>
      <c r="Z31" s="485"/>
      <c r="AB31" s="56">
        <v>0</v>
      </c>
      <c r="AC31" s="56"/>
      <c r="AD31" s="56"/>
      <c r="AE31" s="485"/>
      <c r="AG31" s="56">
        <v>0</v>
      </c>
      <c r="AH31" s="56"/>
      <c r="AI31" s="56"/>
      <c r="AJ31" s="485"/>
      <c r="AL31" s="56">
        <v>0</v>
      </c>
      <c r="AM31" s="56"/>
      <c r="AN31" s="56"/>
      <c r="AO31" s="485"/>
      <c r="AQ31" s="56">
        <v>0</v>
      </c>
      <c r="AR31" s="56"/>
      <c r="AS31" s="56"/>
      <c r="AT31" s="485"/>
      <c r="AV31" s="56">
        <v>0</v>
      </c>
      <c r="AW31" s="56"/>
      <c r="AX31" s="56"/>
      <c r="AY31" s="485"/>
      <c r="BA31" s="56">
        <v>0</v>
      </c>
      <c r="BB31" s="56"/>
      <c r="BC31" s="56"/>
      <c r="BD31" s="485"/>
      <c r="BF31" s="56">
        <v>0</v>
      </c>
      <c r="BG31" s="56"/>
      <c r="BH31" s="56"/>
      <c r="BI31" s="485"/>
      <c r="BK31" s="56">
        <v>0</v>
      </c>
      <c r="BL31" s="56"/>
      <c r="BM31" s="56"/>
      <c r="BN31" s="485"/>
      <c r="BP31" s="56">
        <v>0</v>
      </c>
      <c r="BQ31" s="56"/>
      <c r="BR31" s="56"/>
      <c r="BS31" s="485"/>
      <c r="BT31" s="56"/>
      <c r="BU31" s="56">
        <v>0</v>
      </c>
      <c r="BV31" s="56"/>
      <c r="BW31" s="56"/>
      <c r="BX31" s="485"/>
      <c r="BY31" s="56"/>
      <c r="BZ31" s="56">
        <v>0</v>
      </c>
      <c r="CA31" s="56"/>
      <c r="CB31" s="56"/>
      <c r="CC31" s="485"/>
      <c r="CD31" s="56"/>
      <c r="CE31" s="56">
        <v>0</v>
      </c>
      <c r="CF31" s="56"/>
      <c r="CG31" s="56"/>
      <c r="CH31" s="485"/>
      <c r="CJ31" s="56">
        <v>0</v>
      </c>
      <c r="CK31" s="56"/>
      <c r="CL31" s="56"/>
      <c r="CM31" s="485"/>
      <c r="CO31" s="56">
        <v>0</v>
      </c>
      <c r="CP31" s="56"/>
      <c r="CQ31" s="56"/>
      <c r="CR31" s="485"/>
      <c r="CT31" s="56">
        <v>0</v>
      </c>
      <c r="CU31" s="56"/>
      <c r="CV31" s="56"/>
      <c r="CW31" s="485"/>
      <c r="CY31" s="56">
        <v>0</v>
      </c>
      <c r="CZ31" s="56"/>
      <c r="DA31" s="56"/>
      <c r="DB31" s="485"/>
      <c r="DD31" s="56">
        <v>0</v>
      </c>
      <c r="DE31" s="56"/>
      <c r="DF31" s="56"/>
      <c r="DG31" s="485"/>
      <c r="DI31" s="56">
        <v>0</v>
      </c>
      <c r="DJ31" s="56"/>
      <c r="DK31" s="56"/>
      <c r="DL31" s="485"/>
      <c r="DN31" s="56">
        <v>0</v>
      </c>
      <c r="DO31" s="56"/>
      <c r="DP31" s="56"/>
      <c r="DQ31" s="485"/>
      <c r="DS31" s="56">
        <v>0</v>
      </c>
      <c r="DT31" s="56"/>
      <c r="DU31" s="56"/>
      <c r="DV31" s="485"/>
      <c r="DX31" s="56">
        <v>0</v>
      </c>
      <c r="DY31" s="56"/>
      <c r="DZ31" s="56"/>
      <c r="EA31" s="485"/>
      <c r="EC31" s="56">
        <v>0</v>
      </c>
      <c r="ED31" s="56"/>
      <c r="EE31" s="56"/>
      <c r="EF31" s="485"/>
      <c r="EH31" s="56">
        <v>0</v>
      </c>
      <c r="EI31" s="56"/>
      <c r="EJ31" s="56"/>
      <c r="EK31" s="485"/>
      <c r="EL31" s="56"/>
      <c r="EM31" s="56">
        <v>0</v>
      </c>
      <c r="EP31" s="144"/>
    </row>
    <row r="32" spans="4:146" ht="12.75" hidden="1" customHeight="1" x14ac:dyDescent="0.3">
      <c r="D32" s="144" t="s">
        <v>442</v>
      </c>
      <c r="F32" s="400"/>
      <c r="G32" s="406"/>
      <c r="H32" s="483">
        <v>0</v>
      </c>
      <c r="I32" s="484"/>
      <c r="J32" s="56"/>
      <c r="K32" s="485"/>
      <c r="L32" s="486"/>
      <c r="M32" s="483">
        <v>0</v>
      </c>
      <c r="N32" s="484"/>
      <c r="O32" s="56"/>
      <c r="P32" s="485"/>
      <c r="Q32" s="406"/>
      <c r="R32" s="483">
        <v>0</v>
      </c>
      <c r="S32" s="484"/>
      <c r="T32" s="56"/>
      <c r="U32" s="485"/>
      <c r="V32" s="406"/>
      <c r="W32" s="483">
        <v>0</v>
      </c>
      <c r="X32" s="484"/>
      <c r="Y32" s="56"/>
      <c r="Z32" s="485"/>
      <c r="AA32" s="406"/>
      <c r="AB32" s="483">
        <v>0</v>
      </c>
      <c r="AC32" s="484"/>
      <c r="AD32" s="56"/>
      <c r="AE32" s="485"/>
      <c r="AF32" s="406"/>
      <c r="AG32" s="483">
        <v>0</v>
      </c>
      <c r="AH32" s="484"/>
      <c r="AI32" s="56"/>
      <c r="AJ32" s="485"/>
      <c r="AK32" s="406"/>
      <c r="AL32" s="483">
        <v>0</v>
      </c>
      <c r="AM32" s="484"/>
      <c r="AN32" s="56"/>
      <c r="AO32" s="485"/>
      <c r="AP32" s="406"/>
      <c r="AQ32" s="483">
        <v>0</v>
      </c>
      <c r="AR32" s="484"/>
      <c r="AS32" s="56"/>
      <c r="AT32" s="485"/>
      <c r="AU32" s="406"/>
      <c r="AV32" s="483">
        <v>0</v>
      </c>
      <c r="AW32" s="484"/>
      <c r="AX32" s="56"/>
      <c r="AY32" s="485"/>
      <c r="AZ32" s="406"/>
      <c r="BA32" s="483">
        <v>0</v>
      </c>
      <c r="BB32" s="484"/>
      <c r="BC32" s="56"/>
      <c r="BD32" s="485"/>
      <c r="BE32" s="406"/>
      <c r="BF32" s="483">
        <v>0</v>
      </c>
      <c r="BG32" s="484"/>
      <c r="BH32" s="56"/>
      <c r="BI32" s="485"/>
      <c r="BJ32" s="406"/>
      <c r="BK32" s="483">
        <v>0</v>
      </c>
      <c r="BL32" s="484"/>
      <c r="BM32" s="56"/>
      <c r="BN32" s="485"/>
      <c r="BO32" s="406"/>
      <c r="BP32" s="483">
        <v>0</v>
      </c>
      <c r="BQ32" s="484"/>
      <c r="BR32" s="56"/>
      <c r="BS32" s="485"/>
      <c r="BT32" s="486"/>
      <c r="BU32" s="483">
        <v>0</v>
      </c>
      <c r="BV32" s="484"/>
      <c r="BW32" s="56"/>
      <c r="BX32" s="485"/>
      <c r="BY32" s="486"/>
      <c r="BZ32" s="483">
        <v>0</v>
      </c>
      <c r="CA32" s="484"/>
      <c r="CB32" s="56"/>
      <c r="CC32" s="485"/>
      <c r="CD32" s="486"/>
      <c r="CE32" s="483">
        <v>0</v>
      </c>
      <c r="CF32" s="484"/>
      <c r="CG32" s="56"/>
      <c r="CH32" s="485"/>
      <c r="CI32" s="406"/>
      <c r="CJ32" s="483">
        <v>0</v>
      </c>
      <c r="CK32" s="484"/>
      <c r="CL32" s="56"/>
      <c r="CM32" s="485"/>
      <c r="CN32" s="406"/>
      <c r="CO32" s="483">
        <v>0</v>
      </c>
      <c r="CP32" s="484"/>
      <c r="CQ32" s="56"/>
      <c r="CR32" s="485"/>
      <c r="CS32" s="406"/>
      <c r="CT32" s="483">
        <v>0</v>
      </c>
      <c r="CU32" s="484"/>
      <c r="CV32" s="56"/>
      <c r="CW32" s="485"/>
      <c r="CX32" s="406"/>
      <c r="CY32" s="483">
        <v>0</v>
      </c>
      <c r="CZ32" s="484"/>
      <c r="DA32" s="56"/>
      <c r="DB32" s="485"/>
      <c r="DC32" s="406"/>
      <c r="DD32" s="483">
        <v>0</v>
      </c>
      <c r="DE32" s="484"/>
      <c r="DF32" s="56"/>
      <c r="DG32" s="485"/>
      <c r="DH32" s="406"/>
      <c r="DI32" s="483">
        <v>0</v>
      </c>
      <c r="DJ32" s="484"/>
      <c r="DK32" s="56"/>
      <c r="DL32" s="485"/>
      <c r="DM32" s="406"/>
      <c r="DN32" s="483">
        <v>0</v>
      </c>
      <c r="DO32" s="484"/>
      <c r="DP32" s="56"/>
      <c r="DQ32" s="485"/>
      <c r="DR32" s="406"/>
      <c r="DS32" s="483">
        <v>0</v>
      </c>
      <c r="DT32" s="484"/>
      <c r="DU32" s="56"/>
      <c r="DV32" s="485"/>
      <c r="DW32" s="406"/>
      <c r="DX32" s="483">
        <v>0</v>
      </c>
      <c r="DY32" s="484"/>
      <c r="DZ32" s="56"/>
      <c r="EA32" s="485"/>
      <c r="EB32" s="406"/>
      <c r="EC32" s="483">
        <v>0</v>
      </c>
      <c r="ED32" s="484"/>
      <c r="EE32" s="56"/>
      <c r="EF32" s="485"/>
      <c r="EG32" s="406"/>
      <c r="EH32" s="483">
        <v>0</v>
      </c>
      <c r="EI32" s="484"/>
      <c r="EJ32" s="56"/>
      <c r="EK32" s="485"/>
      <c r="EL32" s="486"/>
      <c r="EM32" s="483">
        <v>0</v>
      </c>
      <c r="EN32" s="407"/>
      <c r="EP32" s="144"/>
    </row>
    <row r="33" spans="4:146" ht="12.75" hidden="1" customHeight="1" x14ac:dyDescent="0.3">
      <c r="D33" s="144" t="s">
        <v>367</v>
      </c>
      <c r="F33" s="400"/>
      <c r="G33" s="420"/>
      <c r="H33" s="121">
        <v>0</v>
      </c>
      <c r="I33" s="120"/>
      <c r="J33" s="56"/>
      <c r="K33" s="485"/>
      <c r="L33" s="494"/>
      <c r="M33" s="121">
        <v>0</v>
      </c>
      <c r="N33" s="120"/>
      <c r="O33" s="56"/>
      <c r="P33" s="485"/>
      <c r="Q33" s="420"/>
      <c r="R33" s="121">
        <v>0</v>
      </c>
      <c r="S33" s="120"/>
      <c r="T33" s="56"/>
      <c r="U33" s="485"/>
      <c r="V33" s="420"/>
      <c r="W33" s="121">
        <v>0</v>
      </c>
      <c r="X33" s="120"/>
      <c r="Y33" s="56"/>
      <c r="Z33" s="485"/>
      <c r="AA33" s="420"/>
      <c r="AB33" s="121">
        <v>0</v>
      </c>
      <c r="AC33" s="120"/>
      <c r="AD33" s="56"/>
      <c r="AE33" s="485"/>
      <c r="AF33" s="420"/>
      <c r="AG33" s="121">
        <v>0</v>
      </c>
      <c r="AH33" s="120"/>
      <c r="AI33" s="56"/>
      <c r="AJ33" s="485"/>
      <c r="AK33" s="420"/>
      <c r="AL33" s="121">
        <v>0</v>
      </c>
      <c r="AM33" s="120"/>
      <c r="AN33" s="56"/>
      <c r="AO33" s="485"/>
      <c r="AP33" s="420"/>
      <c r="AQ33" s="121">
        <v>0</v>
      </c>
      <c r="AR33" s="120"/>
      <c r="AS33" s="56"/>
      <c r="AT33" s="485"/>
      <c r="AU33" s="420"/>
      <c r="AV33" s="121">
        <v>0</v>
      </c>
      <c r="AW33" s="120"/>
      <c r="AX33" s="56"/>
      <c r="AY33" s="485"/>
      <c r="AZ33" s="420"/>
      <c r="BA33" s="121">
        <v>0</v>
      </c>
      <c r="BB33" s="120"/>
      <c r="BC33" s="56"/>
      <c r="BD33" s="485"/>
      <c r="BE33" s="420"/>
      <c r="BF33" s="121">
        <v>0</v>
      </c>
      <c r="BG33" s="120"/>
      <c r="BH33" s="56"/>
      <c r="BI33" s="485"/>
      <c r="BJ33" s="420"/>
      <c r="BK33" s="121">
        <v>0</v>
      </c>
      <c r="BL33" s="120"/>
      <c r="BM33" s="56"/>
      <c r="BN33" s="485"/>
      <c r="BO33" s="420"/>
      <c r="BP33" s="121">
        <v>0</v>
      </c>
      <c r="BQ33" s="120"/>
      <c r="BR33" s="56"/>
      <c r="BS33" s="485"/>
      <c r="BT33" s="494"/>
      <c r="BU33" s="121">
        <v>0</v>
      </c>
      <c r="BV33" s="120"/>
      <c r="BW33" s="56"/>
      <c r="BX33" s="485"/>
      <c r="BY33" s="494"/>
      <c r="BZ33" s="121">
        <v>0</v>
      </c>
      <c r="CA33" s="120"/>
      <c r="CB33" s="56"/>
      <c r="CC33" s="485"/>
      <c r="CD33" s="494"/>
      <c r="CE33" s="121">
        <v>0</v>
      </c>
      <c r="CF33" s="120"/>
      <c r="CG33" s="56"/>
      <c r="CH33" s="485"/>
      <c r="CI33" s="420"/>
      <c r="CJ33" s="121">
        <v>0</v>
      </c>
      <c r="CK33" s="120"/>
      <c r="CL33" s="56"/>
      <c r="CM33" s="485"/>
      <c r="CN33" s="420"/>
      <c r="CO33" s="121">
        <v>0</v>
      </c>
      <c r="CP33" s="120"/>
      <c r="CQ33" s="56"/>
      <c r="CR33" s="485"/>
      <c r="CS33" s="420"/>
      <c r="CT33" s="121">
        <v>0</v>
      </c>
      <c r="CU33" s="120"/>
      <c r="CV33" s="56"/>
      <c r="CW33" s="485"/>
      <c r="CX33" s="420"/>
      <c r="CY33" s="121">
        <v>0</v>
      </c>
      <c r="CZ33" s="120"/>
      <c r="DA33" s="56"/>
      <c r="DB33" s="485"/>
      <c r="DC33" s="420"/>
      <c r="DD33" s="121">
        <v>0</v>
      </c>
      <c r="DE33" s="120"/>
      <c r="DF33" s="56"/>
      <c r="DG33" s="485"/>
      <c r="DH33" s="420"/>
      <c r="DI33" s="121">
        <v>0</v>
      </c>
      <c r="DJ33" s="120"/>
      <c r="DK33" s="56"/>
      <c r="DL33" s="485"/>
      <c r="DM33" s="420"/>
      <c r="DN33" s="121">
        <v>0</v>
      </c>
      <c r="DO33" s="120"/>
      <c r="DP33" s="56"/>
      <c r="DQ33" s="485"/>
      <c r="DR33" s="420"/>
      <c r="DS33" s="121">
        <v>0</v>
      </c>
      <c r="DT33" s="120"/>
      <c r="DU33" s="56"/>
      <c r="DV33" s="485"/>
      <c r="DW33" s="420"/>
      <c r="DX33" s="121">
        <v>0</v>
      </c>
      <c r="DY33" s="120"/>
      <c r="DZ33" s="56"/>
      <c r="EA33" s="485"/>
      <c r="EB33" s="420"/>
      <c r="EC33" s="121">
        <v>0</v>
      </c>
      <c r="ED33" s="120"/>
      <c r="EE33" s="56"/>
      <c r="EF33" s="485"/>
      <c r="EG33" s="420"/>
      <c r="EH33" s="121">
        <v>0</v>
      </c>
      <c r="EI33" s="120"/>
      <c r="EJ33" s="56"/>
      <c r="EK33" s="485"/>
      <c r="EL33" s="494"/>
      <c r="EM33" s="121">
        <v>0</v>
      </c>
      <c r="EN33" s="422"/>
      <c r="EP33" s="144"/>
    </row>
    <row r="34" spans="4:146" ht="12.75" hidden="1" customHeight="1" x14ac:dyDescent="0.3">
      <c r="D34" s="144"/>
      <c r="F34" s="400"/>
      <c r="H34" s="56"/>
      <c r="I34" s="56"/>
      <c r="J34" s="56"/>
      <c r="K34" s="485"/>
      <c r="L34" s="56"/>
      <c r="M34" s="56"/>
      <c r="N34" s="56"/>
      <c r="O34" s="56"/>
      <c r="P34" s="485"/>
      <c r="R34" s="56"/>
      <c r="S34" s="56"/>
      <c r="T34" s="56"/>
      <c r="U34" s="485"/>
      <c r="W34" s="56"/>
      <c r="X34" s="56"/>
      <c r="Y34" s="56"/>
      <c r="Z34" s="485"/>
      <c r="AB34" s="56"/>
      <c r="AC34" s="56"/>
      <c r="AD34" s="56"/>
      <c r="AE34" s="485"/>
      <c r="AG34" s="56"/>
      <c r="AH34" s="56"/>
      <c r="AI34" s="56"/>
      <c r="AJ34" s="485"/>
      <c r="AL34" s="56"/>
      <c r="AM34" s="56"/>
      <c r="AN34" s="56"/>
      <c r="AO34" s="485"/>
      <c r="AQ34" s="56"/>
      <c r="AR34" s="56"/>
      <c r="AS34" s="56"/>
      <c r="AT34" s="485"/>
      <c r="AV34" s="56"/>
      <c r="AW34" s="56"/>
      <c r="AX34" s="56"/>
      <c r="AY34" s="485"/>
      <c r="BA34" s="56"/>
      <c r="BB34" s="56"/>
      <c r="BC34" s="56"/>
      <c r="BD34" s="485"/>
      <c r="BF34" s="56"/>
      <c r="BG34" s="56"/>
      <c r="BH34" s="56"/>
      <c r="BI34" s="485"/>
      <c r="BK34" s="56"/>
      <c r="BL34" s="56"/>
      <c r="BM34" s="56"/>
      <c r="BN34" s="485"/>
      <c r="BP34" s="56"/>
      <c r="BQ34" s="56"/>
      <c r="BR34" s="56"/>
      <c r="BS34" s="485"/>
      <c r="BT34" s="56"/>
      <c r="BU34" s="56"/>
      <c r="BV34" s="56"/>
      <c r="BW34" s="56"/>
      <c r="BX34" s="485"/>
      <c r="BY34" s="56"/>
      <c r="BZ34" s="56"/>
      <c r="CA34" s="56"/>
      <c r="CB34" s="56"/>
      <c r="CC34" s="485"/>
      <c r="CD34" s="56"/>
      <c r="CE34" s="56"/>
      <c r="CF34" s="56"/>
      <c r="CG34" s="56"/>
      <c r="CH34" s="485"/>
      <c r="CJ34" s="56"/>
      <c r="CK34" s="56"/>
      <c r="CL34" s="56"/>
      <c r="CM34" s="485"/>
      <c r="CO34" s="56"/>
      <c r="CP34" s="56"/>
      <c r="CQ34" s="56"/>
      <c r="CR34" s="485"/>
      <c r="CT34" s="56"/>
      <c r="CU34" s="56"/>
      <c r="CV34" s="56"/>
      <c r="CW34" s="485"/>
      <c r="CY34" s="56"/>
      <c r="CZ34" s="56"/>
      <c r="DA34" s="56"/>
      <c r="DB34" s="485"/>
      <c r="DD34" s="56"/>
      <c r="DE34" s="56"/>
      <c r="DF34" s="56"/>
      <c r="DG34" s="485"/>
      <c r="DI34" s="56"/>
      <c r="DJ34" s="56"/>
      <c r="DK34" s="56"/>
      <c r="DL34" s="485"/>
      <c r="DN34" s="56"/>
      <c r="DO34" s="56"/>
      <c r="DP34" s="56"/>
      <c r="DQ34" s="485"/>
      <c r="DS34" s="56"/>
      <c r="DT34" s="56"/>
      <c r="DU34" s="56"/>
      <c r="DV34" s="485"/>
      <c r="DX34" s="56"/>
      <c r="DY34" s="56"/>
      <c r="DZ34" s="56"/>
      <c r="EA34" s="485"/>
      <c r="EC34" s="56"/>
      <c r="ED34" s="56"/>
      <c r="EE34" s="56"/>
      <c r="EF34" s="485"/>
      <c r="EH34" s="56"/>
      <c r="EI34" s="56"/>
      <c r="EJ34" s="56"/>
      <c r="EK34" s="485"/>
      <c r="EL34" s="56"/>
      <c r="EM34" s="56"/>
      <c r="EP34" s="144"/>
    </row>
    <row r="35" spans="4:146" ht="12.75" hidden="1" customHeight="1" x14ac:dyDescent="0.3">
      <c r="D35" s="144" t="s">
        <v>370</v>
      </c>
      <c r="F35" s="400"/>
      <c r="H35" s="56">
        <v>0</v>
      </c>
      <c r="I35" s="56"/>
      <c r="J35" s="56"/>
      <c r="K35" s="485"/>
      <c r="M35" s="56">
        <v>0</v>
      </c>
      <c r="N35" s="56"/>
      <c r="O35" s="56"/>
      <c r="P35" s="485"/>
      <c r="R35" s="56">
        <v>0</v>
      </c>
      <c r="S35" s="56"/>
      <c r="T35" s="56"/>
      <c r="U35" s="485"/>
      <c r="W35" s="56">
        <v>0</v>
      </c>
      <c r="X35" s="56"/>
      <c r="Y35" s="56"/>
      <c r="Z35" s="485"/>
      <c r="AB35" s="56">
        <v>0</v>
      </c>
      <c r="AC35" s="56"/>
      <c r="AD35" s="56"/>
      <c r="AE35" s="485"/>
      <c r="AG35" s="56">
        <v>0</v>
      </c>
      <c r="AH35" s="56"/>
      <c r="AI35" s="56"/>
      <c r="AJ35" s="485"/>
      <c r="AL35" s="56">
        <v>0</v>
      </c>
      <c r="AM35" s="56"/>
      <c r="AN35" s="56"/>
      <c r="AO35" s="485"/>
      <c r="AQ35" s="56">
        <v>0</v>
      </c>
      <c r="AR35" s="56"/>
      <c r="AS35" s="56"/>
      <c r="AT35" s="485"/>
      <c r="AV35" s="56">
        <v>0</v>
      </c>
      <c r="AW35" s="56"/>
      <c r="AX35" s="56"/>
      <c r="AY35" s="485"/>
      <c r="BA35" s="56">
        <v>0</v>
      </c>
      <c r="BB35" s="56"/>
      <c r="BC35" s="56"/>
      <c r="BD35" s="485"/>
      <c r="BF35" s="56">
        <v>0</v>
      </c>
      <c r="BG35" s="56"/>
      <c r="BH35" s="56"/>
      <c r="BI35" s="485"/>
      <c r="BK35" s="56">
        <v>0</v>
      </c>
      <c r="BL35" s="56"/>
      <c r="BM35" s="56"/>
      <c r="BN35" s="485"/>
      <c r="BP35" s="56">
        <v>0</v>
      </c>
      <c r="BQ35" s="56"/>
      <c r="BR35" s="56"/>
      <c r="BS35" s="485"/>
      <c r="BU35" s="121">
        <v>0</v>
      </c>
      <c r="BV35" s="56"/>
      <c r="BW35" s="56"/>
      <c r="BX35" s="485"/>
      <c r="BZ35" s="56">
        <v>0</v>
      </c>
      <c r="CA35" s="56"/>
      <c r="CB35" s="56"/>
      <c r="CC35" s="485"/>
      <c r="CE35" s="56">
        <v>0</v>
      </c>
      <c r="CF35" s="56"/>
      <c r="CG35" s="56"/>
      <c r="CH35" s="485"/>
      <c r="CJ35" s="56">
        <v>0</v>
      </c>
      <c r="CK35" s="56"/>
      <c r="CL35" s="56"/>
      <c r="CM35" s="485"/>
      <c r="CO35" s="56">
        <v>0</v>
      </c>
      <c r="CP35" s="56"/>
      <c r="CQ35" s="56"/>
      <c r="CR35" s="485"/>
      <c r="CT35" s="56">
        <v>0</v>
      </c>
      <c r="CU35" s="56"/>
      <c r="CV35" s="56"/>
      <c r="CW35" s="485"/>
      <c r="CY35" s="56">
        <v>0</v>
      </c>
      <c r="CZ35" s="56"/>
      <c r="DA35" s="56"/>
      <c r="DB35" s="485"/>
      <c r="DD35" s="56">
        <v>0</v>
      </c>
      <c r="DE35" s="56"/>
      <c r="DF35" s="56"/>
      <c r="DG35" s="485"/>
      <c r="DI35" s="56">
        <v>0</v>
      </c>
      <c r="DJ35" s="56"/>
      <c r="DK35" s="56"/>
      <c r="DL35" s="485"/>
      <c r="DN35" s="56">
        <v>0</v>
      </c>
      <c r="DO35" s="56"/>
      <c r="DP35" s="56"/>
      <c r="DQ35" s="485"/>
      <c r="DS35" s="56">
        <v>0</v>
      </c>
      <c r="DT35" s="56"/>
      <c r="DU35" s="56"/>
      <c r="DV35" s="485"/>
      <c r="DX35" s="56">
        <v>0</v>
      </c>
      <c r="DY35" s="56"/>
      <c r="DZ35" s="56"/>
      <c r="EA35" s="485"/>
      <c r="EC35" s="56">
        <v>0</v>
      </c>
      <c r="ED35" s="56"/>
      <c r="EE35" s="56"/>
      <c r="EF35" s="485"/>
      <c r="EH35" s="56">
        <v>0</v>
      </c>
      <c r="EI35" s="56"/>
      <c r="EJ35" s="56"/>
      <c r="EK35" s="485"/>
      <c r="EM35" s="56">
        <v>0</v>
      </c>
      <c r="EN35" s="56"/>
      <c r="EP35" s="144"/>
    </row>
    <row r="36" spans="4:146" ht="12.75" hidden="1" customHeight="1" x14ac:dyDescent="0.3">
      <c r="D36" s="144" t="s">
        <v>442</v>
      </c>
      <c r="F36" s="400"/>
      <c r="G36" s="406"/>
      <c r="H36" s="483">
        <v>0</v>
      </c>
      <c r="I36" s="484"/>
      <c r="J36" s="56"/>
      <c r="K36" s="485"/>
      <c r="L36" s="406"/>
      <c r="M36" s="483">
        <v>0</v>
      </c>
      <c r="N36" s="484"/>
      <c r="O36" s="56"/>
      <c r="P36" s="485"/>
      <c r="Q36" s="406"/>
      <c r="R36" s="483">
        <v>0</v>
      </c>
      <c r="S36" s="484"/>
      <c r="T36" s="56"/>
      <c r="U36" s="485"/>
      <c r="V36" s="406"/>
      <c r="W36" s="483">
        <v>0</v>
      </c>
      <c r="X36" s="484"/>
      <c r="Y36" s="56"/>
      <c r="Z36" s="485"/>
      <c r="AA36" s="406"/>
      <c r="AB36" s="483">
        <v>0</v>
      </c>
      <c r="AC36" s="484"/>
      <c r="AD36" s="56"/>
      <c r="AE36" s="485"/>
      <c r="AF36" s="406"/>
      <c r="AG36" s="483">
        <v>0</v>
      </c>
      <c r="AH36" s="484"/>
      <c r="AI36" s="56"/>
      <c r="AJ36" s="485"/>
      <c r="AK36" s="406"/>
      <c r="AL36" s="483">
        <v>0</v>
      </c>
      <c r="AM36" s="484"/>
      <c r="AN36" s="56"/>
      <c r="AO36" s="485"/>
      <c r="AP36" s="406"/>
      <c r="AQ36" s="483">
        <v>0</v>
      </c>
      <c r="AR36" s="484"/>
      <c r="AS36" s="56"/>
      <c r="AT36" s="485"/>
      <c r="AU36" s="406"/>
      <c r="AV36" s="483">
        <v>0</v>
      </c>
      <c r="AW36" s="484"/>
      <c r="AX36" s="56"/>
      <c r="AY36" s="485"/>
      <c r="AZ36" s="406"/>
      <c r="BA36" s="483">
        <v>0</v>
      </c>
      <c r="BB36" s="484"/>
      <c r="BC36" s="56"/>
      <c r="BD36" s="485"/>
      <c r="BE36" s="406"/>
      <c r="BF36" s="483">
        <v>0</v>
      </c>
      <c r="BG36" s="484"/>
      <c r="BH36" s="56"/>
      <c r="BI36" s="485"/>
      <c r="BJ36" s="406"/>
      <c r="BK36" s="483">
        <v>0</v>
      </c>
      <c r="BL36" s="484"/>
      <c r="BM36" s="56"/>
      <c r="BN36" s="485"/>
      <c r="BO36" s="406"/>
      <c r="BP36" s="483">
        <v>0</v>
      </c>
      <c r="BQ36" s="484"/>
      <c r="BR36" s="56"/>
      <c r="BS36" s="485"/>
      <c r="BT36" s="406"/>
      <c r="BU36" s="56">
        <v>0</v>
      </c>
      <c r="BV36" s="484"/>
      <c r="BW36" s="56"/>
      <c r="BX36" s="485"/>
      <c r="BY36" s="406"/>
      <c r="BZ36" s="483">
        <v>0</v>
      </c>
      <c r="CA36" s="484"/>
      <c r="CB36" s="56"/>
      <c r="CC36" s="485"/>
      <c r="CD36" s="406"/>
      <c r="CE36" s="483">
        <v>0</v>
      </c>
      <c r="CF36" s="484"/>
      <c r="CG36" s="56"/>
      <c r="CH36" s="485"/>
      <c r="CI36" s="406"/>
      <c r="CJ36" s="483">
        <v>0</v>
      </c>
      <c r="CK36" s="484"/>
      <c r="CL36" s="56"/>
      <c r="CM36" s="485"/>
      <c r="CN36" s="406"/>
      <c r="CO36" s="483">
        <v>0</v>
      </c>
      <c r="CP36" s="484"/>
      <c r="CQ36" s="56"/>
      <c r="CR36" s="485"/>
      <c r="CS36" s="406"/>
      <c r="CT36" s="483">
        <v>0</v>
      </c>
      <c r="CU36" s="484"/>
      <c r="CV36" s="56"/>
      <c r="CW36" s="485"/>
      <c r="CX36" s="406"/>
      <c r="CY36" s="483">
        <v>0</v>
      </c>
      <c r="CZ36" s="484"/>
      <c r="DA36" s="56"/>
      <c r="DB36" s="485"/>
      <c r="DC36" s="406"/>
      <c r="DD36" s="483">
        <v>0</v>
      </c>
      <c r="DE36" s="484"/>
      <c r="DF36" s="56"/>
      <c r="DG36" s="485"/>
      <c r="DH36" s="406"/>
      <c r="DI36" s="483">
        <v>0</v>
      </c>
      <c r="DJ36" s="484"/>
      <c r="DK36" s="56"/>
      <c r="DL36" s="485"/>
      <c r="DM36" s="406"/>
      <c r="DN36" s="483">
        <v>0</v>
      </c>
      <c r="DO36" s="484"/>
      <c r="DP36" s="56"/>
      <c r="DQ36" s="485"/>
      <c r="DR36" s="406"/>
      <c r="DS36" s="483">
        <v>0</v>
      </c>
      <c r="DT36" s="484"/>
      <c r="DU36" s="56"/>
      <c r="DV36" s="485"/>
      <c r="DW36" s="406"/>
      <c r="DX36" s="483">
        <v>0</v>
      </c>
      <c r="DY36" s="484"/>
      <c r="DZ36" s="56"/>
      <c r="EA36" s="485"/>
      <c r="EB36" s="406"/>
      <c r="EC36" s="483">
        <v>0</v>
      </c>
      <c r="ED36" s="484"/>
      <c r="EE36" s="56"/>
      <c r="EF36" s="485"/>
      <c r="EG36" s="406"/>
      <c r="EH36" s="483">
        <v>0</v>
      </c>
      <c r="EI36" s="484"/>
      <c r="EJ36" s="56"/>
      <c r="EK36" s="485"/>
      <c r="EL36" s="406"/>
      <c r="EM36" s="483">
        <v>0</v>
      </c>
      <c r="EN36" s="484">
        <v>0</v>
      </c>
      <c r="EP36" s="144"/>
    </row>
    <row r="37" spans="4:146" ht="12.75" hidden="1" customHeight="1" x14ac:dyDescent="0.3">
      <c r="D37" s="144" t="s">
        <v>367</v>
      </c>
      <c r="F37" s="400"/>
      <c r="G37" s="420"/>
      <c r="H37" s="121">
        <v>0</v>
      </c>
      <c r="I37" s="120"/>
      <c r="J37" s="56"/>
      <c r="K37" s="485"/>
      <c r="L37" s="420"/>
      <c r="M37" s="121">
        <v>0</v>
      </c>
      <c r="N37" s="120"/>
      <c r="O37" s="56"/>
      <c r="P37" s="485"/>
      <c r="Q37" s="420"/>
      <c r="R37" s="121">
        <v>0</v>
      </c>
      <c r="S37" s="120"/>
      <c r="T37" s="56"/>
      <c r="U37" s="485"/>
      <c r="V37" s="420"/>
      <c r="W37" s="121">
        <v>0</v>
      </c>
      <c r="X37" s="120"/>
      <c r="Y37" s="56"/>
      <c r="Z37" s="485"/>
      <c r="AA37" s="420"/>
      <c r="AB37" s="121">
        <v>0</v>
      </c>
      <c r="AC37" s="120"/>
      <c r="AD37" s="56"/>
      <c r="AE37" s="485"/>
      <c r="AF37" s="420"/>
      <c r="AG37" s="121">
        <v>0</v>
      </c>
      <c r="AH37" s="120"/>
      <c r="AI37" s="56"/>
      <c r="AJ37" s="485"/>
      <c r="AK37" s="420"/>
      <c r="AL37" s="121">
        <v>0</v>
      </c>
      <c r="AM37" s="120"/>
      <c r="AN37" s="56"/>
      <c r="AO37" s="485"/>
      <c r="AP37" s="420"/>
      <c r="AQ37" s="121">
        <v>0</v>
      </c>
      <c r="AR37" s="120"/>
      <c r="AS37" s="56"/>
      <c r="AT37" s="485"/>
      <c r="AU37" s="420"/>
      <c r="AV37" s="121">
        <v>0</v>
      </c>
      <c r="AW37" s="120"/>
      <c r="AX37" s="56"/>
      <c r="AY37" s="485"/>
      <c r="AZ37" s="420"/>
      <c r="BA37" s="121">
        <v>0</v>
      </c>
      <c r="BB37" s="120"/>
      <c r="BC37" s="56"/>
      <c r="BD37" s="485"/>
      <c r="BE37" s="420"/>
      <c r="BF37" s="121">
        <v>0</v>
      </c>
      <c r="BG37" s="120"/>
      <c r="BH37" s="56"/>
      <c r="BI37" s="485"/>
      <c r="BJ37" s="420"/>
      <c r="BK37" s="121">
        <v>0</v>
      </c>
      <c r="BL37" s="120"/>
      <c r="BM37" s="56"/>
      <c r="BN37" s="485"/>
      <c r="BO37" s="420"/>
      <c r="BP37" s="121">
        <v>0</v>
      </c>
      <c r="BQ37" s="120"/>
      <c r="BR37" s="56"/>
      <c r="BS37" s="485"/>
      <c r="BT37" s="420"/>
      <c r="BU37" s="121">
        <v>0</v>
      </c>
      <c r="BV37" s="120"/>
      <c r="BW37" s="56"/>
      <c r="BX37" s="485"/>
      <c r="BY37" s="420"/>
      <c r="BZ37" s="121">
        <v>0</v>
      </c>
      <c r="CA37" s="120"/>
      <c r="CB37" s="56"/>
      <c r="CC37" s="485"/>
      <c r="CD37" s="420"/>
      <c r="CE37" s="121">
        <v>0</v>
      </c>
      <c r="CF37" s="120"/>
      <c r="CG37" s="56"/>
      <c r="CH37" s="485"/>
      <c r="CI37" s="420"/>
      <c r="CJ37" s="121">
        <v>0</v>
      </c>
      <c r="CK37" s="120"/>
      <c r="CL37" s="56"/>
      <c r="CM37" s="485"/>
      <c r="CN37" s="420"/>
      <c r="CO37" s="121">
        <v>0</v>
      </c>
      <c r="CP37" s="120"/>
      <c r="CQ37" s="56"/>
      <c r="CR37" s="485"/>
      <c r="CS37" s="420"/>
      <c r="CT37" s="121">
        <v>0</v>
      </c>
      <c r="CU37" s="120"/>
      <c r="CV37" s="56"/>
      <c r="CW37" s="485"/>
      <c r="CX37" s="420"/>
      <c r="CY37" s="121">
        <v>0</v>
      </c>
      <c r="CZ37" s="120"/>
      <c r="DA37" s="56"/>
      <c r="DB37" s="485"/>
      <c r="DC37" s="420"/>
      <c r="DD37" s="121">
        <v>0</v>
      </c>
      <c r="DE37" s="120"/>
      <c r="DF37" s="56"/>
      <c r="DG37" s="485"/>
      <c r="DH37" s="420"/>
      <c r="DI37" s="121">
        <v>0</v>
      </c>
      <c r="DJ37" s="120"/>
      <c r="DK37" s="56"/>
      <c r="DL37" s="485"/>
      <c r="DM37" s="420"/>
      <c r="DN37" s="121">
        <v>0</v>
      </c>
      <c r="DO37" s="120"/>
      <c r="DP37" s="56"/>
      <c r="DQ37" s="485"/>
      <c r="DR37" s="420"/>
      <c r="DS37" s="121">
        <v>0</v>
      </c>
      <c r="DT37" s="120"/>
      <c r="DU37" s="56"/>
      <c r="DV37" s="485"/>
      <c r="DW37" s="420"/>
      <c r="DX37" s="121">
        <v>0</v>
      </c>
      <c r="DY37" s="120"/>
      <c r="DZ37" s="56"/>
      <c r="EA37" s="485"/>
      <c r="EB37" s="420"/>
      <c r="EC37" s="121">
        <v>0</v>
      </c>
      <c r="ED37" s="120"/>
      <c r="EE37" s="56"/>
      <c r="EF37" s="485"/>
      <c r="EG37" s="420"/>
      <c r="EH37" s="121">
        <v>0</v>
      </c>
      <c r="EI37" s="120"/>
      <c r="EJ37" s="56"/>
      <c r="EK37" s="485"/>
      <c r="EL37" s="420"/>
      <c r="EM37" s="121">
        <v>0</v>
      </c>
      <c r="EN37" s="120">
        <v>0</v>
      </c>
      <c r="EP37" s="144"/>
    </row>
    <row r="38" spans="4:146" ht="12.75" hidden="1" customHeight="1" x14ac:dyDescent="0.3">
      <c r="D38" s="144"/>
      <c r="F38" s="400"/>
      <c r="H38" s="56"/>
      <c r="I38" s="56"/>
      <c r="J38" s="56"/>
      <c r="K38" s="485"/>
      <c r="M38" s="56"/>
      <c r="N38" s="56"/>
      <c r="O38" s="56"/>
      <c r="P38" s="485"/>
      <c r="R38" s="56"/>
      <c r="S38" s="56"/>
      <c r="T38" s="56"/>
      <c r="U38" s="485"/>
      <c r="W38" s="56"/>
      <c r="X38" s="56"/>
      <c r="Y38" s="56"/>
      <c r="Z38" s="485"/>
      <c r="AB38" s="56"/>
      <c r="AC38" s="56"/>
      <c r="AD38" s="56"/>
      <c r="AE38" s="485"/>
      <c r="AG38" s="56"/>
      <c r="AH38" s="56"/>
      <c r="AI38" s="56"/>
      <c r="AJ38" s="485"/>
      <c r="AL38" s="56"/>
      <c r="AM38" s="56"/>
      <c r="AN38" s="56"/>
      <c r="AO38" s="485"/>
      <c r="AQ38" s="56"/>
      <c r="AR38" s="56"/>
      <c r="AS38" s="56"/>
      <c r="AT38" s="485"/>
      <c r="AV38" s="56"/>
      <c r="AW38" s="56"/>
      <c r="AX38" s="56"/>
      <c r="AY38" s="485"/>
      <c r="BA38" s="56"/>
      <c r="BB38" s="56"/>
      <c r="BC38" s="56"/>
      <c r="BD38" s="485"/>
      <c r="BF38" s="56"/>
      <c r="BG38" s="56"/>
      <c r="BH38" s="56"/>
      <c r="BI38" s="485"/>
      <c r="BK38" s="56"/>
      <c r="BL38" s="56"/>
      <c r="BM38" s="56"/>
      <c r="BN38" s="485"/>
      <c r="BP38" s="56"/>
      <c r="BQ38" s="56"/>
      <c r="BR38" s="56"/>
      <c r="BS38" s="485"/>
      <c r="BU38" s="56"/>
      <c r="BV38" s="56"/>
      <c r="BW38" s="56"/>
      <c r="BX38" s="485"/>
      <c r="BZ38" s="56"/>
      <c r="CA38" s="56"/>
      <c r="CB38" s="56"/>
      <c r="CC38" s="485"/>
      <c r="CE38" s="56"/>
      <c r="CF38" s="56"/>
      <c r="CG38" s="56"/>
      <c r="CH38" s="485"/>
      <c r="CJ38" s="56"/>
      <c r="CK38" s="56"/>
      <c r="CL38" s="56"/>
      <c r="CM38" s="485"/>
      <c r="CO38" s="56"/>
      <c r="CP38" s="56"/>
      <c r="CQ38" s="56"/>
      <c r="CR38" s="485"/>
      <c r="CT38" s="56"/>
      <c r="CU38" s="56"/>
      <c r="CV38" s="56"/>
      <c r="CW38" s="485"/>
      <c r="CY38" s="56"/>
      <c r="CZ38" s="56"/>
      <c r="DA38" s="56"/>
      <c r="DB38" s="485"/>
      <c r="DD38" s="56"/>
      <c r="DE38" s="56"/>
      <c r="DF38" s="56"/>
      <c r="DG38" s="485"/>
      <c r="DI38" s="56"/>
      <c r="DJ38" s="56"/>
      <c r="DK38" s="56"/>
      <c r="DL38" s="485"/>
      <c r="DN38" s="56"/>
      <c r="DO38" s="56"/>
      <c r="DP38" s="56"/>
      <c r="DQ38" s="485"/>
      <c r="DS38" s="56"/>
      <c r="DT38" s="56"/>
      <c r="DU38" s="56"/>
      <c r="DV38" s="485"/>
      <c r="DX38" s="56"/>
      <c r="DY38" s="56"/>
      <c r="DZ38" s="56"/>
      <c r="EA38" s="485"/>
      <c r="EC38" s="56"/>
      <c r="ED38" s="56"/>
      <c r="EE38" s="56"/>
      <c r="EF38" s="485"/>
      <c r="EH38" s="56"/>
      <c r="EI38" s="56"/>
      <c r="EJ38" s="56"/>
      <c r="EK38" s="485"/>
      <c r="EM38" s="56"/>
      <c r="EN38" s="56"/>
      <c r="EP38" s="144"/>
    </row>
    <row r="39" spans="4:146" ht="12.75" hidden="1" customHeight="1" x14ac:dyDescent="0.3">
      <c r="D39" s="144" t="s">
        <v>446</v>
      </c>
      <c r="F39" s="400"/>
      <c r="H39" s="56">
        <v>0</v>
      </c>
      <c r="I39" s="56"/>
      <c r="J39" s="56"/>
      <c r="K39" s="485"/>
      <c r="M39" s="56">
        <v>0</v>
      </c>
      <c r="N39" s="56"/>
      <c r="O39" s="56"/>
      <c r="P39" s="485"/>
      <c r="R39" s="56">
        <v>0</v>
      </c>
      <c r="S39" s="56"/>
      <c r="T39" s="56"/>
      <c r="U39" s="485"/>
      <c r="W39" s="56">
        <v>0</v>
      </c>
      <c r="X39" s="56"/>
      <c r="Y39" s="56"/>
      <c r="Z39" s="485"/>
      <c r="AB39" s="56">
        <v>0</v>
      </c>
      <c r="AC39" s="56"/>
      <c r="AD39" s="56"/>
      <c r="AE39" s="485"/>
      <c r="AG39" s="56">
        <v>0</v>
      </c>
      <c r="AH39" s="56"/>
      <c r="AI39" s="56"/>
      <c r="AJ39" s="485"/>
      <c r="AL39" s="56">
        <v>0</v>
      </c>
      <c r="AM39" s="56"/>
      <c r="AN39" s="56"/>
      <c r="AO39" s="485"/>
      <c r="AQ39" s="56">
        <v>0</v>
      </c>
      <c r="AR39" s="56"/>
      <c r="AS39" s="56"/>
      <c r="AT39" s="485"/>
      <c r="AV39" s="56">
        <v>0</v>
      </c>
      <c r="AW39" s="56"/>
      <c r="AX39" s="56"/>
      <c r="AY39" s="485"/>
      <c r="BA39" s="56">
        <v>0</v>
      </c>
      <c r="BB39" s="56"/>
      <c r="BC39" s="56"/>
      <c r="BD39" s="485"/>
      <c r="BF39" s="56">
        <v>0</v>
      </c>
      <c r="BG39" s="56"/>
      <c r="BH39" s="56"/>
      <c r="BI39" s="485"/>
      <c r="BK39" s="56">
        <v>0</v>
      </c>
      <c r="BL39" s="56"/>
      <c r="BM39" s="56"/>
      <c r="BN39" s="485"/>
      <c r="BP39" s="56">
        <v>0</v>
      </c>
      <c r="BQ39" s="56"/>
      <c r="BR39" s="56"/>
      <c r="BS39" s="485"/>
      <c r="BU39" s="121">
        <v>0</v>
      </c>
      <c r="BV39" s="56"/>
      <c r="BW39" s="56"/>
      <c r="BX39" s="485"/>
      <c r="BZ39" s="56">
        <v>0</v>
      </c>
      <c r="CA39" s="56"/>
      <c r="CB39" s="56"/>
      <c r="CC39" s="485"/>
      <c r="CE39" s="56">
        <v>0</v>
      </c>
      <c r="CF39" s="56"/>
      <c r="CG39" s="56"/>
      <c r="CH39" s="485"/>
      <c r="CJ39" s="56">
        <v>0</v>
      </c>
      <c r="CK39" s="56"/>
      <c r="CL39" s="56"/>
      <c r="CM39" s="485"/>
      <c r="CO39" s="56">
        <v>0</v>
      </c>
      <c r="CP39" s="56"/>
      <c r="CQ39" s="56"/>
      <c r="CR39" s="485"/>
      <c r="CT39" s="56">
        <v>0</v>
      </c>
      <c r="CU39" s="56"/>
      <c r="CV39" s="56"/>
      <c r="CW39" s="485"/>
      <c r="CY39" s="56">
        <v>0</v>
      </c>
      <c r="CZ39" s="56"/>
      <c r="DA39" s="56"/>
      <c r="DB39" s="485"/>
      <c r="DD39" s="56">
        <v>0</v>
      </c>
      <c r="DE39" s="56"/>
      <c r="DF39" s="56"/>
      <c r="DG39" s="485"/>
      <c r="DI39" s="56">
        <v>0</v>
      </c>
      <c r="DJ39" s="56"/>
      <c r="DK39" s="56"/>
      <c r="DL39" s="485"/>
      <c r="DN39" s="56">
        <v>0</v>
      </c>
      <c r="DO39" s="56"/>
      <c r="DP39" s="56"/>
      <c r="DQ39" s="485"/>
      <c r="DS39" s="56">
        <v>0</v>
      </c>
      <c r="DT39" s="56"/>
      <c r="DU39" s="56"/>
      <c r="DV39" s="485"/>
      <c r="DX39" s="56">
        <v>0</v>
      </c>
      <c r="DY39" s="56"/>
      <c r="DZ39" s="56"/>
      <c r="EA39" s="485"/>
      <c r="EC39" s="56">
        <v>0</v>
      </c>
      <c r="ED39" s="56"/>
      <c r="EE39" s="56"/>
      <c r="EF39" s="485"/>
      <c r="EH39" s="56">
        <v>0</v>
      </c>
      <c r="EI39" s="56"/>
      <c r="EJ39" s="56"/>
      <c r="EK39" s="485"/>
      <c r="EM39" s="56">
        <v>0</v>
      </c>
      <c r="EN39" s="56"/>
      <c r="EP39" s="144"/>
    </row>
    <row r="40" spans="4:146" ht="12.75" hidden="1" customHeight="1" x14ac:dyDescent="0.3">
      <c r="D40" s="144" t="s">
        <v>442</v>
      </c>
      <c r="F40" s="400"/>
      <c r="G40" s="406"/>
      <c r="H40" s="483">
        <v>0</v>
      </c>
      <c r="I40" s="484"/>
      <c r="J40" s="56"/>
      <c r="K40" s="485"/>
      <c r="L40" s="406"/>
      <c r="M40" s="483">
        <v>0</v>
      </c>
      <c r="N40" s="484"/>
      <c r="O40" s="56"/>
      <c r="P40" s="485"/>
      <c r="Q40" s="406"/>
      <c r="R40" s="483">
        <v>0</v>
      </c>
      <c r="S40" s="484"/>
      <c r="T40" s="56"/>
      <c r="U40" s="485"/>
      <c r="V40" s="406"/>
      <c r="W40" s="483">
        <v>0</v>
      </c>
      <c r="X40" s="484"/>
      <c r="Y40" s="56"/>
      <c r="Z40" s="485"/>
      <c r="AA40" s="406"/>
      <c r="AB40" s="483">
        <v>0</v>
      </c>
      <c r="AC40" s="484"/>
      <c r="AD40" s="56"/>
      <c r="AE40" s="485"/>
      <c r="AF40" s="406"/>
      <c r="AG40" s="483">
        <v>0</v>
      </c>
      <c r="AH40" s="484"/>
      <c r="AI40" s="56"/>
      <c r="AJ40" s="485"/>
      <c r="AK40" s="406"/>
      <c r="AL40" s="483">
        <v>0</v>
      </c>
      <c r="AM40" s="484"/>
      <c r="AN40" s="56"/>
      <c r="AO40" s="485"/>
      <c r="AP40" s="406"/>
      <c r="AQ40" s="483">
        <v>0</v>
      </c>
      <c r="AR40" s="484"/>
      <c r="AS40" s="56"/>
      <c r="AT40" s="485"/>
      <c r="AU40" s="406"/>
      <c r="AV40" s="483">
        <v>0</v>
      </c>
      <c r="AW40" s="484"/>
      <c r="AX40" s="56"/>
      <c r="AY40" s="485"/>
      <c r="AZ40" s="406"/>
      <c r="BA40" s="483">
        <v>0</v>
      </c>
      <c r="BB40" s="484"/>
      <c r="BC40" s="56"/>
      <c r="BD40" s="485"/>
      <c r="BE40" s="406"/>
      <c r="BF40" s="483">
        <v>0</v>
      </c>
      <c r="BG40" s="484"/>
      <c r="BH40" s="56"/>
      <c r="BI40" s="485"/>
      <c r="BJ40" s="406"/>
      <c r="BK40" s="483">
        <v>0</v>
      </c>
      <c r="BL40" s="484"/>
      <c r="BM40" s="56"/>
      <c r="BN40" s="485"/>
      <c r="BO40" s="406"/>
      <c r="BP40" s="483">
        <v>0</v>
      </c>
      <c r="BQ40" s="484"/>
      <c r="BR40" s="56"/>
      <c r="BS40" s="485"/>
      <c r="BT40" s="406"/>
      <c r="BU40" s="56">
        <v>0</v>
      </c>
      <c r="BV40" s="484"/>
      <c r="BW40" s="56"/>
      <c r="BX40" s="485"/>
      <c r="BY40" s="406"/>
      <c r="BZ40" s="483">
        <v>0</v>
      </c>
      <c r="CA40" s="484"/>
      <c r="CB40" s="56"/>
      <c r="CC40" s="485"/>
      <c r="CD40" s="406"/>
      <c r="CE40" s="483">
        <v>0</v>
      </c>
      <c r="CF40" s="484"/>
      <c r="CG40" s="56"/>
      <c r="CH40" s="485"/>
      <c r="CI40" s="406"/>
      <c r="CJ40" s="483">
        <v>0</v>
      </c>
      <c r="CK40" s="484"/>
      <c r="CL40" s="56"/>
      <c r="CM40" s="485"/>
      <c r="CN40" s="406"/>
      <c r="CO40" s="483">
        <v>0</v>
      </c>
      <c r="CP40" s="484"/>
      <c r="CQ40" s="56"/>
      <c r="CR40" s="485"/>
      <c r="CS40" s="406"/>
      <c r="CT40" s="483">
        <v>0</v>
      </c>
      <c r="CU40" s="484"/>
      <c r="CV40" s="56"/>
      <c r="CW40" s="485"/>
      <c r="CX40" s="406"/>
      <c r="CY40" s="483">
        <v>0</v>
      </c>
      <c r="CZ40" s="484"/>
      <c r="DA40" s="56"/>
      <c r="DB40" s="485"/>
      <c r="DC40" s="406"/>
      <c r="DD40" s="483">
        <v>0</v>
      </c>
      <c r="DE40" s="484"/>
      <c r="DF40" s="56"/>
      <c r="DG40" s="485"/>
      <c r="DH40" s="406"/>
      <c r="DI40" s="483">
        <v>0</v>
      </c>
      <c r="DJ40" s="484"/>
      <c r="DK40" s="56"/>
      <c r="DL40" s="485"/>
      <c r="DM40" s="406"/>
      <c r="DN40" s="483">
        <v>0</v>
      </c>
      <c r="DO40" s="484"/>
      <c r="DP40" s="56"/>
      <c r="DQ40" s="485"/>
      <c r="DR40" s="406"/>
      <c r="DS40" s="483">
        <v>0</v>
      </c>
      <c r="DT40" s="484"/>
      <c r="DU40" s="56"/>
      <c r="DV40" s="485"/>
      <c r="DW40" s="406"/>
      <c r="DX40" s="483">
        <v>0</v>
      </c>
      <c r="DY40" s="484"/>
      <c r="DZ40" s="56"/>
      <c r="EA40" s="485"/>
      <c r="EB40" s="406"/>
      <c r="EC40" s="483">
        <v>0</v>
      </c>
      <c r="ED40" s="484"/>
      <c r="EE40" s="56"/>
      <c r="EF40" s="485"/>
      <c r="EG40" s="406"/>
      <c r="EH40" s="483">
        <v>0</v>
      </c>
      <c r="EI40" s="484"/>
      <c r="EJ40" s="56"/>
      <c r="EK40" s="485"/>
      <c r="EL40" s="406"/>
      <c r="EM40" s="483">
        <v>0</v>
      </c>
      <c r="EN40" s="484">
        <v>0</v>
      </c>
      <c r="EP40" s="144"/>
    </row>
    <row r="41" spans="4:146" ht="12.75" hidden="1" customHeight="1" x14ac:dyDescent="0.3">
      <c r="D41" s="144" t="s">
        <v>367</v>
      </c>
      <c r="F41" s="400"/>
      <c r="G41" s="420"/>
      <c r="H41" s="121">
        <v>0</v>
      </c>
      <c r="I41" s="120"/>
      <c r="J41" s="56"/>
      <c r="K41" s="485"/>
      <c r="L41" s="420"/>
      <c r="M41" s="121">
        <v>0</v>
      </c>
      <c r="N41" s="120"/>
      <c r="O41" s="56"/>
      <c r="P41" s="485"/>
      <c r="Q41" s="420"/>
      <c r="R41" s="121">
        <v>0</v>
      </c>
      <c r="S41" s="120"/>
      <c r="T41" s="56"/>
      <c r="U41" s="485"/>
      <c r="V41" s="420"/>
      <c r="W41" s="121">
        <v>0</v>
      </c>
      <c r="X41" s="120"/>
      <c r="Y41" s="56"/>
      <c r="Z41" s="485"/>
      <c r="AA41" s="420"/>
      <c r="AB41" s="121">
        <v>0</v>
      </c>
      <c r="AC41" s="120"/>
      <c r="AD41" s="56"/>
      <c r="AE41" s="485"/>
      <c r="AF41" s="420"/>
      <c r="AG41" s="121">
        <v>0</v>
      </c>
      <c r="AH41" s="120"/>
      <c r="AI41" s="56"/>
      <c r="AJ41" s="485"/>
      <c r="AK41" s="420"/>
      <c r="AL41" s="121">
        <v>0</v>
      </c>
      <c r="AM41" s="120"/>
      <c r="AN41" s="56"/>
      <c r="AO41" s="485"/>
      <c r="AP41" s="420"/>
      <c r="AQ41" s="121">
        <v>0</v>
      </c>
      <c r="AR41" s="120"/>
      <c r="AS41" s="56"/>
      <c r="AT41" s="485"/>
      <c r="AU41" s="420"/>
      <c r="AV41" s="121">
        <v>0</v>
      </c>
      <c r="AW41" s="120"/>
      <c r="AX41" s="56"/>
      <c r="AY41" s="485"/>
      <c r="AZ41" s="420"/>
      <c r="BA41" s="121">
        <v>0</v>
      </c>
      <c r="BB41" s="120"/>
      <c r="BC41" s="56"/>
      <c r="BD41" s="485"/>
      <c r="BE41" s="420"/>
      <c r="BF41" s="121">
        <v>0</v>
      </c>
      <c r="BG41" s="120"/>
      <c r="BH41" s="56"/>
      <c r="BI41" s="485"/>
      <c r="BJ41" s="420"/>
      <c r="BK41" s="121">
        <v>0</v>
      </c>
      <c r="BL41" s="120"/>
      <c r="BM41" s="56"/>
      <c r="BN41" s="485"/>
      <c r="BO41" s="420"/>
      <c r="BP41" s="121">
        <v>0</v>
      </c>
      <c r="BQ41" s="120"/>
      <c r="BR41" s="56"/>
      <c r="BS41" s="485"/>
      <c r="BT41" s="420"/>
      <c r="BU41" s="121">
        <v>0</v>
      </c>
      <c r="BV41" s="120"/>
      <c r="BW41" s="56"/>
      <c r="BX41" s="485"/>
      <c r="BY41" s="420"/>
      <c r="BZ41" s="121">
        <v>0</v>
      </c>
      <c r="CA41" s="120"/>
      <c r="CB41" s="56"/>
      <c r="CC41" s="485"/>
      <c r="CD41" s="420"/>
      <c r="CE41" s="121">
        <v>0</v>
      </c>
      <c r="CF41" s="120"/>
      <c r="CG41" s="56"/>
      <c r="CH41" s="485"/>
      <c r="CI41" s="420"/>
      <c r="CJ41" s="121">
        <v>0</v>
      </c>
      <c r="CK41" s="120"/>
      <c r="CL41" s="56"/>
      <c r="CM41" s="485"/>
      <c r="CN41" s="420"/>
      <c r="CO41" s="121">
        <v>0</v>
      </c>
      <c r="CP41" s="120"/>
      <c r="CQ41" s="56"/>
      <c r="CR41" s="485"/>
      <c r="CS41" s="420"/>
      <c r="CT41" s="121">
        <v>0</v>
      </c>
      <c r="CU41" s="120"/>
      <c r="CV41" s="56"/>
      <c r="CW41" s="485"/>
      <c r="CX41" s="420"/>
      <c r="CY41" s="121">
        <v>0</v>
      </c>
      <c r="CZ41" s="120"/>
      <c r="DA41" s="56"/>
      <c r="DB41" s="485"/>
      <c r="DC41" s="420"/>
      <c r="DD41" s="121">
        <v>0</v>
      </c>
      <c r="DE41" s="120"/>
      <c r="DF41" s="56"/>
      <c r="DG41" s="485"/>
      <c r="DH41" s="420"/>
      <c r="DI41" s="121">
        <v>0</v>
      </c>
      <c r="DJ41" s="120"/>
      <c r="DK41" s="56"/>
      <c r="DL41" s="485"/>
      <c r="DM41" s="420"/>
      <c r="DN41" s="121">
        <v>0</v>
      </c>
      <c r="DO41" s="120"/>
      <c r="DP41" s="56"/>
      <c r="DQ41" s="485"/>
      <c r="DR41" s="420"/>
      <c r="DS41" s="121">
        <v>0</v>
      </c>
      <c r="DT41" s="120"/>
      <c r="DU41" s="56"/>
      <c r="DV41" s="485"/>
      <c r="DW41" s="420"/>
      <c r="DX41" s="121">
        <v>0</v>
      </c>
      <c r="DY41" s="120"/>
      <c r="DZ41" s="56"/>
      <c r="EA41" s="485"/>
      <c r="EB41" s="420"/>
      <c r="EC41" s="121">
        <v>0</v>
      </c>
      <c r="ED41" s="120"/>
      <c r="EE41" s="56"/>
      <c r="EF41" s="485"/>
      <c r="EG41" s="420"/>
      <c r="EH41" s="121">
        <v>0</v>
      </c>
      <c r="EI41" s="120"/>
      <c r="EJ41" s="56"/>
      <c r="EK41" s="485"/>
      <c r="EL41" s="420"/>
      <c r="EM41" s="121">
        <v>0</v>
      </c>
      <c r="EN41" s="120">
        <v>0</v>
      </c>
      <c r="EP41" s="144"/>
    </row>
    <row r="42" spans="4:146" hidden="1" x14ac:dyDescent="0.3">
      <c r="D42" s="144"/>
      <c r="F42" s="400"/>
      <c r="H42" s="56"/>
      <c r="I42" s="56"/>
      <c r="J42" s="56"/>
      <c r="K42" s="485"/>
      <c r="L42" s="56"/>
      <c r="M42" s="56"/>
      <c r="N42" s="56"/>
      <c r="O42" s="56"/>
      <c r="P42" s="485"/>
      <c r="Q42" s="56"/>
      <c r="R42" s="56"/>
      <c r="S42" s="56"/>
      <c r="T42" s="56"/>
      <c r="U42" s="485"/>
      <c r="V42" s="56"/>
      <c r="W42" s="56"/>
      <c r="X42" s="56"/>
      <c r="Y42" s="56"/>
      <c r="Z42" s="485"/>
      <c r="AA42" s="56"/>
      <c r="AB42" s="56"/>
      <c r="AC42" s="56"/>
      <c r="AD42" s="56"/>
      <c r="AE42" s="485"/>
      <c r="AF42" s="56"/>
      <c r="AG42" s="56"/>
      <c r="AH42" s="56"/>
      <c r="AI42" s="56"/>
      <c r="AJ42" s="485"/>
      <c r="AK42" s="56"/>
      <c r="AL42" s="56"/>
      <c r="AM42" s="56"/>
      <c r="AN42" s="56"/>
      <c r="AO42" s="485"/>
      <c r="AP42" s="56"/>
      <c r="AQ42" s="56"/>
      <c r="AR42" s="56"/>
      <c r="AS42" s="56"/>
      <c r="AT42" s="485"/>
      <c r="AU42" s="56"/>
      <c r="AV42" s="56"/>
      <c r="AW42" s="56"/>
      <c r="AX42" s="56"/>
      <c r="AY42" s="485"/>
      <c r="AZ42" s="56"/>
      <c r="BA42" s="56"/>
      <c r="BB42" s="56"/>
      <c r="BC42" s="56"/>
      <c r="BD42" s="485"/>
      <c r="BE42" s="56"/>
      <c r="BF42" s="56"/>
      <c r="BG42" s="56"/>
      <c r="BH42" s="56"/>
      <c r="BI42" s="485"/>
      <c r="BJ42" s="56"/>
      <c r="BK42" s="56"/>
      <c r="BL42" s="56"/>
      <c r="BM42" s="56"/>
      <c r="BN42" s="485"/>
      <c r="BO42" s="56"/>
      <c r="BP42" s="56"/>
      <c r="BQ42" s="56"/>
      <c r="BR42" s="56"/>
      <c r="BS42" s="485"/>
      <c r="BT42" s="56"/>
      <c r="BU42" s="56"/>
      <c r="BV42" s="56"/>
      <c r="BW42" s="56"/>
      <c r="BX42" s="485"/>
      <c r="BY42" s="56"/>
      <c r="BZ42" s="56"/>
      <c r="CA42" s="56"/>
      <c r="CB42" s="56"/>
      <c r="CC42" s="485"/>
      <c r="CD42" s="56"/>
      <c r="CE42" s="56"/>
      <c r="CF42" s="56"/>
      <c r="CG42" s="56"/>
      <c r="CH42" s="485"/>
      <c r="CI42" s="56"/>
      <c r="CJ42" s="56"/>
      <c r="CK42" s="56"/>
      <c r="CL42" s="56"/>
      <c r="CM42" s="485"/>
      <c r="CN42" s="56"/>
      <c r="CO42" s="56"/>
      <c r="CP42" s="56"/>
      <c r="CQ42" s="56"/>
      <c r="CR42" s="485"/>
      <c r="CS42" s="56"/>
      <c r="CT42" s="56"/>
      <c r="CU42" s="56"/>
      <c r="CV42" s="56"/>
      <c r="CW42" s="485"/>
      <c r="CX42" s="56"/>
      <c r="CY42" s="56"/>
      <c r="CZ42" s="56"/>
      <c r="DA42" s="56"/>
      <c r="DB42" s="485"/>
      <c r="DC42" s="56"/>
      <c r="DD42" s="56"/>
      <c r="DE42" s="56"/>
      <c r="DF42" s="56"/>
      <c r="DG42" s="485"/>
      <c r="DH42" s="56"/>
      <c r="DI42" s="56"/>
      <c r="DJ42" s="56"/>
      <c r="DK42" s="56"/>
      <c r="DL42" s="485"/>
      <c r="DM42" s="56"/>
      <c r="DN42" s="56"/>
      <c r="DO42" s="56"/>
      <c r="DP42" s="56"/>
      <c r="DQ42" s="485"/>
      <c r="DR42" s="56"/>
      <c r="DS42" s="56"/>
      <c r="DT42" s="56"/>
      <c r="DU42" s="56"/>
      <c r="DV42" s="485"/>
      <c r="DW42" s="56"/>
      <c r="DX42" s="56"/>
      <c r="DY42" s="56"/>
      <c r="DZ42" s="56"/>
      <c r="EA42" s="485"/>
      <c r="EB42" s="56"/>
      <c r="EC42" s="56"/>
      <c r="ED42" s="56"/>
      <c r="EE42" s="56"/>
      <c r="EF42" s="485"/>
      <c r="EG42" s="56"/>
      <c r="EH42" s="56"/>
      <c r="EI42" s="56"/>
      <c r="EJ42" s="56"/>
      <c r="EK42" s="485"/>
      <c r="EL42" s="56"/>
      <c r="EM42" s="56"/>
      <c r="EP42" s="144"/>
    </row>
    <row r="43" spans="4:146" hidden="1" x14ac:dyDescent="0.3">
      <c r="D43" s="144" t="s">
        <v>447</v>
      </c>
      <c r="F43" s="400"/>
      <c r="H43" s="56">
        <v>0</v>
      </c>
      <c r="I43" s="56"/>
      <c r="J43" s="56"/>
      <c r="K43" s="485"/>
      <c r="M43" s="56">
        <v>0</v>
      </c>
      <c r="N43" s="56"/>
      <c r="O43" s="56"/>
      <c r="P43" s="485"/>
      <c r="R43" s="56">
        <v>0</v>
      </c>
      <c r="S43" s="56"/>
      <c r="T43" s="56"/>
      <c r="U43" s="485"/>
      <c r="W43" s="56">
        <v>0</v>
      </c>
      <c r="X43" s="56"/>
      <c r="Y43" s="56"/>
      <c r="Z43" s="485"/>
      <c r="AB43" s="56">
        <v>0</v>
      </c>
      <c r="AC43" s="56"/>
      <c r="AD43" s="56"/>
      <c r="AE43" s="485"/>
      <c r="AG43" s="56">
        <v>0</v>
      </c>
      <c r="AH43" s="56"/>
      <c r="AI43" s="56"/>
      <c r="AJ43" s="485"/>
      <c r="AL43" s="56">
        <v>0</v>
      </c>
      <c r="AM43" s="56"/>
      <c r="AN43" s="56"/>
      <c r="AO43" s="485"/>
      <c r="AQ43" s="56">
        <v>0</v>
      </c>
      <c r="AR43" s="56"/>
      <c r="AS43" s="56"/>
      <c r="AT43" s="485"/>
      <c r="AV43" s="56">
        <v>0</v>
      </c>
      <c r="AW43" s="56"/>
      <c r="AX43" s="56"/>
      <c r="AY43" s="485"/>
      <c r="BA43" s="56">
        <v>0</v>
      </c>
      <c r="BB43" s="56"/>
      <c r="BC43" s="56"/>
      <c r="BD43" s="485"/>
      <c r="BF43" s="56">
        <v>0</v>
      </c>
      <c r="BG43" s="56"/>
      <c r="BH43" s="56"/>
      <c r="BI43" s="485"/>
      <c r="BK43" s="56">
        <v>0</v>
      </c>
      <c r="BL43" s="56"/>
      <c r="BM43" s="56"/>
      <c r="BN43" s="485"/>
      <c r="BP43" s="56">
        <v>0</v>
      </c>
      <c r="BQ43" s="56"/>
      <c r="BR43" s="56"/>
      <c r="BS43" s="485"/>
      <c r="BU43" s="56">
        <v>0</v>
      </c>
      <c r="BV43" s="56"/>
      <c r="BW43" s="56"/>
      <c r="BX43" s="485"/>
      <c r="BZ43" s="56">
        <v>0</v>
      </c>
      <c r="CA43" s="56"/>
      <c r="CB43" s="56"/>
      <c r="CC43" s="485"/>
      <c r="CE43" s="56">
        <v>0</v>
      </c>
      <c r="CF43" s="56"/>
      <c r="CG43" s="56"/>
      <c r="CH43" s="485"/>
      <c r="CJ43" s="56">
        <v>0</v>
      </c>
      <c r="CK43" s="56"/>
      <c r="CL43" s="56"/>
      <c r="CM43" s="485"/>
      <c r="CO43" s="56">
        <v>0</v>
      </c>
      <c r="CP43" s="56"/>
      <c r="CQ43" s="56"/>
      <c r="CR43" s="485"/>
      <c r="CT43" s="56">
        <v>0</v>
      </c>
      <c r="CU43" s="56"/>
      <c r="CV43" s="56"/>
      <c r="CW43" s="485"/>
      <c r="CY43" s="56">
        <v>0</v>
      </c>
      <c r="CZ43" s="56"/>
      <c r="DA43" s="56"/>
      <c r="DB43" s="485"/>
      <c r="DD43" s="56">
        <v>0</v>
      </c>
      <c r="DE43" s="56"/>
      <c r="DF43" s="56"/>
      <c r="DG43" s="485"/>
      <c r="DI43" s="56">
        <v>0</v>
      </c>
      <c r="DJ43" s="56"/>
      <c r="DK43" s="56"/>
      <c r="DL43" s="485"/>
      <c r="DN43" s="56">
        <v>0</v>
      </c>
      <c r="DO43" s="56"/>
      <c r="DP43" s="56"/>
      <c r="DQ43" s="485"/>
      <c r="DS43" s="56">
        <v>0</v>
      </c>
      <c r="DT43" s="56"/>
      <c r="DU43" s="56"/>
      <c r="DV43" s="485"/>
      <c r="DX43" s="56">
        <v>0</v>
      </c>
      <c r="DY43" s="56"/>
      <c r="DZ43" s="56"/>
      <c r="EA43" s="485"/>
      <c r="EC43" s="56">
        <v>0</v>
      </c>
      <c r="ED43" s="56"/>
      <c r="EE43" s="56"/>
      <c r="EF43" s="485"/>
      <c r="EH43" s="56">
        <v>0</v>
      </c>
      <c r="EI43" s="56"/>
      <c r="EJ43" s="56"/>
      <c r="EK43" s="485"/>
      <c r="EM43" s="56">
        <v>0</v>
      </c>
      <c r="EN43" s="56"/>
      <c r="EP43" s="144"/>
    </row>
    <row r="44" spans="4:146" hidden="1" x14ac:dyDescent="0.3">
      <c r="D44" s="144" t="s">
        <v>442</v>
      </c>
      <c r="F44" s="400"/>
      <c r="G44" s="406"/>
      <c r="H44" s="483">
        <v>0</v>
      </c>
      <c r="I44" s="484"/>
      <c r="J44" s="56"/>
      <c r="K44" s="485"/>
      <c r="L44" s="406"/>
      <c r="M44" s="483">
        <v>0</v>
      </c>
      <c r="N44" s="484"/>
      <c r="O44" s="56"/>
      <c r="P44" s="485"/>
      <c r="Q44" s="406"/>
      <c r="R44" s="483">
        <v>0</v>
      </c>
      <c r="S44" s="484"/>
      <c r="T44" s="56"/>
      <c r="U44" s="485"/>
      <c r="V44" s="406"/>
      <c r="W44" s="483">
        <v>0</v>
      </c>
      <c r="X44" s="484"/>
      <c r="Y44" s="56"/>
      <c r="Z44" s="485"/>
      <c r="AA44" s="406"/>
      <c r="AB44" s="483">
        <v>0</v>
      </c>
      <c r="AC44" s="484"/>
      <c r="AD44" s="56"/>
      <c r="AE44" s="485"/>
      <c r="AF44" s="406"/>
      <c r="AG44" s="483">
        <v>0</v>
      </c>
      <c r="AH44" s="484"/>
      <c r="AI44" s="56"/>
      <c r="AJ44" s="485"/>
      <c r="AK44" s="406"/>
      <c r="AL44" s="483">
        <v>0</v>
      </c>
      <c r="AM44" s="484"/>
      <c r="AN44" s="56"/>
      <c r="AO44" s="485"/>
      <c r="AP44" s="406"/>
      <c r="AQ44" s="483">
        <v>0</v>
      </c>
      <c r="AR44" s="484"/>
      <c r="AS44" s="56"/>
      <c r="AT44" s="485"/>
      <c r="AU44" s="406"/>
      <c r="AV44" s="483">
        <v>0</v>
      </c>
      <c r="AW44" s="484"/>
      <c r="AX44" s="56"/>
      <c r="AY44" s="485"/>
      <c r="AZ44" s="406"/>
      <c r="BA44" s="483">
        <v>0</v>
      </c>
      <c r="BB44" s="484"/>
      <c r="BC44" s="56"/>
      <c r="BD44" s="485"/>
      <c r="BE44" s="406"/>
      <c r="BF44" s="483">
        <v>0</v>
      </c>
      <c r="BG44" s="484"/>
      <c r="BH44" s="56"/>
      <c r="BI44" s="485"/>
      <c r="BJ44" s="406"/>
      <c r="BK44" s="483">
        <v>0</v>
      </c>
      <c r="BL44" s="484"/>
      <c r="BM44" s="56"/>
      <c r="BN44" s="485"/>
      <c r="BO44" s="406"/>
      <c r="BP44" s="483">
        <v>0</v>
      </c>
      <c r="BQ44" s="484"/>
      <c r="BR44" s="56"/>
      <c r="BS44" s="485"/>
      <c r="BT44" s="406"/>
      <c r="BU44" s="483">
        <v>0</v>
      </c>
      <c r="BV44" s="484"/>
      <c r="BW44" s="56"/>
      <c r="BX44" s="485"/>
      <c r="BY44" s="406"/>
      <c r="BZ44" s="483">
        <v>0</v>
      </c>
      <c r="CA44" s="484"/>
      <c r="CB44" s="56"/>
      <c r="CC44" s="485"/>
      <c r="CD44" s="406"/>
      <c r="CE44" s="483">
        <v>0</v>
      </c>
      <c r="CF44" s="484"/>
      <c r="CG44" s="56"/>
      <c r="CH44" s="485"/>
      <c r="CI44" s="406"/>
      <c r="CJ44" s="483">
        <v>0</v>
      </c>
      <c r="CK44" s="484"/>
      <c r="CL44" s="56"/>
      <c r="CM44" s="485"/>
      <c r="CN44" s="406"/>
      <c r="CO44" s="483">
        <v>0</v>
      </c>
      <c r="CP44" s="484"/>
      <c r="CQ44" s="56"/>
      <c r="CR44" s="485"/>
      <c r="CS44" s="406"/>
      <c r="CT44" s="483">
        <v>0</v>
      </c>
      <c r="CU44" s="484"/>
      <c r="CV44" s="56"/>
      <c r="CW44" s="485"/>
      <c r="CX44" s="406"/>
      <c r="CY44" s="483">
        <v>0</v>
      </c>
      <c r="CZ44" s="484"/>
      <c r="DA44" s="56"/>
      <c r="DB44" s="485"/>
      <c r="DC44" s="406"/>
      <c r="DD44" s="483">
        <v>0</v>
      </c>
      <c r="DE44" s="484"/>
      <c r="DF44" s="56"/>
      <c r="DG44" s="485"/>
      <c r="DH44" s="406"/>
      <c r="DI44" s="483">
        <v>0</v>
      </c>
      <c r="DJ44" s="484"/>
      <c r="DK44" s="56"/>
      <c r="DL44" s="485"/>
      <c r="DM44" s="406"/>
      <c r="DN44" s="483">
        <v>0</v>
      </c>
      <c r="DO44" s="484"/>
      <c r="DP44" s="56"/>
      <c r="DQ44" s="485"/>
      <c r="DR44" s="406"/>
      <c r="DS44" s="483">
        <v>0</v>
      </c>
      <c r="DT44" s="484"/>
      <c r="DU44" s="56"/>
      <c r="DV44" s="485"/>
      <c r="DW44" s="406"/>
      <c r="DX44" s="483">
        <v>0</v>
      </c>
      <c r="DY44" s="484"/>
      <c r="DZ44" s="56"/>
      <c r="EA44" s="485"/>
      <c r="EB44" s="406"/>
      <c r="EC44" s="483">
        <v>0</v>
      </c>
      <c r="ED44" s="484"/>
      <c r="EE44" s="56"/>
      <c r="EF44" s="485"/>
      <c r="EG44" s="406"/>
      <c r="EH44" s="483">
        <v>0</v>
      </c>
      <c r="EI44" s="484"/>
      <c r="EJ44" s="56"/>
      <c r="EK44" s="485"/>
      <c r="EL44" s="406"/>
      <c r="EM44" s="483">
        <v>0</v>
      </c>
      <c r="EN44" s="484"/>
      <c r="EP44" s="144"/>
    </row>
    <row r="45" spans="4:146" hidden="1" x14ac:dyDescent="0.3">
      <c r="D45" s="144" t="s">
        <v>367</v>
      </c>
      <c r="F45" s="400"/>
      <c r="G45" s="420"/>
      <c r="H45" s="121">
        <v>0</v>
      </c>
      <c r="I45" s="120"/>
      <c r="J45" s="56"/>
      <c r="K45" s="485"/>
      <c r="L45" s="420"/>
      <c r="M45" s="121">
        <v>0</v>
      </c>
      <c r="N45" s="120"/>
      <c r="O45" s="56"/>
      <c r="P45" s="485"/>
      <c r="Q45" s="420"/>
      <c r="R45" s="121">
        <v>0</v>
      </c>
      <c r="S45" s="120"/>
      <c r="T45" s="56"/>
      <c r="U45" s="485"/>
      <c r="V45" s="420"/>
      <c r="W45" s="121">
        <v>0</v>
      </c>
      <c r="X45" s="120"/>
      <c r="Y45" s="56"/>
      <c r="Z45" s="485"/>
      <c r="AA45" s="420"/>
      <c r="AB45" s="121">
        <v>0</v>
      </c>
      <c r="AC45" s="120"/>
      <c r="AD45" s="56"/>
      <c r="AE45" s="485"/>
      <c r="AF45" s="420"/>
      <c r="AG45" s="121">
        <v>0</v>
      </c>
      <c r="AH45" s="120"/>
      <c r="AI45" s="56"/>
      <c r="AJ45" s="485"/>
      <c r="AK45" s="420"/>
      <c r="AL45" s="121">
        <v>0</v>
      </c>
      <c r="AM45" s="120"/>
      <c r="AN45" s="56"/>
      <c r="AO45" s="485"/>
      <c r="AP45" s="420"/>
      <c r="AQ45" s="121">
        <v>0</v>
      </c>
      <c r="AR45" s="120"/>
      <c r="AS45" s="56"/>
      <c r="AT45" s="485"/>
      <c r="AU45" s="420"/>
      <c r="AV45" s="121">
        <v>0</v>
      </c>
      <c r="AW45" s="120"/>
      <c r="AX45" s="56"/>
      <c r="AY45" s="485"/>
      <c r="AZ45" s="420"/>
      <c r="BA45" s="121">
        <v>0</v>
      </c>
      <c r="BB45" s="120"/>
      <c r="BC45" s="56"/>
      <c r="BD45" s="485"/>
      <c r="BE45" s="420"/>
      <c r="BF45" s="121">
        <v>0</v>
      </c>
      <c r="BG45" s="120"/>
      <c r="BH45" s="56"/>
      <c r="BI45" s="485"/>
      <c r="BJ45" s="420"/>
      <c r="BK45" s="121">
        <v>0</v>
      </c>
      <c r="BL45" s="120"/>
      <c r="BM45" s="56"/>
      <c r="BN45" s="485"/>
      <c r="BO45" s="420"/>
      <c r="BP45" s="121">
        <v>0</v>
      </c>
      <c r="BQ45" s="120"/>
      <c r="BR45" s="56"/>
      <c r="BS45" s="485"/>
      <c r="BT45" s="420"/>
      <c r="BU45" s="121">
        <v>0</v>
      </c>
      <c r="BV45" s="120"/>
      <c r="BW45" s="56"/>
      <c r="BX45" s="485"/>
      <c r="BY45" s="420"/>
      <c r="BZ45" s="121">
        <v>0</v>
      </c>
      <c r="CA45" s="120"/>
      <c r="CB45" s="56"/>
      <c r="CC45" s="485"/>
      <c r="CD45" s="420"/>
      <c r="CE45" s="121">
        <v>0</v>
      </c>
      <c r="CF45" s="120"/>
      <c r="CG45" s="56"/>
      <c r="CH45" s="485"/>
      <c r="CI45" s="420"/>
      <c r="CJ45" s="121">
        <v>0</v>
      </c>
      <c r="CK45" s="120"/>
      <c r="CL45" s="56"/>
      <c r="CM45" s="485"/>
      <c r="CN45" s="420"/>
      <c r="CO45" s="121">
        <v>0</v>
      </c>
      <c r="CP45" s="120"/>
      <c r="CQ45" s="56"/>
      <c r="CR45" s="485"/>
      <c r="CS45" s="420"/>
      <c r="CT45" s="121">
        <v>0</v>
      </c>
      <c r="CU45" s="120"/>
      <c r="CV45" s="56"/>
      <c r="CW45" s="485"/>
      <c r="CX45" s="420"/>
      <c r="CY45" s="121">
        <v>0</v>
      </c>
      <c r="CZ45" s="120"/>
      <c r="DA45" s="56"/>
      <c r="DB45" s="485"/>
      <c r="DC45" s="420"/>
      <c r="DD45" s="121">
        <v>0</v>
      </c>
      <c r="DE45" s="120"/>
      <c r="DF45" s="56"/>
      <c r="DG45" s="485"/>
      <c r="DH45" s="420"/>
      <c r="DI45" s="121">
        <v>0</v>
      </c>
      <c r="DJ45" s="120"/>
      <c r="DK45" s="56"/>
      <c r="DL45" s="485"/>
      <c r="DM45" s="420"/>
      <c r="DN45" s="121">
        <v>0</v>
      </c>
      <c r="DO45" s="120"/>
      <c r="DP45" s="56"/>
      <c r="DQ45" s="485"/>
      <c r="DR45" s="420"/>
      <c r="DS45" s="121">
        <v>0</v>
      </c>
      <c r="DT45" s="120"/>
      <c r="DU45" s="56"/>
      <c r="DV45" s="485"/>
      <c r="DW45" s="420"/>
      <c r="DX45" s="121">
        <v>0</v>
      </c>
      <c r="DY45" s="120"/>
      <c r="DZ45" s="56"/>
      <c r="EA45" s="485"/>
      <c r="EB45" s="420"/>
      <c r="EC45" s="121">
        <v>0</v>
      </c>
      <c r="ED45" s="120"/>
      <c r="EE45" s="56"/>
      <c r="EF45" s="485"/>
      <c r="EG45" s="420"/>
      <c r="EH45" s="121">
        <v>0</v>
      </c>
      <c r="EI45" s="120"/>
      <c r="EJ45" s="56"/>
      <c r="EK45" s="485"/>
      <c r="EL45" s="420"/>
      <c r="EM45" s="121">
        <v>0</v>
      </c>
      <c r="EN45" s="120"/>
      <c r="EP45" s="144"/>
    </row>
    <row r="46" spans="4:146" ht="12.75" hidden="1" customHeight="1" x14ac:dyDescent="0.3">
      <c r="D46" s="144"/>
      <c r="F46" s="400"/>
      <c r="H46" s="56"/>
      <c r="I46" s="56"/>
      <c r="J46" s="56"/>
      <c r="K46" s="485"/>
      <c r="L46" s="56"/>
      <c r="M46" s="56"/>
      <c r="N46" s="56"/>
      <c r="O46" s="56"/>
      <c r="P46" s="485"/>
      <c r="Q46" s="56"/>
      <c r="R46" s="56"/>
      <c r="S46" s="56"/>
      <c r="T46" s="56"/>
      <c r="U46" s="485"/>
      <c r="V46" s="56"/>
      <c r="W46" s="56"/>
      <c r="X46" s="56"/>
      <c r="Y46" s="56"/>
      <c r="Z46" s="485"/>
      <c r="AA46" s="56"/>
      <c r="AB46" s="56"/>
      <c r="AC46" s="56"/>
      <c r="AD46" s="56"/>
      <c r="AE46" s="485"/>
      <c r="AF46" s="56"/>
      <c r="AG46" s="56"/>
      <c r="AH46" s="56"/>
      <c r="AI46" s="56"/>
      <c r="AJ46" s="485"/>
      <c r="AK46" s="56"/>
      <c r="AL46" s="56"/>
      <c r="AM46" s="56"/>
      <c r="AN46" s="56"/>
      <c r="AO46" s="485"/>
      <c r="AP46" s="56"/>
      <c r="AQ46" s="56"/>
      <c r="AR46" s="56"/>
      <c r="AS46" s="56"/>
      <c r="AT46" s="485"/>
      <c r="AU46" s="56"/>
      <c r="AV46" s="56"/>
      <c r="AW46" s="56"/>
      <c r="AX46" s="56"/>
      <c r="AY46" s="485"/>
      <c r="AZ46" s="56"/>
      <c r="BA46" s="56"/>
      <c r="BB46" s="56"/>
      <c r="BC46" s="56"/>
      <c r="BD46" s="485"/>
      <c r="BE46" s="56"/>
      <c r="BF46" s="56"/>
      <c r="BG46" s="56"/>
      <c r="BH46" s="56"/>
      <c r="BI46" s="485"/>
      <c r="BJ46" s="56"/>
      <c r="BK46" s="56"/>
      <c r="BL46" s="56"/>
      <c r="BM46" s="56"/>
      <c r="BN46" s="485"/>
      <c r="BO46" s="56"/>
      <c r="BP46" s="56"/>
      <c r="BQ46" s="56"/>
      <c r="BR46" s="56"/>
      <c r="BS46" s="485"/>
      <c r="BT46" s="56"/>
      <c r="BU46" s="56"/>
      <c r="BV46" s="56"/>
      <c r="BW46" s="56"/>
      <c r="BX46" s="485"/>
      <c r="BY46" s="56"/>
      <c r="BZ46" s="56"/>
      <c r="CA46" s="56"/>
      <c r="CB46" s="56"/>
      <c r="CC46" s="485"/>
      <c r="CD46" s="56"/>
      <c r="CE46" s="56"/>
      <c r="CF46" s="56"/>
      <c r="CG46" s="56"/>
      <c r="CH46" s="485"/>
      <c r="CI46" s="56"/>
      <c r="CJ46" s="56"/>
      <c r="CK46" s="56"/>
      <c r="CL46" s="56"/>
      <c r="CM46" s="485"/>
      <c r="CN46" s="56"/>
      <c r="CO46" s="56"/>
      <c r="CP46" s="56"/>
      <c r="CQ46" s="56"/>
      <c r="CR46" s="485"/>
      <c r="CS46" s="56"/>
      <c r="CT46" s="56"/>
      <c r="CU46" s="56"/>
      <c r="CV46" s="56"/>
      <c r="CW46" s="485"/>
      <c r="CX46" s="56"/>
      <c r="CY46" s="56"/>
      <c r="CZ46" s="56"/>
      <c r="DA46" s="56"/>
      <c r="DB46" s="485"/>
      <c r="DC46" s="56"/>
      <c r="DD46" s="56"/>
      <c r="DE46" s="56"/>
      <c r="DF46" s="56"/>
      <c r="DG46" s="485"/>
      <c r="DH46" s="56"/>
      <c r="DI46" s="56"/>
      <c r="DJ46" s="56"/>
      <c r="DK46" s="56"/>
      <c r="DL46" s="485"/>
      <c r="DM46" s="56"/>
      <c r="DN46" s="56"/>
      <c r="DO46" s="56"/>
      <c r="DP46" s="56"/>
      <c r="DQ46" s="485"/>
      <c r="DR46" s="56"/>
      <c r="DS46" s="56"/>
      <c r="DT46" s="56"/>
      <c r="DU46" s="56"/>
      <c r="DV46" s="485"/>
      <c r="DW46" s="56"/>
      <c r="DX46" s="56"/>
      <c r="DY46" s="56"/>
      <c r="DZ46" s="56"/>
      <c r="EA46" s="485"/>
      <c r="EB46" s="56"/>
      <c r="EC46" s="56"/>
      <c r="ED46" s="56"/>
      <c r="EE46" s="56"/>
      <c r="EF46" s="485"/>
      <c r="EG46" s="56"/>
      <c r="EH46" s="56"/>
      <c r="EI46" s="56"/>
      <c r="EJ46" s="56"/>
      <c r="EK46" s="485"/>
      <c r="EL46" s="56"/>
      <c r="EM46" s="56"/>
      <c r="EP46" s="144"/>
    </row>
    <row r="47" spans="4:146" ht="12.75" hidden="1" customHeight="1" x14ac:dyDescent="0.3">
      <c r="D47" s="144" t="s">
        <v>373</v>
      </c>
      <c r="F47" s="400"/>
      <c r="H47" s="56">
        <v>0</v>
      </c>
      <c r="I47" s="56"/>
      <c r="J47" s="56"/>
      <c r="K47" s="485"/>
      <c r="L47" s="56"/>
      <c r="M47" s="56">
        <v>0</v>
      </c>
      <c r="N47" s="56"/>
      <c r="O47" s="56"/>
      <c r="P47" s="485"/>
      <c r="R47" s="56">
        <v>0</v>
      </c>
      <c r="S47" s="56"/>
      <c r="T47" s="56"/>
      <c r="U47" s="485"/>
      <c r="W47" s="56">
        <v>0</v>
      </c>
      <c r="X47" s="56"/>
      <c r="Y47" s="56"/>
      <c r="Z47" s="485"/>
      <c r="AB47" s="56">
        <v>0</v>
      </c>
      <c r="AC47" s="56"/>
      <c r="AD47" s="56"/>
      <c r="AE47" s="485"/>
      <c r="AG47" s="56">
        <v>0</v>
      </c>
      <c r="AH47" s="56"/>
      <c r="AI47" s="56"/>
      <c r="AJ47" s="485"/>
      <c r="AL47" s="56">
        <v>0</v>
      </c>
      <c r="AM47" s="56"/>
      <c r="AN47" s="56"/>
      <c r="AO47" s="485"/>
      <c r="AQ47" s="56">
        <v>0</v>
      </c>
      <c r="AR47" s="56"/>
      <c r="AS47" s="56"/>
      <c r="AT47" s="485"/>
      <c r="AV47" s="56">
        <v>0</v>
      </c>
      <c r="AW47" s="56"/>
      <c r="AX47" s="56"/>
      <c r="AY47" s="485"/>
      <c r="BA47" s="56">
        <v>0</v>
      </c>
      <c r="BB47" s="56"/>
      <c r="BC47" s="56"/>
      <c r="BD47" s="485"/>
      <c r="BF47" s="56">
        <v>0</v>
      </c>
      <c r="BG47" s="56"/>
      <c r="BH47" s="56"/>
      <c r="BI47" s="485"/>
      <c r="BK47" s="56">
        <v>0</v>
      </c>
      <c r="BL47" s="56"/>
      <c r="BM47" s="56"/>
      <c r="BN47" s="485"/>
      <c r="BP47" s="56">
        <v>0</v>
      </c>
      <c r="BQ47" s="56"/>
      <c r="BR47" s="56"/>
      <c r="BS47" s="485"/>
      <c r="BT47" s="56"/>
      <c r="BU47" s="56">
        <v>0</v>
      </c>
      <c r="BV47" s="56"/>
      <c r="BW47" s="56"/>
      <c r="BX47" s="485"/>
      <c r="BY47" s="56"/>
      <c r="BZ47" s="56">
        <v>0</v>
      </c>
      <c r="CA47" s="56"/>
      <c r="CB47" s="56"/>
      <c r="CC47" s="485"/>
      <c r="CD47" s="56"/>
      <c r="CE47" s="56">
        <v>0</v>
      </c>
      <c r="CF47" s="56"/>
      <c r="CG47" s="56"/>
      <c r="CH47" s="485"/>
      <c r="CJ47" s="56">
        <v>0</v>
      </c>
      <c r="CK47" s="56"/>
      <c r="CL47" s="56"/>
      <c r="CM47" s="485"/>
      <c r="CO47" s="56">
        <v>0</v>
      </c>
      <c r="CP47" s="56"/>
      <c r="CQ47" s="56"/>
      <c r="CR47" s="485"/>
      <c r="CT47" s="56">
        <v>0</v>
      </c>
      <c r="CU47" s="56"/>
      <c r="CV47" s="56"/>
      <c r="CW47" s="485"/>
      <c r="CY47" s="56">
        <v>0</v>
      </c>
      <c r="CZ47" s="56"/>
      <c r="DA47" s="56"/>
      <c r="DB47" s="485"/>
      <c r="DD47" s="56">
        <v>0</v>
      </c>
      <c r="DE47" s="56"/>
      <c r="DF47" s="56"/>
      <c r="DG47" s="485"/>
      <c r="DI47" s="56">
        <v>0</v>
      </c>
      <c r="DJ47" s="56"/>
      <c r="DK47" s="56"/>
      <c r="DL47" s="485"/>
      <c r="DN47" s="56">
        <v>0</v>
      </c>
      <c r="DO47" s="56"/>
      <c r="DP47" s="56"/>
      <c r="DQ47" s="485"/>
      <c r="DS47" s="56">
        <v>0</v>
      </c>
      <c r="DT47" s="56"/>
      <c r="DU47" s="56"/>
      <c r="DV47" s="485"/>
      <c r="DX47" s="56">
        <v>0</v>
      </c>
      <c r="DY47" s="56"/>
      <c r="DZ47" s="56"/>
      <c r="EA47" s="485"/>
      <c r="EC47" s="56">
        <v>0</v>
      </c>
      <c r="ED47" s="56"/>
      <c r="EE47" s="56"/>
      <c r="EF47" s="485"/>
      <c r="EH47" s="56">
        <v>0</v>
      </c>
      <c r="EI47" s="56"/>
      <c r="EJ47" s="56"/>
      <c r="EK47" s="485"/>
      <c r="EL47" s="56"/>
      <c r="EM47" s="56">
        <v>0</v>
      </c>
      <c r="EP47" s="144"/>
    </row>
    <row r="48" spans="4:146" ht="12.75" hidden="1" customHeight="1" x14ac:dyDescent="0.3">
      <c r="D48" s="144" t="s">
        <v>442</v>
      </c>
      <c r="F48" s="400"/>
      <c r="G48" s="406"/>
      <c r="H48" s="483">
        <v>0</v>
      </c>
      <c r="I48" s="484"/>
      <c r="J48" s="56"/>
      <c r="K48" s="485"/>
      <c r="L48" s="486"/>
      <c r="M48" s="483">
        <v>0</v>
      </c>
      <c r="N48" s="484"/>
      <c r="O48" s="56"/>
      <c r="P48" s="485"/>
      <c r="Q48" s="406"/>
      <c r="R48" s="483">
        <v>0</v>
      </c>
      <c r="S48" s="484"/>
      <c r="T48" s="56"/>
      <c r="U48" s="485"/>
      <c r="V48" s="406"/>
      <c r="W48" s="483">
        <v>0</v>
      </c>
      <c r="X48" s="484"/>
      <c r="Y48" s="56"/>
      <c r="Z48" s="485"/>
      <c r="AA48" s="406"/>
      <c r="AB48" s="483">
        <v>0</v>
      </c>
      <c r="AC48" s="484"/>
      <c r="AD48" s="56"/>
      <c r="AE48" s="485"/>
      <c r="AF48" s="406"/>
      <c r="AG48" s="483">
        <v>0</v>
      </c>
      <c r="AH48" s="484"/>
      <c r="AI48" s="56"/>
      <c r="AJ48" s="485"/>
      <c r="AK48" s="406"/>
      <c r="AL48" s="483">
        <v>0</v>
      </c>
      <c r="AM48" s="484"/>
      <c r="AN48" s="56"/>
      <c r="AO48" s="485"/>
      <c r="AP48" s="406"/>
      <c r="AQ48" s="483">
        <v>0</v>
      </c>
      <c r="AR48" s="484"/>
      <c r="AS48" s="56"/>
      <c r="AT48" s="485"/>
      <c r="AU48" s="406"/>
      <c r="AV48" s="483">
        <v>0</v>
      </c>
      <c r="AW48" s="484"/>
      <c r="AX48" s="56"/>
      <c r="AY48" s="485"/>
      <c r="AZ48" s="406"/>
      <c r="BA48" s="483">
        <v>0</v>
      </c>
      <c r="BB48" s="484"/>
      <c r="BC48" s="56"/>
      <c r="BD48" s="485"/>
      <c r="BE48" s="406"/>
      <c r="BF48" s="483">
        <v>0</v>
      </c>
      <c r="BG48" s="484"/>
      <c r="BH48" s="56"/>
      <c r="BI48" s="485"/>
      <c r="BJ48" s="406"/>
      <c r="BK48" s="483">
        <v>0</v>
      </c>
      <c r="BL48" s="484"/>
      <c r="BM48" s="56"/>
      <c r="BN48" s="485"/>
      <c r="BO48" s="406"/>
      <c r="BP48" s="483">
        <v>0</v>
      </c>
      <c r="BQ48" s="484"/>
      <c r="BR48" s="56"/>
      <c r="BS48" s="485"/>
      <c r="BT48" s="486"/>
      <c r="BU48" s="483">
        <v>0</v>
      </c>
      <c r="BV48" s="484"/>
      <c r="BW48" s="56"/>
      <c r="BX48" s="485"/>
      <c r="BY48" s="486"/>
      <c r="BZ48" s="483">
        <v>0</v>
      </c>
      <c r="CA48" s="484"/>
      <c r="CB48" s="56"/>
      <c r="CC48" s="485"/>
      <c r="CD48" s="486"/>
      <c r="CE48" s="483">
        <v>0</v>
      </c>
      <c r="CF48" s="484"/>
      <c r="CG48" s="56"/>
      <c r="CH48" s="485"/>
      <c r="CI48" s="406"/>
      <c r="CJ48" s="483">
        <v>0</v>
      </c>
      <c r="CK48" s="484"/>
      <c r="CL48" s="56"/>
      <c r="CM48" s="485"/>
      <c r="CN48" s="406"/>
      <c r="CO48" s="483">
        <v>0</v>
      </c>
      <c r="CP48" s="484"/>
      <c r="CQ48" s="56"/>
      <c r="CR48" s="485"/>
      <c r="CS48" s="406"/>
      <c r="CT48" s="483">
        <v>0</v>
      </c>
      <c r="CU48" s="484"/>
      <c r="CV48" s="56"/>
      <c r="CW48" s="485"/>
      <c r="CX48" s="406"/>
      <c r="CY48" s="483">
        <v>0</v>
      </c>
      <c r="CZ48" s="484"/>
      <c r="DA48" s="56"/>
      <c r="DB48" s="485"/>
      <c r="DC48" s="406"/>
      <c r="DD48" s="483">
        <v>0</v>
      </c>
      <c r="DE48" s="484"/>
      <c r="DF48" s="56"/>
      <c r="DG48" s="485"/>
      <c r="DH48" s="406"/>
      <c r="DI48" s="483">
        <v>0</v>
      </c>
      <c r="DJ48" s="484"/>
      <c r="DK48" s="56"/>
      <c r="DL48" s="485"/>
      <c r="DM48" s="406"/>
      <c r="DN48" s="483">
        <v>0</v>
      </c>
      <c r="DO48" s="484"/>
      <c r="DP48" s="56"/>
      <c r="DQ48" s="485"/>
      <c r="DR48" s="406"/>
      <c r="DS48" s="483">
        <v>0</v>
      </c>
      <c r="DT48" s="484"/>
      <c r="DU48" s="56"/>
      <c r="DV48" s="485"/>
      <c r="DW48" s="406"/>
      <c r="DX48" s="483">
        <v>0</v>
      </c>
      <c r="DY48" s="484"/>
      <c r="DZ48" s="56"/>
      <c r="EA48" s="485"/>
      <c r="EB48" s="406"/>
      <c r="EC48" s="483">
        <v>0</v>
      </c>
      <c r="ED48" s="484"/>
      <c r="EE48" s="56"/>
      <c r="EF48" s="485"/>
      <c r="EG48" s="406"/>
      <c r="EH48" s="483">
        <v>0</v>
      </c>
      <c r="EI48" s="484"/>
      <c r="EJ48" s="56"/>
      <c r="EK48" s="485"/>
      <c r="EL48" s="486"/>
      <c r="EM48" s="483">
        <v>0</v>
      </c>
      <c r="EN48" s="407"/>
      <c r="EP48" s="144"/>
    </row>
    <row r="49" spans="4:146" ht="12.75" hidden="1" customHeight="1" x14ac:dyDescent="0.3">
      <c r="D49" s="144" t="s">
        <v>367</v>
      </c>
      <c r="F49" s="400"/>
      <c r="G49" s="420"/>
      <c r="H49" s="121">
        <v>0</v>
      </c>
      <c r="I49" s="120"/>
      <c r="J49" s="56"/>
      <c r="K49" s="485"/>
      <c r="L49" s="494"/>
      <c r="M49" s="121">
        <v>0</v>
      </c>
      <c r="N49" s="120"/>
      <c r="O49" s="56"/>
      <c r="P49" s="485"/>
      <c r="Q49" s="420"/>
      <c r="R49" s="121">
        <v>0</v>
      </c>
      <c r="S49" s="120"/>
      <c r="T49" s="56"/>
      <c r="U49" s="485"/>
      <c r="V49" s="420"/>
      <c r="W49" s="121">
        <v>0</v>
      </c>
      <c r="X49" s="120"/>
      <c r="Y49" s="56"/>
      <c r="Z49" s="485"/>
      <c r="AA49" s="420"/>
      <c r="AB49" s="121">
        <v>0</v>
      </c>
      <c r="AC49" s="120"/>
      <c r="AD49" s="56"/>
      <c r="AE49" s="485"/>
      <c r="AF49" s="420"/>
      <c r="AG49" s="121">
        <v>0</v>
      </c>
      <c r="AH49" s="120"/>
      <c r="AI49" s="56"/>
      <c r="AJ49" s="485"/>
      <c r="AK49" s="420"/>
      <c r="AL49" s="121">
        <v>0</v>
      </c>
      <c r="AM49" s="120"/>
      <c r="AN49" s="56"/>
      <c r="AO49" s="485"/>
      <c r="AP49" s="420"/>
      <c r="AQ49" s="121">
        <v>0</v>
      </c>
      <c r="AR49" s="120"/>
      <c r="AS49" s="56"/>
      <c r="AT49" s="485"/>
      <c r="AU49" s="420"/>
      <c r="AV49" s="121">
        <v>0</v>
      </c>
      <c r="AW49" s="120"/>
      <c r="AX49" s="56"/>
      <c r="AY49" s="485"/>
      <c r="AZ49" s="420"/>
      <c r="BA49" s="121">
        <v>0</v>
      </c>
      <c r="BB49" s="120"/>
      <c r="BC49" s="56"/>
      <c r="BD49" s="485"/>
      <c r="BE49" s="420"/>
      <c r="BF49" s="121">
        <v>0</v>
      </c>
      <c r="BG49" s="120"/>
      <c r="BH49" s="56"/>
      <c r="BI49" s="485"/>
      <c r="BJ49" s="420"/>
      <c r="BK49" s="121">
        <v>0</v>
      </c>
      <c r="BL49" s="120"/>
      <c r="BM49" s="56"/>
      <c r="BN49" s="485"/>
      <c r="BO49" s="420"/>
      <c r="BP49" s="121">
        <v>0</v>
      </c>
      <c r="BQ49" s="120"/>
      <c r="BR49" s="56"/>
      <c r="BS49" s="485"/>
      <c r="BT49" s="494"/>
      <c r="BU49" s="121">
        <v>0</v>
      </c>
      <c r="BV49" s="120"/>
      <c r="BW49" s="56"/>
      <c r="BX49" s="485"/>
      <c r="BY49" s="494"/>
      <c r="BZ49" s="121">
        <v>0</v>
      </c>
      <c r="CA49" s="120"/>
      <c r="CB49" s="56"/>
      <c r="CC49" s="485"/>
      <c r="CD49" s="494"/>
      <c r="CE49" s="121">
        <v>0</v>
      </c>
      <c r="CF49" s="120"/>
      <c r="CG49" s="56"/>
      <c r="CH49" s="485"/>
      <c r="CI49" s="420"/>
      <c r="CJ49" s="121">
        <v>0</v>
      </c>
      <c r="CK49" s="120"/>
      <c r="CL49" s="56"/>
      <c r="CM49" s="485"/>
      <c r="CN49" s="420"/>
      <c r="CO49" s="121">
        <v>0</v>
      </c>
      <c r="CP49" s="120"/>
      <c r="CQ49" s="56"/>
      <c r="CR49" s="485"/>
      <c r="CS49" s="420"/>
      <c r="CT49" s="121">
        <v>0</v>
      </c>
      <c r="CU49" s="120"/>
      <c r="CV49" s="56"/>
      <c r="CW49" s="485"/>
      <c r="CX49" s="420"/>
      <c r="CY49" s="121">
        <v>0</v>
      </c>
      <c r="CZ49" s="120"/>
      <c r="DA49" s="56"/>
      <c r="DB49" s="485"/>
      <c r="DC49" s="420"/>
      <c r="DD49" s="121">
        <v>0</v>
      </c>
      <c r="DE49" s="120"/>
      <c r="DF49" s="56"/>
      <c r="DG49" s="485"/>
      <c r="DH49" s="420"/>
      <c r="DI49" s="121">
        <v>0</v>
      </c>
      <c r="DJ49" s="120"/>
      <c r="DK49" s="56"/>
      <c r="DL49" s="485"/>
      <c r="DM49" s="420"/>
      <c r="DN49" s="121">
        <v>0</v>
      </c>
      <c r="DO49" s="120"/>
      <c r="DP49" s="56"/>
      <c r="DQ49" s="485"/>
      <c r="DR49" s="420"/>
      <c r="DS49" s="121">
        <v>0</v>
      </c>
      <c r="DT49" s="120"/>
      <c r="DU49" s="56"/>
      <c r="DV49" s="485"/>
      <c r="DW49" s="420"/>
      <c r="DX49" s="121">
        <v>0</v>
      </c>
      <c r="DY49" s="120"/>
      <c r="DZ49" s="56"/>
      <c r="EA49" s="485"/>
      <c r="EB49" s="420"/>
      <c r="EC49" s="121">
        <v>0</v>
      </c>
      <c r="ED49" s="120"/>
      <c r="EE49" s="56"/>
      <c r="EF49" s="485"/>
      <c r="EG49" s="420"/>
      <c r="EH49" s="121">
        <v>0</v>
      </c>
      <c r="EI49" s="120"/>
      <c r="EJ49" s="56"/>
      <c r="EK49" s="485"/>
      <c r="EL49" s="494"/>
      <c r="EM49" s="121">
        <v>0</v>
      </c>
      <c r="EN49" s="422"/>
      <c r="EP49" s="144"/>
    </row>
    <row r="50" spans="4:146" ht="12.75" hidden="1" customHeight="1" x14ac:dyDescent="0.3">
      <c r="D50" s="144"/>
      <c r="F50" s="400"/>
      <c r="H50" s="56"/>
      <c r="I50" s="56"/>
      <c r="J50" s="56"/>
      <c r="K50" s="485"/>
      <c r="L50" s="56"/>
      <c r="M50" s="56"/>
      <c r="N50" s="56"/>
      <c r="O50" s="56"/>
      <c r="P50" s="485"/>
      <c r="R50" s="56"/>
      <c r="S50" s="56"/>
      <c r="T50" s="56"/>
      <c r="U50" s="485"/>
      <c r="W50" s="56"/>
      <c r="X50" s="56"/>
      <c r="Y50" s="56"/>
      <c r="Z50" s="485"/>
      <c r="AB50" s="56"/>
      <c r="AC50" s="56"/>
      <c r="AD50" s="56"/>
      <c r="AE50" s="485"/>
      <c r="AG50" s="56"/>
      <c r="AH50" s="56"/>
      <c r="AI50" s="56"/>
      <c r="AJ50" s="485"/>
      <c r="AL50" s="56"/>
      <c r="AM50" s="56"/>
      <c r="AN50" s="56"/>
      <c r="AO50" s="485"/>
      <c r="AQ50" s="56"/>
      <c r="AR50" s="56"/>
      <c r="AS50" s="56"/>
      <c r="AT50" s="485"/>
      <c r="AV50" s="56"/>
      <c r="AW50" s="56"/>
      <c r="AX50" s="56"/>
      <c r="AY50" s="485"/>
      <c r="BA50" s="56"/>
      <c r="BB50" s="56"/>
      <c r="BC50" s="56"/>
      <c r="BD50" s="485"/>
      <c r="BF50" s="56"/>
      <c r="BG50" s="56"/>
      <c r="BH50" s="56"/>
      <c r="BI50" s="485"/>
      <c r="BK50" s="56"/>
      <c r="BL50" s="56"/>
      <c r="BM50" s="56"/>
      <c r="BN50" s="485"/>
      <c r="BP50" s="56"/>
      <c r="BQ50" s="56"/>
      <c r="BR50" s="56"/>
      <c r="BS50" s="485"/>
      <c r="BT50" s="56"/>
      <c r="BU50" s="56"/>
      <c r="BV50" s="56"/>
      <c r="BW50" s="56"/>
      <c r="BX50" s="485"/>
      <c r="BY50" s="56"/>
      <c r="BZ50" s="56"/>
      <c r="CA50" s="56"/>
      <c r="CB50" s="56"/>
      <c r="CC50" s="485"/>
      <c r="CD50" s="56"/>
      <c r="CE50" s="56"/>
      <c r="CF50" s="56"/>
      <c r="CG50" s="56"/>
      <c r="CH50" s="485"/>
      <c r="CJ50" s="56"/>
      <c r="CK50" s="56"/>
      <c r="CL50" s="56"/>
      <c r="CM50" s="485"/>
      <c r="CO50" s="56"/>
      <c r="CP50" s="56"/>
      <c r="CQ50" s="56"/>
      <c r="CR50" s="485"/>
      <c r="CT50" s="56"/>
      <c r="CU50" s="56"/>
      <c r="CV50" s="56"/>
      <c r="CW50" s="485"/>
      <c r="CY50" s="56"/>
      <c r="CZ50" s="56"/>
      <c r="DA50" s="56"/>
      <c r="DB50" s="485"/>
      <c r="DD50" s="56"/>
      <c r="DE50" s="56"/>
      <c r="DF50" s="56"/>
      <c r="DG50" s="485"/>
      <c r="DI50" s="56"/>
      <c r="DJ50" s="56"/>
      <c r="DK50" s="56"/>
      <c r="DL50" s="485"/>
      <c r="DN50" s="56"/>
      <c r="DO50" s="56"/>
      <c r="DP50" s="56"/>
      <c r="DQ50" s="485"/>
      <c r="DS50" s="56"/>
      <c r="DT50" s="56"/>
      <c r="DU50" s="56"/>
      <c r="DV50" s="485"/>
      <c r="DX50" s="56"/>
      <c r="DY50" s="56"/>
      <c r="DZ50" s="56"/>
      <c r="EA50" s="485"/>
      <c r="EC50" s="56"/>
      <c r="ED50" s="56"/>
      <c r="EE50" s="56"/>
      <c r="EF50" s="485"/>
      <c r="EH50" s="56"/>
      <c r="EI50" s="56"/>
      <c r="EJ50" s="56"/>
      <c r="EK50" s="485"/>
      <c r="EL50" s="56"/>
      <c r="EM50" s="56"/>
      <c r="EP50" s="144"/>
    </row>
    <row r="51" spans="4:146" ht="12.75" hidden="1" customHeight="1" x14ac:dyDescent="0.3">
      <c r="D51" s="144" t="s">
        <v>448</v>
      </c>
      <c r="F51" s="400"/>
      <c r="H51" s="56">
        <v>0</v>
      </c>
      <c r="I51" s="56"/>
      <c r="J51" s="56"/>
      <c r="K51" s="485"/>
      <c r="M51" s="56">
        <v>0</v>
      </c>
      <c r="N51" s="56"/>
      <c r="O51" s="56"/>
      <c r="P51" s="485"/>
      <c r="R51" s="56">
        <v>0</v>
      </c>
      <c r="S51" s="56"/>
      <c r="T51" s="56"/>
      <c r="U51" s="485"/>
      <c r="W51" s="56">
        <v>0</v>
      </c>
      <c r="X51" s="56"/>
      <c r="Y51" s="56"/>
      <c r="Z51" s="485"/>
      <c r="AB51" s="56">
        <v>0</v>
      </c>
      <c r="AC51" s="56"/>
      <c r="AD51" s="56"/>
      <c r="AE51" s="485"/>
      <c r="AG51" s="56">
        <v>0</v>
      </c>
      <c r="AH51" s="56"/>
      <c r="AI51" s="56"/>
      <c r="AJ51" s="485"/>
      <c r="AL51" s="56">
        <v>0</v>
      </c>
      <c r="AM51" s="56"/>
      <c r="AN51" s="56"/>
      <c r="AO51" s="485"/>
      <c r="AQ51" s="56">
        <v>0</v>
      </c>
      <c r="AR51" s="56"/>
      <c r="AS51" s="56"/>
      <c r="AT51" s="485"/>
      <c r="AV51" s="56">
        <v>0</v>
      </c>
      <c r="AW51" s="56"/>
      <c r="AX51" s="56"/>
      <c r="AY51" s="485"/>
      <c r="BA51" s="56">
        <v>0</v>
      </c>
      <c r="BB51" s="56"/>
      <c r="BC51" s="56"/>
      <c r="BD51" s="485"/>
      <c r="BF51" s="56">
        <v>0</v>
      </c>
      <c r="BG51" s="56"/>
      <c r="BH51" s="56"/>
      <c r="BI51" s="485"/>
      <c r="BK51" s="56">
        <v>0</v>
      </c>
      <c r="BL51" s="56"/>
      <c r="BM51" s="56"/>
      <c r="BN51" s="485"/>
      <c r="BP51" s="56">
        <v>0</v>
      </c>
      <c r="BQ51" s="56"/>
      <c r="BR51" s="56"/>
      <c r="BS51" s="485"/>
      <c r="BU51" s="121">
        <v>0</v>
      </c>
      <c r="BV51" s="56"/>
      <c r="BW51" s="56"/>
      <c r="BX51" s="485"/>
      <c r="BZ51" s="56">
        <v>0</v>
      </c>
      <c r="CA51" s="56"/>
      <c r="CB51" s="56"/>
      <c r="CC51" s="485"/>
      <c r="CE51" s="56">
        <v>0</v>
      </c>
      <c r="CF51" s="56"/>
      <c r="CG51" s="56"/>
      <c r="CH51" s="485"/>
      <c r="CJ51" s="56">
        <v>0</v>
      </c>
      <c r="CK51" s="56"/>
      <c r="CL51" s="56"/>
      <c r="CM51" s="485"/>
      <c r="CO51" s="56">
        <v>0</v>
      </c>
      <c r="CP51" s="56"/>
      <c r="CQ51" s="56"/>
      <c r="CR51" s="485"/>
      <c r="CT51" s="56">
        <v>0</v>
      </c>
      <c r="CU51" s="56"/>
      <c r="CV51" s="56"/>
      <c r="CW51" s="485"/>
      <c r="CY51" s="56">
        <v>0</v>
      </c>
      <c r="CZ51" s="56"/>
      <c r="DA51" s="56"/>
      <c r="DB51" s="485"/>
      <c r="DD51" s="56">
        <v>0</v>
      </c>
      <c r="DE51" s="56"/>
      <c r="DF51" s="56"/>
      <c r="DG51" s="485"/>
      <c r="DI51" s="56">
        <v>0</v>
      </c>
      <c r="DJ51" s="56"/>
      <c r="DK51" s="56"/>
      <c r="DL51" s="485"/>
      <c r="DN51" s="56">
        <v>0</v>
      </c>
      <c r="DO51" s="56"/>
      <c r="DP51" s="56"/>
      <c r="DQ51" s="485"/>
      <c r="DS51" s="56">
        <v>0</v>
      </c>
      <c r="DT51" s="56"/>
      <c r="DU51" s="56"/>
      <c r="DV51" s="485"/>
      <c r="DX51" s="56">
        <v>0</v>
      </c>
      <c r="DY51" s="56"/>
      <c r="DZ51" s="56"/>
      <c r="EA51" s="485"/>
      <c r="EC51" s="56">
        <v>0</v>
      </c>
      <c r="ED51" s="56"/>
      <c r="EE51" s="56"/>
      <c r="EF51" s="485"/>
      <c r="EH51" s="56">
        <v>0</v>
      </c>
      <c r="EI51" s="56"/>
      <c r="EJ51" s="56"/>
      <c r="EK51" s="485"/>
      <c r="EM51" s="56">
        <v>0</v>
      </c>
      <c r="EN51" s="56"/>
      <c r="EP51" s="144"/>
    </row>
    <row r="52" spans="4:146" ht="12.75" hidden="1" customHeight="1" x14ac:dyDescent="0.3">
      <c r="D52" s="144" t="s">
        <v>442</v>
      </c>
      <c r="F52" s="400"/>
      <c r="G52" s="406"/>
      <c r="H52" s="483">
        <v>0</v>
      </c>
      <c r="I52" s="484"/>
      <c r="J52" s="56"/>
      <c r="K52" s="485"/>
      <c r="L52" s="406"/>
      <c r="M52" s="483">
        <v>0</v>
      </c>
      <c r="N52" s="484"/>
      <c r="O52" s="56"/>
      <c r="P52" s="485"/>
      <c r="Q52" s="406"/>
      <c r="R52" s="483">
        <v>0</v>
      </c>
      <c r="S52" s="484"/>
      <c r="T52" s="56"/>
      <c r="U52" s="485"/>
      <c r="V52" s="406"/>
      <c r="W52" s="483">
        <v>0</v>
      </c>
      <c r="X52" s="484"/>
      <c r="Y52" s="56"/>
      <c r="Z52" s="485"/>
      <c r="AA52" s="406"/>
      <c r="AB52" s="483">
        <v>0</v>
      </c>
      <c r="AC52" s="484"/>
      <c r="AD52" s="56"/>
      <c r="AE52" s="485"/>
      <c r="AF52" s="406"/>
      <c r="AG52" s="483">
        <v>0</v>
      </c>
      <c r="AH52" s="484"/>
      <c r="AI52" s="56"/>
      <c r="AJ52" s="485"/>
      <c r="AK52" s="406"/>
      <c r="AL52" s="483">
        <v>0</v>
      </c>
      <c r="AM52" s="484"/>
      <c r="AN52" s="56"/>
      <c r="AO52" s="485"/>
      <c r="AP52" s="406"/>
      <c r="AQ52" s="483">
        <v>0</v>
      </c>
      <c r="AR52" s="484"/>
      <c r="AS52" s="56"/>
      <c r="AT52" s="485"/>
      <c r="AU52" s="406"/>
      <c r="AV52" s="483">
        <v>0</v>
      </c>
      <c r="AW52" s="484"/>
      <c r="AX52" s="56"/>
      <c r="AY52" s="485"/>
      <c r="AZ52" s="406"/>
      <c r="BA52" s="483">
        <v>0</v>
      </c>
      <c r="BB52" s="484"/>
      <c r="BC52" s="56"/>
      <c r="BD52" s="485"/>
      <c r="BE52" s="406"/>
      <c r="BF52" s="483">
        <v>0</v>
      </c>
      <c r="BG52" s="484"/>
      <c r="BH52" s="56"/>
      <c r="BI52" s="485"/>
      <c r="BJ52" s="406"/>
      <c r="BK52" s="483">
        <v>0</v>
      </c>
      <c r="BL52" s="484"/>
      <c r="BM52" s="56"/>
      <c r="BN52" s="485"/>
      <c r="BO52" s="406"/>
      <c r="BP52" s="483">
        <v>0</v>
      </c>
      <c r="BQ52" s="484"/>
      <c r="BR52" s="56"/>
      <c r="BS52" s="485"/>
      <c r="BT52" s="406"/>
      <c r="BU52" s="56">
        <v>0</v>
      </c>
      <c r="BV52" s="484"/>
      <c r="BW52" s="56"/>
      <c r="BX52" s="485"/>
      <c r="BY52" s="406"/>
      <c r="BZ52" s="483">
        <v>0</v>
      </c>
      <c r="CA52" s="484"/>
      <c r="CB52" s="56"/>
      <c r="CC52" s="485"/>
      <c r="CD52" s="406"/>
      <c r="CE52" s="483">
        <v>0</v>
      </c>
      <c r="CF52" s="484"/>
      <c r="CG52" s="56"/>
      <c r="CH52" s="485"/>
      <c r="CI52" s="406"/>
      <c r="CJ52" s="483">
        <v>0</v>
      </c>
      <c r="CK52" s="484"/>
      <c r="CL52" s="56"/>
      <c r="CM52" s="485"/>
      <c r="CN52" s="406"/>
      <c r="CO52" s="483">
        <v>0</v>
      </c>
      <c r="CP52" s="484"/>
      <c r="CQ52" s="56"/>
      <c r="CR52" s="485"/>
      <c r="CS52" s="406"/>
      <c r="CT52" s="483">
        <v>0</v>
      </c>
      <c r="CU52" s="484"/>
      <c r="CV52" s="56"/>
      <c r="CW52" s="485"/>
      <c r="CX52" s="406"/>
      <c r="CY52" s="483">
        <v>0</v>
      </c>
      <c r="CZ52" s="484"/>
      <c r="DA52" s="56"/>
      <c r="DB52" s="485"/>
      <c r="DC52" s="406"/>
      <c r="DD52" s="483">
        <v>0</v>
      </c>
      <c r="DE52" s="484"/>
      <c r="DF52" s="56"/>
      <c r="DG52" s="485"/>
      <c r="DH52" s="406"/>
      <c r="DI52" s="483">
        <v>0</v>
      </c>
      <c r="DJ52" s="484"/>
      <c r="DK52" s="56"/>
      <c r="DL52" s="485"/>
      <c r="DM52" s="406"/>
      <c r="DN52" s="483">
        <v>0</v>
      </c>
      <c r="DO52" s="484"/>
      <c r="DP52" s="56"/>
      <c r="DQ52" s="485"/>
      <c r="DR52" s="406"/>
      <c r="DS52" s="483">
        <v>0</v>
      </c>
      <c r="DT52" s="484"/>
      <c r="DU52" s="56"/>
      <c r="DV52" s="485"/>
      <c r="DW52" s="406"/>
      <c r="DX52" s="483">
        <v>0</v>
      </c>
      <c r="DY52" s="484"/>
      <c r="DZ52" s="56"/>
      <c r="EA52" s="485"/>
      <c r="EB52" s="406"/>
      <c r="EC52" s="483">
        <v>0</v>
      </c>
      <c r="ED52" s="484"/>
      <c r="EE52" s="56"/>
      <c r="EF52" s="485"/>
      <c r="EG52" s="406"/>
      <c r="EH52" s="483">
        <v>0</v>
      </c>
      <c r="EI52" s="484"/>
      <c r="EJ52" s="56"/>
      <c r="EK52" s="485"/>
      <c r="EL52" s="406"/>
      <c r="EM52" s="483">
        <v>0</v>
      </c>
      <c r="EN52" s="484">
        <v>0</v>
      </c>
      <c r="EP52" s="144"/>
    </row>
    <row r="53" spans="4:146" ht="12.75" hidden="1" customHeight="1" x14ac:dyDescent="0.3">
      <c r="D53" s="144" t="s">
        <v>367</v>
      </c>
      <c r="F53" s="400"/>
      <c r="G53" s="420"/>
      <c r="H53" s="121">
        <v>0</v>
      </c>
      <c r="I53" s="120"/>
      <c r="J53" s="56"/>
      <c r="K53" s="485"/>
      <c r="L53" s="420"/>
      <c r="M53" s="121">
        <v>0</v>
      </c>
      <c r="N53" s="120"/>
      <c r="O53" s="56"/>
      <c r="P53" s="485"/>
      <c r="Q53" s="420"/>
      <c r="R53" s="121">
        <v>0</v>
      </c>
      <c r="S53" s="120"/>
      <c r="T53" s="56"/>
      <c r="U53" s="485"/>
      <c r="V53" s="420"/>
      <c r="W53" s="121">
        <v>0</v>
      </c>
      <c r="X53" s="120"/>
      <c r="Y53" s="56"/>
      <c r="Z53" s="485"/>
      <c r="AA53" s="420"/>
      <c r="AB53" s="121">
        <v>0</v>
      </c>
      <c r="AC53" s="120"/>
      <c r="AD53" s="56"/>
      <c r="AE53" s="485"/>
      <c r="AF53" s="420"/>
      <c r="AG53" s="121">
        <v>0</v>
      </c>
      <c r="AH53" s="120"/>
      <c r="AI53" s="56"/>
      <c r="AJ53" s="485"/>
      <c r="AK53" s="420"/>
      <c r="AL53" s="121">
        <v>0</v>
      </c>
      <c r="AM53" s="120"/>
      <c r="AN53" s="56"/>
      <c r="AO53" s="485"/>
      <c r="AP53" s="420"/>
      <c r="AQ53" s="121">
        <v>0</v>
      </c>
      <c r="AR53" s="120"/>
      <c r="AS53" s="56"/>
      <c r="AT53" s="485"/>
      <c r="AU53" s="420"/>
      <c r="AV53" s="121">
        <v>0</v>
      </c>
      <c r="AW53" s="120"/>
      <c r="AX53" s="56"/>
      <c r="AY53" s="485"/>
      <c r="AZ53" s="420"/>
      <c r="BA53" s="121">
        <v>0</v>
      </c>
      <c r="BB53" s="120"/>
      <c r="BC53" s="56"/>
      <c r="BD53" s="485"/>
      <c r="BE53" s="420"/>
      <c r="BF53" s="121">
        <v>0</v>
      </c>
      <c r="BG53" s="120"/>
      <c r="BH53" s="56"/>
      <c r="BI53" s="485"/>
      <c r="BJ53" s="420"/>
      <c r="BK53" s="121">
        <v>0</v>
      </c>
      <c r="BL53" s="120"/>
      <c r="BM53" s="56"/>
      <c r="BN53" s="485"/>
      <c r="BO53" s="420"/>
      <c r="BP53" s="121">
        <v>0</v>
      </c>
      <c r="BQ53" s="120"/>
      <c r="BR53" s="56"/>
      <c r="BS53" s="485"/>
      <c r="BT53" s="420"/>
      <c r="BU53" s="121">
        <v>0</v>
      </c>
      <c r="BV53" s="120"/>
      <c r="BW53" s="56"/>
      <c r="BX53" s="485"/>
      <c r="BY53" s="420"/>
      <c r="BZ53" s="121">
        <v>0</v>
      </c>
      <c r="CA53" s="120"/>
      <c r="CB53" s="56"/>
      <c r="CC53" s="485"/>
      <c r="CD53" s="420"/>
      <c r="CE53" s="121">
        <v>0</v>
      </c>
      <c r="CF53" s="120"/>
      <c r="CG53" s="56"/>
      <c r="CH53" s="485"/>
      <c r="CI53" s="420"/>
      <c r="CJ53" s="121">
        <v>0</v>
      </c>
      <c r="CK53" s="120"/>
      <c r="CL53" s="56"/>
      <c r="CM53" s="485"/>
      <c r="CN53" s="420"/>
      <c r="CO53" s="121">
        <v>0</v>
      </c>
      <c r="CP53" s="120"/>
      <c r="CQ53" s="56"/>
      <c r="CR53" s="485"/>
      <c r="CS53" s="420"/>
      <c r="CT53" s="121">
        <v>0</v>
      </c>
      <c r="CU53" s="120"/>
      <c r="CV53" s="56"/>
      <c r="CW53" s="485"/>
      <c r="CX53" s="420"/>
      <c r="CY53" s="121">
        <v>0</v>
      </c>
      <c r="CZ53" s="120"/>
      <c r="DA53" s="56"/>
      <c r="DB53" s="485"/>
      <c r="DC53" s="420"/>
      <c r="DD53" s="121">
        <v>0</v>
      </c>
      <c r="DE53" s="120"/>
      <c r="DF53" s="56"/>
      <c r="DG53" s="485"/>
      <c r="DH53" s="420"/>
      <c r="DI53" s="121">
        <v>0</v>
      </c>
      <c r="DJ53" s="120"/>
      <c r="DK53" s="56"/>
      <c r="DL53" s="485"/>
      <c r="DM53" s="420"/>
      <c r="DN53" s="121">
        <v>0</v>
      </c>
      <c r="DO53" s="120"/>
      <c r="DP53" s="56"/>
      <c r="DQ53" s="485"/>
      <c r="DR53" s="420"/>
      <c r="DS53" s="121">
        <v>0</v>
      </c>
      <c r="DT53" s="120"/>
      <c r="DU53" s="56"/>
      <c r="DV53" s="485"/>
      <c r="DW53" s="420"/>
      <c r="DX53" s="121">
        <v>0</v>
      </c>
      <c r="DY53" s="120"/>
      <c r="DZ53" s="56"/>
      <c r="EA53" s="485"/>
      <c r="EB53" s="420"/>
      <c r="EC53" s="121">
        <v>0</v>
      </c>
      <c r="ED53" s="120"/>
      <c r="EE53" s="56"/>
      <c r="EF53" s="485"/>
      <c r="EG53" s="420"/>
      <c r="EH53" s="121">
        <v>0</v>
      </c>
      <c r="EI53" s="120"/>
      <c r="EJ53" s="56"/>
      <c r="EK53" s="485"/>
      <c r="EL53" s="420"/>
      <c r="EM53" s="121">
        <v>0</v>
      </c>
      <c r="EN53" s="120">
        <v>0</v>
      </c>
      <c r="EP53" s="144"/>
    </row>
    <row r="54" spans="4:146" hidden="1" x14ac:dyDescent="0.3">
      <c r="D54" s="144"/>
      <c r="F54" s="400"/>
      <c r="H54" s="56"/>
      <c r="I54" s="56"/>
      <c r="J54" s="56"/>
      <c r="K54" s="485"/>
      <c r="L54" s="56"/>
      <c r="M54" s="56"/>
      <c r="N54" s="56"/>
      <c r="O54" s="56"/>
      <c r="P54" s="485"/>
      <c r="Q54" s="56"/>
      <c r="R54" s="56"/>
      <c r="S54" s="56"/>
      <c r="T54" s="56"/>
      <c r="U54" s="485"/>
      <c r="V54" s="56"/>
      <c r="W54" s="56"/>
      <c r="X54" s="56"/>
      <c r="Y54" s="56"/>
      <c r="Z54" s="485"/>
      <c r="AA54" s="56"/>
      <c r="AB54" s="56"/>
      <c r="AC54" s="56"/>
      <c r="AD54" s="56"/>
      <c r="AE54" s="485"/>
      <c r="AF54" s="56"/>
      <c r="AG54" s="56"/>
      <c r="AH54" s="56"/>
      <c r="AI54" s="56"/>
      <c r="AJ54" s="485"/>
      <c r="AK54" s="56"/>
      <c r="AL54" s="56"/>
      <c r="AM54" s="56"/>
      <c r="AN54" s="56"/>
      <c r="AO54" s="485"/>
      <c r="AP54" s="56"/>
      <c r="AQ54" s="56"/>
      <c r="AR54" s="56"/>
      <c r="AS54" s="56"/>
      <c r="AT54" s="485"/>
      <c r="AU54" s="56"/>
      <c r="AV54" s="56"/>
      <c r="AW54" s="56"/>
      <c r="AX54" s="56"/>
      <c r="AY54" s="485"/>
      <c r="AZ54" s="56"/>
      <c r="BA54" s="56"/>
      <c r="BB54" s="56"/>
      <c r="BC54" s="56"/>
      <c r="BD54" s="485"/>
      <c r="BE54" s="56"/>
      <c r="BF54" s="56"/>
      <c r="BG54" s="56"/>
      <c r="BH54" s="56"/>
      <c r="BI54" s="485"/>
      <c r="BJ54" s="56"/>
      <c r="BK54" s="56"/>
      <c r="BL54" s="56"/>
      <c r="BM54" s="56"/>
      <c r="BN54" s="485"/>
      <c r="BO54" s="56"/>
      <c r="BP54" s="56"/>
      <c r="BQ54" s="56"/>
      <c r="BR54" s="56"/>
      <c r="BS54" s="485"/>
      <c r="BT54" s="56"/>
      <c r="BU54" s="56"/>
      <c r="BV54" s="56"/>
      <c r="BW54" s="56"/>
      <c r="BX54" s="485"/>
      <c r="BY54" s="56"/>
      <c r="BZ54" s="56"/>
      <c r="CA54" s="56"/>
      <c r="CB54" s="56"/>
      <c r="CC54" s="485"/>
      <c r="CD54" s="56"/>
      <c r="CE54" s="56"/>
      <c r="CF54" s="56"/>
      <c r="CG54" s="56"/>
      <c r="CH54" s="485"/>
      <c r="CI54" s="56"/>
      <c r="CJ54" s="56"/>
      <c r="CK54" s="56"/>
      <c r="CL54" s="56"/>
      <c r="CM54" s="485"/>
      <c r="CN54" s="56"/>
      <c r="CO54" s="56"/>
      <c r="CP54" s="56"/>
      <c r="CQ54" s="56"/>
      <c r="CR54" s="485"/>
      <c r="CS54" s="56"/>
      <c r="CT54" s="56"/>
      <c r="CU54" s="56"/>
      <c r="CV54" s="56"/>
      <c r="CW54" s="485"/>
      <c r="CX54" s="56"/>
      <c r="CY54" s="56"/>
      <c r="CZ54" s="56"/>
      <c r="DA54" s="56"/>
      <c r="DB54" s="485"/>
      <c r="DC54" s="56"/>
      <c r="DD54" s="56"/>
      <c r="DE54" s="56"/>
      <c r="DF54" s="56"/>
      <c r="DG54" s="485"/>
      <c r="DH54" s="56"/>
      <c r="DI54" s="56"/>
      <c r="DJ54" s="56"/>
      <c r="DK54" s="56"/>
      <c r="DL54" s="485"/>
      <c r="DM54" s="56"/>
      <c r="DN54" s="56"/>
      <c r="DO54" s="56"/>
      <c r="DP54" s="56"/>
      <c r="DQ54" s="485"/>
      <c r="DR54" s="56"/>
      <c r="DS54" s="56"/>
      <c r="DT54" s="56"/>
      <c r="DU54" s="56"/>
      <c r="DV54" s="485"/>
      <c r="DW54" s="56"/>
      <c r="DX54" s="56"/>
      <c r="DY54" s="56"/>
      <c r="DZ54" s="56"/>
      <c r="EA54" s="485"/>
      <c r="EB54" s="56"/>
      <c r="EC54" s="56"/>
      <c r="ED54" s="56"/>
      <c r="EE54" s="56"/>
      <c r="EF54" s="485"/>
      <c r="EG54" s="56"/>
      <c r="EH54" s="56"/>
      <c r="EI54" s="56"/>
      <c r="EJ54" s="56"/>
      <c r="EK54" s="485"/>
      <c r="EL54" s="56"/>
      <c r="EM54" s="56"/>
      <c r="EP54" s="144"/>
    </row>
    <row r="55" spans="4:146" hidden="1" x14ac:dyDescent="0.3">
      <c r="D55" s="144" t="s">
        <v>449</v>
      </c>
      <c r="F55" s="400"/>
      <c r="H55" s="56">
        <v>0</v>
      </c>
      <c r="I55" s="56"/>
      <c r="J55" s="56"/>
      <c r="K55" s="485"/>
      <c r="M55" s="56">
        <v>0</v>
      </c>
      <c r="N55" s="56"/>
      <c r="O55" s="56"/>
      <c r="P55" s="485"/>
      <c r="R55" s="56">
        <v>0</v>
      </c>
      <c r="S55" s="56"/>
      <c r="T55" s="56"/>
      <c r="U55" s="485"/>
      <c r="W55" s="56">
        <v>0</v>
      </c>
      <c r="X55" s="56"/>
      <c r="Y55" s="56"/>
      <c r="Z55" s="485"/>
      <c r="AB55" s="56">
        <v>0</v>
      </c>
      <c r="AC55" s="56"/>
      <c r="AD55" s="56"/>
      <c r="AE55" s="485"/>
      <c r="AG55" s="56">
        <v>0</v>
      </c>
      <c r="AH55" s="56"/>
      <c r="AI55" s="56"/>
      <c r="AJ55" s="485"/>
      <c r="AL55" s="56">
        <v>0</v>
      </c>
      <c r="AM55" s="56"/>
      <c r="AN55" s="56"/>
      <c r="AO55" s="485"/>
      <c r="AQ55" s="56">
        <v>0</v>
      </c>
      <c r="AR55" s="56"/>
      <c r="AS55" s="56"/>
      <c r="AT55" s="485"/>
      <c r="AV55" s="56">
        <v>0</v>
      </c>
      <c r="AW55" s="56"/>
      <c r="AX55" s="56"/>
      <c r="AY55" s="485"/>
      <c r="BA55" s="56">
        <v>0</v>
      </c>
      <c r="BB55" s="56"/>
      <c r="BC55" s="56"/>
      <c r="BD55" s="485"/>
      <c r="BF55" s="56">
        <v>0</v>
      </c>
      <c r="BG55" s="56"/>
      <c r="BH55" s="56"/>
      <c r="BI55" s="485"/>
      <c r="BK55" s="56">
        <v>0</v>
      </c>
      <c r="BL55" s="56"/>
      <c r="BM55" s="56"/>
      <c r="BN55" s="485"/>
      <c r="BP55" s="56">
        <v>0</v>
      </c>
      <c r="BQ55" s="56"/>
      <c r="BR55" s="56"/>
      <c r="BS55" s="485"/>
      <c r="BU55" s="56">
        <v>0</v>
      </c>
      <c r="BV55" s="56"/>
      <c r="BW55" s="56"/>
      <c r="BX55" s="485"/>
      <c r="BZ55" s="56">
        <v>0</v>
      </c>
      <c r="CA55" s="56"/>
      <c r="CB55" s="56"/>
      <c r="CC55" s="485"/>
      <c r="CE55" s="56">
        <v>0</v>
      </c>
      <c r="CF55" s="56"/>
      <c r="CG55" s="56"/>
      <c r="CH55" s="485"/>
      <c r="CJ55" s="56">
        <v>0</v>
      </c>
      <c r="CK55" s="56"/>
      <c r="CL55" s="56"/>
      <c r="CM55" s="485"/>
      <c r="CO55" s="56">
        <v>0</v>
      </c>
      <c r="CP55" s="56"/>
      <c r="CQ55" s="56"/>
      <c r="CR55" s="485"/>
      <c r="CT55" s="56">
        <v>0</v>
      </c>
      <c r="CU55" s="56"/>
      <c r="CV55" s="56"/>
      <c r="CW55" s="485"/>
      <c r="CY55" s="56">
        <v>0</v>
      </c>
      <c r="CZ55" s="56"/>
      <c r="DA55" s="56"/>
      <c r="DB55" s="485"/>
      <c r="DD55" s="56">
        <v>0</v>
      </c>
      <c r="DE55" s="56"/>
      <c r="DF55" s="56"/>
      <c r="DG55" s="485"/>
      <c r="DI55" s="56">
        <v>0</v>
      </c>
      <c r="DJ55" s="56"/>
      <c r="DK55" s="56"/>
      <c r="DL55" s="485"/>
      <c r="DN55" s="56">
        <v>0</v>
      </c>
      <c r="DO55" s="56"/>
      <c r="DP55" s="56"/>
      <c r="DQ55" s="485"/>
      <c r="DS55" s="56">
        <v>0</v>
      </c>
      <c r="DT55" s="56"/>
      <c r="DU55" s="56"/>
      <c r="DV55" s="485"/>
      <c r="DX55" s="56">
        <v>0</v>
      </c>
      <c r="DY55" s="56"/>
      <c r="DZ55" s="56"/>
      <c r="EA55" s="485"/>
      <c r="EC55" s="56">
        <v>0</v>
      </c>
      <c r="ED55" s="56"/>
      <c r="EE55" s="56"/>
      <c r="EF55" s="485"/>
      <c r="EH55" s="56">
        <v>0</v>
      </c>
      <c r="EI55" s="56"/>
      <c r="EJ55" s="56"/>
      <c r="EK55" s="485"/>
      <c r="EM55" s="56">
        <v>0</v>
      </c>
      <c r="EN55" s="56"/>
      <c r="EP55" s="144"/>
    </row>
    <row r="56" spans="4:146" hidden="1" x14ac:dyDescent="0.3">
      <c r="D56" s="144" t="s">
        <v>442</v>
      </c>
      <c r="F56" s="400"/>
      <c r="G56" s="406"/>
      <c r="H56" s="483">
        <v>0</v>
      </c>
      <c r="I56" s="484"/>
      <c r="J56" s="56"/>
      <c r="K56" s="485"/>
      <c r="L56" s="406"/>
      <c r="M56" s="483">
        <v>0</v>
      </c>
      <c r="N56" s="484"/>
      <c r="O56" s="56"/>
      <c r="P56" s="485"/>
      <c r="Q56" s="406"/>
      <c r="R56" s="483">
        <v>0</v>
      </c>
      <c r="S56" s="484"/>
      <c r="T56" s="56"/>
      <c r="U56" s="485"/>
      <c r="V56" s="406"/>
      <c r="W56" s="483">
        <v>0</v>
      </c>
      <c r="X56" s="484"/>
      <c r="Y56" s="56"/>
      <c r="Z56" s="485"/>
      <c r="AA56" s="406"/>
      <c r="AB56" s="483">
        <v>0</v>
      </c>
      <c r="AC56" s="484"/>
      <c r="AD56" s="56"/>
      <c r="AE56" s="485"/>
      <c r="AF56" s="406"/>
      <c r="AG56" s="483">
        <v>0</v>
      </c>
      <c r="AH56" s="484"/>
      <c r="AI56" s="56"/>
      <c r="AJ56" s="485"/>
      <c r="AK56" s="406"/>
      <c r="AL56" s="483">
        <v>0</v>
      </c>
      <c r="AM56" s="484"/>
      <c r="AN56" s="56"/>
      <c r="AO56" s="485"/>
      <c r="AP56" s="406"/>
      <c r="AQ56" s="483">
        <v>0</v>
      </c>
      <c r="AR56" s="484"/>
      <c r="AS56" s="56"/>
      <c r="AT56" s="485"/>
      <c r="AU56" s="406"/>
      <c r="AV56" s="483">
        <v>0</v>
      </c>
      <c r="AW56" s="484"/>
      <c r="AX56" s="56"/>
      <c r="AY56" s="485"/>
      <c r="AZ56" s="406"/>
      <c r="BA56" s="483">
        <v>0</v>
      </c>
      <c r="BB56" s="484"/>
      <c r="BC56" s="56"/>
      <c r="BD56" s="485"/>
      <c r="BE56" s="406"/>
      <c r="BF56" s="483">
        <v>0</v>
      </c>
      <c r="BG56" s="484"/>
      <c r="BH56" s="56"/>
      <c r="BI56" s="485"/>
      <c r="BJ56" s="406"/>
      <c r="BK56" s="483">
        <v>0</v>
      </c>
      <c r="BL56" s="484"/>
      <c r="BM56" s="56"/>
      <c r="BN56" s="485"/>
      <c r="BO56" s="406"/>
      <c r="BP56" s="483">
        <v>0</v>
      </c>
      <c r="BQ56" s="484"/>
      <c r="BR56" s="56"/>
      <c r="BS56" s="485"/>
      <c r="BT56" s="406"/>
      <c r="BU56" s="483">
        <v>0</v>
      </c>
      <c r="BV56" s="484"/>
      <c r="BW56" s="56"/>
      <c r="BX56" s="485"/>
      <c r="BY56" s="406"/>
      <c r="BZ56" s="483">
        <v>0</v>
      </c>
      <c r="CA56" s="484"/>
      <c r="CB56" s="56"/>
      <c r="CC56" s="485"/>
      <c r="CD56" s="406"/>
      <c r="CE56" s="483">
        <v>0</v>
      </c>
      <c r="CF56" s="484"/>
      <c r="CG56" s="56"/>
      <c r="CH56" s="485"/>
      <c r="CI56" s="406"/>
      <c r="CJ56" s="483">
        <v>0</v>
      </c>
      <c r="CK56" s="484"/>
      <c r="CL56" s="56"/>
      <c r="CM56" s="485"/>
      <c r="CN56" s="406"/>
      <c r="CO56" s="483">
        <v>0</v>
      </c>
      <c r="CP56" s="484"/>
      <c r="CQ56" s="56"/>
      <c r="CR56" s="485"/>
      <c r="CS56" s="406"/>
      <c r="CT56" s="483">
        <v>0</v>
      </c>
      <c r="CU56" s="484"/>
      <c r="CV56" s="56"/>
      <c r="CW56" s="485"/>
      <c r="CX56" s="406"/>
      <c r="CY56" s="483">
        <v>0</v>
      </c>
      <c r="CZ56" s="484"/>
      <c r="DA56" s="56"/>
      <c r="DB56" s="485"/>
      <c r="DC56" s="406"/>
      <c r="DD56" s="483">
        <v>0</v>
      </c>
      <c r="DE56" s="484"/>
      <c r="DF56" s="56"/>
      <c r="DG56" s="485"/>
      <c r="DH56" s="406"/>
      <c r="DI56" s="483">
        <v>0</v>
      </c>
      <c r="DJ56" s="484"/>
      <c r="DK56" s="56"/>
      <c r="DL56" s="485"/>
      <c r="DM56" s="406"/>
      <c r="DN56" s="483">
        <v>0</v>
      </c>
      <c r="DO56" s="484"/>
      <c r="DP56" s="56"/>
      <c r="DQ56" s="485"/>
      <c r="DR56" s="406"/>
      <c r="DS56" s="483">
        <v>0</v>
      </c>
      <c r="DT56" s="484"/>
      <c r="DU56" s="56"/>
      <c r="DV56" s="485"/>
      <c r="DW56" s="406"/>
      <c r="DX56" s="483">
        <v>0</v>
      </c>
      <c r="DY56" s="484"/>
      <c r="DZ56" s="56"/>
      <c r="EA56" s="485"/>
      <c r="EB56" s="406"/>
      <c r="EC56" s="483">
        <v>0</v>
      </c>
      <c r="ED56" s="484"/>
      <c r="EE56" s="56"/>
      <c r="EF56" s="485"/>
      <c r="EG56" s="406"/>
      <c r="EH56" s="483">
        <v>0</v>
      </c>
      <c r="EI56" s="484"/>
      <c r="EJ56" s="56"/>
      <c r="EK56" s="485"/>
      <c r="EL56" s="406"/>
      <c r="EM56" s="483">
        <v>0</v>
      </c>
      <c r="EN56" s="484"/>
      <c r="EP56" s="144"/>
    </row>
    <row r="57" spans="4:146" hidden="1" x14ac:dyDescent="0.3">
      <c r="D57" s="144" t="s">
        <v>367</v>
      </c>
      <c r="F57" s="400"/>
      <c r="G57" s="420"/>
      <c r="H57" s="121">
        <v>0</v>
      </c>
      <c r="I57" s="120"/>
      <c r="J57" s="56"/>
      <c r="K57" s="485"/>
      <c r="L57" s="420"/>
      <c r="M57" s="121">
        <v>0</v>
      </c>
      <c r="N57" s="120"/>
      <c r="O57" s="56"/>
      <c r="P57" s="485"/>
      <c r="Q57" s="420"/>
      <c r="R57" s="121">
        <v>0</v>
      </c>
      <c r="S57" s="120"/>
      <c r="T57" s="56"/>
      <c r="U57" s="485"/>
      <c r="V57" s="420"/>
      <c r="W57" s="121">
        <v>0</v>
      </c>
      <c r="X57" s="120"/>
      <c r="Y57" s="56"/>
      <c r="Z57" s="485"/>
      <c r="AA57" s="420"/>
      <c r="AB57" s="121">
        <v>0</v>
      </c>
      <c r="AC57" s="120"/>
      <c r="AD57" s="56"/>
      <c r="AE57" s="485"/>
      <c r="AF57" s="420"/>
      <c r="AG57" s="121">
        <v>0</v>
      </c>
      <c r="AH57" s="120"/>
      <c r="AI57" s="56"/>
      <c r="AJ57" s="485"/>
      <c r="AK57" s="420"/>
      <c r="AL57" s="121">
        <v>0</v>
      </c>
      <c r="AM57" s="120"/>
      <c r="AN57" s="56"/>
      <c r="AO57" s="485"/>
      <c r="AP57" s="420"/>
      <c r="AQ57" s="121">
        <v>0</v>
      </c>
      <c r="AR57" s="120"/>
      <c r="AS57" s="56"/>
      <c r="AT57" s="485"/>
      <c r="AU57" s="420"/>
      <c r="AV57" s="121">
        <v>0</v>
      </c>
      <c r="AW57" s="120"/>
      <c r="AX57" s="56"/>
      <c r="AY57" s="485"/>
      <c r="AZ57" s="420"/>
      <c r="BA57" s="121">
        <v>0</v>
      </c>
      <c r="BB57" s="120"/>
      <c r="BC57" s="56"/>
      <c r="BD57" s="485"/>
      <c r="BE57" s="420"/>
      <c r="BF57" s="121">
        <v>0</v>
      </c>
      <c r="BG57" s="120"/>
      <c r="BH57" s="56"/>
      <c r="BI57" s="485"/>
      <c r="BJ57" s="420"/>
      <c r="BK57" s="121">
        <v>0</v>
      </c>
      <c r="BL57" s="120"/>
      <c r="BM57" s="56"/>
      <c r="BN57" s="485"/>
      <c r="BO57" s="420"/>
      <c r="BP57" s="121">
        <v>0</v>
      </c>
      <c r="BQ57" s="120"/>
      <c r="BR57" s="56"/>
      <c r="BS57" s="485"/>
      <c r="BT57" s="420"/>
      <c r="BU57" s="121">
        <v>0</v>
      </c>
      <c r="BV57" s="120"/>
      <c r="BW57" s="56"/>
      <c r="BX57" s="485"/>
      <c r="BY57" s="420"/>
      <c r="BZ57" s="121">
        <v>0</v>
      </c>
      <c r="CA57" s="120"/>
      <c r="CB57" s="56"/>
      <c r="CC57" s="485"/>
      <c r="CD57" s="420"/>
      <c r="CE57" s="121">
        <v>0</v>
      </c>
      <c r="CF57" s="120"/>
      <c r="CG57" s="56"/>
      <c r="CH57" s="485"/>
      <c r="CI57" s="420"/>
      <c r="CJ57" s="121">
        <v>0</v>
      </c>
      <c r="CK57" s="120"/>
      <c r="CL57" s="56"/>
      <c r="CM57" s="485"/>
      <c r="CN57" s="420"/>
      <c r="CO57" s="121">
        <v>0</v>
      </c>
      <c r="CP57" s="120"/>
      <c r="CQ57" s="56"/>
      <c r="CR57" s="485"/>
      <c r="CS57" s="420"/>
      <c r="CT57" s="121">
        <v>0</v>
      </c>
      <c r="CU57" s="120"/>
      <c r="CV57" s="56"/>
      <c r="CW57" s="485"/>
      <c r="CX57" s="420"/>
      <c r="CY57" s="121">
        <v>0</v>
      </c>
      <c r="CZ57" s="120"/>
      <c r="DA57" s="56"/>
      <c r="DB57" s="485"/>
      <c r="DC57" s="420"/>
      <c r="DD57" s="121">
        <v>0</v>
      </c>
      <c r="DE57" s="120"/>
      <c r="DF57" s="56"/>
      <c r="DG57" s="485"/>
      <c r="DH57" s="420"/>
      <c r="DI57" s="121">
        <v>0</v>
      </c>
      <c r="DJ57" s="120"/>
      <c r="DK57" s="56"/>
      <c r="DL57" s="485"/>
      <c r="DM57" s="420"/>
      <c r="DN57" s="121">
        <v>0</v>
      </c>
      <c r="DO57" s="120"/>
      <c r="DP57" s="56"/>
      <c r="DQ57" s="485"/>
      <c r="DR57" s="420"/>
      <c r="DS57" s="121">
        <v>0</v>
      </c>
      <c r="DT57" s="120"/>
      <c r="DU57" s="56"/>
      <c r="DV57" s="485"/>
      <c r="DW57" s="420"/>
      <c r="DX57" s="121">
        <v>0</v>
      </c>
      <c r="DY57" s="120"/>
      <c r="DZ57" s="56"/>
      <c r="EA57" s="485"/>
      <c r="EB57" s="420"/>
      <c r="EC57" s="121">
        <v>0</v>
      </c>
      <c r="ED57" s="120"/>
      <c r="EE57" s="56"/>
      <c r="EF57" s="485"/>
      <c r="EG57" s="420"/>
      <c r="EH57" s="121">
        <v>0</v>
      </c>
      <c r="EI57" s="120"/>
      <c r="EJ57" s="56"/>
      <c r="EK57" s="485"/>
      <c r="EL57" s="420"/>
      <c r="EM57" s="121">
        <v>0</v>
      </c>
      <c r="EN57" s="120"/>
      <c r="EP57" s="144"/>
    </row>
    <row r="58" spans="4:146" ht="12.75" hidden="1" customHeight="1" x14ac:dyDescent="0.3">
      <c r="D58" s="144"/>
      <c r="F58" s="400"/>
      <c r="H58" s="56"/>
      <c r="I58" s="56"/>
      <c r="J58" s="56"/>
      <c r="K58" s="485"/>
      <c r="L58" s="56"/>
      <c r="M58" s="56"/>
      <c r="N58" s="56"/>
      <c r="O58" s="56"/>
      <c r="P58" s="485"/>
      <c r="Q58" s="56"/>
      <c r="R58" s="56"/>
      <c r="S58" s="56"/>
      <c r="T58" s="56"/>
      <c r="U58" s="485"/>
      <c r="V58" s="56"/>
      <c r="W58" s="56"/>
      <c r="X58" s="56"/>
      <c r="Y58" s="56"/>
      <c r="Z58" s="485"/>
      <c r="AA58" s="56"/>
      <c r="AB58" s="56"/>
      <c r="AC58" s="56"/>
      <c r="AD58" s="56"/>
      <c r="AE58" s="485"/>
      <c r="AF58" s="56"/>
      <c r="AG58" s="56"/>
      <c r="AH58" s="56"/>
      <c r="AI58" s="56"/>
      <c r="AJ58" s="485"/>
      <c r="AK58" s="56"/>
      <c r="AL58" s="56"/>
      <c r="AM58" s="56"/>
      <c r="AN58" s="56"/>
      <c r="AO58" s="485"/>
      <c r="AP58" s="56"/>
      <c r="AQ58" s="56"/>
      <c r="AR58" s="56"/>
      <c r="AS58" s="56"/>
      <c r="AT58" s="485"/>
      <c r="AU58" s="56"/>
      <c r="AV58" s="56"/>
      <c r="AW58" s="56"/>
      <c r="AX58" s="56"/>
      <c r="AY58" s="485"/>
      <c r="AZ58" s="56"/>
      <c r="BA58" s="56"/>
      <c r="BB58" s="56"/>
      <c r="BC58" s="56"/>
      <c r="BD58" s="485"/>
      <c r="BE58" s="56"/>
      <c r="BF58" s="56"/>
      <c r="BG58" s="56"/>
      <c r="BH58" s="56"/>
      <c r="BI58" s="485"/>
      <c r="BJ58" s="56"/>
      <c r="BK58" s="56"/>
      <c r="BL58" s="56"/>
      <c r="BM58" s="56"/>
      <c r="BN58" s="485"/>
      <c r="BO58" s="56"/>
      <c r="BP58" s="56"/>
      <c r="BQ58" s="56"/>
      <c r="BR58" s="56"/>
      <c r="BS58" s="485"/>
      <c r="BT58" s="56"/>
      <c r="BU58" s="56"/>
      <c r="BV58" s="56"/>
      <c r="BW58" s="56"/>
      <c r="BX58" s="485"/>
      <c r="BY58" s="56"/>
      <c r="BZ58" s="56"/>
      <c r="CA58" s="56"/>
      <c r="CB58" s="56"/>
      <c r="CC58" s="485"/>
      <c r="CD58" s="56"/>
      <c r="CE58" s="56"/>
      <c r="CF58" s="56"/>
      <c r="CG58" s="56"/>
      <c r="CH58" s="485"/>
      <c r="CI58" s="56"/>
      <c r="CJ58" s="56"/>
      <c r="CK58" s="56"/>
      <c r="CL58" s="56"/>
      <c r="CM58" s="485"/>
      <c r="CN58" s="56"/>
      <c r="CO58" s="56"/>
      <c r="CP58" s="56"/>
      <c r="CQ58" s="56"/>
      <c r="CR58" s="485"/>
      <c r="CS58" s="56"/>
      <c r="CT58" s="56"/>
      <c r="CU58" s="56"/>
      <c r="CV58" s="56"/>
      <c r="CW58" s="485"/>
      <c r="CX58" s="56"/>
      <c r="CY58" s="56"/>
      <c r="CZ58" s="56"/>
      <c r="DA58" s="56"/>
      <c r="DB58" s="485"/>
      <c r="DC58" s="56"/>
      <c r="DD58" s="56"/>
      <c r="DE58" s="56"/>
      <c r="DF58" s="56"/>
      <c r="DG58" s="485"/>
      <c r="DH58" s="56"/>
      <c r="DI58" s="56"/>
      <c r="DJ58" s="56"/>
      <c r="DK58" s="56"/>
      <c r="DL58" s="485"/>
      <c r="DM58" s="56"/>
      <c r="DN58" s="56"/>
      <c r="DO58" s="56"/>
      <c r="DP58" s="56"/>
      <c r="DQ58" s="485"/>
      <c r="DR58" s="56"/>
      <c r="DS58" s="56"/>
      <c r="DT58" s="56"/>
      <c r="DU58" s="56"/>
      <c r="DV58" s="485"/>
      <c r="DW58" s="56"/>
      <c r="DX58" s="56"/>
      <c r="DY58" s="56"/>
      <c r="DZ58" s="56"/>
      <c r="EA58" s="485"/>
      <c r="EB58" s="56"/>
      <c r="EC58" s="56"/>
      <c r="ED58" s="56"/>
      <c r="EE58" s="56"/>
      <c r="EF58" s="485"/>
      <c r="EG58" s="56"/>
      <c r="EH58" s="56"/>
      <c r="EI58" s="56"/>
      <c r="EJ58" s="56"/>
      <c r="EK58" s="485"/>
      <c r="EL58" s="56"/>
      <c r="EM58" s="56"/>
      <c r="EP58" s="144"/>
    </row>
    <row r="59" spans="4:146" ht="12.75" hidden="1" customHeight="1" x14ac:dyDescent="0.3">
      <c r="D59" s="144" t="s">
        <v>424</v>
      </c>
      <c r="F59" s="400"/>
      <c r="H59" s="56">
        <v>0</v>
      </c>
      <c r="I59" s="56"/>
      <c r="J59" s="56"/>
      <c r="K59" s="485"/>
      <c r="L59" s="56"/>
      <c r="M59" s="56">
        <v>0</v>
      </c>
      <c r="N59" s="56"/>
      <c r="O59" s="56"/>
      <c r="P59" s="485"/>
      <c r="R59" s="56">
        <v>0</v>
      </c>
      <c r="S59" s="56"/>
      <c r="T59" s="56"/>
      <c r="U59" s="485"/>
      <c r="W59" s="56">
        <v>0</v>
      </c>
      <c r="X59" s="56"/>
      <c r="Y59" s="56"/>
      <c r="Z59" s="485"/>
      <c r="AB59" s="56">
        <v>0</v>
      </c>
      <c r="AC59" s="56"/>
      <c r="AD59" s="56"/>
      <c r="AE59" s="485"/>
      <c r="AG59" s="56">
        <v>0</v>
      </c>
      <c r="AH59" s="56"/>
      <c r="AI59" s="56"/>
      <c r="AJ59" s="485"/>
      <c r="AL59" s="56">
        <v>0</v>
      </c>
      <c r="AM59" s="56"/>
      <c r="AN59" s="56"/>
      <c r="AO59" s="485"/>
      <c r="AQ59" s="56">
        <v>0</v>
      </c>
      <c r="AR59" s="56"/>
      <c r="AS59" s="56"/>
      <c r="AT59" s="485"/>
      <c r="AV59" s="56">
        <v>0</v>
      </c>
      <c r="AW59" s="56"/>
      <c r="AX59" s="56"/>
      <c r="AY59" s="485"/>
      <c r="BA59" s="56">
        <v>0</v>
      </c>
      <c r="BB59" s="56"/>
      <c r="BC59" s="56"/>
      <c r="BD59" s="485"/>
      <c r="BF59" s="56">
        <v>0</v>
      </c>
      <c r="BG59" s="56"/>
      <c r="BH59" s="56"/>
      <c r="BI59" s="485"/>
      <c r="BK59" s="56">
        <v>0</v>
      </c>
      <c r="BL59" s="56"/>
      <c r="BM59" s="56"/>
      <c r="BN59" s="485"/>
      <c r="BP59" s="56">
        <v>0</v>
      </c>
      <c r="BQ59" s="56"/>
      <c r="BR59" s="56"/>
      <c r="BS59" s="485"/>
      <c r="BT59" s="56"/>
      <c r="BU59" s="56">
        <v>0</v>
      </c>
      <c r="BV59" s="56"/>
      <c r="BW59" s="56"/>
      <c r="BX59" s="485"/>
      <c r="BY59" s="56"/>
      <c r="BZ59" s="56">
        <v>0</v>
      </c>
      <c r="CA59" s="56"/>
      <c r="CB59" s="56"/>
      <c r="CC59" s="485"/>
      <c r="CD59" s="56"/>
      <c r="CE59" s="56">
        <v>0</v>
      </c>
      <c r="CF59" s="56"/>
      <c r="CG59" s="56"/>
      <c r="CH59" s="485"/>
      <c r="CJ59" s="56">
        <v>0</v>
      </c>
      <c r="CK59" s="56"/>
      <c r="CL59" s="56"/>
      <c r="CM59" s="485"/>
      <c r="CO59" s="56">
        <v>0</v>
      </c>
      <c r="CP59" s="56"/>
      <c r="CQ59" s="56"/>
      <c r="CR59" s="485"/>
      <c r="CT59" s="56">
        <v>0</v>
      </c>
      <c r="CU59" s="56"/>
      <c r="CV59" s="56"/>
      <c r="CW59" s="485"/>
      <c r="CY59" s="56">
        <v>0</v>
      </c>
      <c r="CZ59" s="56"/>
      <c r="DA59" s="56"/>
      <c r="DB59" s="485"/>
      <c r="DD59" s="56">
        <v>0</v>
      </c>
      <c r="DE59" s="56"/>
      <c r="DF59" s="56"/>
      <c r="DG59" s="485"/>
      <c r="DI59" s="56">
        <v>0</v>
      </c>
      <c r="DJ59" s="56"/>
      <c r="DK59" s="56"/>
      <c r="DL59" s="485"/>
      <c r="DN59" s="56">
        <v>0</v>
      </c>
      <c r="DO59" s="56"/>
      <c r="DP59" s="56"/>
      <c r="DQ59" s="485"/>
      <c r="DS59" s="56">
        <v>0</v>
      </c>
      <c r="DT59" s="56"/>
      <c r="DU59" s="56"/>
      <c r="DV59" s="485"/>
      <c r="DX59" s="56">
        <v>0</v>
      </c>
      <c r="DY59" s="56"/>
      <c r="DZ59" s="56"/>
      <c r="EA59" s="485"/>
      <c r="EC59" s="56">
        <v>0</v>
      </c>
      <c r="ED59" s="56"/>
      <c r="EE59" s="56"/>
      <c r="EF59" s="485"/>
      <c r="EH59" s="56">
        <v>0</v>
      </c>
      <c r="EI59" s="56"/>
      <c r="EJ59" s="56"/>
      <c r="EK59" s="485"/>
      <c r="EL59" s="56"/>
      <c r="EM59" s="56">
        <v>0</v>
      </c>
      <c r="EP59" s="144"/>
    </row>
    <row r="60" spans="4:146" ht="12.75" hidden="1" customHeight="1" x14ac:dyDescent="0.3">
      <c r="D60" s="144" t="s">
        <v>442</v>
      </c>
      <c r="F60" s="400"/>
      <c r="G60" s="406"/>
      <c r="H60" s="483">
        <v>0</v>
      </c>
      <c r="I60" s="484"/>
      <c r="J60" s="56"/>
      <c r="K60" s="485"/>
      <c r="L60" s="486"/>
      <c r="M60" s="483">
        <v>0</v>
      </c>
      <c r="N60" s="484"/>
      <c r="O60" s="56"/>
      <c r="P60" s="485"/>
      <c r="Q60" s="406"/>
      <c r="R60" s="483">
        <v>0</v>
      </c>
      <c r="S60" s="484"/>
      <c r="T60" s="56"/>
      <c r="U60" s="485"/>
      <c r="V60" s="406"/>
      <c r="W60" s="483">
        <v>0</v>
      </c>
      <c r="X60" s="484"/>
      <c r="Y60" s="56"/>
      <c r="Z60" s="485"/>
      <c r="AA60" s="406"/>
      <c r="AB60" s="483">
        <v>0</v>
      </c>
      <c r="AC60" s="484"/>
      <c r="AD60" s="56"/>
      <c r="AE60" s="485"/>
      <c r="AF60" s="406"/>
      <c r="AG60" s="483">
        <v>0</v>
      </c>
      <c r="AH60" s="484"/>
      <c r="AI60" s="56"/>
      <c r="AJ60" s="485"/>
      <c r="AK60" s="406"/>
      <c r="AL60" s="483">
        <v>0</v>
      </c>
      <c r="AM60" s="484"/>
      <c r="AN60" s="56"/>
      <c r="AO60" s="485"/>
      <c r="AP60" s="406"/>
      <c r="AQ60" s="483">
        <v>0</v>
      </c>
      <c r="AR60" s="484"/>
      <c r="AS60" s="56"/>
      <c r="AT60" s="485"/>
      <c r="AU60" s="406"/>
      <c r="AV60" s="483">
        <v>0</v>
      </c>
      <c r="AW60" s="484"/>
      <c r="AX60" s="56"/>
      <c r="AY60" s="485"/>
      <c r="AZ60" s="406"/>
      <c r="BA60" s="483">
        <v>0</v>
      </c>
      <c r="BB60" s="484"/>
      <c r="BC60" s="56"/>
      <c r="BD60" s="485"/>
      <c r="BE60" s="406"/>
      <c r="BF60" s="483">
        <v>0</v>
      </c>
      <c r="BG60" s="484"/>
      <c r="BH60" s="56"/>
      <c r="BI60" s="485"/>
      <c r="BJ60" s="406"/>
      <c r="BK60" s="483">
        <v>0</v>
      </c>
      <c r="BL60" s="484"/>
      <c r="BM60" s="56"/>
      <c r="BN60" s="485"/>
      <c r="BO60" s="406"/>
      <c r="BP60" s="483">
        <v>0</v>
      </c>
      <c r="BQ60" s="484"/>
      <c r="BR60" s="56"/>
      <c r="BS60" s="485"/>
      <c r="BT60" s="486"/>
      <c r="BU60" s="483">
        <v>0</v>
      </c>
      <c r="BV60" s="484"/>
      <c r="BW60" s="56"/>
      <c r="BX60" s="485"/>
      <c r="BY60" s="486"/>
      <c r="BZ60" s="483">
        <v>0</v>
      </c>
      <c r="CA60" s="484"/>
      <c r="CB60" s="56"/>
      <c r="CC60" s="485"/>
      <c r="CD60" s="486"/>
      <c r="CE60" s="483">
        <v>0</v>
      </c>
      <c r="CF60" s="484"/>
      <c r="CG60" s="56"/>
      <c r="CH60" s="485"/>
      <c r="CI60" s="406"/>
      <c r="CJ60" s="483">
        <v>0</v>
      </c>
      <c r="CK60" s="484"/>
      <c r="CL60" s="56"/>
      <c r="CM60" s="485"/>
      <c r="CN60" s="406"/>
      <c r="CO60" s="483">
        <v>0</v>
      </c>
      <c r="CP60" s="484"/>
      <c r="CQ60" s="56"/>
      <c r="CR60" s="485"/>
      <c r="CS60" s="406"/>
      <c r="CT60" s="483">
        <v>0</v>
      </c>
      <c r="CU60" s="484"/>
      <c r="CV60" s="56"/>
      <c r="CW60" s="485"/>
      <c r="CX60" s="406"/>
      <c r="CY60" s="483">
        <v>0</v>
      </c>
      <c r="CZ60" s="484"/>
      <c r="DA60" s="56"/>
      <c r="DB60" s="485"/>
      <c r="DC60" s="406"/>
      <c r="DD60" s="483">
        <v>0</v>
      </c>
      <c r="DE60" s="484"/>
      <c r="DF60" s="56"/>
      <c r="DG60" s="485"/>
      <c r="DH60" s="406"/>
      <c r="DI60" s="483">
        <v>0</v>
      </c>
      <c r="DJ60" s="484"/>
      <c r="DK60" s="56"/>
      <c r="DL60" s="485"/>
      <c r="DM60" s="406"/>
      <c r="DN60" s="483">
        <v>0</v>
      </c>
      <c r="DO60" s="484"/>
      <c r="DP60" s="56"/>
      <c r="DQ60" s="485"/>
      <c r="DR60" s="406"/>
      <c r="DS60" s="483">
        <v>0</v>
      </c>
      <c r="DT60" s="484"/>
      <c r="DU60" s="56"/>
      <c r="DV60" s="485"/>
      <c r="DW60" s="406"/>
      <c r="DX60" s="483">
        <v>0</v>
      </c>
      <c r="DY60" s="484"/>
      <c r="DZ60" s="56"/>
      <c r="EA60" s="485"/>
      <c r="EB60" s="406"/>
      <c r="EC60" s="483">
        <v>0</v>
      </c>
      <c r="ED60" s="484"/>
      <c r="EE60" s="56"/>
      <c r="EF60" s="485"/>
      <c r="EG60" s="406"/>
      <c r="EH60" s="483">
        <v>0</v>
      </c>
      <c r="EI60" s="484"/>
      <c r="EJ60" s="56"/>
      <c r="EK60" s="485"/>
      <c r="EL60" s="486"/>
      <c r="EM60" s="483">
        <v>0</v>
      </c>
      <c r="EN60" s="407"/>
      <c r="EP60" s="144"/>
    </row>
    <row r="61" spans="4:146" ht="12.75" hidden="1" customHeight="1" x14ac:dyDescent="0.3">
      <c r="D61" s="144" t="s">
        <v>367</v>
      </c>
      <c r="F61" s="400"/>
      <c r="G61" s="420"/>
      <c r="H61" s="121">
        <v>0</v>
      </c>
      <c r="I61" s="120"/>
      <c r="J61" s="56"/>
      <c r="K61" s="485"/>
      <c r="L61" s="494"/>
      <c r="M61" s="121">
        <v>0</v>
      </c>
      <c r="N61" s="120"/>
      <c r="O61" s="56"/>
      <c r="P61" s="485"/>
      <c r="Q61" s="420"/>
      <c r="R61" s="121">
        <v>0</v>
      </c>
      <c r="S61" s="120"/>
      <c r="T61" s="56"/>
      <c r="U61" s="485"/>
      <c r="V61" s="420"/>
      <c r="W61" s="121">
        <v>0</v>
      </c>
      <c r="X61" s="120"/>
      <c r="Y61" s="56"/>
      <c r="Z61" s="485"/>
      <c r="AA61" s="420"/>
      <c r="AB61" s="121">
        <v>0</v>
      </c>
      <c r="AC61" s="120"/>
      <c r="AD61" s="56"/>
      <c r="AE61" s="485"/>
      <c r="AF61" s="420"/>
      <c r="AG61" s="121">
        <v>0</v>
      </c>
      <c r="AH61" s="120"/>
      <c r="AI61" s="56"/>
      <c r="AJ61" s="485"/>
      <c r="AK61" s="420"/>
      <c r="AL61" s="121">
        <v>0</v>
      </c>
      <c r="AM61" s="120"/>
      <c r="AN61" s="56"/>
      <c r="AO61" s="485"/>
      <c r="AP61" s="420"/>
      <c r="AQ61" s="121">
        <v>0</v>
      </c>
      <c r="AR61" s="120"/>
      <c r="AS61" s="56"/>
      <c r="AT61" s="485"/>
      <c r="AU61" s="420"/>
      <c r="AV61" s="121">
        <v>0</v>
      </c>
      <c r="AW61" s="120"/>
      <c r="AX61" s="56"/>
      <c r="AY61" s="485"/>
      <c r="AZ61" s="420"/>
      <c r="BA61" s="121">
        <v>0</v>
      </c>
      <c r="BB61" s="120"/>
      <c r="BC61" s="56"/>
      <c r="BD61" s="485"/>
      <c r="BE61" s="420"/>
      <c r="BF61" s="121">
        <v>0</v>
      </c>
      <c r="BG61" s="120"/>
      <c r="BH61" s="56"/>
      <c r="BI61" s="485"/>
      <c r="BJ61" s="420"/>
      <c r="BK61" s="121">
        <v>0</v>
      </c>
      <c r="BL61" s="120"/>
      <c r="BM61" s="56"/>
      <c r="BN61" s="485"/>
      <c r="BO61" s="420"/>
      <c r="BP61" s="121">
        <v>0</v>
      </c>
      <c r="BQ61" s="120"/>
      <c r="BR61" s="56"/>
      <c r="BS61" s="485"/>
      <c r="BT61" s="494"/>
      <c r="BU61" s="121">
        <v>0</v>
      </c>
      <c r="BV61" s="120"/>
      <c r="BW61" s="56"/>
      <c r="BX61" s="485"/>
      <c r="BY61" s="494"/>
      <c r="BZ61" s="121">
        <v>0</v>
      </c>
      <c r="CA61" s="120"/>
      <c r="CB61" s="56"/>
      <c r="CC61" s="485"/>
      <c r="CD61" s="494"/>
      <c r="CE61" s="121">
        <v>0</v>
      </c>
      <c r="CF61" s="120"/>
      <c r="CG61" s="56"/>
      <c r="CH61" s="485"/>
      <c r="CI61" s="420"/>
      <c r="CJ61" s="121">
        <v>0</v>
      </c>
      <c r="CK61" s="120"/>
      <c r="CL61" s="56"/>
      <c r="CM61" s="485"/>
      <c r="CN61" s="420"/>
      <c r="CO61" s="121">
        <v>0</v>
      </c>
      <c r="CP61" s="120"/>
      <c r="CQ61" s="56"/>
      <c r="CR61" s="485"/>
      <c r="CS61" s="420"/>
      <c r="CT61" s="121">
        <v>0</v>
      </c>
      <c r="CU61" s="120"/>
      <c r="CV61" s="56"/>
      <c r="CW61" s="485"/>
      <c r="CX61" s="420"/>
      <c r="CY61" s="121">
        <v>0</v>
      </c>
      <c r="CZ61" s="120"/>
      <c r="DA61" s="56"/>
      <c r="DB61" s="485"/>
      <c r="DC61" s="420"/>
      <c r="DD61" s="121">
        <v>0</v>
      </c>
      <c r="DE61" s="120"/>
      <c r="DF61" s="56"/>
      <c r="DG61" s="485"/>
      <c r="DH61" s="420"/>
      <c r="DI61" s="121">
        <v>0</v>
      </c>
      <c r="DJ61" s="120"/>
      <c r="DK61" s="56"/>
      <c r="DL61" s="485"/>
      <c r="DM61" s="420"/>
      <c r="DN61" s="121">
        <v>0</v>
      </c>
      <c r="DO61" s="120"/>
      <c r="DP61" s="56"/>
      <c r="DQ61" s="485"/>
      <c r="DR61" s="420"/>
      <c r="DS61" s="121">
        <v>0</v>
      </c>
      <c r="DT61" s="120"/>
      <c r="DU61" s="56"/>
      <c r="DV61" s="485"/>
      <c r="DW61" s="420"/>
      <c r="DX61" s="121">
        <v>0</v>
      </c>
      <c r="DY61" s="120"/>
      <c r="DZ61" s="56"/>
      <c r="EA61" s="485"/>
      <c r="EB61" s="420"/>
      <c r="EC61" s="121">
        <v>0</v>
      </c>
      <c r="ED61" s="120"/>
      <c r="EE61" s="56"/>
      <c r="EF61" s="485"/>
      <c r="EG61" s="420"/>
      <c r="EH61" s="121">
        <v>0</v>
      </c>
      <c r="EI61" s="120"/>
      <c r="EJ61" s="56"/>
      <c r="EK61" s="485"/>
      <c r="EL61" s="494"/>
      <c r="EM61" s="121">
        <v>0</v>
      </c>
      <c r="EN61" s="422"/>
      <c r="EP61" s="144"/>
    </row>
    <row r="62" spans="4:146" ht="12.75" hidden="1" customHeight="1" x14ac:dyDescent="0.3">
      <c r="D62" s="144"/>
      <c r="F62" s="400"/>
      <c r="H62" s="56"/>
      <c r="I62" s="56"/>
      <c r="J62" s="56"/>
      <c r="K62" s="485"/>
      <c r="L62" s="56"/>
      <c r="M62" s="56"/>
      <c r="N62" s="56"/>
      <c r="O62" s="56"/>
      <c r="P62" s="485"/>
      <c r="R62" s="56"/>
      <c r="S62" s="56"/>
      <c r="T62" s="56"/>
      <c r="U62" s="485"/>
      <c r="W62" s="56"/>
      <c r="X62" s="56"/>
      <c r="Y62" s="56"/>
      <c r="Z62" s="485"/>
      <c r="AB62" s="56"/>
      <c r="AC62" s="56"/>
      <c r="AD62" s="56"/>
      <c r="AE62" s="485"/>
      <c r="AG62" s="56"/>
      <c r="AH62" s="56"/>
      <c r="AI62" s="56"/>
      <c r="AJ62" s="485"/>
      <c r="AL62" s="56"/>
      <c r="AM62" s="56"/>
      <c r="AN62" s="56"/>
      <c r="AO62" s="485"/>
      <c r="AQ62" s="56"/>
      <c r="AR62" s="56"/>
      <c r="AS62" s="56"/>
      <c r="AT62" s="485"/>
      <c r="AV62" s="56"/>
      <c r="AW62" s="56"/>
      <c r="AX62" s="56"/>
      <c r="AY62" s="485"/>
      <c r="BA62" s="56"/>
      <c r="BB62" s="56"/>
      <c r="BC62" s="56"/>
      <c r="BD62" s="485"/>
      <c r="BF62" s="56"/>
      <c r="BG62" s="56"/>
      <c r="BH62" s="56"/>
      <c r="BI62" s="485"/>
      <c r="BK62" s="56"/>
      <c r="BL62" s="56"/>
      <c r="BM62" s="56"/>
      <c r="BN62" s="485"/>
      <c r="BP62" s="56"/>
      <c r="BQ62" s="56"/>
      <c r="BR62" s="56"/>
      <c r="BS62" s="485"/>
      <c r="BT62" s="56"/>
      <c r="BU62" s="56"/>
      <c r="BV62" s="56"/>
      <c r="BW62" s="56"/>
      <c r="BX62" s="485"/>
      <c r="BY62" s="56"/>
      <c r="BZ62" s="56"/>
      <c r="CA62" s="56"/>
      <c r="CB62" s="56"/>
      <c r="CC62" s="485"/>
      <c r="CD62" s="56"/>
      <c r="CE62" s="56"/>
      <c r="CF62" s="56"/>
      <c r="CG62" s="56"/>
      <c r="CH62" s="485"/>
      <c r="CJ62" s="56"/>
      <c r="CK62" s="56"/>
      <c r="CL62" s="56"/>
      <c r="CM62" s="485"/>
      <c r="CO62" s="56"/>
      <c r="CP62" s="56"/>
      <c r="CQ62" s="56"/>
      <c r="CR62" s="485"/>
      <c r="CT62" s="56"/>
      <c r="CU62" s="56"/>
      <c r="CV62" s="56"/>
      <c r="CW62" s="485"/>
      <c r="CY62" s="56"/>
      <c r="CZ62" s="56"/>
      <c r="DA62" s="56"/>
      <c r="DB62" s="485"/>
      <c r="DD62" s="56"/>
      <c r="DE62" s="56"/>
      <c r="DF62" s="56"/>
      <c r="DG62" s="485"/>
      <c r="DI62" s="56"/>
      <c r="DJ62" s="56"/>
      <c r="DK62" s="56"/>
      <c r="DL62" s="485"/>
      <c r="DN62" s="56"/>
      <c r="DO62" s="56"/>
      <c r="DP62" s="56"/>
      <c r="DQ62" s="485"/>
      <c r="DS62" s="56"/>
      <c r="DT62" s="56"/>
      <c r="DU62" s="56"/>
      <c r="DV62" s="485"/>
      <c r="DX62" s="56"/>
      <c r="DY62" s="56"/>
      <c r="DZ62" s="56"/>
      <c r="EA62" s="485"/>
      <c r="EC62" s="56"/>
      <c r="ED62" s="56"/>
      <c r="EE62" s="56"/>
      <c r="EF62" s="485"/>
      <c r="EH62" s="56"/>
      <c r="EI62" s="56"/>
      <c r="EJ62" s="56"/>
      <c r="EK62" s="485"/>
      <c r="EL62" s="56"/>
      <c r="EM62" s="56"/>
      <c r="EP62" s="144"/>
    </row>
    <row r="63" spans="4:146" ht="12.75" hidden="1" customHeight="1" x14ac:dyDescent="0.3">
      <c r="D63" s="144" t="s">
        <v>431</v>
      </c>
      <c r="F63" s="400"/>
      <c r="H63" s="56">
        <v>0</v>
      </c>
      <c r="I63" s="56"/>
      <c r="J63" s="56"/>
      <c r="K63" s="485"/>
      <c r="L63" s="56"/>
      <c r="M63" s="56">
        <v>0</v>
      </c>
      <c r="N63" s="56"/>
      <c r="O63" s="56"/>
      <c r="P63" s="485"/>
      <c r="R63" s="56">
        <v>0</v>
      </c>
      <c r="S63" s="56"/>
      <c r="T63" s="56"/>
      <c r="U63" s="485"/>
      <c r="W63" s="56">
        <v>0</v>
      </c>
      <c r="X63" s="56"/>
      <c r="Y63" s="56"/>
      <c r="Z63" s="485"/>
      <c r="AB63" s="56">
        <v>0</v>
      </c>
      <c r="AC63" s="56"/>
      <c r="AD63" s="56"/>
      <c r="AE63" s="485"/>
      <c r="AG63" s="56">
        <v>0</v>
      </c>
      <c r="AH63" s="56"/>
      <c r="AI63" s="56"/>
      <c r="AJ63" s="485"/>
      <c r="AL63" s="56">
        <v>0</v>
      </c>
      <c r="AM63" s="56"/>
      <c r="AN63" s="56"/>
      <c r="AO63" s="485"/>
      <c r="AQ63" s="56">
        <v>0</v>
      </c>
      <c r="AR63" s="56"/>
      <c r="AS63" s="56"/>
      <c r="AT63" s="485"/>
      <c r="AV63" s="56">
        <v>0</v>
      </c>
      <c r="AW63" s="56"/>
      <c r="AX63" s="56"/>
      <c r="AY63" s="485"/>
      <c r="BA63" s="56">
        <v>0</v>
      </c>
      <c r="BB63" s="56"/>
      <c r="BC63" s="56"/>
      <c r="BD63" s="485"/>
      <c r="BF63" s="56">
        <v>0</v>
      </c>
      <c r="BG63" s="56"/>
      <c r="BH63" s="56"/>
      <c r="BI63" s="485"/>
      <c r="BK63" s="56">
        <v>0</v>
      </c>
      <c r="BL63" s="56"/>
      <c r="BM63" s="56"/>
      <c r="BN63" s="485"/>
      <c r="BP63" s="56">
        <v>0</v>
      </c>
      <c r="BQ63" s="56"/>
      <c r="BR63" s="56"/>
      <c r="BS63" s="485"/>
      <c r="BT63" s="56"/>
      <c r="BU63" s="56">
        <v>0</v>
      </c>
      <c r="BV63" s="56"/>
      <c r="BW63" s="56"/>
      <c r="BX63" s="485"/>
      <c r="BY63" s="56"/>
      <c r="BZ63" s="56">
        <v>0</v>
      </c>
      <c r="CA63" s="56"/>
      <c r="CB63" s="56"/>
      <c r="CC63" s="485"/>
      <c r="CD63" s="56"/>
      <c r="CE63" s="56">
        <v>0</v>
      </c>
      <c r="CF63" s="56"/>
      <c r="CG63" s="56"/>
      <c r="CH63" s="485"/>
      <c r="CJ63" s="56">
        <v>0</v>
      </c>
      <c r="CK63" s="56"/>
      <c r="CL63" s="56"/>
      <c r="CM63" s="485"/>
      <c r="CO63" s="56">
        <v>0</v>
      </c>
      <c r="CP63" s="56"/>
      <c r="CQ63" s="56"/>
      <c r="CR63" s="485"/>
      <c r="CT63" s="56">
        <v>0</v>
      </c>
      <c r="CU63" s="56"/>
      <c r="CV63" s="56"/>
      <c r="CW63" s="485"/>
      <c r="CY63" s="56">
        <v>0</v>
      </c>
      <c r="CZ63" s="56"/>
      <c r="DA63" s="56"/>
      <c r="DB63" s="485"/>
      <c r="DD63" s="56">
        <v>0</v>
      </c>
      <c r="DE63" s="56"/>
      <c r="DF63" s="56"/>
      <c r="DG63" s="485"/>
      <c r="DI63" s="56">
        <v>0</v>
      </c>
      <c r="DJ63" s="56"/>
      <c r="DK63" s="56"/>
      <c r="DL63" s="485"/>
      <c r="DN63" s="56">
        <v>0</v>
      </c>
      <c r="DO63" s="56"/>
      <c r="DP63" s="56"/>
      <c r="DQ63" s="485"/>
      <c r="DS63" s="56">
        <v>0</v>
      </c>
      <c r="DT63" s="56"/>
      <c r="DU63" s="56"/>
      <c r="DV63" s="485"/>
      <c r="DX63" s="56">
        <v>0</v>
      </c>
      <c r="DY63" s="56"/>
      <c r="DZ63" s="56"/>
      <c r="EA63" s="485"/>
      <c r="EC63" s="56">
        <v>0</v>
      </c>
      <c r="ED63" s="56"/>
      <c r="EE63" s="56"/>
      <c r="EF63" s="485"/>
      <c r="EH63" s="56">
        <v>0</v>
      </c>
      <c r="EI63" s="56"/>
      <c r="EJ63" s="56"/>
      <c r="EK63" s="485"/>
      <c r="EL63" s="56"/>
      <c r="EM63" s="56">
        <v>0</v>
      </c>
      <c r="EP63" s="144"/>
    </row>
    <row r="64" spans="4:146" ht="12.75" hidden="1" customHeight="1" x14ac:dyDescent="0.3">
      <c r="D64" s="144" t="s">
        <v>442</v>
      </c>
      <c r="F64" s="400"/>
      <c r="G64" s="406"/>
      <c r="H64" s="483">
        <v>0</v>
      </c>
      <c r="I64" s="484"/>
      <c r="J64" s="56"/>
      <c r="K64" s="485"/>
      <c r="L64" s="486"/>
      <c r="M64" s="483">
        <v>0</v>
      </c>
      <c r="N64" s="484"/>
      <c r="O64" s="56"/>
      <c r="P64" s="485"/>
      <c r="Q64" s="406"/>
      <c r="R64" s="483">
        <v>0</v>
      </c>
      <c r="S64" s="484"/>
      <c r="T64" s="56"/>
      <c r="U64" s="485"/>
      <c r="V64" s="406"/>
      <c r="W64" s="483">
        <v>0</v>
      </c>
      <c r="X64" s="484"/>
      <c r="Y64" s="56"/>
      <c r="Z64" s="485"/>
      <c r="AA64" s="406"/>
      <c r="AB64" s="483">
        <v>0</v>
      </c>
      <c r="AC64" s="484"/>
      <c r="AD64" s="56"/>
      <c r="AE64" s="485"/>
      <c r="AF64" s="406"/>
      <c r="AG64" s="483">
        <v>0</v>
      </c>
      <c r="AH64" s="484"/>
      <c r="AI64" s="56"/>
      <c r="AJ64" s="485"/>
      <c r="AK64" s="406"/>
      <c r="AL64" s="483">
        <v>0</v>
      </c>
      <c r="AM64" s="484"/>
      <c r="AN64" s="56"/>
      <c r="AO64" s="485"/>
      <c r="AP64" s="406"/>
      <c r="AQ64" s="483">
        <v>0</v>
      </c>
      <c r="AR64" s="484"/>
      <c r="AS64" s="56"/>
      <c r="AT64" s="485"/>
      <c r="AU64" s="406"/>
      <c r="AV64" s="483">
        <v>0</v>
      </c>
      <c r="AW64" s="484"/>
      <c r="AX64" s="56"/>
      <c r="AY64" s="485"/>
      <c r="AZ64" s="406"/>
      <c r="BA64" s="483">
        <v>0</v>
      </c>
      <c r="BB64" s="484"/>
      <c r="BC64" s="56"/>
      <c r="BD64" s="485"/>
      <c r="BE64" s="406"/>
      <c r="BF64" s="483">
        <v>0</v>
      </c>
      <c r="BG64" s="484"/>
      <c r="BH64" s="56"/>
      <c r="BI64" s="485"/>
      <c r="BJ64" s="406"/>
      <c r="BK64" s="483">
        <v>0</v>
      </c>
      <c r="BL64" s="484"/>
      <c r="BM64" s="56"/>
      <c r="BN64" s="485"/>
      <c r="BO64" s="406"/>
      <c r="BP64" s="483">
        <v>0</v>
      </c>
      <c r="BQ64" s="484"/>
      <c r="BR64" s="56"/>
      <c r="BS64" s="485"/>
      <c r="BT64" s="486"/>
      <c r="BU64" s="483">
        <v>0</v>
      </c>
      <c r="BV64" s="484"/>
      <c r="BW64" s="56"/>
      <c r="BX64" s="485"/>
      <c r="BY64" s="486"/>
      <c r="BZ64" s="483">
        <v>0</v>
      </c>
      <c r="CA64" s="484"/>
      <c r="CB64" s="56"/>
      <c r="CC64" s="485"/>
      <c r="CD64" s="486"/>
      <c r="CE64" s="483">
        <v>0</v>
      </c>
      <c r="CF64" s="484"/>
      <c r="CG64" s="56"/>
      <c r="CH64" s="485"/>
      <c r="CI64" s="406"/>
      <c r="CJ64" s="483">
        <v>0</v>
      </c>
      <c r="CK64" s="484"/>
      <c r="CL64" s="56"/>
      <c r="CM64" s="485"/>
      <c r="CN64" s="406"/>
      <c r="CO64" s="483">
        <v>0</v>
      </c>
      <c r="CP64" s="484"/>
      <c r="CQ64" s="56"/>
      <c r="CR64" s="485"/>
      <c r="CS64" s="406"/>
      <c r="CT64" s="483">
        <v>0</v>
      </c>
      <c r="CU64" s="484"/>
      <c r="CV64" s="56"/>
      <c r="CW64" s="485"/>
      <c r="CX64" s="406"/>
      <c r="CY64" s="483">
        <v>0</v>
      </c>
      <c r="CZ64" s="484"/>
      <c r="DA64" s="56"/>
      <c r="DB64" s="485"/>
      <c r="DC64" s="406"/>
      <c r="DD64" s="483">
        <v>0</v>
      </c>
      <c r="DE64" s="484"/>
      <c r="DF64" s="56"/>
      <c r="DG64" s="485"/>
      <c r="DH64" s="406"/>
      <c r="DI64" s="483">
        <v>0</v>
      </c>
      <c r="DJ64" s="484"/>
      <c r="DK64" s="56"/>
      <c r="DL64" s="485"/>
      <c r="DM64" s="406"/>
      <c r="DN64" s="483">
        <v>0</v>
      </c>
      <c r="DO64" s="484"/>
      <c r="DP64" s="56"/>
      <c r="DQ64" s="485"/>
      <c r="DR64" s="406"/>
      <c r="DS64" s="483">
        <v>0</v>
      </c>
      <c r="DT64" s="484"/>
      <c r="DU64" s="56"/>
      <c r="DV64" s="485"/>
      <c r="DW64" s="406"/>
      <c r="DX64" s="483">
        <v>0</v>
      </c>
      <c r="DY64" s="484"/>
      <c r="DZ64" s="56"/>
      <c r="EA64" s="485"/>
      <c r="EB64" s="406"/>
      <c r="EC64" s="483">
        <v>0</v>
      </c>
      <c r="ED64" s="484"/>
      <c r="EE64" s="56"/>
      <c r="EF64" s="485"/>
      <c r="EG64" s="406"/>
      <c r="EH64" s="483">
        <v>0</v>
      </c>
      <c r="EI64" s="484"/>
      <c r="EJ64" s="56"/>
      <c r="EK64" s="485"/>
      <c r="EL64" s="486"/>
      <c r="EM64" s="483">
        <v>0</v>
      </c>
      <c r="EN64" s="407"/>
      <c r="EP64" s="144"/>
    </row>
    <row r="65" spans="4:146" ht="12.75" hidden="1" customHeight="1" x14ac:dyDescent="0.3">
      <c r="D65" s="144" t="s">
        <v>367</v>
      </c>
      <c r="F65" s="400"/>
      <c r="G65" s="420"/>
      <c r="H65" s="121">
        <v>0</v>
      </c>
      <c r="I65" s="120"/>
      <c r="J65" s="56"/>
      <c r="K65" s="485"/>
      <c r="L65" s="494"/>
      <c r="M65" s="121">
        <v>0</v>
      </c>
      <c r="N65" s="120"/>
      <c r="O65" s="56"/>
      <c r="P65" s="485"/>
      <c r="Q65" s="420"/>
      <c r="R65" s="121">
        <v>0</v>
      </c>
      <c r="S65" s="120"/>
      <c r="T65" s="56"/>
      <c r="U65" s="485"/>
      <c r="V65" s="420"/>
      <c r="W65" s="121">
        <v>0</v>
      </c>
      <c r="X65" s="120"/>
      <c r="Y65" s="56"/>
      <c r="Z65" s="485"/>
      <c r="AA65" s="420"/>
      <c r="AB65" s="121">
        <v>0</v>
      </c>
      <c r="AC65" s="120"/>
      <c r="AD65" s="56"/>
      <c r="AE65" s="485"/>
      <c r="AF65" s="420"/>
      <c r="AG65" s="121">
        <v>0</v>
      </c>
      <c r="AH65" s="120"/>
      <c r="AI65" s="56"/>
      <c r="AJ65" s="485"/>
      <c r="AK65" s="420"/>
      <c r="AL65" s="121">
        <v>0</v>
      </c>
      <c r="AM65" s="120"/>
      <c r="AN65" s="56"/>
      <c r="AO65" s="485"/>
      <c r="AP65" s="420"/>
      <c r="AQ65" s="121">
        <v>0</v>
      </c>
      <c r="AR65" s="120"/>
      <c r="AS65" s="56"/>
      <c r="AT65" s="485"/>
      <c r="AU65" s="420"/>
      <c r="AV65" s="121">
        <v>0</v>
      </c>
      <c r="AW65" s="120"/>
      <c r="AX65" s="56"/>
      <c r="AY65" s="485"/>
      <c r="AZ65" s="420"/>
      <c r="BA65" s="121">
        <v>0</v>
      </c>
      <c r="BB65" s="120"/>
      <c r="BC65" s="56"/>
      <c r="BD65" s="485"/>
      <c r="BE65" s="420"/>
      <c r="BF65" s="121">
        <v>0</v>
      </c>
      <c r="BG65" s="120"/>
      <c r="BH65" s="56"/>
      <c r="BI65" s="485"/>
      <c r="BJ65" s="420"/>
      <c r="BK65" s="121">
        <v>0</v>
      </c>
      <c r="BL65" s="120"/>
      <c r="BM65" s="56"/>
      <c r="BN65" s="485"/>
      <c r="BO65" s="420"/>
      <c r="BP65" s="121">
        <v>0</v>
      </c>
      <c r="BQ65" s="120"/>
      <c r="BR65" s="56"/>
      <c r="BS65" s="485"/>
      <c r="BT65" s="494"/>
      <c r="BU65" s="121">
        <v>0</v>
      </c>
      <c r="BV65" s="120"/>
      <c r="BW65" s="56"/>
      <c r="BX65" s="485"/>
      <c r="BY65" s="494"/>
      <c r="BZ65" s="121">
        <v>0</v>
      </c>
      <c r="CA65" s="120"/>
      <c r="CB65" s="56"/>
      <c r="CC65" s="485"/>
      <c r="CD65" s="494"/>
      <c r="CE65" s="121">
        <v>0</v>
      </c>
      <c r="CF65" s="120"/>
      <c r="CG65" s="56"/>
      <c r="CH65" s="485"/>
      <c r="CI65" s="420"/>
      <c r="CJ65" s="121">
        <v>0</v>
      </c>
      <c r="CK65" s="120"/>
      <c r="CL65" s="56"/>
      <c r="CM65" s="485"/>
      <c r="CN65" s="420"/>
      <c r="CO65" s="121">
        <v>0</v>
      </c>
      <c r="CP65" s="120"/>
      <c r="CQ65" s="56"/>
      <c r="CR65" s="485"/>
      <c r="CS65" s="420"/>
      <c r="CT65" s="121">
        <v>0</v>
      </c>
      <c r="CU65" s="120"/>
      <c r="CV65" s="56"/>
      <c r="CW65" s="485"/>
      <c r="CX65" s="420"/>
      <c r="CY65" s="121">
        <v>0</v>
      </c>
      <c r="CZ65" s="120"/>
      <c r="DA65" s="56"/>
      <c r="DB65" s="485"/>
      <c r="DC65" s="420"/>
      <c r="DD65" s="121">
        <v>0</v>
      </c>
      <c r="DE65" s="120"/>
      <c r="DF65" s="56"/>
      <c r="DG65" s="485"/>
      <c r="DH65" s="420"/>
      <c r="DI65" s="121">
        <v>0</v>
      </c>
      <c r="DJ65" s="120"/>
      <c r="DK65" s="56"/>
      <c r="DL65" s="485"/>
      <c r="DM65" s="420"/>
      <c r="DN65" s="121">
        <v>0</v>
      </c>
      <c r="DO65" s="120"/>
      <c r="DP65" s="56"/>
      <c r="DQ65" s="485"/>
      <c r="DR65" s="420"/>
      <c r="DS65" s="121">
        <v>0</v>
      </c>
      <c r="DT65" s="120"/>
      <c r="DU65" s="56"/>
      <c r="DV65" s="485"/>
      <c r="DW65" s="420"/>
      <c r="DX65" s="121">
        <v>0</v>
      </c>
      <c r="DY65" s="120"/>
      <c r="DZ65" s="56"/>
      <c r="EA65" s="485"/>
      <c r="EB65" s="420"/>
      <c r="EC65" s="121">
        <v>0</v>
      </c>
      <c r="ED65" s="120"/>
      <c r="EE65" s="56"/>
      <c r="EF65" s="485"/>
      <c r="EG65" s="420"/>
      <c r="EH65" s="121">
        <v>0</v>
      </c>
      <c r="EI65" s="120"/>
      <c r="EJ65" s="56"/>
      <c r="EK65" s="485"/>
      <c r="EL65" s="494"/>
      <c r="EM65" s="121">
        <v>0</v>
      </c>
      <c r="EN65" s="422"/>
      <c r="EP65" s="144"/>
    </row>
    <row r="66" spans="4:146" ht="12.75" hidden="1" customHeight="1" x14ac:dyDescent="0.3">
      <c r="D66" s="144"/>
      <c r="F66" s="400"/>
      <c r="H66" s="56"/>
      <c r="I66" s="56"/>
      <c r="J66" s="56"/>
      <c r="K66" s="485"/>
      <c r="L66" s="56"/>
      <c r="M66" s="56"/>
      <c r="N66" s="56"/>
      <c r="O66" s="56"/>
      <c r="P66" s="485"/>
      <c r="R66" s="56"/>
      <c r="S66" s="56"/>
      <c r="T66" s="56"/>
      <c r="U66" s="485"/>
      <c r="W66" s="56"/>
      <c r="X66" s="56"/>
      <c r="Y66" s="56"/>
      <c r="Z66" s="485"/>
      <c r="AB66" s="56"/>
      <c r="AC66" s="56"/>
      <c r="AD66" s="56"/>
      <c r="AE66" s="485"/>
      <c r="AG66" s="56"/>
      <c r="AH66" s="56"/>
      <c r="AI66" s="56"/>
      <c r="AJ66" s="485"/>
      <c r="AL66" s="56"/>
      <c r="AM66" s="56"/>
      <c r="AN66" s="56"/>
      <c r="AO66" s="485"/>
      <c r="AQ66" s="56"/>
      <c r="AR66" s="56"/>
      <c r="AS66" s="56"/>
      <c r="AT66" s="485"/>
      <c r="AV66" s="56"/>
      <c r="AW66" s="56"/>
      <c r="AX66" s="56"/>
      <c r="AY66" s="485"/>
      <c r="BA66" s="56"/>
      <c r="BB66" s="56"/>
      <c r="BC66" s="56"/>
      <c r="BD66" s="485"/>
      <c r="BF66" s="56"/>
      <c r="BG66" s="56"/>
      <c r="BH66" s="56"/>
      <c r="BI66" s="485"/>
      <c r="BK66" s="56"/>
      <c r="BL66" s="56"/>
      <c r="BM66" s="56"/>
      <c r="BN66" s="485"/>
      <c r="BP66" s="56"/>
      <c r="BQ66" s="56"/>
      <c r="BR66" s="56"/>
      <c r="BS66" s="485"/>
      <c r="BT66" s="56"/>
      <c r="BU66" s="56"/>
      <c r="BV66" s="56"/>
      <c r="BW66" s="56"/>
      <c r="BX66" s="485"/>
      <c r="BY66" s="56"/>
      <c r="BZ66" s="56"/>
      <c r="CA66" s="56"/>
      <c r="CB66" s="56"/>
      <c r="CC66" s="485"/>
      <c r="CD66" s="56"/>
      <c r="CE66" s="56"/>
      <c r="CF66" s="56"/>
      <c r="CG66" s="56"/>
      <c r="CH66" s="485"/>
      <c r="CJ66" s="56"/>
      <c r="CK66" s="56"/>
      <c r="CL66" s="56"/>
      <c r="CM66" s="485"/>
      <c r="CO66" s="56"/>
      <c r="CP66" s="56"/>
      <c r="CQ66" s="56"/>
      <c r="CR66" s="485"/>
      <c r="CT66" s="56"/>
      <c r="CU66" s="56"/>
      <c r="CV66" s="56"/>
      <c r="CW66" s="485"/>
      <c r="CY66" s="56"/>
      <c r="CZ66" s="56"/>
      <c r="DA66" s="56"/>
      <c r="DB66" s="485"/>
      <c r="DD66" s="56"/>
      <c r="DE66" s="56"/>
      <c r="DF66" s="56"/>
      <c r="DG66" s="485"/>
      <c r="DI66" s="56"/>
      <c r="DJ66" s="56"/>
      <c r="DK66" s="56"/>
      <c r="DL66" s="485"/>
      <c r="DN66" s="56"/>
      <c r="DO66" s="56"/>
      <c r="DP66" s="56"/>
      <c r="DQ66" s="485"/>
      <c r="DS66" s="56"/>
      <c r="DT66" s="56"/>
      <c r="DU66" s="56"/>
      <c r="DV66" s="485"/>
      <c r="DX66" s="56"/>
      <c r="DY66" s="56"/>
      <c r="DZ66" s="56"/>
      <c r="EA66" s="485"/>
      <c r="EC66" s="56"/>
      <c r="ED66" s="56"/>
      <c r="EE66" s="56"/>
      <c r="EF66" s="485"/>
      <c r="EH66" s="56"/>
      <c r="EI66" s="56"/>
      <c r="EJ66" s="56"/>
      <c r="EK66" s="485"/>
      <c r="EL66" s="56"/>
      <c r="EM66" s="56"/>
      <c r="EP66" s="144"/>
    </row>
    <row r="67" spans="4:146" ht="12.75" hidden="1" customHeight="1" x14ac:dyDescent="0.3">
      <c r="D67" s="144" t="s">
        <v>431</v>
      </c>
      <c r="F67" s="400"/>
      <c r="H67" s="56">
        <v>0</v>
      </c>
      <c r="I67" s="56"/>
      <c r="J67" s="56"/>
      <c r="K67" s="485"/>
      <c r="L67" s="56"/>
      <c r="M67" s="56">
        <v>0</v>
      </c>
      <c r="N67" s="56"/>
      <c r="O67" s="56"/>
      <c r="P67" s="485"/>
      <c r="R67" s="56">
        <v>0</v>
      </c>
      <c r="S67" s="56"/>
      <c r="T67" s="56"/>
      <c r="U67" s="485"/>
      <c r="W67" s="56">
        <v>0</v>
      </c>
      <c r="X67" s="56"/>
      <c r="Y67" s="56"/>
      <c r="Z67" s="485"/>
      <c r="AB67" s="56">
        <v>0</v>
      </c>
      <c r="AC67" s="56"/>
      <c r="AD67" s="56"/>
      <c r="AE67" s="485"/>
      <c r="AG67" s="56">
        <v>0</v>
      </c>
      <c r="AH67" s="56"/>
      <c r="AI67" s="56"/>
      <c r="AJ67" s="485"/>
      <c r="AL67" s="56">
        <v>0</v>
      </c>
      <c r="AM67" s="56"/>
      <c r="AN67" s="56"/>
      <c r="AO67" s="485"/>
      <c r="AQ67" s="56">
        <v>0</v>
      </c>
      <c r="AR67" s="56"/>
      <c r="AS67" s="56"/>
      <c r="AT67" s="485"/>
      <c r="AV67" s="56">
        <v>0</v>
      </c>
      <c r="AW67" s="56"/>
      <c r="AX67" s="56"/>
      <c r="AY67" s="485"/>
      <c r="BA67" s="56">
        <v>0</v>
      </c>
      <c r="BB67" s="56"/>
      <c r="BC67" s="56"/>
      <c r="BD67" s="485"/>
      <c r="BF67" s="56">
        <v>0</v>
      </c>
      <c r="BG67" s="56"/>
      <c r="BH67" s="56"/>
      <c r="BI67" s="485"/>
      <c r="BK67" s="56">
        <v>0</v>
      </c>
      <c r="BL67" s="56"/>
      <c r="BM67" s="56"/>
      <c r="BN67" s="485"/>
      <c r="BP67" s="56">
        <v>0</v>
      </c>
      <c r="BQ67" s="56"/>
      <c r="BR67" s="56"/>
      <c r="BS67" s="485"/>
      <c r="BT67" s="56"/>
      <c r="BU67" s="56">
        <v>0</v>
      </c>
      <c r="BV67" s="56"/>
      <c r="BW67" s="56"/>
      <c r="BX67" s="485"/>
      <c r="BY67" s="56"/>
      <c r="BZ67" s="56">
        <v>0</v>
      </c>
      <c r="CA67" s="56"/>
      <c r="CB67" s="56"/>
      <c r="CC67" s="485"/>
      <c r="CD67" s="56"/>
      <c r="CE67" s="56">
        <v>0</v>
      </c>
      <c r="CF67" s="56"/>
      <c r="CG67" s="56"/>
      <c r="CH67" s="485"/>
      <c r="CJ67" s="56">
        <v>0</v>
      </c>
      <c r="CK67" s="56"/>
      <c r="CL67" s="56"/>
      <c r="CM67" s="485"/>
      <c r="CO67" s="56">
        <v>0</v>
      </c>
      <c r="CP67" s="56"/>
      <c r="CQ67" s="56"/>
      <c r="CR67" s="485"/>
      <c r="CT67" s="56">
        <v>0</v>
      </c>
      <c r="CU67" s="56"/>
      <c r="CV67" s="56"/>
      <c r="CW67" s="485"/>
      <c r="CY67" s="56">
        <v>0</v>
      </c>
      <c r="CZ67" s="56"/>
      <c r="DA67" s="56"/>
      <c r="DB67" s="485"/>
      <c r="DD67" s="56">
        <v>0</v>
      </c>
      <c r="DE67" s="56"/>
      <c r="DF67" s="56"/>
      <c r="DG67" s="485"/>
      <c r="DI67" s="56">
        <v>0</v>
      </c>
      <c r="DJ67" s="56"/>
      <c r="DK67" s="56"/>
      <c r="DL67" s="485"/>
      <c r="DN67" s="56">
        <v>0</v>
      </c>
      <c r="DO67" s="56"/>
      <c r="DP67" s="56"/>
      <c r="DQ67" s="485"/>
      <c r="DS67" s="56">
        <v>0</v>
      </c>
      <c r="DT67" s="56"/>
      <c r="DU67" s="56"/>
      <c r="DV67" s="485"/>
      <c r="DX67" s="56">
        <v>0</v>
      </c>
      <c r="DY67" s="56"/>
      <c r="DZ67" s="56"/>
      <c r="EA67" s="485"/>
      <c r="EC67" s="56">
        <v>0</v>
      </c>
      <c r="ED67" s="56"/>
      <c r="EE67" s="56"/>
      <c r="EF67" s="485"/>
      <c r="EH67" s="56">
        <v>0</v>
      </c>
      <c r="EI67" s="56"/>
      <c r="EJ67" s="56"/>
      <c r="EK67" s="485"/>
      <c r="EL67" s="56"/>
      <c r="EM67" s="56">
        <v>0</v>
      </c>
      <c r="EP67" s="144"/>
    </row>
    <row r="68" spans="4:146" ht="12.75" hidden="1" customHeight="1" x14ac:dyDescent="0.3">
      <c r="D68" s="144" t="s">
        <v>442</v>
      </c>
      <c r="F68" s="400"/>
      <c r="G68" s="406"/>
      <c r="H68" s="483">
        <v>0</v>
      </c>
      <c r="I68" s="484"/>
      <c r="J68" s="56"/>
      <c r="K68" s="485"/>
      <c r="L68" s="486"/>
      <c r="M68" s="483">
        <v>0</v>
      </c>
      <c r="N68" s="484"/>
      <c r="O68" s="56"/>
      <c r="P68" s="485"/>
      <c r="Q68" s="406"/>
      <c r="R68" s="483">
        <v>0</v>
      </c>
      <c r="S68" s="484"/>
      <c r="T68" s="56"/>
      <c r="U68" s="485"/>
      <c r="V68" s="406"/>
      <c r="W68" s="483">
        <v>0</v>
      </c>
      <c r="X68" s="484"/>
      <c r="Y68" s="56"/>
      <c r="Z68" s="485"/>
      <c r="AA68" s="406"/>
      <c r="AB68" s="483">
        <v>0</v>
      </c>
      <c r="AC68" s="484"/>
      <c r="AD68" s="56"/>
      <c r="AE68" s="485"/>
      <c r="AF68" s="406"/>
      <c r="AG68" s="483">
        <v>0</v>
      </c>
      <c r="AH68" s="484"/>
      <c r="AI68" s="56"/>
      <c r="AJ68" s="485"/>
      <c r="AK68" s="406"/>
      <c r="AL68" s="483">
        <v>0</v>
      </c>
      <c r="AM68" s="484"/>
      <c r="AN68" s="56"/>
      <c r="AO68" s="485"/>
      <c r="AP68" s="406"/>
      <c r="AQ68" s="483">
        <v>0</v>
      </c>
      <c r="AR68" s="484"/>
      <c r="AS68" s="56"/>
      <c r="AT68" s="485"/>
      <c r="AU68" s="406"/>
      <c r="AV68" s="483">
        <v>0</v>
      </c>
      <c r="AW68" s="484"/>
      <c r="AX68" s="56"/>
      <c r="AY68" s="485"/>
      <c r="AZ68" s="406"/>
      <c r="BA68" s="483">
        <v>0</v>
      </c>
      <c r="BB68" s="484"/>
      <c r="BC68" s="56"/>
      <c r="BD68" s="485"/>
      <c r="BE68" s="406"/>
      <c r="BF68" s="483">
        <v>0</v>
      </c>
      <c r="BG68" s="484"/>
      <c r="BH68" s="56"/>
      <c r="BI68" s="485"/>
      <c r="BJ68" s="406"/>
      <c r="BK68" s="483">
        <v>0</v>
      </c>
      <c r="BL68" s="484"/>
      <c r="BM68" s="56"/>
      <c r="BN68" s="485"/>
      <c r="BO68" s="406"/>
      <c r="BP68" s="483">
        <v>0</v>
      </c>
      <c r="BQ68" s="484"/>
      <c r="BR68" s="56"/>
      <c r="BS68" s="485"/>
      <c r="BT68" s="486"/>
      <c r="BU68" s="483">
        <v>0</v>
      </c>
      <c r="BV68" s="484"/>
      <c r="BW68" s="56"/>
      <c r="BX68" s="485"/>
      <c r="BY68" s="486"/>
      <c r="BZ68" s="483">
        <v>0</v>
      </c>
      <c r="CA68" s="484"/>
      <c r="CB68" s="56"/>
      <c r="CC68" s="485"/>
      <c r="CD68" s="486"/>
      <c r="CE68" s="483">
        <v>0</v>
      </c>
      <c r="CF68" s="484"/>
      <c r="CG68" s="56"/>
      <c r="CH68" s="485"/>
      <c r="CI68" s="406"/>
      <c r="CJ68" s="483">
        <v>0</v>
      </c>
      <c r="CK68" s="484"/>
      <c r="CL68" s="56"/>
      <c r="CM68" s="485"/>
      <c r="CN68" s="406"/>
      <c r="CO68" s="483">
        <v>0</v>
      </c>
      <c r="CP68" s="484"/>
      <c r="CQ68" s="56"/>
      <c r="CR68" s="485"/>
      <c r="CS68" s="406"/>
      <c r="CT68" s="483">
        <v>0</v>
      </c>
      <c r="CU68" s="484"/>
      <c r="CV68" s="56"/>
      <c r="CW68" s="485"/>
      <c r="CX68" s="406"/>
      <c r="CY68" s="483">
        <v>0</v>
      </c>
      <c r="CZ68" s="484"/>
      <c r="DA68" s="56"/>
      <c r="DB68" s="485"/>
      <c r="DC68" s="406"/>
      <c r="DD68" s="483">
        <v>0</v>
      </c>
      <c r="DE68" s="484"/>
      <c r="DF68" s="56"/>
      <c r="DG68" s="485"/>
      <c r="DH68" s="406"/>
      <c r="DI68" s="483">
        <v>0</v>
      </c>
      <c r="DJ68" s="484"/>
      <c r="DK68" s="56"/>
      <c r="DL68" s="485"/>
      <c r="DM68" s="406"/>
      <c r="DN68" s="483">
        <v>0</v>
      </c>
      <c r="DO68" s="484"/>
      <c r="DP68" s="56"/>
      <c r="DQ68" s="485"/>
      <c r="DR68" s="406"/>
      <c r="DS68" s="483">
        <v>0</v>
      </c>
      <c r="DT68" s="484"/>
      <c r="DU68" s="56"/>
      <c r="DV68" s="485"/>
      <c r="DW68" s="406"/>
      <c r="DX68" s="483">
        <v>0</v>
      </c>
      <c r="DY68" s="484"/>
      <c r="DZ68" s="56"/>
      <c r="EA68" s="485"/>
      <c r="EB68" s="406"/>
      <c r="EC68" s="483">
        <v>0</v>
      </c>
      <c r="ED68" s="484"/>
      <c r="EE68" s="56"/>
      <c r="EF68" s="485"/>
      <c r="EG68" s="406"/>
      <c r="EH68" s="483">
        <v>0</v>
      </c>
      <c r="EI68" s="484"/>
      <c r="EJ68" s="56"/>
      <c r="EK68" s="485"/>
      <c r="EL68" s="486"/>
      <c r="EM68" s="483">
        <v>0</v>
      </c>
      <c r="EN68" s="407"/>
      <c r="EP68" s="144"/>
    </row>
    <row r="69" spans="4:146" ht="12.75" hidden="1" customHeight="1" x14ac:dyDescent="0.3">
      <c r="D69" s="144" t="s">
        <v>367</v>
      </c>
      <c r="F69" s="400"/>
      <c r="G69" s="420"/>
      <c r="H69" s="121">
        <v>0</v>
      </c>
      <c r="I69" s="120"/>
      <c r="J69" s="56"/>
      <c r="K69" s="485"/>
      <c r="L69" s="494"/>
      <c r="M69" s="121">
        <v>0</v>
      </c>
      <c r="N69" s="120"/>
      <c r="O69" s="56"/>
      <c r="P69" s="485"/>
      <c r="Q69" s="420"/>
      <c r="R69" s="121">
        <v>0</v>
      </c>
      <c r="S69" s="120"/>
      <c r="T69" s="56"/>
      <c r="U69" s="485"/>
      <c r="V69" s="420"/>
      <c r="W69" s="121">
        <v>0</v>
      </c>
      <c r="X69" s="120"/>
      <c r="Y69" s="56"/>
      <c r="Z69" s="485"/>
      <c r="AA69" s="420"/>
      <c r="AB69" s="121">
        <v>0</v>
      </c>
      <c r="AC69" s="120"/>
      <c r="AD69" s="56"/>
      <c r="AE69" s="485"/>
      <c r="AF69" s="420"/>
      <c r="AG69" s="121">
        <v>0</v>
      </c>
      <c r="AH69" s="120"/>
      <c r="AI69" s="56"/>
      <c r="AJ69" s="485"/>
      <c r="AK69" s="420"/>
      <c r="AL69" s="121">
        <v>0</v>
      </c>
      <c r="AM69" s="120"/>
      <c r="AN69" s="56"/>
      <c r="AO69" s="485"/>
      <c r="AP69" s="420"/>
      <c r="AQ69" s="121">
        <v>0</v>
      </c>
      <c r="AR69" s="120"/>
      <c r="AS69" s="56"/>
      <c r="AT69" s="485"/>
      <c r="AU69" s="420"/>
      <c r="AV69" s="121">
        <v>0</v>
      </c>
      <c r="AW69" s="120"/>
      <c r="AX69" s="56"/>
      <c r="AY69" s="485"/>
      <c r="AZ69" s="420"/>
      <c r="BA69" s="121">
        <v>0</v>
      </c>
      <c r="BB69" s="120"/>
      <c r="BC69" s="56"/>
      <c r="BD69" s="485"/>
      <c r="BE69" s="420"/>
      <c r="BF69" s="121">
        <v>0</v>
      </c>
      <c r="BG69" s="120"/>
      <c r="BH69" s="56"/>
      <c r="BI69" s="485"/>
      <c r="BJ69" s="420"/>
      <c r="BK69" s="121">
        <v>0</v>
      </c>
      <c r="BL69" s="120"/>
      <c r="BM69" s="56"/>
      <c r="BN69" s="485"/>
      <c r="BO69" s="420"/>
      <c r="BP69" s="121">
        <v>0</v>
      </c>
      <c r="BQ69" s="120"/>
      <c r="BR69" s="56"/>
      <c r="BS69" s="485"/>
      <c r="BT69" s="494"/>
      <c r="BU69" s="121">
        <v>0</v>
      </c>
      <c r="BV69" s="120"/>
      <c r="BW69" s="56"/>
      <c r="BX69" s="485"/>
      <c r="BY69" s="494"/>
      <c r="BZ69" s="121">
        <v>0</v>
      </c>
      <c r="CA69" s="120"/>
      <c r="CB69" s="56"/>
      <c r="CC69" s="485"/>
      <c r="CD69" s="494"/>
      <c r="CE69" s="121">
        <v>0</v>
      </c>
      <c r="CF69" s="120"/>
      <c r="CG69" s="56"/>
      <c r="CH69" s="485"/>
      <c r="CI69" s="420"/>
      <c r="CJ69" s="121">
        <v>0</v>
      </c>
      <c r="CK69" s="120"/>
      <c r="CL69" s="56"/>
      <c r="CM69" s="485"/>
      <c r="CN69" s="420"/>
      <c r="CO69" s="121">
        <v>0</v>
      </c>
      <c r="CP69" s="120"/>
      <c r="CQ69" s="56"/>
      <c r="CR69" s="485"/>
      <c r="CS69" s="420"/>
      <c r="CT69" s="121">
        <v>0</v>
      </c>
      <c r="CU69" s="120"/>
      <c r="CV69" s="56"/>
      <c r="CW69" s="485"/>
      <c r="CX69" s="420"/>
      <c r="CY69" s="121">
        <v>0</v>
      </c>
      <c r="CZ69" s="120"/>
      <c r="DA69" s="56"/>
      <c r="DB69" s="485"/>
      <c r="DC69" s="420"/>
      <c r="DD69" s="121">
        <v>0</v>
      </c>
      <c r="DE69" s="120"/>
      <c r="DF69" s="56"/>
      <c r="DG69" s="485"/>
      <c r="DH69" s="420"/>
      <c r="DI69" s="121">
        <v>0</v>
      </c>
      <c r="DJ69" s="120"/>
      <c r="DK69" s="56"/>
      <c r="DL69" s="485"/>
      <c r="DM69" s="420"/>
      <c r="DN69" s="121">
        <v>0</v>
      </c>
      <c r="DO69" s="120"/>
      <c r="DP69" s="56"/>
      <c r="DQ69" s="485"/>
      <c r="DR69" s="420"/>
      <c r="DS69" s="121">
        <v>0</v>
      </c>
      <c r="DT69" s="120"/>
      <c r="DU69" s="56"/>
      <c r="DV69" s="485"/>
      <c r="DW69" s="420"/>
      <c r="DX69" s="121">
        <v>0</v>
      </c>
      <c r="DY69" s="120"/>
      <c r="DZ69" s="56"/>
      <c r="EA69" s="485"/>
      <c r="EB69" s="420"/>
      <c r="EC69" s="121">
        <v>0</v>
      </c>
      <c r="ED69" s="120"/>
      <c r="EE69" s="56"/>
      <c r="EF69" s="485"/>
      <c r="EG69" s="420"/>
      <c r="EH69" s="121">
        <v>0</v>
      </c>
      <c r="EI69" s="120"/>
      <c r="EJ69" s="56"/>
      <c r="EK69" s="485"/>
      <c r="EL69" s="494"/>
      <c r="EM69" s="121">
        <v>0</v>
      </c>
      <c r="EN69" s="422"/>
      <c r="EP69" s="144"/>
    </row>
    <row r="70" spans="4:146" ht="12.75" customHeight="1" x14ac:dyDescent="0.3">
      <c r="D70" s="144"/>
      <c r="F70" s="400"/>
      <c r="H70" s="56"/>
      <c r="I70" s="56"/>
      <c r="J70" s="56"/>
      <c r="K70" s="485"/>
      <c r="L70" s="56"/>
      <c r="M70" s="56"/>
      <c r="N70" s="56"/>
      <c r="O70" s="56"/>
      <c r="P70" s="485"/>
      <c r="R70" s="56"/>
      <c r="S70" s="56"/>
      <c r="T70" s="56"/>
      <c r="U70" s="485"/>
      <c r="W70" s="56"/>
      <c r="X70" s="56"/>
      <c r="Y70" s="56"/>
      <c r="Z70" s="485"/>
      <c r="AB70" s="56"/>
      <c r="AC70" s="56"/>
      <c r="AD70" s="56"/>
      <c r="AE70" s="485"/>
      <c r="AG70" s="56"/>
      <c r="AH70" s="56"/>
      <c r="AI70" s="56"/>
      <c r="AJ70" s="485"/>
      <c r="AL70" s="56"/>
      <c r="AM70" s="56"/>
      <c r="AN70" s="56"/>
      <c r="AO70" s="485"/>
      <c r="AQ70" s="56"/>
      <c r="AR70" s="56"/>
      <c r="AS70" s="56"/>
      <c r="AT70" s="485"/>
      <c r="AV70" s="56"/>
      <c r="AW70" s="56"/>
      <c r="AX70" s="56"/>
      <c r="AY70" s="485"/>
      <c r="BA70" s="56"/>
      <c r="BB70" s="56"/>
      <c r="BC70" s="56"/>
      <c r="BD70" s="485"/>
      <c r="BF70" s="56"/>
      <c r="BG70" s="56"/>
      <c r="BH70" s="56"/>
      <c r="BI70" s="485"/>
      <c r="BK70" s="56"/>
      <c r="BL70" s="56"/>
      <c r="BM70" s="56"/>
      <c r="BN70" s="485"/>
      <c r="BP70" s="56"/>
      <c r="BQ70" s="56"/>
      <c r="BR70" s="56"/>
      <c r="BS70" s="485"/>
      <c r="BT70" s="56"/>
      <c r="BU70" s="56"/>
      <c r="BV70" s="56"/>
      <c r="BW70" s="56"/>
      <c r="BX70" s="485"/>
      <c r="BY70" s="56"/>
      <c r="BZ70" s="56"/>
      <c r="CA70" s="56"/>
      <c r="CB70" s="56"/>
      <c r="CC70" s="485"/>
      <c r="CD70" s="56"/>
      <c r="CE70" s="56"/>
      <c r="CF70" s="56"/>
      <c r="CG70" s="56"/>
      <c r="CH70" s="485"/>
      <c r="CJ70" s="56"/>
      <c r="CK70" s="56"/>
      <c r="CL70" s="56"/>
      <c r="CM70" s="485"/>
      <c r="CO70" s="56"/>
      <c r="CP70" s="56"/>
      <c r="CQ70" s="56"/>
      <c r="CR70" s="485"/>
      <c r="CT70" s="56"/>
      <c r="CU70" s="56"/>
      <c r="CV70" s="56"/>
      <c r="CW70" s="485"/>
      <c r="CY70" s="56"/>
      <c r="CZ70" s="56"/>
      <c r="DA70" s="56"/>
      <c r="DB70" s="485"/>
      <c r="DD70" s="56"/>
      <c r="DE70" s="56"/>
      <c r="DF70" s="56"/>
      <c r="DG70" s="485"/>
      <c r="DI70" s="56"/>
      <c r="DJ70" s="56"/>
      <c r="DK70" s="56"/>
      <c r="DL70" s="485"/>
      <c r="DN70" s="56"/>
      <c r="DO70" s="56"/>
      <c r="DP70" s="56"/>
      <c r="DQ70" s="485"/>
      <c r="DS70" s="56"/>
      <c r="DT70" s="56"/>
      <c r="DU70" s="56"/>
      <c r="DV70" s="485"/>
      <c r="DX70" s="56"/>
      <c r="DY70" s="56"/>
      <c r="DZ70" s="56"/>
      <c r="EA70" s="485"/>
      <c r="EC70" s="56"/>
      <c r="ED70" s="56"/>
      <c r="EE70" s="56"/>
      <c r="EF70" s="485"/>
      <c r="EH70" s="56"/>
      <c r="EI70" s="56"/>
      <c r="EJ70" s="56"/>
      <c r="EK70" s="485"/>
      <c r="EL70" s="56"/>
      <c r="EM70" s="56"/>
      <c r="EP70" s="144"/>
    </row>
    <row r="71" spans="4:146" s="145" customFormat="1" ht="12.75" customHeight="1" x14ac:dyDescent="0.3">
      <c r="D71" s="201" t="s">
        <v>380</v>
      </c>
      <c r="F71" s="402"/>
      <c r="G71" s="152"/>
      <c r="H71" s="523">
        <v>107856585</v>
      </c>
      <c r="I71" s="523"/>
      <c r="J71" s="49"/>
      <c r="K71" s="118"/>
      <c r="L71" s="523"/>
      <c r="M71" s="523">
        <v>0</v>
      </c>
      <c r="N71" s="523"/>
      <c r="O71" s="49"/>
      <c r="P71" s="118"/>
      <c r="Q71" s="523"/>
      <c r="R71" s="523">
        <v>0</v>
      </c>
      <c r="S71" s="523"/>
      <c r="T71" s="49"/>
      <c r="U71" s="118"/>
      <c r="V71" s="523"/>
      <c r="W71" s="523">
        <v>0</v>
      </c>
      <c r="X71" s="523"/>
      <c r="Y71" s="49"/>
      <c r="Z71" s="118"/>
      <c r="AA71" s="523"/>
      <c r="AB71" s="523">
        <v>0</v>
      </c>
      <c r="AC71" s="523"/>
      <c r="AD71" s="49"/>
      <c r="AE71" s="118"/>
      <c r="AF71" s="523"/>
      <c r="AG71" s="523">
        <v>0</v>
      </c>
      <c r="AH71" s="523"/>
      <c r="AI71" s="49"/>
      <c r="AJ71" s="118"/>
      <c r="AK71" s="523"/>
      <c r="AL71" s="523">
        <v>0</v>
      </c>
      <c r="AM71" s="523"/>
      <c r="AN71" s="49"/>
      <c r="AO71" s="118"/>
      <c r="AP71" s="523"/>
      <c r="AQ71" s="523">
        <v>0</v>
      </c>
      <c r="AR71" s="523"/>
      <c r="AS71" s="49"/>
      <c r="AT71" s="118"/>
      <c r="AU71" s="523"/>
      <c r="AV71" s="523">
        <v>0</v>
      </c>
      <c r="AW71" s="523"/>
      <c r="AX71" s="49"/>
      <c r="AY71" s="118"/>
      <c r="AZ71" s="523"/>
      <c r="BA71" s="523">
        <v>0</v>
      </c>
      <c r="BB71" s="523"/>
      <c r="BC71" s="49"/>
      <c r="BD71" s="118"/>
      <c r="BE71" s="523"/>
      <c r="BF71" s="523">
        <v>0</v>
      </c>
      <c r="BG71" s="523"/>
      <c r="BH71" s="49"/>
      <c r="BI71" s="118"/>
      <c r="BJ71" s="523"/>
      <c r="BK71" s="523">
        <v>0</v>
      </c>
      <c r="BL71" s="523"/>
      <c r="BM71" s="49"/>
      <c r="BN71" s="118"/>
      <c r="BO71" s="523"/>
      <c r="BP71" s="523">
        <v>0</v>
      </c>
      <c r="BQ71" s="523"/>
      <c r="BR71" s="49"/>
      <c r="BS71" s="118"/>
      <c r="BT71" s="523"/>
      <c r="BU71" s="523">
        <v>0</v>
      </c>
      <c r="BV71" s="523"/>
      <c r="BW71" s="49"/>
      <c r="BX71" s="118"/>
      <c r="BY71" s="523"/>
      <c r="BZ71" s="523">
        <v>0</v>
      </c>
      <c r="CA71" s="523"/>
      <c r="CB71" s="49"/>
      <c r="CC71" s="118"/>
      <c r="CD71" s="523"/>
      <c r="CE71" s="523">
        <v>0</v>
      </c>
      <c r="CF71" s="523"/>
      <c r="CG71" s="49"/>
      <c r="CH71" s="118"/>
      <c r="CI71" s="523"/>
      <c r="CJ71" s="523">
        <v>0</v>
      </c>
      <c r="CK71" s="523"/>
      <c r="CL71" s="49"/>
      <c r="CM71" s="118"/>
      <c r="CN71" s="523"/>
      <c r="CO71" s="523">
        <v>0</v>
      </c>
      <c r="CP71" s="523"/>
      <c r="CQ71" s="49"/>
      <c r="CR71" s="118"/>
      <c r="CS71" s="523"/>
      <c r="CT71" s="523">
        <v>0</v>
      </c>
      <c r="CU71" s="523"/>
      <c r="CV71" s="49"/>
      <c r="CW71" s="118"/>
      <c r="CX71" s="523"/>
      <c r="CY71" s="523">
        <v>0</v>
      </c>
      <c r="CZ71" s="523"/>
      <c r="DA71" s="49"/>
      <c r="DB71" s="118"/>
      <c r="DC71" s="523"/>
      <c r="DD71" s="523">
        <v>0</v>
      </c>
      <c r="DE71" s="523"/>
      <c r="DF71" s="49"/>
      <c r="DG71" s="118"/>
      <c r="DH71" s="523"/>
      <c r="DI71" s="523">
        <v>0</v>
      </c>
      <c r="DJ71" s="523"/>
      <c r="DK71" s="49"/>
      <c r="DL71" s="118"/>
      <c r="DM71" s="523"/>
      <c r="DN71" s="523">
        <v>0</v>
      </c>
      <c r="DO71" s="523"/>
      <c r="DP71" s="49"/>
      <c r="DQ71" s="118"/>
      <c r="DR71" s="523"/>
      <c r="DS71" s="523">
        <v>0</v>
      </c>
      <c r="DT71" s="523"/>
      <c r="DU71" s="49"/>
      <c r="DV71" s="118"/>
      <c r="DW71" s="523"/>
      <c r="DX71" s="523">
        <v>0</v>
      </c>
      <c r="DY71" s="523"/>
      <c r="DZ71" s="49"/>
      <c r="EA71" s="118"/>
      <c r="EB71" s="523"/>
      <c r="EC71" s="523">
        <v>0</v>
      </c>
      <c r="ED71" s="523"/>
      <c r="EE71" s="49"/>
      <c r="EF71" s="118"/>
      <c r="EG71" s="523"/>
      <c r="EH71" s="523">
        <v>0</v>
      </c>
      <c r="EI71" s="523"/>
      <c r="EJ71" s="49"/>
      <c r="EK71" s="118"/>
      <c r="EL71" s="523"/>
      <c r="EM71" s="523">
        <v>0</v>
      </c>
      <c r="EN71" s="152"/>
      <c r="EP71" s="201"/>
    </row>
    <row r="72" spans="4:146" ht="12.75" hidden="1" customHeight="1" x14ac:dyDescent="0.3">
      <c r="D72" s="144" t="s">
        <v>450</v>
      </c>
      <c r="F72" s="400"/>
      <c r="G72" s="400"/>
      <c r="H72" s="476">
        <v>0</v>
      </c>
      <c r="I72" s="55"/>
      <c r="J72" s="56"/>
      <c r="K72" s="485"/>
      <c r="L72" s="485"/>
      <c r="M72" s="476">
        <v>0</v>
      </c>
      <c r="N72" s="55"/>
      <c r="O72" s="56"/>
      <c r="P72" s="485"/>
      <c r="Q72" s="485"/>
      <c r="R72" s="476">
        <v>0</v>
      </c>
      <c r="S72" s="55"/>
      <c r="T72" s="56"/>
      <c r="U72" s="485"/>
      <c r="V72" s="485"/>
      <c r="W72" s="476">
        <v>0</v>
      </c>
      <c r="X72" s="55"/>
      <c r="Y72" s="56"/>
      <c r="Z72" s="485"/>
      <c r="AA72" s="485"/>
      <c r="AB72" s="476">
        <v>0</v>
      </c>
      <c r="AC72" s="55"/>
      <c r="AD72" s="56"/>
      <c r="AE72" s="485"/>
      <c r="AF72" s="485"/>
      <c r="AG72" s="476">
        <v>0</v>
      </c>
      <c r="AH72" s="55"/>
      <c r="AI72" s="56"/>
      <c r="AJ72" s="485"/>
      <c r="AK72" s="485"/>
      <c r="AL72" s="476">
        <v>0</v>
      </c>
      <c r="AM72" s="55"/>
      <c r="AN72" s="56"/>
      <c r="AO72" s="485"/>
      <c r="AP72" s="485"/>
      <c r="AQ72" s="476">
        <v>0</v>
      </c>
      <c r="AR72" s="55"/>
      <c r="AS72" s="56"/>
      <c r="AT72" s="485"/>
      <c r="AU72" s="485"/>
      <c r="AV72" s="476">
        <v>0</v>
      </c>
      <c r="AW72" s="55"/>
      <c r="AX72" s="56"/>
      <c r="AY72" s="485"/>
      <c r="AZ72" s="485"/>
      <c r="BA72" s="476">
        <v>0</v>
      </c>
      <c r="BB72" s="55"/>
      <c r="BC72" s="56"/>
      <c r="BD72" s="485"/>
      <c r="BE72" s="485"/>
      <c r="BF72" s="476">
        <v>0</v>
      </c>
      <c r="BG72" s="55"/>
      <c r="BH72" s="56"/>
      <c r="BI72" s="485"/>
      <c r="BJ72" s="485"/>
      <c r="BK72" s="476">
        <v>0</v>
      </c>
      <c r="BL72" s="55"/>
      <c r="BM72" s="56"/>
      <c r="BN72" s="485"/>
      <c r="BO72" s="485"/>
      <c r="BP72" s="476">
        <v>0</v>
      </c>
      <c r="BQ72" s="55"/>
      <c r="BR72" s="56"/>
      <c r="BS72" s="485"/>
      <c r="BT72" s="485"/>
      <c r="BU72" s="56">
        <v>0</v>
      </c>
      <c r="BV72" s="55"/>
      <c r="BW72" s="56"/>
      <c r="BX72" s="485"/>
      <c r="BY72" s="485"/>
      <c r="BZ72" s="476">
        <v>0</v>
      </c>
      <c r="CA72" s="55"/>
      <c r="CB72" s="56"/>
      <c r="CC72" s="485"/>
      <c r="CD72" s="485"/>
      <c r="CE72" s="476">
        <v>0</v>
      </c>
      <c r="CF72" s="55"/>
      <c r="CG72" s="56"/>
      <c r="CH72" s="485"/>
      <c r="CI72" s="485"/>
      <c r="CJ72" s="476">
        <v>0</v>
      </c>
      <c r="CK72" s="55"/>
      <c r="CL72" s="56"/>
      <c r="CM72" s="485"/>
      <c r="CN72" s="485"/>
      <c r="CO72" s="476">
        <v>0</v>
      </c>
      <c r="CP72" s="55"/>
      <c r="CQ72" s="56"/>
      <c r="CR72" s="485"/>
      <c r="CS72" s="485"/>
      <c r="CT72" s="476">
        <v>0</v>
      </c>
      <c r="CU72" s="55"/>
      <c r="CV72" s="56"/>
      <c r="CW72" s="485"/>
      <c r="CX72" s="485"/>
      <c r="CY72" s="476">
        <v>0</v>
      </c>
      <c r="CZ72" s="55"/>
      <c r="DA72" s="56"/>
      <c r="DB72" s="485"/>
      <c r="DC72" s="485"/>
      <c r="DD72" s="476">
        <v>0</v>
      </c>
      <c r="DE72" s="55"/>
      <c r="DF72" s="56"/>
      <c r="DG72" s="485"/>
      <c r="DH72" s="485"/>
      <c r="DI72" s="476">
        <v>0</v>
      </c>
      <c r="DJ72" s="55"/>
      <c r="DK72" s="56"/>
      <c r="DL72" s="485"/>
      <c r="DM72" s="485"/>
      <c r="DN72" s="476">
        <v>0</v>
      </c>
      <c r="DO72" s="55"/>
      <c r="DP72" s="56"/>
      <c r="DQ72" s="485"/>
      <c r="DR72" s="485"/>
      <c r="DS72" s="476">
        <v>0</v>
      </c>
      <c r="DT72" s="55"/>
      <c r="DU72" s="56"/>
      <c r="DV72" s="485"/>
      <c r="DW72" s="485"/>
      <c r="DX72" s="476">
        <v>0</v>
      </c>
      <c r="DY72" s="55"/>
      <c r="DZ72" s="56"/>
      <c r="EA72" s="485"/>
      <c r="EB72" s="485"/>
      <c r="EC72" s="476">
        <v>0</v>
      </c>
      <c r="ED72" s="55"/>
      <c r="EE72" s="56"/>
      <c r="EF72" s="485"/>
      <c r="EG72" s="485"/>
      <c r="EH72" s="476">
        <v>0</v>
      </c>
      <c r="EI72" s="55"/>
      <c r="EJ72" s="56"/>
      <c r="EK72" s="485"/>
      <c r="EL72" s="485"/>
      <c r="EM72" s="56">
        <v>0</v>
      </c>
      <c r="EN72" s="414"/>
      <c r="EP72" s="144"/>
    </row>
    <row r="73" spans="4:146" ht="12.75" customHeight="1" x14ac:dyDescent="0.3">
      <c r="D73" s="144" t="s">
        <v>451</v>
      </c>
      <c r="F73" s="400"/>
      <c r="G73" s="400"/>
      <c r="H73" s="424">
        <v>107856585</v>
      </c>
      <c r="I73" s="55"/>
      <c r="J73" s="56"/>
      <c r="K73" s="485"/>
      <c r="L73" s="485"/>
      <c r="M73" s="424">
        <v>0</v>
      </c>
      <c r="N73" s="55"/>
      <c r="O73" s="56"/>
      <c r="P73" s="485"/>
      <c r="Q73" s="485"/>
      <c r="R73" s="424">
        <v>0</v>
      </c>
      <c r="S73" s="55"/>
      <c r="T73" s="56"/>
      <c r="U73" s="485"/>
      <c r="V73" s="485"/>
      <c r="W73" s="424">
        <v>0</v>
      </c>
      <c r="X73" s="55"/>
      <c r="Y73" s="56"/>
      <c r="Z73" s="485"/>
      <c r="AA73" s="485"/>
      <c r="AB73" s="424">
        <v>0</v>
      </c>
      <c r="AC73" s="55"/>
      <c r="AD73" s="56"/>
      <c r="AE73" s="485"/>
      <c r="AF73" s="485"/>
      <c r="AG73" s="424">
        <v>0</v>
      </c>
      <c r="AH73" s="55"/>
      <c r="AI73" s="56"/>
      <c r="AJ73" s="485"/>
      <c r="AK73" s="485"/>
      <c r="AL73" s="424">
        <v>0</v>
      </c>
      <c r="AM73" s="55"/>
      <c r="AN73" s="56"/>
      <c r="AO73" s="485"/>
      <c r="AP73" s="485"/>
      <c r="AQ73" s="424">
        <v>0</v>
      </c>
      <c r="AR73" s="55"/>
      <c r="AS73" s="56"/>
      <c r="AT73" s="485"/>
      <c r="AU73" s="485"/>
      <c r="AV73" s="424">
        <v>0</v>
      </c>
      <c r="AW73" s="55"/>
      <c r="AX73" s="56"/>
      <c r="AY73" s="485"/>
      <c r="AZ73" s="485"/>
      <c r="BA73" s="424">
        <v>0</v>
      </c>
      <c r="BB73" s="55"/>
      <c r="BC73" s="56"/>
      <c r="BD73" s="485"/>
      <c r="BE73" s="485"/>
      <c r="BF73" s="424">
        <v>0</v>
      </c>
      <c r="BG73" s="55"/>
      <c r="BH73" s="56"/>
      <c r="BI73" s="485"/>
      <c r="BJ73" s="485"/>
      <c r="BK73" s="424">
        <v>0</v>
      </c>
      <c r="BL73" s="55"/>
      <c r="BM73" s="56"/>
      <c r="BN73" s="485"/>
      <c r="BO73" s="485"/>
      <c r="BP73" s="424">
        <v>0</v>
      </c>
      <c r="BQ73" s="55"/>
      <c r="BR73" s="56"/>
      <c r="BS73" s="485"/>
      <c r="BT73" s="485"/>
      <c r="BU73" s="56">
        <v>0</v>
      </c>
      <c r="BV73" s="55"/>
      <c r="BW73" s="56"/>
      <c r="BX73" s="485"/>
      <c r="BY73" s="485"/>
      <c r="BZ73" s="424">
        <v>0</v>
      </c>
      <c r="CA73" s="55"/>
      <c r="CB73" s="56"/>
      <c r="CC73" s="485"/>
      <c r="CD73" s="485"/>
      <c r="CE73" s="424">
        <v>0</v>
      </c>
      <c r="CF73" s="55"/>
      <c r="CG73" s="56"/>
      <c r="CH73" s="485"/>
      <c r="CI73" s="485"/>
      <c r="CJ73" s="424">
        <v>0</v>
      </c>
      <c r="CK73" s="55"/>
      <c r="CL73" s="56"/>
      <c r="CM73" s="485"/>
      <c r="CN73" s="485"/>
      <c r="CO73" s="424">
        <v>0</v>
      </c>
      <c r="CP73" s="55"/>
      <c r="CQ73" s="56"/>
      <c r="CR73" s="485"/>
      <c r="CS73" s="485"/>
      <c r="CT73" s="424">
        <v>0</v>
      </c>
      <c r="CU73" s="55"/>
      <c r="CV73" s="56"/>
      <c r="CW73" s="485"/>
      <c r="CX73" s="485"/>
      <c r="CY73" s="424">
        <v>0</v>
      </c>
      <c r="CZ73" s="55"/>
      <c r="DA73" s="56"/>
      <c r="DB73" s="485"/>
      <c r="DC73" s="485"/>
      <c r="DD73" s="424">
        <v>0</v>
      </c>
      <c r="DE73" s="55"/>
      <c r="DF73" s="56"/>
      <c r="DG73" s="485"/>
      <c r="DH73" s="485"/>
      <c r="DI73" s="424">
        <v>0</v>
      </c>
      <c r="DJ73" s="55"/>
      <c r="DK73" s="56"/>
      <c r="DL73" s="485"/>
      <c r="DM73" s="485"/>
      <c r="DN73" s="424">
        <v>0</v>
      </c>
      <c r="DO73" s="55"/>
      <c r="DP73" s="56"/>
      <c r="DQ73" s="485"/>
      <c r="DR73" s="485"/>
      <c r="DS73" s="424">
        <v>0</v>
      </c>
      <c r="DT73" s="55"/>
      <c r="DU73" s="56"/>
      <c r="DV73" s="485"/>
      <c r="DW73" s="485"/>
      <c r="DX73" s="424">
        <v>0</v>
      </c>
      <c r="DY73" s="55"/>
      <c r="DZ73" s="56"/>
      <c r="EA73" s="485"/>
      <c r="EB73" s="485"/>
      <c r="EC73" s="424">
        <v>0</v>
      </c>
      <c r="ED73" s="55"/>
      <c r="EE73" s="56"/>
      <c r="EF73" s="485"/>
      <c r="EG73" s="485"/>
      <c r="EH73" s="424">
        <v>0</v>
      </c>
      <c r="EI73" s="55"/>
      <c r="EJ73" s="56"/>
      <c r="EK73" s="485"/>
      <c r="EL73" s="485"/>
      <c r="EM73" s="56">
        <v>0</v>
      </c>
      <c r="EN73" s="414"/>
      <c r="EP73" s="144"/>
    </row>
    <row r="74" spans="4:146" ht="12.75" hidden="1" customHeight="1" x14ac:dyDescent="0.3">
      <c r="D74" s="144" t="s">
        <v>452</v>
      </c>
      <c r="F74" s="400"/>
      <c r="G74" s="400"/>
      <c r="H74" s="424">
        <v>0</v>
      </c>
      <c r="I74" s="55"/>
      <c r="J74" s="56"/>
      <c r="K74" s="485"/>
      <c r="L74" s="485"/>
      <c r="M74" s="424">
        <v>0</v>
      </c>
      <c r="N74" s="55"/>
      <c r="O74" s="56"/>
      <c r="P74" s="485"/>
      <c r="Q74" s="485"/>
      <c r="R74" s="424">
        <v>0</v>
      </c>
      <c r="S74" s="55"/>
      <c r="T74" s="56"/>
      <c r="U74" s="485"/>
      <c r="V74" s="485"/>
      <c r="W74" s="424">
        <v>0</v>
      </c>
      <c r="X74" s="55"/>
      <c r="Y74" s="56"/>
      <c r="Z74" s="485"/>
      <c r="AA74" s="485"/>
      <c r="AB74" s="424">
        <v>0</v>
      </c>
      <c r="AC74" s="55"/>
      <c r="AD74" s="56"/>
      <c r="AE74" s="485"/>
      <c r="AF74" s="485"/>
      <c r="AG74" s="424">
        <v>0</v>
      </c>
      <c r="AH74" s="55"/>
      <c r="AI74" s="56"/>
      <c r="AJ74" s="485"/>
      <c r="AK74" s="485"/>
      <c r="AL74" s="424">
        <v>0</v>
      </c>
      <c r="AM74" s="55"/>
      <c r="AN74" s="56"/>
      <c r="AO74" s="485"/>
      <c r="AP74" s="485"/>
      <c r="AQ74" s="424">
        <v>0</v>
      </c>
      <c r="AR74" s="55"/>
      <c r="AS74" s="56"/>
      <c r="AT74" s="485"/>
      <c r="AU74" s="485"/>
      <c r="AV74" s="424">
        <v>0</v>
      </c>
      <c r="AW74" s="55"/>
      <c r="AX74" s="56"/>
      <c r="AY74" s="485"/>
      <c r="AZ74" s="485"/>
      <c r="BA74" s="424">
        <v>0</v>
      </c>
      <c r="BB74" s="55"/>
      <c r="BC74" s="56"/>
      <c r="BD74" s="485"/>
      <c r="BE74" s="485"/>
      <c r="BF74" s="424">
        <v>0</v>
      </c>
      <c r="BG74" s="55"/>
      <c r="BH74" s="56"/>
      <c r="BI74" s="485"/>
      <c r="BJ74" s="485"/>
      <c r="BK74" s="424">
        <v>0</v>
      </c>
      <c r="BL74" s="55"/>
      <c r="BM74" s="56"/>
      <c r="BN74" s="485"/>
      <c r="BO74" s="485"/>
      <c r="BP74" s="424">
        <v>0</v>
      </c>
      <c r="BQ74" s="55"/>
      <c r="BR74" s="56"/>
      <c r="BS74" s="485"/>
      <c r="BT74" s="485"/>
      <c r="BU74" s="56">
        <v>0</v>
      </c>
      <c r="BV74" s="55"/>
      <c r="BW74" s="56"/>
      <c r="BX74" s="485"/>
      <c r="BY74" s="485"/>
      <c r="BZ74" s="424">
        <v>0</v>
      </c>
      <c r="CA74" s="55"/>
      <c r="CB74" s="56"/>
      <c r="CC74" s="485"/>
      <c r="CD74" s="485"/>
      <c r="CE74" s="424">
        <v>0</v>
      </c>
      <c r="CF74" s="55"/>
      <c r="CG74" s="56"/>
      <c r="CH74" s="485"/>
      <c r="CI74" s="485"/>
      <c r="CJ74" s="424">
        <v>0</v>
      </c>
      <c r="CK74" s="55"/>
      <c r="CL74" s="56"/>
      <c r="CM74" s="485"/>
      <c r="CN74" s="485"/>
      <c r="CO74" s="424">
        <v>0</v>
      </c>
      <c r="CP74" s="55"/>
      <c r="CQ74" s="56"/>
      <c r="CR74" s="485"/>
      <c r="CS74" s="485"/>
      <c r="CT74" s="424">
        <v>0</v>
      </c>
      <c r="CU74" s="55"/>
      <c r="CV74" s="56"/>
      <c r="CW74" s="485"/>
      <c r="CX74" s="485"/>
      <c r="CY74" s="424">
        <v>0</v>
      </c>
      <c r="CZ74" s="55"/>
      <c r="DA74" s="56"/>
      <c r="DB74" s="485"/>
      <c r="DC74" s="485"/>
      <c r="DD74" s="424">
        <v>0</v>
      </c>
      <c r="DE74" s="55"/>
      <c r="DF74" s="56"/>
      <c r="DG74" s="485"/>
      <c r="DH74" s="485"/>
      <c r="DI74" s="424">
        <v>0</v>
      </c>
      <c r="DJ74" s="55"/>
      <c r="DK74" s="56"/>
      <c r="DL74" s="485"/>
      <c r="DM74" s="485"/>
      <c r="DN74" s="424">
        <v>0</v>
      </c>
      <c r="DO74" s="55"/>
      <c r="DP74" s="56"/>
      <c r="DQ74" s="485"/>
      <c r="DR74" s="485"/>
      <c r="DS74" s="424">
        <v>0</v>
      </c>
      <c r="DT74" s="55"/>
      <c r="DU74" s="56"/>
      <c r="DV74" s="485"/>
      <c r="DW74" s="485"/>
      <c r="DX74" s="424">
        <v>0</v>
      </c>
      <c r="DY74" s="55"/>
      <c r="DZ74" s="56"/>
      <c r="EA74" s="485"/>
      <c r="EB74" s="485"/>
      <c r="EC74" s="424">
        <v>0</v>
      </c>
      <c r="ED74" s="55"/>
      <c r="EE74" s="56"/>
      <c r="EF74" s="485"/>
      <c r="EG74" s="485"/>
      <c r="EH74" s="424">
        <v>0</v>
      </c>
      <c r="EI74" s="55"/>
      <c r="EJ74" s="56"/>
      <c r="EK74" s="485"/>
      <c r="EL74" s="485"/>
      <c r="EM74" s="56">
        <v>0</v>
      </c>
      <c r="EN74" s="414"/>
      <c r="EP74" s="144"/>
    </row>
    <row r="75" spans="4:146" ht="12.75" hidden="1" customHeight="1" x14ac:dyDescent="0.3">
      <c r="D75" s="144" t="s">
        <v>453</v>
      </c>
      <c r="F75" s="400"/>
      <c r="G75" s="400"/>
      <c r="H75" s="424">
        <v>0</v>
      </c>
      <c r="I75" s="55"/>
      <c r="J75" s="56"/>
      <c r="K75" s="485"/>
      <c r="L75" s="485"/>
      <c r="M75" s="424">
        <v>0</v>
      </c>
      <c r="N75" s="55"/>
      <c r="O75" s="56"/>
      <c r="P75" s="485"/>
      <c r="Q75" s="485"/>
      <c r="R75" s="424">
        <v>0</v>
      </c>
      <c r="S75" s="55"/>
      <c r="T75" s="56"/>
      <c r="U75" s="485"/>
      <c r="V75" s="485"/>
      <c r="W75" s="424">
        <v>0</v>
      </c>
      <c r="X75" s="55"/>
      <c r="Y75" s="56"/>
      <c r="Z75" s="485"/>
      <c r="AA75" s="485"/>
      <c r="AB75" s="424">
        <v>0</v>
      </c>
      <c r="AC75" s="55"/>
      <c r="AD75" s="56"/>
      <c r="AE75" s="485"/>
      <c r="AF75" s="485"/>
      <c r="AG75" s="424">
        <v>0</v>
      </c>
      <c r="AH75" s="55"/>
      <c r="AI75" s="56"/>
      <c r="AJ75" s="485"/>
      <c r="AK75" s="485"/>
      <c r="AL75" s="424">
        <v>0</v>
      </c>
      <c r="AM75" s="55"/>
      <c r="AN75" s="56"/>
      <c r="AO75" s="485"/>
      <c r="AP75" s="485"/>
      <c r="AQ75" s="424">
        <v>0</v>
      </c>
      <c r="AR75" s="55"/>
      <c r="AS75" s="56"/>
      <c r="AT75" s="485"/>
      <c r="AU75" s="485"/>
      <c r="AV75" s="424">
        <v>0</v>
      </c>
      <c r="AW75" s="55"/>
      <c r="AX75" s="56"/>
      <c r="AY75" s="485"/>
      <c r="AZ75" s="485"/>
      <c r="BA75" s="424">
        <v>0</v>
      </c>
      <c r="BB75" s="55"/>
      <c r="BC75" s="56"/>
      <c r="BD75" s="485"/>
      <c r="BE75" s="485"/>
      <c r="BF75" s="424">
        <v>0</v>
      </c>
      <c r="BG75" s="55"/>
      <c r="BH75" s="56"/>
      <c r="BI75" s="485"/>
      <c r="BJ75" s="485"/>
      <c r="BK75" s="424">
        <v>0</v>
      </c>
      <c r="BL75" s="55"/>
      <c r="BM75" s="56"/>
      <c r="BN75" s="485"/>
      <c r="BO75" s="485"/>
      <c r="BP75" s="424">
        <v>0</v>
      </c>
      <c r="BQ75" s="55"/>
      <c r="BR75" s="56"/>
      <c r="BS75" s="485"/>
      <c r="BT75" s="485"/>
      <c r="BU75" s="56">
        <v>0</v>
      </c>
      <c r="BV75" s="55"/>
      <c r="BW75" s="56"/>
      <c r="BX75" s="485"/>
      <c r="BY75" s="485"/>
      <c r="BZ75" s="424">
        <v>0</v>
      </c>
      <c r="CA75" s="55"/>
      <c r="CB75" s="56"/>
      <c r="CC75" s="485"/>
      <c r="CD75" s="485"/>
      <c r="CE75" s="424">
        <v>0</v>
      </c>
      <c r="CF75" s="55"/>
      <c r="CG75" s="56"/>
      <c r="CH75" s="485"/>
      <c r="CI75" s="485"/>
      <c r="CJ75" s="424">
        <v>0</v>
      </c>
      <c r="CK75" s="55"/>
      <c r="CL75" s="56"/>
      <c r="CM75" s="485"/>
      <c r="CN75" s="485"/>
      <c r="CO75" s="424">
        <v>0</v>
      </c>
      <c r="CP75" s="55"/>
      <c r="CQ75" s="56"/>
      <c r="CR75" s="485"/>
      <c r="CS75" s="485"/>
      <c r="CT75" s="424">
        <v>0</v>
      </c>
      <c r="CU75" s="55"/>
      <c r="CV75" s="56"/>
      <c r="CW75" s="485"/>
      <c r="CX75" s="485"/>
      <c r="CY75" s="424">
        <v>0</v>
      </c>
      <c r="CZ75" s="55"/>
      <c r="DA75" s="56"/>
      <c r="DB75" s="485"/>
      <c r="DC75" s="485"/>
      <c r="DD75" s="424">
        <v>0</v>
      </c>
      <c r="DE75" s="55"/>
      <c r="DF75" s="56"/>
      <c r="DG75" s="485"/>
      <c r="DH75" s="485"/>
      <c r="DI75" s="424">
        <v>0</v>
      </c>
      <c r="DJ75" s="55"/>
      <c r="DK75" s="56"/>
      <c r="DL75" s="485"/>
      <c r="DM75" s="485"/>
      <c r="DN75" s="424">
        <v>0</v>
      </c>
      <c r="DO75" s="55"/>
      <c r="DP75" s="56"/>
      <c r="DQ75" s="485"/>
      <c r="DR75" s="485"/>
      <c r="DS75" s="424">
        <v>0</v>
      </c>
      <c r="DT75" s="55"/>
      <c r="DU75" s="56"/>
      <c r="DV75" s="485"/>
      <c r="DW75" s="485"/>
      <c r="DX75" s="424">
        <v>0</v>
      </c>
      <c r="DY75" s="55"/>
      <c r="DZ75" s="56"/>
      <c r="EA75" s="485"/>
      <c r="EB75" s="485"/>
      <c r="EC75" s="424">
        <v>0</v>
      </c>
      <c r="ED75" s="55"/>
      <c r="EE75" s="56"/>
      <c r="EF75" s="485"/>
      <c r="EG75" s="485"/>
      <c r="EH75" s="424">
        <v>0</v>
      </c>
      <c r="EI75" s="55"/>
      <c r="EJ75" s="56"/>
      <c r="EK75" s="485"/>
      <c r="EL75" s="485"/>
      <c r="EM75" s="56">
        <v>0</v>
      </c>
      <c r="EN75" s="414"/>
      <c r="EP75" s="144"/>
    </row>
    <row r="76" spans="4:146" ht="12.75" hidden="1" customHeight="1" x14ac:dyDescent="0.3">
      <c r="D76" s="144" t="s">
        <v>383</v>
      </c>
      <c r="F76" s="400"/>
      <c r="G76" s="400"/>
      <c r="H76" s="424">
        <v>0</v>
      </c>
      <c r="I76" s="55"/>
      <c r="J76" s="56"/>
      <c r="K76" s="485"/>
      <c r="L76" s="485"/>
      <c r="M76" s="424">
        <v>0</v>
      </c>
      <c r="N76" s="55"/>
      <c r="O76" s="56"/>
      <c r="P76" s="485"/>
      <c r="Q76" s="485"/>
      <c r="R76" s="424">
        <v>0</v>
      </c>
      <c r="S76" s="55"/>
      <c r="T76" s="56"/>
      <c r="U76" s="485"/>
      <c r="V76" s="485"/>
      <c r="W76" s="424">
        <v>0</v>
      </c>
      <c r="X76" s="55"/>
      <c r="Y76" s="56"/>
      <c r="Z76" s="485"/>
      <c r="AA76" s="485"/>
      <c r="AB76" s="424">
        <v>0</v>
      </c>
      <c r="AC76" s="55"/>
      <c r="AD76" s="56"/>
      <c r="AE76" s="485"/>
      <c r="AF76" s="485"/>
      <c r="AG76" s="424">
        <v>0</v>
      </c>
      <c r="AH76" s="55"/>
      <c r="AI76" s="56"/>
      <c r="AJ76" s="485"/>
      <c r="AK76" s="485"/>
      <c r="AL76" s="424">
        <v>0</v>
      </c>
      <c r="AM76" s="55"/>
      <c r="AN76" s="56"/>
      <c r="AO76" s="485"/>
      <c r="AP76" s="485"/>
      <c r="AQ76" s="424">
        <v>0</v>
      </c>
      <c r="AR76" s="55"/>
      <c r="AS76" s="56"/>
      <c r="AT76" s="485"/>
      <c r="AU76" s="485"/>
      <c r="AV76" s="424">
        <v>0</v>
      </c>
      <c r="AW76" s="55"/>
      <c r="AX76" s="56"/>
      <c r="AY76" s="485"/>
      <c r="AZ76" s="485"/>
      <c r="BA76" s="424">
        <v>0</v>
      </c>
      <c r="BB76" s="55"/>
      <c r="BC76" s="56"/>
      <c r="BD76" s="485"/>
      <c r="BE76" s="485"/>
      <c r="BF76" s="424">
        <v>0</v>
      </c>
      <c r="BG76" s="55"/>
      <c r="BH76" s="56"/>
      <c r="BI76" s="485"/>
      <c r="BJ76" s="485"/>
      <c r="BK76" s="424">
        <v>0</v>
      </c>
      <c r="BL76" s="55"/>
      <c r="BM76" s="56"/>
      <c r="BN76" s="485"/>
      <c r="BO76" s="485"/>
      <c r="BP76" s="424">
        <v>0</v>
      </c>
      <c r="BQ76" s="55"/>
      <c r="BR76" s="56"/>
      <c r="BS76" s="485"/>
      <c r="BT76" s="485"/>
      <c r="BU76" s="56">
        <v>0</v>
      </c>
      <c r="BV76" s="55"/>
      <c r="BW76" s="56"/>
      <c r="BX76" s="485"/>
      <c r="BY76" s="485"/>
      <c r="BZ76" s="424">
        <v>0</v>
      </c>
      <c r="CA76" s="55"/>
      <c r="CB76" s="56"/>
      <c r="CC76" s="485"/>
      <c r="CD76" s="485"/>
      <c r="CE76" s="424">
        <v>0</v>
      </c>
      <c r="CF76" s="55"/>
      <c r="CG76" s="56"/>
      <c r="CH76" s="485"/>
      <c r="CI76" s="485"/>
      <c r="CJ76" s="424">
        <v>0</v>
      </c>
      <c r="CK76" s="55"/>
      <c r="CL76" s="56"/>
      <c r="CM76" s="485"/>
      <c r="CN76" s="485"/>
      <c r="CO76" s="424">
        <v>0</v>
      </c>
      <c r="CP76" s="55"/>
      <c r="CQ76" s="56"/>
      <c r="CR76" s="485"/>
      <c r="CS76" s="485"/>
      <c r="CT76" s="424">
        <v>0</v>
      </c>
      <c r="CU76" s="55"/>
      <c r="CV76" s="56"/>
      <c r="CW76" s="485"/>
      <c r="CX76" s="485"/>
      <c r="CY76" s="424">
        <v>0</v>
      </c>
      <c r="CZ76" s="55"/>
      <c r="DA76" s="56"/>
      <c r="DB76" s="485"/>
      <c r="DC76" s="485"/>
      <c r="DD76" s="424">
        <v>0</v>
      </c>
      <c r="DE76" s="55"/>
      <c r="DF76" s="56"/>
      <c r="DG76" s="485"/>
      <c r="DH76" s="485"/>
      <c r="DI76" s="424">
        <v>0</v>
      </c>
      <c r="DJ76" s="55"/>
      <c r="DK76" s="56"/>
      <c r="DL76" s="485"/>
      <c r="DM76" s="485"/>
      <c r="DN76" s="424">
        <v>0</v>
      </c>
      <c r="DO76" s="55"/>
      <c r="DP76" s="56"/>
      <c r="DQ76" s="485"/>
      <c r="DR76" s="485"/>
      <c r="DS76" s="424">
        <v>0</v>
      </c>
      <c r="DT76" s="55"/>
      <c r="DU76" s="56"/>
      <c r="DV76" s="485"/>
      <c r="DW76" s="485"/>
      <c r="DX76" s="424">
        <v>0</v>
      </c>
      <c r="DY76" s="55"/>
      <c r="DZ76" s="56"/>
      <c r="EA76" s="485"/>
      <c r="EB76" s="485"/>
      <c r="EC76" s="424">
        <v>0</v>
      </c>
      <c r="ED76" s="55"/>
      <c r="EE76" s="56"/>
      <c r="EF76" s="485"/>
      <c r="EG76" s="485"/>
      <c r="EH76" s="424">
        <v>0</v>
      </c>
      <c r="EI76" s="55"/>
      <c r="EJ76" s="56"/>
      <c r="EK76" s="485"/>
      <c r="EL76" s="485"/>
      <c r="EM76" s="56">
        <v>0</v>
      </c>
      <c r="EN76" s="414"/>
      <c r="EP76" s="144"/>
    </row>
    <row r="77" spans="4:146" ht="12.75" hidden="1" customHeight="1" x14ac:dyDescent="0.3">
      <c r="D77" s="144" t="s">
        <v>384</v>
      </c>
      <c r="F77" s="400"/>
      <c r="G77" s="400"/>
      <c r="H77" s="424">
        <v>0</v>
      </c>
      <c r="I77" s="55"/>
      <c r="J77" s="56"/>
      <c r="K77" s="485"/>
      <c r="L77" s="485"/>
      <c r="M77" s="424">
        <v>0</v>
      </c>
      <c r="N77" s="55"/>
      <c r="O77" s="56"/>
      <c r="P77" s="485"/>
      <c r="Q77" s="485"/>
      <c r="R77" s="424">
        <v>0</v>
      </c>
      <c r="S77" s="55"/>
      <c r="T77" s="56"/>
      <c r="U77" s="485"/>
      <c r="V77" s="485"/>
      <c r="W77" s="424">
        <v>0</v>
      </c>
      <c r="X77" s="55"/>
      <c r="Y77" s="56"/>
      <c r="Z77" s="485"/>
      <c r="AA77" s="485"/>
      <c r="AB77" s="424">
        <v>0</v>
      </c>
      <c r="AC77" s="55"/>
      <c r="AD77" s="56"/>
      <c r="AE77" s="485"/>
      <c r="AF77" s="485"/>
      <c r="AG77" s="424">
        <v>0</v>
      </c>
      <c r="AH77" s="55"/>
      <c r="AI77" s="56"/>
      <c r="AJ77" s="485"/>
      <c r="AK77" s="485"/>
      <c r="AL77" s="424">
        <v>0</v>
      </c>
      <c r="AM77" s="55"/>
      <c r="AN77" s="56"/>
      <c r="AO77" s="485"/>
      <c r="AP77" s="485"/>
      <c r="AQ77" s="424">
        <v>0</v>
      </c>
      <c r="AR77" s="55"/>
      <c r="AS77" s="56"/>
      <c r="AT77" s="485"/>
      <c r="AU77" s="485"/>
      <c r="AV77" s="424">
        <v>0</v>
      </c>
      <c r="AW77" s="55"/>
      <c r="AX77" s="56"/>
      <c r="AY77" s="485"/>
      <c r="AZ77" s="485"/>
      <c r="BA77" s="424">
        <v>0</v>
      </c>
      <c r="BB77" s="55"/>
      <c r="BC77" s="56"/>
      <c r="BD77" s="485"/>
      <c r="BE77" s="485"/>
      <c r="BF77" s="424">
        <v>0</v>
      </c>
      <c r="BG77" s="55"/>
      <c r="BH77" s="56"/>
      <c r="BI77" s="485"/>
      <c r="BJ77" s="485"/>
      <c r="BK77" s="424">
        <v>0</v>
      </c>
      <c r="BL77" s="55"/>
      <c r="BM77" s="56"/>
      <c r="BN77" s="485"/>
      <c r="BO77" s="485"/>
      <c r="BP77" s="424">
        <v>0</v>
      </c>
      <c r="BQ77" s="55"/>
      <c r="BR77" s="56"/>
      <c r="BS77" s="485"/>
      <c r="BT77" s="485"/>
      <c r="BU77" s="56">
        <v>0</v>
      </c>
      <c r="BV77" s="55"/>
      <c r="BW77" s="56"/>
      <c r="BX77" s="485"/>
      <c r="BY77" s="485"/>
      <c r="BZ77" s="424">
        <v>0</v>
      </c>
      <c r="CA77" s="55"/>
      <c r="CB77" s="56"/>
      <c r="CC77" s="485"/>
      <c r="CD77" s="485"/>
      <c r="CE77" s="424">
        <v>0</v>
      </c>
      <c r="CF77" s="55"/>
      <c r="CG77" s="56"/>
      <c r="CH77" s="485"/>
      <c r="CI77" s="485"/>
      <c r="CJ77" s="424">
        <v>0</v>
      </c>
      <c r="CK77" s="55"/>
      <c r="CL77" s="56"/>
      <c r="CM77" s="485"/>
      <c r="CN77" s="485"/>
      <c r="CO77" s="424">
        <v>0</v>
      </c>
      <c r="CP77" s="55"/>
      <c r="CQ77" s="56"/>
      <c r="CR77" s="485"/>
      <c r="CS77" s="485"/>
      <c r="CT77" s="424">
        <v>0</v>
      </c>
      <c r="CU77" s="55"/>
      <c r="CV77" s="56"/>
      <c r="CW77" s="485"/>
      <c r="CX77" s="485"/>
      <c r="CY77" s="424">
        <v>0</v>
      </c>
      <c r="CZ77" s="55"/>
      <c r="DA77" s="56"/>
      <c r="DB77" s="485"/>
      <c r="DC77" s="485"/>
      <c r="DD77" s="424">
        <v>0</v>
      </c>
      <c r="DE77" s="55"/>
      <c r="DF77" s="56"/>
      <c r="DG77" s="485"/>
      <c r="DH77" s="485"/>
      <c r="DI77" s="424">
        <v>0</v>
      </c>
      <c r="DJ77" s="55"/>
      <c r="DK77" s="56"/>
      <c r="DL77" s="485"/>
      <c r="DM77" s="485"/>
      <c r="DN77" s="424">
        <v>0</v>
      </c>
      <c r="DO77" s="55"/>
      <c r="DP77" s="56"/>
      <c r="DQ77" s="485"/>
      <c r="DR77" s="485"/>
      <c r="DS77" s="424">
        <v>0</v>
      </c>
      <c r="DT77" s="55"/>
      <c r="DU77" s="56"/>
      <c r="DV77" s="485"/>
      <c r="DW77" s="485"/>
      <c r="DX77" s="424">
        <v>0</v>
      </c>
      <c r="DY77" s="55"/>
      <c r="DZ77" s="56"/>
      <c r="EA77" s="485"/>
      <c r="EB77" s="485"/>
      <c r="EC77" s="424">
        <v>0</v>
      </c>
      <c r="ED77" s="55"/>
      <c r="EE77" s="56"/>
      <c r="EF77" s="485"/>
      <c r="EG77" s="485"/>
      <c r="EH77" s="424">
        <v>0</v>
      </c>
      <c r="EI77" s="55"/>
      <c r="EJ77" s="56"/>
      <c r="EK77" s="485"/>
      <c r="EL77" s="485"/>
      <c r="EM77" s="56">
        <v>0</v>
      </c>
      <c r="EN77" s="414"/>
      <c r="EP77" s="144"/>
    </row>
    <row r="78" spans="4:146" ht="12.75" hidden="1" customHeight="1" x14ac:dyDescent="0.3">
      <c r="D78" s="144" t="s">
        <v>385</v>
      </c>
      <c r="F78" s="400"/>
      <c r="G78" s="400"/>
      <c r="H78" s="424">
        <v>0</v>
      </c>
      <c r="I78" s="55"/>
      <c r="J78" s="56"/>
      <c r="K78" s="485"/>
      <c r="L78" s="485"/>
      <c r="M78" s="424">
        <v>0</v>
      </c>
      <c r="N78" s="55"/>
      <c r="O78" s="56"/>
      <c r="P78" s="485"/>
      <c r="Q78" s="485"/>
      <c r="R78" s="424">
        <v>0</v>
      </c>
      <c r="S78" s="55"/>
      <c r="T78" s="56"/>
      <c r="U78" s="485"/>
      <c r="V78" s="485"/>
      <c r="W78" s="424">
        <v>0</v>
      </c>
      <c r="X78" s="55"/>
      <c r="Y78" s="56"/>
      <c r="Z78" s="485"/>
      <c r="AA78" s="485"/>
      <c r="AB78" s="424">
        <v>0</v>
      </c>
      <c r="AC78" s="55"/>
      <c r="AD78" s="56"/>
      <c r="AE78" s="485"/>
      <c r="AF78" s="485"/>
      <c r="AG78" s="424">
        <v>0</v>
      </c>
      <c r="AH78" s="55"/>
      <c r="AI78" s="56"/>
      <c r="AJ78" s="485"/>
      <c r="AK78" s="485"/>
      <c r="AL78" s="424">
        <v>0</v>
      </c>
      <c r="AM78" s="55"/>
      <c r="AN78" s="56"/>
      <c r="AO78" s="485"/>
      <c r="AP78" s="485"/>
      <c r="AQ78" s="424">
        <v>0</v>
      </c>
      <c r="AR78" s="55"/>
      <c r="AS78" s="56"/>
      <c r="AT78" s="485"/>
      <c r="AU78" s="485"/>
      <c r="AV78" s="424">
        <v>0</v>
      </c>
      <c r="AW78" s="55"/>
      <c r="AX78" s="56"/>
      <c r="AY78" s="485"/>
      <c r="AZ78" s="485"/>
      <c r="BA78" s="424">
        <v>0</v>
      </c>
      <c r="BB78" s="55"/>
      <c r="BC78" s="56"/>
      <c r="BD78" s="485"/>
      <c r="BE78" s="485"/>
      <c r="BF78" s="424">
        <v>0</v>
      </c>
      <c r="BG78" s="55"/>
      <c r="BH78" s="56"/>
      <c r="BI78" s="485"/>
      <c r="BJ78" s="485"/>
      <c r="BK78" s="424">
        <v>0</v>
      </c>
      <c r="BL78" s="55"/>
      <c r="BM78" s="56"/>
      <c r="BN78" s="485"/>
      <c r="BO78" s="485"/>
      <c r="BP78" s="424">
        <v>0</v>
      </c>
      <c r="BQ78" s="55"/>
      <c r="BR78" s="56"/>
      <c r="BS78" s="485"/>
      <c r="BT78" s="485"/>
      <c r="BU78" s="56">
        <v>0</v>
      </c>
      <c r="BV78" s="55"/>
      <c r="BW78" s="56"/>
      <c r="BX78" s="485"/>
      <c r="BY78" s="485"/>
      <c r="BZ78" s="424">
        <v>0</v>
      </c>
      <c r="CA78" s="55"/>
      <c r="CB78" s="56"/>
      <c r="CC78" s="485"/>
      <c r="CD78" s="485"/>
      <c r="CE78" s="424">
        <v>0</v>
      </c>
      <c r="CF78" s="55"/>
      <c r="CG78" s="56"/>
      <c r="CH78" s="485"/>
      <c r="CI78" s="485"/>
      <c r="CJ78" s="424">
        <v>0</v>
      </c>
      <c r="CK78" s="55"/>
      <c r="CL78" s="56"/>
      <c r="CM78" s="485"/>
      <c r="CN78" s="485"/>
      <c r="CO78" s="424">
        <v>0</v>
      </c>
      <c r="CP78" s="55"/>
      <c r="CQ78" s="56"/>
      <c r="CR78" s="485"/>
      <c r="CS78" s="485"/>
      <c r="CT78" s="424">
        <v>0</v>
      </c>
      <c r="CU78" s="55"/>
      <c r="CV78" s="56"/>
      <c r="CW78" s="485"/>
      <c r="CX78" s="485"/>
      <c r="CY78" s="424">
        <v>0</v>
      </c>
      <c r="CZ78" s="55"/>
      <c r="DA78" s="56"/>
      <c r="DB78" s="485"/>
      <c r="DC78" s="485"/>
      <c r="DD78" s="424">
        <v>0</v>
      </c>
      <c r="DE78" s="55"/>
      <c r="DF78" s="56"/>
      <c r="DG78" s="485"/>
      <c r="DH78" s="485"/>
      <c r="DI78" s="424">
        <v>0</v>
      </c>
      <c r="DJ78" s="55"/>
      <c r="DK78" s="56"/>
      <c r="DL78" s="485"/>
      <c r="DM78" s="485"/>
      <c r="DN78" s="424">
        <v>0</v>
      </c>
      <c r="DO78" s="55"/>
      <c r="DP78" s="56"/>
      <c r="DQ78" s="485"/>
      <c r="DR78" s="485"/>
      <c r="DS78" s="424">
        <v>0</v>
      </c>
      <c r="DT78" s="55"/>
      <c r="DU78" s="56"/>
      <c r="DV78" s="485"/>
      <c r="DW78" s="485"/>
      <c r="DX78" s="424">
        <v>0</v>
      </c>
      <c r="DY78" s="55"/>
      <c r="DZ78" s="56"/>
      <c r="EA78" s="485"/>
      <c r="EB78" s="485"/>
      <c r="EC78" s="424">
        <v>0</v>
      </c>
      <c r="ED78" s="55"/>
      <c r="EE78" s="56"/>
      <c r="EF78" s="485"/>
      <c r="EG78" s="485"/>
      <c r="EH78" s="424">
        <v>0</v>
      </c>
      <c r="EI78" s="55"/>
      <c r="EJ78" s="56"/>
      <c r="EK78" s="485"/>
      <c r="EL78" s="485"/>
      <c r="EM78" s="56">
        <v>0</v>
      </c>
      <c r="EN78" s="414"/>
      <c r="EP78" s="144"/>
    </row>
    <row r="79" spans="4:146" ht="12.75" hidden="1" customHeight="1" x14ac:dyDescent="0.3">
      <c r="D79" s="144" t="s">
        <v>387</v>
      </c>
      <c r="F79" s="400"/>
      <c r="G79" s="400"/>
      <c r="H79" s="424">
        <v>0</v>
      </c>
      <c r="I79" s="55"/>
      <c r="J79" s="56"/>
      <c r="K79" s="485"/>
      <c r="L79" s="485"/>
      <c r="M79" s="424">
        <v>0</v>
      </c>
      <c r="N79" s="55"/>
      <c r="O79" s="56"/>
      <c r="P79" s="485"/>
      <c r="Q79" s="485"/>
      <c r="R79" s="424">
        <v>0</v>
      </c>
      <c r="S79" s="55"/>
      <c r="T79" s="56"/>
      <c r="U79" s="485"/>
      <c r="V79" s="485"/>
      <c r="W79" s="424">
        <v>0</v>
      </c>
      <c r="X79" s="55"/>
      <c r="Y79" s="56"/>
      <c r="Z79" s="485"/>
      <c r="AA79" s="485"/>
      <c r="AB79" s="424">
        <v>0</v>
      </c>
      <c r="AC79" s="55"/>
      <c r="AD79" s="56"/>
      <c r="AE79" s="485"/>
      <c r="AF79" s="485"/>
      <c r="AG79" s="424">
        <v>0</v>
      </c>
      <c r="AH79" s="55"/>
      <c r="AI79" s="56"/>
      <c r="AJ79" s="485"/>
      <c r="AK79" s="485"/>
      <c r="AL79" s="424">
        <v>0</v>
      </c>
      <c r="AM79" s="55"/>
      <c r="AN79" s="56"/>
      <c r="AO79" s="485"/>
      <c r="AP79" s="485"/>
      <c r="AQ79" s="424">
        <v>0</v>
      </c>
      <c r="AR79" s="55"/>
      <c r="AS79" s="56"/>
      <c r="AT79" s="485"/>
      <c r="AU79" s="485"/>
      <c r="AV79" s="424">
        <v>0</v>
      </c>
      <c r="AW79" s="55"/>
      <c r="AX79" s="56"/>
      <c r="AY79" s="485"/>
      <c r="AZ79" s="485"/>
      <c r="BA79" s="424">
        <v>0</v>
      </c>
      <c r="BB79" s="55"/>
      <c r="BC79" s="56"/>
      <c r="BD79" s="485"/>
      <c r="BE79" s="485"/>
      <c r="BF79" s="424">
        <v>0</v>
      </c>
      <c r="BG79" s="55"/>
      <c r="BH79" s="56"/>
      <c r="BI79" s="485"/>
      <c r="BJ79" s="485"/>
      <c r="BK79" s="424">
        <v>0</v>
      </c>
      <c r="BL79" s="55"/>
      <c r="BM79" s="56"/>
      <c r="BN79" s="485"/>
      <c r="BO79" s="485"/>
      <c r="BP79" s="424">
        <v>0</v>
      </c>
      <c r="BQ79" s="55"/>
      <c r="BR79" s="56"/>
      <c r="BS79" s="485"/>
      <c r="BT79" s="485"/>
      <c r="BU79" s="56">
        <v>0</v>
      </c>
      <c r="BV79" s="55"/>
      <c r="BW79" s="56"/>
      <c r="BX79" s="485"/>
      <c r="BY79" s="485"/>
      <c r="BZ79" s="424">
        <v>0</v>
      </c>
      <c r="CA79" s="55"/>
      <c r="CB79" s="56"/>
      <c r="CC79" s="485"/>
      <c r="CD79" s="485"/>
      <c r="CE79" s="424">
        <v>0</v>
      </c>
      <c r="CF79" s="55"/>
      <c r="CG79" s="56"/>
      <c r="CH79" s="485"/>
      <c r="CI79" s="485"/>
      <c r="CJ79" s="424">
        <v>0</v>
      </c>
      <c r="CK79" s="55"/>
      <c r="CL79" s="56"/>
      <c r="CM79" s="485"/>
      <c r="CN79" s="485"/>
      <c r="CO79" s="424">
        <v>0</v>
      </c>
      <c r="CP79" s="55"/>
      <c r="CQ79" s="56"/>
      <c r="CR79" s="485"/>
      <c r="CS79" s="485"/>
      <c r="CT79" s="424">
        <v>0</v>
      </c>
      <c r="CU79" s="55"/>
      <c r="CV79" s="56"/>
      <c r="CW79" s="485"/>
      <c r="CX79" s="485"/>
      <c r="CY79" s="424">
        <v>0</v>
      </c>
      <c r="CZ79" s="55"/>
      <c r="DA79" s="56"/>
      <c r="DB79" s="485"/>
      <c r="DC79" s="485"/>
      <c r="DD79" s="424">
        <v>0</v>
      </c>
      <c r="DE79" s="55"/>
      <c r="DF79" s="56"/>
      <c r="DG79" s="485"/>
      <c r="DH79" s="485"/>
      <c r="DI79" s="424">
        <v>0</v>
      </c>
      <c r="DJ79" s="55"/>
      <c r="DK79" s="56"/>
      <c r="DL79" s="485"/>
      <c r="DM79" s="485"/>
      <c r="DN79" s="424">
        <v>0</v>
      </c>
      <c r="DO79" s="55"/>
      <c r="DP79" s="56"/>
      <c r="DQ79" s="485"/>
      <c r="DR79" s="485"/>
      <c r="DS79" s="424">
        <v>0</v>
      </c>
      <c r="DT79" s="55"/>
      <c r="DU79" s="56"/>
      <c r="DV79" s="485"/>
      <c r="DW79" s="485"/>
      <c r="DX79" s="424">
        <v>0</v>
      </c>
      <c r="DY79" s="55"/>
      <c r="DZ79" s="56"/>
      <c r="EA79" s="485"/>
      <c r="EB79" s="485"/>
      <c r="EC79" s="424">
        <v>0</v>
      </c>
      <c r="ED79" s="55"/>
      <c r="EE79" s="56"/>
      <c r="EF79" s="485"/>
      <c r="EG79" s="485"/>
      <c r="EH79" s="424">
        <v>0</v>
      </c>
      <c r="EI79" s="55"/>
      <c r="EJ79" s="56"/>
      <c r="EK79" s="485"/>
      <c r="EL79" s="485"/>
      <c r="EM79" s="56">
        <v>0</v>
      </c>
      <c r="EN79" s="414"/>
      <c r="EP79" s="144"/>
    </row>
    <row r="80" spans="4:146" ht="12.75" hidden="1" customHeight="1" x14ac:dyDescent="0.3">
      <c r="D80" s="144" t="s">
        <v>388</v>
      </c>
      <c r="F80" s="400"/>
      <c r="G80" s="400"/>
      <c r="H80" s="424">
        <v>0</v>
      </c>
      <c r="I80" s="55"/>
      <c r="J80" s="56"/>
      <c r="K80" s="485"/>
      <c r="L80" s="485"/>
      <c r="M80" s="424">
        <v>0</v>
      </c>
      <c r="N80" s="55"/>
      <c r="O80" s="56"/>
      <c r="P80" s="485"/>
      <c r="Q80" s="485"/>
      <c r="R80" s="424">
        <v>0</v>
      </c>
      <c r="S80" s="55"/>
      <c r="T80" s="56"/>
      <c r="U80" s="485"/>
      <c r="V80" s="485"/>
      <c r="W80" s="424">
        <v>0</v>
      </c>
      <c r="X80" s="55"/>
      <c r="Y80" s="56"/>
      <c r="Z80" s="485"/>
      <c r="AA80" s="485"/>
      <c r="AB80" s="424">
        <v>0</v>
      </c>
      <c r="AC80" s="55"/>
      <c r="AD80" s="56"/>
      <c r="AE80" s="485"/>
      <c r="AF80" s="485"/>
      <c r="AG80" s="424">
        <v>0</v>
      </c>
      <c r="AH80" s="55"/>
      <c r="AI80" s="56"/>
      <c r="AJ80" s="485"/>
      <c r="AK80" s="485"/>
      <c r="AL80" s="424">
        <v>0</v>
      </c>
      <c r="AM80" s="55"/>
      <c r="AN80" s="56"/>
      <c r="AO80" s="485"/>
      <c r="AP80" s="485"/>
      <c r="AQ80" s="424">
        <v>0</v>
      </c>
      <c r="AR80" s="55"/>
      <c r="AS80" s="56"/>
      <c r="AT80" s="485"/>
      <c r="AU80" s="485"/>
      <c r="AV80" s="424">
        <v>0</v>
      </c>
      <c r="AW80" s="55"/>
      <c r="AX80" s="56"/>
      <c r="AY80" s="485"/>
      <c r="AZ80" s="485"/>
      <c r="BA80" s="424">
        <v>0</v>
      </c>
      <c r="BB80" s="55"/>
      <c r="BC80" s="56"/>
      <c r="BD80" s="485"/>
      <c r="BE80" s="485"/>
      <c r="BF80" s="424">
        <v>0</v>
      </c>
      <c r="BG80" s="55"/>
      <c r="BH80" s="56"/>
      <c r="BI80" s="485"/>
      <c r="BJ80" s="485"/>
      <c r="BK80" s="424">
        <v>0</v>
      </c>
      <c r="BL80" s="55"/>
      <c r="BM80" s="56"/>
      <c r="BN80" s="485"/>
      <c r="BO80" s="485"/>
      <c r="BP80" s="424">
        <v>0</v>
      </c>
      <c r="BQ80" s="55"/>
      <c r="BR80" s="56"/>
      <c r="BS80" s="485"/>
      <c r="BT80" s="485"/>
      <c r="BU80" s="56">
        <v>0</v>
      </c>
      <c r="BV80" s="55"/>
      <c r="BW80" s="56"/>
      <c r="BX80" s="485"/>
      <c r="BY80" s="485"/>
      <c r="BZ80" s="424">
        <v>0</v>
      </c>
      <c r="CA80" s="55"/>
      <c r="CB80" s="56"/>
      <c r="CC80" s="485"/>
      <c r="CD80" s="485"/>
      <c r="CE80" s="424">
        <v>0</v>
      </c>
      <c r="CF80" s="55"/>
      <c r="CG80" s="56"/>
      <c r="CH80" s="485"/>
      <c r="CI80" s="485"/>
      <c r="CJ80" s="424">
        <v>0</v>
      </c>
      <c r="CK80" s="55"/>
      <c r="CL80" s="56"/>
      <c r="CM80" s="485"/>
      <c r="CN80" s="485"/>
      <c r="CO80" s="424">
        <v>0</v>
      </c>
      <c r="CP80" s="55"/>
      <c r="CQ80" s="56"/>
      <c r="CR80" s="485"/>
      <c r="CS80" s="485"/>
      <c r="CT80" s="424">
        <v>0</v>
      </c>
      <c r="CU80" s="55"/>
      <c r="CV80" s="56"/>
      <c r="CW80" s="485"/>
      <c r="CX80" s="485"/>
      <c r="CY80" s="424">
        <v>0</v>
      </c>
      <c r="CZ80" s="55"/>
      <c r="DA80" s="56"/>
      <c r="DB80" s="485"/>
      <c r="DC80" s="485"/>
      <c r="DD80" s="424">
        <v>0</v>
      </c>
      <c r="DE80" s="55"/>
      <c r="DF80" s="56"/>
      <c r="DG80" s="485"/>
      <c r="DH80" s="485"/>
      <c r="DI80" s="424">
        <v>0</v>
      </c>
      <c r="DJ80" s="55"/>
      <c r="DK80" s="56"/>
      <c r="DL80" s="485"/>
      <c r="DM80" s="485"/>
      <c r="DN80" s="424">
        <v>0</v>
      </c>
      <c r="DO80" s="55"/>
      <c r="DP80" s="56"/>
      <c r="DQ80" s="485"/>
      <c r="DR80" s="485"/>
      <c r="DS80" s="424">
        <v>0</v>
      </c>
      <c r="DT80" s="55"/>
      <c r="DU80" s="56"/>
      <c r="DV80" s="485"/>
      <c r="DW80" s="485"/>
      <c r="DX80" s="424">
        <v>0</v>
      </c>
      <c r="DY80" s="55"/>
      <c r="DZ80" s="56"/>
      <c r="EA80" s="485"/>
      <c r="EB80" s="485"/>
      <c r="EC80" s="424">
        <v>0</v>
      </c>
      <c r="ED80" s="55"/>
      <c r="EE80" s="56"/>
      <c r="EF80" s="485"/>
      <c r="EG80" s="485"/>
      <c r="EH80" s="424">
        <v>0</v>
      </c>
      <c r="EI80" s="55"/>
      <c r="EJ80" s="56"/>
      <c r="EK80" s="485"/>
      <c r="EL80" s="485"/>
      <c r="EM80" s="56">
        <v>0</v>
      </c>
      <c r="EN80" s="414"/>
      <c r="EP80" s="144"/>
    </row>
    <row r="81" spans="4:146" ht="12.75" hidden="1" customHeight="1" x14ac:dyDescent="0.3">
      <c r="D81" s="144" t="s">
        <v>389</v>
      </c>
      <c r="F81" s="400"/>
      <c r="G81" s="400"/>
      <c r="H81" s="56">
        <v>0</v>
      </c>
      <c r="I81" s="55"/>
      <c r="J81" s="56"/>
      <c r="K81" s="485"/>
      <c r="L81" s="485"/>
      <c r="M81" s="56">
        <v>0</v>
      </c>
      <c r="N81" s="55"/>
      <c r="O81" s="56"/>
      <c r="P81" s="485"/>
      <c r="Q81" s="485"/>
      <c r="R81" s="56">
        <v>0</v>
      </c>
      <c r="S81" s="55"/>
      <c r="T81" s="56"/>
      <c r="U81" s="485"/>
      <c r="V81" s="485"/>
      <c r="W81" s="56">
        <v>0</v>
      </c>
      <c r="X81" s="55"/>
      <c r="Y81" s="56"/>
      <c r="Z81" s="485"/>
      <c r="AA81" s="485"/>
      <c r="AB81" s="56">
        <v>0</v>
      </c>
      <c r="AC81" s="55"/>
      <c r="AD81" s="56"/>
      <c r="AE81" s="485"/>
      <c r="AF81" s="485"/>
      <c r="AG81" s="56">
        <v>0</v>
      </c>
      <c r="AH81" s="55"/>
      <c r="AI81" s="56"/>
      <c r="AJ81" s="485"/>
      <c r="AK81" s="485"/>
      <c r="AL81" s="56">
        <v>0</v>
      </c>
      <c r="AM81" s="55"/>
      <c r="AN81" s="56"/>
      <c r="AO81" s="485"/>
      <c r="AP81" s="485"/>
      <c r="AQ81" s="56">
        <v>0</v>
      </c>
      <c r="AR81" s="55"/>
      <c r="AS81" s="56"/>
      <c r="AT81" s="485"/>
      <c r="AU81" s="485"/>
      <c r="AV81" s="56">
        <v>0</v>
      </c>
      <c r="AW81" s="55"/>
      <c r="AX81" s="56"/>
      <c r="AY81" s="485"/>
      <c r="AZ81" s="485"/>
      <c r="BA81" s="56">
        <v>0</v>
      </c>
      <c r="BB81" s="55"/>
      <c r="BC81" s="56"/>
      <c r="BD81" s="485"/>
      <c r="BE81" s="485"/>
      <c r="BF81" s="56">
        <v>0</v>
      </c>
      <c r="BG81" s="55"/>
      <c r="BH81" s="56"/>
      <c r="BI81" s="485"/>
      <c r="BJ81" s="485"/>
      <c r="BK81" s="56">
        <v>0</v>
      </c>
      <c r="BL81" s="55"/>
      <c r="BM81" s="56"/>
      <c r="BN81" s="485"/>
      <c r="BO81" s="485"/>
      <c r="BP81" s="56">
        <v>0</v>
      </c>
      <c r="BQ81" s="55"/>
      <c r="BR81" s="56"/>
      <c r="BS81" s="485"/>
      <c r="BT81" s="485"/>
      <c r="BU81" s="56">
        <v>0</v>
      </c>
      <c r="BV81" s="55"/>
      <c r="BW81" s="56"/>
      <c r="BX81" s="485"/>
      <c r="BY81" s="485"/>
      <c r="BZ81" s="56">
        <v>0</v>
      </c>
      <c r="CA81" s="55"/>
      <c r="CB81" s="56"/>
      <c r="CC81" s="485"/>
      <c r="CD81" s="485"/>
      <c r="CE81" s="56">
        <v>0</v>
      </c>
      <c r="CF81" s="55"/>
      <c r="CG81" s="56"/>
      <c r="CH81" s="485"/>
      <c r="CI81" s="485"/>
      <c r="CJ81" s="56">
        <v>0</v>
      </c>
      <c r="CK81" s="55"/>
      <c r="CL81" s="56"/>
      <c r="CM81" s="485"/>
      <c r="CN81" s="485"/>
      <c r="CO81" s="56">
        <v>0</v>
      </c>
      <c r="CP81" s="55"/>
      <c r="CQ81" s="56"/>
      <c r="CR81" s="485"/>
      <c r="CS81" s="485"/>
      <c r="CT81" s="56">
        <v>0</v>
      </c>
      <c r="CU81" s="55"/>
      <c r="CV81" s="56"/>
      <c r="CW81" s="485"/>
      <c r="CX81" s="485"/>
      <c r="CY81" s="56">
        <v>0</v>
      </c>
      <c r="CZ81" s="55"/>
      <c r="DA81" s="56"/>
      <c r="DB81" s="485"/>
      <c r="DC81" s="485"/>
      <c r="DD81" s="56">
        <v>0</v>
      </c>
      <c r="DE81" s="55"/>
      <c r="DF81" s="56"/>
      <c r="DG81" s="485"/>
      <c r="DH81" s="485"/>
      <c r="DI81" s="56">
        <v>0</v>
      </c>
      <c r="DJ81" s="55"/>
      <c r="DK81" s="56"/>
      <c r="DL81" s="485"/>
      <c r="DM81" s="485"/>
      <c r="DN81" s="56">
        <v>0</v>
      </c>
      <c r="DO81" s="55"/>
      <c r="DP81" s="56"/>
      <c r="DQ81" s="485"/>
      <c r="DR81" s="485"/>
      <c r="DS81" s="56">
        <v>0</v>
      </c>
      <c r="DT81" s="55"/>
      <c r="DU81" s="56"/>
      <c r="DV81" s="485"/>
      <c r="DW81" s="485"/>
      <c r="DX81" s="56">
        <v>0</v>
      </c>
      <c r="DY81" s="55"/>
      <c r="DZ81" s="56"/>
      <c r="EA81" s="485"/>
      <c r="EB81" s="485"/>
      <c r="EC81" s="56">
        <v>0</v>
      </c>
      <c r="ED81" s="55"/>
      <c r="EE81" s="56"/>
      <c r="EF81" s="485"/>
      <c r="EG81" s="485"/>
      <c r="EH81" s="56">
        <v>0</v>
      </c>
      <c r="EI81" s="55"/>
      <c r="EJ81" s="56"/>
      <c r="EK81" s="485"/>
      <c r="EL81" s="485"/>
      <c r="EM81" s="56">
        <v>0</v>
      </c>
      <c r="EN81" s="414"/>
      <c r="EP81" s="144"/>
    </row>
    <row r="82" spans="4:146" ht="12.75" hidden="1" customHeight="1" x14ac:dyDescent="0.3">
      <c r="D82" s="144" t="s">
        <v>391</v>
      </c>
      <c r="F82" s="400"/>
      <c r="G82" s="400"/>
      <c r="H82" s="56">
        <v>0</v>
      </c>
      <c r="I82" s="55"/>
      <c r="J82" s="56"/>
      <c r="K82" s="485"/>
      <c r="L82" s="485"/>
      <c r="M82" s="56">
        <v>0</v>
      </c>
      <c r="N82" s="55"/>
      <c r="O82" s="56"/>
      <c r="P82" s="485"/>
      <c r="Q82" s="485"/>
      <c r="R82" s="56">
        <v>0</v>
      </c>
      <c r="S82" s="55"/>
      <c r="T82" s="56"/>
      <c r="U82" s="485"/>
      <c r="V82" s="485"/>
      <c r="W82" s="56">
        <v>0</v>
      </c>
      <c r="X82" s="55"/>
      <c r="Y82" s="56"/>
      <c r="Z82" s="485"/>
      <c r="AA82" s="485"/>
      <c r="AB82" s="56">
        <v>0</v>
      </c>
      <c r="AC82" s="55"/>
      <c r="AD82" s="56"/>
      <c r="AE82" s="485"/>
      <c r="AF82" s="485"/>
      <c r="AG82" s="56">
        <v>0</v>
      </c>
      <c r="AH82" s="55"/>
      <c r="AI82" s="56"/>
      <c r="AJ82" s="485"/>
      <c r="AK82" s="485"/>
      <c r="AL82" s="56">
        <v>0</v>
      </c>
      <c r="AM82" s="55"/>
      <c r="AN82" s="56"/>
      <c r="AO82" s="485"/>
      <c r="AP82" s="485"/>
      <c r="AQ82" s="56">
        <v>0</v>
      </c>
      <c r="AR82" s="55"/>
      <c r="AS82" s="56"/>
      <c r="AT82" s="485"/>
      <c r="AU82" s="485"/>
      <c r="AV82" s="56">
        <v>0</v>
      </c>
      <c r="AW82" s="55"/>
      <c r="AX82" s="56"/>
      <c r="AY82" s="485"/>
      <c r="AZ82" s="485"/>
      <c r="BA82" s="56">
        <v>0</v>
      </c>
      <c r="BB82" s="55"/>
      <c r="BC82" s="56"/>
      <c r="BD82" s="485"/>
      <c r="BE82" s="485"/>
      <c r="BF82" s="56">
        <v>0</v>
      </c>
      <c r="BG82" s="55"/>
      <c r="BH82" s="56"/>
      <c r="BI82" s="485"/>
      <c r="BJ82" s="485"/>
      <c r="BK82" s="56">
        <v>0</v>
      </c>
      <c r="BL82" s="55"/>
      <c r="BM82" s="56"/>
      <c r="BN82" s="485"/>
      <c r="BO82" s="485"/>
      <c r="BP82" s="56">
        <v>0</v>
      </c>
      <c r="BQ82" s="55"/>
      <c r="BR82" s="56"/>
      <c r="BS82" s="485"/>
      <c r="BT82" s="485"/>
      <c r="BU82" s="56">
        <v>0</v>
      </c>
      <c r="BV82" s="55"/>
      <c r="BW82" s="56"/>
      <c r="BX82" s="485"/>
      <c r="BY82" s="485"/>
      <c r="BZ82" s="56">
        <v>0</v>
      </c>
      <c r="CA82" s="55"/>
      <c r="CB82" s="56"/>
      <c r="CC82" s="485"/>
      <c r="CD82" s="485"/>
      <c r="CE82" s="56">
        <v>0</v>
      </c>
      <c r="CF82" s="55"/>
      <c r="CG82" s="56"/>
      <c r="CH82" s="485"/>
      <c r="CI82" s="485"/>
      <c r="CJ82" s="56">
        <v>0</v>
      </c>
      <c r="CK82" s="55"/>
      <c r="CL82" s="56"/>
      <c r="CM82" s="485"/>
      <c r="CN82" s="485"/>
      <c r="CO82" s="56">
        <v>0</v>
      </c>
      <c r="CP82" s="55"/>
      <c r="CQ82" s="56"/>
      <c r="CR82" s="485"/>
      <c r="CS82" s="485"/>
      <c r="CT82" s="56">
        <v>0</v>
      </c>
      <c r="CU82" s="55"/>
      <c r="CV82" s="56"/>
      <c r="CW82" s="485"/>
      <c r="CX82" s="485"/>
      <c r="CY82" s="56">
        <v>0</v>
      </c>
      <c r="CZ82" s="55"/>
      <c r="DA82" s="56"/>
      <c r="DB82" s="485"/>
      <c r="DC82" s="485"/>
      <c r="DD82" s="56">
        <v>0</v>
      </c>
      <c r="DE82" s="55"/>
      <c r="DF82" s="56"/>
      <c r="DG82" s="485"/>
      <c r="DH82" s="485"/>
      <c r="DI82" s="56">
        <v>0</v>
      </c>
      <c r="DJ82" s="55"/>
      <c r="DK82" s="56"/>
      <c r="DL82" s="485"/>
      <c r="DM82" s="485"/>
      <c r="DN82" s="56">
        <v>0</v>
      </c>
      <c r="DO82" s="55"/>
      <c r="DP82" s="56"/>
      <c r="DQ82" s="485"/>
      <c r="DR82" s="485"/>
      <c r="DS82" s="56">
        <v>0</v>
      </c>
      <c r="DT82" s="55"/>
      <c r="DU82" s="56"/>
      <c r="DV82" s="485"/>
      <c r="DW82" s="485"/>
      <c r="DX82" s="56">
        <v>0</v>
      </c>
      <c r="DY82" s="55"/>
      <c r="DZ82" s="56"/>
      <c r="EA82" s="485"/>
      <c r="EB82" s="485"/>
      <c r="EC82" s="56">
        <v>0</v>
      </c>
      <c r="ED82" s="55"/>
      <c r="EE82" s="56"/>
      <c r="EF82" s="485"/>
      <c r="EG82" s="485"/>
      <c r="EH82" s="56">
        <v>0</v>
      </c>
      <c r="EI82" s="55"/>
      <c r="EJ82" s="56"/>
      <c r="EK82" s="485"/>
      <c r="EL82" s="485"/>
      <c r="EM82" s="56">
        <v>0</v>
      </c>
      <c r="EN82" s="55"/>
      <c r="EP82" s="144"/>
    </row>
    <row r="83" spans="4:146" ht="12.75" hidden="1" customHeight="1" x14ac:dyDescent="0.3">
      <c r="D83" s="144" t="s">
        <v>392</v>
      </c>
      <c r="F83" s="400"/>
      <c r="G83" s="400"/>
      <c r="H83" s="56">
        <v>0</v>
      </c>
      <c r="I83" s="55"/>
      <c r="J83" s="56"/>
      <c r="K83" s="485"/>
      <c r="L83" s="485"/>
      <c r="M83" s="56">
        <v>0</v>
      </c>
      <c r="N83" s="55"/>
      <c r="O83" s="56"/>
      <c r="P83" s="485"/>
      <c r="Q83" s="485"/>
      <c r="R83" s="56">
        <v>0</v>
      </c>
      <c r="S83" s="55"/>
      <c r="T83" s="56"/>
      <c r="U83" s="485"/>
      <c r="V83" s="485"/>
      <c r="W83" s="56">
        <v>0</v>
      </c>
      <c r="X83" s="55"/>
      <c r="Y83" s="56"/>
      <c r="Z83" s="485"/>
      <c r="AA83" s="485"/>
      <c r="AB83" s="56">
        <v>0</v>
      </c>
      <c r="AC83" s="55"/>
      <c r="AD83" s="56"/>
      <c r="AE83" s="485"/>
      <c r="AF83" s="485"/>
      <c r="AG83" s="56">
        <v>0</v>
      </c>
      <c r="AH83" s="55"/>
      <c r="AI83" s="56"/>
      <c r="AJ83" s="485"/>
      <c r="AK83" s="485"/>
      <c r="AL83" s="56">
        <v>0</v>
      </c>
      <c r="AM83" s="55"/>
      <c r="AN83" s="56"/>
      <c r="AO83" s="485"/>
      <c r="AP83" s="485"/>
      <c r="AQ83" s="56">
        <v>0</v>
      </c>
      <c r="AR83" s="55"/>
      <c r="AS83" s="56"/>
      <c r="AT83" s="485"/>
      <c r="AU83" s="485"/>
      <c r="AV83" s="56">
        <v>0</v>
      </c>
      <c r="AW83" s="55"/>
      <c r="AX83" s="56"/>
      <c r="AY83" s="485"/>
      <c r="AZ83" s="485"/>
      <c r="BA83" s="56">
        <v>0</v>
      </c>
      <c r="BB83" s="55"/>
      <c r="BC83" s="56"/>
      <c r="BD83" s="485"/>
      <c r="BE83" s="485"/>
      <c r="BF83" s="56">
        <v>0</v>
      </c>
      <c r="BG83" s="55"/>
      <c r="BH83" s="56"/>
      <c r="BI83" s="485"/>
      <c r="BJ83" s="485"/>
      <c r="BK83" s="56">
        <v>0</v>
      </c>
      <c r="BL83" s="55"/>
      <c r="BM83" s="56"/>
      <c r="BN83" s="485"/>
      <c r="BO83" s="485"/>
      <c r="BP83" s="56">
        <v>0</v>
      </c>
      <c r="BQ83" s="55"/>
      <c r="BR83" s="56"/>
      <c r="BS83" s="485"/>
      <c r="BT83" s="485"/>
      <c r="BU83" s="56">
        <v>0</v>
      </c>
      <c r="BV83" s="55"/>
      <c r="BW83" s="56"/>
      <c r="BX83" s="485"/>
      <c r="BY83" s="485"/>
      <c r="BZ83" s="56">
        <v>0</v>
      </c>
      <c r="CA83" s="55"/>
      <c r="CB83" s="56"/>
      <c r="CC83" s="485"/>
      <c r="CD83" s="485"/>
      <c r="CE83" s="56">
        <v>0</v>
      </c>
      <c r="CF83" s="55"/>
      <c r="CG83" s="56"/>
      <c r="CH83" s="485"/>
      <c r="CI83" s="485"/>
      <c r="CJ83" s="56">
        <v>0</v>
      </c>
      <c r="CK83" s="55"/>
      <c r="CL83" s="56"/>
      <c r="CM83" s="485"/>
      <c r="CN83" s="485"/>
      <c r="CO83" s="56">
        <v>0</v>
      </c>
      <c r="CP83" s="55"/>
      <c r="CQ83" s="56"/>
      <c r="CR83" s="485"/>
      <c r="CS83" s="485"/>
      <c r="CT83" s="56">
        <v>0</v>
      </c>
      <c r="CU83" s="55"/>
      <c r="CV83" s="56"/>
      <c r="CW83" s="485"/>
      <c r="CX83" s="485"/>
      <c r="CY83" s="56">
        <v>0</v>
      </c>
      <c r="CZ83" s="55"/>
      <c r="DA83" s="56"/>
      <c r="DB83" s="485"/>
      <c r="DC83" s="485"/>
      <c r="DD83" s="56">
        <v>0</v>
      </c>
      <c r="DE83" s="55"/>
      <c r="DF83" s="56"/>
      <c r="DG83" s="485"/>
      <c r="DH83" s="485"/>
      <c r="DI83" s="56">
        <v>0</v>
      </c>
      <c r="DJ83" s="55"/>
      <c r="DK83" s="56"/>
      <c r="DL83" s="485"/>
      <c r="DM83" s="485"/>
      <c r="DN83" s="56">
        <v>0</v>
      </c>
      <c r="DO83" s="55"/>
      <c r="DP83" s="56"/>
      <c r="DQ83" s="485"/>
      <c r="DR83" s="485"/>
      <c r="DS83" s="56">
        <v>0</v>
      </c>
      <c r="DT83" s="55"/>
      <c r="DU83" s="56"/>
      <c r="DV83" s="485"/>
      <c r="DW83" s="485"/>
      <c r="DX83" s="56">
        <v>0</v>
      </c>
      <c r="DY83" s="55"/>
      <c r="DZ83" s="56"/>
      <c r="EA83" s="485"/>
      <c r="EB83" s="485"/>
      <c r="EC83" s="56">
        <v>0</v>
      </c>
      <c r="ED83" s="55"/>
      <c r="EE83" s="56"/>
      <c r="EF83" s="485"/>
      <c r="EG83" s="485"/>
      <c r="EH83" s="56">
        <v>0</v>
      </c>
      <c r="EI83" s="55"/>
      <c r="EJ83" s="56"/>
      <c r="EK83" s="485"/>
      <c r="EL83" s="485"/>
      <c r="EM83" s="56">
        <v>0</v>
      </c>
      <c r="EN83" s="55"/>
      <c r="EP83" s="144"/>
    </row>
    <row r="84" spans="4:146" ht="12.75" hidden="1" customHeight="1" x14ac:dyDescent="0.3">
      <c r="D84" s="144" t="s">
        <v>454</v>
      </c>
      <c r="F84" s="400"/>
      <c r="G84" s="400"/>
      <c r="H84" s="56">
        <v>0</v>
      </c>
      <c r="I84" s="55"/>
      <c r="J84" s="56"/>
      <c r="K84" s="485"/>
      <c r="L84" s="485"/>
      <c r="M84" s="56">
        <v>0</v>
      </c>
      <c r="N84" s="55"/>
      <c r="O84" s="56"/>
      <c r="P84" s="485"/>
      <c r="Q84" s="485"/>
      <c r="R84" s="56">
        <v>0</v>
      </c>
      <c r="S84" s="55"/>
      <c r="T84" s="56"/>
      <c r="U84" s="485"/>
      <c r="V84" s="485"/>
      <c r="W84" s="56">
        <v>0</v>
      </c>
      <c r="X84" s="55"/>
      <c r="Y84" s="56"/>
      <c r="Z84" s="485"/>
      <c r="AA84" s="485"/>
      <c r="AB84" s="56">
        <v>0</v>
      </c>
      <c r="AC84" s="55"/>
      <c r="AD84" s="56"/>
      <c r="AE84" s="485"/>
      <c r="AF84" s="485"/>
      <c r="AG84" s="56">
        <v>0</v>
      </c>
      <c r="AH84" s="55"/>
      <c r="AI84" s="56"/>
      <c r="AJ84" s="485"/>
      <c r="AK84" s="485"/>
      <c r="AL84" s="56">
        <v>0</v>
      </c>
      <c r="AM84" s="55"/>
      <c r="AN84" s="56"/>
      <c r="AO84" s="485"/>
      <c r="AP84" s="485"/>
      <c r="AQ84" s="56">
        <v>0</v>
      </c>
      <c r="AR84" s="55"/>
      <c r="AS84" s="56"/>
      <c r="AT84" s="485"/>
      <c r="AU84" s="485"/>
      <c r="AV84" s="56">
        <v>0</v>
      </c>
      <c r="AW84" s="55"/>
      <c r="AX84" s="56"/>
      <c r="AY84" s="485"/>
      <c r="AZ84" s="485"/>
      <c r="BA84" s="56">
        <v>0</v>
      </c>
      <c r="BB84" s="55"/>
      <c r="BC84" s="56"/>
      <c r="BD84" s="485"/>
      <c r="BE84" s="485"/>
      <c r="BF84" s="56">
        <v>0</v>
      </c>
      <c r="BG84" s="55"/>
      <c r="BH84" s="56"/>
      <c r="BI84" s="485"/>
      <c r="BJ84" s="485"/>
      <c r="BK84" s="56">
        <v>0</v>
      </c>
      <c r="BL84" s="55"/>
      <c r="BM84" s="56"/>
      <c r="BN84" s="485"/>
      <c r="BO84" s="485"/>
      <c r="BP84" s="56">
        <v>0</v>
      </c>
      <c r="BQ84" s="55"/>
      <c r="BR84" s="56"/>
      <c r="BS84" s="485"/>
      <c r="BT84" s="485"/>
      <c r="BU84" s="56">
        <v>0</v>
      </c>
      <c r="BV84" s="55"/>
      <c r="BW84" s="56"/>
      <c r="BX84" s="485"/>
      <c r="BY84" s="485"/>
      <c r="BZ84" s="56">
        <v>0</v>
      </c>
      <c r="CA84" s="55"/>
      <c r="CB84" s="56"/>
      <c r="CC84" s="485"/>
      <c r="CD84" s="485"/>
      <c r="CE84" s="56">
        <v>0</v>
      </c>
      <c r="CF84" s="55"/>
      <c r="CG84" s="56"/>
      <c r="CH84" s="485"/>
      <c r="CI84" s="485"/>
      <c r="CJ84" s="56">
        <v>0</v>
      </c>
      <c r="CK84" s="55"/>
      <c r="CL84" s="56"/>
      <c r="CM84" s="485"/>
      <c r="CN84" s="485"/>
      <c r="CO84" s="56">
        <v>0</v>
      </c>
      <c r="CP84" s="55"/>
      <c r="CQ84" s="56"/>
      <c r="CR84" s="485"/>
      <c r="CS84" s="485"/>
      <c r="CT84" s="56">
        <v>0</v>
      </c>
      <c r="CU84" s="55"/>
      <c r="CV84" s="56"/>
      <c r="CW84" s="485"/>
      <c r="CX84" s="485"/>
      <c r="CY84" s="56">
        <v>0</v>
      </c>
      <c r="CZ84" s="55"/>
      <c r="DA84" s="56"/>
      <c r="DB84" s="485"/>
      <c r="DC84" s="485"/>
      <c r="DD84" s="56">
        <v>0</v>
      </c>
      <c r="DE84" s="55"/>
      <c r="DF84" s="56"/>
      <c r="DG84" s="485"/>
      <c r="DH84" s="485"/>
      <c r="DI84" s="56">
        <v>0</v>
      </c>
      <c r="DJ84" s="55"/>
      <c r="DK84" s="56"/>
      <c r="DL84" s="485"/>
      <c r="DM84" s="485"/>
      <c r="DN84" s="56">
        <v>0</v>
      </c>
      <c r="DO84" s="55"/>
      <c r="DP84" s="56"/>
      <c r="DQ84" s="485"/>
      <c r="DR84" s="485"/>
      <c r="DS84" s="56">
        <v>0</v>
      </c>
      <c r="DT84" s="55"/>
      <c r="DU84" s="56"/>
      <c r="DV84" s="485"/>
      <c r="DW84" s="485"/>
      <c r="DX84" s="56">
        <v>0</v>
      </c>
      <c r="DY84" s="55"/>
      <c r="DZ84" s="56"/>
      <c r="EA84" s="485"/>
      <c r="EB84" s="485"/>
      <c r="EC84" s="56">
        <v>0</v>
      </c>
      <c r="ED84" s="55"/>
      <c r="EE84" s="56"/>
      <c r="EF84" s="485"/>
      <c r="EG84" s="485"/>
      <c r="EH84" s="56">
        <v>0</v>
      </c>
      <c r="EI84" s="55"/>
      <c r="EJ84" s="56"/>
      <c r="EK84" s="485"/>
      <c r="EL84" s="485"/>
      <c r="EM84" s="56">
        <v>0</v>
      </c>
      <c r="EN84" s="55"/>
      <c r="EP84" s="144"/>
    </row>
    <row r="85" spans="4:146" ht="12.75" hidden="1" customHeight="1" x14ac:dyDescent="0.3">
      <c r="D85" s="144" t="s">
        <v>455</v>
      </c>
      <c r="F85" s="400"/>
      <c r="G85" s="400"/>
      <c r="H85" s="56">
        <v>0</v>
      </c>
      <c r="I85" s="55"/>
      <c r="J85" s="56"/>
      <c r="K85" s="485"/>
      <c r="L85" s="485"/>
      <c r="M85" s="56">
        <v>0</v>
      </c>
      <c r="N85" s="55"/>
      <c r="O85" s="56"/>
      <c r="P85" s="485"/>
      <c r="Q85" s="485"/>
      <c r="R85" s="56">
        <v>0</v>
      </c>
      <c r="S85" s="55"/>
      <c r="T85" s="56"/>
      <c r="U85" s="485"/>
      <c r="V85" s="485"/>
      <c r="W85" s="56">
        <v>0</v>
      </c>
      <c r="X85" s="55"/>
      <c r="Y85" s="56"/>
      <c r="Z85" s="485"/>
      <c r="AA85" s="485"/>
      <c r="AB85" s="56">
        <v>0</v>
      </c>
      <c r="AC85" s="55"/>
      <c r="AD85" s="56"/>
      <c r="AE85" s="485"/>
      <c r="AF85" s="485"/>
      <c r="AG85" s="56">
        <v>0</v>
      </c>
      <c r="AH85" s="55"/>
      <c r="AI85" s="56"/>
      <c r="AJ85" s="485"/>
      <c r="AK85" s="485"/>
      <c r="AL85" s="56">
        <v>0</v>
      </c>
      <c r="AM85" s="55"/>
      <c r="AN85" s="56"/>
      <c r="AO85" s="485"/>
      <c r="AP85" s="485"/>
      <c r="AQ85" s="56">
        <v>0</v>
      </c>
      <c r="AR85" s="55"/>
      <c r="AS85" s="56"/>
      <c r="AT85" s="485"/>
      <c r="AU85" s="485"/>
      <c r="AV85" s="56">
        <v>0</v>
      </c>
      <c r="AW85" s="55"/>
      <c r="AX85" s="56"/>
      <c r="AY85" s="485"/>
      <c r="AZ85" s="485"/>
      <c r="BA85" s="56">
        <v>0</v>
      </c>
      <c r="BB85" s="55"/>
      <c r="BC85" s="56"/>
      <c r="BD85" s="485"/>
      <c r="BE85" s="485"/>
      <c r="BF85" s="56">
        <v>0</v>
      </c>
      <c r="BG85" s="55"/>
      <c r="BH85" s="56"/>
      <c r="BI85" s="485"/>
      <c r="BJ85" s="485"/>
      <c r="BK85" s="56">
        <v>0</v>
      </c>
      <c r="BL85" s="55"/>
      <c r="BM85" s="56"/>
      <c r="BN85" s="485"/>
      <c r="BO85" s="485"/>
      <c r="BP85" s="56">
        <v>0</v>
      </c>
      <c r="BQ85" s="55"/>
      <c r="BR85" s="56"/>
      <c r="BS85" s="485"/>
      <c r="BT85" s="485"/>
      <c r="BU85" s="56">
        <v>0</v>
      </c>
      <c r="BV85" s="55"/>
      <c r="BW85" s="56"/>
      <c r="BX85" s="485"/>
      <c r="BY85" s="485"/>
      <c r="BZ85" s="56">
        <v>0</v>
      </c>
      <c r="CA85" s="55"/>
      <c r="CB85" s="56"/>
      <c r="CC85" s="485"/>
      <c r="CD85" s="485"/>
      <c r="CE85" s="56">
        <v>0</v>
      </c>
      <c r="CF85" s="55"/>
      <c r="CG85" s="56"/>
      <c r="CH85" s="485"/>
      <c r="CI85" s="485"/>
      <c r="CJ85" s="56">
        <v>0</v>
      </c>
      <c r="CK85" s="55"/>
      <c r="CL85" s="56"/>
      <c r="CM85" s="485"/>
      <c r="CN85" s="485"/>
      <c r="CO85" s="56">
        <v>0</v>
      </c>
      <c r="CP85" s="55"/>
      <c r="CQ85" s="56"/>
      <c r="CR85" s="485"/>
      <c r="CS85" s="485"/>
      <c r="CT85" s="56">
        <v>0</v>
      </c>
      <c r="CU85" s="55"/>
      <c r="CV85" s="56"/>
      <c r="CW85" s="485"/>
      <c r="CX85" s="485"/>
      <c r="CY85" s="56">
        <v>0</v>
      </c>
      <c r="CZ85" s="55"/>
      <c r="DA85" s="56"/>
      <c r="DB85" s="485"/>
      <c r="DC85" s="485"/>
      <c r="DD85" s="56">
        <v>0</v>
      </c>
      <c r="DE85" s="55"/>
      <c r="DF85" s="56"/>
      <c r="DG85" s="485"/>
      <c r="DH85" s="485"/>
      <c r="DI85" s="56">
        <v>0</v>
      </c>
      <c r="DJ85" s="55"/>
      <c r="DK85" s="56"/>
      <c r="DL85" s="485"/>
      <c r="DM85" s="485"/>
      <c r="DN85" s="56">
        <v>0</v>
      </c>
      <c r="DO85" s="55"/>
      <c r="DP85" s="56"/>
      <c r="DQ85" s="485"/>
      <c r="DR85" s="485"/>
      <c r="DS85" s="56">
        <v>0</v>
      </c>
      <c r="DT85" s="55"/>
      <c r="DU85" s="56"/>
      <c r="DV85" s="485"/>
      <c r="DW85" s="485"/>
      <c r="DX85" s="56">
        <v>0</v>
      </c>
      <c r="DY85" s="55"/>
      <c r="DZ85" s="56"/>
      <c r="EA85" s="485"/>
      <c r="EB85" s="485"/>
      <c r="EC85" s="56">
        <v>0</v>
      </c>
      <c r="ED85" s="55"/>
      <c r="EE85" s="56"/>
      <c r="EF85" s="485"/>
      <c r="EG85" s="485"/>
      <c r="EH85" s="56">
        <v>0</v>
      </c>
      <c r="EI85" s="55"/>
      <c r="EJ85" s="56"/>
      <c r="EK85" s="485"/>
      <c r="EL85" s="485"/>
      <c r="EM85" s="56">
        <v>0</v>
      </c>
      <c r="EN85" s="55"/>
      <c r="EP85" s="144"/>
    </row>
    <row r="86" spans="4:146" ht="12.75" hidden="1" customHeight="1" x14ac:dyDescent="0.3">
      <c r="D86" s="144" t="s">
        <v>456</v>
      </c>
      <c r="F86" s="400"/>
      <c r="G86" s="400"/>
      <c r="H86" s="56">
        <v>0</v>
      </c>
      <c r="I86" s="55"/>
      <c r="J86" s="56"/>
      <c r="K86" s="485"/>
      <c r="L86" s="485"/>
      <c r="M86" s="56">
        <v>0</v>
      </c>
      <c r="N86" s="55"/>
      <c r="O86" s="56"/>
      <c r="P86" s="485"/>
      <c r="Q86" s="485"/>
      <c r="R86" s="56">
        <v>0</v>
      </c>
      <c r="S86" s="55"/>
      <c r="T86" s="56"/>
      <c r="U86" s="485"/>
      <c r="V86" s="485"/>
      <c r="W86" s="56">
        <v>0</v>
      </c>
      <c r="X86" s="55"/>
      <c r="Y86" s="56"/>
      <c r="Z86" s="485"/>
      <c r="AA86" s="485"/>
      <c r="AB86" s="56">
        <v>0</v>
      </c>
      <c r="AC86" s="55"/>
      <c r="AD86" s="56"/>
      <c r="AE86" s="485"/>
      <c r="AF86" s="485"/>
      <c r="AG86" s="56">
        <v>0</v>
      </c>
      <c r="AH86" s="55"/>
      <c r="AI86" s="56"/>
      <c r="AJ86" s="485"/>
      <c r="AK86" s="485"/>
      <c r="AL86" s="56">
        <v>0</v>
      </c>
      <c r="AM86" s="55"/>
      <c r="AN86" s="56"/>
      <c r="AO86" s="485"/>
      <c r="AP86" s="485"/>
      <c r="AQ86" s="56">
        <v>0</v>
      </c>
      <c r="AR86" s="55"/>
      <c r="AS86" s="56"/>
      <c r="AT86" s="485"/>
      <c r="AU86" s="485"/>
      <c r="AV86" s="56">
        <v>0</v>
      </c>
      <c r="AW86" s="55"/>
      <c r="AX86" s="56"/>
      <c r="AY86" s="485"/>
      <c r="AZ86" s="485"/>
      <c r="BA86" s="56">
        <v>0</v>
      </c>
      <c r="BB86" s="55"/>
      <c r="BC86" s="56"/>
      <c r="BD86" s="485"/>
      <c r="BE86" s="485"/>
      <c r="BF86" s="56">
        <v>0</v>
      </c>
      <c r="BG86" s="55"/>
      <c r="BH86" s="56"/>
      <c r="BI86" s="485"/>
      <c r="BJ86" s="485"/>
      <c r="BK86" s="56">
        <v>0</v>
      </c>
      <c r="BL86" s="55"/>
      <c r="BM86" s="56"/>
      <c r="BN86" s="485"/>
      <c r="BO86" s="485"/>
      <c r="BP86" s="56">
        <v>0</v>
      </c>
      <c r="BQ86" s="55"/>
      <c r="BR86" s="56"/>
      <c r="BS86" s="485"/>
      <c r="BT86" s="485"/>
      <c r="BU86" s="56">
        <v>0</v>
      </c>
      <c r="BV86" s="55"/>
      <c r="BW86" s="56"/>
      <c r="BX86" s="485"/>
      <c r="BY86" s="485"/>
      <c r="BZ86" s="56">
        <v>0</v>
      </c>
      <c r="CA86" s="55"/>
      <c r="CB86" s="56"/>
      <c r="CC86" s="485"/>
      <c r="CD86" s="485"/>
      <c r="CE86" s="56">
        <v>0</v>
      </c>
      <c r="CF86" s="55"/>
      <c r="CG86" s="56"/>
      <c r="CH86" s="485"/>
      <c r="CI86" s="485"/>
      <c r="CJ86" s="56">
        <v>0</v>
      </c>
      <c r="CK86" s="55"/>
      <c r="CL86" s="56"/>
      <c r="CM86" s="485"/>
      <c r="CN86" s="485"/>
      <c r="CO86" s="56">
        <v>0</v>
      </c>
      <c r="CP86" s="55"/>
      <c r="CQ86" s="56"/>
      <c r="CR86" s="485"/>
      <c r="CS86" s="485"/>
      <c r="CT86" s="56">
        <v>0</v>
      </c>
      <c r="CU86" s="55"/>
      <c r="CV86" s="56"/>
      <c r="CW86" s="485"/>
      <c r="CX86" s="485"/>
      <c r="CY86" s="56">
        <v>0</v>
      </c>
      <c r="CZ86" s="55"/>
      <c r="DA86" s="56"/>
      <c r="DB86" s="485"/>
      <c r="DC86" s="485"/>
      <c r="DD86" s="56">
        <v>0</v>
      </c>
      <c r="DE86" s="55"/>
      <c r="DF86" s="56"/>
      <c r="DG86" s="485"/>
      <c r="DH86" s="485"/>
      <c r="DI86" s="56">
        <v>0</v>
      </c>
      <c r="DJ86" s="55"/>
      <c r="DK86" s="56"/>
      <c r="DL86" s="485"/>
      <c r="DM86" s="485"/>
      <c r="DN86" s="56">
        <v>0</v>
      </c>
      <c r="DO86" s="55"/>
      <c r="DP86" s="56"/>
      <c r="DQ86" s="485"/>
      <c r="DR86" s="485"/>
      <c r="DS86" s="56">
        <v>0</v>
      </c>
      <c r="DT86" s="55"/>
      <c r="DU86" s="56"/>
      <c r="DV86" s="485"/>
      <c r="DW86" s="485"/>
      <c r="DX86" s="56">
        <v>0</v>
      </c>
      <c r="DY86" s="55"/>
      <c r="DZ86" s="56"/>
      <c r="EA86" s="485"/>
      <c r="EB86" s="485"/>
      <c r="EC86" s="56">
        <v>0</v>
      </c>
      <c r="ED86" s="55"/>
      <c r="EE86" s="56"/>
      <c r="EF86" s="485"/>
      <c r="EG86" s="485"/>
      <c r="EH86" s="56">
        <v>0</v>
      </c>
      <c r="EI86" s="55"/>
      <c r="EJ86" s="56"/>
      <c r="EK86" s="485"/>
      <c r="EL86" s="485"/>
      <c r="EM86" s="56">
        <v>0</v>
      </c>
      <c r="EN86" s="55"/>
      <c r="EP86" s="144"/>
    </row>
    <row r="87" spans="4:146" ht="12.75" hidden="1" customHeight="1" x14ac:dyDescent="0.3">
      <c r="D87" s="144" t="s">
        <v>457</v>
      </c>
      <c r="F87" s="400"/>
      <c r="G87" s="400"/>
      <c r="H87" s="56">
        <v>0</v>
      </c>
      <c r="I87" s="55"/>
      <c r="J87" s="56"/>
      <c r="K87" s="485"/>
      <c r="L87" s="485"/>
      <c r="M87" s="56">
        <v>0</v>
      </c>
      <c r="N87" s="55"/>
      <c r="O87" s="56"/>
      <c r="P87" s="485"/>
      <c r="Q87" s="485"/>
      <c r="R87" s="56">
        <v>0</v>
      </c>
      <c r="S87" s="55"/>
      <c r="T87" s="56"/>
      <c r="U87" s="485"/>
      <c r="V87" s="485"/>
      <c r="W87" s="56">
        <v>0</v>
      </c>
      <c r="X87" s="55"/>
      <c r="Y87" s="56"/>
      <c r="Z87" s="485"/>
      <c r="AA87" s="485"/>
      <c r="AB87" s="56">
        <v>0</v>
      </c>
      <c r="AC87" s="55"/>
      <c r="AD87" s="56"/>
      <c r="AE87" s="485"/>
      <c r="AF87" s="485"/>
      <c r="AG87" s="56">
        <v>0</v>
      </c>
      <c r="AH87" s="55"/>
      <c r="AI87" s="56"/>
      <c r="AJ87" s="485"/>
      <c r="AK87" s="485"/>
      <c r="AL87" s="56">
        <v>0</v>
      </c>
      <c r="AM87" s="55"/>
      <c r="AN87" s="56"/>
      <c r="AO87" s="485"/>
      <c r="AP87" s="485"/>
      <c r="AQ87" s="56">
        <v>0</v>
      </c>
      <c r="AR87" s="55"/>
      <c r="AS87" s="56"/>
      <c r="AT87" s="485"/>
      <c r="AU87" s="485"/>
      <c r="AV87" s="56">
        <v>0</v>
      </c>
      <c r="AW87" s="55"/>
      <c r="AX87" s="56"/>
      <c r="AY87" s="485"/>
      <c r="AZ87" s="485"/>
      <c r="BA87" s="56">
        <v>0</v>
      </c>
      <c r="BB87" s="55"/>
      <c r="BC87" s="56"/>
      <c r="BD87" s="485"/>
      <c r="BE87" s="485"/>
      <c r="BF87" s="56">
        <v>0</v>
      </c>
      <c r="BG87" s="55"/>
      <c r="BH87" s="56"/>
      <c r="BI87" s="485"/>
      <c r="BJ87" s="485"/>
      <c r="BK87" s="56">
        <v>0</v>
      </c>
      <c r="BL87" s="55"/>
      <c r="BM87" s="56"/>
      <c r="BN87" s="485"/>
      <c r="BO87" s="485"/>
      <c r="BP87" s="56">
        <v>0</v>
      </c>
      <c r="BQ87" s="55"/>
      <c r="BR87" s="56"/>
      <c r="BS87" s="485"/>
      <c r="BT87" s="485"/>
      <c r="BU87" s="56">
        <v>0</v>
      </c>
      <c r="BV87" s="55"/>
      <c r="BW87" s="56"/>
      <c r="BX87" s="485"/>
      <c r="BY87" s="485"/>
      <c r="BZ87" s="56">
        <v>0</v>
      </c>
      <c r="CA87" s="55"/>
      <c r="CB87" s="56"/>
      <c r="CC87" s="485"/>
      <c r="CD87" s="485"/>
      <c r="CE87" s="56">
        <v>0</v>
      </c>
      <c r="CF87" s="55"/>
      <c r="CG87" s="56"/>
      <c r="CH87" s="485"/>
      <c r="CI87" s="485"/>
      <c r="CJ87" s="56">
        <v>0</v>
      </c>
      <c r="CK87" s="55"/>
      <c r="CL87" s="56"/>
      <c r="CM87" s="485"/>
      <c r="CN87" s="485"/>
      <c r="CO87" s="56">
        <v>0</v>
      </c>
      <c r="CP87" s="55"/>
      <c r="CQ87" s="56"/>
      <c r="CR87" s="485"/>
      <c r="CS87" s="485"/>
      <c r="CT87" s="56">
        <v>0</v>
      </c>
      <c r="CU87" s="55"/>
      <c r="CV87" s="56"/>
      <c r="CW87" s="485"/>
      <c r="CX87" s="485"/>
      <c r="CY87" s="56">
        <v>0</v>
      </c>
      <c r="CZ87" s="55"/>
      <c r="DA87" s="56"/>
      <c r="DB87" s="485"/>
      <c r="DC87" s="485"/>
      <c r="DD87" s="56">
        <v>0</v>
      </c>
      <c r="DE87" s="55"/>
      <c r="DF87" s="56"/>
      <c r="DG87" s="485"/>
      <c r="DH87" s="485"/>
      <c r="DI87" s="56">
        <v>0</v>
      </c>
      <c r="DJ87" s="55"/>
      <c r="DK87" s="56"/>
      <c r="DL87" s="485"/>
      <c r="DM87" s="485"/>
      <c r="DN87" s="56">
        <v>0</v>
      </c>
      <c r="DO87" s="55"/>
      <c r="DP87" s="56"/>
      <c r="DQ87" s="485"/>
      <c r="DR87" s="485"/>
      <c r="DS87" s="56">
        <v>0</v>
      </c>
      <c r="DT87" s="55"/>
      <c r="DU87" s="56"/>
      <c r="DV87" s="485"/>
      <c r="DW87" s="485"/>
      <c r="DX87" s="56">
        <v>0</v>
      </c>
      <c r="DY87" s="55"/>
      <c r="DZ87" s="56"/>
      <c r="EA87" s="485"/>
      <c r="EB87" s="485"/>
      <c r="EC87" s="56">
        <v>0</v>
      </c>
      <c r="ED87" s="55"/>
      <c r="EE87" s="56"/>
      <c r="EF87" s="485"/>
      <c r="EG87" s="485"/>
      <c r="EH87" s="56">
        <v>0</v>
      </c>
      <c r="EI87" s="55"/>
      <c r="EJ87" s="56"/>
      <c r="EK87" s="485"/>
      <c r="EL87" s="485"/>
      <c r="EM87" s="56">
        <v>0</v>
      </c>
      <c r="EN87" s="55"/>
      <c r="EP87" s="144"/>
    </row>
    <row r="88" spans="4:146" ht="12.75" hidden="1" customHeight="1" x14ac:dyDescent="0.3">
      <c r="D88" s="144" t="s">
        <v>458</v>
      </c>
      <c r="F88" s="400"/>
      <c r="G88" s="400"/>
      <c r="H88" s="56">
        <v>0</v>
      </c>
      <c r="I88" s="55"/>
      <c r="J88" s="56"/>
      <c r="K88" s="485"/>
      <c r="L88" s="485"/>
      <c r="M88" s="56">
        <v>0</v>
      </c>
      <c r="N88" s="55"/>
      <c r="O88" s="56"/>
      <c r="P88" s="485"/>
      <c r="Q88" s="485"/>
      <c r="R88" s="56">
        <v>0</v>
      </c>
      <c r="S88" s="55"/>
      <c r="T88" s="56"/>
      <c r="U88" s="485"/>
      <c r="V88" s="485"/>
      <c r="W88" s="56">
        <v>0</v>
      </c>
      <c r="X88" s="55"/>
      <c r="Y88" s="56"/>
      <c r="Z88" s="485"/>
      <c r="AA88" s="485"/>
      <c r="AB88" s="56">
        <v>0</v>
      </c>
      <c r="AC88" s="55"/>
      <c r="AD88" s="56"/>
      <c r="AE88" s="485"/>
      <c r="AF88" s="485"/>
      <c r="AG88" s="56">
        <v>0</v>
      </c>
      <c r="AH88" s="55"/>
      <c r="AI88" s="56"/>
      <c r="AJ88" s="485"/>
      <c r="AK88" s="485"/>
      <c r="AL88" s="56">
        <v>0</v>
      </c>
      <c r="AM88" s="55"/>
      <c r="AN88" s="56"/>
      <c r="AO88" s="485"/>
      <c r="AP88" s="485"/>
      <c r="AQ88" s="56">
        <v>0</v>
      </c>
      <c r="AR88" s="55"/>
      <c r="AS88" s="56"/>
      <c r="AT88" s="485"/>
      <c r="AU88" s="485"/>
      <c r="AV88" s="56">
        <v>0</v>
      </c>
      <c r="AW88" s="55"/>
      <c r="AX88" s="56"/>
      <c r="AY88" s="485"/>
      <c r="AZ88" s="485"/>
      <c r="BA88" s="56">
        <v>0</v>
      </c>
      <c r="BB88" s="55"/>
      <c r="BC88" s="56"/>
      <c r="BD88" s="485"/>
      <c r="BE88" s="485"/>
      <c r="BF88" s="56">
        <v>0</v>
      </c>
      <c r="BG88" s="55"/>
      <c r="BH88" s="56"/>
      <c r="BI88" s="485"/>
      <c r="BJ88" s="485"/>
      <c r="BK88" s="56">
        <v>0</v>
      </c>
      <c r="BL88" s="55"/>
      <c r="BM88" s="56"/>
      <c r="BN88" s="485"/>
      <c r="BO88" s="485"/>
      <c r="BP88" s="56">
        <v>0</v>
      </c>
      <c r="BQ88" s="55"/>
      <c r="BR88" s="56"/>
      <c r="BS88" s="485"/>
      <c r="BT88" s="485"/>
      <c r="BU88" s="56">
        <v>0</v>
      </c>
      <c r="BV88" s="55"/>
      <c r="BW88" s="56"/>
      <c r="BX88" s="485"/>
      <c r="BY88" s="485"/>
      <c r="BZ88" s="56">
        <v>0</v>
      </c>
      <c r="CA88" s="55"/>
      <c r="CB88" s="56"/>
      <c r="CC88" s="485"/>
      <c r="CD88" s="485"/>
      <c r="CE88" s="56">
        <v>0</v>
      </c>
      <c r="CF88" s="55"/>
      <c r="CG88" s="56"/>
      <c r="CH88" s="485"/>
      <c r="CI88" s="485"/>
      <c r="CJ88" s="56">
        <v>0</v>
      </c>
      <c r="CK88" s="55"/>
      <c r="CL88" s="56"/>
      <c r="CM88" s="485"/>
      <c r="CN88" s="485"/>
      <c r="CO88" s="56">
        <v>0</v>
      </c>
      <c r="CP88" s="55"/>
      <c r="CQ88" s="56"/>
      <c r="CR88" s="485"/>
      <c r="CS88" s="485"/>
      <c r="CT88" s="56">
        <v>0</v>
      </c>
      <c r="CU88" s="55"/>
      <c r="CV88" s="56"/>
      <c r="CW88" s="485"/>
      <c r="CX88" s="485"/>
      <c r="CY88" s="56">
        <v>0</v>
      </c>
      <c r="CZ88" s="55"/>
      <c r="DA88" s="56"/>
      <c r="DB88" s="485"/>
      <c r="DC88" s="485"/>
      <c r="DD88" s="56">
        <v>0</v>
      </c>
      <c r="DE88" s="55"/>
      <c r="DF88" s="56"/>
      <c r="DG88" s="485"/>
      <c r="DH88" s="485"/>
      <c r="DI88" s="56">
        <v>0</v>
      </c>
      <c r="DJ88" s="55"/>
      <c r="DK88" s="56"/>
      <c r="DL88" s="485"/>
      <c r="DM88" s="485"/>
      <c r="DN88" s="56">
        <v>0</v>
      </c>
      <c r="DO88" s="55"/>
      <c r="DP88" s="56"/>
      <c r="DQ88" s="485"/>
      <c r="DR88" s="485"/>
      <c r="DS88" s="56">
        <v>0</v>
      </c>
      <c r="DT88" s="55"/>
      <c r="DU88" s="56"/>
      <c r="DV88" s="485"/>
      <c r="DW88" s="485"/>
      <c r="DX88" s="56">
        <v>0</v>
      </c>
      <c r="DY88" s="55"/>
      <c r="DZ88" s="56"/>
      <c r="EA88" s="485"/>
      <c r="EB88" s="485"/>
      <c r="EC88" s="56">
        <v>0</v>
      </c>
      <c r="ED88" s="55"/>
      <c r="EE88" s="56"/>
      <c r="EF88" s="485"/>
      <c r="EG88" s="485"/>
      <c r="EH88" s="56">
        <v>0</v>
      </c>
      <c r="EI88" s="55"/>
      <c r="EJ88" s="56"/>
      <c r="EK88" s="485"/>
      <c r="EL88" s="485"/>
      <c r="EM88" s="56">
        <v>0</v>
      </c>
      <c r="EN88" s="55"/>
      <c r="EP88" s="144"/>
    </row>
    <row r="89" spans="4:146" ht="12.75" hidden="1" customHeight="1" x14ac:dyDescent="0.3">
      <c r="D89" s="144" t="s">
        <v>459</v>
      </c>
      <c r="F89" s="400"/>
      <c r="G89" s="400"/>
      <c r="H89" s="56">
        <v>0</v>
      </c>
      <c r="I89" s="55"/>
      <c r="J89" s="56"/>
      <c r="K89" s="485"/>
      <c r="L89" s="485"/>
      <c r="M89" s="56">
        <v>0</v>
      </c>
      <c r="N89" s="55"/>
      <c r="O89" s="56"/>
      <c r="P89" s="485"/>
      <c r="Q89" s="485"/>
      <c r="R89" s="56">
        <v>0</v>
      </c>
      <c r="S89" s="55"/>
      <c r="T89" s="56"/>
      <c r="U89" s="485"/>
      <c r="V89" s="485"/>
      <c r="W89" s="56">
        <v>0</v>
      </c>
      <c r="X89" s="55"/>
      <c r="Y89" s="56"/>
      <c r="Z89" s="485"/>
      <c r="AA89" s="485"/>
      <c r="AB89" s="56">
        <v>0</v>
      </c>
      <c r="AC89" s="55"/>
      <c r="AD89" s="56"/>
      <c r="AE89" s="485"/>
      <c r="AF89" s="485"/>
      <c r="AG89" s="56">
        <v>0</v>
      </c>
      <c r="AH89" s="55"/>
      <c r="AI89" s="56"/>
      <c r="AJ89" s="485"/>
      <c r="AK89" s="485"/>
      <c r="AL89" s="56">
        <v>0</v>
      </c>
      <c r="AM89" s="55"/>
      <c r="AN89" s="56"/>
      <c r="AO89" s="485"/>
      <c r="AP89" s="485"/>
      <c r="AQ89" s="56">
        <v>0</v>
      </c>
      <c r="AR89" s="55"/>
      <c r="AS89" s="56"/>
      <c r="AT89" s="485"/>
      <c r="AU89" s="485"/>
      <c r="AV89" s="56">
        <v>0</v>
      </c>
      <c r="AW89" s="55"/>
      <c r="AX89" s="56"/>
      <c r="AY89" s="485"/>
      <c r="AZ89" s="485"/>
      <c r="BA89" s="56">
        <v>0</v>
      </c>
      <c r="BB89" s="55"/>
      <c r="BC89" s="56"/>
      <c r="BD89" s="485"/>
      <c r="BE89" s="485"/>
      <c r="BF89" s="56">
        <v>0</v>
      </c>
      <c r="BG89" s="55"/>
      <c r="BH89" s="56"/>
      <c r="BI89" s="485"/>
      <c r="BJ89" s="485"/>
      <c r="BK89" s="56">
        <v>0</v>
      </c>
      <c r="BL89" s="55"/>
      <c r="BM89" s="56"/>
      <c r="BN89" s="485"/>
      <c r="BO89" s="485"/>
      <c r="BP89" s="56">
        <v>0</v>
      </c>
      <c r="BQ89" s="55"/>
      <c r="BR89" s="56"/>
      <c r="BS89" s="485"/>
      <c r="BT89" s="485"/>
      <c r="BU89" s="56">
        <v>0</v>
      </c>
      <c r="BV89" s="55"/>
      <c r="BW89" s="56"/>
      <c r="BX89" s="485"/>
      <c r="BY89" s="485"/>
      <c r="BZ89" s="56">
        <v>0</v>
      </c>
      <c r="CA89" s="55"/>
      <c r="CB89" s="56"/>
      <c r="CC89" s="485"/>
      <c r="CD89" s="485"/>
      <c r="CE89" s="56">
        <v>0</v>
      </c>
      <c r="CF89" s="55"/>
      <c r="CG89" s="56"/>
      <c r="CH89" s="485"/>
      <c r="CI89" s="485"/>
      <c r="CJ89" s="56">
        <v>0</v>
      </c>
      <c r="CK89" s="55"/>
      <c r="CL89" s="56"/>
      <c r="CM89" s="485"/>
      <c r="CN89" s="485"/>
      <c r="CO89" s="56">
        <v>0</v>
      </c>
      <c r="CP89" s="55"/>
      <c r="CQ89" s="56"/>
      <c r="CR89" s="485"/>
      <c r="CS89" s="485"/>
      <c r="CT89" s="56">
        <v>0</v>
      </c>
      <c r="CU89" s="55"/>
      <c r="CV89" s="56"/>
      <c r="CW89" s="485"/>
      <c r="CX89" s="485"/>
      <c r="CY89" s="56">
        <v>0</v>
      </c>
      <c r="CZ89" s="55"/>
      <c r="DA89" s="56"/>
      <c r="DB89" s="485"/>
      <c r="DC89" s="485"/>
      <c r="DD89" s="56">
        <v>0</v>
      </c>
      <c r="DE89" s="55"/>
      <c r="DF89" s="56"/>
      <c r="DG89" s="485"/>
      <c r="DH89" s="485"/>
      <c r="DI89" s="56">
        <v>0</v>
      </c>
      <c r="DJ89" s="55"/>
      <c r="DK89" s="56"/>
      <c r="DL89" s="485"/>
      <c r="DM89" s="485"/>
      <c r="DN89" s="56">
        <v>0</v>
      </c>
      <c r="DO89" s="55"/>
      <c r="DP89" s="56"/>
      <c r="DQ89" s="485"/>
      <c r="DR89" s="485"/>
      <c r="DS89" s="56">
        <v>0</v>
      </c>
      <c r="DT89" s="55"/>
      <c r="DU89" s="56"/>
      <c r="DV89" s="485"/>
      <c r="DW89" s="485"/>
      <c r="DX89" s="56">
        <v>0</v>
      </c>
      <c r="DY89" s="55"/>
      <c r="DZ89" s="56"/>
      <c r="EA89" s="485"/>
      <c r="EB89" s="485"/>
      <c r="EC89" s="56">
        <v>0</v>
      </c>
      <c r="ED89" s="55"/>
      <c r="EE89" s="56"/>
      <c r="EF89" s="485"/>
      <c r="EG89" s="485"/>
      <c r="EH89" s="56">
        <v>0</v>
      </c>
      <c r="EI89" s="55"/>
      <c r="EJ89" s="56"/>
      <c r="EK89" s="485"/>
      <c r="EL89" s="485"/>
      <c r="EM89" s="56">
        <v>0</v>
      </c>
      <c r="EN89" s="55"/>
      <c r="EP89" s="144"/>
    </row>
    <row r="90" spans="4:146" ht="12.75" hidden="1" customHeight="1" x14ac:dyDescent="0.3">
      <c r="D90" s="144" t="s">
        <v>395</v>
      </c>
      <c r="F90" s="400"/>
      <c r="G90" s="400"/>
      <c r="H90" s="56">
        <v>0</v>
      </c>
      <c r="I90" s="55"/>
      <c r="J90" s="56"/>
      <c r="K90" s="485"/>
      <c r="L90" s="485"/>
      <c r="M90" s="56">
        <v>0</v>
      </c>
      <c r="N90" s="55"/>
      <c r="O90" s="56"/>
      <c r="P90" s="485"/>
      <c r="Q90" s="485"/>
      <c r="R90" s="56">
        <v>0</v>
      </c>
      <c r="S90" s="55"/>
      <c r="T90" s="56"/>
      <c r="U90" s="485"/>
      <c r="V90" s="485"/>
      <c r="W90" s="56">
        <v>0</v>
      </c>
      <c r="X90" s="55"/>
      <c r="Y90" s="56"/>
      <c r="Z90" s="485"/>
      <c r="AA90" s="485"/>
      <c r="AB90" s="56">
        <v>0</v>
      </c>
      <c r="AC90" s="55"/>
      <c r="AD90" s="56"/>
      <c r="AE90" s="485"/>
      <c r="AF90" s="485"/>
      <c r="AG90" s="56">
        <v>0</v>
      </c>
      <c r="AH90" s="55"/>
      <c r="AI90" s="56"/>
      <c r="AJ90" s="485"/>
      <c r="AK90" s="485"/>
      <c r="AL90" s="56">
        <v>0</v>
      </c>
      <c r="AM90" s="55"/>
      <c r="AN90" s="56"/>
      <c r="AO90" s="485"/>
      <c r="AP90" s="485"/>
      <c r="AQ90" s="56">
        <v>0</v>
      </c>
      <c r="AR90" s="55"/>
      <c r="AS90" s="56"/>
      <c r="AT90" s="485"/>
      <c r="AU90" s="485"/>
      <c r="AV90" s="56">
        <v>0</v>
      </c>
      <c r="AW90" s="55"/>
      <c r="AX90" s="56"/>
      <c r="AY90" s="485"/>
      <c r="AZ90" s="485"/>
      <c r="BA90" s="56">
        <v>0</v>
      </c>
      <c r="BB90" s="55"/>
      <c r="BC90" s="56"/>
      <c r="BD90" s="485"/>
      <c r="BE90" s="485"/>
      <c r="BF90" s="56">
        <v>0</v>
      </c>
      <c r="BG90" s="55"/>
      <c r="BH90" s="56"/>
      <c r="BI90" s="485"/>
      <c r="BJ90" s="485"/>
      <c r="BK90" s="56">
        <v>0</v>
      </c>
      <c r="BL90" s="55"/>
      <c r="BM90" s="56"/>
      <c r="BN90" s="485"/>
      <c r="BO90" s="485"/>
      <c r="BP90" s="56">
        <v>0</v>
      </c>
      <c r="BQ90" s="55"/>
      <c r="BR90" s="56"/>
      <c r="BS90" s="485"/>
      <c r="BT90" s="485"/>
      <c r="BU90" s="56">
        <v>0</v>
      </c>
      <c r="BV90" s="55"/>
      <c r="BW90" s="56"/>
      <c r="BX90" s="485"/>
      <c r="BY90" s="485"/>
      <c r="BZ90" s="56">
        <v>0</v>
      </c>
      <c r="CA90" s="55"/>
      <c r="CB90" s="56"/>
      <c r="CC90" s="485"/>
      <c r="CD90" s="485"/>
      <c r="CE90" s="56">
        <v>0</v>
      </c>
      <c r="CF90" s="55"/>
      <c r="CG90" s="56"/>
      <c r="CH90" s="485"/>
      <c r="CI90" s="485"/>
      <c r="CJ90" s="56">
        <v>0</v>
      </c>
      <c r="CK90" s="55"/>
      <c r="CL90" s="56"/>
      <c r="CM90" s="485"/>
      <c r="CN90" s="485"/>
      <c r="CO90" s="56">
        <v>0</v>
      </c>
      <c r="CP90" s="55"/>
      <c r="CQ90" s="56"/>
      <c r="CR90" s="485"/>
      <c r="CS90" s="485"/>
      <c r="CT90" s="56">
        <v>0</v>
      </c>
      <c r="CU90" s="55"/>
      <c r="CV90" s="56"/>
      <c r="CW90" s="485"/>
      <c r="CX90" s="485"/>
      <c r="CY90" s="56">
        <v>0</v>
      </c>
      <c r="CZ90" s="55"/>
      <c r="DA90" s="56"/>
      <c r="DB90" s="485"/>
      <c r="DC90" s="485"/>
      <c r="DD90" s="56">
        <v>0</v>
      </c>
      <c r="DE90" s="55"/>
      <c r="DF90" s="56"/>
      <c r="DG90" s="485"/>
      <c r="DH90" s="485"/>
      <c r="DI90" s="56">
        <v>0</v>
      </c>
      <c r="DJ90" s="55"/>
      <c r="DK90" s="56"/>
      <c r="DL90" s="485"/>
      <c r="DM90" s="485"/>
      <c r="DN90" s="56">
        <v>0</v>
      </c>
      <c r="DO90" s="55"/>
      <c r="DP90" s="56"/>
      <c r="DQ90" s="485"/>
      <c r="DR90" s="485"/>
      <c r="DS90" s="56">
        <v>0</v>
      </c>
      <c r="DT90" s="55"/>
      <c r="DU90" s="56"/>
      <c r="DV90" s="485"/>
      <c r="DW90" s="485"/>
      <c r="DX90" s="56">
        <v>0</v>
      </c>
      <c r="DY90" s="55"/>
      <c r="DZ90" s="56"/>
      <c r="EA90" s="485"/>
      <c r="EB90" s="485"/>
      <c r="EC90" s="56">
        <v>0</v>
      </c>
      <c r="ED90" s="55"/>
      <c r="EE90" s="56"/>
      <c r="EF90" s="485"/>
      <c r="EG90" s="485"/>
      <c r="EH90" s="56">
        <v>0</v>
      </c>
      <c r="EI90" s="55"/>
      <c r="EJ90" s="56"/>
      <c r="EK90" s="485"/>
      <c r="EL90" s="485"/>
      <c r="EM90" s="56">
        <v>0</v>
      </c>
      <c r="EN90" s="55"/>
      <c r="EP90" s="144"/>
    </row>
    <row r="91" spans="4:146" ht="12.75" hidden="1" customHeight="1" x14ac:dyDescent="0.3">
      <c r="D91" s="144" t="s">
        <v>405</v>
      </c>
      <c r="F91" s="400"/>
      <c r="G91" s="400"/>
      <c r="H91" s="56">
        <v>0</v>
      </c>
      <c r="I91" s="55"/>
      <c r="J91" s="56"/>
      <c r="K91" s="485"/>
      <c r="L91" s="485"/>
      <c r="M91" s="56">
        <v>0</v>
      </c>
      <c r="N91" s="55"/>
      <c r="O91" s="56"/>
      <c r="P91" s="485"/>
      <c r="Q91" s="485"/>
      <c r="R91" s="56">
        <v>0</v>
      </c>
      <c r="S91" s="55"/>
      <c r="T91" s="56"/>
      <c r="U91" s="485"/>
      <c r="V91" s="485"/>
      <c r="W91" s="56">
        <v>0</v>
      </c>
      <c r="X91" s="55"/>
      <c r="Y91" s="56"/>
      <c r="Z91" s="485"/>
      <c r="AA91" s="485"/>
      <c r="AB91" s="56">
        <v>0</v>
      </c>
      <c r="AC91" s="55"/>
      <c r="AD91" s="56"/>
      <c r="AE91" s="485"/>
      <c r="AF91" s="485"/>
      <c r="AG91" s="56">
        <v>0</v>
      </c>
      <c r="AH91" s="55"/>
      <c r="AI91" s="56"/>
      <c r="AJ91" s="485"/>
      <c r="AK91" s="485"/>
      <c r="AL91" s="56">
        <v>0</v>
      </c>
      <c r="AM91" s="55"/>
      <c r="AN91" s="56"/>
      <c r="AO91" s="485"/>
      <c r="AP91" s="485"/>
      <c r="AQ91" s="56">
        <v>0</v>
      </c>
      <c r="AR91" s="55"/>
      <c r="AS91" s="56"/>
      <c r="AT91" s="485"/>
      <c r="AU91" s="485"/>
      <c r="AV91" s="56">
        <v>0</v>
      </c>
      <c r="AW91" s="55"/>
      <c r="AX91" s="56"/>
      <c r="AY91" s="485"/>
      <c r="AZ91" s="485"/>
      <c r="BA91" s="56">
        <v>0</v>
      </c>
      <c r="BB91" s="55"/>
      <c r="BC91" s="56"/>
      <c r="BD91" s="485"/>
      <c r="BE91" s="485"/>
      <c r="BF91" s="56">
        <v>0</v>
      </c>
      <c r="BG91" s="55"/>
      <c r="BH91" s="56"/>
      <c r="BI91" s="485"/>
      <c r="BJ91" s="485"/>
      <c r="BK91" s="56">
        <v>0</v>
      </c>
      <c r="BL91" s="55"/>
      <c r="BM91" s="56"/>
      <c r="BN91" s="485"/>
      <c r="BO91" s="485"/>
      <c r="BP91" s="56">
        <v>0</v>
      </c>
      <c r="BQ91" s="55"/>
      <c r="BR91" s="56"/>
      <c r="BS91" s="485"/>
      <c r="BT91" s="485"/>
      <c r="BU91" s="56">
        <v>0</v>
      </c>
      <c r="BV91" s="55"/>
      <c r="BW91" s="56"/>
      <c r="BX91" s="485"/>
      <c r="BY91" s="485"/>
      <c r="BZ91" s="56">
        <v>0</v>
      </c>
      <c r="CA91" s="55"/>
      <c r="CB91" s="56"/>
      <c r="CC91" s="485"/>
      <c r="CD91" s="485"/>
      <c r="CE91" s="56">
        <v>0</v>
      </c>
      <c r="CF91" s="55"/>
      <c r="CG91" s="56"/>
      <c r="CH91" s="485"/>
      <c r="CI91" s="485"/>
      <c r="CJ91" s="56">
        <v>0</v>
      </c>
      <c r="CK91" s="55"/>
      <c r="CL91" s="56"/>
      <c r="CM91" s="485"/>
      <c r="CN91" s="485"/>
      <c r="CO91" s="56">
        <v>0</v>
      </c>
      <c r="CP91" s="55"/>
      <c r="CQ91" s="56"/>
      <c r="CR91" s="485"/>
      <c r="CS91" s="485"/>
      <c r="CT91" s="56">
        <v>0</v>
      </c>
      <c r="CU91" s="55"/>
      <c r="CV91" s="56"/>
      <c r="CW91" s="485"/>
      <c r="CX91" s="485"/>
      <c r="CY91" s="56">
        <v>0</v>
      </c>
      <c r="CZ91" s="55"/>
      <c r="DA91" s="56"/>
      <c r="DB91" s="485"/>
      <c r="DC91" s="485"/>
      <c r="DD91" s="56">
        <v>0</v>
      </c>
      <c r="DE91" s="55"/>
      <c r="DF91" s="56"/>
      <c r="DG91" s="485"/>
      <c r="DH91" s="485"/>
      <c r="DI91" s="56">
        <v>0</v>
      </c>
      <c r="DJ91" s="55"/>
      <c r="DK91" s="56"/>
      <c r="DL91" s="485"/>
      <c r="DM91" s="485"/>
      <c r="DN91" s="56">
        <v>0</v>
      </c>
      <c r="DO91" s="55"/>
      <c r="DP91" s="56"/>
      <c r="DQ91" s="485"/>
      <c r="DR91" s="485"/>
      <c r="DS91" s="56">
        <v>0</v>
      </c>
      <c r="DT91" s="55"/>
      <c r="DU91" s="56"/>
      <c r="DV91" s="485"/>
      <c r="DW91" s="485"/>
      <c r="DX91" s="56">
        <v>0</v>
      </c>
      <c r="DY91" s="55"/>
      <c r="DZ91" s="56"/>
      <c r="EA91" s="485"/>
      <c r="EB91" s="485"/>
      <c r="EC91" s="56">
        <v>0</v>
      </c>
      <c r="ED91" s="55"/>
      <c r="EE91" s="56"/>
      <c r="EF91" s="485"/>
      <c r="EG91" s="485"/>
      <c r="EH91" s="56">
        <v>0</v>
      </c>
      <c r="EI91" s="55"/>
      <c r="EJ91" s="56"/>
      <c r="EK91" s="485"/>
      <c r="EL91" s="485"/>
      <c r="EM91" s="56">
        <v>0</v>
      </c>
      <c r="EN91" s="55"/>
      <c r="EP91" s="144"/>
    </row>
    <row r="92" spans="4:146" ht="12.75" hidden="1" customHeight="1" x14ac:dyDescent="0.3">
      <c r="D92" s="144" t="s">
        <v>405</v>
      </c>
      <c r="F92" s="400"/>
      <c r="G92" s="400"/>
      <c r="H92" s="56">
        <v>0</v>
      </c>
      <c r="I92" s="55"/>
      <c r="J92" s="56"/>
      <c r="K92" s="485"/>
      <c r="L92" s="485"/>
      <c r="M92" s="56">
        <v>0</v>
      </c>
      <c r="N92" s="55"/>
      <c r="O92" s="56"/>
      <c r="P92" s="485"/>
      <c r="Q92" s="485"/>
      <c r="R92" s="56">
        <v>0</v>
      </c>
      <c r="S92" s="55"/>
      <c r="T92" s="56"/>
      <c r="U92" s="485"/>
      <c r="V92" s="485"/>
      <c r="W92" s="56">
        <v>0</v>
      </c>
      <c r="X92" s="55"/>
      <c r="Y92" s="56"/>
      <c r="Z92" s="485"/>
      <c r="AA92" s="485"/>
      <c r="AB92" s="56">
        <v>0</v>
      </c>
      <c r="AC92" s="55"/>
      <c r="AD92" s="56"/>
      <c r="AE92" s="485"/>
      <c r="AF92" s="485"/>
      <c r="AG92" s="56">
        <v>0</v>
      </c>
      <c r="AH92" s="55"/>
      <c r="AI92" s="56"/>
      <c r="AJ92" s="485"/>
      <c r="AK92" s="485"/>
      <c r="AL92" s="56">
        <v>0</v>
      </c>
      <c r="AM92" s="55"/>
      <c r="AN92" s="56"/>
      <c r="AO92" s="485"/>
      <c r="AP92" s="485"/>
      <c r="AQ92" s="56">
        <v>0</v>
      </c>
      <c r="AR92" s="55"/>
      <c r="AS92" s="56"/>
      <c r="AT92" s="485"/>
      <c r="AU92" s="485"/>
      <c r="AV92" s="56">
        <v>0</v>
      </c>
      <c r="AW92" s="55"/>
      <c r="AX92" s="56"/>
      <c r="AY92" s="485"/>
      <c r="AZ92" s="485"/>
      <c r="BA92" s="56">
        <v>0</v>
      </c>
      <c r="BB92" s="55"/>
      <c r="BC92" s="56"/>
      <c r="BD92" s="485"/>
      <c r="BE92" s="485"/>
      <c r="BF92" s="56">
        <v>0</v>
      </c>
      <c r="BG92" s="55"/>
      <c r="BH92" s="56"/>
      <c r="BI92" s="485"/>
      <c r="BJ92" s="485"/>
      <c r="BK92" s="56">
        <v>0</v>
      </c>
      <c r="BL92" s="55"/>
      <c r="BM92" s="56"/>
      <c r="BN92" s="485"/>
      <c r="BO92" s="485"/>
      <c r="BP92" s="56">
        <v>0</v>
      </c>
      <c r="BQ92" s="55"/>
      <c r="BR92" s="56"/>
      <c r="BS92" s="485"/>
      <c r="BT92" s="485"/>
      <c r="BU92" s="56">
        <v>0</v>
      </c>
      <c r="BV92" s="55"/>
      <c r="BW92" s="56"/>
      <c r="BX92" s="485"/>
      <c r="BY92" s="485"/>
      <c r="BZ92" s="56">
        <v>0</v>
      </c>
      <c r="CA92" s="55"/>
      <c r="CB92" s="56"/>
      <c r="CC92" s="485"/>
      <c r="CD92" s="485"/>
      <c r="CE92" s="56">
        <v>0</v>
      </c>
      <c r="CF92" s="55"/>
      <c r="CG92" s="56"/>
      <c r="CH92" s="485"/>
      <c r="CI92" s="485"/>
      <c r="CJ92" s="56">
        <v>0</v>
      </c>
      <c r="CK92" s="55"/>
      <c r="CL92" s="56"/>
      <c r="CM92" s="485"/>
      <c r="CN92" s="485"/>
      <c r="CO92" s="56">
        <v>0</v>
      </c>
      <c r="CP92" s="55"/>
      <c r="CQ92" s="56"/>
      <c r="CR92" s="485"/>
      <c r="CS92" s="485"/>
      <c r="CT92" s="56">
        <v>0</v>
      </c>
      <c r="CU92" s="55"/>
      <c r="CV92" s="56"/>
      <c r="CW92" s="485"/>
      <c r="CX92" s="485"/>
      <c r="CY92" s="56">
        <v>0</v>
      </c>
      <c r="CZ92" s="55"/>
      <c r="DA92" s="56"/>
      <c r="DB92" s="485"/>
      <c r="DC92" s="485"/>
      <c r="DD92" s="56">
        <v>0</v>
      </c>
      <c r="DE92" s="55"/>
      <c r="DF92" s="56"/>
      <c r="DG92" s="485"/>
      <c r="DH92" s="485"/>
      <c r="DI92" s="56">
        <v>0</v>
      </c>
      <c r="DJ92" s="55"/>
      <c r="DK92" s="56"/>
      <c r="DL92" s="485"/>
      <c r="DM92" s="485"/>
      <c r="DN92" s="56">
        <v>0</v>
      </c>
      <c r="DO92" s="55"/>
      <c r="DP92" s="56"/>
      <c r="DQ92" s="485"/>
      <c r="DR92" s="485"/>
      <c r="DS92" s="56">
        <v>0</v>
      </c>
      <c r="DT92" s="55"/>
      <c r="DU92" s="56"/>
      <c r="DV92" s="485"/>
      <c r="DW92" s="485"/>
      <c r="DX92" s="56">
        <v>0</v>
      </c>
      <c r="DY92" s="55"/>
      <c r="DZ92" s="56"/>
      <c r="EA92" s="485"/>
      <c r="EB92" s="485"/>
      <c r="EC92" s="56">
        <v>0</v>
      </c>
      <c r="ED92" s="55"/>
      <c r="EE92" s="56"/>
      <c r="EF92" s="485"/>
      <c r="EG92" s="485"/>
      <c r="EH92" s="56">
        <v>0</v>
      </c>
      <c r="EI92" s="55"/>
      <c r="EJ92" s="56"/>
      <c r="EK92" s="485"/>
      <c r="EL92" s="485"/>
      <c r="EM92" s="56">
        <v>0</v>
      </c>
      <c r="EN92" s="55"/>
      <c r="EP92" s="144"/>
    </row>
    <row r="93" spans="4:146" ht="12.75" hidden="1" customHeight="1" x14ac:dyDescent="0.3">
      <c r="D93" s="144" t="s">
        <v>405</v>
      </c>
      <c r="F93" s="400"/>
      <c r="G93" s="400"/>
      <c r="H93" s="56">
        <v>0</v>
      </c>
      <c r="I93" s="55"/>
      <c r="J93" s="56"/>
      <c r="K93" s="485"/>
      <c r="L93" s="485"/>
      <c r="M93" s="56">
        <v>0</v>
      </c>
      <c r="N93" s="55"/>
      <c r="O93" s="56"/>
      <c r="P93" s="485"/>
      <c r="Q93" s="485"/>
      <c r="R93" s="56">
        <v>0</v>
      </c>
      <c r="S93" s="55"/>
      <c r="T93" s="56"/>
      <c r="U93" s="485"/>
      <c r="V93" s="485"/>
      <c r="W93" s="56">
        <v>0</v>
      </c>
      <c r="X93" s="55"/>
      <c r="Y93" s="56"/>
      <c r="Z93" s="485"/>
      <c r="AA93" s="485"/>
      <c r="AB93" s="56">
        <v>0</v>
      </c>
      <c r="AC93" s="55"/>
      <c r="AD93" s="56"/>
      <c r="AE93" s="485"/>
      <c r="AF93" s="485"/>
      <c r="AG93" s="56">
        <v>0</v>
      </c>
      <c r="AH93" s="55"/>
      <c r="AI93" s="56"/>
      <c r="AJ93" s="485"/>
      <c r="AK93" s="485"/>
      <c r="AL93" s="56">
        <v>0</v>
      </c>
      <c r="AM93" s="55"/>
      <c r="AN93" s="56"/>
      <c r="AO93" s="485"/>
      <c r="AP93" s="485"/>
      <c r="AQ93" s="56">
        <v>0</v>
      </c>
      <c r="AR93" s="55"/>
      <c r="AS93" s="56"/>
      <c r="AT93" s="485"/>
      <c r="AU93" s="485"/>
      <c r="AV93" s="56">
        <v>0</v>
      </c>
      <c r="AW93" s="55"/>
      <c r="AX93" s="56"/>
      <c r="AY93" s="485"/>
      <c r="AZ93" s="485"/>
      <c r="BA93" s="56">
        <v>0</v>
      </c>
      <c r="BB93" s="55"/>
      <c r="BC93" s="56"/>
      <c r="BD93" s="485"/>
      <c r="BE93" s="485"/>
      <c r="BF93" s="56">
        <v>0</v>
      </c>
      <c r="BG93" s="55"/>
      <c r="BH93" s="56"/>
      <c r="BI93" s="485"/>
      <c r="BJ93" s="485"/>
      <c r="BK93" s="56">
        <v>0</v>
      </c>
      <c r="BL93" s="55"/>
      <c r="BM93" s="56"/>
      <c r="BN93" s="485"/>
      <c r="BO93" s="485"/>
      <c r="BP93" s="56">
        <v>0</v>
      </c>
      <c r="BQ93" s="55"/>
      <c r="BR93" s="56"/>
      <c r="BS93" s="485"/>
      <c r="BT93" s="485"/>
      <c r="BU93" s="56">
        <v>0</v>
      </c>
      <c r="BV93" s="55"/>
      <c r="BW93" s="56"/>
      <c r="BX93" s="485"/>
      <c r="BY93" s="485"/>
      <c r="BZ93" s="56">
        <v>0</v>
      </c>
      <c r="CA93" s="55"/>
      <c r="CB93" s="56"/>
      <c r="CC93" s="485"/>
      <c r="CD93" s="485"/>
      <c r="CE93" s="56">
        <v>0</v>
      </c>
      <c r="CF93" s="55"/>
      <c r="CG93" s="56"/>
      <c r="CH93" s="485"/>
      <c r="CI93" s="485"/>
      <c r="CJ93" s="56">
        <v>0</v>
      </c>
      <c r="CK93" s="55"/>
      <c r="CL93" s="56"/>
      <c r="CM93" s="485"/>
      <c r="CN93" s="485"/>
      <c r="CO93" s="56">
        <v>0</v>
      </c>
      <c r="CP93" s="55"/>
      <c r="CQ93" s="56"/>
      <c r="CR93" s="485"/>
      <c r="CS93" s="485"/>
      <c r="CT93" s="56">
        <v>0</v>
      </c>
      <c r="CU93" s="55"/>
      <c r="CV93" s="56"/>
      <c r="CW93" s="485"/>
      <c r="CX93" s="485"/>
      <c r="CY93" s="56">
        <v>0</v>
      </c>
      <c r="CZ93" s="55"/>
      <c r="DA93" s="56"/>
      <c r="DB93" s="485"/>
      <c r="DC93" s="485"/>
      <c r="DD93" s="56">
        <v>0</v>
      </c>
      <c r="DE93" s="55"/>
      <c r="DF93" s="56"/>
      <c r="DG93" s="485"/>
      <c r="DH93" s="485"/>
      <c r="DI93" s="56">
        <v>0</v>
      </c>
      <c r="DJ93" s="55"/>
      <c r="DK93" s="56"/>
      <c r="DL93" s="485"/>
      <c r="DM93" s="485"/>
      <c r="DN93" s="56">
        <v>0</v>
      </c>
      <c r="DO93" s="55"/>
      <c r="DP93" s="56"/>
      <c r="DQ93" s="485"/>
      <c r="DR93" s="485"/>
      <c r="DS93" s="56">
        <v>0</v>
      </c>
      <c r="DT93" s="55"/>
      <c r="DU93" s="56"/>
      <c r="DV93" s="485"/>
      <c r="DW93" s="485"/>
      <c r="DX93" s="56">
        <v>0</v>
      </c>
      <c r="DY93" s="55"/>
      <c r="DZ93" s="56"/>
      <c r="EA93" s="485"/>
      <c r="EB93" s="485"/>
      <c r="EC93" s="56">
        <v>0</v>
      </c>
      <c r="ED93" s="55"/>
      <c r="EE93" s="56"/>
      <c r="EF93" s="485"/>
      <c r="EG93" s="485"/>
      <c r="EH93" s="56">
        <v>0</v>
      </c>
      <c r="EI93" s="55"/>
      <c r="EJ93" s="56"/>
      <c r="EK93" s="485"/>
      <c r="EL93" s="485"/>
      <c r="EM93" s="56">
        <v>0</v>
      </c>
      <c r="EN93" s="55"/>
      <c r="EP93" s="144"/>
    </row>
    <row r="94" spans="4:146" x14ac:dyDescent="0.3">
      <c r="D94" s="144"/>
      <c r="F94" s="400"/>
      <c r="G94" s="420"/>
      <c r="H94" s="121"/>
      <c r="I94" s="120"/>
      <c r="J94" s="56"/>
      <c r="K94" s="485"/>
      <c r="L94" s="494"/>
      <c r="M94" s="121"/>
      <c r="N94" s="120"/>
      <c r="O94" s="56"/>
      <c r="P94" s="485"/>
      <c r="Q94" s="494"/>
      <c r="R94" s="121"/>
      <c r="S94" s="120"/>
      <c r="T94" s="56"/>
      <c r="U94" s="485"/>
      <c r="V94" s="494"/>
      <c r="W94" s="121"/>
      <c r="X94" s="120"/>
      <c r="Y94" s="56"/>
      <c r="Z94" s="485"/>
      <c r="AA94" s="494"/>
      <c r="AB94" s="121"/>
      <c r="AC94" s="120"/>
      <c r="AD94" s="56"/>
      <c r="AE94" s="485"/>
      <c r="AF94" s="494"/>
      <c r="AG94" s="121"/>
      <c r="AH94" s="120"/>
      <c r="AI94" s="56"/>
      <c r="AJ94" s="485"/>
      <c r="AK94" s="494"/>
      <c r="AL94" s="121"/>
      <c r="AM94" s="120"/>
      <c r="AN94" s="56"/>
      <c r="AO94" s="485"/>
      <c r="AP94" s="494"/>
      <c r="AQ94" s="121"/>
      <c r="AR94" s="120"/>
      <c r="AS94" s="56"/>
      <c r="AT94" s="485"/>
      <c r="AU94" s="494"/>
      <c r="AV94" s="121"/>
      <c r="AW94" s="120"/>
      <c r="AX94" s="56"/>
      <c r="AY94" s="485"/>
      <c r="AZ94" s="494"/>
      <c r="BA94" s="121"/>
      <c r="BB94" s="120"/>
      <c r="BC94" s="56"/>
      <c r="BD94" s="485"/>
      <c r="BE94" s="494"/>
      <c r="BF94" s="121"/>
      <c r="BG94" s="120"/>
      <c r="BH94" s="56"/>
      <c r="BI94" s="485"/>
      <c r="BJ94" s="494"/>
      <c r="BK94" s="121"/>
      <c r="BL94" s="120"/>
      <c r="BM94" s="56"/>
      <c r="BN94" s="485"/>
      <c r="BO94" s="494"/>
      <c r="BP94" s="121"/>
      <c r="BQ94" s="120"/>
      <c r="BR94" s="56"/>
      <c r="BS94" s="485"/>
      <c r="BT94" s="494"/>
      <c r="BU94" s="121"/>
      <c r="BV94" s="120"/>
      <c r="BW94" s="56"/>
      <c r="BX94" s="485"/>
      <c r="BY94" s="494"/>
      <c r="BZ94" s="121"/>
      <c r="CA94" s="120"/>
      <c r="CB94" s="56"/>
      <c r="CC94" s="485"/>
      <c r="CD94" s="494"/>
      <c r="CE94" s="121"/>
      <c r="CF94" s="120"/>
      <c r="CG94" s="56"/>
      <c r="CH94" s="485"/>
      <c r="CI94" s="494"/>
      <c r="CJ94" s="121"/>
      <c r="CK94" s="120"/>
      <c r="CL94" s="56"/>
      <c r="CM94" s="485"/>
      <c r="CN94" s="494"/>
      <c r="CO94" s="121"/>
      <c r="CP94" s="120"/>
      <c r="CQ94" s="56"/>
      <c r="CR94" s="485"/>
      <c r="CS94" s="494"/>
      <c r="CT94" s="121"/>
      <c r="CU94" s="120"/>
      <c r="CV94" s="56"/>
      <c r="CW94" s="485"/>
      <c r="CX94" s="494"/>
      <c r="CY94" s="121"/>
      <c r="CZ94" s="120"/>
      <c r="DA94" s="56"/>
      <c r="DB94" s="485"/>
      <c r="DC94" s="494"/>
      <c r="DD94" s="121"/>
      <c r="DE94" s="120"/>
      <c r="DF94" s="56"/>
      <c r="DG94" s="485"/>
      <c r="DH94" s="494"/>
      <c r="DI94" s="121"/>
      <c r="DJ94" s="120"/>
      <c r="DK94" s="56"/>
      <c r="DL94" s="485"/>
      <c r="DM94" s="494"/>
      <c r="DN94" s="121"/>
      <c r="DO94" s="120"/>
      <c r="DP94" s="56"/>
      <c r="DQ94" s="485"/>
      <c r="DR94" s="494"/>
      <c r="DS94" s="121"/>
      <c r="DT94" s="120"/>
      <c r="DU94" s="56"/>
      <c r="DV94" s="485"/>
      <c r="DW94" s="494"/>
      <c r="DX94" s="121"/>
      <c r="DY94" s="120"/>
      <c r="DZ94" s="56"/>
      <c r="EA94" s="485"/>
      <c r="EB94" s="494"/>
      <c r="EC94" s="121"/>
      <c r="ED94" s="120"/>
      <c r="EE94" s="56"/>
      <c r="EF94" s="485"/>
      <c r="EG94" s="494"/>
      <c r="EH94" s="121"/>
      <c r="EI94" s="120"/>
      <c r="EJ94" s="56"/>
      <c r="EK94" s="485"/>
      <c r="EL94" s="494"/>
      <c r="EM94" s="121"/>
      <c r="EN94" s="120"/>
      <c r="EP94" s="144"/>
    </row>
    <row r="95" spans="4:146" ht="12.75" customHeight="1" x14ac:dyDescent="0.3">
      <c r="D95" s="144"/>
      <c r="F95" s="400"/>
      <c r="H95" s="56"/>
      <c r="I95" s="56"/>
      <c r="J95" s="56"/>
      <c r="K95" s="485"/>
      <c r="L95" s="56"/>
      <c r="M95" s="56"/>
      <c r="N95" s="56"/>
      <c r="O95" s="56"/>
      <c r="P95" s="485"/>
      <c r="Q95" s="56"/>
      <c r="R95" s="56"/>
      <c r="S95" s="56"/>
      <c r="T95" s="56"/>
      <c r="U95" s="485"/>
      <c r="V95" s="56"/>
      <c r="W95" s="56"/>
      <c r="X95" s="56"/>
      <c r="Y95" s="56"/>
      <c r="Z95" s="485"/>
      <c r="AA95" s="56"/>
      <c r="AB95" s="56"/>
      <c r="AC95" s="56"/>
      <c r="AD95" s="56"/>
      <c r="AE95" s="485"/>
      <c r="AF95" s="56"/>
      <c r="AG95" s="56"/>
      <c r="AH95" s="56"/>
      <c r="AI95" s="56"/>
      <c r="AJ95" s="485"/>
      <c r="AK95" s="56"/>
      <c r="AL95" s="56"/>
      <c r="AM95" s="56"/>
      <c r="AN95" s="56"/>
      <c r="AO95" s="485"/>
      <c r="AP95" s="56"/>
      <c r="AQ95" s="56"/>
      <c r="AR95" s="56"/>
      <c r="AS95" s="56"/>
      <c r="AT95" s="485"/>
      <c r="AU95" s="56"/>
      <c r="AV95" s="56"/>
      <c r="AW95" s="56"/>
      <c r="AX95" s="56"/>
      <c r="AY95" s="485"/>
      <c r="AZ95" s="56"/>
      <c r="BA95" s="56"/>
      <c r="BB95" s="56"/>
      <c r="BC95" s="56"/>
      <c r="BD95" s="485"/>
      <c r="BE95" s="56"/>
      <c r="BF95" s="56"/>
      <c r="BG95" s="56"/>
      <c r="BH95" s="56"/>
      <c r="BI95" s="485"/>
      <c r="BJ95" s="56"/>
      <c r="BK95" s="56"/>
      <c r="BL95" s="56"/>
      <c r="BM95" s="56"/>
      <c r="BN95" s="485"/>
      <c r="BO95" s="56"/>
      <c r="BP95" s="56"/>
      <c r="BQ95" s="56"/>
      <c r="BR95" s="56"/>
      <c r="BS95" s="485"/>
      <c r="BT95" s="56"/>
      <c r="BU95" s="56"/>
      <c r="BV95" s="56"/>
      <c r="BW95" s="56"/>
      <c r="BX95" s="485"/>
      <c r="BY95" s="56"/>
      <c r="BZ95" s="56"/>
      <c r="CA95" s="56"/>
      <c r="CB95" s="56"/>
      <c r="CC95" s="485"/>
      <c r="CD95" s="56"/>
      <c r="CE95" s="56"/>
      <c r="CF95" s="56"/>
      <c r="CG95" s="56"/>
      <c r="CH95" s="485"/>
      <c r="CI95" s="56"/>
      <c r="CJ95" s="56"/>
      <c r="CK95" s="56"/>
      <c r="CL95" s="56"/>
      <c r="CM95" s="485"/>
      <c r="CN95" s="56"/>
      <c r="CO95" s="56"/>
      <c r="CP95" s="56"/>
      <c r="CQ95" s="56"/>
      <c r="CR95" s="485"/>
      <c r="CS95" s="56"/>
      <c r="CT95" s="56"/>
      <c r="CU95" s="56"/>
      <c r="CV95" s="56"/>
      <c r="CW95" s="485"/>
      <c r="CX95" s="56"/>
      <c r="CY95" s="56"/>
      <c r="CZ95" s="56"/>
      <c r="DA95" s="56"/>
      <c r="DB95" s="485"/>
      <c r="DC95" s="56"/>
      <c r="DD95" s="56"/>
      <c r="DE95" s="56"/>
      <c r="DF95" s="56"/>
      <c r="DG95" s="485"/>
      <c r="DH95" s="56"/>
      <c r="DI95" s="56"/>
      <c r="DJ95" s="56"/>
      <c r="DK95" s="56"/>
      <c r="DL95" s="485"/>
      <c r="DM95" s="56"/>
      <c r="DN95" s="56"/>
      <c r="DO95" s="56"/>
      <c r="DP95" s="56"/>
      <c r="DQ95" s="485"/>
      <c r="DR95" s="56"/>
      <c r="DS95" s="56"/>
      <c r="DT95" s="56"/>
      <c r="DU95" s="56"/>
      <c r="DV95" s="485"/>
      <c r="DW95" s="56"/>
      <c r="DX95" s="56"/>
      <c r="DY95" s="56"/>
      <c r="DZ95" s="56"/>
      <c r="EA95" s="485"/>
      <c r="EB95" s="56"/>
      <c r="EC95" s="56"/>
      <c r="ED95" s="56"/>
      <c r="EE95" s="56"/>
      <c r="EF95" s="485"/>
      <c r="EG95" s="56"/>
      <c r="EH95" s="56"/>
      <c r="EI95" s="56"/>
      <c r="EJ95" s="56"/>
      <c r="EK95" s="485"/>
      <c r="EL95" s="56"/>
      <c r="EM95" s="56"/>
      <c r="EP95" s="144"/>
    </row>
    <row r="96" spans="4:146" s="145" customFormat="1" ht="12.75" customHeight="1" x14ac:dyDescent="0.3">
      <c r="D96" s="201" t="s">
        <v>460</v>
      </c>
      <c r="E96" s="160" t="s">
        <v>86</v>
      </c>
      <c r="F96" s="402"/>
      <c r="H96" s="49">
        <v>0</v>
      </c>
      <c r="I96" s="49"/>
      <c r="J96" s="49"/>
      <c r="K96" s="118"/>
      <c r="L96" s="49"/>
      <c r="M96" s="49">
        <v>1430000</v>
      </c>
      <c r="N96" s="49"/>
      <c r="O96" s="49"/>
      <c r="P96" s="118"/>
      <c r="R96" s="49">
        <v>2925000</v>
      </c>
      <c r="S96" s="49"/>
      <c r="T96" s="49"/>
      <c r="U96" s="118"/>
      <c r="W96" s="49">
        <v>6910000</v>
      </c>
      <c r="X96" s="49"/>
      <c r="Y96" s="49"/>
      <c r="Z96" s="118"/>
      <c r="AB96" s="49">
        <v>0</v>
      </c>
      <c r="AC96" s="49"/>
      <c r="AD96" s="49"/>
      <c r="AE96" s="118"/>
      <c r="AG96" s="49">
        <v>0</v>
      </c>
      <c r="AH96" s="49"/>
      <c r="AI96" s="49"/>
      <c r="AJ96" s="118"/>
      <c r="AL96" s="49">
        <v>0</v>
      </c>
      <c r="AM96" s="49"/>
      <c r="AN96" s="49"/>
      <c r="AO96" s="118"/>
      <c r="AQ96" s="49">
        <v>0</v>
      </c>
      <c r="AR96" s="49"/>
      <c r="AS96" s="49"/>
      <c r="AT96" s="118"/>
      <c r="AV96" s="49">
        <v>0</v>
      </c>
      <c r="AW96" s="49"/>
      <c r="AX96" s="49"/>
      <c r="AY96" s="118"/>
      <c r="BA96" s="49">
        <v>0</v>
      </c>
      <c r="BB96" s="49"/>
      <c r="BC96" s="49"/>
      <c r="BD96" s="118"/>
      <c r="BF96" s="49">
        <v>0</v>
      </c>
      <c r="BG96" s="49"/>
      <c r="BH96" s="49"/>
      <c r="BI96" s="118"/>
      <c r="BK96" s="49">
        <v>0</v>
      </c>
      <c r="BL96" s="49"/>
      <c r="BM96" s="49"/>
      <c r="BN96" s="118"/>
      <c r="BP96" s="49">
        <v>0</v>
      </c>
      <c r="BQ96" s="49"/>
      <c r="BR96" s="49"/>
      <c r="BS96" s="118"/>
      <c r="BT96" s="49"/>
      <c r="BU96" s="49">
        <v>11265000</v>
      </c>
      <c r="BV96" s="49"/>
      <c r="BW96" s="49"/>
      <c r="BX96" s="118"/>
      <c r="BY96" s="49"/>
      <c r="BZ96" s="49">
        <v>86480920</v>
      </c>
      <c r="CA96" s="49"/>
      <c r="CB96" s="49"/>
      <c r="CC96" s="118"/>
      <c r="CD96" s="49"/>
      <c r="CE96" s="49">
        <v>12160812</v>
      </c>
      <c r="CF96" s="49"/>
      <c r="CG96" s="49"/>
      <c r="CH96" s="118"/>
      <c r="CJ96" s="49">
        <v>8767326</v>
      </c>
      <c r="CK96" s="49"/>
      <c r="CL96" s="49"/>
      <c r="CM96" s="118"/>
      <c r="CO96" s="49">
        <v>8828050</v>
      </c>
      <c r="CP96" s="49"/>
      <c r="CQ96" s="49"/>
      <c r="CR96" s="118"/>
      <c r="CT96" s="49">
        <v>8425140</v>
      </c>
      <c r="CU96" s="49"/>
      <c r="CV96" s="49"/>
      <c r="CW96" s="118"/>
      <c r="CY96" s="49">
        <v>7608536</v>
      </c>
      <c r="CZ96" s="49"/>
      <c r="DA96" s="49"/>
      <c r="DB96" s="118"/>
      <c r="DD96" s="49">
        <v>0</v>
      </c>
      <c r="DE96" s="49"/>
      <c r="DF96" s="49"/>
      <c r="DG96" s="118"/>
      <c r="DI96" s="49">
        <v>21163957</v>
      </c>
      <c r="DJ96" s="49"/>
      <c r="DK96" s="49"/>
      <c r="DL96" s="118"/>
      <c r="DN96" s="49">
        <v>4078580</v>
      </c>
      <c r="DO96" s="49"/>
      <c r="DP96" s="49"/>
      <c r="DQ96" s="118"/>
      <c r="DS96" s="49">
        <v>6028519</v>
      </c>
      <c r="DT96" s="49"/>
      <c r="DU96" s="49"/>
      <c r="DV96" s="118"/>
      <c r="DX96" s="49">
        <v>3570000</v>
      </c>
      <c r="DY96" s="49"/>
      <c r="DZ96" s="49"/>
      <c r="EA96" s="118"/>
      <c r="EC96" s="49">
        <v>2850000</v>
      </c>
      <c r="ED96" s="49"/>
      <c r="EE96" s="49"/>
      <c r="EF96" s="118"/>
      <c r="EH96" s="49">
        <v>3000000</v>
      </c>
      <c r="EI96" s="49"/>
      <c r="EJ96" s="49"/>
      <c r="EK96" s="118"/>
      <c r="EL96" s="49"/>
      <c r="EM96" s="49">
        <v>29756188</v>
      </c>
      <c r="EP96" s="201"/>
    </row>
    <row r="97" spans="4:146" ht="12.75" customHeight="1" x14ac:dyDescent="0.3">
      <c r="D97" s="144" t="s">
        <v>362</v>
      </c>
      <c r="F97" s="400"/>
      <c r="G97" s="406"/>
      <c r="H97" s="483">
        <v>0</v>
      </c>
      <c r="I97" s="484"/>
      <c r="J97" s="56"/>
      <c r="K97" s="485"/>
      <c r="L97" s="486"/>
      <c r="M97" s="483">
        <v>1465181</v>
      </c>
      <c r="N97" s="484"/>
      <c r="O97" s="56"/>
      <c r="P97" s="485"/>
      <c r="Q97" s="406"/>
      <c r="R97" s="483">
        <v>3026199</v>
      </c>
      <c r="S97" s="484"/>
      <c r="T97" s="56"/>
      <c r="U97" s="485"/>
      <c r="V97" s="406"/>
      <c r="W97" s="483">
        <v>7142937</v>
      </c>
      <c r="X97" s="484"/>
      <c r="Y97" s="56"/>
      <c r="Z97" s="485"/>
      <c r="AA97" s="406"/>
      <c r="AB97" s="483">
        <v>0</v>
      </c>
      <c r="AC97" s="484"/>
      <c r="AD97" s="56"/>
      <c r="AE97" s="485"/>
      <c r="AF97" s="406"/>
      <c r="AG97" s="483">
        <v>0</v>
      </c>
      <c r="AH97" s="484"/>
      <c r="AI97" s="56"/>
      <c r="AJ97" s="485"/>
      <c r="AK97" s="406"/>
      <c r="AL97" s="483">
        <v>0</v>
      </c>
      <c r="AM97" s="484"/>
      <c r="AN97" s="56"/>
      <c r="AO97" s="485"/>
      <c r="AP97" s="406"/>
      <c r="AQ97" s="483">
        <v>0</v>
      </c>
      <c r="AR97" s="484"/>
      <c r="AS97" s="56"/>
      <c r="AT97" s="485"/>
      <c r="AU97" s="406"/>
      <c r="AV97" s="483">
        <v>0</v>
      </c>
      <c r="AW97" s="484"/>
      <c r="AX97" s="56"/>
      <c r="AY97" s="485"/>
      <c r="AZ97" s="406"/>
      <c r="BA97" s="483">
        <v>0</v>
      </c>
      <c r="BB97" s="484"/>
      <c r="BC97" s="56"/>
      <c r="BD97" s="485"/>
      <c r="BE97" s="406"/>
      <c r="BF97" s="483">
        <v>0</v>
      </c>
      <c r="BG97" s="484"/>
      <c r="BH97" s="56"/>
      <c r="BI97" s="485"/>
      <c r="BJ97" s="406"/>
      <c r="BK97" s="483">
        <v>0</v>
      </c>
      <c r="BL97" s="484"/>
      <c r="BM97" s="56"/>
      <c r="BN97" s="485"/>
      <c r="BO97" s="406"/>
      <c r="BP97" s="483">
        <v>0</v>
      </c>
      <c r="BQ97" s="484"/>
      <c r="BR97" s="56"/>
      <c r="BS97" s="485"/>
      <c r="BT97" s="486"/>
      <c r="BU97" s="483">
        <v>11634317</v>
      </c>
      <c r="BV97" s="484"/>
      <c r="BW97" s="56"/>
      <c r="BX97" s="485"/>
      <c r="BY97" s="486"/>
      <c r="BZ97" s="483">
        <v>65061934</v>
      </c>
      <c r="CA97" s="484"/>
      <c r="CB97" s="56"/>
      <c r="CC97" s="485"/>
      <c r="CD97" s="486"/>
      <c r="CE97" s="483">
        <v>7214367</v>
      </c>
      <c r="CF97" s="484"/>
      <c r="CG97" s="56"/>
      <c r="CH97" s="485"/>
      <c r="CI97" s="406"/>
      <c r="CJ97" s="483">
        <v>5960742</v>
      </c>
      <c r="CK97" s="484"/>
      <c r="CL97" s="56"/>
      <c r="CM97" s="485"/>
      <c r="CN97" s="406"/>
      <c r="CO97" s="483">
        <v>6677281</v>
      </c>
      <c r="CP97" s="484"/>
      <c r="CQ97" s="56"/>
      <c r="CR97" s="485"/>
      <c r="CS97" s="406"/>
      <c r="CT97" s="483">
        <v>5562048</v>
      </c>
      <c r="CU97" s="484"/>
      <c r="CV97" s="56"/>
      <c r="CW97" s="485"/>
      <c r="CX97" s="406"/>
      <c r="CY97" s="483">
        <v>6619051</v>
      </c>
      <c r="CZ97" s="484"/>
      <c r="DA97" s="56"/>
      <c r="DB97" s="485"/>
      <c r="DC97" s="406"/>
      <c r="DD97" s="483">
        <v>0</v>
      </c>
      <c r="DE97" s="484"/>
      <c r="DF97" s="56"/>
      <c r="DG97" s="485"/>
      <c r="DH97" s="406"/>
      <c r="DI97" s="483">
        <v>15201760</v>
      </c>
      <c r="DJ97" s="484"/>
      <c r="DK97" s="56"/>
      <c r="DL97" s="485"/>
      <c r="DM97" s="406"/>
      <c r="DN97" s="483">
        <v>3155013</v>
      </c>
      <c r="DO97" s="484"/>
      <c r="DP97" s="56"/>
      <c r="DQ97" s="485"/>
      <c r="DR97" s="406"/>
      <c r="DS97" s="483">
        <v>5315484</v>
      </c>
      <c r="DT97" s="484"/>
      <c r="DU97" s="56"/>
      <c r="DV97" s="485"/>
      <c r="DW97" s="406"/>
      <c r="DX97" s="483">
        <v>3589240</v>
      </c>
      <c r="DY97" s="484"/>
      <c r="DZ97" s="56"/>
      <c r="EA97" s="485"/>
      <c r="EB97" s="406"/>
      <c r="EC97" s="483">
        <v>2779060</v>
      </c>
      <c r="ED97" s="484"/>
      <c r="EE97" s="56"/>
      <c r="EF97" s="485"/>
      <c r="EG97" s="406"/>
      <c r="EH97" s="483">
        <v>2987888</v>
      </c>
      <c r="EI97" s="484"/>
      <c r="EJ97" s="56"/>
      <c r="EK97" s="485"/>
      <c r="EL97" s="486"/>
      <c r="EM97" s="483">
        <v>19852390</v>
      </c>
      <c r="EN97" s="407"/>
      <c r="EP97" s="144"/>
    </row>
    <row r="98" spans="4:146" ht="12.75" customHeight="1" x14ac:dyDescent="0.3">
      <c r="D98" s="144" t="s">
        <v>461</v>
      </c>
      <c r="F98" s="400"/>
      <c r="G98" s="400"/>
      <c r="H98" s="56">
        <v>0</v>
      </c>
      <c r="I98" s="55"/>
      <c r="J98" s="56"/>
      <c r="K98" s="485"/>
      <c r="L98" s="485"/>
      <c r="M98" s="56">
        <v>8500</v>
      </c>
      <c r="N98" s="55"/>
      <c r="O98" s="56"/>
      <c r="P98" s="485"/>
      <c r="Q98" s="400"/>
      <c r="R98" s="56">
        <v>1772</v>
      </c>
      <c r="S98" s="55"/>
      <c r="T98" s="56"/>
      <c r="U98" s="485"/>
      <c r="V98" s="400"/>
      <c r="W98" s="56">
        <v>8656</v>
      </c>
      <c r="X98" s="55"/>
      <c r="Y98" s="56"/>
      <c r="Z98" s="485"/>
      <c r="AA98" s="400"/>
      <c r="AB98" s="56">
        <v>0</v>
      </c>
      <c r="AC98" s="55"/>
      <c r="AD98" s="56"/>
      <c r="AE98" s="485"/>
      <c r="AF98" s="400"/>
      <c r="AG98" s="56">
        <v>0</v>
      </c>
      <c r="AH98" s="55"/>
      <c r="AI98" s="56"/>
      <c r="AJ98" s="485"/>
      <c r="AK98" s="400"/>
      <c r="AL98" s="56">
        <v>0</v>
      </c>
      <c r="AM98" s="55"/>
      <c r="AN98" s="56"/>
      <c r="AO98" s="485"/>
      <c r="AP98" s="400"/>
      <c r="AQ98" s="56">
        <v>0</v>
      </c>
      <c r="AR98" s="55"/>
      <c r="AS98" s="56"/>
      <c r="AT98" s="485"/>
      <c r="AU98" s="400"/>
      <c r="AV98" s="56">
        <v>0</v>
      </c>
      <c r="AW98" s="55"/>
      <c r="AX98" s="56"/>
      <c r="AY98" s="485"/>
      <c r="AZ98" s="400"/>
      <c r="BA98" s="56">
        <v>0</v>
      </c>
      <c r="BB98" s="55"/>
      <c r="BC98" s="56"/>
      <c r="BD98" s="485"/>
      <c r="BE98" s="400"/>
      <c r="BF98" s="56">
        <v>0</v>
      </c>
      <c r="BG98" s="55"/>
      <c r="BH98" s="56"/>
      <c r="BI98" s="485"/>
      <c r="BJ98" s="400"/>
      <c r="BK98" s="56">
        <v>0</v>
      </c>
      <c r="BL98" s="55"/>
      <c r="BM98" s="56"/>
      <c r="BN98" s="485"/>
      <c r="BO98" s="400"/>
      <c r="BP98" s="56">
        <v>0</v>
      </c>
      <c r="BQ98" s="55"/>
      <c r="BR98" s="56"/>
      <c r="BS98" s="485"/>
      <c r="BT98" s="485"/>
      <c r="BU98" s="56">
        <v>18928</v>
      </c>
      <c r="BV98" s="55"/>
      <c r="BW98" s="56"/>
      <c r="BX98" s="485"/>
      <c r="BY98" s="485"/>
      <c r="BZ98" s="56">
        <v>849467</v>
      </c>
      <c r="CA98" s="55"/>
      <c r="CB98" s="56"/>
      <c r="CC98" s="485"/>
      <c r="CD98" s="485"/>
      <c r="CE98" s="56">
        <v>157482</v>
      </c>
      <c r="CF98" s="55"/>
      <c r="CG98" s="56"/>
      <c r="CH98" s="485"/>
      <c r="CI98" s="400"/>
      <c r="CJ98" s="56">
        <v>84019</v>
      </c>
      <c r="CK98" s="55"/>
      <c r="CL98" s="56"/>
      <c r="CM98" s="485"/>
      <c r="CN98" s="400"/>
      <c r="CO98" s="56">
        <v>71202</v>
      </c>
      <c r="CP98" s="55"/>
      <c r="CQ98" s="56"/>
      <c r="CR98" s="485"/>
      <c r="CS98" s="400"/>
      <c r="CT98" s="56">
        <v>99961</v>
      </c>
      <c r="CU98" s="55"/>
      <c r="CV98" s="56"/>
      <c r="CW98" s="485"/>
      <c r="CX98" s="400"/>
      <c r="CY98" s="56">
        <v>35680</v>
      </c>
      <c r="CZ98" s="55"/>
      <c r="DA98" s="56"/>
      <c r="DB98" s="485"/>
      <c r="DC98" s="400"/>
      <c r="DD98" s="56">
        <v>0</v>
      </c>
      <c r="DE98" s="55"/>
      <c r="DF98" s="56"/>
      <c r="DG98" s="485"/>
      <c r="DH98" s="400"/>
      <c r="DI98" s="56">
        <v>139893</v>
      </c>
      <c r="DJ98" s="55"/>
      <c r="DK98" s="56"/>
      <c r="DL98" s="485"/>
      <c r="DM98" s="400"/>
      <c r="DN98" s="56">
        <v>20135</v>
      </c>
      <c r="DO98" s="55"/>
      <c r="DP98" s="56"/>
      <c r="DQ98" s="485"/>
      <c r="DR98" s="400"/>
      <c r="DS98" s="56">
        <v>16418</v>
      </c>
      <c r="DT98" s="55"/>
      <c r="DU98" s="56"/>
      <c r="DV98" s="485"/>
      <c r="DW98" s="400"/>
      <c r="DX98" s="56">
        <v>63593</v>
      </c>
      <c r="DY98" s="55"/>
      <c r="DZ98" s="56"/>
      <c r="EA98" s="485"/>
      <c r="EB98" s="400"/>
      <c r="EC98" s="56">
        <v>96781</v>
      </c>
      <c r="ED98" s="55"/>
      <c r="EE98" s="56"/>
      <c r="EF98" s="485"/>
      <c r="EG98" s="400"/>
      <c r="EH98" s="56">
        <v>64303</v>
      </c>
      <c r="EI98" s="55"/>
      <c r="EJ98" s="56"/>
      <c r="EK98" s="485"/>
      <c r="EL98" s="485"/>
      <c r="EM98" s="56">
        <v>312703</v>
      </c>
      <c r="EN98" s="414"/>
      <c r="EP98" s="144"/>
    </row>
    <row r="99" spans="4:146" ht="12.75" customHeight="1" x14ac:dyDescent="0.3">
      <c r="D99" s="144" t="s">
        <v>462</v>
      </c>
      <c r="F99" s="400"/>
      <c r="G99" s="420"/>
      <c r="H99" s="121">
        <v>0</v>
      </c>
      <c r="I99" s="120"/>
      <c r="J99" s="56"/>
      <c r="K99" s="485"/>
      <c r="L99" s="494"/>
      <c r="M99" s="121">
        <v>-43681</v>
      </c>
      <c r="N99" s="120"/>
      <c r="O99" s="56"/>
      <c r="P99" s="485"/>
      <c r="Q99" s="420"/>
      <c r="R99" s="121">
        <v>-102971</v>
      </c>
      <c r="S99" s="120"/>
      <c r="T99" s="56"/>
      <c r="U99" s="485"/>
      <c r="V99" s="420"/>
      <c r="W99" s="121">
        <v>-241593</v>
      </c>
      <c r="X99" s="120"/>
      <c r="Y99" s="56"/>
      <c r="Z99" s="485"/>
      <c r="AA99" s="420"/>
      <c r="AB99" s="121">
        <v>0</v>
      </c>
      <c r="AC99" s="120"/>
      <c r="AD99" s="56"/>
      <c r="AE99" s="485"/>
      <c r="AF99" s="420"/>
      <c r="AG99" s="121">
        <v>0</v>
      </c>
      <c r="AH99" s="120"/>
      <c r="AI99" s="56"/>
      <c r="AJ99" s="485"/>
      <c r="AK99" s="420"/>
      <c r="AL99" s="121">
        <v>0</v>
      </c>
      <c r="AM99" s="120"/>
      <c r="AN99" s="56"/>
      <c r="AO99" s="485"/>
      <c r="AP99" s="420"/>
      <c r="AQ99" s="121">
        <v>0</v>
      </c>
      <c r="AR99" s="120"/>
      <c r="AS99" s="56"/>
      <c r="AT99" s="485"/>
      <c r="AU99" s="420"/>
      <c r="AV99" s="121">
        <v>0</v>
      </c>
      <c r="AW99" s="120"/>
      <c r="AX99" s="56"/>
      <c r="AY99" s="485"/>
      <c r="AZ99" s="420"/>
      <c r="BA99" s="121">
        <v>0</v>
      </c>
      <c r="BB99" s="120"/>
      <c r="BC99" s="56"/>
      <c r="BD99" s="485"/>
      <c r="BE99" s="420"/>
      <c r="BF99" s="121">
        <v>0</v>
      </c>
      <c r="BG99" s="120"/>
      <c r="BH99" s="56"/>
      <c r="BI99" s="485"/>
      <c r="BJ99" s="420"/>
      <c r="BK99" s="121">
        <v>0</v>
      </c>
      <c r="BL99" s="120"/>
      <c r="BM99" s="56"/>
      <c r="BN99" s="485"/>
      <c r="BO99" s="420"/>
      <c r="BP99" s="121">
        <v>0</v>
      </c>
      <c r="BQ99" s="120"/>
      <c r="BR99" s="56"/>
      <c r="BS99" s="485"/>
      <c r="BT99" s="494"/>
      <c r="BU99" s="121">
        <v>-388245</v>
      </c>
      <c r="BV99" s="120"/>
      <c r="BW99" s="56"/>
      <c r="BX99" s="485"/>
      <c r="BY99" s="494"/>
      <c r="BZ99" s="121">
        <v>20569519</v>
      </c>
      <c r="CA99" s="120"/>
      <c r="CB99" s="56"/>
      <c r="CC99" s="485"/>
      <c r="CD99" s="494"/>
      <c r="CE99" s="121">
        <v>4788963</v>
      </c>
      <c r="CF99" s="120"/>
      <c r="CG99" s="56"/>
      <c r="CH99" s="485"/>
      <c r="CI99" s="420"/>
      <c r="CJ99" s="121">
        <v>2722565</v>
      </c>
      <c r="CK99" s="120"/>
      <c r="CL99" s="56"/>
      <c r="CM99" s="485"/>
      <c r="CN99" s="420"/>
      <c r="CO99" s="121">
        <v>2079567</v>
      </c>
      <c r="CP99" s="120"/>
      <c r="CQ99" s="56"/>
      <c r="CR99" s="485"/>
      <c r="CS99" s="420"/>
      <c r="CT99" s="121">
        <v>2763131</v>
      </c>
      <c r="CU99" s="120"/>
      <c r="CV99" s="56"/>
      <c r="CW99" s="485"/>
      <c r="CX99" s="420"/>
      <c r="CY99" s="121">
        <v>953805</v>
      </c>
      <c r="CZ99" s="120"/>
      <c r="DA99" s="56"/>
      <c r="DB99" s="485"/>
      <c r="DC99" s="420"/>
      <c r="DD99" s="121">
        <v>0</v>
      </c>
      <c r="DE99" s="120"/>
      <c r="DF99" s="56"/>
      <c r="DG99" s="485"/>
      <c r="DH99" s="420"/>
      <c r="DI99" s="121">
        <v>5822304</v>
      </c>
      <c r="DJ99" s="120"/>
      <c r="DK99" s="56"/>
      <c r="DL99" s="485"/>
      <c r="DM99" s="420"/>
      <c r="DN99" s="121">
        <v>903432</v>
      </c>
      <c r="DO99" s="120"/>
      <c r="DP99" s="56"/>
      <c r="DQ99" s="485"/>
      <c r="DR99" s="420"/>
      <c r="DS99" s="121">
        <v>696617</v>
      </c>
      <c r="DT99" s="120"/>
      <c r="DU99" s="56"/>
      <c r="DV99" s="485"/>
      <c r="DW99" s="420"/>
      <c r="DX99" s="121">
        <v>-82833</v>
      </c>
      <c r="DY99" s="120"/>
      <c r="DZ99" s="56"/>
      <c r="EA99" s="485"/>
      <c r="EB99" s="420"/>
      <c r="EC99" s="121">
        <v>-25841</v>
      </c>
      <c r="ED99" s="120"/>
      <c r="EE99" s="56"/>
      <c r="EF99" s="485"/>
      <c r="EG99" s="420"/>
      <c r="EH99" s="121">
        <v>-52191</v>
      </c>
      <c r="EI99" s="120"/>
      <c r="EJ99" s="56"/>
      <c r="EK99" s="485"/>
      <c r="EL99" s="494"/>
      <c r="EM99" s="121">
        <v>9591095</v>
      </c>
      <c r="EN99" s="422"/>
      <c r="EP99" s="144"/>
    </row>
    <row r="100" spans="4:146" x14ac:dyDescent="0.3">
      <c r="D100" s="144"/>
      <c r="F100" s="400"/>
      <c r="H100" s="49"/>
      <c r="I100" s="56"/>
      <c r="J100" s="56"/>
      <c r="K100" s="485"/>
      <c r="L100" s="56"/>
      <c r="M100" s="56"/>
      <c r="N100" s="56"/>
      <c r="O100" s="56"/>
      <c r="P100" s="485"/>
      <c r="Q100" s="56"/>
      <c r="R100" s="56"/>
      <c r="S100" s="56"/>
      <c r="T100" s="56"/>
      <c r="U100" s="485"/>
      <c r="V100" s="56"/>
      <c r="W100" s="56"/>
      <c r="X100" s="56"/>
      <c r="Y100" s="56"/>
      <c r="Z100" s="485"/>
      <c r="AA100" s="56"/>
      <c r="AB100" s="56"/>
      <c r="AC100" s="56"/>
      <c r="AD100" s="56"/>
      <c r="AE100" s="485"/>
      <c r="AF100" s="56"/>
      <c r="AG100" s="56"/>
      <c r="AH100" s="56"/>
      <c r="AI100" s="56"/>
      <c r="AJ100" s="485"/>
      <c r="AK100" s="56"/>
      <c r="AL100" s="56"/>
      <c r="AM100" s="56"/>
      <c r="AN100" s="56"/>
      <c r="AO100" s="485"/>
      <c r="AP100" s="56"/>
      <c r="AQ100" s="56"/>
      <c r="AR100" s="56"/>
      <c r="AS100" s="56"/>
      <c r="AT100" s="485"/>
      <c r="AU100" s="56"/>
      <c r="AV100" s="56"/>
      <c r="AW100" s="56"/>
      <c r="AX100" s="56"/>
      <c r="AY100" s="485"/>
      <c r="AZ100" s="56"/>
      <c r="BA100" s="56"/>
      <c r="BB100" s="56"/>
      <c r="BC100" s="56"/>
      <c r="BD100" s="485"/>
      <c r="BE100" s="56"/>
      <c r="BF100" s="56"/>
      <c r="BG100" s="56"/>
      <c r="BH100" s="56"/>
      <c r="BI100" s="485"/>
      <c r="BJ100" s="56"/>
      <c r="BK100" s="56"/>
      <c r="BL100" s="56"/>
      <c r="BM100" s="56"/>
      <c r="BN100" s="485"/>
      <c r="BO100" s="56"/>
      <c r="BP100" s="56"/>
      <c r="BQ100" s="56"/>
      <c r="BR100" s="56"/>
      <c r="BS100" s="485"/>
      <c r="BT100" s="56"/>
      <c r="BU100" s="56"/>
      <c r="BV100" s="56"/>
      <c r="BW100" s="56"/>
      <c r="BX100" s="485"/>
      <c r="BY100" s="56"/>
      <c r="BZ100" s="56"/>
      <c r="CA100" s="56"/>
      <c r="CB100" s="56"/>
      <c r="CC100" s="485"/>
      <c r="CD100" s="56"/>
      <c r="CE100" s="56"/>
      <c r="CF100" s="56"/>
      <c r="CG100" s="56"/>
      <c r="CH100" s="485"/>
      <c r="CI100" s="56"/>
      <c r="CJ100" s="56"/>
      <c r="CK100" s="56"/>
      <c r="CL100" s="56"/>
      <c r="CM100" s="485"/>
      <c r="CN100" s="56"/>
      <c r="CO100" s="56"/>
      <c r="CP100" s="56"/>
      <c r="CQ100" s="56"/>
      <c r="CR100" s="485"/>
      <c r="CS100" s="56"/>
      <c r="CT100" s="56"/>
      <c r="CU100" s="56"/>
      <c r="CV100" s="56"/>
      <c r="CW100" s="485"/>
      <c r="CX100" s="56"/>
      <c r="CY100" s="56"/>
      <c r="CZ100" s="56"/>
      <c r="DA100" s="56"/>
      <c r="DB100" s="485"/>
      <c r="DC100" s="56"/>
      <c r="DD100" s="56"/>
      <c r="DE100" s="56"/>
      <c r="DF100" s="56"/>
      <c r="DG100" s="485"/>
      <c r="DH100" s="56"/>
      <c r="DI100" s="56"/>
      <c r="DJ100" s="56"/>
      <c r="DK100" s="56"/>
      <c r="DL100" s="485"/>
      <c r="DM100" s="56"/>
      <c r="DN100" s="56"/>
      <c r="DO100" s="56"/>
      <c r="DP100" s="56"/>
      <c r="DQ100" s="485"/>
      <c r="DR100" s="56"/>
      <c r="DS100" s="56"/>
      <c r="DT100" s="56"/>
      <c r="DU100" s="56"/>
      <c r="DV100" s="485"/>
      <c r="DW100" s="56"/>
      <c r="DX100" s="56"/>
      <c r="DY100" s="56"/>
      <c r="DZ100" s="56"/>
      <c r="EA100" s="485"/>
      <c r="EB100" s="56"/>
      <c r="EC100" s="56"/>
      <c r="ED100" s="56"/>
      <c r="EE100" s="56"/>
      <c r="EF100" s="485"/>
      <c r="EG100" s="56"/>
      <c r="EH100" s="56"/>
      <c r="EI100" s="56"/>
      <c r="EJ100" s="56"/>
      <c r="EK100" s="485"/>
      <c r="EL100" s="56"/>
      <c r="EM100" s="56"/>
      <c r="EP100" s="144"/>
    </row>
    <row r="101" spans="4:146" ht="12.75" hidden="1" customHeight="1" x14ac:dyDescent="0.3">
      <c r="D101" s="144" t="s">
        <v>450</v>
      </c>
      <c r="F101" s="400"/>
      <c r="H101" s="56">
        <v>0</v>
      </c>
      <c r="I101" s="56"/>
      <c r="J101" s="56"/>
      <c r="K101" s="485"/>
      <c r="L101" s="56"/>
      <c r="M101" s="56">
        <v>0</v>
      </c>
      <c r="N101" s="56"/>
      <c r="O101" s="56"/>
      <c r="P101" s="485"/>
      <c r="R101" s="56">
        <v>0</v>
      </c>
      <c r="S101" s="56"/>
      <c r="T101" s="56"/>
      <c r="U101" s="485"/>
      <c r="W101" s="56">
        <v>0</v>
      </c>
      <c r="X101" s="56"/>
      <c r="Y101" s="56"/>
      <c r="Z101" s="485"/>
      <c r="AB101" s="56">
        <v>0</v>
      </c>
      <c r="AC101" s="56"/>
      <c r="AD101" s="56"/>
      <c r="AE101" s="485"/>
      <c r="AG101" s="56">
        <v>0</v>
      </c>
      <c r="AH101" s="56"/>
      <c r="AI101" s="56"/>
      <c r="AJ101" s="485"/>
      <c r="AL101" s="56">
        <v>0</v>
      </c>
      <c r="AM101" s="56"/>
      <c r="AN101" s="56"/>
      <c r="AO101" s="485"/>
      <c r="AQ101" s="56">
        <v>0</v>
      </c>
      <c r="AR101" s="56"/>
      <c r="AS101" s="56"/>
      <c r="AT101" s="485"/>
      <c r="AV101" s="56">
        <v>0</v>
      </c>
      <c r="AW101" s="56"/>
      <c r="AX101" s="56"/>
      <c r="AY101" s="485"/>
      <c r="BA101" s="56">
        <v>0</v>
      </c>
      <c r="BB101" s="56"/>
      <c r="BC101" s="56"/>
      <c r="BD101" s="485"/>
      <c r="BF101" s="56">
        <v>0</v>
      </c>
      <c r="BG101" s="56"/>
      <c r="BH101" s="56"/>
      <c r="BI101" s="485"/>
      <c r="BK101" s="56">
        <v>0</v>
      </c>
      <c r="BL101" s="56"/>
      <c r="BM101" s="56"/>
      <c r="BN101" s="485"/>
      <c r="BP101" s="56">
        <v>0</v>
      </c>
      <c r="BQ101" s="56"/>
      <c r="BR101" s="56"/>
      <c r="BS101" s="485"/>
      <c r="BT101" s="121"/>
      <c r="BU101" s="121">
        <v>0</v>
      </c>
      <c r="BV101" s="56"/>
      <c r="BW101" s="56"/>
      <c r="BX101" s="485"/>
      <c r="BY101" s="56"/>
      <c r="BZ101" s="56">
        <v>0</v>
      </c>
      <c r="CA101" s="56"/>
      <c r="CB101" s="56"/>
      <c r="CC101" s="485"/>
      <c r="CD101" s="56"/>
      <c r="CE101" s="56">
        <v>0</v>
      </c>
      <c r="CF101" s="56"/>
      <c r="CG101" s="56"/>
      <c r="CH101" s="485"/>
      <c r="CJ101" s="56">
        <v>0</v>
      </c>
      <c r="CK101" s="56"/>
      <c r="CL101" s="56"/>
      <c r="CM101" s="485"/>
      <c r="CO101" s="56">
        <v>0</v>
      </c>
      <c r="CP101" s="56"/>
      <c r="CQ101" s="56"/>
      <c r="CR101" s="485"/>
      <c r="CT101" s="56">
        <v>0</v>
      </c>
      <c r="CU101" s="56"/>
      <c r="CV101" s="56"/>
      <c r="CW101" s="485"/>
      <c r="CY101" s="56">
        <v>0</v>
      </c>
      <c r="CZ101" s="56"/>
      <c r="DA101" s="56"/>
      <c r="DB101" s="485"/>
      <c r="DD101" s="56">
        <v>0</v>
      </c>
      <c r="DE101" s="56"/>
      <c r="DF101" s="56"/>
      <c r="DG101" s="485"/>
      <c r="DI101" s="56">
        <v>0</v>
      </c>
      <c r="DJ101" s="56"/>
      <c r="DK101" s="56"/>
      <c r="DL101" s="485"/>
      <c r="DN101" s="56">
        <v>0</v>
      </c>
      <c r="DO101" s="56"/>
      <c r="DP101" s="56"/>
      <c r="DQ101" s="485"/>
      <c r="DS101" s="56">
        <v>0</v>
      </c>
      <c r="DT101" s="56"/>
      <c r="DU101" s="56"/>
      <c r="DV101" s="485"/>
      <c r="DX101" s="56">
        <v>0</v>
      </c>
      <c r="DY101" s="56"/>
      <c r="DZ101" s="56"/>
      <c r="EA101" s="485"/>
      <c r="EC101" s="56">
        <v>0</v>
      </c>
      <c r="ED101" s="56"/>
      <c r="EE101" s="56"/>
      <c r="EF101" s="485"/>
      <c r="EH101" s="56">
        <v>0</v>
      </c>
      <c r="EI101" s="56"/>
      <c r="EJ101" s="55"/>
      <c r="EK101" s="485"/>
      <c r="EL101" s="56"/>
      <c r="EM101" s="56">
        <v>0</v>
      </c>
      <c r="EN101" s="56"/>
      <c r="EO101" s="56"/>
      <c r="EP101" s="144"/>
    </row>
    <row r="102" spans="4:146" ht="12.75" hidden="1" customHeight="1" x14ac:dyDescent="0.3">
      <c r="D102" s="144" t="s">
        <v>362</v>
      </c>
      <c r="F102" s="400"/>
      <c r="G102" s="406"/>
      <c r="H102" s="483">
        <v>0</v>
      </c>
      <c r="I102" s="484"/>
      <c r="J102" s="56"/>
      <c r="K102" s="485"/>
      <c r="L102" s="486"/>
      <c r="M102" s="483">
        <v>0</v>
      </c>
      <c r="N102" s="484"/>
      <c r="O102" s="56"/>
      <c r="P102" s="485"/>
      <c r="Q102" s="406"/>
      <c r="R102" s="483">
        <v>0</v>
      </c>
      <c r="S102" s="484"/>
      <c r="T102" s="56"/>
      <c r="U102" s="485"/>
      <c r="V102" s="406"/>
      <c r="W102" s="483">
        <v>0</v>
      </c>
      <c r="X102" s="484"/>
      <c r="Y102" s="56"/>
      <c r="Z102" s="485"/>
      <c r="AA102" s="406"/>
      <c r="AB102" s="483">
        <v>0</v>
      </c>
      <c r="AC102" s="484"/>
      <c r="AD102" s="56"/>
      <c r="AE102" s="485"/>
      <c r="AF102" s="406"/>
      <c r="AG102" s="483">
        <v>0</v>
      </c>
      <c r="AH102" s="484"/>
      <c r="AI102" s="56"/>
      <c r="AJ102" s="485"/>
      <c r="AK102" s="406"/>
      <c r="AL102" s="483">
        <v>0</v>
      </c>
      <c r="AM102" s="484"/>
      <c r="AN102" s="56"/>
      <c r="AO102" s="485"/>
      <c r="AP102" s="406"/>
      <c r="AQ102" s="483">
        <v>0</v>
      </c>
      <c r="AR102" s="484"/>
      <c r="AS102" s="56"/>
      <c r="AT102" s="485"/>
      <c r="AU102" s="406"/>
      <c r="AV102" s="483">
        <v>0</v>
      </c>
      <c r="AW102" s="484"/>
      <c r="AX102" s="56"/>
      <c r="AY102" s="485"/>
      <c r="AZ102" s="406"/>
      <c r="BA102" s="483">
        <v>0</v>
      </c>
      <c r="BB102" s="484"/>
      <c r="BC102" s="56"/>
      <c r="BD102" s="485"/>
      <c r="BE102" s="406"/>
      <c r="BF102" s="483">
        <v>0</v>
      </c>
      <c r="BG102" s="484"/>
      <c r="BH102" s="56"/>
      <c r="BI102" s="485"/>
      <c r="BJ102" s="406"/>
      <c r="BK102" s="483">
        <v>0</v>
      </c>
      <c r="BL102" s="484"/>
      <c r="BM102" s="56"/>
      <c r="BN102" s="485"/>
      <c r="BO102" s="406"/>
      <c r="BP102" s="483">
        <v>0</v>
      </c>
      <c r="BQ102" s="484"/>
      <c r="BR102" s="56"/>
      <c r="BS102" s="485"/>
      <c r="BT102" s="485"/>
      <c r="BU102" s="56">
        <v>0</v>
      </c>
      <c r="BV102" s="484"/>
      <c r="BW102" s="56"/>
      <c r="BX102" s="485"/>
      <c r="BY102" s="486"/>
      <c r="BZ102" s="483">
        <v>0</v>
      </c>
      <c r="CA102" s="484"/>
      <c r="CB102" s="56"/>
      <c r="CC102" s="485"/>
      <c r="CD102" s="486"/>
      <c r="CE102" s="483">
        <v>0</v>
      </c>
      <c r="CF102" s="484"/>
      <c r="CG102" s="56"/>
      <c r="CH102" s="485"/>
      <c r="CI102" s="406"/>
      <c r="CJ102" s="483">
        <v>0</v>
      </c>
      <c r="CK102" s="484"/>
      <c r="CL102" s="56"/>
      <c r="CM102" s="485"/>
      <c r="CN102" s="406"/>
      <c r="CO102" s="483">
        <v>0</v>
      </c>
      <c r="CP102" s="484"/>
      <c r="CQ102" s="56"/>
      <c r="CR102" s="485"/>
      <c r="CS102" s="406"/>
      <c r="CT102" s="483">
        <v>0</v>
      </c>
      <c r="CU102" s="484"/>
      <c r="CV102" s="56"/>
      <c r="CW102" s="485"/>
      <c r="CX102" s="406"/>
      <c r="CY102" s="483">
        <v>0</v>
      </c>
      <c r="CZ102" s="484"/>
      <c r="DA102" s="56"/>
      <c r="DB102" s="485"/>
      <c r="DC102" s="406"/>
      <c r="DD102" s="483">
        <v>0</v>
      </c>
      <c r="DE102" s="484"/>
      <c r="DF102" s="56"/>
      <c r="DG102" s="485"/>
      <c r="DH102" s="406"/>
      <c r="DI102" s="483">
        <v>0</v>
      </c>
      <c r="DJ102" s="484"/>
      <c r="DK102" s="56"/>
      <c r="DL102" s="485"/>
      <c r="DM102" s="406"/>
      <c r="DN102" s="483">
        <v>0</v>
      </c>
      <c r="DO102" s="484"/>
      <c r="DP102" s="56"/>
      <c r="DQ102" s="485"/>
      <c r="DR102" s="406"/>
      <c r="DS102" s="483">
        <v>0</v>
      </c>
      <c r="DT102" s="484"/>
      <c r="DU102" s="56"/>
      <c r="DV102" s="485"/>
      <c r="DW102" s="406"/>
      <c r="DX102" s="483">
        <v>0</v>
      </c>
      <c r="DY102" s="484"/>
      <c r="DZ102" s="56"/>
      <c r="EA102" s="485"/>
      <c r="EB102" s="406"/>
      <c r="EC102" s="483">
        <v>0</v>
      </c>
      <c r="ED102" s="484"/>
      <c r="EE102" s="56"/>
      <c r="EF102" s="485"/>
      <c r="EG102" s="406"/>
      <c r="EH102" s="483">
        <v>0</v>
      </c>
      <c r="EI102" s="484"/>
      <c r="EJ102" s="55"/>
      <c r="EK102" s="53"/>
      <c r="EL102" s="486"/>
      <c r="EM102" s="483">
        <v>0</v>
      </c>
      <c r="EN102" s="484"/>
      <c r="EO102" s="56"/>
      <c r="EP102" s="144"/>
    </row>
    <row r="103" spans="4:146" ht="12.75" hidden="1" customHeight="1" x14ac:dyDescent="0.3">
      <c r="D103" s="144" t="s">
        <v>461</v>
      </c>
      <c r="F103" s="400"/>
      <c r="G103" s="400"/>
      <c r="H103" s="56">
        <v>0</v>
      </c>
      <c r="I103" s="55"/>
      <c r="J103" s="56"/>
      <c r="K103" s="485"/>
      <c r="L103" s="485"/>
      <c r="M103" s="56">
        <v>0</v>
      </c>
      <c r="N103" s="55"/>
      <c r="O103" s="56"/>
      <c r="P103" s="485"/>
      <c r="Q103" s="400"/>
      <c r="R103" s="56">
        <v>0</v>
      </c>
      <c r="S103" s="55"/>
      <c r="T103" s="56"/>
      <c r="U103" s="485"/>
      <c r="V103" s="400"/>
      <c r="W103" s="56">
        <v>0</v>
      </c>
      <c r="X103" s="55"/>
      <c r="Y103" s="56"/>
      <c r="Z103" s="485"/>
      <c r="AA103" s="400"/>
      <c r="AB103" s="56">
        <v>0</v>
      </c>
      <c r="AC103" s="55"/>
      <c r="AD103" s="56"/>
      <c r="AE103" s="485"/>
      <c r="AF103" s="400"/>
      <c r="AG103" s="56">
        <v>0</v>
      </c>
      <c r="AH103" s="55"/>
      <c r="AI103" s="56"/>
      <c r="AJ103" s="485"/>
      <c r="AK103" s="400"/>
      <c r="AL103" s="56">
        <v>0</v>
      </c>
      <c r="AM103" s="55"/>
      <c r="AN103" s="56"/>
      <c r="AO103" s="485"/>
      <c r="AP103" s="400"/>
      <c r="AQ103" s="56">
        <v>0</v>
      </c>
      <c r="AR103" s="55"/>
      <c r="AS103" s="56"/>
      <c r="AT103" s="485"/>
      <c r="AU103" s="400"/>
      <c r="AV103" s="56">
        <v>0</v>
      </c>
      <c r="AW103" s="55"/>
      <c r="AX103" s="56"/>
      <c r="AY103" s="485"/>
      <c r="AZ103" s="400"/>
      <c r="BA103" s="56">
        <v>0</v>
      </c>
      <c r="BB103" s="55"/>
      <c r="BC103" s="56"/>
      <c r="BD103" s="485"/>
      <c r="BE103" s="400"/>
      <c r="BF103" s="56">
        <v>0</v>
      </c>
      <c r="BG103" s="55"/>
      <c r="BH103" s="56"/>
      <c r="BI103" s="485"/>
      <c r="BJ103" s="400"/>
      <c r="BK103" s="56">
        <v>0</v>
      </c>
      <c r="BL103" s="55"/>
      <c r="BM103" s="56"/>
      <c r="BN103" s="485"/>
      <c r="BO103" s="400"/>
      <c r="BP103" s="56">
        <v>0</v>
      </c>
      <c r="BQ103" s="55"/>
      <c r="BR103" s="56"/>
      <c r="BS103" s="485"/>
      <c r="BT103" s="485"/>
      <c r="BU103" s="56">
        <v>0</v>
      </c>
      <c r="BV103" s="55"/>
      <c r="BW103" s="56"/>
      <c r="BX103" s="485"/>
      <c r="BY103" s="485"/>
      <c r="BZ103" s="56">
        <v>0</v>
      </c>
      <c r="CA103" s="55"/>
      <c r="CB103" s="56"/>
      <c r="CC103" s="485"/>
      <c r="CD103" s="485"/>
      <c r="CE103" s="56">
        <v>0</v>
      </c>
      <c r="CF103" s="55"/>
      <c r="CG103" s="56"/>
      <c r="CH103" s="485"/>
      <c r="CI103" s="400"/>
      <c r="CJ103" s="56">
        <v>0</v>
      </c>
      <c r="CK103" s="55"/>
      <c r="CL103" s="56"/>
      <c r="CM103" s="485"/>
      <c r="CN103" s="400"/>
      <c r="CO103" s="56">
        <v>0</v>
      </c>
      <c r="CP103" s="55"/>
      <c r="CQ103" s="56"/>
      <c r="CR103" s="485"/>
      <c r="CS103" s="400"/>
      <c r="CT103" s="56">
        <v>0</v>
      </c>
      <c r="CU103" s="55"/>
      <c r="CV103" s="56"/>
      <c r="CW103" s="485"/>
      <c r="CX103" s="400"/>
      <c r="CY103" s="56">
        <v>0</v>
      </c>
      <c r="CZ103" s="55"/>
      <c r="DA103" s="56"/>
      <c r="DB103" s="485"/>
      <c r="DC103" s="400"/>
      <c r="DD103" s="56">
        <v>0</v>
      </c>
      <c r="DE103" s="55"/>
      <c r="DF103" s="56"/>
      <c r="DG103" s="485"/>
      <c r="DH103" s="400"/>
      <c r="DI103" s="56">
        <v>0</v>
      </c>
      <c r="DJ103" s="55"/>
      <c r="DK103" s="56"/>
      <c r="DL103" s="485"/>
      <c r="DM103" s="400"/>
      <c r="DN103" s="56">
        <v>0</v>
      </c>
      <c r="DO103" s="55"/>
      <c r="DP103" s="56"/>
      <c r="DQ103" s="485"/>
      <c r="DR103" s="400"/>
      <c r="DS103" s="56">
        <v>0</v>
      </c>
      <c r="DT103" s="55"/>
      <c r="DU103" s="56"/>
      <c r="DV103" s="485"/>
      <c r="DW103" s="400"/>
      <c r="DX103" s="56">
        <v>0</v>
      </c>
      <c r="DY103" s="55"/>
      <c r="DZ103" s="56"/>
      <c r="EA103" s="485"/>
      <c r="EB103" s="400"/>
      <c r="EC103" s="56">
        <v>0</v>
      </c>
      <c r="ED103" s="55"/>
      <c r="EE103" s="56"/>
      <c r="EF103" s="485"/>
      <c r="EG103" s="400"/>
      <c r="EH103" s="56">
        <v>0</v>
      </c>
      <c r="EI103" s="55"/>
      <c r="EJ103" s="56"/>
      <c r="EK103" s="485"/>
      <c r="EL103" s="485"/>
      <c r="EM103" s="56">
        <v>0</v>
      </c>
      <c r="EN103" s="55"/>
      <c r="EO103" s="56"/>
      <c r="EP103" s="144"/>
    </row>
    <row r="104" spans="4:146" ht="12.75" hidden="1" customHeight="1" x14ac:dyDescent="0.3">
      <c r="D104" s="144" t="s">
        <v>462</v>
      </c>
      <c r="F104" s="400"/>
      <c r="G104" s="420"/>
      <c r="H104" s="121">
        <v>0</v>
      </c>
      <c r="I104" s="120"/>
      <c r="J104" s="56"/>
      <c r="K104" s="485"/>
      <c r="L104" s="494"/>
      <c r="M104" s="121">
        <v>0</v>
      </c>
      <c r="N104" s="120"/>
      <c r="O104" s="56"/>
      <c r="P104" s="485"/>
      <c r="Q104" s="420"/>
      <c r="R104" s="121">
        <v>0</v>
      </c>
      <c r="S104" s="120"/>
      <c r="T104" s="56"/>
      <c r="U104" s="485"/>
      <c r="V104" s="420"/>
      <c r="W104" s="121">
        <v>0</v>
      </c>
      <c r="X104" s="120"/>
      <c r="Y104" s="56"/>
      <c r="Z104" s="485"/>
      <c r="AA104" s="420"/>
      <c r="AB104" s="121">
        <v>0</v>
      </c>
      <c r="AC104" s="120"/>
      <c r="AD104" s="56"/>
      <c r="AE104" s="485"/>
      <c r="AF104" s="420"/>
      <c r="AG104" s="121">
        <v>0</v>
      </c>
      <c r="AH104" s="120"/>
      <c r="AI104" s="56"/>
      <c r="AJ104" s="485"/>
      <c r="AK104" s="420"/>
      <c r="AL104" s="121">
        <v>0</v>
      </c>
      <c r="AM104" s="120"/>
      <c r="AN104" s="56"/>
      <c r="AO104" s="485"/>
      <c r="AP104" s="420"/>
      <c r="AQ104" s="121">
        <v>0</v>
      </c>
      <c r="AR104" s="120"/>
      <c r="AS104" s="56"/>
      <c r="AT104" s="485"/>
      <c r="AU104" s="420"/>
      <c r="AV104" s="121">
        <v>0</v>
      </c>
      <c r="AW104" s="120"/>
      <c r="AX104" s="56"/>
      <c r="AY104" s="485"/>
      <c r="AZ104" s="420"/>
      <c r="BA104" s="121">
        <v>0</v>
      </c>
      <c r="BB104" s="120"/>
      <c r="BC104" s="56"/>
      <c r="BD104" s="485"/>
      <c r="BE104" s="420"/>
      <c r="BF104" s="121">
        <v>0</v>
      </c>
      <c r="BG104" s="120"/>
      <c r="BH104" s="56"/>
      <c r="BI104" s="485"/>
      <c r="BJ104" s="420"/>
      <c r="BK104" s="121">
        <v>0</v>
      </c>
      <c r="BL104" s="120"/>
      <c r="BM104" s="56"/>
      <c r="BN104" s="485"/>
      <c r="BO104" s="420"/>
      <c r="BP104" s="121">
        <v>0</v>
      </c>
      <c r="BQ104" s="120"/>
      <c r="BR104" s="56"/>
      <c r="BS104" s="485"/>
      <c r="BT104" s="494"/>
      <c r="BU104" s="121">
        <v>0</v>
      </c>
      <c r="BV104" s="120"/>
      <c r="BW104" s="56"/>
      <c r="BX104" s="485"/>
      <c r="BY104" s="494"/>
      <c r="BZ104" s="121">
        <v>0</v>
      </c>
      <c r="CA104" s="120"/>
      <c r="CB104" s="56"/>
      <c r="CC104" s="485"/>
      <c r="CD104" s="494"/>
      <c r="CE104" s="121">
        <v>0</v>
      </c>
      <c r="CF104" s="120"/>
      <c r="CG104" s="56"/>
      <c r="CH104" s="485"/>
      <c r="CI104" s="420"/>
      <c r="CJ104" s="121">
        <v>0</v>
      </c>
      <c r="CK104" s="120"/>
      <c r="CL104" s="56"/>
      <c r="CM104" s="485"/>
      <c r="CN104" s="420"/>
      <c r="CO104" s="121">
        <v>0</v>
      </c>
      <c r="CP104" s="120"/>
      <c r="CQ104" s="56"/>
      <c r="CR104" s="485"/>
      <c r="CS104" s="420"/>
      <c r="CT104" s="121">
        <v>0</v>
      </c>
      <c r="CU104" s="120"/>
      <c r="CV104" s="56"/>
      <c r="CW104" s="485"/>
      <c r="CX104" s="420"/>
      <c r="CY104" s="121">
        <v>0</v>
      </c>
      <c r="CZ104" s="120"/>
      <c r="DA104" s="56"/>
      <c r="DB104" s="485"/>
      <c r="DC104" s="420"/>
      <c r="DD104" s="121">
        <v>0</v>
      </c>
      <c r="DE104" s="120"/>
      <c r="DF104" s="56"/>
      <c r="DG104" s="485"/>
      <c r="DH104" s="420"/>
      <c r="DI104" s="121">
        <v>0</v>
      </c>
      <c r="DJ104" s="120"/>
      <c r="DK104" s="56"/>
      <c r="DL104" s="485"/>
      <c r="DM104" s="420"/>
      <c r="DN104" s="121">
        <v>0</v>
      </c>
      <c r="DO104" s="120"/>
      <c r="DP104" s="56"/>
      <c r="DQ104" s="485"/>
      <c r="DR104" s="420"/>
      <c r="DS104" s="121">
        <v>0</v>
      </c>
      <c r="DT104" s="120"/>
      <c r="DU104" s="56"/>
      <c r="DV104" s="485"/>
      <c r="DW104" s="420"/>
      <c r="DX104" s="121">
        <v>0</v>
      </c>
      <c r="DY104" s="120"/>
      <c r="DZ104" s="56"/>
      <c r="EA104" s="485"/>
      <c r="EB104" s="420"/>
      <c r="EC104" s="121">
        <v>0</v>
      </c>
      <c r="ED104" s="120"/>
      <c r="EE104" s="56"/>
      <c r="EF104" s="485"/>
      <c r="EG104" s="420"/>
      <c r="EH104" s="121">
        <v>0</v>
      </c>
      <c r="EI104" s="120"/>
      <c r="EJ104" s="56"/>
      <c r="EK104" s="485"/>
      <c r="EL104" s="494"/>
      <c r="EM104" s="121">
        <v>0</v>
      </c>
      <c r="EN104" s="120"/>
      <c r="EO104" s="56"/>
      <c r="EP104" s="144"/>
    </row>
    <row r="105" spans="4:146" ht="12.75" hidden="1" customHeight="1" x14ac:dyDescent="0.3">
      <c r="D105" s="144"/>
      <c r="F105" s="400"/>
      <c r="H105" s="56"/>
      <c r="I105" s="56"/>
      <c r="J105" s="56"/>
      <c r="K105" s="485"/>
      <c r="L105" s="56"/>
      <c r="M105" s="56"/>
      <c r="N105" s="56"/>
      <c r="O105" s="56"/>
      <c r="P105" s="485"/>
      <c r="Q105" s="56"/>
      <c r="R105" s="56"/>
      <c r="S105" s="56"/>
      <c r="T105" s="56"/>
      <c r="U105" s="485"/>
      <c r="V105" s="56"/>
      <c r="W105" s="56"/>
      <c r="X105" s="56"/>
      <c r="Y105" s="56"/>
      <c r="Z105" s="485"/>
      <c r="AA105" s="56"/>
      <c r="AB105" s="56"/>
      <c r="AC105" s="56"/>
      <c r="AD105" s="56"/>
      <c r="AE105" s="485"/>
      <c r="AF105" s="56"/>
      <c r="AG105" s="56"/>
      <c r="AH105" s="56"/>
      <c r="AI105" s="56"/>
      <c r="AJ105" s="485"/>
      <c r="AK105" s="56"/>
      <c r="AL105" s="56"/>
      <c r="AM105" s="56"/>
      <c r="AN105" s="56"/>
      <c r="AO105" s="485"/>
      <c r="AP105" s="56"/>
      <c r="AQ105" s="56"/>
      <c r="AR105" s="56"/>
      <c r="AS105" s="56"/>
      <c r="AT105" s="485"/>
      <c r="AU105" s="56"/>
      <c r="AV105" s="56"/>
      <c r="AW105" s="56"/>
      <c r="AX105" s="56"/>
      <c r="AY105" s="485"/>
      <c r="AZ105" s="56"/>
      <c r="BA105" s="56"/>
      <c r="BB105" s="56"/>
      <c r="BC105" s="56"/>
      <c r="BD105" s="485"/>
      <c r="BE105" s="56"/>
      <c r="BF105" s="56"/>
      <c r="BG105" s="56"/>
      <c r="BH105" s="56"/>
      <c r="BI105" s="485"/>
      <c r="BJ105" s="56"/>
      <c r="BK105" s="56"/>
      <c r="BL105" s="56"/>
      <c r="BM105" s="56"/>
      <c r="BN105" s="485"/>
      <c r="BO105" s="56"/>
      <c r="BP105" s="56"/>
      <c r="BQ105" s="56"/>
      <c r="BR105" s="56"/>
      <c r="BS105" s="485"/>
      <c r="BT105" s="56"/>
      <c r="BU105" s="56"/>
      <c r="BV105" s="56"/>
      <c r="BW105" s="56"/>
      <c r="BX105" s="485"/>
      <c r="BY105" s="56"/>
      <c r="BZ105" s="56"/>
      <c r="CA105" s="56"/>
      <c r="CB105" s="56"/>
      <c r="CC105" s="485"/>
      <c r="CD105" s="56"/>
      <c r="CE105" s="56"/>
      <c r="CF105" s="56"/>
      <c r="CG105" s="56"/>
      <c r="CH105" s="485"/>
      <c r="CI105" s="56"/>
      <c r="CJ105" s="56"/>
      <c r="CK105" s="56"/>
      <c r="CL105" s="56"/>
      <c r="CM105" s="485"/>
      <c r="CN105" s="56"/>
      <c r="CO105" s="56"/>
      <c r="CP105" s="56"/>
      <c r="CQ105" s="56"/>
      <c r="CR105" s="485"/>
      <c r="CS105" s="56"/>
      <c r="CT105" s="56"/>
      <c r="CU105" s="56"/>
      <c r="CV105" s="56"/>
      <c r="CW105" s="485"/>
      <c r="CX105" s="56"/>
      <c r="CY105" s="56"/>
      <c r="CZ105" s="56"/>
      <c r="DA105" s="56"/>
      <c r="DB105" s="485"/>
      <c r="DC105" s="56"/>
      <c r="DD105" s="56"/>
      <c r="DE105" s="56"/>
      <c r="DF105" s="56"/>
      <c r="DG105" s="485"/>
      <c r="DH105" s="56"/>
      <c r="DI105" s="56"/>
      <c r="DJ105" s="56"/>
      <c r="DK105" s="56"/>
      <c r="DL105" s="485"/>
      <c r="DM105" s="56"/>
      <c r="DN105" s="56"/>
      <c r="DO105" s="56"/>
      <c r="DP105" s="56"/>
      <c r="DQ105" s="485"/>
      <c r="DR105" s="56"/>
      <c r="DS105" s="56"/>
      <c r="DT105" s="56"/>
      <c r="DU105" s="56"/>
      <c r="DV105" s="485"/>
      <c r="DW105" s="56"/>
      <c r="DX105" s="56"/>
      <c r="DY105" s="56"/>
      <c r="DZ105" s="56"/>
      <c r="EA105" s="485"/>
      <c r="EB105" s="56"/>
      <c r="EC105" s="56"/>
      <c r="ED105" s="56"/>
      <c r="EE105" s="56"/>
      <c r="EF105" s="485"/>
      <c r="EG105" s="56"/>
      <c r="EH105" s="56"/>
      <c r="EI105" s="56"/>
      <c r="EJ105" s="56"/>
      <c r="EK105" s="485"/>
      <c r="EL105" s="56"/>
      <c r="EM105" s="56"/>
      <c r="EP105" s="144"/>
    </row>
    <row r="106" spans="4:146" ht="12.75" customHeight="1" x14ac:dyDescent="0.3">
      <c r="D106" s="144" t="s">
        <v>383</v>
      </c>
      <c r="F106" s="400"/>
      <c r="H106" s="56">
        <v>0</v>
      </c>
      <c r="I106" s="56"/>
      <c r="J106" s="56"/>
      <c r="K106" s="485"/>
      <c r="L106" s="56"/>
      <c r="M106" s="56">
        <v>195000</v>
      </c>
      <c r="N106" s="56"/>
      <c r="O106" s="56"/>
      <c r="P106" s="485"/>
      <c r="R106" s="56">
        <v>50000</v>
      </c>
      <c r="S106" s="56"/>
      <c r="T106" s="56"/>
      <c r="U106" s="485"/>
      <c r="W106" s="56">
        <v>360000</v>
      </c>
      <c r="X106" s="56"/>
      <c r="Y106" s="56"/>
      <c r="Z106" s="485"/>
      <c r="AB106" s="56">
        <v>0</v>
      </c>
      <c r="AC106" s="56"/>
      <c r="AD106" s="56"/>
      <c r="AE106" s="485"/>
      <c r="AG106" s="56">
        <v>0</v>
      </c>
      <c r="AH106" s="56"/>
      <c r="AI106" s="56"/>
      <c r="AJ106" s="485"/>
      <c r="AL106" s="56">
        <v>0</v>
      </c>
      <c r="AM106" s="56"/>
      <c r="AN106" s="56"/>
      <c r="AO106" s="485"/>
      <c r="AQ106" s="56">
        <v>0</v>
      </c>
      <c r="AR106" s="56"/>
      <c r="AS106" s="56"/>
      <c r="AT106" s="485"/>
      <c r="AV106" s="56">
        <v>0</v>
      </c>
      <c r="AW106" s="56"/>
      <c r="AX106" s="56"/>
      <c r="AY106" s="485"/>
      <c r="BA106" s="56">
        <v>0</v>
      </c>
      <c r="BB106" s="56"/>
      <c r="BC106" s="56"/>
      <c r="BD106" s="485"/>
      <c r="BF106" s="56">
        <v>0</v>
      </c>
      <c r="BG106" s="56"/>
      <c r="BH106" s="56"/>
      <c r="BI106" s="485"/>
      <c r="BK106" s="56">
        <v>0</v>
      </c>
      <c r="BL106" s="56"/>
      <c r="BM106" s="56"/>
      <c r="BN106" s="485"/>
      <c r="BP106" s="56">
        <v>0</v>
      </c>
      <c r="BQ106" s="56"/>
      <c r="BR106" s="56"/>
      <c r="BS106" s="485"/>
      <c r="BT106" s="121"/>
      <c r="BU106" s="121">
        <v>605000</v>
      </c>
      <c r="BV106" s="56"/>
      <c r="BW106" s="56"/>
      <c r="BX106" s="485"/>
      <c r="BY106" s="56"/>
      <c r="BZ106" s="56">
        <v>5040000</v>
      </c>
      <c r="CA106" s="56"/>
      <c r="CB106" s="56"/>
      <c r="CC106" s="485"/>
      <c r="CD106" s="56"/>
      <c r="CE106" s="56">
        <v>0</v>
      </c>
      <c r="CF106" s="56"/>
      <c r="CG106" s="56"/>
      <c r="CH106" s="485"/>
      <c r="CJ106" s="56">
        <v>0</v>
      </c>
      <c r="CK106" s="56"/>
      <c r="CL106" s="56"/>
      <c r="CM106" s="485"/>
      <c r="CO106" s="56">
        <v>0</v>
      </c>
      <c r="CP106" s="56"/>
      <c r="CQ106" s="56"/>
      <c r="CR106" s="485"/>
      <c r="CT106" s="56">
        <v>0</v>
      </c>
      <c r="CU106" s="56"/>
      <c r="CV106" s="56"/>
      <c r="CW106" s="485"/>
      <c r="CY106" s="56">
        <v>0</v>
      </c>
      <c r="CZ106" s="56"/>
      <c r="DA106" s="56"/>
      <c r="DB106" s="485"/>
      <c r="DD106" s="56">
        <v>0</v>
      </c>
      <c r="DE106" s="56"/>
      <c r="DF106" s="56"/>
      <c r="DG106" s="485"/>
      <c r="DI106" s="56">
        <v>0</v>
      </c>
      <c r="DJ106" s="56"/>
      <c r="DK106" s="56"/>
      <c r="DL106" s="485"/>
      <c r="DN106" s="56">
        <v>0</v>
      </c>
      <c r="DO106" s="56"/>
      <c r="DP106" s="56"/>
      <c r="DQ106" s="485"/>
      <c r="DS106" s="56">
        <v>0</v>
      </c>
      <c r="DT106" s="56"/>
      <c r="DU106" s="56"/>
      <c r="DV106" s="485"/>
      <c r="DX106" s="56">
        <v>1370000</v>
      </c>
      <c r="DY106" s="56"/>
      <c r="DZ106" s="56"/>
      <c r="EA106" s="485"/>
      <c r="EC106" s="56">
        <v>2120000</v>
      </c>
      <c r="ED106" s="56"/>
      <c r="EE106" s="56"/>
      <c r="EF106" s="485"/>
      <c r="EH106" s="56">
        <v>1550000</v>
      </c>
      <c r="EI106" s="56"/>
      <c r="EJ106" s="55"/>
      <c r="EK106" s="485"/>
      <c r="EL106" s="56"/>
      <c r="EM106" s="56">
        <v>0</v>
      </c>
      <c r="EN106" s="56"/>
      <c r="EO106" s="56"/>
      <c r="EP106" s="144"/>
    </row>
    <row r="107" spans="4:146" ht="12.75" customHeight="1" x14ac:dyDescent="0.3">
      <c r="D107" s="144" t="s">
        <v>362</v>
      </c>
      <c r="F107" s="400"/>
      <c r="G107" s="406"/>
      <c r="H107" s="483">
        <v>0</v>
      </c>
      <c r="I107" s="484"/>
      <c r="J107" s="56"/>
      <c r="K107" s="485"/>
      <c r="L107" s="486"/>
      <c r="M107" s="483">
        <v>186500</v>
      </c>
      <c r="N107" s="484"/>
      <c r="O107" s="56"/>
      <c r="P107" s="485"/>
      <c r="Q107" s="406"/>
      <c r="R107" s="483">
        <v>48228</v>
      </c>
      <c r="S107" s="484"/>
      <c r="T107" s="56"/>
      <c r="U107" s="485"/>
      <c r="V107" s="406"/>
      <c r="W107" s="483">
        <v>351344</v>
      </c>
      <c r="X107" s="484"/>
      <c r="Y107" s="56"/>
      <c r="Z107" s="485"/>
      <c r="AA107" s="406"/>
      <c r="AB107" s="483">
        <v>0</v>
      </c>
      <c r="AC107" s="484"/>
      <c r="AD107" s="56"/>
      <c r="AE107" s="485"/>
      <c r="AF107" s="406"/>
      <c r="AG107" s="483">
        <v>0</v>
      </c>
      <c r="AH107" s="484"/>
      <c r="AI107" s="56"/>
      <c r="AJ107" s="485"/>
      <c r="AK107" s="406"/>
      <c r="AL107" s="483">
        <v>0</v>
      </c>
      <c r="AM107" s="484"/>
      <c r="AN107" s="56"/>
      <c r="AO107" s="485"/>
      <c r="AP107" s="406"/>
      <c r="AQ107" s="483">
        <v>0</v>
      </c>
      <c r="AR107" s="484"/>
      <c r="AS107" s="56"/>
      <c r="AT107" s="485"/>
      <c r="AU107" s="406"/>
      <c r="AV107" s="483">
        <v>0</v>
      </c>
      <c r="AW107" s="484"/>
      <c r="AX107" s="56"/>
      <c r="AY107" s="485"/>
      <c r="AZ107" s="406"/>
      <c r="BA107" s="483">
        <v>0</v>
      </c>
      <c r="BB107" s="484"/>
      <c r="BC107" s="56"/>
      <c r="BD107" s="485"/>
      <c r="BE107" s="406"/>
      <c r="BF107" s="483">
        <v>0</v>
      </c>
      <c r="BG107" s="484"/>
      <c r="BH107" s="56"/>
      <c r="BI107" s="485"/>
      <c r="BJ107" s="406"/>
      <c r="BK107" s="483">
        <v>0</v>
      </c>
      <c r="BL107" s="484"/>
      <c r="BM107" s="56"/>
      <c r="BN107" s="485"/>
      <c r="BO107" s="406"/>
      <c r="BP107" s="483">
        <v>0</v>
      </c>
      <c r="BQ107" s="484"/>
      <c r="BR107" s="56"/>
      <c r="BS107" s="485"/>
      <c r="BT107" s="485"/>
      <c r="BU107" s="56">
        <v>586072</v>
      </c>
      <c r="BV107" s="484"/>
      <c r="BW107" s="56"/>
      <c r="BX107" s="485"/>
      <c r="BY107" s="486"/>
      <c r="BZ107" s="483">
        <v>4815323</v>
      </c>
      <c r="CA107" s="484"/>
      <c r="CB107" s="56"/>
      <c r="CC107" s="485"/>
      <c r="CD107" s="486"/>
      <c r="CE107" s="483">
        <v>0</v>
      </c>
      <c r="CF107" s="484"/>
      <c r="CG107" s="56"/>
      <c r="CH107" s="485"/>
      <c r="CI107" s="406"/>
      <c r="CJ107" s="483">
        <v>0</v>
      </c>
      <c r="CK107" s="484"/>
      <c r="CL107" s="56"/>
      <c r="CM107" s="485"/>
      <c r="CN107" s="406"/>
      <c r="CO107" s="483">
        <v>0</v>
      </c>
      <c r="CP107" s="484"/>
      <c r="CQ107" s="56"/>
      <c r="CR107" s="485"/>
      <c r="CS107" s="406"/>
      <c r="CT107" s="483">
        <v>0</v>
      </c>
      <c r="CU107" s="484"/>
      <c r="CV107" s="56"/>
      <c r="CW107" s="485"/>
      <c r="CX107" s="406"/>
      <c r="CY107" s="483">
        <v>0</v>
      </c>
      <c r="CZ107" s="484"/>
      <c r="DA107" s="56"/>
      <c r="DB107" s="485"/>
      <c r="DC107" s="406"/>
      <c r="DD107" s="483">
        <v>0</v>
      </c>
      <c r="DE107" s="484"/>
      <c r="DF107" s="56"/>
      <c r="DG107" s="485"/>
      <c r="DH107" s="406"/>
      <c r="DI107" s="483">
        <v>0</v>
      </c>
      <c r="DJ107" s="484"/>
      <c r="DK107" s="56"/>
      <c r="DL107" s="485"/>
      <c r="DM107" s="406"/>
      <c r="DN107" s="483">
        <v>0</v>
      </c>
      <c r="DO107" s="484"/>
      <c r="DP107" s="56"/>
      <c r="DQ107" s="485"/>
      <c r="DR107" s="406"/>
      <c r="DS107" s="483">
        <v>0</v>
      </c>
      <c r="DT107" s="484"/>
      <c r="DU107" s="56"/>
      <c r="DV107" s="485"/>
      <c r="DW107" s="406"/>
      <c r="DX107" s="483">
        <v>1306407</v>
      </c>
      <c r="DY107" s="484"/>
      <c r="DZ107" s="56"/>
      <c r="EA107" s="485"/>
      <c r="EB107" s="406"/>
      <c r="EC107" s="483">
        <v>2023219</v>
      </c>
      <c r="ED107" s="484"/>
      <c r="EE107" s="56"/>
      <c r="EF107" s="485"/>
      <c r="EG107" s="406"/>
      <c r="EH107" s="483">
        <v>1485697</v>
      </c>
      <c r="EI107" s="484"/>
      <c r="EJ107" s="55"/>
      <c r="EK107" s="53"/>
      <c r="EL107" s="486"/>
      <c r="EM107" s="483">
        <v>0</v>
      </c>
      <c r="EN107" s="484"/>
      <c r="EO107" s="56"/>
      <c r="EP107" s="144"/>
    </row>
    <row r="108" spans="4:146" ht="12.75" customHeight="1" x14ac:dyDescent="0.3">
      <c r="D108" s="144" t="s">
        <v>461</v>
      </c>
      <c r="F108" s="400"/>
      <c r="G108" s="400"/>
      <c r="H108" s="56">
        <v>0</v>
      </c>
      <c r="I108" s="55"/>
      <c r="J108" s="56"/>
      <c r="K108" s="485"/>
      <c r="L108" s="485"/>
      <c r="M108" s="56">
        <v>8500</v>
      </c>
      <c r="N108" s="55"/>
      <c r="O108" s="56"/>
      <c r="P108" s="485"/>
      <c r="Q108" s="400"/>
      <c r="R108" s="56">
        <v>1772</v>
      </c>
      <c r="S108" s="55"/>
      <c r="T108" s="56"/>
      <c r="U108" s="485"/>
      <c r="V108" s="400"/>
      <c r="W108" s="56">
        <v>8656</v>
      </c>
      <c r="X108" s="55"/>
      <c r="Y108" s="56"/>
      <c r="Z108" s="485"/>
      <c r="AA108" s="400"/>
      <c r="AB108" s="56">
        <v>0</v>
      </c>
      <c r="AC108" s="55"/>
      <c r="AD108" s="56"/>
      <c r="AE108" s="485"/>
      <c r="AF108" s="400"/>
      <c r="AG108" s="56">
        <v>0</v>
      </c>
      <c r="AH108" s="55"/>
      <c r="AI108" s="56"/>
      <c r="AJ108" s="485"/>
      <c r="AK108" s="400"/>
      <c r="AL108" s="56">
        <v>0</v>
      </c>
      <c r="AM108" s="55"/>
      <c r="AN108" s="56"/>
      <c r="AO108" s="485"/>
      <c r="AP108" s="400"/>
      <c r="AQ108" s="56">
        <v>0</v>
      </c>
      <c r="AR108" s="55"/>
      <c r="AS108" s="56"/>
      <c r="AT108" s="485"/>
      <c r="AU108" s="400"/>
      <c r="AV108" s="56">
        <v>0</v>
      </c>
      <c r="AW108" s="55"/>
      <c r="AX108" s="56"/>
      <c r="AY108" s="485"/>
      <c r="AZ108" s="400"/>
      <c r="BA108" s="56">
        <v>0</v>
      </c>
      <c r="BB108" s="55"/>
      <c r="BC108" s="56"/>
      <c r="BD108" s="485"/>
      <c r="BE108" s="400"/>
      <c r="BF108" s="56">
        <v>0</v>
      </c>
      <c r="BG108" s="55"/>
      <c r="BH108" s="56"/>
      <c r="BI108" s="485"/>
      <c r="BJ108" s="400"/>
      <c r="BK108" s="56">
        <v>0</v>
      </c>
      <c r="BL108" s="55"/>
      <c r="BM108" s="56"/>
      <c r="BN108" s="485"/>
      <c r="BO108" s="400"/>
      <c r="BP108" s="56">
        <v>0</v>
      </c>
      <c r="BQ108" s="55"/>
      <c r="BR108" s="56"/>
      <c r="BS108" s="485"/>
      <c r="BT108" s="485"/>
      <c r="BU108" s="56">
        <v>18928</v>
      </c>
      <c r="BV108" s="55"/>
      <c r="BW108" s="56"/>
      <c r="BX108" s="485"/>
      <c r="BY108" s="485"/>
      <c r="BZ108" s="56">
        <v>224677</v>
      </c>
      <c r="CA108" s="55"/>
      <c r="CB108" s="56"/>
      <c r="CC108" s="485"/>
      <c r="CD108" s="485"/>
      <c r="CE108" s="56">
        <v>0</v>
      </c>
      <c r="CF108" s="55"/>
      <c r="CG108" s="56"/>
      <c r="CH108" s="485"/>
      <c r="CI108" s="400"/>
      <c r="CJ108" s="56">
        <v>0</v>
      </c>
      <c r="CK108" s="55"/>
      <c r="CL108" s="56"/>
      <c r="CM108" s="485"/>
      <c r="CN108" s="400"/>
      <c r="CO108" s="56">
        <v>0</v>
      </c>
      <c r="CP108" s="55"/>
      <c r="CQ108" s="56"/>
      <c r="CR108" s="485"/>
      <c r="CS108" s="400"/>
      <c r="CT108" s="56">
        <v>0</v>
      </c>
      <c r="CU108" s="55"/>
      <c r="CV108" s="56"/>
      <c r="CW108" s="485"/>
      <c r="CX108" s="400"/>
      <c r="CY108" s="56">
        <v>0</v>
      </c>
      <c r="CZ108" s="55"/>
      <c r="DA108" s="56"/>
      <c r="DB108" s="485"/>
      <c r="DC108" s="400"/>
      <c r="DD108" s="56">
        <v>0</v>
      </c>
      <c r="DE108" s="55"/>
      <c r="DF108" s="56"/>
      <c r="DG108" s="485"/>
      <c r="DH108" s="400"/>
      <c r="DI108" s="56">
        <v>0</v>
      </c>
      <c r="DJ108" s="55"/>
      <c r="DK108" s="56"/>
      <c r="DL108" s="485"/>
      <c r="DM108" s="400"/>
      <c r="DN108" s="56">
        <v>0</v>
      </c>
      <c r="DO108" s="55"/>
      <c r="DP108" s="56"/>
      <c r="DQ108" s="485"/>
      <c r="DR108" s="400"/>
      <c r="DS108" s="56">
        <v>0</v>
      </c>
      <c r="DT108" s="55"/>
      <c r="DU108" s="56"/>
      <c r="DV108" s="485"/>
      <c r="DW108" s="400"/>
      <c r="DX108" s="56">
        <v>63593</v>
      </c>
      <c r="DY108" s="55"/>
      <c r="DZ108" s="56"/>
      <c r="EA108" s="485"/>
      <c r="EB108" s="400"/>
      <c r="EC108" s="56">
        <v>96781</v>
      </c>
      <c r="ED108" s="55"/>
      <c r="EE108" s="56"/>
      <c r="EF108" s="485"/>
      <c r="EG108" s="400"/>
      <c r="EH108" s="56">
        <v>64303</v>
      </c>
      <c r="EI108" s="55"/>
      <c r="EJ108" s="56"/>
      <c r="EK108" s="485"/>
      <c r="EL108" s="485"/>
      <c r="EM108" s="56">
        <v>0</v>
      </c>
      <c r="EN108" s="55"/>
      <c r="EO108" s="56"/>
      <c r="EP108" s="144"/>
    </row>
    <row r="109" spans="4:146" ht="12.75" customHeight="1" x14ac:dyDescent="0.3">
      <c r="D109" s="144" t="s">
        <v>462</v>
      </c>
      <c r="F109" s="400"/>
      <c r="G109" s="420"/>
      <c r="H109" s="121">
        <v>0</v>
      </c>
      <c r="I109" s="120"/>
      <c r="J109" s="56"/>
      <c r="K109" s="485"/>
      <c r="L109" s="494"/>
      <c r="M109" s="121">
        <v>0</v>
      </c>
      <c r="N109" s="120"/>
      <c r="O109" s="56"/>
      <c r="P109" s="485"/>
      <c r="Q109" s="420"/>
      <c r="R109" s="121">
        <v>0</v>
      </c>
      <c r="S109" s="120"/>
      <c r="T109" s="56"/>
      <c r="U109" s="485"/>
      <c r="V109" s="420"/>
      <c r="W109" s="121">
        <v>0</v>
      </c>
      <c r="X109" s="120"/>
      <c r="Y109" s="56"/>
      <c r="Z109" s="485"/>
      <c r="AA109" s="420"/>
      <c r="AB109" s="121">
        <v>0</v>
      </c>
      <c r="AC109" s="120"/>
      <c r="AD109" s="56"/>
      <c r="AE109" s="485"/>
      <c r="AF109" s="420"/>
      <c r="AG109" s="121">
        <v>0</v>
      </c>
      <c r="AH109" s="120"/>
      <c r="AI109" s="56"/>
      <c r="AJ109" s="485"/>
      <c r="AK109" s="420"/>
      <c r="AL109" s="121">
        <v>0</v>
      </c>
      <c r="AM109" s="120"/>
      <c r="AN109" s="56"/>
      <c r="AO109" s="485"/>
      <c r="AP109" s="420"/>
      <c r="AQ109" s="121">
        <v>0</v>
      </c>
      <c r="AR109" s="120"/>
      <c r="AS109" s="56"/>
      <c r="AT109" s="485"/>
      <c r="AU109" s="420"/>
      <c r="AV109" s="121">
        <v>0</v>
      </c>
      <c r="AW109" s="120"/>
      <c r="AX109" s="56"/>
      <c r="AY109" s="485"/>
      <c r="AZ109" s="420"/>
      <c r="BA109" s="121">
        <v>0</v>
      </c>
      <c r="BB109" s="120"/>
      <c r="BC109" s="56"/>
      <c r="BD109" s="485"/>
      <c r="BE109" s="420"/>
      <c r="BF109" s="121">
        <v>0</v>
      </c>
      <c r="BG109" s="120"/>
      <c r="BH109" s="56"/>
      <c r="BI109" s="485"/>
      <c r="BJ109" s="420"/>
      <c r="BK109" s="121">
        <v>0</v>
      </c>
      <c r="BL109" s="120"/>
      <c r="BM109" s="56"/>
      <c r="BN109" s="485"/>
      <c r="BO109" s="420"/>
      <c r="BP109" s="121">
        <v>0</v>
      </c>
      <c r="BQ109" s="120"/>
      <c r="BR109" s="56"/>
      <c r="BS109" s="485"/>
      <c r="BT109" s="494"/>
      <c r="BU109" s="121">
        <v>0</v>
      </c>
      <c r="BV109" s="120"/>
      <c r="BW109" s="56"/>
      <c r="BX109" s="485"/>
      <c r="BY109" s="494"/>
      <c r="BZ109" s="121">
        <v>0</v>
      </c>
      <c r="CA109" s="120"/>
      <c r="CB109" s="56"/>
      <c r="CC109" s="485"/>
      <c r="CD109" s="494"/>
      <c r="CE109" s="121">
        <v>0</v>
      </c>
      <c r="CF109" s="120"/>
      <c r="CG109" s="56"/>
      <c r="CH109" s="485"/>
      <c r="CI109" s="420"/>
      <c r="CJ109" s="121">
        <v>0</v>
      </c>
      <c r="CK109" s="120"/>
      <c r="CL109" s="56"/>
      <c r="CM109" s="485"/>
      <c r="CN109" s="420"/>
      <c r="CO109" s="121">
        <v>0</v>
      </c>
      <c r="CP109" s="120"/>
      <c r="CQ109" s="56"/>
      <c r="CR109" s="485"/>
      <c r="CS109" s="420"/>
      <c r="CT109" s="121">
        <v>0</v>
      </c>
      <c r="CU109" s="120"/>
      <c r="CV109" s="56"/>
      <c r="CW109" s="485"/>
      <c r="CX109" s="420"/>
      <c r="CY109" s="121">
        <v>0</v>
      </c>
      <c r="CZ109" s="120"/>
      <c r="DA109" s="56"/>
      <c r="DB109" s="485"/>
      <c r="DC109" s="420"/>
      <c r="DD109" s="121">
        <v>0</v>
      </c>
      <c r="DE109" s="120"/>
      <c r="DF109" s="56"/>
      <c r="DG109" s="485"/>
      <c r="DH109" s="420"/>
      <c r="DI109" s="121">
        <v>0</v>
      </c>
      <c r="DJ109" s="120"/>
      <c r="DK109" s="56"/>
      <c r="DL109" s="485"/>
      <c r="DM109" s="420"/>
      <c r="DN109" s="121">
        <v>0</v>
      </c>
      <c r="DO109" s="120"/>
      <c r="DP109" s="56"/>
      <c r="DQ109" s="485"/>
      <c r="DR109" s="420"/>
      <c r="DS109" s="121">
        <v>0</v>
      </c>
      <c r="DT109" s="120"/>
      <c r="DU109" s="56"/>
      <c r="DV109" s="485"/>
      <c r="DW109" s="420"/>
      <c r="DX109" s="121">
        <v>0</v>
      </c>
      <c r="DY109" s="120"/>
      <c r="DZ109" s="56"/>
      <c r="EA109" s="485"/>
      <c r="EB109" s="420"/>
      <c r="EC109" s="121">
        <v>0</v>
      </c>
      <c r="ED109" s="120"/>
      <c r="EE109" s="56"/>
      <c r="EF109" s="485"/>
      <c r="EG109" s="420"/>
      <c r="EH109" s="121">
        <v>0</v>
      </c>
      <c r="EI109" s="120"/>
      <c r="EJ109" s="56"/>
      <c r="EK109" s="485"/>
      <c r="EL109" s="494"/>
      <c r="EM109" s="121">
        <v>0</v>
      </c>
      <c r="EN109" s="120"/>
      <c r="EO109" s="56"/>
      <c r="EP109" s="144"/>
    </row>
    <row r="110" spans="4:146" ht="12.75" customHeight="1" x14ac:dyDescent="0.3">
      <c r="D110" s="144"/>
      <c r="F110" s="400"/>
      <c r="H110" s="56"/>
      <c r="I110" s="56"/>
      <c r="J110" s="56"/>
      <c r="K110" s="485"/>
      <c r="L110" s="56"/>
      <c r="M110" s="56"/>
      <c r="N110" s="56"/>
      <c r="O110" s="56"/>
      <c r="P110" s="485"/>
      <c r="R110" s="56"/>
      <c r="S110" s="56"/>
      <c r="T110" s="56"/>
      <c r="U110" s="485"/>
      <c r="W110" s="56"/>
      <c r="X110" s="56"/>
      <c r="Y110" s="56"/>
      <c r="Z110" s="485"/>
      <c r="AB110" s="56"/>
      <c r="AC110" s="56"/>
      <c r="AD110" s="56"/>
      <c r="AE110" s="485"/>
      <c r="AG110" s="56"/>
      <c r="AH110" s="56"/>
      <c r="AI110" s="56"/>
      <c r="AJ110" s="485"/>
      <c r="AL110" s="56"/>
      <c r="AM110" s="56"/>
      <c r="AN110" s="56"/>
      <c r="AO110" s="485"/>
      <c r="AQ110" s="56"/>
      <c r="AR110" s="56"/>
      <c r="AS110" s="56"/>
      <c r="AT110" s="485"/>
      <c r="AV110" s="56"/>
      <c r="AW110" s="56"/>
      <c r="AX110" s="56"/>
      <c r="AY110" s="485"/>
      <c r="BA110" s="56"/>
      <c r="BB110" s="56"/>
      <c r="BC110" s="56"/>
      <c r="BD110" s="485"/>
      <c r="BF110" s="56"/>
      <c r="BG110" s="56"/>
      <c r="BH110" s="56"/>
      <c r="BI110" s="485"/>
      <c r="BK110" s="56"/>
      <c r="BL110" s="56"/>
      <c r="BM110" s="56"/>
      <c r="BN110" s="485"/>
      <c r="BP110" s="56"/>
      <c r="BQ110" s="56"/>
      <c r="BR110" s="56"/>
      <c r="BS110" s="485"/>
      <c r="BT110" s="56"/>
      <c r="BU110" s="56"/>
      <c r="BV110" s="56"/>
      <c r="BW110" s="56"/>
      <c r="BX110" s="485"/>
      <c r="BY110" s="56"/>
      <c r="BZ110" s="56"/>
      <c r="CA110" s="56"/>
      <c r="CB110" s="56"/>
      <c r="CC110" s="485"/>
      <c r="CD110" s="56"/>
      <c r="CE110" s="56"/>
      <c r="CF110" s="56"/>
      <c r="CG110" s="56"/>
      <c r="CH110" s="485"/>
      <c r="CJ110" s="56"/>
      <c r="CK110" s="56"/>
      <c r="CL110" s="56"/>
      <c r="CM110" s="485"/>
      <c r="CO110" s="56"/>
      <c r="CP110" s="56"/>
      <c r="CQ110" s="56"/>
      <c r="CR110" s="485"/>
      <c r="CT110" s="56"/>
      <c r="CU110" s="56"/>
      <c r="CV110" s="56"/>
      <c r="CW110" s="485"/>
      <c r="CY110" s="56"/>
      <c r="CZ110" s="56"/>
      <c r="DA110" s="56"/>
      <c r="DB110" s="485"/>
      <c r="DD110" s="56"/>
      <c r="DE110" s="56"/>
      <c r="DF110" s="56"/>
      <c r="DG110" s="485"/>
      <c r="DI110" s="56"/>
      <c r="DJ110" s="56"/>
      <c r="DK110" s="56"/>
      <c r="DL110" s="485"/>
      <c r="DN110" s="56"/>
      <c r="DO110" s="56"/>
      <c r="DP110" s="56"/>
      <c r="DQ110" s="485"/>
      <c r="DS110" s="56"/>
      <c r="DT110" s="56"/>
      <c r="DU110" s="56"/>
      <c r="DV110" s="485"/>
      <c r="DX110" s="56"/>
      <c r="DY110" s="56"/>
      <c r="DZ110" s="56"/>
      <c r="EA110" s="485"/>
      <c r="EC110" s="56"/>
      <c r="ED110" s="56"/>
      <c r="EE110" s="56"/>
      <c r="EF110" s="485"/>
      <c r="EH110" s="56"/>
      <c r="EI110" s="56"/>
      <c r="EJ110" s="56"/>
      <c r="EK110" s="485"/>
      <c r="EL110" s="56"/>
      <c r="EM110" s="56"/>
      <c r="EN110" s="56"/>
      <c r="EO110" s="56"/>
      <c r="EP110" s="144"/>
    </row>
    <row r="111" spans="4:146" ht="12.75" customHeight="1" x14ac:dyDescent="0.3">
      <c r="D111" s="144" t="s">
        <v>381</v>
      </c>
      <c r="F111" s="400"/>
      <c r="H111" s="56">
        <v>0</v>
      </c>
      <c r="I111" s="56"/>
      <c r="J111" s="56"/>
      <c r="K111" s="485"/>
      <c r="L111" s="56"/>
      <c r="M111" s="56">
        <v>1235000</v>
      </c>
      <c r="N111" s="56"/>
      <c r="O111" s="56"/>
      <c r="P111" s="485"/>
      <c r="R111" s="56">
        <v>2875000</v>
      </c>
      <c r="S111" s="56"/>
      <c r="T111" s="56"/>
      <c r="U111" s="485"/>
      <c r="W111" s="56">
        <v>6550000</v>
      </c>
      <c r="X111" s="56"/>
      <c r="Y111" s="56"/>
      <c r="Z111" s="485"/>
      <c r="AB111" s="56">
        <v>0</v>
      </c>
      <c r="AC111" s="56"/>
      <c r="AD111" s="56"/>
      <c r="AE111" s="485"/>
      <c r="AG111" s="56">
        <v>0</v>
      </c>
      <c r="AH111" s="56"/>
      <c r="AI111" s="56"/>
      <c r="AJ111" s="485"/>
      <c r="AL111" s="56">
        <v>0</v>
      </c>
      <c r="AM111" s="56"/>
      <c r="AN111" s="56"/>
      <c r="AO111" s="485"/>
      <c r="AQ111" s="56">
        <v>0</v>
      </c>
      <c r="AR111" s="56"/>
      <c r="AS111" s="56"/>
      <c r="AT111" s="485"/>
      <c r="AV111" s="56">
        <v>0</v>
      </c>
      <c r="AW111" s="56"/>
      <c r="AX111" s="56"/>
      <c r="AY111" s="485"/>
      <c r="BA111" s="56">
        <v>0</v>
      </c>
      <c r="BB111" s="56"/>
      <c r="BC111" s="56"/>
      <c r="BD111" s="485"/>
      <c r="BF111" s="56">
        <v>0</v>
      </c>
      <c r="BG111" s="56"/>
      <c r="BH111" s="56"/>
      <c r="BI111" s="485"/>
      <c r="BK111" s="56">
        <v>0</v>
      </c>
      <c r="BL111" s="56"/>
      <c r="BM111" s="56"/>
      <c r="BN111" s="485"/>
      <c r="BP111" s="56">
        <v>0</v>
      </c>
      <c r="BQ111" s="56"/>
      <c r="BR111" s="56"/>
      <c r="BS111" s="485"/>
      <c r="BT111" s="121"/>
      <c r="BU111" s="121">
        <v>10660000</v>
      </c>
      <c r="BV111" s="56"/>
      <c r="BW111" s="56"/>
      <c r="BX111" s="485"/>
      <c r="BY111" s="56"/>
      <c r="BZ111" s="56">
        <v>33065000</v>
      </c>
      <c r="CA111" s="56"/>
      <c r="CB111" s="56"/>
      <c r="CC111" s="485"/>
      <c r="CD111" s="56"/>
      <c r="CE111" s="56">
        <v>1335000</v>
      </c>
      <c r="CF111" s="56"/>
      <c r="CG111" s="56"/>
      <c r="CH111" s="485"/>
      <c r="CJ111" s="56">
        <v>2520000</v>
      </c>
      <c r="CK111" s="56"/>
      <c r="CL111" s="56"/>
      <c r="CM111" s="485"/>
      <c r="CO111" s="56">
        <v>3895000</v>
      </c>
      <c r="CP111" s="56"/>
      <c r="CQ111" s="56"/>
      <c r="CR111" s="485"/>
      <c r="CT111" s="56">
        <v>2165000</v>
      </c>
      <c r="CU111" s="56"/>
      <c r="CV111" s="56"/>
      <c r="CW111" s="485"/>
      <c r="CY111" s="56">
        <v>5000000</v>
      </c>
      <c r="CZ111" s="56"/>
      <c r="DA111" s="56"/>
      <c r="DB111" s="485"/>
      <c r="DD111" s="56">
        <v>0</v>
      </c>
      <c r="DE111" s="56"/>
      <c r="DF111" s="56"/>
      <c r="DG111" s="485"/>
      <c r="DI111" s="56">
        <v>7690000</v>
      </c>
      <c r="DJ111" s="56"/>
      <c r="DK111" s="56"/>
      <c r="DL111" s="485"/>
      <c r="DN111" s="56">
        <v>1945000</v>
      </c>
      <c r="DO111" s="56"/>
      <c r="DP111" s="56"/>
      <c r="DQ111" s="485"/>
      <c r="DS111" s="56">
        <v>4135000</v>
      </c>
      <c r="DT111" s="56"/>
      <c r="DU111" s="56"/>
      <c r="DV111" s="485"/>
      <c r="DX111" s="56">
        <v>2200000</v>
      </c>
      <c r="DY111" s="56"/>
      <c r="DZ111" s="56"/>
      <c r="EA111" s="485"/>
      <c r="EC111" s="56">
        <v>730000</v>
      </c>
      <c r="ED111" s="56"/>
      <c r="EE111" s="56"/>
      <c r="EF111" s="485"/>
      <c r="EH111" s="56">
        <v>1450000</v>
      </c>
      <c r="EI111" s="56"/>
      <c r="EJ111" s="55"/>
      <c r="EK111" s="485"/>
      <c r="EL111" s="56"/>
      <c r="EM111" s="56">
        <v>7750000</v>
      </c>
      <c r="EN111" s="56"/>
      <c r="EO111" s="56"/>
      <c r="EP111" s="144"/>
    </row>
    <row r="112" spans="4:146" ht="12.75" customHeight="1" x14ac:dyDescent="0.3">
      <c r="D112" s="144" t="s">
        <v>362</v>
      </c>
      <c r="F112" s="400"/>
      <c r="G112" s="406"/>
      <c r="H112" s="483">
        <v>0</v>
      </c>
      <c r="I112" s="484"/>
      <c r="J112" s="56"/>
      <c r="K112" s="485"/>
      <c r="L112" s="486"/>
      <c r="M112" s="483">
        <v>1278681</v>
      </c>
      <c r="N112" s="484"/>
      <c r="O112" s="56"/>
      <c r="P112" s="485"/>
      <c r="Q112" s="406"/>
      <c r="R112" s="483">
        <v>2977971</v>
      </c>
      <c r="S112" s="484"/>
      <c r="T112" s="56"/>
      <c r="U112" s="485"/>
      <c r="V112" s="406"/>
      <c r="W112" s="483">
        <v>6791593</v>
      </c>
      <c r="X112" s="484"/>
      <c r="Y112" s="56"/>
      <c r="Z112" s="485"/>
      <c r="AA112" s="406"/>
      <c r="AB112" s="483">
        <v>0</v>
      </c>
      <c r="AC112" s="484"/>
      <c r="AD112" s="56"/>
      <c r="AE112" s="485"/>
      <c r="AF112" s="406"/>
      <c r="AG112" s="483">
        <v>0</v>
      </c>
      <c r="AH112" s="484"/>
      <c r="AI112" s="56"/>
      <c r="AJ112" s="485"/>
      <c r="AK112" s="406"/>
      <c r="AL112" s="483">
        <v>0</v>
      </c>
      <c r="AM112" s="484"/>
      <c r="AN112" s="56"/>
      <c r="AO112" s="485"/>
      <c r="AP112" s="406"/>
      <c r="AQ112" s="483">
        <v>0</v>
      </c>
      <c r="AR112" s="484"/>
      <c r="AS112" s="56"/>
      <c r="AT112" s="485"/>
      <c r="AU112" s="406"/>
      <c r="AV112" s="483">
        <v>0</v>
      </c>
      <c r="AW112" s="484"/>
      <c r="AX112" s="56"/>
      <c r="AY112" s="485"/>
      <c r="AZ112" s="406"/>
      <c r="BA112" s="483">
        <v>0</v>
      </c>
      <c r="BB112" s="484"/>
      <c r="BC112" s="56"/>
      <c r="BD112" s="485"/>
      <c r="BE112" s="406"/>
      <c r="BF112" s="483">
        <v>0</v>
      </c>
      <c r="BG112" s="484"/>
      <c r="BH112" s="56"/>
      <c r="BI112" s="485"/>
      <c r="BJ112" s="406"/>
      <c r="BK112" s="483">
        <v>0</v>
      </c>
      <c r="BL112" s="484"/>
      <c r="BM112" s="56"/>
      <c r="BN112" s="485"/>
      <c r="BO112" s="406"/>
      <c r="BP112" s="483">
        <v>0</v>
      </c>
      <c r="BQ112" s="484"/>
      <c r="BR112" s="56"/>
      <c r="BS112" s="485"/>
      <c r="BT112" s="485"/>
      <c r="BU112" s="56">
        <v>11048245</v>
      </c>
      <c r="BV112" s="484"/>
      <c r="BW112" s="56"/>
      <c r="BX112" s="485"/>
      <c r="BY112" s="486"/>
      <c r="BZ112" s="483">
        <v>34471401</v>
      </c>
      <c r="CA112" s="484"/>
      <c r="CB112" s="56"/>
      <c r="CC112" s="485"/>
      <c r="CD112" s="486"/>
      <c r="CE112" s="483">
        <v>1371849</v>
      </c>
      <c r="CF112" s="484"/>
      <c r="CG112" s="56"/>
      <c r="CH112" s="485"/>
      <c r="CI112" s="406"/>
      <c r="CJ112" s="483">
        <v>2604761</v>
      </c>
      <c r="CK112" s="484"/>
      <c r="CL112" s="56"/>
      <c r="CM112" s="485"/>
      <c r="CN112" s="406"/>
      <c r="CO112" s="483">
        <v>4058483</v>
      </c>
      <c r="CP112" s="484"/>
      <c r="CQ112" s="56"/>
      <c r="CR112" s="485"/>
      <c r="CS112" s="406"/>
      <c r="CT112" s="483">
        <v>2262009</v>
      </c>
      <c r="CU112" s="484"/>
      <c r="CV112" s="56"/>
      <c r="CW112" s="485"/>
      <c r="CX112" s="406"/>
      <c r="CY112" s="483">
        <v>5239731</v>
      </c>
      <c r="CZ112" s="484"/>
      <c r="DA112" s="56"/>
      <c r="DB112" s="485"/>
      <c r="DC112" s="406"/>
      <c r="DD112" s="483">
        <v>0</v>
      </c>
      <c r="DE112" s="484"/>
      <c r="DF112" s="56"/>
      <c r="DG112" s="485"/>
      <c r="DH112" s="406"/>
      <c r="DI112" s="483">
        <v>8056653</v>
      </c>
      <c r="DJ112" s="484"/>
      <c r="DK112" s="56"/>
      <c r="DL112" s="485"/>
      <c r="DM112" s="406"/>
      <c r="DN112" s="483">
        <v>2025148</v>
      </c>
      <c r="DO112" s="484"/>
      <c r="DP112" s="56"/>
      <c r="DQ112" s="485"/>
      <c r="DR112" s="406"/>
      <c r="DS112" s="483">
        <v>4311902</v>
      </c>
      <c r="DT112" s="484"/>
      <c r="DU112" s="56"/>
      <c r="DV112" s="485"/>
      <c r="DW112" s="406"/>
      <c r="DX112" s="483">
        <v>2282833</v>
      </c>
      <c r="DY112" s="484"/>
      <c r="DZ112" s="56"/>
      <c r="EA112" s="485"/>
      <c r="EB112" s="406"/>
      <c r="EC112" s="483">
        <v>755841</v>
      </c>
      <c r="ED112" s="484"/>
      <c r="EE112" s="56"/>
      <c r="EF112" s="485"/>
      <c r="EG112" s="406"/>
      <c r="EH112" s="483">
        <v>1502191</v>
      </c>
      <c r="EI112" s="484"/>
      <c r="EJ112" s="55"/>
      <c r="EK112" s="53"/>
      <c r="EL112" s="486"/>
      <c r="EM112" s="483">
        <v>8035093</v>
      </c>
      <c r="EN112" s="484"/>
      <c r="EO112" s="56"/>
      <c r="EP112" s="144"/>
    </row>
    <row r="113" spans="4:146" ht="12.75" customHeight="1" x14ac:dyDescent="0.3">
      <c r="D113" s="144" t="s">
        <v>461</v>
      </c>
      <c r="F113" s="400"/>
      <c r="G113" s="400"/>
      <c r="H113" s="56">
        <v>0</v>
      </c>
      <c r="I113" s="55"/>
      <c r="J113" s="56"/>
      <c r="K113" s="485"/>
      <c r="L113" s="485"/>
      <c r="M113" s="56">
        <v>0</v>
      </c>
      <c r="N113" s="55"/>
      <c r="O113" s="56"/>
      <c r="P113" s="485"/>
      <c r="Q113" s="400"/>
      <c r="R113" s="56">
        <v>0</v>
      </c>
      <c r="S113" s="55"/>
      <c r="T113" s="56"/>
      <c r="U113" s="485"/>
      <c r="V113" s="400"/>
      <c r="W113" s="56">
        <v>0</v>
      </c>
      <c r="X113" s="55"/>
      <c r="Y113" s="56"/>
      <c r="Z113" s="485"/>
      <c r="AA113" s="400"/>
      <c r="AB113" s="56">
        <v>0</v>
      </c>
      <c r="AC113" s="55"/>
      <c r="AD113" s="56"/>
      <c r="AE113" s="485"/>
      <c r="AF113" s="400"/>
      <c r="AG113" s="56">
        <v>0</v>
      </c>
      <c r="AH113" s="55"/>
      <c r="AI113" s="56"/>
      <c r="AJ113" s="485"/>
      <c r="AK113" s="400"/>
      <c r="AL113" s="56">
        <v>0</v>
      </c>
      <c r="AM113" s="55"/>
      <c r="AN113" s="56"/>
      <c r="AO113" s="485"/>
      <c r="AP113" s="400"/>
      <c r="AQ113" s="56">
        <v>0</v>
      </c>
      <c r="AR113" s="55"/>
      <c r="AS113" s="56"/>
      <c r="AT113" s="485"/>
      <c r="AU113" s="400"/>
      <c r="AV113" s="56">
        <v>0</v>
      </c>
      <c r="AW113" s="55"/>
      <c r="AX113" s="56"/>
      <c r="AY113" s="485"/>
      <c r="AZ113" s="400"/>
      <c r="BA113" s="56">
        <v>0</v>
      </c>
      <c r="BB113" s="55"/>
      <c r="BC113" s="56"/>
      <c r="BD113" s="485"/>
      <c r="BE113" s="400"/>
      <c r="BF113" s="56">
        <v>0</v>
      </c>
      <c r="BG113" s="55"/>
      <c r="BH113" s="56"/>
      <c r="BI113" s="485"/>
      <c r="BJ113" s="400"/>
      <c r="BK113" s="56">
        <v>0</v>
      </c>
      <c r="BL113" s="55"/>
      <c r="BM113" s="56"/>
      <c r="BN113" s="485"/>
      <c r="BO113" s="400"/>
      <c r="BP113" s="56">
        <v>0</v>
      </c>
      <c r="BQ113" s="55"/>
      <c r="BR113" s="56"/>
      <c r="BS113" s="485"/>
      <c r="BT113" s="485"/>
      <c r="BU113" s="56">
        <v>0</v>
      </c>
      <c r="BV113" s="55"/>
      <c r="BW113" s="56"/>
      <c r="BX113" s="485"/>
      <c r="BY113" s="485"/>
      <c r="BZ113" s="56">
        <v>0</v>
      </c>
      <c r="CA113" s="55"/>
      <c r="CB113" s="56"/>
      <c r="CC113" s="485"/>
      <c r="CD113" s="485"/>
      <c r="CE113" s="56">
        <v>0</v>
      </c>
      <c r="CF113" s="55"/>
      <c r="CG113" s="56"/>
      <c r="CH113" s="485"/>
      <c r="CI113" s="400"/>
      <c r="CJ113" s="56">
        <v>0</v>
      </c>
      <c r="CK113" s="55"/>
      <c r="CL113" s="56"/>
      <c r="CM113" s="485"/>
      <c r="CN113" s="400"/>
      <c r="CO113" s="56">
        <v>0</v>
      </c>
      <c r="CP113" s="55"/>
      <c r="CQ113" s="56"/>
      <c r="CR113" s="485"/>
      <c r="CS113" s="400"/>
      <c r="CT113" s="56">
        <v>0</v>
      </c>
      <c r="CU113" s="55"/>
      <c r="CV113" s="56"/>
      <c r="CW113" s="485"/>
      <c r="CX113" s="400"/>
      <c r="CY113" s="56">
        <v>0</v>
      </c>
      <c r="CZ113" s="55"/>
      <c r="DA113" s="56"/>
      <c r="DB113" s="485"/>
      <c r="DC113" s="400"/>
      <c r="DD113" s="56">
        <v>0</v>
      </c>
      <c r="DE113" s="55"/>
      <c r="DF113" s="56"/>
      <c r="DG113" s="485"/>
      <c r="DH113" s="400"/>
      <c r="DI113" s="56">
        <v>0</v>
      </c>
      <c r="DJ113" s="55"/>
      <c r="DK113" s="56"/>
      <c r="DL113" s="485"/>
      <c r="DM113" s="400"/>
      <c r="DN113" s="56">
        <v>0</v>
      </c>
      <c r="DO113" s="55"/>
      <c r="DP113" s="56"/>
      <c r="DQ113" s="485"/>
      <c r="DR113" s="400"/>
      <c r="DS113" s="56">
        <v>0</v>
      </c>
      <c r="DT113" s="55"/>
      <c r="DU113" s="56"/>
      <c r="DV113" s="485"/>
      <c r="DW113" s="400"/>
      <c r="DX113" s="56">
        <v>0</v>
      </c>
      <c r="DY113" s="55"/>
      <c r="DZ113" s="56"/>
      <c r="EA113" s="485"/>
      <c r="EB113" s="400"/>
      <c r="EC113" s="56">
        <v>0</v>
      </c>
      <c r="ED113" s="55"/>
      <c r="EE113" s="56"/>
      <c r="EF113" s="485"/>
      <c r="EG113" s="400"/>
      <c r="EH113" s="56">
        <v>0</v>
      </c>
      <c r="EI113" s="55"/>
      <c r="EJ113" s="56"/>
      <c r="EK113" s="485"/>
      <c r="EL113" s="485"/>
      <c r="EM113" s="56">
        <v>0</v>
      </c>
      <c r="EN113" s="55"/>
      <c r="EO113" s="56"/>
      <c r="EP113" s="144"/>
    </row>
    <row r="114" spans="4:146" ht="12.75" customHeight="1" x14ac:dyDescent="0.3">
      <c r="D114" s="144" t="s">
        <v>462</v>
      </c>
      <c r="F114" s="400"/>
      <c r="G114" s="420"/>
      <c r="H114" s="121">
        <v>0</v>
      </c>
      <c r="I114" s="120"/>
      <c r="J114" s="56"/>
      <c r="K114" s="485"/>
      <c r="L114" s="494"/>
      <c r="M114" s="121">
        <v>-43681</v>
      </c>
      <c r="N114" s="120"/>
      <c r="O114" s="56"/>
      <c r="P114" s="485"/>
      <c r="Q114" s="420"/>
      <c r="R114" s="121">
        <v>-102971</v>
      </c>
      <c r="S114" s="120"/>
      <c r="T114" s="56"/>
      <c r="U114" s="485"/>
      <c r="V114" s="420"/>
      <c r="W114" s="121">
        <v>-241593</v>
      </c>
      <c r="X114" s="120"/>
      <c r="Y114" s="56"/>
      <c r="Z114" s="485"/>
      <c r="AA114" s="420"/>
      <c r="AB114" s="121">
        <v>0</v>
      </c>
      <c r="AC114" s="120"/>
      <c r="AD114" s="56"/>
      <c r="AE114" s="485"/>
      <c r="AF114" s="420"/>
      <c r="AG114" s="121">
        <v>0</v>
      </c>
      <c r="AH114" s="120"/>
      <c r="AI114" s="56"/>
      <c r="AJ114" s="485"/>
      <c r="AK114" s="420"/>
      <c r="AL114" s="121">
        <v>0</v>
      </c>
      <c r="AM114" s="120"/>
      <c r="AN114" s="56"/>
      <c r="AO114" s="485"/>
      <c r="AP114" s="420"/>
      <c r="AQ114" s="121">
        <v>0</v>
      </c>
      <c r="AR114" s="120"/>
      <c r="AS114" s="56"/>
      <c r="AT114" s="485"/>
      <c r="AU114" s="420"/>
      <c r="AV114" s="121">
        <v>0</v>
      </c>
      <c r="AW114" s="120"/>
      <c r="AX114" s="56"/>
      <c r="AY114" s="485"/>
      <c r="AZ114" s="420"/>
      <c r="BA114" s="121">
        <v>0</v>
      </c>
      <c r="BB114" s="120"/>
      <c r="BC114" s="56"/>
      <c r="BD114" s="485"/>
      <c r="BE114" s="420"/>
      <c r="BF114" s="121">
        <v>0</v>
      </c>
      <c r="BG114" s="120"/>
      <c r="BH114" s="56"/>
      <c r="BI114" s="485"/>
      <c r="BJ114" s="420"/>
      <c r="BK114" s="121">
        <v>0</v>
      </c>
      <c r="BL114" s="120"/>
      <c r="BM114" s="56"/>
      <c r="BN114" s="485"/>
      <c r="BO114" s="420"/>
      <c r="BP114" s="121">
        <v>0</v>
      </c>
      <c r="BQ114" s="120"/>
      <c r="BR114" s="56"/>
      <c r="BS114" s="485"/>
      <c r="BT114" s="494"/>
      <c r="BU114" s="121">
        <v>-388245</v>
      </c>
      <c r="BV114" s="120"/>
      <c r="BW114" s="56"/>
      <c r="BX114" s="485"/>
      <c r="BY114" s="494"/>
      <c r="BZ114" s="121">
        <v>-1406401</v>
      </c>
      <c r="CA114" s="120"/>
      <c r="CB114" s="56"/>
      <c r="CC114" s="485"/>
      <c r="CD114" s="494"/>
      <c r="CE114" s="121">
        <v>-36849</v>
      </c>
      <c r="CF114" s="120"/>
      <c r="CG114" s="56"/>
      <c r="CH114" s="485"/>
      <c r="CI114" s="420"/>
      <c r="CJ114" s="121">
        <v>-84761</v>
      </c>
      <c r="CK114" s="120"/>
      <c r="CL114" s="56"/>
      <c r="CM114" s="485"/>
      <c r="CN114" s="420"/>
      <c r="CO114" s="121">
        <v>-163483</v>
      </c>
      <c r="CP114" s="120"/>
      <c r="CQ114" s="56"/>
      <c r="CR114" s="485"/>
      <c r="CS114" s="420"/>
      <c r="CT114" s="121">
        <v>-97009</v>
      </c>
      <c r="CU114" s="120"/>
      <c r="CV114" s="56"/>
      <c r="CW114" s="485"/>
      <c r="CX114" s="420"/>
      <c r="CY114" s="121">
        <v>-239731</v>
      </c>
      <c r="CZ114" s="120"/>
      <c r="DA114" s="56"/>
      <c r="DB114" s="485"/>
      <c r="DC114" s="420"/>
      <c r="DD114" s="121">
        <v>0</v>
      </c>
      <c r="DE114" s="120"/>
      <c r="DF114" s="56"/>
      <c r="DG114" s="485"/>
      <c r="DH114" s="420"/>
      <c r="DI114" s="121">
        <v>-366653</v>
      </c>
      <c r="DJ114" s="120"/>
      <c r="DK114" s="56"/>
      <c r="DL114" s="485"/>
      <c r="DM114" s="420"/>
      <c r="DN114" s="121">
        <v>-80148</v>
      </c>
      <c r="DO114" s="120"/>
      <c r="DP114" s="56"/>
      <c r="DQ114" s="485"/>
      <c r="DR114" s="420"/>
      <c r="DS114" s="121">
        <v>-176902</v>
      </c>
      <c r="DT114" s="120"/>
      <c r="DU114" s="56"/>
      <c r="DV114" s="485"/>
      <c r="DW114" s="420"/>
      <c r="DX114" s="121">
        <v>-82833</v>
      </c>
      <c r="DY114" s="120"/>
      <c r="DZ114" s="56"/>
      <c r="EA114" s="485"/>
      <c r="EB114" s="420"/>
      <c r="EC114" s="121">
        <v>-25841</v>
      </c>
      <c r="ED114" s="120"/>
      <c r="EE114" s="56"/>
      <c r="EF114" s="485"/>
      <c r="EG114" s="420"/>
      <c r="EH114" s="121">
        <v>-52191</v>
      </c>
      <c r="EI114" s="120"/>
      <c r="EJ114" s="56"/>
      <c r="EK114" s="485"/>
      <c r="EL114" s="494"/>
      <c r="EM114" s="121">
        <v>-285093</v>
      </c>
      <c r="EN114" s="120"/>
      <c r="EO114" s="56"/>
      <c r="EP114" s="144"/>
    </row>
    <row r="115" spans="4:146" ht="12.75" customHeight="1" x14ac:dyDescent="0.3">
      <c r="D115" s="144"/>
      <c r="F115" s="400"/>
      <c r="H115" s="56"/>
      <c r="I115" s="56"/>
      <c r="J115" s="56"/>
      <c r="K115" s="485"/>
      <c r="L115" s="56"/>
      <c r="M115" s="56"/>
      <c r="N115" s="56"/>
      <c r="O115" s="56"/>
      <c r="P115" s="485"/>
      <c r="R115" s="56"/>
      <c r="S115" s="56"/>
      <c r="T115" s="56"/>
      <c r="U115" s="485"/>
      <c r="W115" s="56"/>
      <c r="X115" s="56"/>
      <c r="Y115" s="56"/>
      <c r="Z115" s="485"/>
      <c r="AB115" s="56"/>
      <c r="AC115" s="56"/>
      <c r="AD115" s="56"/>
      <c r="AE115" s="485"/>
      <c r="AG115" s="56"/>
      <c r="AH115" s="56"/>
      <c r="AI115" s="56"/>
      <c r="AJ115" s="485"/>
      <c r="AL115" s="56"/>
      <c r="AM115" s="56"/>
      <c r="AN115" s="56"/>
      <c r="AO115" s="485"/>
      <c r="AQ115" s="56"/>
      <c r="AR115" s="56"/>
      <c r="AS115" s="56"/>
      <c r="AT115" s="485"/>
      <c r="AV115" s="56"/>
      <c r="AW115" s="56"/>
      <c r="AX115" s="56"/>
      <c r="AY115" s="485"/>
      <c r="BA115" s="56"/>
      <c r="BB115" s="56"/>
      <c r="BC115" s="56"/>
      <c r="BD115" s="485"/>
      <c r="BF115" s="56"/>
      <c r="BG115" s="56"/>
      <c r="BH115" s="56"/>
      <c r="BI115" s="485"/>
      <c r="BK115" s="56"/>
      <c r="BL115" s="56"/>
      <c r="BM115" s="56"/>
      <c r="BN115" s="485"/>
      <c r="BP115" s="56"/>
      <c r="BQ115" s="56"/>
      <c r="BR115" s="56"/>
      <c r="BS115" s="485"/>
      <c r="BT115" s="56"/>
      <c r="BU115" s="56"/>
      <c r="BV115" s="56"/>
      <c r="BW115" s="56"/>
      <c r="BX115" s="485"/>
      <c r="BY115" s="56"/>
      <c r="BZ115" s="56"/>
      <c r="CA115" s="56"/>
      <c r="CB115" s="56"/>
      <c r="CC115" s="485"/>
      <c r="CD115" s="56"/>
      <c r="CE115" s="56"/>
      <c r="CF115" s="56"/>
      <c r="CG115" s="56"/>
      <c r="CH115" s="485"/>
      <c r="CJ115" s="56"/>
      <c r="CK115" s="56"/>
      <c r="CL115" s="56"/>
      <c r="CM115" s="485"/>
      <c r="CO115" s="56"/>
      <c r="CP115" s="56"/>
      <c r="CQ115" s="56"/>
      <c r="CR115" s="485"/>
      <c r="CT115" s="56"/>
      <c r="CU115" s="56"/>
      <c r="CV115" s="56"/>
      <c r="CW115" s="485"/>
      <c r="CY115" s="56"/>
      <c r="CZ115" s="56"/>
      <c r="DA115" s="56"/>
      <c r="DB115" s="485"/>
      <c r="DD115" s="56"/>
      <c r="DE115" s="56"/>
      <c r="DF115" s="56"/>
      <c r="DG115" s="485"/>
      <c r="DI115" s="56"/>
      <c r="DJ115" s="56"/>
      <c r="DK115" s="56"/>
      <c r="DL115" s="485"/>
      <c r="DN115" s="56"/>
      <c r="DO115" s="56"/>
      <c r="DP115" s="56"/>
      <c r="DQ115" s="485"/>
      <c r="DS115" s="56"/>
      <c r="DT115" s="56"/>
      <c r="DU115" s="56"/>
      <c r="DV115" s="485"/>
      <c r="DX115" s="56"/>
      <c r="DY115" s="56"/>
      <c r="DZ115" s="56"/>
      <c r="EA115" s="485"/>
      <c r="EC115" s="56"/>
      <c r="ED115" s="56"/>
      <c r="EE115" s="56"/>
      <c r="EF115" s="485"/>
      <c r="EH115" s="56"/>
      <c r="EI115" s="56"/>
      <c r="EJ115" s="56"/>
      <c r="EK115" s="485"/>
      <c r="EL115" s="56"/>
      <c r="EM115" s="56"/>
      <c r="EN115" s="56"/>
      <c r="EO115" s="56"/>
      <c r="EP115" s="144"/>
    </row>
    <row r="116" spans="4:146" ht="12.75" customHeight="1" x14ac:dyDescent="0.3">
      <c r="D116" s="144" t="s">
        <v>443</v>
      </c>
      <c r="F116" s="400"/>
      <c r="H116" s="56">
        <v>0</v>
      </c>
      <c r="I116" s="56"/>
      <c r="J116" s="56"/>
      <c r="K116" s="485"/>
      <c r="L116" s="56"/>
      <c r="M116" s="56">
        <v>0</v>
      </c>
      <c r="N116" s="56"/>
      <c r="O116" s="56"/>
      <c r="P116" s="485"/>
      <c r="R116" s="56">
        <v>0</v>
      </c>
      <c r="S116" s="56"/>
      <c r="T116" s="56"/>
      <c r="U116" s="485"/>
      <c r="W116" s="56">
        <v>0</v>
      </c>
      <c r="X116" s="56"/>
      <c r="Y116" s="56"/>
      <c r="Z116" s="485"/>
      <c r="AB116" s="56">
        <v>0</v>
      </c>
      <c r="AC116" s="56"/>
      <c r="AD116" s="56"/>
      <c r="AE116" s="485"/>
      <c r="AG116" s="56">
        <v>0</v>
      </c>
      <c r="AH116" s="56"/>
      <c r="AI116" s="56"/>
      <c r="AJ116" s="485"/>
      <c r="AL116" s="56">
        <v>0</v>
      </c>
      <c r="AM116" s="56"/>
      <c r="AN116" s="56"/>
      <c r="AO116" s="485"/>
      <c r="AQ116" s="56">
        <v>0</v>
      </c>
      <c r="AR116" s="56"/>
      <c r="AS116" s="56"/>
      <c r="AT116" s="485"/>
      <c r="AV116" s="56">
        <v>0</v>
      </c>
      <c r="AW116" s="56"/>
      <c r="AX116" s="56"/>
      <c r="AY116" s="485"/>
      <c r="BA116" s="56">
        <v>0</v>
      </c>
      <c r="BB116" s="56"/>
      <c r="BC116" s="56"/>
      <c r="BD116" s="485"/>
      <c r="BF116" s="56">
        <v>0</v>
      </c>
      <c r="BG116" s="56"/>
      <c r="BH116" s="56"/>
      <c r="BI116" s="485"/>
      <c r="BK116" s="56">
        <v>0</v>
      </c>
      <c r="BL116" s="56"/>
      <c r="BM116" s="56"/>
      <c r="BN116" s="485"/>
      <c r="BP116" s="56">
        <v>0</v>
      </c>
      <c r="BQ116" s="56"/>
      <c r="BR116" s="56"/>
      <c r="BS116" s="485"/>
      <c r="BT116" s="121"/>
      <c r="BU116" s="121">
        <v>0</v>
      </c>
      <c r="BV116" s="56"/>
      <c r="BW116" s="56"/>
      <c r="BX116" s="485"/>
      <c r="BY116" s="56"/>
      <c r="BZ116" s="56">
        <v>0</v>
      </c>
      <c r="CA116" s="56"/>
      <c r="CB116" s="56"/>
      <c r="CC116" s="485"/>
      <c r="CD116" s="56"/>
      <c r="CE116" s="56">
        <v>0</v>
      </c>
      <c r="CF116" s="56"/>
      <c r="CG116" s="56"/>
      <c r="CH116" s="485"/>
      <c r="CJ116" s="56">
        <v>0</v>
      </c>
      <c r="CK116" s="56"/>
      <c r="CL116" s="56"/>
      <c r="CM116" s="485"/>
      <c r="CO116" s="56">
        <v>0</v>
      </c>
      <c r="CP116" s="56"/>
      <c r="CQ116" s="56"/>
      <c r="CR116" s="485"/>
      <c r="CT116" s="56">
        <v>0</v>
      </c>
      <c r="CU116" s="56"/>
      <c r="CV116" s="56"/>
      <c r="CW116" s="485"/>
      <c r="CY116" s="56">
        <v>0</v>
      </c>
      <c r="CZ116" s="56"/>
      <c r="DA116" s="56"/>
      <c r="DB116" s="485"/>
      <c r="DD116" s="56">
        <v>0</v>
      </c>
      <c r="DE116" s="56"/>
      <c r="DF116" s="56"/>
      <c r="DG116" s="485"/>
      <c r="DI116" s="56">
        <v>0</v>
      </c>
      <c r="DJ116" s="56"/>
      <c r="DK116" s="56"/>
      <c r="DL116" s="485"/>
      <c r="DN116" s="56">
        <v>0</v>
      </c>
      <c r="DO116" s="56"/>
      <c r="DP116" s="56"/>
      <c r="DQ116" s="485"/>
      <c r="DS116" s="56">
        <v>0</v>
      </c>
      <c r="DT116" s="56"/>
      <c r="DU116" s="56"/>
      <c r="DV116" s="485"/>
      <c r="DX116" s="56">
        <v>0</v>
      </c>
      <c r="DY116" s="56"/>
      <c r="DZ116" s="56"/>
      <c r="EA116" s="485"/>
      <c r="EC116" s="56">
        <v>0</v>
      </c>
      <c r="ED116" s="56"/>
      <c r="EE116" s="56"/>
      <c r="EF116" s="485"/>
      <c r="EH116" s="56">
        <v>0</v>
      </c>
      <c r="EI116" s="56"/>
      <c r="EJ116" s="55"/>
      <c r="EK116" s="485"/>
      <c r="EL116" s="56"/>
      <c r="EM116" s="56">
        <v>0</v>
      </c>
      <c r="EN116" s="56"/>
      <c r="EO116" s="56"/>
      <c r="EP116" s="144"/>
    </row>
    <row r="117" spans="4:146" ht="12.75" customHeight="1" x14ac:dyDescent="0.3">
      <c r="D117" s="144" t="s">
        <v>362</v>
      </c>
      <c r="F117" s="400"/>
      <c r="G117" s="406"/>
      <c r="H117" s="483">
        <v>0</v>
      </c>
      <c r="I117" s="484"/>
      <c r="J117" s="56"/>
      <c r="K117" s="485"/>
      <c r="L117" s="486"/>
      <c r="M117" s="483">
        <v>0</v>
      </c>
      <c r="N117" s="484"/>
      <c r="O117" s="56"/>
      <c r="P117" s="485"/>
      <c r="Q117" s="406"/>
      <c r="R117" s="483">
        <v>0</v>
      </c>
      <c r="S117" s="484"/>
      <c r="T117" s="56"/>
      <c r="U117" s="485"/>
      <c r="V117" s="406"/>
      <c r="W117" s="483">
        <v>0</v>
      </c>
      <c r="X117" s="484"/>
      <c r="Y117" s="56"/>
      <c r="Z117" s="485"/>
      <c r="AA117" s="406"/>
      <c r="AB117" s="483">
        <v>0</v>
      </c>
      <c r="AC117" s="484"/>
      <c r="AD117" s="56"/>
      <c r="AE117" s="485"/>
      <c r="AF117" s="406"/>
      <c r="AG117" s="483">
        <v>0</v>
      </c>
      <c r="AH117" s="484"/>
      <c r="AI117" s="56"/>
      <c r="AJ117" s="485"/>
      <c r="AK117" s="406"/>
      <c r="AL117" s="483">
        <v>0</v>
      </c>
      <c r="AM117" s="484"/>
      <c r="AN117" s="56"/>
      <c r="AO117" s="485"/>
      <c r="AP117" s="406"/>
      <c r="AQ117" s="483">
        <v>0</v>
      </c>
      <c r="AR117" s="484"/>
      <c r="AS117" s="56"/>
      <c r="AT117" s="485"/>
      <c r="AU117" s="406"/>
      <c r="AV117" s="483">
        <v>0</v>
      </c>
      <c r="AW117" s="484"/>
      <c r="AX117" s="56"/>
      <c r="AY117" s="485"/>
      <c r="AZ117" s="406"/>
      <c r="BA117" s="483">
        <v>0</v>
      </c>
      <c r="BB117" s="484"/>
      <c r="BC117" s="56"/>
      <c r="BD117" s="485"/>
      <c r="BE117" s="406"/>
      <c r="BF117" s="483">
        <v>0</v>
      </c>
      <c r="BG117" s="484"/>
      <c r="BH117" s="56"/>
      <c r="BI117" s="485"/>
      <c r="BJ117" s="406"/>
      <c r="BK117" s="483">
        <v>0</v>
      </c>
      <c r="BL117" s="484"/>
      <c r="BM117" s="56"/>
      <c r="BN117" s="485"/>
      <c r="BO117" s="406"/>
      <c r="BP117" s="483">
        <v>0</v>
      </c>
      <c r="BQ117" s="484"/>
      <c r="BR117" s="56"/>
      <c r="BS117" s="485"/>
      <c r="BT117" s="485"/>
      <c r="BU117" s="56">
        <v>0</v>
      </c>
      <c r="BV117" s="484"/>
      <c r="BW117" s="56"/>
      <c r="BX117" s="485"/>
      <c r="BY117" s="486"/>
      <c r="BZ117" s="483">
        <v>0</v>
      </c>
      <c r="CA117" s="484"/>
      <c r="CB117" s="56"/>
      <c r="CC117" s="485"/>
      <c r="CD117" s="486"/>
      <c r="CE117" s="483">
        <v>0</v>
      </c>
      <c r="CF117" s="484"/>
      <c r="CG117" s="56"/>
      <c r="CH117" s="485"/>
      <c r="CI117" s="406"/>
      <c r="CJ117" s="483">
        <v>0</v>
      </c>
      <c r="CK117" s="484"/>
      <c r="CL117" s="56"/>
      <c r="CM117" s="485"/>
      <c r="CN117" s="406"/>
      <c r="CO117" s="483">
        <v>0</v>
      </c>
      <c r="CP117" s="484"/>
      <c r="CQ117" s="56"/>
      <c r="CR117" s="485"/>
      <c r="CS117" s="406"/>
      <c r="CT117" s="483">
        <v>0</v>
      </c>
      <c r="CU117" s="484"/>
      <c r="CV117" s="56"/>
      <c r="CW117" s="485"/>
      <c r="CX117" s="406"/>
      <c r="CY117" s="483">
        <v>0</v>
      </c>
      <c r="CZ117" s="484"/>
      <c r="DA117" s="56"/>
      <c r="DB117" s="485"/>
      <c r="DC117" s="406"/>
      <c r="DD117" s="483">
        <v>0</v>
      </c>
      <c r="DE117" s="484"/>
      <c r="DF117" s="56"/>
      <c r="DG117" s="485"/>
      <c r="DH117" s="406"/>
      <c r="DI117" s="483">
        <v>0</v>
      </c>
      <c r="DJ117" s="484"/>
      <c r="DK117" s="56"/>
      <c r="DL117" s="485"/>
      <c r="DM117" s="406"/>
      <c r="DN117" s="483">
        <v>0</v>
      </c>
      <c r="DO117" s="484"/>
      <c r="DP117" s="56"/>
      <c r="DQ117" s="485"/>
      <c r="DR117" s="406"/>
      <c r="DS117" s="483">
        <v>0</v>
      </c>
      <c r="DT117" s="484"/>
      <c r="DU117" s="56"/>
      <c r="DV117" s="485"/>
      <c r="DW117" s="406"/>
      <c r="DX117" s="483">
        <v>0</v>
      </c>
      <c r="DY117" s="484"/>
      <c r="DZ117" s="56"/>
      <c r="EA117" s="485"/>
      <c r="EB117" s="406"/>
      <c r="EC117" s="483">
        <v>0</v>
      </c>
      <c r="ED117" s="484"/>
      <c r="EE117" s="56"/>
      <c r="EF117" s="485"/>
      <c r="EG117" s="406"/>
      <c r="EH117" s="483">
        <v>0</v>
      </c>
      <c r="EI117" s="484"/>
      <c r="EJ117" s="55"/>
      <c r="EK117" s="53"/>
      <c r="EL117" s="486"/>
      <c r="EM117" s="483">
        <v>0</v>
      </c>
      <c r="EN117" s="484"/>
      <c r="EO117" s="56"/>
      <c r="EP117" s="144"/>
    </row>
    <row r="118" spans="4:146" ht="12.75" customHeight="1" x14ac:dyDescent="0.3">
      <c r="D118" s="144" t="s">
        <v>461</v>
      </c>
      <c r="F118" s="400"/>
      <c r="G118" s="400"/>
      <c r="H118" s="56">
        <v>0</v>
      </c>
      <c r="I118" s="55"/>
      <c r="J118" s="56"/>
      <c r="K118" s="485"/>
      <c r="L118" s="485"/>
      <c r="M118" s="56">
        <v>0</v>
      </c>
      <c r="N118" s="55"/>
      <c r="O118" s="56"/>
      <c r="P118" s="485"/>
      <c r="Q118" s="400"/>
      <c r="R118" s="56">
        <v>0</v>
      </c>
      <c r="S118" s="55"/>
      <c r="T118" s="56"/>
      <c r="U118" s="485"/>
      <c r="V118" s="400"/>
      <c r="W118" s="56">
        <v>0</v>
      </c>
      <c r="X118" s="55"/>
      <c r="Y118" s="56"/>
      <c r="Z118" s="485"/>
      <c r="AA118" s="400"/>
      <c r="AB118" s="56">
        <v>0</v>
      </c>
      <c r="AC118" s="55"/>
      <c r="AD118" s="56"/>
      <c r="AE118" s="485"/>
      <c r="AF118" s="400"/>
      <c r="AG118" s="56">
        <v>0</v>
      </c>
      <c r="AH118" s="55"/>
      <c r="AI118" s="56"/>
      <c r="AJ118" s="485"/>
      <c r="AK118" s="400"/>
      <c r="AL118" s="56">
        <v>0</v>
      </c>
      <c r="AM118" s="55"/>
      <c r="AN118" s="56"/>
      <c r="AO118" s="485"/>
      <c r="AP118" s="400"/>
      <c r="AQ118" s="56">
        <v>0</v>
      </c>
      <c r="AR118" s="55"/>
      <c r="AS118" s="56"/>
      <c r="AT118" s="485"/>
      <c r="AU118" s="400"/>
      <c r="AV118" s="56">
        <v>0</v>
      </c>
      <c r="AW118" s="55"/>
      <c r="AX118" s="56"/>
      <c r="AY118" s="485"/>
      <c r="AZ118" s="400"/>
      <c r="BA118" s="56">
        <v>0</v>
      </c>
      <c r="BB118" s="55"/>
      <c r="BC118" s="56"/>
      <c r="BD118" s="485"/>
      <c r="BE118" s="400"/>
      <c r="BF118" s="56">
        <v>0</v>
      </c>
      <c r="BG118" s="55"/>
      <c r="BH118" s="56"/>
      <c r="BI118" s="485"/>
      <c r="BJ118" s="400"/>
      <c r="BK118" s="56">
        <v>0</v>
      </c>
      <c r="BL118" s="55"/>
      <c r="BM118" s="56"/>
      <c r="BN118" s="485"/>
      <c r="BO118" s="400"/>
      <c r="BP118" s="56">
        <v>0</v>
      </c>
      <c r="BQ118" s="55"/>
      <c r="BR118" s="56"/>
      <c r="BS118" s="485"/>
      <c r="BT118" s="485"/>
      <c r="BU118" s="56">
        <v>0</v>
      </c>
      <c r="BV118" s="55"/>
      <c r="BW118" s="56"/>
      <c r="BX118" s="485"/>
      <c r="BY118" s="485"/>
      <c r="BZ118" s="56">
        <v>0</v>
      </c>
      <c r="CA118" s="55"/>
      <c r="CB118" s="56"/>
      <c r="CC118" s="485"/>
      <c r="CD118" s="485"/>
      <c r="CE118" s="56">
        <v>0</v>
      </c>
      <c r="CF118" s="55"/>
      <c r="CG118" s="56"/>
      <c r="CH118" s="485"/>
      <c r="CI118" s="400"/>
      <c r="CJ118" s="56">
        <v>0</v>
      </c>
      <c r="CK118" s="55"/>
      <c r="CL118" s="56"/>
      <c r="CM118" s="485"/>
      <c r="CN118" s="400"/>
      <c r="CO118" s="56">
        <v>0</v>
      </c>
      <c r="CP118" s="55"/>
      <c r="CQ118" s="56"/>
      <c r="CR118" s="485"/>
      <c r="CS118" s="400"/>
      <c r="CT118" s="56">
        <v>0</v>
      </c>
      <c r="CU118" s="55"/>
      <c r="CV118" s="56"/>
      <c r="CW118" s="485"/>
      <c r="CX118" s="400"/>
      <c r="CY118" s="56">
        <v>0</v>
      </c>
      <c r="CZ118" s="55"/>
      <c r="DA118" s="56"/>
      <c r="DB118" s="485"/>
      <c r="DC118" s="400"/>
      <c r="DD118" s="56">
        <v>0</v>
      </c>
      <c r="DE118" s="55"/>
      <c r="DF118" s="56"/>
      <c r="DG118" s="485"/>
      <c r="DH118" s="400"/>
      <c r="DI118" s="56">
        <v>0</v>
      </c>
      <c r="DJ118" s="55"/>
      <c r="DK118" s="56"/>
      <c r="DL118" s="485"/>
      <c r="DM118" s="400"/>
      <c r="DN118" s="56">
        <v>0</v>
      </c>
      <c r="DO118" s="55"/>
      <c r="DP118" s="56"/>
      <c r="DQ118" s="485"/>
      <c r="DR118" s="400"/>
      <c r="DS118" s="56">
        <v>0</v>
      </c>
      <c r="DT118" s="55"/>
      <c r="DU118" s="56"/>
      <c r="DV118" s="485"/>
      <c r="DW118" s="400"/>
      <c r="DX118" s="56">
        <v>0</v>
      </c>
      <c r="DY118" s="55"/>
      <c r="DZ118" s="56"/>
      <c r="EA118" s="485"/>
      <c r="EB118" s="400"/>
      <c r="EC118" s="56">
        <v>0</v>
      </c>
      <c r="ED118" s="55"/>
      <c r="EE118" s="56"/>
      <c r="EF118" s="485"/>
      <c r="EG118" s="400"/>
      <c r="EH118" s="56">
        <v>0</v>
      </c>
      <c r="EI118" s="55"/>
      <c r="EJ118" s="56"/>
      <c r="EK118" s="485"/>
      <c r="EL118" s="485"/>
      <c r="EM118" s="56">
        <v>0</v>
      </c>
      <c r="EN118" s="55"/>
      <c r="EO118" s="56"/>
      <c r="EP118" s="144"/>
    </row>
    <row r="119" spans="4:146" ht="12.75" customHeight="1" x14ac:dyDescent="0.3">
      <c r="D119" s="144" t="s">
        <v>462</v>
      </c>
      <c r="F119" s="400"/>
      <c r="G119" s="420"/>
      <c r="H119" s="121">
        <v>0</v>
      </c>
      <c r="I119" s="120"/>
      <c r="J119" s="56"/>
      <c r="K119" s="485"/>
      <c r="L119" s="494"/>
      <c r="M119" s="121">
        <v>0</v>
      </c>
      <c r="N119" s="120"/>
      <c r="O119" s="56"/>
      <c r="P119" s="485"/>
      <c r="Q119" s="420"/>
      <c r="R119" s="121">
        <v>0</v>
      </c>
      <c r="S119" s="120"/>
      <c r="T119" s="56"/>
      <c r="U119" s="485"/>
      <c r="V119" s="420"/>
      <c r="W119" s="121">
        <v>0</v>
      </c>
      <c r="X119" s="120"/>
      <c r="Y119" s="56"/>
      <c r="Z119" s="485"/>
      <c r="AA119" s="420"/>
      <c r="AB119" s="121">
        <v>0</v>
      </c>
      <c r="AC119" s="120"/>
      <c r="AD119" s="56"/>
      <c r="AE119" s="485"/>
      <c r="AF119" s="420"/>
      <c r="AG119" s="121">
        <v>0</v>
      </c>
      <c r="AH119" s="120"/>
      <c r="AI119" s="56"/>
      <c r="AJ119" s="485"/>
      <c r="AK119" s="420"/>
      <c r="AL119" s="121">
        <v>0</v>
      </c>
      <c r="AM119" s="120"/>
      <c r="AN119" s="56"/>
      <c r="AO119" s="485"/>
      <c r="AP119" s="420"/>
      <c r="AQ119" s="121">
        <v>0</v>
      </c>
      <c r="AR119" s="120"/>
      <c r="AS119" s="56"/>
      <c r="AT119" s="485"/>
      <c r="AU119" s="420"/>
      <c r="AV119" s="121">
        <v>0</v>
      </c>
      <c r="AW119" s="120"/>
      <c r="AX119" s="56"/>
      <c r="AY119" s="485"/>
      <c r="AZ119" s="420"/>
      <c r="BA119" s="121">
        <v>0</v>
      </c>
      <c r="BB119" s="120"/>
      <c r="BC119" s="56"/>
      <c r="BD119" s="485"/>
      <c r="BE119" s="420"/>
      <c r="BF119" s="121">
        <v>0</v>
      </c>
      <c r="BG119" s="120"/>
      <c r="BH119" s="56"/>
      <c r="BI119" s="485"/>
      <c r="BJ119" s="420"/>
      <c r="BK119" s="121">
        <v>0</v>
      </c>
      <c r="BL119" s="120"/>
      <c r="BM119" s="56"/>
      <c r="BN119" s="485"/>
      <c r="BO119" s="420"/>
      <c r="BP119" s="121">
        <v>0</v>
      </c>
      <c r="BQ119" s="120"/>
      <c r="BR119" s="56"/>
      <c r="BS119" s="485"/>
      <c r="BT119" s="494"/>
      <c r="BU119" s="121">
        <v>0</v>
      </c>
      <c r="BV119" s="120"/>
      <c r="BW119" s="56"/>
      <c r="BX119" s="485"/>
      <c r="BY119" s="494"/>
      <c r="BZ119" s="121">
        <v>0</v>
      </c>
      <c r="CA119" s="120"/>
      <c r="CB119" s="56"/>
      <c r="CC119" s="485"/>
      <c r="CD119" s="494"/>
      <c r="CE119" s="121">
        <v>0</v>
      </c>
      <c r="CF119" s="120"/>
      <c r="CG119" s="56"/>
      <c r="CH119" s="485"/>
      <c r="CI119" s="420"/>
      <c r="CJ119" s="121">
        <v>0</v>
      </c>
      <c r="CK119" s="120"/>
      <c r="CL119" s="56"/>
      <c r="CM119" s="485"/>
      <c r="CN119" s="420"/>
      <c r="CO119" s="121">
        <v>0</v>
      </c>
      <c r="CP119" s="120"/>
      <c r="CQ119" s="56"/>
      <c r="CR119" s="485"/>
      <c r="CS119" s="420"/>
      <c r="CT119" s="121">
        <v>0</v>
      </c>
      <c r="CU119" s="120"/>
      <c r="CV119" s="56"/>
      <c r="CW119" s="485"/>
      <c r="CX119" s="420"/>
      <c r="CY119" s="121">
        <v>0</v>
      </c>
      <c r="CZ119" s="120"/>
      <c r="DA119" s="56"/>
      <c r="DB119" s="485"/>
      <c r="DC119" s="420"/>
      <c r="DD119" s="121">
        <v>0</v>
      </c>
      <c r="DE119" s="120"/>
      <c r="DF119" s="56"/>
      <c r="DG119" s="485"/>
      <c r="DH119" s="420"/>
      <c r="DI119" s="121">
        <v>0</v>
      </c>
      <c r="DJ119" s="120"/>
      <c r="DK119" s="56"/>
      <c r="DL119" s="485"/>
      <c r="DM119" s="420"/>
      <c r="DN119" s="121">
        <v>0</v>
      </c>
      <c r="DO119" s="120"/>
      <c r="DP119" s="56"/>
      <c r="DQ119" s="485"/>
      <c r="DR119" s="420"/>
      <c r="DS119" s="121">
        <v>0</v>
      </c>
      <c r="DT119" s="120"/>
      <c r="DU119" s="56"/>
      <c r="DV119" s="485"/>
      <c r="DW119" s="420"/>
      <c r="DX119" s="121">
        <v>0</v>
      </c>
      <c r="DY119" s="120"/>
      <c r="DZ119" s="56"/>
      <c r="EA119" s="485"/>
      <c r="EB119" s="420"/>
      <c r="EC119" s="121">
        <v>0</v>
      </c>
      <c r="ED119" s="120"/>
      <c r="EE119" s="56"/>
      <c r="EF119" s="485"/>
      <c r="EG119" s="420"/>
      <c r="EH119" s="121">
        <v>0</v>
      </c>
      <c r="EI119" s="120"/>
      <c r="EJ119" s="56"/>
      <c r="EK119" s="485"/>
      <c r="EL119" s="494"/>
      <c r="EM119" s="121">
        <v>0</v>
      </c>
      <c r="EN119" s="120"/>
      <c r="EO119" s="56"/>
      <c r="EP119" s="144"/>
    </row>
    <row r="120" spans="4:146" ht="12.75" customHeight="1" x14ac:dyDescent="0.3">
      <c r="D120" s="144"/>
      <c r="F120" s="400"/>
      <c r="H120" s="56"/>
      <c r="I120" s="56"/>
      <c r="J120" s="56"/>
      <c r="K120" s="485"/>
      <c r="L120" s="56"/>
      <c r="M120" s="56"/>
      <c r="N120" s="56"/>
      <c r="O120" s="56"/>
      <c r="P120" s="485"/>
      <c r="R120" s="56"/>
      <c r="S120" s="56"/>
      <c r="T120" s="56"/>
      <c r="U120" s="485"/>
      <c r="W120" s="56"/>
      <c r="X120" s="56"/>
      <c r="Y120" s="56"/>
      <c r="Z120" s="485"/>
      <c r="AB120" s="56"/>
      <c r="AC120" s="56"/>
      <c r="AD120" s="56"/>
      <c r="AE120" s="485"/>
      <c r="AG120" s="56"/>
      <c r="AH120" s="56"/>
      <c r="AI120" s="56"/>
      <c r="AJ120" s="485"/>
      <c r="AL120" s="56"/>
      <c r="AM120" s="56"/>
      <c r="AN120" s="56"/>
      <c r="AO120" s="485"/>
      <c r="AQ120" s="56"/>
      <c r="AR120" s="56"/>
      <c r="AS120" s="56"/>
      <c r="AT120" s="485"/>
      <c r="AV120" s="56"/>
      <c r="AW120" s="56"/>
      <c r="AX120" s="56"/>
      <c r="AY120" s="485"/>
      <c r="BA120" s="56"/>
      <c r="BB120" s="56"/>
      <c r="BC120" s="56"/>
      <c r="BD120" s="485"/>
      <c r="BF120" s="56"/>
      <c r="BG120" s="56"/>
      <c r="BH120" s="56"/>
      <c r="BI120" s="485"/>
      <c r="BK120" s="56"/>
      <c r="BL120" s="56"/>
      <c r="BM120" s="56"/>
      <c r="BN120" s="485"/>
      <c r="BP120" s="56"/>
      <c r="BQ120" s="56"/>
      <c r="BR120" s="56"/>
      <c r="BS120" s="485"/>
      <c r="BT120" s="56"/>
      <c r="BU120" s="56"/>
      <c r="BV120" s="56"/>
      <c r="BW120" s="56"/>
      <c r="BX120" s="485"/>
      <c r="BY120" s="56"/>
      <c r="BZ120" s="56"/>
      <c r="CA120" s="56"/>
      <c r="CB120" s="56"/>
      <c r="CC120" s="485"/>
      <c r="CD120" s="56"/>
      <c r="CE120" s="56"/>
      <c r="CF120" s="56"/>
      <c r="CG120" s="56"/>
      <c r="CH120" s="485"/>
      <c r="CJ120" s="56"/>
      <c r="CK120" s="56"/>
      <c r="CL120" s="56"/>
      <c r="CM120" s="485"/>
      <c r="CO120" s="56"/>
      <c r="CP120" s="56"/>
      <c r="CQ120" s="56"/>
      <c r="CR120" s="485"/>
      <c r="CT120" s="56"/>
      <c r="CU120" s="56"/>
      <c r="CV120" s="56"/>
      <c r="CW120" s="485"/>
      <c r="CY120" s="56"/>
      <c r="CZ120" s="56"/>
      <c r="DA120" s="56"/>
      <c r="DB120" s="485"/>
      <c r="DD120" s="56"/>
      <c r="DE120" s="56"/>
      <c r="DF120" s="56"/>
      <c r="DG120" s="485"/>
      <c r="DI120" s="56"/>
      <c r="DJ120" s="56"/>
      <c r="DK120" s="56"/>
      <c r="DL120" s="485"/>
      <c r="DN120" s="56"/>
      <c r="DO120" s="56"/>
      <c r="DP120" s="56"/>
      <c r="DQ120" s="485"/>
      <c r="DS120" s="56"/>
      <c r="DT120" s="56"/>
      <c r="DU120" s="56"/>
      <c r="DV120" s="485"/>
      <c r="DX120" s="56"/>
      <c r="DY120" s="56"/>
      <c r="DZ120" s="56"/>
      <c r="EA120" s="485"/>
      <c r="EC120" s="56"/>
      <c r="ED120" s="56"/>
      <c r="EE120" s="56"/>
      <c r="EF120" s="485"/>
      <c r="EH120" s="56"/>
      <c r="EI120" s="56"/>
      <c r="EJ120" s="56"/>
      <c r="EK120" s="485"/>
      <c r="EL120" s="56"/>
      <c r="EM120" s="56"/>
      <c r="EN120" s="56"/>
      <c r="EO120" s="56"/>
      <c r="EP120" s="144"/>
    </row>
    <row r="121" spans="4:146" ht="12.75" customHeight="1" x14ac:dyDescent="0.3">
      <c r="D121" s="144" t="s">
        <v>463</v>
      </c>
      <c r="F121" s="400"/>
      <c r="H121" s="56">
        <v>0</v>
      </c>
      <c r="I121" s="56"/>
      <c r="J121" s="56"/>
      <c r="K121" s="485"/>
      <c r="L121" s="56"/>
      <c r="M121" s="56">
        <v>0</v>
      </c>
      <c r="N121" s="56"/>
      <c r="O121" s="56"/>
      <c r="P121" s="485"/>
      <c r="R121" s="56">
        <v>0</v>
      </c>
      <c r="S121" s="56"/>
      <c r="T121" s="56"/>
      <c r="U121" s="485"/>
      <c r="W121" s="56">
        <v>0</v>
      </c>
      <c r="X121" s="56"/>
      <c r="Y121" s="56"/>
      <c r="Z121" s="485"/>
      <c r="AB121" s="56">
        <v>0</v>
      </c>
      <c r="AC121" s="56"/>
      <c r="AD121" s="56"/>
      <c r="AE121" s="485"/>
      <c r="AG121" s="56">
        <v>0</v>
      </c>
      <c r="AH121" s="56"/>
      <c r="AI121" s="56"/>
      <c r="AJ121" s="485"/>
      <c r="AL121" s="56">
        <v>0</v>
      </c>
      <c r="AM121" s="56"/>
      <c r="AN121" s="56"/>
      <c r="AO121" s="485"/>
      <c r="AQ121" s="56">
        <v>0</v>
      </c>
      <c r="AR121" s="56"/>
      <c r="AS121" s="56"/>
      <c r="AT121" s="485"/>
      <c r="AV121" s="56">
        <v>0</v>
      </c>
      <c r="AW121" s="56"/>
      <c r="AX121" s="56"/>
      <c r="AY121" s="485"/>
      <c r="BA121" s="56">
        <v>0</v>
      </c>
      <c r="BB121" s="56"/>
      <c r="BC121" s="56"/>
      <c r="BD121" s="485"/>
      <c r="BF121" s="56">
        <v>0</v>
      </c>
      <c r="BG121" s="56"/>
      <c r="BH121" s="56"/>
      <c r="BI121" s="485"/>
      <c r="BK121" s="56">
        <v>0</v>
      </c>
      <c r="BL121" s="56"/>
      <c r="BM121" s="56"/>
      <c r="BN121" s="485"/>
      <c r="BP121" s="56">
        <v>0</v>
      </c>
      <c r="BQ121" s="56"/>
      <c r="BR121" s="56"/>
      <c r="BS121" s="485"/>
      <c r="BT121" s="121"/>
      <c r="BU121" s="121">
        <v>0</v>
      </c>
      <c r="BV121" s="56"/>
      <c r="BW121" s="56"/>
      <c r="BX121" s="485"/>
      <c r="BY121" s="56"/>
      <c r="BZ121" s="56">
        <v>48375920</v>
      </c>
      <c r="CA121" s="56"/>
      <c r="CB121" s="56"/>
      <c r="CC121" s="485"/>
      <c r="CD121" s="56"/>
      <c r="CE121" s="56">
        <v>10825812</v>
      </c>
      <c r="CF121" s="56"/>
      <c r="CG121" s="56"/>
      <c r="CH121" s="485"/>
      <c r="CJ121" s="56">
        <v>6247326</v>
      </c>
      <c r="CK121" s="56"/>
      <c r="CL121" s="56"/>
      <c r="CM121" s="485"/>
      <c r="CO121" s="56">
        <v>4933050</v>
      </c>
      <c r="CP121" s="56"/>
      <c r="CQ121" s="56"/>
      <c r="CR121" s="485"/>
      <c r="CT121" s="56">
        <v>6260140</v>
      </c>
      <c r="CU121" s="56"/>
      <c r="CV121" s="56"/>
      <c r="CW121" s="485"/>
      <c r="CY121" s="56">
        <v>2608536</v>
      </c>
      <c r="CZ121" s="56"/>
      <c r="DA121" s="56"/>
      <c r="DB121" s="485"/>
      <c r="DD121" s="56">
        <v>0</v>
      </c>
      <c r="DE121" s="56"/>
      <c r="DF121" s="56"/>
      <c r="DG121" s="485"/>
      <c r="DI121" s="56">
        <v>13473957</v>
      </c>
      <c r="DJ121" s="56"/>
      <c r="DK121" s="56"/>
      <c r="DL121" s="485"/>
      <c r="DN121" s="56">
        <v>2133580</v>
      </c>
      <c r="DO121" s="56"/>
      <c r="DP121" s="56"/>
      <c r="DQ121" s="485"/>
      <c r="DS121" s="56">
        <v>1893519</v>
      </c>
      <c r="DT121" s="56"/>
      <c r="DU121" s="56"/>
      <c r="DV121" s="485"/>
      <c r="DX121" s="56">
        <v>0</v>
      </c>
      <c r="DY121" s="56"/>
      <c r="DZ121" s="56"/>
      <c r="EA121" s="485"/>
      <c r="EC121" s="56">
        <v>0</v>
      </c>
      <c r="ED121" s="56"/>
      <c r="EE121" s="56"/>
      <c r="EF121" s="485"/>
      <c r="EH121" s="56">
        <v>0</v>
      </c>
      <c r="EI121" s="56"/>
      <c r="EJ121" s="55"/>
      <c r="EK121" s="485"/>
      <c r="EL121" s="56"/>
      <c r="EM121" s="56">
        <v>22006188</v>
      </c>
      <c r="EN121" s="56"/>
      <c r="EO121" s="56"/>
      <c r="EP121" s="144"/>
    </row>
    <row r="122" spans="4:146" ht="12.75" customHeight="1" x14ac:dyDescent="0.3">
      <c r="D122" s="144" t="s">
        <v>362</v>
      </c>
      <c r="F122" s="400"/>
      <c r="G122" s="406"/>
      <c r="H122" s="483">
        <v>0</v>
      </c>
      <c r="I122" s="484"/>
      <c r="J122" s="56"/>
      <c r="K122" s="485"/>
      <c r="L122" s="486"/>
      <c r="M122" s="483">
        <v>0</v>
      </c>
      <c r="N122" s="484"/>
      <c r="O122" s="56"/>
      <c r="P122" s="485"/>
      <c r="Q122" s="406"/>
      <c r="R122" s="483">
        <v>0</v>
      </c>
      <c r="S122" s="484"/>
      <c r="T122" s="56"/>
      <c r="U122" s="485"/>
      <c r="V122" s="406"/>
      <c r="W122" s="483">
        <v>0</v>
      </c>
      <c r="X122" s="484"/>
      <c r="Y122" s="56"/>
      <c r="Z122" s="485"/>
      <c r="AA122" s="406"/>
      <c r="AB122" s="483">
        <v>0</v>
      </c>
      <c r="AC122" s="484"/>
      <c r="AD122" s="56"/>
      <c r="AE122" s="485"/>
      <c r="AF122" s="406"/>
      <c r="AG122" s="483">
        <v>0</v>
      </c>
      <c r="AH122" s="484"/>
      <c r="AI122" s="56"/>
      <c r="AJ122" s="485"/>
      <c r="AK122" s="406"/>
      <c r="AL122" s="483">
        <v>0</v>
      </c>
      <c r="AM122" s="484"/>
      <c r="AN122" s="56"/>
      <c r="AO122" s="485"/>
      <c r="AP122" s="406"/>
      <c r="AQ122" s="483">
        <v>0</v>
      </c>
      <c r="AR122" s="484"/>
      <c r="AS122" s="56"/>
      <c r="AT122" s="485"/>
      <c r="AU122" s="406"/>
      <c r="AV122" s="483">
        <v>0</v>
      </c>
      <c r="AW122" s="484"/>
      <c r="AX122" s="56"/>
      <c r="AY122" s="485"/>
      <c r="AZ122" s="406"/>
      <c r="BA122" s="483">
        <v>0</v>
      </c>
      <c r="BB122" s="484"/>
      <c r="BC122" s="56"/>
      <c r="BD122" s="485"/>
      <c r="BE122" s="406"/>
      <c r="BF122" s="483">
        <v>0</v>
      </c>
      <c r="BG122" s="484"/>
      <c r="BH122" s="56"/>
      <c r="BI122" s="485"/>
      <c r="BJ122" s="406"/>
      <c r="BK122" s="483">
        <v>0</v>
      </c>
      <c r="BL122" s="484"/>
      <c r="BM122" s="56"/>
      <c r="BN122" s="485"/>
      <c r="BO122" s="406"/>
      <c r="BP122" s="483">
        <v>0</v>
      </c>
      <c r="BQ122" s="484"/>
      <c r="BR122" s="56"/>
      <c r="BS122" s="485"/>
      <c r="BT122" s="485"/>
      <c r="BU122" s="56">
        <v>0</v>
      </c>
      <c r="BV122" s="484"/>
      <c r="BW122" s="56"/>
      <c r="BX122" s="485"/>
      <c r="BY122" s="486"/>
      <c r="BZ122" s="483">
        <v>25775210</v>
      </c>
      <c r="CA122" s="484"/>
      <c r="CB122" s="56"/>
      <c r="CC122" s="485"/>
      <c r="CD122" s="486"/>
      <c r="CE122" s="483">
        <v>5842518</v>
      </c>
      <c r="CF122" s="484"/>
      <c r="CG122" s="56"/>
      <c r="CH122" s="485"/>
      <c r="CI122" s="406"/>
      <c r="CJ122" s="483">
        <v>3355981</v>
      </c>
      <c r="CK122" s="484"/>
      <c r="CL122" s="56"/>
      <c r="CM122" s="485"/>
      <c r="CN122" s="406"/>
      <c r="CO122" s="483">
        <v>2618798</v>
      </c>
      <c r="CP122" s="484"/>
      <c r="CQ122" s="56"/>
      <c r="CR122" s="485"/>
      <c r="CS122" s="406"/>
      <c r="CT122" s="483">
        <v>3300039</v>
      </c>
      <c r="CU122" s="484"/>
      <c r="CV122" s="56"/>
      <c r="CW122" s="485"/>
      <c r="CX122" s="406"/>
      <c r="CY122" s="483">
        <v>1379320</v>
      </c>
      <c r="CZ122" s="484"/>
      <c r="DA122" s="56"/>
      <c r="DB122" s="485"/>
      <c r="DC122" s="406"/>
      <c r="DD122" s="483">
        <v>0</v>
      </c>
      <c r="DE122" s="484"/>
      <c r="DF122" s="56"/>
      <c r="DG122" s="485"/>
      <c r="DH122" s="406"/>
      <c r="DI122" s="483">
        <v>7145107</v>
      </c>
      <c r="DJ122" s="484"/>
      <c r="DK122" s="56"/>
      <c r="DL122" s="485"/>
      <c r="DM122" s="406"/>
      <c r="DN122" s="483">
        <v>1129865</v>
      </c>
      <c r="DO122" s="484"/>
      <c r="DP122" s="56"/>
      <c r="DQ122" s="485"/>
      <c r="DR122" s="406"/>
      <c r="DS122" s="483">
        <v>1003582</v>
      </c>
      <c r="DT122" s="484"/>
      <c r="DU122" s="56"/>
      <c r="DV122" s="485"/>
      <c r="DW122" s="406"/>
      <c r="DX122" s="483">
        <v>0</v>
      </c>
      <c r="DY122" s="484"/>
      <c r="DZ122" s="56"/>
      <c r="EA122" s="485"/>
      <c r="EB122" s="406"/>
      <c r="EC122" s="483">
        <v>0</v>
      </c>
      <c r="ED122" s="484"/>
      <c r="EE122" s="56"/>
      <c r="EF122" s="485"/>
      <c r="EG122" s="406"/>
      <c r="EH122" s="483">
        <v>0</v>
      </c>
      <c r="EI122" s="484"/>
      <c r="EJ122" s="55"/>
      <c r="EK122" s="53"/>
      <c r="EL122" s="486"/>
      <c r="EM122" s="483">
        <v>11817297</v>
      </c>
      <c r="EN122" s="484"/>
      <c r="EO122" s="56"/>
      <c r="EP122" s="144"/>
    </row>
    <row r="123" spans="4:146" ht="12.75" customHeight="1" x14ac:dyDescent="0.3">
      <c r="D123" s="144" t="s">
        <v>461</v>
      </c>
      <c r="F123" s="400"/>
      <c r="G123" s="400"/>
      <c r="H123" s="56">
        <v>0</v>
      </c>
      <c r="I123" s="55"/>
      <c r="J123" s="56"/>
      <c r="K123" s="485"/>
      <c r="L123" s="485"/>
      <c r="M123" s="56">
        <v>0</v>
      </c>
      <c r="N123" s="55"/>
      <c r="O123" s="56"/>
      <c r="P123" s="485"/>
      <c r="Q123" s="400"/>
      <c r="R123" s="56">
        <v>0</v>
      </c>
      <c r="S123" s="55"/>
      <c r="T123" s="56"/>
      <c r="U123" s="485"/>
      <c r="V123" s="400"/>
      <c r="W123" s="56">
        <v>0</v>
      </c>
      <c r="X123" s="55"/>
      <c r="Y123" s="56"/>
      <c r="Z123" s="485"/>
      <c r="AA123" s="400"/>
      <c r="AB123" s="56">
        <v>0</v>
      </c>
      <c r="AC123" s="55"/>
      <c r="AD123" s="56"/>
      <c r="AE123" s="485"/>
      <c r="AF123" s="400"/>
      <c r="AG123" s="56">
        <v>0</v>
      </c>
      <c r="AH123" s="55"/>
      <c r="AI123" s="56"/>
      <c r="AJ123" s="485"/>
      <c r="AK123" s="400"/>
      <c r="AL123" s="56">
        <v>0</v>
      </c>
      <c r="AM123" s="55"/>
      <c r="AN123" s="56"/>
      <c r="AO123" s="485"/>
      <c r="AP123" s="400"/>
      <c r="AQ123" s="56">
        <v>0</v>
      </c>
      <c r="AR123" s="55"/>
      <c r="AS123" s="56"/>
      <c r="AT123" s="485"/>
      <c r="AU123" s="400"/>
      <c r="AV123" s="56">
        <v>0</v>
      </c>
      <c r="AW123" s="55"/>
      <c r="AX123" s="56"/>
      <c r="AY123" s="485"/>
      <c r="AZ123" s="400"/>
      <c r="BA123" s="56">
        <v>0</v>
      </c>
      <c r="BB123" s="55"/>
      <c r="BC123" s="56"/>
      <c r="BD123" s="485"/>
      <c r="BE123" s="400"/>
      <c r="BF123" s="56">
        <v>0</v>
      </c>
      <c r="BG123" s="55"/>
      <c r="BH123" s="56"/>
      <c r="BI123" s="485"/>
      <c r="BJ123" s="400"/>
      <c r="BK123" s="56">
        <v>0</v>
      </c>
      <c r="BL123" s="55"/>
      <c r="BM123" s="56"/>
      <c r="BN123" s="485"/>
      <c r="BO123" s="400"/>
      <c r="BP123" s="56">
        <v>0</v>
      </c>
      <c r="BQ123" s="55"/>
      <c r="BR123" s="56"/>
      <c r="BS123" s="485"/>
      <c r="BT123" s="485"/>
      <c r="BU123" s="56">
        <v>0</v>
      </c>
      <c r="BV123" s="55"/>
      <c r="BW123" s="56"/>
      <c r="BX123" s="485"/>
      <c r="BY123" s="485"/>
      <c r="BZ123" s="56">
        <v>624790</v>
      </c>
      <c r="CA123" s="55"/>
      <c r="CB123" s="56"/>
      <c r="CC123" s="485"/>
      <c r="CD123" s="485"/>
      <c r="CE123" s="56">
        <v>157482</v>
      </c>
      <c r="CF123" s="55"/>
      <c r="CG123" s="56"/>
      <c r="CH123" s="485"/>
      <c r="CI123" s="400"/>
      <c r="CJ123" s="56">
        <v>84019</v>
      </c>
      <c r="CK123" s="55"/>
      <c r="CL123" s="56"/>
      <c r="CM123" s="485"/>
      <c r="CN123" s="400"/>
      <c r="CO123" s="56">
        <v>71202</v>
      </c>
      <c r="CP123" s="55"/>
      <c r="CQ123" s="56"/>
      <c r="CR123" s="485"/>
      <c r="CS123" s="400"/>
      <c r="CT123" s="56">
        <v>99961</v>
      </c>
      <c r="CU123" s="55"/>
      <c r="CV123" s="56"/>
      <c r="CW123" s="485"/>
      <c r="CX123" s="400"/>
      <c r="CY123" s="56">
        <v>35680</v>
      </c>
      <c r="CZ123" s="55"/>
      <c r="DA123" s="56"/>
      <c r="DB123" s="485"/>
      <c r="DC123" s="400"/>
      <c r="DD123" s="56">
        <v>0</v>
      </c>
      <c r="DE123" s="55"/>
      <c r="DF123" s="56"/>
      <c r="DG123" s="485"/>
      <c r="DH123" s="400"/>
      <c r="DI123" s="56">
        <v>139893</v>
      </c>
      <c r="DJ123" s="55"/>
      <c r="DK123" s="56"/>
      <c r="DL123" s="485"/>
      <c r="DM123" s="400"/>
      <c r="DN123" s="56">
        <v>20135</v>
      </c>
      <c r="DO123" s="55"/>
      <c r="DP123" s="56"/>
      <c r="DQ123" s="485"/>
      <c r="DR123" s="400"/>
      <c r="DS123" s="56">
        <v>16418</v>
      </c>
      <c r="DT123" s="55"/>
      <c r="DU123" s="56"/>
      <c r="DV123" s="485"/>
      <c r="DW123" s="400"/>
      <c r="DX123" s="56">
        <v>0</v>
      </c>
      <c r="DY123" s="55"/>
      <c r="DZ123" s="56"/>
      <c r="EA123" s="485"/>
      <c r="EB123" s="400"/>
      <c r="EC123" s="56">
        <v>0</v>
      </c>
      <c r="ED123" s="55"/>
      <c r="EE123" s="56"/>
      <c r="EF123" s="485"/>
      <c r="EG123" s="400"/>
      <c r="EH123" s="56">
        <v>0</v>
      </c>
      <c r="EI123" s="55"/>
      <c r="EJ123" s="56"/>
      <c r="EK123" s="485"/>
      <c r="EL123" s="485"/>
      <c r="EM123" s="56">
        <v>312703</v>
      </c>
      <c r="EN123" s="55"/>
      <c r="EO123" s="56"/>
      <c r="EP123" s="144"/>
    </row>
    <row r="124" spans="4:146" ht="12.75" customHeight="1" x14ac:dyDescent="0.3">
      <c r="D124" s="144" t="s">
        <v>462</v>
      </c>
      <c r="F124" s="400"/>
      <c r="G124" s="420"/>
      <c r="H124" s="121">
        <v>0</v>
      </c>
      <c r="I124" s="120"/>
      <c r="J124" s="56"/>
      <c r="K124" s="485"/>
      <c r="L124" s="494"/>
      <c r="M124" s="121">
        <v>0</v>
      </c>
      <c r="N124" s="120"/>
      <c r="O124" s="56"/>
      <c r="P124" s="485"/>
      <c r="Q124" s="420"/>
      <c r="R124" s="121">
        <v>0</v>
      </c>
      <c r="S124" s="120"/>
      <c r="T124" s="56"/>
      <c r="U124" s="485"/>
      <c r="V124" s="420"/>
      <c r="W124" s="121">
        <v>0</v>
      </c>
      <c r="X124" s="120"/>
      <c r="Y124" s="56"/>
      <c r="Z124" s="485"/>
      <c r="AA124" s="420"/>
      <c r="AB124" s="121">
        <v>0</v>
      </c>
      <c r="AC124" s="120"/>
      <c r="AD124" s="56"/>
      <c r="AE124" s="485"/>
      <c r="AF124" s="420"/>
      <c r="AG124" s="121">
        <v>0</v>
      </c>
      <c r="AH124" s="120"/>
      <c r="AI124" s="56"/>
      <c r="AJ124" s="485"/>
      <c r="AK124" s="420"/>
      <c r="AL124" s="121">
        <v>0</v>
      </c>
      <c r="AM124" s="120"/>
      <c r="AN124" s="56"/>
      <c r="AO124" s="485"/>
      <c r="AP124" s="420"/>
      <c r="AQ124" s="121">
        <v>0</v>
      </c>
      <c r="AR124" s="120"/>
      <c r="AS124" s="56"/>
      <c r="AT124" s="485"/>
      <c r="AU124" s="420"/>
      <c r="AV124" s="121">
        <v>0</v>
      </c>
      <c r="AW124" s="120"/>
      <c r="AX124" s="56"/>
      <c r="AY124" s="485"/>
      <c r="AZ124" s="420"/>
      <c r="BA124" s="121">
        <v>0</v>
      </c>
      <c r="BB124" s="120"/>
      <c r="BC124" s="56"/>
      <c r="BD124" s="485"/>
      <c r="BE124" s="420"/>
      <c r="BF124" s="121">
        <v>0</v>
      </c>
      <c r="BG124" s="120"/>
      <c r="BH124" s="56"/>
      <c r="BI124" s="485"/>
      <c r="BJ124" s="420"/>
      <c r="BK124" s="121">
        <v>0</v>
      </c>
      <c r="BL124" s="120"/>
      <c r="BM124" s="56"/>
      <c r="BN124" s="485"/>
      <c r="BO124" s="420"/>
      <c r="BP124" s="121">
        <v>0</v>
      </c>
      <c r="BQ124" s="120"/>
      <c r="BR124" s="56"/>
      <c r="BS124" s="485"/>
      <c r="BT124" s="494"/>
      <c r="BU124" s="121">
        <v>0</v>
      </c>
      <c r="BV124" s="120"/>
      <c r="BW124" s="56"/>
      <c r="BX124" s="485"/>
      <c r="BY124" s="494"/>
      <c r="BZ124" s="121">
        <v>21975920</v>
      </c>
      <c r="CA124" s="120"/>
      <c r="CB124" s="56"/>
      <c r="CC124" s="485"/>
      <c r="CD124" s="494"/>
      <c r="CE124" s="121">
        <v>4825812</v>
      </c>
      <c r="CF124" s="120"/>
      <c r="CG124" s="56"/>
      <c r="CH124" s="485"/>
      <c r="CI124" s="420"/>
      <c r="CJ124" s="121">
        <v>2807326</v>
      </c>
      <c r="CK124" s="120"/>
      <c r="CL124" s="56"/>
      <c r="CM124" s="485"/>
      <c r="CN124" s="420"/>
      <c r="CO124" s="121">
        <v>2243050</v>
      </c>
      <c r="CP124" s="120"/>
      <c r="CQ124" s="56"/>
      <c r="CR124" s="485"/>
      <c r="CS124" s="420"/>
      <c r="CT124" s="121">
        <v>2860140</v>
      </c>
      <c r="CU124" s="120"/>
      <c r="CV124" s="56"/>
      <c r="CW124" s="485"/>
      <c r="CX124" s="420"/>
      <c r="CY124" s="121">
        <v>1193536</v>
      </c>
      <c r="CZ124" s="120"/>
      <c r="DA124" s="56"/>
      <c r="DB124" s="485"/>
      <c r="DC124" s="420"/>
      <c r="DD124" s="121">
        <v>0</v>
      </c>
      <c r="DE124" s="120"/>
      <c r="DF124" s="56"/>
      <c r="DG124" s="485"/>
      <c r="DH124" s="420"/>
      <c r="DI124" s="121">
        <v>6188957</v>
      </c>
      <c r="DJ124" s="120"/>
      <c r="DK124" s="56"/>
      <c r="DL124" s="485"/>
      <c r="DM124" s="420"/>
      <c r="DN124" s="121">
        <v>983580</v>
      </c>
      <c r="DO124" s="120"/>
      <c r="DP124" s="56"/>
      <c r="DQ124" s="485"/>
      <c r="DR124" s="420"/>
      <c r="DS124" s="121">
        <v>873519</v>
      </c>
      <c r="DT124" s="120"/>
      <c r="DU124" s="56"/>
      <c r="DV124" s="485"/>
      <c r="DW124" s="420"/>
      <c r="DX124" s="121">
        <v>0</v>
      </c>
      <c r="DY124" s="120"/>
      <c r="DZ124" s="56"/>
      <c r="EA124" s="485"/>
      <c r="EB124" s="420"/>
      <c r="EC124" s="121">
        <v>0</v>
      </c>
      <c r="ED124" s="120"/>
      <c r="EE124" s="56"/>
      <c r="EF124" s="485"/>
      <c r="EG124" s="420"/>
      <c r="EH124" s="121">
        <v>0</v>
      </c>
      <c r="EI124" s="120"/>
      <c r="EJ124" s="56"/>
      <c r="EK124" s="485"/>
      <c r="EL124" s="494"/>
      <c r="EM124" s="121">
        <v>9876188</v>
      </c>
      <c r="EN124" s="120"/>
      <c r="EO124" s="56"/>
      <c r="EP124" s="144"/>
    </row>
    <row r="125" spans="4:146" ht="12.75" hidden="1" customHeight="1" x14ac:dyDescent="0.3">
      <c r="D125" s="144"/>
      <c r="F125" s="400"/>
      <c r="H125" s="56"/>
      <c r="I125" s="56"/>
      <c r="J125" s="56"/>
      <c r="K125" s="485"/>
      <c r="L125" s="56"/>
      <c r="M125" s="56"/>
      <c r="N125" s="56"/>
      <c r="O125" s="56"/>
      <c r="P125" s="485"/>
      <c r="R125" s="56"/>
      <c r="S125" s="56"/>
      <c r="T125" s="56"/>
      <c r="U125" s="485"/>
      <c r="W125" s="56"/>
      <c r="X125" s="56"/>
      <c r="Y125" s="56"/>
      <c r="Z125" s="485"/>
      <c r="AB125" s="56"/>
      <c r="AC125" s="56"/>
      <c r="AD125" s="56"/>
      <c r="AE125" s="485"/>
      <c r="AG125" s="56"/>
      <c r="AH125" s="56"/>
      <c r="AI125" s="56"/>
      <c r="AJ125" s="485"/>
      <c r="AL125" s="56"/>
      <c r="AM125" s="56"/>
      <c r="AN125" s="56"/>
      <c r="AO125" s="485"/>
      <c r="AQ125" s="56"/>
      <c r="AR125" s="56"/>
      <c r="AS125" s="56"/>
      <c r="AT125" s="485"/>
      <c r="AV125" s="56"/>
      <c r="AW125" s="56"/>
      <c r="AX125" s="56"/>
      <c r="AY125" s="485"/>
      <c r="BA125" s="56"/>
      <c r="BB125" s="56"/>
      <c r="BC125" s="56"/>
      <c r="BD125" s="485"/>
      <c r="BF125" s="56"/>
      <c r="BG125" s="56"/>
      <c r="BH125" s="56"/>
      <c r="BI125" s="485"/>
      <c r="BK125" s="56"/>
      <c r="BL125" s="56"/>
      <c r="BM125" s="56"/>
      <c r="BN125" s="485"/>
      <c r="BP125" s="56"/>
      <c r="BQ125" s="56"/>
      <c r="BR125" s="56"/>
      <c r="BS125" s="485"/>
      <c r="BT125" s="56"/>
      <c r="BU125" s="56"/>
      <c r="BV125" s="56"/>
      <c r="BW125" s="56"/>
      <c r="BX125" s="485"/>
      <c r="BY125" s="56"/>
      <c r="BZ125" s="56"/>
      <c r="CA125" s="56"/>
      <c r="CB125" s="56"/>
      <c r="CC125" s="485"/>
      <c r="CD125" s="56"/>
      <c r="CE125" s="56"/>
      <c r="CF125" s="56"/>
      <c r="CG125" s="56"/>
      <c r="CH125" s="485"/>
      <c r="CJ125" s="56"/>
      <c r="CK125" s="56"/>
      <c r="CL125" s="56"/>
      <c r="CM125" s="485"/>
      <c r="CO125" s="56"/>
      <c r="CP125" s="56"/>
      <c r="CQ125" s="56"/>
      <c r="CR125" s="485"/>
      <c r="CT125" s="56"/>
      <c r="CU125" s="56"/>
      <c r="CV125" s="56"/>
      <c r="CW125" s="485"/>
      <c r="CY125" s="56"/>
      <c r="CZ125" s="56"/>
      <c r="DA125" s="56"/>
      <c r="DB125" s="485"/>
      <c r="DD125" s="56"/>
      <c r="DE125" s="56"/>
      <c r="DF125" s="56"/>
      <c r="DG125" s="485"/>
      <c r="DI125" s="56"/>
      <c r="DJ125" s="56"/>
      <c r="DK125" s="56"/>
      <c r="DL125" s="485"/>
      <c r="DN125" s="56"/>
      <c r="DO125" s="56"/>
      <c r="DP125" s="56"/>
      <c r="DQ125" s="485"/>
      <c r="DS125" s="56"/>
      <c r="DT125" s="56"/>
      <c r="DU125" s="56"/>
      <c r="DV125" s="485"/>
      <c r="DX125" s="56"/>
      <c r="DY125" s="56"/>
      <c r="DZ125" s="56"/>
      <c r="EA125" s="485"/>
      <c r="EC125" s="56"/>
      <c r="ED125" s="56"/>
      <c r="EE125" s="56"/>
      <c r="EF125" s="485"/>
      <c r="EH125" s="56"/>
      <c r="EI125" s="56"/>
      <c r="EJ125" s="56"/>
      <c r="EK125" s="485"/>
      <c r="EL125" s="56"/>
      <c r="EM125" s="56"/>
      <c r="EN125" s="56"/>
      <c r="EO125" s="56"/>
      <c r="EP125" s="144"/>
    </row>
    <row r="126" spans="4:146" ht="12.75" hidden="1" customHeight="1" x14ac:dyDescent="0.3">
      <c r="D126" s="144" t="s">
        <v>464</v>
      </c>
      <c r="F126" s="400"/>
      <c r="H126" s="56">
        <v>0</v>
      </c>
      <c r="I126" s="56"/>
      <c r="J126" s="56"/>
      <c r="K126" s="485"/>
      <c r="L126" s="56"/>
      <c r="M126" s="56">
        <v>0</v>
      </c>
      <c r="N126" s="56"/>
      <c r="O126" s="56"/>
      <c r="P126" s="485"/>
      <c r="R126" s="56">
        <v>0</v>
      </c>
      <c r="S126" s="56"/>
      <c r="T126" s="56"/>
      <c r="U126" s="485"/>
      <c r="W126" s="56">
        <v>0</v>
      </c>
      <c r="X126" s="56"/>
      <c r="Y126" s="56"/>
      <c r="Z126" s="485"/>
      <c r="AB126" s="56">
        <v>0</v>
      </c>
      <c r="AC126" s="56"/>
      <c r="AD126" s="56"/>
      <c r="AE126" s="485"/>
      <c r="AG126" s="56">
        <v>0</v>
      </c>
      <c r="AH126" s="56"/>
      <c r="AI126" s="56"/>
      <c r="AJ126" s="485"/>
      <c r="AL126" s="56">
        <v>0</v>
      </c>
      <c r="AM126" s="56"/>
      <c r="AN126" s="56"/>
      <c r="AO126" s="485"/>
      <c r="AQ126" s="56">
        <v>0</v>
      </c>
      <c r="AR126" s="56"/>
      <c r="AS126" s="56"/>
      <c r="AT126" s="485"/>
      <c r="AV126" s="56">
        <v>0</v>
      </c>
      <c r="AW126" s="56"/>
      <c r="AX126" s="56"/>
      <c r="AY126" s="485"/>
      <c r="BA126" s="56">
        <v>0</v>
      </c>
      <c r="BB126" s="56"/>
      <c r="BC126" s="56"/>
      <c r="BD126" s="485"/>
      <c r="BF126" s="56">
        <v>0</v>
      </c>
      <c r="BG126" s="56"/>
      <c r="BH126" s="56"/>
      <c r="BI126" s="485"/>
      <c r="BK126" s="56">
        <v>0</v>
      </c>
      <c r="BL126" s="56"/>
      <c r="BM126" s="56"/>
      <c r="BN126" s="485"/>
      <c r="BP126" s="56">
        <v>0</v>
      </c>
      <c r="BQ126" s="56"/>
      <c r="BR126" s="56"/>
      <c r="BS126" s="485"/>
      <c r="BT126" s="121"/>
      <c r="BU126" s="121">
        <v>0</v>
      </c>
      <c r="BV126" s="56"/>
      <c r="BW126" s="56"/>
      <c r="BX126" s="485"/>
      <c r="BY126" s="56"/>
      <c r="BZ126" s="56">
        <v>0</v>
      </c>
      <c r="CA126" s="56"/>
      <c r="CB126" s="56"/>
      <c r="CC126" s="485"/>
      <c r="CD126" s="56"/>
      <c r="CE126" s="56">
        <v>0</v>
      </c>
      <c r="CF126" s="56"/>
      <c r="CG126" s="56"/>
      <c r="CH126" s="485"/>
      <c r="CJ126" s="56">
        <v>0</v>
      </c>
      <c r="CK126" s="56"/>
      <c r="CL126" s="56"/>
      <c r="CM126" s="485"/>
      <c r="CO126" s="56">
        <v>0</v>
      </c>
      <c r="CP126" s="56"/>
      <c r="CQ126" s="56"/>
      <c r="CR126" s="485"/>
      <c r="CT126" s="56">
        <v>0</v>
      </c>
      <c r="CU126" s="56"/>
      <c r="CV126" s="56"/>
      <c r="CW126" s="485"/>
      <c r="CY126" s="56">
        <v>0</v>
      </c>
      <c r="CZ126" s="56"/>
      <c r="DA126" s="56"/>
      <c r="DB126" s="485"/>
      <c r="DD126" s="56">
        <v>0</v>
      </c>
      <c r="DE126" s="56"/>
      <c r="DF126" s="56"/>
      <c r="DG126" s="485"/>
      <c r="DI126" s="56">
        <v>0</v>
      </c>
      <c r="DJ126" s="56"/>
      <c r="DK126" s="56"/>
      <c r="DL126" s="485"/>
      <c r="DN126" s="56">
        <v>0</v>
      </c>
      <c r="DO126" s="56"/>
      <c r="DP126" s="56"/>
      <c r="DQ126" s="485"/>
      <c r="DS126" s="56">
        <v>0</v>
      </c>
      <c r="DT126" s="56"/>
      <c r="DU126" s="56"/>
      <c r="DV126" s="485"/>
      <c r="DX126" s="56">
        <v>0</v>
      </c>
      <c r="DY126" s="56"/>
      <c r="DZ126" s="56"/>
      <c r="EA126" s="485"/>
      <c r="EC126" s="56">
        <v>0</v>
      </c>
      <c r="ED126" s="56"/>
      <c r="EE126" s="56"/>
      <c r="EF126" s="485"/>
      <c r="EH126" s="56">
        <v>0</v>
      </c>
      <c r="EI126" s="56"/>
      <c r="EJ126" s="55"/>
      <c r="EK126" s="485"/>
      <c r="EL126" s="56"/>
      <c r="EM126" s="56">
        <v>0</v>
      </c>
      <c r="EN126" s="56"/>
      <c r="EO126" s="56"/>
      <c r="EP126" s="144"/>
    </row>
    <row r="127" spans="4:146" ht="12.75" hidden="1" customHeight="1" x14ac:dyDescent="0.3">
      <c r="D127" s="144" t="s">
        <v>362</v>
      </c>
      <c r="F127" s="400"/>
      <c r="G127" s="406"/>
      <c r="H127" s="483">
        <v>0</v>
      </c>
      <c r="I127" s="484"/>
      <c r="J127" s="56"/>
      <c r="K127" s="485"/>
      <c r="L127" s="486"/>
      <c r="M127" s="483">
        <v>0</v>
      </c>
      <c r="N127" s="484"/>
      <c r="O127" s="56"/>
      <c r="P127" s="485"/>
      <c r="Q127" s="406"/>
      <c r="R127" s="483">
        <v>0</v>
      </c>
      <c r="S127" s="484"/>
      <c r="T127" s="56"/>
      <c r="U127" s="485"/>
      <c r="V127" s="406"/>
      <c r="W127" s="483">
        <v>0</v>
      </c>
      <c r="X127" s="484"/>
      <c r="Y127" s="56"/>
      <c r="Z127" s="485"/>
      <c r="AA127" s="406"/>
      <c r="AB127" s="483">
        <v>0</v>
      </c>
      <c r="AC127" s="484"/>
      <c r="AD127" s="56"/>
      <c r="AE127" s="485"/>
      <c r="AF127" s="406"/>
      <c r="AG127" s="483">
        <v>0</v>
      </c>
      <c r="AH127" s="484"/>
      <c r="AI127" s="56"/>
      <c r="AJ127" s="485"/>
      <c r="AK127" s="406"/>
      <c r="AL127" s="483">
        <v>0</v>
      </c>
      <c r="AM127" s="484"/>
      <c r="AN127" s="56"/>
      <c r="AO127" s="485"/>
      <c r="AP127" s="406"/>
      <c r="AQ127" s="483">
        <v>0</v>
      </c>
      <c r="AR127" s="484"/>
      <c r="AS127" s="56"/>
      <c r="AT127" s="485"/>
      <c r="AU127" s="406"/>
      <c r="AV127" s="483">
        <v>0</v>
      </c>
      <c r="AW127" s="484"/>
      <c r="AX127" s="56"/>
      <c r="AY127" s="485"/>
      <c r="AZ127" s="406"/>
      <c r="BA127" s="483">
        <v>0</v>
      </c>
      <c r="BB127" s="484"/>
      <c r="BC127" s="56"/>
      <c r="BD127" s="485"/>
      <c r="BE127" s="406"/>
      <c r="BF127" s="483">
        <v>0</v>
      </c>
      <c r="BG127" s="484"/>
      <c r="BH127" s="56"/>
      <c r="BI127" s="485"/>
      <c r="BJ127" s="406"/>
      <c r="BK127" s="483">
        <v>0</v>
      </c>
      <c r="BL127" s="484"/>
      <c r="BM127" s="56"/>
      <c r="BN127" s="485"/>
      <c r="BO127" s="406"/>
      <c r="BP127" s="483">
        <v>0</v>
      </c>
      <c r="BQ127" s="484"/>
      <c r="BR127" s="56"/>
      <c r="BS127" s="485"/>
      <c r="BT127" s="485"/>
      <c r="BU127" s="56">
        <v>0</v>
      </c>
      <c r="BV127" s="484"/>
      <c r="BW127" s="56"/>
      <c r="BX127" s="485"/>
      <c r="BY127" s="486"/>
      <c r="BZ127" s="483">
        <v>0</v>
      </c>
      <c r="CA127" s="484"/>
      <c r="CB127" s="56"/>
      <c r="CC127" s="485"/>
      <c r="CD127" s="486"/>
      <c r="CE127" s="483">
        <v>0</v>
      </c>
      <c r="CF127" s="484"/>
      <c r="CG127" s="56"/>
      <c r="CH127" s="485"/>
      <c r="CI127" s="406"/>
      <c r="CJ127" s="483">
        <v>0</v>
      </c>
      <c r="CK127" s="484"/>
      <c r="CL127" s="56"/>
      <c r="CM127" s="485"/>
      <c r="CN127" s="406"/>
      <c r="CO127" s="483">
        <v>0</v>
      </c>
      <c r="CP127" s="484"/>
      <c r="CQ127" s="56"/>
      <c r="CR127" s="485"/>
      <c r="CS127" s="406"/>
      <c r="CT127" s="483">
        <v>0</v>
      </c>
      <c r="CU127" s="484"/>
      <c r="CV127" s="56"/>
      <c r="CW127" s="485"/>
      <c r="CX127" s="406"/>
      <c r="CY127" s="483">
        <v>0</v>
      </c>
      <c r="CZ127" s="484"/>
      <c r="DA127" s="56"/>
      <c r="DB127" s="485"/>
      <c r="DC127" s="406"/>
      <c r="DD127" s="483">
        <v>0</v>
      </c>
      <c r="DE127" s="484"/>
      <c r="DF127" s="56"/>
      <c r="DG127" s="485"/>
      <c r="DH127" s="406"/>
      <c r="DI127" s="483">
        <v>0</v>
      </c>
      <c r="DJ127" s="484"/>
      <c r="DK127" s="56"/>
      <c r="DL127" s="485"/>
      <c r="DM127" s="406"/>
      <c r="DN127" s="483">
        <v>0</v>
      </c>
      <c r="DO127" s="484"/>
      <c r="DP127" s="56"/>
      <c r="DQ127" s="485"/>
      <c r="DR127" s="406"/>
      <c r="DS127" s="483">
        <v>0</v>
      </c>
      <c r="DT127" s="484"/>
      <c r="DU127" s="56"/>
      <c r="DV127" s="485"/>
      <c r="DW127" s="406"/>
      <c r="DX127" s="483">
        <v>0</v>
      </c>
      <c r="DY127" s="484"/>
      <c r="DZ127" s="56"/>
      <c r="EA127" s="485"/>
      <c r="EB127" s="406"/>
      <c r="EC127" s="483">
        <v>0</v>
      </c>
      <c r="ED127" s="484"/>
      <c r="EE127" s="56"/>
      <c r="EF127" s="485"/>
      <c r="EG127" s="406"/>
      <c r="EH127" s="483">
        <v>0</v>
      </c>
      <c r="EI127" s="484"/>
      <c r="EJ127" s="55"/>
      <c r="EK127" s="53"/>
      <c r="EL127" s="486"/>
      <c r="EM127" s="483">
        <v>0</v>
      </c>
      <c r="EN127" s="484"/>
      <c r="EO127" s="56"/>
      <c r="EP127" s="144"/>
    </row>
    <row r="128" spans="4:146" ht="12.75" hidden="1" customHeight="1" x14ac:dyDescent="0.3">
      <c r="D128" s="144" t="s">
        <v>461</v>
      </c>
      <c r="F128" s="400"/>
      <c r="G128" s="400"/>
      <c r="H128" s="56">
        <v>0</v>
      </c>
      <c r="I128" s="55"/>
      <c r="J128" s="56"/>
      <c r="K128" s="485"/>
      <c r="L128" s="485"/>
      <c r="M128" s="56">
        <v>0</v>
      </c>
      <c r="N128" s="55"/>
      <c r="O128" s="56"/>
      <c r="P128" s="485"/>
      <c r="Q128" s="400"/>
      <c r="R128" s="56">
        <v>0</v>
      </c>
      <c r="S128" s="55"/>
      <c r="T128" s="56"/>
      <c r="U128" s="485"/>
      <c r="V128" s="400"/>
      <c r="W128" s="56">
        <v>0</v>
      </c>
      <c r="X128" s="55"/>
      <c r="Y128" s="56"/>
      <c r="Z128" s="485"/>
      <c r="AA128" s="400"/>
      <c r="AB128" s="56">
        <v>0</v>
      </c>
      <c r="AC128" s="55"/>
      <c r="AD128" s="56"/>
      <c r="AE128" s="485"/>
      <c r="AF128" s="400"/>
      <c r="AG128" s="56">
        <v>0</v>
      </c>
      <c r="AH128" s="55"/>
      <c r="AI128" s="56"/>
      <c r="AJ128" s="485"/>
      <c r="AK128" s="400"/>
      <c r="AL128" s="56">
        <v>0</v>
      </c>
      <c r="AM128" s="55"/>
      <c r="AN128" s="56"/>
      <c r="AO128" s="485"/>
      <c r="AP128" s="400"/>
      <c r="AQ128" s="56">
        <v>0</v>
      </c>
      <c r="AR128" s="55"/>
      <c r="AS128" s="56"/>
      <c r="AT128" s="485"/>
      <c r="AU128" s="400"/>
      <c r="AV128" s="56">
        <v>0</v>
      </c>
      <c r="AW128" s="55"/>
      <c r="AX128" s="56"/>
      <c r="AY128" s="485"/>
      <c r="AZ128" s="400"/>
      <c r="BA128" s="56">
        <v>0</v>
      </c>
      <c r="BB128" s="55"/>
      <c r="BC128" s="56"/>
      <c r="BD128" s="485"/>
      <c r="BE128" s="400"/>
      <c r="BF128" s="56">
        <v>0</v>
      </c>
      <c r="BG128" s="55"/>
      <c r="BH128" s="56"/>
      <c r="BI128" s="485"/>
      <c r="BJ128" s="400"/>
      <c r="BK128" s="56">
        <v>0</v>
      </c>
      <c r="BL128" s="55"/>
      <c r="BM128" s="56"/>
      <c r="BN128" s="485"/>
      <c r="BO128" s="400"/>
      <c r="BP128" s="56">
        <v>0</v>
      </c>
      <c r="BQ128" s="55"/>
      <c r="BR128" s="56"/>
      <c r="BS128" s="485"/>
      <c r="BT128" s="485"/>
      <c r="BU128" s="56">
        <v>0</v>
      </c>
      <c r="BV128" s="55"/>
      <c r="BW128" s="56"/>
      <c r="BX128" s="485"/>
      <c r="BY128" s="485"/>
      <c r="BZ128" s="56">
        <v>0</v>
      </c>
      <c r="CA128" s="55"/>
      <c r="CB128" s="56"/>
      <c r="CC128" s="485"/>
      <c r="CD128" s="485"/>
      <c r="CE128" s="56">
        <v>0</v>
      </c>
      <c r="CF128" s="55"/>
      <c r="CG128" s="56"/>
      <c r="CH128" s="485"/>
      <c r="CI128" s="400"/>
      <c r="CJ128" s="56">
        <v>0</v>
      </c>
      <c r="CK128" s="55"/>
      <c r="CL128" s="56"/>
      <c r="CM128" s="485"/>
      <c r="CN128" s="400"/>
      <c r="CO128" s="56">
        <v>0</v>
      </c>
      <c r="CP128" s="55"/>
      <c r="CQ128" s="56"/>
      <c r="CR128" s="485"/>
      <c r="CS128" s="400"/>
      <c r="CT128" s="56">
        <v>0</v>
      </c>
      <c r="CU128" s="55"/>
      <c r="CV128" s="56"/>
      <c r="CW128" s="485"/>
      <c r="CX128" s="400"/>
      <c r="CY128" s="56">
        <v>0</v>
      </c>
      <c r="CZ128" s="55"/>
      <c r="DA128" s="56"/>
      <c r="DB128" s="485"/>
      <c r="DC128" s="400"/>
      <c r="DD128" s="56">
        <v>0</v>
      </c>
      <c r="DE128" s="55"/>
      <c r="DF128" s="56"/>
      <c r="DG128" s="485"/>
      <c r="DH128" s="400"/>
      <c r="DI128" s="56">
        <v>0</v>
      </c>
      <c r="DJ128" s="55"/>
      <c r="DK128" s="56"/>
      <c r="DL128" s="485"/>
      <c r="DM128" s="400"/>
      <c r="DN128" s="56">
        <v>0</v>
      </c>
      <c r="DO128" s="55"/>
      <c r="DP128" s="56"/>
      <c r="DQ128" s="485"/>
      <c r="DR128" s="400"/>
      <c r="DS128" s="56">
        <v>0</v>
      </c>
      <c r="DT128" s="55"/>
      <c r="DU128" s="56"/>
      <c r="DV128" s="485"/>
      <c r="DW128" s="400"/>
      <c r="DX128" s="56">
        <v>0</v>
      </c>
      <c r="DY128" s="55"/>
      <c r="DZ128" s="56"/>
      <c r="EA128" s="485"/>
      <c r="EB128" s="400"/>
      <c r="EC128" s="56">
        <v>0</v>
      </c>
      <c r="ED128" s="55"/>
      <c r="EE128" s="56"/>
      <c r="EF128" s="485"/>
      <c r="EG128" s="400"/>
      <c r="EH128" s="56">
        <v>0</v>
      </c>
      <c r="EI128" s="55"/>
      <c r="EJ128" s="56"/>
      <c r="EK128" s="485"/>
      <c r="EL128" s="485"/>
      <c r="EM128" s="56">
        <v>0</v>
      </c>
      <c r="EN128" s="55"/>
      <c r="EO128" s="56"/>
      <c r="EP128" s="144"/>
    </row>
    <row r="129" spans="4:146" ht="12.75" hidden="1" customHeight="1" x14ac:dyDescent="0.3">
      <c r="D129" s="144" t="s">
        <v>462</v>
      </c>
      <c r="F129" s="400"/>
      <c r="G129" s="420"/>
      <c r="H129" s="121">
        <v>0</v>
      </c>
      <c r="I129" s="120"/>
      <c r="J129" s="56"/>
      <c r="K129" s="485"/>
      <c r="L129" s="494"/>
      <c r="M129" s="121">
        <v>0</v>
      </c>
      <c r="N129" s="120"/>
      <c r="O129" s="56"/>
      <c r="P129" s="485"/>
      <c r="Q129" s="420"/>
      <c r="R129" s="121">
        <v>0</v>
      </c>
      <c r="S129" s="120"/>
      <c r="T129" s="56"/>
      <c r="U129" s="485"/>
      <c r="V129" s="420"/>
      <c r="W129" s="121">
        <v>0</v>
      </c>
      <c r="X129" s="120"/>
      <c r="Y129" s="56"/>
      <c r="Z129" s="485"/>
      <c r="AA129" s="420"/>
      <c r="AB129" s="121">
        <v>0</v>
      </c>
      <c r="AC129" s="120"/>
      <c r="AD129" s="56"/>
      <c r="AE129" s="485"/>
      <c r="AF129" s="420"/>
      <c r="AG129" s="121">
        <v>0</v>
      </c>
      <c r="AH129" s="120"/>
      <c r="AI129" s="56"/>
      <c r="AJ129" s="485"/>
      <c r="AK129" s="420"/>
      <c r="AL129" s="121">
        <v>0</v>
      </c>
      <c r="AM129" s="120"/>
      <c r="AN129" s="56"/>
      <c r="AO129" s="485"/>
      <c r="AP129" s="420"/>
      <c r="AQ129" s="121">
        <v>0</v>
      </c>
      <c r="AR129" s="120"/>
      <c r="AS129" s="56"/>
      <c r="AT129" s="485"/>
      <c r="AU129" s="420"/>
      <c r="AV129" s="121">
        <v>0</v>
      </c>
      <c r="AW129" s="120"/>
      <c r="AX129" s="56"/>
      <c r="AY129" s="485"/>
      <c r="AZ129" s="420"/>
      <c r="BA129" s="121">
        <v>0</v>
      </c>
      <c r="BB129" s="120"/>
      <c r="BC129" s="56"/>
      <c r="BD129" s="485"/>
      <c r="BE129" s="420"/>
      <c r="BF129" s="121">
        <v>0</v>
      </c>
      <c r="BG129" s="120"/>
      <c r="BH129" s="56"/>
      <c r="BI129" s="485"/>
      <c r="BJ129" s="420"/>
      <c r="BK129" s="121">
        <v>0</v>
      </c>
      <c r="BL129" s="120"/>
      <c r="BM129" s="56"/>
      <c r="BN129" s="485"/>
      <c r="BO129" s="420"/>
      <c r="BP129" s="121">
        <v>0</v>
      </c>
      <c r="BQ129" s="120"/>
      <c r="BR129" s="56"/>
      <c r="BS129" s="485"/>
      <c r="BT129" s="494"/>
      <c r="BU129" s="121">
        <v>0</v>
      </c>
      <c r="BV129" s="120"/>
      <c r="BW129" s="56"/>
      <c r="BX129" s="485"/>
      <c r="BY129" s="494"/>
      <c r="BZ129" s="121">
        <v>0</v>
      </c>
      <c r="CA129" s="120"/>
      <c r="CB129" s="56"/>
      <c r="CC129" s="485"/>
      <c r="CD129" s="494"/>
      <c r="CE129" s="121">
        <v>0</v>
      </c>
      <c r="CF129" s="120"/>
      <c r="CG129" s="56"/>
      <c r="CH129" s="485"/>
      <c r="CI129" s="420"/>
      <c r="CJ129" s="121">
        <v>0</v>
      </c>
      <c r="CK129" s="120"/>
      <c r="CL129" s="56"/>
      <c r="CM129" s="485"/>
      <c r="CN129" s="420"/>
      <c r="CO129" s="121">
        <v>0</v>
      </c>
      <c r="CP129" s="120"/>
      <c r="CQ129" s="56"/>
      <c r="CR129" s="485"/>
      <c r="CS129" s="420"/>
      <c r="CT129" s="121">
        <v>0</v>
      </c>
      <c r="CU129" s="120"/>
      <c r="CV129" s="56"/>
      <c r="CW129" s="485"/>
      <c r="CX129" s="420"/>
      <c r="CY129" s="121">
        <v>0</v>
      </c>
      <c r="CZ129" s="120"/>
      <c r="DA129" s="56"/>
      <c r="DB129" s="485"/>
      <c r="DC129" s="420"/>
      <c r="DD129" s="121">
        <v>0</v>
      </c>
      <c r="DE129" s="120"/>
      <c r="DF129" s="56"/>
      <c r="DG129" s="485"/>
      <c r="DH129" s="420"/>
      <c r="DI129" s="121">
        <v>0</v>
      </c>
      <c r="DJ129" s="120"/>
      <c r="DK129" s="56"/>
      <c r="DL129" s="485"/>
      <c r="DM129" s="420"/>
      <c r="DN129" s="121">
        <v>0</v>
      </c>
      <c r="DO129" s="120"/>
      <c r="DP129" s="56"/>
      <c r="DQ129" s="485"/>
      <c r="DR129" s="420"/>
      <c r="DS129" s="121">
        <v>0</v>
      </c>
      <c r="DT129" s="120"/>
      <c r="DU129" s="56"/>
      <c r="DV129" s="485"/>
      <c r="DW129" s="420"/>
      <c r="DX129" s="121">
        <v>0</v>
      </c>
      <c r="DY129" s="120"/>
      <c r="DZ129" s="56"/>
      <c r="EA129" s="485"/>
      <c r="EB129" s="420"/>
      <c r="EC129" s="121">
        <v>0</v>
      </c>
      <c r="ED129" s="120"/>
      <c r="EE129" s="56"/>
      <c r="EF129" s="485"/>
      <c r="EG129" s="420"/>
      <c r="EH129" s="121">
        <v>0</v>
      </c>
      <c r="EI129" s="120"/>
      <c r="EJ129" s="56"/>
      <c r="EK129" s="485"/>
      <c r="EL129" s="494"/>
      <c r="EM129" s="121">
        <v>0</v>
      </c>
      <c r="EN129" s="120"/>
      <c r="EO129" s="56"/>
      <c r="EP129" s="144"/>
    </row>
    <row r="130" spans="4:146" ht="12.75" customHeight="1" x14ac:dyDescent="0.3">
      <c r="D130" s="144"/>
      <c r="F130" s="400"/>
      <c r="H130" s="56"/>
      <c r="I130" s="56"/>
      <c r="J130" s="56"/>
      <c r="K130" s="485"/>
      <c r="L130" s="56"/>
      <c r="M130" s="56"/>
      <c r="N130" s="56"/>
      <c r="O130" s="56"/>
      <c r="P130" s="485"/>
      <c r="Q130" s="56"/>
      <c r="R130" s="56"/>
      <c r="S130" s="56"/>
      <c r="T130" s="56"/>
      <c r="U130" s="485"/>
      <c r="V130" s="56"/>
      <c r="W130" s="56"/>
      <c r="X130" s="56"/>
      <c r="Y130" s="56"/>
      <c r="Z130" s="485"/>
      <c r="AA130" s="56"/>
      <c r="AB130" s="56"/>
      <c r="AC130" s="56"/>
      <c r="AD130" s="56"/>
      <c r="AE130" s="485"/>
      <c r="AF130" s="56"/>
      <c r="AG130" s="56"/>
      <c r="AH130" s="56"/>
      <c r="AI130" s="56"/>
      <c r="AJ130" s="485"/>
      <c r="AK130" s="56"/>
      <c r="AL130" s="56"/>
      <c r="AM130" s="56"/>
      <c r="AN130" s="56"/>
      <c r="AO130" s="485"/>
      <c r="AP130" s="56"/>
      <c r="AQ130" s="56"/>
      <c r="AR130" s="56"/>
      <c r="AS130" s="56"/>
      <c r="AT130" s="485"/>
      <c r="AU130" s="56"/>
      <c r="AV130" s="56"/>
      <c r="AW130" s="56"/>
      <c r="AX130" s="56"/>
      <c r="AY130" s="485"/>
      <c r="AZ130" s="56"/>
      <c r="BA130" s="56"/>
      <c r="BB130" s="56"/>
      <c r="BC130" s="56"/>
      <c r="BD130" s="485"/>
      <c r="BE130" s="56"/>
      <c r="BF130" s="56"/>
      <c r="BG130" s="56"/>
      <c r="BH130" s="56"/>
      <c r="BI130" s="485"/>
      <c r="BJ130" s="56"/>
      <c r="BK130" s="56"/>
      <c r="BL130" s="56"/>
      <c r="BM130" s="56"/>
      <c r="BN130" s="485"/>
      <c r="BO130" s="56"/>
      <c r="BP130" s="56"/>
      <c r="BQ130" s="56"/>
      <c r="BR130" s="56"/>
      <c r="BS130" s="485"/>
      <c r="BT130" s="56"/>
      <c r="BU130" s="56"/>
      <c r="BV130" s="56"/>
      <c r="BW130" s="56"/>
      <c r="BX130" s="485"/>
      <c r="BY130" s="56"/>
      <c r="BZ130" s="56"/>
      <c r="CA130" s="56"/>
      <c r="CB130" s="56"/>
      <c r="CC130" s="485"/>
      <c r="CD130" s="56"/>
      <c r="CE130" s="56"/>
      <c r="CF130" s="56"/>
      <c r="CG130" s="56"/>
      <c r="CH130" s="485"/>
      <c r="CI130" s="56"/>
      <c r="CJ130" s="56"/>
      <c r="CK130" s="56"/>
      <c r="CL130" s="56"/>
      <c r="CM130" s="485"/>
      <c r="CN130" s="56"/>
      <c r="CO130" s="56"/>
      <c r="CP130" s="56"/>
      <c r="CQ130" s="56"/>
      <c r="CR130" s="485"/>
      <c r="CS130" s="56"/>
      <c r="CT130" s="56"/>
      <c r="CU130" s="56"/>
      <c r="CV130" s="56"/>
      <c r="CW130" s="485"/>
      <c r="CX130" s="56"/>
      <c r="CY130" s="56"/>
      <c r="CZ130" s="56"/>
      <c r="DA130" s="56"/>
      <c r="DB130" s="485"/>
      <c r="DC130" s="56"/>
      <c r="DD130" s="56"/>
      <c r="DE130" s="56"/>
      <c r="DF130" s="56"/>
      <c r="DG130" s="485"/>
      <c r="DH130" s="56"/>
      <c r="DI130" s="56"/>
      <c r="DJ130" s="56"/>
      <c r="DK130" s="56"/>
      <c r="DL130" s="485"/>
      <c r="DM130" s="56"/>
      <c r="DN130" s="56"/>
      <c r="DO130" s="56"/>
      <c r="DP130" s="56"/>
      <c r="DQ130" s="485"/>
      <c r="DR130" s="56"/>
      <c r="DS130" s="56"/>
      <c r="DT130" s="56"/>
      <c r="DU130" s="56"/>
      <c r="DV130" s="485"/>
      <c r="DW130" s="56"/>
      <c r="DX130" s="56"/>
      <c r="DY130" s="56"/>
      <c r="DZ130" s="56"/>
      <c r="EA130" s="485"/>
      <c r="EB130" s="56"/>
      <c r="EC130" s="56"/>
      <c r="ED130" s="56"/>
      <c r="EE130" s="56"/>
      <c r="EF130" s="485"/>
      <c r="EG130" s="56"/>
      <c r="EH130" s="56"/>
      <c r="EI130" s="56"/>
      <c r="EJ130" s="56"/>
      <c r="EK130" s="485"/>
      <c r="EL130" s="56"/>
      <c r="EM130" s="56"/>
      <c r="EP130" s="144"/>
    </row>
    <row r="131" spans="4:146" s="145" customFormat="1" x14ac:dyDescent="0.3">
      <c r="D131" s="201" t="s">
        <v>465</v>
      </c>
      <c r="E131" s="160" t="s">
        <v>103</v>
      </c>
      <c r="F131" s="402"/>
      <c r="H131" s="49">
        <v>0</v>
      </c>
      <c r="I131" s="49"/>
      <c r="J131" s="49"/>
      <c r="K131" s="118"/>
      <c r="L131" s="49"/>
      <c r="M131" s="49">
        <v>1767023</v>
      </c>
      <c r="N131" s="49"/>
      <c r="O131" s="49"/>
      <c r="P131" s="118"/>
      <c r="Q131" s="49"/>
      <c r="R131" s="49">
        <v>1899304</v>
      </c>
      <c r="S131" s="49"/>
      <c r="T131" s="49"/>
      <c r="U131" s="118"/>
      <c r="V131" s="49"/>
      <c r="W131" s="49">
        <v>2461029</v>
      </c>
      <c r="X131" s="49"/>
      <c r="Y131" s="49"/>
      <c r="Z131" s="118"/>
      <c r="AA131" s="49"/>
      <c r="AB131" s="49">
        <v>0</v>
      </c>
      <c r="AC131" s="49"/>
      <c r="AD131" s="49"/>
      <c r="AE131" s="118"/>
      <c r="AF131" s="49"/>
      <c r="AG131" s="49">
        <v>0</v>
      </c>
      <c r="AH131" s="49"/>
      <c r="AI131" s="49"/>
      <c r="AJ131" s="118"/>
      <c r="AK131" s="49"/>
      <c r="AL131" s="49">
        <v>0</v>
      </c>
      <c r="AM131" s="49"/>
      <c r="AN131" s="49"/>
      <c r="AO131" s="118"/>
      <c r="AP131" s="49"/>
      <c r="AQ131" s="49">
        <v>0</v>
      </c>
      <c r="AR131" s="49"/>
      <c r="AS131" s="49"/>
      <c r="AT131" s="118"/>
      <c r="AU131" s="49"/>
      <c r="AV131" s="49">
        <v>0</v>
      </c>
      <c r="AW131" s="49"/>
      <c r="AX131" s="49"/>
      <c r="AY131" s="118"/>
      <c r="AZ131" s="49"/>
      <c r="BA131" s="49">
        <v>0</v>
      </c>
      <c r="BB131" s="49"/>
      <c r="BC131" s="49"/>
      <c r="BD131" s="118"/>
      <c r="BE131" s="49"/>
      <c r="BF131" s="49">
        <v>0</v>
      </c>
      <c r="BG131" s="49"/>
      <c r="BH131" s="49"/>
      <c r="BI131" s="118"/>
      <c r="BJ131" s="49"/>
      <c r="BK131" s="49">
        <v>0</v>
      </c>
      <c r="BL131" s="49"/>
      <c r="BM131" s="49"/>
      <c r="BN131" s="118"/>
      <c r="BO131" s="49"/>
      <c r="BP131" s="49">
        <v>0</v>
      </c>
      <c r="BQ131" s="49"/>
      <c r="BR131" s="49"/>
      <c r="BS131" s="118"/>
      <c r="BT131" s="49"/>
      <c r="BU131" s="49">
        <v>6127356</v>
      </c>
      <c r="BV131" s="49"/>
      <c r="BW131" s="49"/>
      <c r="BX131" s="118"/>
      <c r="BY131" s="49"/>
      <c r="BZ131" s="49">
        <v>14861574</v>
      </c>
      <c r="CA131" s="49"/>
      <c r="CB131" s="49"/>
      <c r="CC131" s="118"/>
      <c r="CD131" s="49"/>
      <c r="CE131" s="49">
        <v>670166</v>
      </c>
      <c r="CF131" s="49"/>
      <c r="CG131" s="49"/>
      <c r="CH131" s="118"/>
      <c r="CI131" s="49"/>
      <c r="CJ131" s="49">
        <v>432240</v>
      </c>
      <c r="CK131" s="49"/>
      <c r="CL131" s="49"/>
      <c r="CM131" s="118"/>
      <c r="CN131" s="49"/>
      <c r="CO131" s="49">
        <v>548855</v>
      </c>
      <c r="CP131" s="49"/>
      <c r="CQ131" s="49"/>
      <c r="CR131" s="118"/>
      <c r="CS131" s="49"/>
      <c r="CT131" s="49">
        <v>0</v>
      </c>
      <c r="CU131" s="49"/>
      <c r="CV131" s="49"/>
      <c r="CW131" s="118"/>
      <c r="CX131" s="49"/>
      <c r="CY131" s="49">
        <v>346294</v>
      </c>
      <c r="CZ131" s="49"/>
      <c r="DA131" s="49"/>
      <c r="DB131" s="118"/>
      <c r="DC131" s="49"/>
      <c r="DD131" s="49">
        <v>471893</v>
      </c>
      <c r="DE131" s="49"/>
      <c r="DF131" s="49"/>
      <c r="DG131" s="118"/>
      <c r="DH131" s="49"/>
      <c r="DI131" s="49">
        <v>2412943</v>
      </c>
      <c r="DJ131" s="49"/>
      <c r="DK131" s="49"/>
      <c r="DL131" s="118"/>
      <c r="DM131" s="49"/>
      <c r="DN131" s="49">
        <v>98213</v>
      </c>
      <c r="DO131" s="49"/>
      <c r="DP131" s="49"/>
      <c r="DQ131" s="118"/>
      <c r="DR131" s="49"/>
      <c r="DS131" s="49">
        <v>208180</v>
      </c>
      <c r="DT131" s="49"/>
      <c r="DU131" s="49"/>
      <c r="DV131" s="118"/>
      <c r="DW131" s="49"/>
      <c r="DX131" s="49">
        <v>959116</v>
      </c>
      <c r="DY131" s="49"/>
      <c r="DZ131" s="49"/>
      <c r="EA131" s="118"/>
      <c r="EB131" s="49"/>
      <c r="EC131" s="49">
        <v>4292373</v>
      </c>
      <c r="ED131" s="49"/>
      <c r="EE131" s="49"/>
      <c r="EF131" s="118"/>
      <c r="EG131" s="49"/>
      <c r="EH131" s="49">
        <v>2870549</v>
      </c>
      <c r="EI131" s="49"/>
      <c r="EJ131" s="49"/>
      <c r="EK131" s="118"/>
      <c r="EL131" s="49"/>
      <c r="EM131" s="49">
        <v>1651261</v>
      </c>
      <c r="EP131" s="201"/>
    </row>
    <row r="132" spans="4:146" x14ac:dyDescent="0.3">
      <c r="D132" s="144" t="s">
        <v>362</v>
      </c>
      <c r="F132" s="400"/>
      <c r="G132" s="488"/>
      <c r="H132" s="492">
        <v>0</v>
      </c>
      <c r="I132" s="490"/>
      <c r="J132" s="56"/>
      <c r="K132" s="485"/>
      <c r="L132" s="491"/>
      <c r="M132" s="492">
        <v>1767023</v>
      </c>
      <c r="N132" s="490"/>
      <c r="O132" s="56"/>
      <c r="P132" s="485"/>
      <c r="Q132" s="491"/>
      <c r="R132" s="492">
        <v>1899304</v>
      </c>
      <c r="S132" s="490"/>
      <c r="T132" s="56"/>
      <c r="U132" s="485"/>
      <c r="V132" s="491"/>
      <c r="W132" s="492">
        <v>2461029</v>
      </c>
      <c r="X132" s="490"/>
      <c r="Y132" s="56"/>
      <c r="Z132" s="485"/>
      <c r="AA132" s="491"/>
      <c r="AB132" s="492">
        <v>0</v>
      </c>
      <c r="AC132" s="490"/>
      <c r="AD132" s="56"/>
      <c r="AE132" s="485"/>
      <c r="AF132" s="491"/>
      <c r="AG132" s="492">
        <v>0</v>
      </c>
      <c r="AH132" s="490"/>
      <c r="AI132" s="56"/>
      <c r="AJ132" s="485"/>
      <c r="AK132" s="491"/>
      <c r="AL132" s="492">
        <v>0</v>
      </c>
      <c r="AM132" s="490"/>
      <c r="AN132" s="56"/>
      <c r="AO132" s="485"/>
      <c r="AP132" s="491"/>
      <c r="AQ132" s="492">
        <v>0</v>
      </c>
      <c r="AR132" s="490"/>
      <c r="AS132" s="56"/>
      <c r="AT132" s="485"/>
      <c r="AU132" s="491"/>
      <c r="AV132" s="492">
        <v>0</v>
      </c>
      <c r="AW132" s="490"/>
      <c r="AX132" s="56"/>
      <c r="AY132" s="485"/>
      <c r="AZ132" s="491"/>
      <c r="BA132" s="492">
        <v>0</v>
      </c>
      <c r="BB132" s="490"/>
      <c r="BC132" s="56"/>
      <c r="BD132" s="485"/>
      <c r="BE132" s="491"/>
      <c r="BF132" s="492">
        <v>0</v>
      </c>
      <c r="BG132" s="490"/>
      <c r="BH132" s="56"/>
      <c r="BI132" s="485"/>
      <c r="BJ132" s="491"/>
      <c r="BK132" s="492">
        <v>0</v>
      </c>
      <c r="BL132" s="490"/>
      <c r="BM132" s="56"/>
      <c r="BN132" s="485"/>
      <c r="BO132" s="491"/>
      <c r="BP132" s="492">
        <v>0</v>
      </c>
      <c r="BQ132" s="490"/>
      <c r="BR132" s="56"/>
      <c r="BS132" s="485"/>
      <c r="BT132" s="491"/>
      <c r="BU132" s="492">
        <v>6127356</v>
      </c>
      <c r="BV132" s="490"/>
      <c r="BW132" s="56"/>
      <c r="BX132" s="485"/>
      <c r="BY132" s="491"/>
      <c r="BZ132" s="492">
        <v>14861574</v>
      </c>
      <c r="CA132" s="490"/>
      <c r="CB132" s="56"/>
      <c r="CC132" s="485"/>
      <c r="CD132" s="491"/>
      <c r="CE132" s="492">
        <v>670166</v>
      </c>
      <c r="CF132" s="490"/>
      <c r="CG132" s="56"/>
      <c r="CH132" s="485"/>
      <c r="CI132" s="491"/>
      <c r="CJ132" s="492">
        <v>432240</v>
      </c>
      <c r="CK132" s="490"/>
      <c r="CL132" s="56"/>
      <c r="CM132" s="485"/>
      <c r="CN132" s="491"/>
      <c r="CO132" s="492">
        <v>548855</v>
      </c>
      <c r="CP132" s="490"/>
      <c r="CQ132" s="56"/>
      <c r="CR132" s="485"/>
      <c r="CS132" s="491"/>
      <c r="CT132" s="492">
        <v>0</v>
      </c>
      <c r="CU132" s="490"/>
      <c r="CV132" s="56"/>
      <c r="CW132" s="485"/>
      <c r="CX132" s="491"/>
      <c r="CY132" s="492">
        <v>346294</v>
      </c>
      <c r="CZ132" s="490"/>
      <c r="DA132" s="56"/>
      <c r="DB132" s="485"/>
      <c r="DC132" s="491"/>
      <c r="DD132" s="492">
        <v>471893</v>
      </c>
      <c r="DE132" s="490"/>
      <c r="DF132" s="56"/>
      <c r="DG132" s="485"/>
      <c r="DH132" s="491"/>
      <c r="DI132" s="492">
        <v>2412943</v>
      </c>
      <c r="DJ132" s="490"/>
      <c r="DK132" s="56"/>
      <c r="DL132" s="485"/>
      <c r="DM132" s="491"/>
      <c r="DN132" s="492">
        <v>98213</v>
      </c>
      <c r="DO132" s="490"/>
      <c r="DP132" s="56"/>
      <c r="DQ132" s="485"/>
      <c r="DR132" s="491"/>
      <c r="DS132" s="492">
        <v>208180</v>
      </c>
      <c r="DT132" s="490"/>
      <c r="DU132" s="56"/>
      <c r="DV132" s="485"/>
      <c r="DW132" s="491"/>
      <c r="DX132" s="492">
        <v>959116</v>
      </c>
      <c r="DY132" s="490"/>
      <c r="DZ132" s="56"/>
      <c r="EA132" s="485"/>
      <c r="EB132" s="491"/>
      <c r="EC132" s="492">
        <v>4292373</v>
      </c>
      <c r="ED132" s="490"/>
      <c r="EE132" s="56"/>
      <c r="EF132" s="485"/>
      <c r="EG132" s="491"/>
      <c r="EH132" s="492">
        <v>2870549</v>
      </c>
      <c r="EI132" s="490"/>
      <c r="EJ132" s="56"/>
      <c r="EK132" s="485"/>
      <c r="EL132" s="491"/>
      <c r="EM132" s="492">
        <v>1651261</v>
      </c>
      <c r="EN132" s="518"/>
      <c r="EP132" s="144"/>
    </row>
    <row r="133" spans="4:146" x14ac:dyDescent="0.3">
      <c r="D133" s="144"/>
      <c r="F133" s="400"/>
      <c r="H133" s="56"/>
      <c r="I133" s="56"/>
      <c r="J133" s="56"/>
      <c r="K133" s="485"/>
      <c r="L133" s="56"/>
      <c r="M133" s="56"/>
      <c r="N133" s="56"/>
      <c r="O133" s="56"/>
      <c r="P133" s="485"/>
      <c r="Q133" s="56"/>
      <c r="R133" s="56"/>
      <c r="S133" s="56"/>
      <c r="T133" s="56"/>
      <c r="U133" s="485"/>
      <c r="V133" s="56"/>
      <c r="W133" s="56"/>
      <c r="X133" s="56"/>
      <c r="Y133" s="56"/>
      <c r="Z133" s="485"/>
      <c r="AA133" s="56"/>
      <c r="AB133" s="56"/>
      <c r="AC133" s="56"/>
      <c r="AD133" s="56"/>
      <c r="AE133" s="485"/>
      <c r="AF133" s="56"/>
      <c r="AG133" s="56"/>
      <c r="AH133" s="56"/>
      <c r="AI133" s="56"/>
      <c r="AJ133" s="485"/>
      <c r="AK133" s="56"/>
      <c r="AL133" s="56"/>
      <c r="AM133" s="56"/>
      <c r="AN133" s="56"/>
      <c r="AO133" s="485"/>
      <c r="AP133" s="56"/>
      <c r="AQ133" s="56"/>
      <c r="AR133" s="56"/>
      <c r="AS133" s="56"/>
      <c r="AT133" s="485"/>
      <c r="AU133" s="56"/>
      <c r="AV133" s="56"/>
      <c r="AW133" s="56"/>
      <c r="AX133" s="56"/>
      <c r="AY133" s="485"/>
      <c r="AZ133" s="56"/>
      <c r="BA133" s="56"/>
      <c r="BB133" s="56"/>
      <c r="BC133" s="56"/>
      <c r="BD133" s="485"/>
      <c r="BE133" s="56"/>
      <c r="BF133" s="56"/>
      <c r="BG133" s="56"/>
      <c r="BH133" s="56"/>
      <c r="BI133" s="485"/>
      <c r="BJ133" s="56"/>
      <c r="BK133" s="56"/>
      <c r="BL133" s="56"/>
      <c r="BM133" s="56"/>
      <c r="BN133" s="485"/>
      <c r="BO133" s="56"/>
      <c r="BP133" s="56"/>
      <c r="BQ133" s="56"/>
      <c r="BR133" s="56"/>
      <c r="BS133" s="485"/>
      <c r="BT133" s="56"/>
      <c r="BU133" s="56"/>
      <c r="BV133" s="56"/>
      <c r="BW133" s="56"/>
      <c r="BX133" s="485"/>
      <c r="BY133" s="56"/>
      <c r="BZ133" s="56"/>
      <c r="CA133" s="56"/>
      <c r="CB133" s="56"/>
      <c r="CC133" s="485"/>
      <c r="CD133" s="56"/>
      <c r="CE133" s="56"/>
      <c r="CF133" s="56"/>
      <c r="CG133" s="56"/>
      <c r="CH133" s="485"/>
      <c r="CI133" s="56"/>
      <c r="CJ133" s="56"/>
      <c r="CK133" s="56"/>
      <c r="CL133" s="56"/>
      <c r="CM133" s="485"/>
      <c r="CN133" s="56"/>
      <c r="CO133" s="56"/>
      <c r="CP133" s="56"/>
      <c r="CQ133" s="56"/>
      <c r="CR133" s="485"/>
      <c r="CS133" s="56"/>
      <c r="CT133" s="56"/>
      <c r="CU133" s="56"/>
      <c r="CV133" s="56"/>
      <c r="CW133" s="485"/>
      <c r="CX133" s="56"/>
      <c r="CY133" s="56"/>
      <c r="CZ133" s="56"/>
      <c r="DA133" s="56"/>
      <c r="DB133" s="485"/>
      <c r="DC133" s="56"/>
      <c r="DD133" s="56"/>
      <c r="DE133" s="56"/>
      <c r="DF133" s="56"/>
      <c r="DG133" s="485"/>
      <c r="DH133" s="56"/>
      <c r="DI133" s="56"/>
      <c r="DJ133" s="56"/>
      <c r="DK133" s="56"/>
      <c r="DL133" s="485"/>
      <c r="DM133" s="56"/>
      <c r="DN133" s="56"/>
      <c r="DO133" s="56"/>
      <c r="DP133" s="56"/>
      <c r="DQ133" s="485"/>
      <c r="DR133" s="56"/>
      <c r="DS133" s="56"/>
      <c r="DT133" s="56"/>
      <c r="DU133" s="56"/>
      <c r="DV133" s="485"/>
      <c r="DW133" s="56"/>
      <c r="DX133" s="56"/>
      <c r="DY133" s="56"/>
      <c r="DZ133" s="56"/>
      <c r="EA133" s="485"/>
      <c r="EB133" s="56"/>
      <c r="EC133" s="56"/>
      <c r="ED133" s="56"/>
      <c r="EE133" s="56"/>
      <c r="EF133" s="485"/>
      <c r="EG133" s="56"/>
      <c r="EH133" s="56"/>
      <c r="EI133" s="56"/>
      <c r="EJ133" s="56"/>
      <c r="EK133" s="485"/>
      <c r="EL133" s="56"/>
      <c r="EM133" s="56"/>
      <c r="EP133" s="144"/>
    </row>
    <row r="134" spans="4:146" hidden="1" x14ac:dyDescent="0.3">
      <c r="D134" s="498" t="s">
        <v>443</v>
      </c>
      <c r="F134" s="400"/>
      <c r="H134" s="56">
        <v>0</v>
      </c>
      <c r="I134" s="56"/>
      <c r="J134" s="56"/>
      <c r="K134" s="485"/>
      <c r="L134" s="56"/>
      <c r="M134" s="56">
        <v>0</v>
      </c>
      <c r="N134" s="56"/>
      <c r="O134" s="56"/>
      <c r="P134" s="485"/>
      <c r="Q134" s="56"/>
      <c r="R134" s="56">
        <v>0</v>
      </c>
      <c r="S134" s="56"/>
      <c r="T134" s="56"/>
      <c r="U134" s="485"/>
      <c r="V134" s="56"/>
      <c r="W134" s="56">
        <v>0</v>
      </c>
      <c r="X134" s="56"/>
      <c r="Y134" s="56"/>
      <c r="Z134" s="485"/>
      <c r="AA134" s="56"/>
      <c r="AB134" s="56">
        <v>0</v>
      </c>
      <c r="AC134" s="56"/>
      <c r="AD134" s="56"/>
      <c r="AE134" s="485"/>
      <c r="AF134" s="56"/>
      <c r="AG134" s="56">
        <v>0</v>
      </c>
      <c r="AH134" s="56"/>
      <c r="AI134" s="56"/>
      <c r="AJ134" s="485"/>
      <c r="AK134" s="56"/>
      <c r="AL134" s="56">
        <v>0</v>
      </c>
      <c r="AM134" s="56"/>
      <c r="AN134" s="56"/>
      <c r="AO134" s="485"/>
      <c r="AP134" s="56"/>
      <c r="AQ134" s="56">
        <v>0</v>
      </c>
      <c r="AR134" s="56"/>
      <c r="AS134" s="56"/>
      <c r="AT134" s="485"/>
      <c r="AU134" s="56"/>
      <c r="AV134" s="56">
        <v>0</v>
      </c>
      <c r="AW134" s="56"/>
      <c r="AX134" s="56"/>
      <c r="AY134" s="485"/>
      <c r="AZ134" s="56"/>
      <c r="BA134" s="56">
        <v>0</v>
      </c>
      <c r="BB134" s="56"/>
      <c r="BC134" s="56"/>
      <c r="BD134" s="485"/>
      <c r="BE134" s="56"/>
      <c r="BF134" s="56">
        <v>0</v>
      </c>
      <c r="BG134" s="56"/>
      <c r="BH134" s="56"/>
      <c r="BI134" s="485"/>
      <c r="BJ134" s="56"/>
      <c r="BK134" s="56">
        <v>0</v>
      </c>
      <c r="BL134" s="56"/>
      <c r="BM134" s="56"/>
      <c r="BN134" s="485"/>
      <c r="BO134" s="56"/>
      <c r="BP134" s="56">
        <v>0</v>
      </c>
      <c r="BQ134" s="56"/>
      <c r="BR134" s="56"/>
      <c r="BS134" s="485"/>
      <c r="BT134" s="56"/>
      <c r="BU134" s="56">
        <v>0</v>
      </c>
      <c r="BV134" s="56"/>
      <c r="BW134" s="56"/>
      <c r="BX134" s="485"/>
      <c r="BY134" s="56"/>
      <c r="BZ134" s="56">
        <v>0</v>
      </c>
      <c r="CA134" s="56"/>
      <c r="CB134" s="56"/>
      <c r="CC134" s="485"/>
      <c r="CD134" s="56"/>
      <c r="CE134" s="56">
        <v>0</v>
      </c>
      <c r="CF134" s="56"/>
      <c r="CG134" s="56"/>
      <c r="CH134" s="485"/>
      <c r="CI134" s="56"/>
      <c r="CJ134" s="56">
        <v>0</v>
      </c>
      <c r="CK134" s="56"/>
      <c r="CL134" s="56"/>
      <c r="CM134" s="485"/>
      <c r="CN134" s="56"/>
      <c r="CO134" s="56">
        <v>0</v>
      </c>
      <c r="CP134" s="56"/>
      <c r="CQ134" s="56"/>
      <c r="CR134" s="485"/>
      <c r="CS134" s="56"/>
      <c r="CT134" s="56">
        <v>0</v>
      </c>
      <c r="CU134" s="56"/>
      <c r="CV134" s="56"/>
      <c r="CW134" s="485"/>
      <c r="CX134" s="56"/>
      <c r="CY134" s="56">
        <v>0</v>
      </c>
      <c r="CZ134" s="56"/>
      <c r="DA134" s="56"/>
      <c r="DB134" s="485"/>
      <c r="DC134" s="56"/>
      <c r="DD134" s="56">
        <v>0</v>
      </c>
      <c r="DE134" s="56"/>
      <c r="DF134" s="56"/>
      <c r="DG134" s="485"/>
      <c r="DH134" s="56"/>
      <c r="DI134" s="56">
        <v>0</v>
      </c>
      <c r="DJ134" s="56"/>
      <c r="DK134" s="56"/>
      <c r="DL134" s="485"/>
      <c r="DM134" s="56"/>
      <c r="DN134" s="56">
        <v>0</v>
      </c>
      <c r="DO134" s="56"/>
      <c r="DP134" s="56"/>
      <c r="DQ134" s="485"/>
      <c r="DR134" s="56"/>
      <c r="DS134" s="56">
        <v>0</v>
      </c>
      <c r="DT134" s="56"/>
      <c r="DU134" s="56"/>
      <c r="DV134" s="485"/>
      <c r="DW134" s="56"/>
      <c r="DX134" s="56">
        <v>0</v>
      </c>
      <c r="DY134" s="56"/>
      <c r="DZ134" s="56"/>
      <c r="EA134" s="485"/>
      <c r="EB134" s="56"/>
      <c r="EC134" s="56">
        <v>0</v>
      </c>
      <c r="ED134" s="56"/>
      <c r="EE134" s="56"/>
      <c r="EF134" s="485"/>
      <c r="EG134" s="56"/>
      <c r="EH134" s="56">
        <v>0</v>
      </c>
      <c r="EI134" s="56"/>
      <c r="EJ134" s="56"/>
      <c r="EK134" s="485"/>
      <c r="EL134" s="56"/>
      <c r="EM134" s="56">
        <v>0</v>
      </c>
      <c r="EP134" s="144"/>
    </row>
    <row r="135" spans="4:146" hidden="1" x14ac:dyDescent="0.3">
      <c r="D135" s="498" t="s">
        <v>362</v>
      </c>
      <c r="F135" s="400"/>
      <c r="G135" s="488"/>
      <c r="H135" s="492">
        <v>0</v>
      </c>
      <c r="I135" s="490"/>
      <c r="J135" s="56"/>
      <c r="K135" s="485"/>
      <c r="L135" s="491"/>
      <c r="M135" s="492">
        <v>0</v>
      </c>
      <c r="N135" s="490"/>
      <c r="O135" s="56"/>
      <c r="P135" s="485"/>
      <c r="Q135" s="491"/>
      <c r="R135" s="492">
        <v>0</v>
      </c>
      <c r="S135" s="490"/>
      <c r="T135" s="56"/>
      <c r="U135" s="485"/>
      <c r="V135" s="491"/>
      <c r="W135" s="492">
        <v>0</v>
      </c>
      <c r="X135" s="490"/>
      <c r="Y135" s="56"/>
      <c r="Z135" s="485"/>
      <c r="AA135" s="491"/>
      <c r="AB135" s="492">
        <v>0</v>
      </c>
      <c r="AC135" s="490"/>
      <c r="AD135" s="56"/>
      <c r="AE135" s="485"/>
      <c r="AF135" s="491"/>
      <c r="AG135" s="492">
        <v>0</v>
      </c>
      <c r="AH135" s="490"/>
      <c r="AI135" s="56"/>
      <c r="AJ135" s="485"/>
      <c r="AK135" s="491"/>
      <c r="AL135" s="492">
        <v>0</v>
      </c>
      <c r="AM135" s="490"/>
      <c r="AN135" s="56"/>
      <c r="AO135" s="485"/>
      <c r="AP135" s="491"/>
      <c r="AQ135" s="492">
        <v>0</v>
      </c>
      <c r="AR135" s="490"/>
      <c r="AS135" s="56"/>
      <c r="AT135" s="485"/>
      <c r="AU135" s="491"/>
      <c r="AV135" s="492">
        <v>0</v>
      </c>
      <c r="AW135" s="490"/>
      <c r="AX135" s="56"/>
      <c r="AY135" s="485"/>
      <c r="AZ135" s="491"/>
      <c r="BA135" s="492">
        <v>0</v>
      </c>
      <c r="BB135" s="490"/>
      <c r="BC135" s="56"/>
      <c r="BD135" s="485"/>
      <c r="BE135" s="491"/>
      <c r="BF135" s="492">
        <v>0</v>
      </c>
      <c r="BG135" s="490"/>
      <c r="BH135" s="56"/>
      <c r="BI135" s="485"/>
      <c r="BJ135" s="491"/>
      <c r="BK135" s="492">
        <v>0</v>
      </c>
      <c r="BL135" s="490"/>
      <c r="BM135" s="56"/>
      <c r="BN135" s="485"/>
      <c r="BO135" s="491"/>
      <c r="BP135" s="492">
        <v>0</v>
      </c>
      <c r="BQ135" s="490"/>
      <c r="BR135" s="56"/>
      <c r="BS135" s="485"/>
      <c r="BT135" s="491"/>
      <c r="BU135" s="492">
        <v>0</v>
      </c>
      <c r="BV135" s="490"/>
      <c r="BW135" s="56"/>
      <c r="BX135" s="485"/>
      <c r="BY135" s="491"/>
      <c r="BZ135" s="492">
        <v>0</v>
      </c>
      <c r="CA135" s="490"/>
      <c r="CB135" s="56"/>
      <c r="CC135" s="485"/>
      <c r="CD135" s="491"/>
      <c r="CE135" s="492">
        <v>0</v>
      </c>
      <c r="CF135" s="490"/>
      <c r="CG135" s="56"/>
      <c r="CH135" s="485"/>
      <c r="CI135" s="491"/>
      <c r="CJ135" s="492">
        <v>0</v>
      </c>
      <c r="CK135" s="490"/>
      <c r="CL135" s="56"/>
      <c r="CM135" s="485"/>
      <c r="CN135" s="491"/>
      <c r="CO135" s="492">
        <v>0</v>
      </c>
      <c r="CP135" s="490"/>
      <c r="CQ135" s="56"/>
      <c r="CR135" s="485"/>
      <c r="CS135" s="491"/>
      <c r="CT135" s="492">
        <v>0</v>
      </c>
      <c r="CU135" s="490"/>
      <c r="CV135" s="56"/>
      <c r="CW135" s="485"/>
      <c r="CX135" s="491"/>
      <c r="CY135" s="492">
        <v>0</v>
      </c>
      <c r="CZ135" s="490"/>
      <c r="DA135" s="56"/>
      <c r="DB135" s="485"/>
      <c r="DC135" s="491"/>
      <c r="DD135" s="492">
        <v>0</v>
      </c>
      <c r="DE135" s="490"/>
      <c r="DF135" s="56"/>
      <c r="DG135" s="485"/>
      <c r="DH135" s="491"/>
      <c r="DI135" s="492">
        <v>0</v>
      </c>
      <c r="DJ135" s="490"/>
      <c r="DK135" s="56"/>
      <c r="DL135" s="485"/>
      <c r="DM135" s="491"/>
      <c r="DN135" s="492">
        <v>0</v>
      </c>
      <c r="DO135" s="490"/>
      <c r="DP135" s="56"/>
      <c r="DQ135" s="485"/>
      <c r="DR135" s="491"/>
      <c r="DS135" s="492">
        <v>0</v>
      </c>
      <c r="DT135" s="490"/>
      <c r="DU135" s="56"/>
      <c r="DV135" s="485"/>
      <c r="DW135" s="491"/>
      <c r="DX135" s="492">
        <v>0</v>
      </c>
      <c r="DY135" s="490"/>
      <c r="DZ135" s="56"/>
      <c r="EA135" s="485"/>
      <c r="EB135" s="491"/>
      <c r="EC135" s="492">
        <v>0</v>
      </c>
      <c r="ED135" s="490"/>
      <c r="EE135" s="56"/>
      <c r="EF135" s="485"/>
      <c r="EG135" s="491"/>
      <c r="EH135" s="492">
        <v>0</v>
      </c>
      <c r="EI135" s="490"/>
      <c r="EJ135" s="56"/>
      <c r="EK135" s="485"/>
      <c r="EL135" s="491"/>
      <c r="EM135" s="492">
        <v>0</v>
      </c>
      <c r="EN135" s="518"/>
      <c r="EP135" s="144"/>
    </row>
    <row r="136" spans="4:146" hidden="1" x14ac:dyDescent="0.3">
      <c r="D136" s="498"/>
      <c r="F136" s="400"/>
      <c r="H136" s="56"/>
      <c r="I136" s="56"/>
      <c r="J136" s="56"/>
      <c r="K136" s="485"/>
      <c r="L136" s="56"/>
      <c r="M136" s="56"/>
      <c r="N136" s="56"/>
      <c r="O136" s="56"/>
      <c r="P136" s="485"/>
      <c r="Q136" s="56"/>
      <c r="R136" s="56"/>
      <c r="S136" s="56"/>
      <c r="T136" s="56"/>
      <c r="U136" s="485"/>
      <c r="V136" s="56"/>
      <c r="W136" s="56"/>
      <c r="X136" s="56"/>
      <c r="Y136" s="56"/>
      <c r="Z136" s="485"/>
      <c r="AA136" s="56"/>
      <c r="AB136" s="56"/>
      <c r="AC136" s="56"/>
      <c r="AD136" s="56"/>
      <c r="AE136" s="485"/>
      <c r="AF136" s="56"/>
      <c r="AG136" s="56"/>
      <c r="AH136" s="56"/>
      <c r="AI136" s="56"/>
      <c r="AJ136" s="485"/>
      <c r="AK136" s="56"/>
      <c r="AL136" s="56"/>
      <c r="AM136" s="56"/>
      <c r="AN136" s="56"/>
      <c r="AO136" s="485"/>
      <c r="AP136" s="56"/>
      <c r="AQ136" s="56"/>
      <c r="AR136" s="56"/>
      <c r="AS136" s="56"/>
      <c r="AT136" s="485"/>
      <c r="AU136" s="56"/>
      <c r="AV136" s="56"/>
      <c r="AW136" s="56"/>
      <c r="AX136" s="56"/>
      <c r="AY136" s="485"/>
      <c r="AZ136" s="56"/>
      <c r="BA136" s="56"/>
      <c r="BB136" s="56"/>
      <c r="BC136" s="56"/>
      <c r="BD136" s="485"/>
      <c r="BE136" s="56"/>
      <c r="BF136" s="56"/>
      <c r="BG136" s="56"/>
      <c r="BH136" s="56"/>
      <c r="BI136" s="485"/>
      <c r="BJ136" s="56"/>
      <c r="BK136" s="56"/>
      <c r="BL136" s="56"/>
      <c r="BM136" s="56"/>
      <c r="BN136" s="485"/>
      <c r="BO136" s="56"/>
      <c r="BP136" s="56"/>
      <c r="BQ136" s="56"/>
      <c r="BR136" s="56"/>
      <c r="BS136" s="485"/>
      <c r="BT136" s="56"/>
      <c r="BU136" s="56"/>
      <c r="BV136" s="56"/>
      <c r="BW136" s="56"/>
      <c r="BX136" s="485"/>
      <c r="BY136" s="56"/>
      <c r="BZ136" s="56"/>
      <c r="CA136" s="56"/>
      <c r="CB136" s="56"/>
      <c r="CC136" s="485"/>
      <c r="CD136" s="56"/>
      <c r="CE136" s="56"/>
      <c r="CF136" s="56"/>
      <c r="CG136" s="56"/>
      <c r="CH136" s="485"/>
      <c r="CI136" s="56"/>
      <c r="CJ136" s="56"/>
      <c r="CK136" s="56"/>
      <c r="CL136" s="56"/>
      <c r="CM136" s="485"/>
      <c r="CN136" s="56"/>
      <c r="CO136" s="56"/>
      <c r="CP136" s="56"/>
      <c r="CQ136" s="56"/>
      <c r="CR136" s="485"/>
      <c r="CS136" s="56"/>
      <c r="CT136" s="56"/>
      <c r="CU136" s="56"/>
      <c r="CV136" s="56"/>
      <c r="CW136" s="485"/>
      <c r="CX136" s="56"/>
      <c r="CY136" s="56"/>
      <c r="CZ136" s="56"/>
      <c r="DA136" s="56"/>
      <c r="DB136" s="485"/>
      <c r="DC136" s="56"/>
      <c r="DD136" s="56"/>
      <c r="DE136" s="56"/>
      <c r="DF136" s="56"/>
      <c r="DG136" s="485"/>
      <c r="DH136" s="56"/>
      <c r="DI136" s="56"/>
      <c r="DJ136" s="56"/>
      <c r="DK136" s="56"/>
      <c r="DL136" s="485"/>
      <c r="DM136" s="56"/>
      <c r="DN136" s="56"/>
      <c r="DO136" s="56"/>
      <c r="DP136" s="56"/>
      <c r="DQ136" s="485"/>
      <c r="DR136" s="56"/>
      <c r="DS136" s="56"/>
      <c r="DT136" s="56"/>
      <c r="DU136" s="56"/>
      <c r="DV136" s="485"/>
      <c r="DW136" s="56"/>
      <c r="DX136" s="56"/>
      <c r="DY136" s="56"/>
      <c r="DZ136" s="56"/>
      <c r="EA136" s="485"/>
      <c r="EB136" s="56"/>
      <c r="EC136" s="56"/>
      <c r="ED136" s="56"/>
      <c r="EE136" s="56"/>
      <c r="EF136" s="485"/>
      <c r="EG136" s="56"/>
      <c r="EH136" s="56"/>
      <c r="EI136" s="56"/>
      <c r="EJ136" s="56"/>
      <c r="EK136" s="485"/>
      <c r="EL136" s="56"/>
      <c r="EM136" s="56"/>
      <c r="EP136" s="144"/>
    </row>
    <row r="137" spans="4:146" hidden="1" x14ac:dyDescent="0.3">
      <c r="D137" s="498" t="s">
        <v>463</v>
      </c>
      <c r="F137" s="400"/>
      <c r="H137" s="56">
        <v>0</v>
      </c>
      <c r="I137" s="56"/>
      <c r="J137" s="56"/>
      <c r="K137" s="485"/>
      <c r="L137" s="56"/>
      <c r="M137" s="56">
        <v>0</v>
      </c>
      <c r="N137" s="56"/>
      <c r="O137" s="56"/>
      <c r="P137" s="485"/>
      <c r="Q137" s="56"/>
      <c r="R137" s="56">
        <v>0</v>
      </c>
      <c r="S137" s="56"/>
      <c r="T137" s="56"/>
      <c r="U137" s="485"/>
      <c r="V137" s="56"/>
      <c r="W137" s="56">
        <v>0</v>
      </c>
      <c r="X137" s="56"/>
      <c r="Y137" s="56"/>
      <c r="Z137" s="485"/>
      <c r="AA137" s="56"/>
      <c r="AB137" s="56">
        <v>0</v>
      </c>
      <c r="AC137" s="56"/>
      <c r="AD137" s="56"/>
      <c r="AE137" s="485"/>
      <c r="AF137" s="56"/>
      <c r="AG137" s="56">
        <v>0</v>
      </c>
      <c r="AH137" s="56"/>
      <c r="AI137" s="56"/>
      <c r="AJ137" s="485"/>
      <c r="AK137" s="56"/>
      <c r="AL137" s="56">
        <v>0</v>
      </c>
      <c r="AM137" s="56"/>
      <c r="AN137" s="56"/>
      <c r="AO137" s="485"/>
      <c r="AP137" s="56"/>
      <c r="AQ137" s="56">
        <v>0</v>
      </c>
      <c r="AR137" s="56"/>
      <c r="AS137" s="56"/>
      <c r="AT137" s="485"/>
      <c r="AU137" s="56"/>
      <c r="AV137" s="56">
        <v>0</v>
      </c>
      <c r="AW137" s="56"/>
      <c r="AX137" s="56"/>
      <c r="AY137" s="485"/>
      <c r="AZ137" s="56"/>
      <c r="BA137" s="56">
        <v>0</v>
      </c>
      <c r="BB137" s="56"/>
      <c r="BC137" s="56"/>
      <c r="BD137" s="485"/>
      <c r="BE137" s="56"/>
      <c r="BF137" s="56">
        <v>0</v>
      </c>
      <c r="BG137" s="56"/>
      <c r="BH137" s="56"/>
      <c r="BI137" s="485"/>
      <c r="BJ137" s="56"/>
      <c r="BK137" s="56">
        <v>0</v>
      </c>
      <c r="BL137" s="56"/>
      <c r="BM137" s="56"/>
      <c r="BN137" s="485"/>
      <c r="BO137" s="56"/>
      <c r="BP137" s="56">
        <v>0</v>
      </c>
      <c r="BQ137" s="56"/>
      <c r="BR137" s="56"/>
      <c r="BS137" s="485"/>
      <c r="BT137" s="56"/>
      <c r="BU137" s="56">
        <v>0</v>
      </c>
      <c r="BV137" s="56"/>
      <c r="BW137" s="56"/>
      <c r="BX137" s="485"/>
      <c r="BY137" s="56"/>
      <c r="BZ137" s="56">
        <v>0</v>
      </c>
      <c r="CA137" s="56"/>
      <c r="CB137" s="56"/>
      <c r="CC137" s="485"/>
      <c r="CD137" s="56"/>
      <c r="CE137" s="56">
        <v>0</v>
      </c>
      <c r="CF137" s="56"/>
      <c r="CG137" s="56"/>
      <c r="CH137" s="485"/>
      <c r="CI137" s="56"/>
      <c r="CJ137" s="56">
        <v>0</v>
      </c>
      <c r="CK137" s="56"/>
      <c r="CL137" s="56"/>
      <c r="CM137" s="485"/>
      <c r="CN137" s="56"/>
      <c r="CO137" s="56">
        <v>0</v>
      </c>
      <c r="CP137" s="56"/>
      <c r="CQ137" s="56"/>
      <c r="CR137" s="485"/>
      <c r="CS137" s="56"/>
      <c r="CT137" s="56">
        <v>0</v>
      </c>
      <c r="CU137" s="56"/>
      <c r="CV137" s="56"/>
      <c r="CW137" s="485"/>
      <c r="CX137" s="56"/>
      <c r="CY137" s="56">
        <v>0</v>
      </c>
      <c r="CZ137" s="56"/>
      <c r="DA137" s="56"/>
      <c r="DB137" s="485"/>
      <c r="DC137" s="56"/>
      <c r="DD137" s="56">
        <v>0</v>
      </c>
      <c r="DE137" s="56"/>
      <c r="DF137" s="56"/>
      <c r="DG137" s="485"/>
      <c r="DH137" s="56"/>
      <c r="DI137" s="56">
        <v>0</v>
      </c>
      <c r="DJ137" s="56"/>
      <c r="DK137" s="56"/>
      <c r="DL137" s="485"/>
      <c r="DM137" s="56"/>
      <c r="DN137" s="56">
        <v>0</v>
      </c>
      <c r="DO137" s="56"/>
      <c r="DP137" s="56"/>
      <c r="DQ137" s="485"/>
      <c r="DR137" s="56"/>
      <c r="DS137" s="56">
        <v>0</v>
      </c>
      <c r="DT137" s="56"/>
      <c r="DU137" s="56"/>
      <c r="DV137" s="485"/>
      <c r="DW137" s="56"/>
      <c r="DX137" s="56">
        <v>0</v>
      </c>
      <c r="DY137" s="56"/>
      <c r="DZ137" s="56"/>
      <c r="EA137" s="485"/>
      <c r="EB137" s="56"/>
      <c r="EC137" s="56">
        <v>0</v>
      </c>
      <c r="ED137" s="56"/>
      <c r="EE137" s="56"/>
      <c r="EF137" s="485"/>
      <c r="EG137" s="56"/>
      <c r="EH137" s="56">
        <v>0</v>
      </c>
      <c r="EI137" s="56"/>
      <c r="EJ137" s="56"/>
      <c r="EK137" s="485"/>
      <c r="EL137" s="56"/>
      <c r="EM137" s="56">
        <v>0</v>
      </c>
      <c r="EP137" s="144"/>
    </row>
    <row r="138" spans="4:146" hidden="1" x14ac:dyDescent="0.3">
      <c r="D138" s="498" t="s">
        <v>362</v>
      </c>
      <c r="F138" s="400"/>
      <c r="G138" s="488"/>
      <c r="H138" s="492">
        <v>0</v>
      </c>
      <c r="I138" s="490"/>
      <c r="J138" s="56"/>
      <c r="K138" s="485"/>
      <c r="L138" s="491"/>
      <c r="M138" s="492">
        <v>0</v>
      </c>
      <c r="N138" s="490"/>
      <c r="O138" s="56"/>
      <c r="P138" s="485"/>
      <c r="Q138" s="491"/>
      <c r="R138" s="492">
        <v>0</v>
      </c>
      <c r="S138" s="490"/>
      <c r="T138" s="56"/>
      <c r="U138" s="485"/>
      <c r="V138" s="491"/>
      <c r="W138" s="492">
        <v>0</v>
      </c>
      <c r="X138" s="490"/>
      <c r="Y138" s="56"/>
      <c r="Z138" s="485"/>
      <c r="AA138" s="491"/>
      <c r="AB138" s="492">
        <v>0</v>
      </c>
      <c r="AC138" s="490"/>
      <c r="AD138" s="56"/>
      <c r="AE138" s="485"/>
      <c r="AF138" s="491"/>
      <c r="AG138" s="492">
        <v>0</v>
      </c>
      <c r="AH138" s="490"/>
      <c r="AI138" s="56"/>
      <c r="AJ138" s="485"/>
      <c r="AK138" s="491"/>
      <c r="AL138" s="492">
        <v>0</v>
      </c>
      <c r="AM138" s="490"/>
      <c r="AN138" s="56"/>
      <c r="AO138" s="485"/>
      <c r="AP138" s="491"/>
      <c r="AQ138" s="492">
        <v>0</v>
      </c>
      <c r="AR138" s="490"/>
      <c r="AS138" s="56"/>
      <c r="AT138" s="485"/>
      <c r="AU138" s="491"/>
      <c r="AV138" s="492">
        <v>0</v>
      </c>
      <c r="AW138" s="490"/>
      <c r="AX138" s="56"/>
      <c r="AY138" s="485"/>
      <c r="AZ138" s="491"/>
      <c r="BA138" s="492">
        <v>0</v>
      </c>
      <c r="BB138" s="490"/>
      <c r="BC138" s="56"/>
      <c r="BD138" s="485"/>
      <c r="BE138" s="491"/>
      <c r="BF138" s="492">
        <v>0</v>
      </c>
      <c r="BG138" s="490"/>
      <c r="BH138" s="56"/>
      <c r="BI138" s="485"/>
      <c r="BJ138" s="491"/>
      <c r="BK138" s="492">
        <v>0</v>
      </c>
      <c r="BL138" s="490"/>
      <c r="BM138" s="56"/>
      <c r="BN138" s="485"/>
      <c r="BO138" s="491"/>
      <c r="BP138" s="492">
        <v>0</v>
      </c>
      <c r="BQ138" s="490"/>
      <c r="BR138" s="56"/>
      <c r="BS138" s="485"/>
      <c r="BT138" s="491"/>
      <c r="BU138" s="492">
        <v>0</v>
      </c>
      <c r="BV138" s="490"/>
      <c r="BW138" s="56"/>
      <c r="BX138" s="485"/>
      <c r="BY138" s="491"/>
      <c r="BZ138" s="492">
        <v>0</v>
      </c>
      <c r="CA138" s="490"/>
      <c r="CB138" s="56"/>
      <c r="CC138" s="485"/>
      <c r="CD138" s="491"/>
      <c r="CE138" s="492">
        <v>0</v>
      </c>
      <c r="CF138" s="490"/>
      <c r="CG138" s="56"/>
      <c r="CH138" s="485"/>
      <c r="CI138" s="491"/>
      <c r="CJ138" s="492">
        <v>0</v>
      </c>
      <c r="CK138" s="490"/>
      <c r="CL138" s="56"/>
      <c r="CM138" s="485"/>
      <c r="CN138" s="491"/>
      <c r="CO138" s="492">
        <v>0</v>
      </c>
      <c r="CP138" s="490"/>
      <c r="CQ138" s="56"/>
      <c r="CR138" s="485"/>
      <c r="CS138" s="491"/>
      <c r="CT138" s="492">
        <v>0</v>
      </c>
      <c r="CU138" s="490"/>
      <c r="CV138" s="56"/>
      <c r="CW138" s="485"/>
      <c r="CX138" s="491"/>
      <c r="CY138" s="492">
        <v>0</v>
      </c>
      <c r="CZ138" s="490"/>
      <c r="DA138" s="56"/>
      <c r="DB138" s="485"/>
      <c r="DC138" s="491"/>
      <c r="DD138" s="492">
        <v>0</v>
      </c>
      <c r="DE138" s="490"/>
      <c r="DF138" s="56"/>
      <c r="DG138" s="485"/>
      <c r="DH138" s="491"/>
      <c r="DI138" s="492">
        <v>0</v>
      </c>
      <c r="DJ138" s="490"/>
      <c r="DK138" s="56"/>
      <c r="DL138" s="485"/>
      <c r="DM138" s="491"/>
      <c r="DN138" s="492">
        <v>0</v>
      </c>
      <c r="DO138" s="490"/>
      <c r="DP138" s="56"/>
      <c r="DQ138" s="485"/>
      <c r="DR138" s="491"/>
      <c r="DS138" s="492">
        <v>0</v>
      </c>
      <c r="DT138" s="490"/>
      <c r="DU138" s="56"/>
      <c r="DV138" s="485"/>
      <c r="DW138" s="491"/>
      <c r="DX138" s="492">
        <v>0</v>
      </c>
      <c r="DY138" s="490"/>
      <c r="DZ138" s="56"/>
      <c r="EA138" s="485"/>
      <c r="EB138" s="491"/>
      <c r="EC138" s="492">
        <v>0</v>
      </c>
      <c r="ED138" s="490"/>
      <c r="EE138" s="56"/>
      <c r="EF138" s="485"/>
      <c r="EG138" s="491"/>
      <c r="EH138" s="492">
        <v>0</v>
      </c>
      <c r="EI138" s="490"/>
      <c r="EJ138" s="56"/>
      <c r="EK138" s="485"/>
      <c r="EL138" s="491"/>
      <c r="EM138" s="492">
        <v>0</v>
      </c>
      <c r="EN138" s="518"/>
      <c r="EP138" s="144"/>
    </row>
    <row r="139" spans="4:146" hidden="1" x14ac:dyDescent="0.3">
      <c r="D139" s="498"/>
      <c r="F139" s="400"/>
      <c r="H139" s="56"/>
      <c r="I139" s="56"/>
      <c r="J139" s="56"/>
      <c r="K139" s="485"/>
      <c r="L139" s="56"/>
      <c r="M139" s="56"/>
      <c r="N139" s="56"/>
      <c r="O139" s="56"/>
      <c r="P139" s="485"/>
      <c r="Q139" s="56"/>
      <c r="R139" s="56"/>
      <c r="S139" s="56"/>
      <c r="T139" s="56"/>
      <c r="U139" s="485"/>
      <c r="V139" s="56"/>
      <c r="W139" s="56"/>
      <c r="X139" s="56"/>
      <c r="Y139" s="56"/>
      <c r="Z139" s="485"/>
      <c r="AA139" s="56"/>
      <c r="AB139" s="56"/>
      <c r="AC139" s="56"/>
      <c r="AD139" s="56"/>
      <c r="AE139" s="485"/>
      <c r="AF139" s="56"/>
      <c r="AG139" s="56"/>
      <c r="AH139" s="56"/>
      <c r="AI139" s="56"/>
      <c r="AJ139" s="485"/>
      <c r="AK139" s="56"/>
      <c r="AL139" s="56"/>
      <c r="AM139" s="56"/>
      <c r="AN139" s="56"/>
      <c r="AO139" s="485"/>
      <c r="AP139" s="56"/>
      <c r="AQ139" s="56"/>
      <c r="AR139" s="56"/>
      <c r="AS139" s="56"/>
      <c r="AT139" s="485"/>
      <c r="AU139" s="56"/>
      <c r="AV139" s="56"/>
      <c r="AW139" s="56"/>
      <c r="AX139" s="56"/>
      <c r="AY139" s="485"/>
      <c r="AZ139" s="56"/>
      <c r="BA139" s="56"/>
      <c r="BB139" s="56"/>
      <c r="BC139" s="56"/>
      <c r="BD139" s="485"/>
      <c r="BE139" s="56"/>
      <c r="BF139" s="56"/>
      <c r="BG139" s="56"/>
      <c r="BH139" s="56"/>
      <c r="BI139" s="485"/>
      <c r="BJ139" s="56"/>
      <c r="BK139" s="56"/>
      <c r="BL139" s="56"/>
      <c r="BM139" s="56"/>
      <c r="BN139" s="485"/>
      <c r="BO139" s="56"/>
      <c r="BP139" s="56"/>
      <c r="BQ139" s="56"/>
      <c r="BR139" s="56"/>
      <c r="BS139" s="485"/>
      <c r="BT139" s="56"/>
      <c r="BU139" s="56"/>
      <c r="BV139" s="56"/>
      <c r="BW139" s="56"/>
      <c r="BX139" s="485"/>
      <c r="BY139" s="56"/>
      <c r="BZ139" s="56"/>
      <c r="CA139" s="56"/>
      <c r="CB139" s="56"/>
      <c r="CC139" s="485"/>
      <c r="CD139" s="56"/>
      <c r="CE139" s="56"/>
      <c r="CF139" s="56"/>
      <c r="CG139" s="56"/>
      <c r="CH139" s="485"/>
      <c r="CI139" s="56"/>
      <c r="CJ139" s="56"/>
      <c r="CK139" s="56"/>
      <c r="CL139" s="56"/>
      <c r="CM139" s="485"/>
      <c r="CN139" s="56"/>
      <c r="CO139" s="56"/>
      <c r="CP139" s="56"/>
      <c r="CQ139" s="56"/>
      <c r="CR139" s="485"/>
      <c r="CS139" s="56"/>
      <c r="CT139" s="56"/>
      <c r="CU139" s="56"/>
      <c r="CV139" s="56"/>
      <c r="CW139" s="485"/>
      <c r="CX139" s="56"/>
      <c r="CY139" s="56"/>
      <c r="CZ139" s="56"/>
      <c r="DA139" s="56"/>
      <c r="DB139" s="485"/>
      <c r="DC139" s="56"/>
      <c r="DD139" s="56"/>
      <c r="DE139" s="56"/>
      <c r="DF139" s="56"/>
      <c r="DG139" s="485"/>
      <c r="DH139" s="56"/>
      <c r="DI139" s="56"/>
      <c r="DJ139" s="56"/>
      <c r="DK139" s="56"/>
      <c r="DL139" s="485"/>
      <c r="DM139" s="56"/>
      <c r="DN139" s="56"/>
      <c r="DO139" s="56"/>
      <c r="DP139" s="56"/>
      <c r="DQ139" s="485"/>
      <c r="DR139" s="56"/>
      <c r="DS139" s="56"/>
      <c r="DT139" s="56"/>
      <c r="DU139" s="56"/>
      <c r="DV139" s="485"/>
      <c r="DW139" s="56"/>
      <c r="DX139" s="56"/>
      <c r="DY139" s="56"/>
      <c r="DZ139" s="56"/>
      <c r="EA139" s="485"/>
      <c r="EB139" s="56"/>
      <c r="EC139" s="56"/>
      <c r="ED139" s="56"/>
      <c r="EE139" s="56"/>
      <c r="EF139" s="485"/>
      <c r="EG139" s="56"/>
      <c r="EH139" s="56"/>
      <c r="EI139" s="56"/>
      <c r="EJ139" s="56"/>
      <c r="EK139" s="485"/>
      <c r="EL139" s="56"/>
      <c r="EM139" s="56"/>
      <c r="EP139" s="144"/>
    </row>
    <row r="140" spans="4:146" hidden="1" x14ac:dyDescent="0.3">
      <c r="D140" s="498" t="s">
        <v>369</v>
      </c>
      <c r="F140" s="400"/>
      <c r="H140" s="56">
        <v>0</v>
      </c>
      <c r="I140" s="56"/>
      <c r="J140" s="56"/>
      <c r="K140" s="485"/>
      <c r="L140" s="56"/>
      <c r="M140" s="56">
        <v>0</v>
      </c>
      <c r="N140" s="56"/>
      <c r="O140" s="56"/>
      <c r="P140" s="485"/>
      <c r="Q140" s="56"/>
      <c r="R140" s="56">
        <v>0</v>
      </c>
      <c r="S140" s="56"/>
      <c r="T140" s="56"/>
      <c r="U140" s="485"/>
      <c r="V140" s="56"/>
      <c r="W140" s="56">
        <v>0</v>
      </c>
      <c r="X140" s="56"/>
      <c r="Y140" s="56"/>
      <c r="Z140" s="485"/>
      <c r="AA140" s="56"/>
      <c r="AB140" s="56">
        <v>0</v>
      </c>
      <c r="AC140" s="56"/>
      <c r="AD140" s="56"/>
      <c r="AE140" s="485"/>
      <c r="AF140" s="56"/>
      <c r="AG140" s="56">
        <v>0</v>
      </c>
      <c r="AH140" s="56"/>
      <c r="AI140" s="56"/>
      <c r="AJ140" s="485"/>
      <c r="AK140" s="56"/>
      <c r="AL140" s="56">
        <v>0</v>
      </c>
      <c r="AM140" s="56"/>
      <c r="AN140" s="56"/>
      <c r="AO140" s="485"/>
      <c r="AP140" s="56"/>
      <c r="AQ140" s="56">
        <v>0</v>
      </c>
      <c r="AR140" s="56"/>
      <c r="AS140" s="56"/>
      <c r="AT140" s="485"/>
      <c r="AU140" s="56"/>
      <c r="AV140" s="56">
        <v>0</v>
      </c>
      <c r="AW140" s="56"/>
      <c r="AX140" s="56"/>
      <c r="AY140" s="485"/>
      <c r="AZ140" s="56"/>
      <c r="BA140" s="56">
        <v>0</v>
      </c>
      <c r="BB140" s="56"/>
      <c r="BC140" s="56"/>
      <c r="BD140" s="485"/>
      <c r="BE140" s="56"/>
      <c r="BF140" s="56">
        <v>0</v>
      </c>
      <c r="BG140" s="56"/>
      <c r="BH140" s="56"/>
      <c r="BI140" s="485"/>
      <c r="BJ140" s="56"/>
      <c r="BK140" s="56">
        <v>0</v>
      </c>
      <c r="BL140" s="56"/>
      <c r="BM140" s="56"/>
      <c r="BN140" s="485"/>
      <c r="BO140" s="56"/>
      <c r="BP140" s="56">
        <v>0</v>
      </c>
      <c r="BQ140" s="56"/>
      <c r="BR140" s="56"/>
      <c r="BS140" s="485"/>
      <c r="BT140" s="56"/>
      <c r="BU140" s="56">
        <v>0</v>
      </c>
      <c r="BV140" s="56"/>
      <c r="BW140" s="56"/>
      <c r="BX140" s="485"/>
      <c r="BY140" s="56"/>
      <c r="BZ140" s="56">
        <v>0</v>
      </c>
      <c r="CA140" s="56"/>
      <c r="CB140" s="56"/>
      <c r="CC140" s="485"/>
      <c r="CD140" s="56"/>
      <c r="CE140" s="56">
        <v>0</v>
      </c>
      <c r="CF140" s="56"/>
      <c r="CG140" s="56"/>
      <c r="CH140" s="485"/>
      <c r="CI140" s="56"/>
      <c r="CJ140" s="56">
        <v>0</v>
      </c>
      <c r="CK140" s="56"/>
      <c r="CL140" s="56"/>
      <c r="CM140" s="485"/>
      <c r="CN140" s="56"/>
      <c r="CO140" s="56">
        <v>0</v>
      </c>
      <c r="CP140" s="56"/>
      <c r="CQ140" s="56"/>
      <c r="CR140" s="485"/>
      <c r="CS140" s="56"/>
      <c r="CT140" s="56">
        <v>0</v>
      </c>
      <c r="CU140" s="56"/>
      <c r="CV140" s="56"/>
      <c r="CW140" s="485"/>
      <c r="CX140" s="56"/>
      <c r="CY140" s="56">
        <v>0</v>
      </c>
      <c r="CZ140" s="56"/>
      <c r="DA140" s="56"/>
      <c r="DB140" s="485"/>
      <c r="DC140" s="56"/>
      <c r="DD140" s="56">
        <v>0</v>
      </c>
      <c r="DE140" s="56"/>
      <c r="DF140" s="56"/>
      <c r="DG140" s="485"/>
      <c r="DH140" s="56"/>
      <c r="DI140" s="56">
        <v>0</v>
      </c>
      <c r="DJ140" s="56"/>
      <c r="DK140" s="56"/>
      <c r="DL140" s="485"/>
      <c r="DM140" s="56"/>
      <c r="DN140" s="56">
        <v>0</v>
      </c>
      <c r="DO140" s="56"/>
      <c r="DP140" s="56"/>
      <c r="DQ140" s="485"/>
      <c r="DR140" s="56"/>
      <c r="DS140" s="56">
        <v>0</v>
      </c>
      <c r="DT140" s="56"/>
      <c r="DU140" s="56"/>
      <c r="DV140" s="485"/>
      <c r="DW140" s="56"/>
      <c r="DX140" s="56">
        <v>0</v>
      </c>
      <c r="DY140" s="56"/>
      <c r="DZ140" s="56"/>
      <c r="EA140" s="485"/>
      <c r="EB140" s="56"/>
      <c r="EC140" s="56">
        <v>0</v>
      </c>
      <c r="ED140" s="56"/>
      <c r="EE140" s="56"/>
      <c r="EF140" s="485"/>
      <c r="EG140" s="56"/>
      <c r="EH140" s="56">
        <v>0</v>
      </c>
      <c r="EI140" s="56"/>
      <c r="EJ140" s="56"/>
      <c r="EK140" s="485"/>
      <c r="EL140" s="56"/>
      <c r="EM140" s="56">
        <v>0</v>
      </c>
      <c r="EP140" s="144"/>
    </row>
    <row r="141" spans="4:146" hidden="1" x14ac:dyDescent="0.3">
      <c r="D141" s="498" t="s">
        <v>362</v>
      </c>
      <c r="F141" s="400"/>
      <c r="G141" s="488"/>
      <c r="H141" s="492">
        <v>0</v>
      </c>
      <c r="I141" s="490"/>
      <c r="J141" s="56"/>
      <c r="K141" s="485"/>
      <c r="L141" s="491"/>
      <c r="M141" s="492">
        <v>0</v>
      </c>
      <c r="N141" s="490"/>
      <c r="O141" s="56"/>
      <c r="P141" s="485"/>
      <c r="Q141" s="491"/>
      <c r="R141" s="492">
        <v>0</v>
      </c>
      <c r="S141" s="490"/>
      <c r="T141" s="56"/>
      <c r="U141" s="485"/>
      <c r="V141" s="491"/>
      <c r="W141" s="492">
        <v>0</v>
      </c>
      <c r="X141" s="490"/>
      <c r="Y141" s="56"/>
      <c r="Z141" s="485"/>
      <c r="AA141" s="491"/>
      <c r="AB141" s="492">
        <v>0</v>
      </c>
      <c r="AC141" s="490"/>
      <c r="AD141" s="56"/>
      <c r="AE141" s="485"/>
      <c r="AF141" s="491"/>
      <c r="AG141" s="492">
        <v>0</v>
      </c>
      <c r="AH141" s="490"/>
      <c r="AI141" s="56"/>
      <c r="AJ141" s="485"/>
      <c r="AK141" s="491"/>
      <c r="AL141" s="492">
        <v>0</v>
      </c>
      <c r="AM141" s="490"/>
      <c r="AN141" s="56"/>
      <c r="AO141" s="485"/>
      <c r="AP141" s="491"/>
      <c r="AQ141" s="492">
        <v>0</v>
      </c>
      <c r="AR141" s="490"/>
      <c r="AS141" s="56"/>
      <c r="AT141" s="485"/>
      <c r="AU141" s="491"/>
      <c r="AV141" s="492">
        <v>0</v>
      </c>
      <c r="AW141" s="490"/>
      <c r="AX141" s="56"/>
      <c r="AY141" s="485"/>
      <c r="AZ141" s="491"/>
      <c r="BA141" s="492">
        <v>0</v>
      </c>
      <c r="BB141" s="490"/>
      <c r="BC141" s="56"/>
      <c r="BD141" s="485"/>
      <c r="BE141" s="491"/>
      <c r="BF141" s="492">
        <v>0</v>
      </c>
      <c r="BG141" s="490"/>
      <c r="BH141" s="56"/>
      <c r="BI141" s="485"/>
      <c r="BJ141" s="491"/>
      <c r="BK141" s="492">
        <v>0</v>
      </c>
      <c r="BL141" s="490"/>
      <c r="BM141" s="56"/>
      <c r="BN141" s="485"/>
      <c r="BO141" s="491"/>
      <c r="BP141" s="492">
        <v>0</v>
      </c>
      <c r="BQ141" s="490"/>
      <c r="BR141" s="56"/>
      <c r="BS141" s="485"/>
      <c r="BT141" s="491"/>
      <c r="BU141" s="492">
        <v>0</v>
      </c>
      <c r="BV141" s="490"/>
      <c r="BW141" s="56"/>
      <c r="BX141" s="485"/>
      <c r="BY141" s="491"/>
      <c r="BZ141" s="492">
        <v>0</v>
      </c>
      <c r="CA141" s="490"/>
      <c r="CB141" s="56"/>
      <c r="CC141" s="485"/>
      <c r="CD141" s="491"/>
      <c r="CE141" s="492">
        <v>0</v>
      </c>
      <c r="CF141" s="490"/>
      <c r="CG141" s="56"/>
      <c r="CH141" s="485"/>
      <c r="CI141" s="491"/>
      <c r="CJ141" s="492">
        <v>0</v>
      </c>
      <c r="CK141" s="490"/>
      <c r="CL141" s="56"/>
      <c r="CM141" s="485"/>
      <c r="CN141" s="491"/>
      <c r="CO141" s="492">
        <v>0</v>
      </c>
      <c r="CP141" s="490"/>
      <c r="CQ141" s="56"/>
      <c r="CR141" s="485"/>
      <c r="CS141" s="491"/>
      <c r="CT141" s="492">
        <v>0</v>
      </c>
      <c r="CU141" s="490"/>
      <c r="CV141" s="56"/>
      <c r="CW141" s="485"/>
      <c r="CX141" s="491"/>
      <c r="CY141" s="492">
        <v>0</v>
      </c>
      <c r="CZ141" s="490"/>
      <c r="DA141" s="56"/>
      <c r="DB141" s="485"/>
      <c r="DC141" s="491"/>
      <c r="DD141" s="492">
        <v>0</v>
      </c>
      <c r="DE141" s="490"/>
      <c r="DF141" s="56"/>
      <c r="DG141" s="485"/>
      <c r="DH141" s="491"/>
      <c r="DI141" s="492">
        <v>0</v>
      </c>
      <c r="DJ141" s="490"/>
      <c r="DK141" s="56"/>
      <c r="DL141" s="485"/>
      <c r="DM141" s="491"/>
      <c r="DN141" s="492">
        <v>0</v>
      </c>
      <c r="DO141" s="490"/>
      <c r="DP141" s="56"/>
      <c r="DQ141" s="485"/>
      <c r="DR141" s="491"/>
      <c r="DS141" s="492">
        <v>0</v>
      </c>
      <c r="DT141" s="490"/>
      <c r="DU141" s="56"/>
      <c r="DV141" s="485"/>
      <c r="DW141" s="491"/>
      <c r="DX141" s="492">
        <v>0</v>
      </c>
      <c r="DY141" s="490"/>
      <c r="DZ141" s="56"/>
      <c r="EA141" s="485"/>
      <c r="EB141" s="491"/>
      <c r="EC141" s="492">
        <v>0</v>
      </c>
      <c r="ED141" s="490"/>
      <c r="EE141" s="56"/>
      <c r="EF141" s="485"/>
      <c r="EG141" s="491"/>
      <c r="EH141" s="492">
        <v>0</v>
      </c>
      <c r="EI141" s="490"/>
      <c r="EJ141" s="56"/>
      <c r="EK141" s="485"/>
      <c r="EL141" s="491"/>
      <c r="EM141" s="492">
        <v>0</v>
      </c>
      <c r="EN141" s="518"/>
      <c r="EP141" s="144"/>
    </row>
    <row r="142" spans="4:146" hidden="1" x14ac:dyDescent="0.3">
      <c r="D142" s="498"/>
      <c r="F142" s="400"/>
      <c r="H142" s="56"/>
      <c r="I142" s="56"/>
      <c r="J142" s="56"/>
      <c r="K142" s="485"/>
      <c r="L142" s="56"/>
      <c r="M142" s="56"/>
      <c r="N142" s="56"/>
      <c r="O142" s="56"/>
      <c r="P142" s="485"/>
      <c r="Q142" s="56"/>
      <c r="R142" s="56"/>
      <c r="S142" s="56"/>
      <c r="T142" s="56"/>
      <c r="U142" s="485"/>
      <c r="V142" s="56"/>
      <c r="W142" s="56"/>
      <c r="X142" s="56"/>
      <c r="Y142" s="56"/>
      <c r="Z142" s="485"/>
      <c r="AA142" s="56"/>
      <c r="AB142" s="56"/>
      <c r="AC142" s="56"/>
      <c r="AD142" s="56"/>
      <c r="AE142" s="485"/>
      <c r="AF142" s="56"/>
      <c r="AG142" s="56"/>
      <c r="AH142" s="56"/>
      <c r="AI142" s="56"/>
      <c r="AJ142" s="485"/>
      <c r="AK142" s="56"/>
      <c r="AL142" s="56"/>
      <c r="AM142" s="56"/>
      <c r="AN142" s="56"/>
      <c r="AO142" s="485"/>
      <c r="AP142" s="56"/>
      <c r="AQ142" s="56"/>
      <c r="AR142" s="56"/>
      <c r="AS142" s="56"/>
      <c r="AT142" s="485"/>
      <c r="AU142" s="56"/>
      <c r="AV142" s="56"/>
      <c r="AW142" s="56"/>
      <c r="AX142" s="56"/>
      <c r="AY142" s="485"/>
      <c r="AZ142" s="56"/>
      <c r="BA142" s="56"/>
      <c r="BB142" s="56"/>
      <c r="BC142" s="56"/>
      <c r="BD142" s="485"/>
      <c r="BE142" s="56"/>
      <c r="BF142" s="56"/>
      <c r="BG142" s="56"/>
      <c r="BH142" s="56"/>
      <c r="BI142" s="485"/>
      <c r="BJ142" s="56"/>
      <c r="BK142" s="56"/>
      <c r="BL142" s="56"/>
      <c r="BM142" s="56"/>
      <c r="BN142" s="485"/>
      <c r="BO142" s="56"/>
      <c r="BP142" s="56"/>
      <c r="BQ142" s="56"/>
      <c r="BR142" s="56"/>
      <c r="BS142" s="485"/>
      <c r="BT142" s="56"/>
      <c r="BU142" s="56"/>
      <c r="BV142" s="56"/>
      <c r="BW142" s="56"/>
      <c r="BX142" s="485"/>
      <c r="BY142" s="56"/>
      <c r="BZ142" s="56"/>
      <c r="CA142" s="56"/>
      <c r="CB142" s="56"/>
      <c r="CC142" s="485"/>
      <c r="CD142" s="56"/>
      <c r="CE142" s="56"/>
      <c r="CF142" s="56"/>
      <c r="CG142" s="56"/>
      <c r="CH142" s="485"/>
      <c r="CI142" s="56"/>
      <c r="CJ142" s="56"/>
      <c r="CK142" s="56"/>
      <c r="CL142" s="56"/>
      <c r="CM142" s="485"/>
      <c r="CN142" s="56"/>
      <c r="CO142" s="56"/>
      <c r="CP142" s="56"/>
      <c r="CQ142" s="56"/>
      <c r="CR142" s="485"/>
      <c r="CS142" s="56"/>
      <c r="CT142" s="56"/>
      <c r="CU142" s="56"/>
      <c r="CV142" s="56"/>
      <c r="CW142" s="485"/>
      <c r="CX142" s="56"/>
      <c r="CY142" s="56"/>
      <c r="CZ142" s="56"/>
      <c r="DA142" s="56"/>
      <c r="DB142" s="485"/>
      <c r="DC142" s="56"/>
      <c r="DD142" s="56"/>
      <c r="DE142" s="56"/>
      <c r="DF142" s="56"/>
      <c r="DG142" s="485"/>
      <c r="DH142" s="56"/>
      <c r="DI142" s="56"/>
      <c r="DJ142" s="56"/>
      <c r="DK142" s="56"/>
      <c r="DL142" s="485"/>
      <c r="DM142" s="56"/>
      <c r="DN142" s="56"/>
      <c r="DO142" s="56"/>
      <c r="DP142" s="56"/>
      <c r="DQ142" s="485"/>
      <c r="DR142" s="56"/>
      <c r="DS142" s="56"/>
      <c r="DT142" s="56"/>
      <c r="DU142" s="56"/>
      <c r="DV142" s="485"/>
      <c r="DW142" s="56"/>
      <c r="DX142" s="56"/>
      <c r="DY142" s="56"/>
      <c r="DZ142" s="56"/>
      <c r="EA142" s="485"/>
      <c r="EB142" s="56"/>
      <c r="EC142" s="56"/>
      <c r="ED142" s="56"/>
      <c r="EE142" s="56"/>
      <c r="EF142" s="485"/>
      <c r="EG142" s="56"/>
      <c r="EH142" s="56"/>
      <c r="EI142" s="56"/>
      <c r="EJ142" s="56"/>
      <c r="EK142" s="485"/>
      <c r="EL142" s="56"/>
      <c r="EM142" s="56"/>
      <c r="EP142" s="144"/>
    </row>
    <row r="143" spans="4:146" hidden="1" x14ac:dyDescent="0.3">
      <c r="D143" s="498" t="s">
        <v>370</v>
      </c>
      <c r="F143" s="400"/>
      <c r="H143" s="56">
        <v>0</v>
      </c>
      <c r="I143" s="56"/>
      <c r="J143" s="56"/>
      <c r="K143" s="485"/>
      <c r="L143" s="56"/>
      <c r="M143" s="56">
        <v>0</v>
      </c>
      <c r="N143" s="56"/>
      <c r="O143" s="56"/>
      <c r="P143" s="485"/>
      <c r="Q143" s="56"/>
      <c r="R143" s="56">
        <v>0</v>
      </c>
      <c r="S143" s="56"/>
      <c r="T143" s="56"/>
      <c r="U143" s="485"/>
      <c r="V143" s="56"/>
      <c r="W143" s="56">
        <v>0</v>
      </c>
      <c r="X143" s="56"/>
      <c r="Y143" s="56"/>
      <c r="Z143" s="485"/>
      <c r="AA143" s="56"/>
      <c r="AB143" s="56">
        <v>0</v>
      </c>
      <c r="AC143" s="56"/>
      <c r="AD143" s="56"/>
      <c r="AE143" s="485"/>
      <c r="AF143" s="56"/>
      <c r="AG143" s="56">
        <v>0</v>
      </c>
      <c r="AH143" s="56"/>
      <c r="AI143" s="56"/>
      <c r="AJ143" s="485"/>
      <c r="AK143" s="56"/>
      <c r="AL143" s="56">
        <v>0</v>
      </c>
      <c r="AM143" s="56"/>
      <c r="AN143" s="56"/>
      <c r="AO143" s="485"/>
      <c r="AP143" s="56"/>
      <c r="AQ143" s="56">
        <v>0</v>
      </c>
      <c r="AR143" s="56"/>
      <c r="AS143" s="56"/>
      <c r="AT143" s="485"/>
      <c r="AU143" s="56"/>
      <c r="AV143" s="56">
        <v>0</v>
      </c>
      <c r="AW143" s="56"/>
      <c r="AX143" s="56"/>
      <c r="AY143" s="485"/>
      <c r="AZ143" s="56"/>
      <c r="BA143" s="56">
        <v>0</v>
      </c>
      <c r="BB143" s="56"/>
      <c r="BC143" s="56"/>
      <c r="BD143" s="485"/>
      <c r="BE143" s="56"/>
      <c r="BF143" s="56">
        <v>0</v>
      </c>
      <c r="BG143" s="56"/>
      <c r="BH143" s="56"/>
      <c r="BI143" s="485"/>
      <c r="BJ143" s="56"/>
      <c r="BK143" s="56">
        <v>0</v>
      </c>
      <c r="BL143" s="56"/>
      <c r="BM143" s="56"/>
      <c r="BN143" s="485"/>
      <c r="BO143" s="56"/>
      <c r="BP143" s="56">
        <v>0</v>
      </c>
      <c r="BQ143" s="56"/>
      <c r="BR143" s="56"/>
      <c r="BS143" s="485"/>
      <c r="BT143" s="56"/>
      <c r="BU143" s="56">
        <v>0</v>
      </c>
      <c r="BV143" s="56"/>
      <c r="BW143" s="56"/>
      <c r="BX143" s="485"/>
      <c r="BY143" s="56"/>
      <c r="BZ143" s="56">
        <v>0</v>
      </c>
      <c r="CA143" s="56"/>
      <c r="CB143" s="56"/>
      <c r="CC143" s="485"/>
      <c r="CD143" s="56"/>
      <c r="CE143" s="56">
        <v>0</v>
      </c>
      <c r="CF143" s="56"/>
      <c r="CG143" s="56"/>
      <c r="CH143" s="485"/>
      <c r="CI143" s="56"/>
      <c r="CJ143" s="56">
        <v>0</v>
      </c>
      <c r="CK143" s="56"/>
      <c r="CL143" s="56"/>
      <c r="CM143" s="485"/>
      <c r="CN143" s="56"/>
      <c r="CO143" s="56">
        <v>0</v>
      </c>
      <c r="CP143" s="56"/>
      <c r="CQ143" s="56"/>
      <c r="CR143" s="485"/>
      <c r="CS143" s="56"/>
      <c r="CT143" s="56">
        <v>0</v>
      </c>
      <c r="CU143" s="56"/>
      <c r="CV143" s="56"/>
      <c r="CW143" s="485"/>
      <c r="CX143" s="56"/>
      <c r="CY143" s="56">
        <v>0</v>
      </c>
      <c r="CZ143" s="56"/>
      <c r="DA143" s="56"/>
      <c r="DB143" s="485"/>
      <c r="DC143" s="56"/>
      <c r="DD143" s="56">
        <v>0</v>
      </c>
      <c r="DE143" s="56"/>
      <c r="DF143" s="56"/>
      <c r="DG143" s="485"/>
      <c r="DH143" s="56"/>
      <c r="DI143" s="56">
        <v>0</v>
      </c>
      <c r="DJ143" s="56"/>
      <c r="DK143" s="56"/>
      <c r="DL143" s="485"/>
      <c r="DM143" s="56"/>
      <c r="DN143" s="56">
        <v>0</v>
      </c>
      <c r="DO143" s="56"/>
      <c r="DP143" s="56"/>
      <c r="DQ143" s="485"/>
      <c r="DR143" s="56"/>
      <c r="DS143" s="56">
        <v>0</v>
      </c>
      <c r="DT143" s="56"/>
      <c r="DU143" s="56"/>
      <c r="DV143" s="485"/>
      <c r="DW143" s="56"/>
      <c r="DX143" s="56">
        <v>0</v>
      </c>
      <c r="DY143" s="56"/>
      <c r="DZ143" s="56"/>
      <c r="EA143" s="485"/>
      <c r="EB143" s="56"/>
      <c r="EC143" s="56">
        <v>0</v>
      </c>
      <c r="ED143" s="56"/>
      <c r="EE143" s="56"/>
      <c r="EF143" s="485"/>
      <c r="EG143" s="56"/>
      <c r="EH143" s="56">
        <v>0</v>
      </c>
      <c r="EI143" s="56"/>
      <c r="EJ143" s="56"/>
      <c r="EK143" s="485"/>
      <c r="EL143" s="56"/>
      <c r="EM143" s="56">
        <v>0</v>
      </c>
      <c r="EP143" s="144"/>
    </row>
    <row r="144" spans="4:146" hidden="1" x14ac:dyDescent="0.3">
      <c r="D144" s="498" t="s">
        <v>362</v>
      </c>
      <c r="F144" s="400"/>
      <c r="G144" s="488"/>
      <c r="H144" s="492">
        <v>0</v>
      </c>
      <c r="I144" s="490"/>
      <c r="J144" s="56"/>
      <c r="K144" s="485"/>
      <c r="L144" s="491"/>
      <c r="M144" s="492">
        <v>0</v>
      </c>
      <c r="N144" s="490"/>
      <c r="O144" s="56"/>
      <c r="P144" s="485"/>
      <c r="Q144" s="491"/>
      <c r="R144" s="492">
        <v>0</v>
      </c>
      <c r="S144" s="490"/>
      <c r="T144" s="56"/>
      <c r="U144" s="485"/>
      <c r="V144" s="491"/>
      <c r="W144" s="492">
        <v>0</v>
      </c>
      <c r="X144" s="490"/>
      <c r="Y144" s="56"/>
      <c r="Z144" s="485"/>
      <c r="AA144" s="491"/>
      <c r="AB144" s="492">
        <v>0</v>
      </c>
      <c r="AC144" s="490"/>
      <c r="AD144" s="56"/>
      <c r="AE144" s="485"/>
      <c r="AF144" s="491"/>
      <c r="AG144" s="492">
        <v>0</v>
      </c>
      <c r="AH144" s="490"/>
      <c r="AI144" s="56"/>
      <c r="AJ144" s="485"/>
      <c r="AK144" s="491"/>
      <c r="AL144" s="492">
        <v>0</v>
      </c>
      <c r="AM144" s="490"/>
      <c r="AN144" s="56"/>
      <c r="AO144" s="485"/>
      <c r="AP144" s="491"/>
      <c r="AQ144" s="492">
        <v>0</v>
      </c>
      <c r="AR144" s="490"/>
      <c r="AS144" s="56"/>
      <c r="AT144" s="485"/>
      <c r="AU144" s="491"/>
      <c r="AV144" s="492">
        <v>0</v>
      </c>
      <c r="AW144" s="490"/>
      <c r="AX144" s="56"/>
      <c r="AY144" s="485"/>
      <c r="AZ144" s="491"/>
      <c r="BA144" s="492">
        <v>0</v>
      </c>
      <c r="BB144" s="490"/>
      <c r="BC144" s="56"/>
      <c r="BD144" s="485"/>
      <c r="BE144" s="491"/>
      <c r="BF144" s="492">
        <v>0</v>
      </c>
      <c r="BG144" s="490"/>
      <c r="BH144" s="56"/>
      <c r="BI144" s="485"/>
      <c r="BJ144" s="491"/>
      <c r="BK144" s="492">
        <v>0</v>
      </c>
      <c r="BL144" s="490"/>
      <c r="BM144" s="56"/>
      <c r="BN144" s="485"/>
      <c r="BO144" s="491"/>
      <c r="BP144" s="492">
        <v>0</v>
      </c>
      <c r="BQ144" s="490"/>
      <c r="BR144" s="56"/>
      <c r="BS144" s="485"/>
      <c r="BT144" s="491"/>
      <c r="BU144" s="492">
        <v>0</v>
      </c>
      <c r="BV144" s="490"/>
      <c r="BW144" s="56"/>
      <c r="BX144" s="485"/>
      <c r="BY144" s="491"/>
      <c r="BZ144" s="492">
        <v>0</v>
      </c>
      <c r="CA144" s="490"/>
      <c r="CB144" s="56"/>
      <c r="CC144" s="485"/>
      <c r="CD144" s="491"/>
      <c r="CE144" s="492">
        <v>0</v>
      </c>
      <c r="CF144" s="490"/>
      <c r="CG144" s="56"/>
      <c r="CH144" s="485"/>
      <c r="CI144" s="491"/>
      <c r="CJ144" s="492">
        <v>0</v>
      </c>
      <c r="CK144" s="490"/>
      <c r="CL144" s="56"/>
      <c r="CM144" s="485"/>
      <c r="CN144" s="491"/>
      <c r="CO144" s="492">
        <v>0</v>
      </c>
      <c r="CP144" s="490"/>
      <c r="CQ144" s="56"/>
      <c r="CR144" s="485"/>
      <c r="CS144" s="491"/>
      <c r="CT144" s="492">
        <v>0</v>
      </c>
      <c r="CU144" s="490"/>
      <c r="CV144" s="56"/>
      <c r="CW144" s="485"/>
      <c r="CX144" s="491"/>
      <c r="CY144" s="492">
        <v>0</v>
      </c>
      <c r="CZ144" s="490"/>
      <c r="DA144" s="56"/>
      <c r="DB144" s="485"/>
      <c r="DC144" s="491"/>
      <c r="DD144" s="492">
        <v>0</v>
      </c>
      <c r="DE144" s="490"/>
      <c r="DF144" s="56"/>
      <c r="DG144" s="485"/>
      <c r="DH144" s="491"/>
      <c r="DI144" s="492">
        <v>0</v>
      </c>
      <c r="DJ144" s="490"/>
      <c r="DK144" s="56"/>
      <c r="DL144" s="485"/>
      <c r="DM144" s="491"/>
      <c r="DN144" s="492">
        <v>0</v>
      </c>
      <c r="DO144" s="490"/>
      <c r="DP144" s="56"/>
      <c r="DQ144" s="485"/>
      <c r="DR144" s="491"/>
      <c r="DS144" s="492">
        <v>0</v>
      </c>
      <c r="DT144" s="490"/>
      <c r="DU144" s="56"/>
      <c r="DV144" s="485"/>
      <c r="DW144" s="491"/>
      <c r="DX144" s="492">
        <v>0</v>
      </c>
      <c r="DY144" s="490"/>
      <c r="DZ144" s="56"/>
      <c r="EA144" s="485"/>
      <c r="EB144" s="491"/>
      <c r="EC144" s="492">
        <v>0</v>
      </c>
      <c r="ED144" s="490"/>
      <c r="EE144" s="56"/>
      <c r="EF144" s="485"/>
      <c r="EG144" s="491"/>
      <c r="EH144" s="492">
        <v>0</v>
      </c>
      <c r="EI144" s="490"/>
      <c r="EJ144" s="56"/>
      <c r="EK144" s="485"/>
      <c r="EL144" s="491"/>
      <c r="EM144" s="492">
        <v>0</v>
      </c>
      <c r="EN144" s="518"/>
      <c r="EP144" s="144"/>
    </row>
    <row r="145" spans="4:146" hidden="1" x14ac:dyDescent="0.3">
      <c r="D145" s="498"/>
      <c r="F145" s="400"/>
      <c r="H145" s="56"/>
      <c r="I145" s="56"/>
      <c r="J145" s="56"/>
      <c r="K145" s="485"/>
      <c r="L145" s="56"/>
      <c r="M145" s="56"/>
      <c r="N145" s="56"/>
      <c r="O145" s="56"/>
      <c r="P145" s="485"/>
      <c r="Q145" s="56"/>
      <c r="R145" s="56"/>
      <c r="S145" s="56"/>
      <c r="T145" s="56"/>
      <c r="U145" s="485"/>
      <c r="V145" s="56"/>
      <c r="W145" s="56"/>
      <c r="X145" s="56"/>
      <c r="Y145" s="56"/>
      <c r="Z145" s="485"/>
      <c r="AA145" s="56"/>
      <c r="AB145" s="56"/>
      <c r="AC145" s="56"/>
      <c r="AD145" s="56"/>
      <c r="AE145" s="485"/>
      <c r="AF145" s="56"/>
      <c r="AG145" s="56"/>
      <c r="AH145" s="56"/>
      <c r="AI145" s="56"/>
      <c r="AJ145" s="485"/>
      <c r="AK145" s="56"/>
      <c r="AL145" s="56"/>
      <c r="AM145" s="56"/>
      <c r="AN145" s="56"/>
      <c r="AO145" s="485"/>
      <c r="AP145" s="56"/>
      <c r="AQ145" s="56"/>
      <c r="AR145" s="56"/>
      <c r="AS145" s="56"/>
      <c r="AT145" s="485"/>
      <c r="AU145" s="56"/>
      <c r="AV145" s="56"/>
      <c r="AW145" s="56"/>
      <c r="AX145" s="56"/>
      <c r="AY145" s="485"/>
      <c r="AZ145" s="56"/>
      <c r="BA145" s="56"/>
      <c r="BB145" s="56"/>
      <c r="BC145" s="56"/>
      <c r="BD145" s="485"/>
      <c r="BE145" s="56"/>
      <c r="BF145" s="56"/>
      <c r="BG145" s="56"/>
      <c r="BH145" s="56"/>
      <c r="BI145" s="485"/>
      <c r="BJ145" s="56"/>
      <c r="BK145" s="56"/>
      <c r="BL145" s="56"/>
      <c r="BM145" s="56"/>
      <c r="BN145" s="485"/>
      <c r="BO145" s="56"/>
      <c r="BP145" s="56"/>
      <c r="BQ145" s="56"/>
      <c r="BR145" s="56"/>
      <c r="BS145" s="485"/>
      <c r="BT145" s="56"/>
      <c r="BU145" s="56"/>
      <c r="BV145" s="56"/>
      <c r="BW145" s="56"/>
      <c r="BX145" s="485"/>
      <c r="BY145" s="56"/>
      <c r="BZ145" s="56"/>
      <c r="CA145" s="56"/>
      <c r="CB145" s="56"/>
      <c r="CC145" s="485"/>
      <c r="CD145" s="56"/>
      <c r="CE145" s="56"/>
      <c r="CF145" s="56"/>
      <c r="CG145" s="56"/>
      <c r="CH145" s="485"/>
      <c r="CI145" s="56"/>
      <c r="CJ145" s="56"/>
      <c r="CK145" s="56"/>
      <c r="CL145" s="56"/>
      <c r="CM145" s="485"/>
      <c r="CN145" s="56"/>
      <c r="CO145" s="56"/>
      <c r="CP145" s="56"/>
      <c r="CQ145" s="56"/>
      <c r="CR145" s="485"/>
      <c r="CS145" s="56"/>
      <c r="CT145" s="56"/>
      <c r="CU145" s="56"/>
      <c r="CV145" s="56"/>
      <c r="CW145" s="485"/>
      <c r="CX145" s="56"/>
      <c r="CY145" s="56"/>
      <c r="CZ145" s="56"/>
      <c r="DA145" s="56"/>
      <c r="DB145" s="485"/>
      <c r="DC145" s="56"/>
      <c r="DD145" s="56"/>
      <c r="DE145" s="56"/>
      <c r="DF145" s="56"/>
      <c r="DG145" s="485"/>
      <c r="DH145" s="56"/>
      <c r="DI145" s="56"/>
      <c r="DJ145" s="56"/>
      <c r="DK145" s="56"/>
      <c r="DL145" s="485"/>
      <c r="DM145" s="56"/>
      <c r="DN145" s="56"/>
      <c r="DO145" s="56"/>
      <c r="DP145" s="56"/>
      <c r="DQ145" s="485"/>
      <c r="DR145" s="56"/>
      <c r="DS145" s="56"/>
      <c r="DT145" s="56"/>
      <c r="DU145" s="56"/>
      <c r="DV145" s="485"/>
      <c r="DW145" s="56"/>
      <c r="DX145" s="56"/>
      <c r="DY145" s="56"/>
      <c r="DZ145" s="56"/>
      <c r="EA145" s="485"/>
      <c r="EB145" s="56"/>
      <c r="EC145" s="56"/>
      <c r="ED145" s="56"/>
      <c r="EE145" s="56"/>
      <c r="EF145" s="485"/>
      <c r="EG145" s="56"/>
      <c r="EH145" s="56"/>
      <c r="EI145" s="56"/>
      <c r="EJ145" s="56"/>
      <c r="EK145" s="485"/>
      <c r="EL145" s="56"/>
      <c r="EM145" s="56"/>
      <c r="EP145" s="144"/>
    </row>
    <row r="146" spans="4:146" x14ac:dyDescent="0.3">
      <c r="D146" s="144" t="s">
        <v>371</v>
      </c>
      <c r="F146" s="400"/>
      <c r="H146" s="56">
        <v>0</v>
      </c>
      <c r="I146" s="56"/>
      <c r="J146" s="56"/>
      <c r="K146" s="485"/>
      <c r="L146" s="56"/>
      <c r="M146" s="56">
        <v>241538</v>
      </c>
      <c r="N146" s="56"/>
      <c r="O146" s="56"/>
      <c r="P146" s="485"/>
      <c r="Q146" s="56"/>
      <c r="R146" s="56">
        <v>0</v>
      </c>
      <c r="S146" s="56"/>
      <c r="T146" s="56"/>
      <c r="U146" s="485"/>
      <c r="V146" s="56"/>
      <c r="W146" s="56">
        <v>1269940</v>
      </c>
      <c r="X146" s="56"/>
      <c r="Y146" s="56"/>
      <c r="Z146" s="485"/>
      <c r="AA146" s="56"/>
      <c r="AB146" s="56">
        <v>0</v>
      </c>
      <c r="AC146" s="56"/>
      <c r="AD146" s="56"/>
      <c r="AE146" s="485"/>
      <c r="AF146" s="56"/>
      <c r="AG146" s="56">
        <v>0</v>
      </c>
      <c r="AH146" s="56"/>
      <c r="AI146" s="56"/>
      <c r="AJ146" s="485"/>
      <c r="AK146" s="56"/>
      <c r="AL146" s="56">
        <v>0</v>
      </c>
      <c r="AM146" s="56"/>
      <c r="AN146" s="56"/>
      <c r="AO146" s="485"/>
      <c r="AP146" s="56"/>
      <c r="AQ146" s="56">
        <v>0</v>
      </c>
      <c r="AR146" s="56"/>
      <c r="AS146" s="56"/>
      <c r="AT146" s="485"/>
      <c r="AU146" s="56"/>
      <c r="AV146" s="56">
        <v>0</v>
      </c>
      <c r="AW146" s="56"/>
      <c r="AX146" s="56"/>
      <c r="AY146" s="485"/>
      <c r="AZ146" s="56"/>
      <c r="BA146" s="56">
        <v>0</v>
      </c>
      <c r="BB146" s="56"/>
      <c r="BC146" s="56"/>
      <c r="BD146" s="485"/>
      <c r="BE146" s="56"/>
      <c r="BF146" s="56">
        <v>0</v>
      </c>
      <c r="BG146" s="56"/>
      <c r="BH146" s="56"/>
      <c r="BI146" s="485"/>
      <c r="BJ146" s="56"/>
      <c r="BK146" s="56">
        <v>0</v>
      </c>
      <c r="BL146" s="56"/>
      <c r="BM146" s="56"/>
      <c r="BN146" s="485"/>
      <c r="BO146" s="56"/>
      <c r="BP146" s="56">
        <v>0</v>
      </c>
      <c r="BQ146" s="56"/>
      <c r="BR146" s="56"/>
      <c r="BS146" s="485"/>
      <c r="BT146" s="56"/>
      <c r="BU146" s="56">
        <v>1511478</v>
      </c>
      <c r="BV146" s="56"/>
      <c r="BW146" s="56"/>
      <c r="BX146" s="485"/>
      <c r="BY146" s="56"/>
      <c r="BZ146" s="56">
        <v>0</v>
      </c>
      <c r="CA146" s="56"/>
      <c r="CB146" s="56"/>
      <c r="CC146" s="485"/>
      <c r="CD146" s="56"/>
      <c r="CE146" s="56">
        <v>0</v>
      </c>
      <c r="CF146" s="56"/>
      <c r="CG146" s="56"/>
      <c r="CH146" s="485"/>
      <c r="CI146" s="56"/>
      <c r="CJ146" s="56">
        <v>0</v>
      </c>
      <c r="CK146" s="56"/>
      <c r="CL146" s="56"/>
      <c r="CM146" s="485"/>
      <c r="CN146" s="56"/>
      <c r="CO146" s="56">
        <v>0</v>
      </c>
      <c r="CP146" s="56"/>
      <c r="CQ146" s="56"/>
      <c r="CR146" s="485"/>
      <c r="CS146" s="56"/>
      <c r="CT146" s="56">
        <v>0</v>
      </c>
      <c r="CU146" s="56"/>
      <c r="CV146" s="56"/>
      <c r="CW146" s="485"/>
      <c r="CX146" s="56"/>
      <c r="CY146" s="56">
        <v>0</v>
      </c>
      <c r="CZ146" s="56"/>
      <c r="DA146" s="56"/>
      <c r="DB146" s="485"/>
      <c r="DC146" s="56"/>
      <c r="DD146" s="56">
        <v>0</v>
      </c>
      <c r="DE146" s="56"/>
      <c r="DF146" s="56"/>
      <c r="DG146" s="485"/>
      <c r="DH146" s="56"/>
      <c r="DI146" s="56">
        <v>0</v>
      </c>
      <c r="DJ146" s="56"/>
      <c r="DK146" s="56"/>
      <c r="DL146" s="485"/>
      <c r="DM146" s="56"/>
      <c r="DN146" s="56">
        <v>0</v>
      </c>
      <c r="DO146" s="56"/>
      <c r="DP146" s="56"/>
      <c r="DQ146" s="485"/>
      <c r="DR146" s="56"/>
      <c r="DS146" s="56">
        <v>0</v>
      </c>
      <c r="DT146" s="56"/>
      <c r="DU146" s="56"/>
      <c r="DV146" s="485"/>
      <c r="DW146" s="56"/>
      <c r="DX146" s="56">
        <v>0</v>
      </c>
      <c r="DY146" s="56"/>
      <c r="DZ146" s="56"/>
      <c r="EA146" s="485"/>
      <c r="EB146" s="56"/>
      <c r="EC146" s="56">
        <v>0</v>
      </c>
      <c r="ED146" s="56"/>
      <c r="EE146" s="56"/>
      <c r="EF146" s="485"/>
      <c r="EG146" s="56"/>
      <c r="EH146" s="56">
        <v>0</v>
      </c>
      <c r="EI146" s="56"/>
      <c r="EJ146" s="56"/>
      <c r="EK146" s="485"/>
      <c r="EL146" s="56"/>
      <c r="EM146" s="56">
        <v>0</v>
      </c>
      <c r="EP146" s="144"/>
    </row>
    <row r="147" spans="4:146" x14ac:dyDescent="0.3">
      <c r="D147" s="144" t="s">
        <v>362</v>
      </c>
      <c r="F147" s="400"/>
      <c r="G147" s="488"/>
      <c r="H147" s="492">
        <v>0</v>
      </c>
      <c r="I147" s="490"/>
      <c r="J147" s="56"/>
      <c r="K147" s="485"/>
      <c r="L147" s="491"/>
      <c r="M147" s="492">
        <v>241538</v>
      </c>
      <c r="N147" s="490"/>
      <c r="O147" s="56"/>
      <c r="P147" s="485"/>
      <c r="Q147" s="491"/>
      <c r="R147" s="492">
        <v>0</v>
      </c>
      <c r="S147" s="490"/>
      <c r="T147" s="56"/>
      <c r="U147" s="485"/>
      <c r="V147" s="491"/>
      <c r="W147" s="492">
        <v>1269940</v>
      </c>
      <c r="X147" s="490"/>
      <c r="Y147" s="56"/>
      <c r="Z147" s="485"/>
      <c r="AA147" s="491"/>
      <c r="AB147" s="492">
        <v>0</v>
      </c>
      <c r="AC147" s="490"/>
      <c r="AD147" s="56"/>
      <c r="AE147" s="485"/>
      <c r="AF147" s="491"/>
      <c r="AG147" s="492">
        <v>0</v>
      </c>
      <c r="AH147" s="490"/>
      <c r="AI147" s="56"/>
      <c r="AJ147" s="485"/>
      <c r="AK147" s="491"/>
      <c r="AL147" s="492">
        <v>0</v>
      </c>
      <c r="AM147" s="490"/>
      <c r="AN147" s="56"/>
      <c r="AO147" s="485"/>
      <c r="AP147" s="491"/>
      <c r="AQ147" s="492">
        <v>0</v>
      </c>
      <c r="AR147" s="490"/>
      <c r="AS147" s="56"/>
      <c r="AT147" s="485"/>
      <c r="AU147" s="491"/>
      <c r="AV147" s="492">
        <v>0</v>
      </c>
      <c r="AW147" s="490"/>
      <c r="AX147" s="56"/>
      <c r="AY147" s="485"/>
      <c r="AZ147" s="491"/>
      <c r="BA147" s="492">
        <v>0</v>
      </c>
      <c r="BB147" s="490"/>
      <c r="BC147" s="56"/>
      <c r="BD147" s="485"/>
      <c r="BE147" s="491"/>
      <c r="BF147" s="492">
        <v>0</v>
      </c>
      <c r="BG147" s="490"/>
      <c r="BH147" s="56"/>
      <c r="BI147" s="485"/>
      <c r="BJ147" s="491"/>
      <c r="BK147" s="492">
        <v>0</v>
      </c>
      <c r="BL147" s="490"/>
      <c r="BM147" s="56"/>
      <c r="BN147" s="485"/>
      <c r="BO147" s="491"/>
      <c r="BP147" s="492">
        <v>0</v>
      </c>
      <c r="BQ147" s="490"/>
      <c r="BR147" s="56"/>
      <c r="BS147" s="485"/>
      <c r="BT147" s="491"/>
      <c r="BU147" s="492">
        <v>1511478</v>
      </c>
      <c r="BV147" s="490"/>
      <c r="BW147" s="56"/>
      <c r="BX147" s="485"/>
      <c r="BY147" s="491"/>
      <c r="BZ147" s="492">
        <v>0</v>
      </c>
      <c r="CA147" s="490"/>
      <c r="CB147" s="56"/>
      <c r="CC147" s="485"/>
      <c r="CD147" s="491"/>
      <c r="CE147" s="492">
        <v>0</v>
      </c>
      <c r="CF147" s="490"/>
      <c r="CG147" s="56"/>
      <c r="CH147" s="485"/>
      <c r="CI147" s="491"/>
      <c r="CJ147" s="492">
        <v>0</v>
      </c>
      <c r="CK147" s="490"/>
      <c r="CL147" s="56"/>
      <c r="CM147" s="485"/>
      <c r="CN147" s="491"/>
      <c r="CO147" s="492">
        <v>0</v>
      </c>
      <c r="CP147" s="490"/>
      <c r="CQ147" s="56"/>
      <c r="CR147" s="485"/>
      <c r="CS147" s="491"/>
      <c r="CT147" s="492">
        <v>0</v>
      </c>
      <c r="CU147" s="490"/>
      <c r="CV147" s="56"/>
      <c r="CW147" s="485"/>
      <c r="CX147" s="491"/>
      <c r="CY147" s="492">
        <v>0</v>
      </c>
      <c r="CZ147" s="490"/>
      <c r="DA147" s="56"/>
      <c r="DB147" s="485"/>
      <c r="DC147" s="491"/>
      <c r="DD147" s="492">
        <v>0</v>
      </c>
      <c r="DE147" s="490"/>
      <c r="DF147" s="56"/>
      <c r="DG147" s="485"/>
      <c r="DH147" s="491"/>
      <c r="DI147" s="492">
        <v>0</v>
      </c>
      <c r="DJ147" s="490"/>
      <c r="DK147" s="56"/>
      <c r="DL147" s="485"/>
      <c r="DM147" s="491"/>
      <c r="DN147" s="492">
        <v>0</v>
      </c>
      <c r="DO147" s="490"/>
      <c r="DP147" s="56"/>
      <c r="DQ147" s="485"/>
      <c r="DR147" s="491"/>
      <c r="DS147" s="492">
        <v>0</v>
      </c>
      <c r="DT147" s="490"/>
      <c r="DU147" s="56"/>
      <c r="DV147" s="485"/>
      <c r="DW147" s="491"/>
      <c r="DX147" s="492">
        <v>0</v>
      </c>
      <c r="DY147" s="490"/>
      <c r="DZ147" s="56"/>
      <c r="EA147" s="485"/>
      <c r="EB147" s="491"/>
      <c r="EC147" s="492">
        <v>0</v>
      </c>
      <c r="ED147" s="490"/>
      <c r="EE147" s="56"/>
      <c r="EF147" s="485"/>
      <c r="EG147" s="491"/>
      <c r="EH147" s="492">
        <v>0</v>
      </c>
      <c r="EI147" s="490"/>
      <c r="EJ147" s="56"/>
      <c r="EK147" s="485"/>
      <c r="EL147" s="491"/>
      <c r="EM147" s="492">
        <v>0</v>
      </c>
      <c r="EN147" s="518"/>
      <c r="EP147" s="144"/>
    </row>
    <row r="148" spans="4:146" x14ac:dyDescent="0.3">
      <c r="D148" s="144"/>
      <c r="E148" s="414"/>
      <c r="F148" s="400"/>
      <c r="H148" s="56"/>
      <c r="I148" s="56"/>
      <c r="J148" s="56"/>
      <c r="K148" s="485"/>
      <c r="L148" s="56"/>
      <c r="M148" s="56"/>
      <c r="N148" s="56"/>
      <c r="O148" s="56"/>
      <c r="P148" s="485"/>
      <c r="Q148" s="56"/>
      <c r="R148" s="56"/>
      <c r="S148" s="56"/>
      <c r="T148" s="56"/>
      <c r="U148" s="485"/>
      <c r="V148" s="56"/>
      <c r="W148" s="56"/>
      <c r="X148" s="56"/>
      <c r="Y148" s="56"/>
      <c r="Z148" s="485"/>
      <c r="AA148" s="56"/>
      <c r="AB148" s="56"/>
      <c r="AC148" s="56"/>
      <c r="AD148" s="56"/>
      <c r="AE148" s="485"/>
      <c r="AF148" s="56"/>
      <c r="AG148" s="56"/>
      <c r="AH148" s="56"/>
      <c r="AI148" s="56"/>
      <c r="AJ148" s="485"/>
      <c r="AK148" s="56"/>
      <c r="AL148" s="56"/>
      <c r="AM148" s="56"/>
      <c r="AN148" s="56"/>
      <c r="AO148" s="485"/>
      <c r="AP148" s="56"/>
      <c r="AQ148" s="56"/>
      <c r="AR148" s="56"/>
      <c r="AS148" s="56"/>
      <c r="AT148" s="485"/>
      <c r="AU148" s="56"/>
      <c r="AV148" s="56"/>
      <c r="AW148" s="56"/>
      <c r="AX148" s="56"/>
      <c r="AY148" s="485"/>
      <c r="AZ148" s="56"/>
      <c r="BA148" s="56"/>
      <c r="BB148" s="56"/>
      <c r="BC148" s="56"/>
      <c r="BD148" s="485"/>
      <c r="BE148" s="56"/>
      <c r="BF148" s="56"/>
      <c r="BG148" s="56"/>
      <c r="BH148" s="56"/>
      <c r="BI148" s="485"/>
      <c r="BJ148" s="56"/>
      <c r="BK148" s="56"/>
      <c r="BL148" s="56"/>
      <c r="BM148" s="56"/>
      <c r="BN148" s="485"/>
      <c r="BO148" s="56"/>
      <c r="BP148" s="56"/>
      <c r="BQ148" s="56"/>
      <c r="BR148" s="56"/>
      <c r="BS148" s="485"/>
      <c r="BT148" s="56"/>
      <c r="BU148" s="56"/>
      <c r="BV148" s="56"/>
      <c r="BW148" s="56"/>
      <c r="BX148" s="485"/>
      <c r="BY148" s="56"/>
      <c r="BZ148" s="56"/>
      <c r="CA148" s="56"/>
      <c r="CB148" s="56"/>
      <c r="CC148" s="485"/>
      <c r="CD148" s="56"/>
      <c r="CE148" s="56"/>
      <c r="CF148" s="56"/>
      <c r="CG148" s="56"/>
      <c r="CH148" s="485"/>
      <c r="CI148" s="56"/>
      <c r="CJ148" s="56"/>
      <c r="CK148" s="56"/>
      <c r="CL148" s="56"/>
      <c r="CM148" s="485"/>
      <c r="CN148" s="56"/>
      <c r="CO148" s="56"/>
      <c r="CP148" s="56"/>
      <c r="CQ148" s="56"/>
      <c r="CR148" s="485"/>
      <c r="CS148" s="56"/>
      <c r="CT148" s="56"/>
      <c r="CU148" s="56"/>
      <c r="CV148" s="56"/>
      <c r="CW148" s="485"/>
      <c r="CX148" s="56"/>
      <c r="CY148" s="56"/>
      <c r="CZ148" s="56"/>
      <c r="DA148" s="56"/>
      <c r="DB148" s="485"/>
      <c r="DC148" s="56"/>
      <c r="DD148" s="56"/>
      <c r="DE148" s="56"/>
      <c r="DF148" s="56"/>
      <c r="DG148" s="485"/>
      <c r="DH148" s="56"/>
      <c r="DI148" s="56"/>
      <c r="DJ148" s="56"/>
      <c r="DK148" s="56"/>
      <c r="DL148" s="485"/>
      <c r="DM148" s="56"/>
      <c r="DN148" s="56"/>
      <c r="DO148" s="56"/>
      <c r="DP148" s="56"/>
      <c r="DQ148" s="485"/>
      <c r="DR148" s="56"/>
      <c r="DS148" s="56"/>
      <c r="DT148" s="56"/>
      <c r="DU148" s="56"/>
      <c r="DV148" s="485"/>
      <c r="DW148" s="56"/>
      <c r="DX148" s="56"/>
      <c r="DY148" s="56"/>
      <c r="DZ148" s="56"/>
      <c r="EA148" s="485"/>
      <c r="EB148" s="56"/>
      <c r="EC148" s="56"/>
      <c r="ED148" s="56"/>
      <c r="EE148" s="56"/>
      <c r="EF148" s="485"/>
      <c r="EG148" s="56"/>
      <c r="EH148" s="56"/>
      <c r="EI148" s="56"/>
      <c r="EJ148" s="56"/>
      <c r="EK148" s="485"/>
      <c r="EL148" s="56"/>
      <c r="EM148" s="56"/>
      <c r="EP148" s="144"/>
    </row>
    <row r="149" spans="4:146" x14ac:dyDescent="0.3">
      <c r="D149" s="144" t="s">
        <v>372</v>
      </c>
      <c r="F149" s="400"/>
      <c r="H149" s="56">
        <v>0</v>
      </c>
      <c r="I149" s="56"/>
      <c r="J149" s="56"/>
      <c r="K149" s="485"/>
      <c r="L149" s="56"/>
      <c r="M149" s="56">
        <v>0</v>
      </c>
      <c r="N149" s="56">
        <v>0</v>
      </c>
      <c r="O149" s="56"/>
      <c r="P149" s="485"/>
      <c r="R149" s="56">
        <v>0</v>
      </c>
      <c r="S149" s="56"/>
      <c r="T149" s="56"/>
      <c r="U149" s="485"/>
      <c r="W149" s="56">
        <v>0</v>
      </c>
      <c r="X149" s="56"/>
      <c r="Y149" s="56"/>
      <c r="Z149" s="485"/>
      <c r="AB149" s="56">
        <v>0</v>
      </c>
      <c r="AC149" s="56"/>
      <c r="AD149" s="56"/>
      <c r="AE149" s="485"/>
      <c r="AG149" s="56">
        <v>0</v>
      </c>
      <c r="AH149" s="56"/>
      <c r="AI149" s="56"/>
      <c r="AJ149" s="485"/>
      <c r="AL149" s="56">
        <v>0</v>
      </c>
      <c r="AM149" s="56"/>
      <c r="AN149" s="56"/>
      <c r="AO149" s="485"/>
      <c r="AQ149" s="56">
        <v>0</v>
      </c>
      <c r="AR149" s="56"/>
      <c r="AS149" s="56"/>
      <c r="AT149" s="485"/>
      <c r="AV149" s="56">
        <v>0</v>
      </c>
      <c r="AW149" s="56"/>
      <c r="AX149" s="56"/>
      <c r="AY149" s="485"/>
      <c r="BA149" s="56">
        <v>0</v>
      </c>
      <c r="BB149" s="56"/>
      <c r="BC149" s="56"/>
      <c r="BD149" s="485"/>
      <c r="BF149" s="56">
        <v>0</v>
      </c>
      <c r="BG149" s="56"/>
      <c r="BH149" s="56"/>
      <c r="BI149" s="485"/>
      <c r="BK149" s="56">
        <v>0</v>
      </c>
      <c r="BL149" s="56"/>
      <c r="BM149" s="56"/>
      <c r="BN149" s="485"/>
      <c r="BP149" s="56">
        <v>0</v>
      </c>
      <c r="BQ149" s="56"/>
      <c r="BR149" s="56"/>
      <c r="BS149" s="485"/>
      <c r="BU149" s="56">
        <v>0</v>
      </c>
      <c r="BV149" s="56"/>
      <c r="BW149" s="56"/>
      <c r="BX149" s="485"/>
      <c r="BZ149" s="56">
        <v>71902</v>
      </c>
      <c r="CA149" s="56"/>
      <c r="CB149" s="56"/>
      <c r="CC149" s="485"/>
      <c r="CD149" s="56"/>
      <c r="CE149" s="136">
        <v>71902</v>
      </c>
      <c r="CF149" s="56">
        <v>0</v>
      </c>
      <c r="CG149" s="56"/>
      <c r="CH149" s="485"/>
      <c r="CJ149" s="136">
        <v>0</v>
      </c>
      <c r="CK149" s="56"/>
      <c r="CL149" s="56"/>
      <c r="CM149" s="485"/>
      <c r="CO149" s="136">
        <v>0</v>
      </c>
      <c r="CP149" s="56"/>
      <c r="CQ149" s="56"/>
      <c r="CR149" s="485"/>
      <c r="CT149" s="136">
        <v>0</v>
      </c>
      <c r="CU149" s="56"/>
      <c r="CV149" s="56"/>
      <c r="CW149" s="485"/>
      <c r="CY149" s="136">
        <v>0</v>
      </c>
      <c r="CZ149" s="56"/>
      <c r="DA149" s="56"/>
      <c r="DB149" s="485"/>
      <c r="DD149" s="136">
        <v>0</v>
      </c>
      <c r="DE149" s="56"/>
      <c r="DF149" s="56"/>
      <c r="DG149" s="485"/>
      <c r="DI149" s="136">
        <v>0</v>
      </c>
      <c r="DJ149" s="56"/>
      <c r="DK149" s="56"/>
      <c r="DL149" s="485"/>
      <c r="DN149" s="136">
        <v>0</v>
      </c>
      <c r="DO149" s="56"/>
      <c r="DP149" s="56"/>
      <c r="DQ149" s="485"/>
      <c r="DS149" s="136">
        <v>0</v>
      </c>
      <c r="DT149" s="56"/>
      <c r="DU149" s="56"/>
      <c r="DV149" s="485"/>
      <c r="DX149" s="136">
        <v>0</v>
      </c>
      <c r="DY149" s="56"/>
      <c r="DZ149" s="56"/>
      <c r="EA149" s="485"/>
      <c r="EC149" s="136">
        <v>0</v>
      </c>
      <c r="ED149" s="56"/>
      <c r="EE149" s="56"/>
      <c r="EF149" s="485"/>
      <c r="EH149" s="56">
        <v>0</v>
      </c>
      <c r="EI149" s="56"/>
      <c r="EJ149" s="56"/>
      <c r="EK149" s="485"/>
      <c r="EM149" s="56">
        <v>71902</v>
      </c>
      <c r="EN149" s="56"/>
      <c r="EP149" s="144"/>
    </row>
    <row r="150" spans="4:146" x14ac:dyDescent="0.3">
      <c r="D150" s="144" t="s">
        <v>362</v>
      </c>
      <c r="E150" s="414"/>
      <c r="F150" s="400"/>
      <c r="G150" s="488"/>
      <c r="H150" s="492">
        <v>0</v>
      </c>
      <c r="I150" s="490"/>
      <c r="J150" s="56"/>
      <c r="K150" s="485"/>
      <c r="L150" s="491"/>
      <c r="M150" s="492">
        <v>0</v>
      </c>
      <c r="N150" s="490"/>
      <c r="O150" s="53"/>
      <c r="P150" s="485"/>
      <c r="Q150" s="488"/>
      <c r="R150" s="492">
        <v>0</v>
      </c>
      <c r="S150" s="490"/>
      <c r="T150" s="56"/>
      <c r="U150" s="485"/>
      <c r="V150" s="488"/>
      <c r="W150" s="492">
        <v>0</v>
      </c>
      <c r="X150" s="490"/>
      <c r="Y150" s="56"/>
      <c r="Z150" s="485"/>
      <c r="AA150" s="488"/>
      <c r="AB150" s="492">
        <v>0</v>
      </c>
      <c r="AC150" s="490"/>
      <c r="AD150" s="56"/>
      <c r="AE150" s="485"/>
      <c r="AF150" s="488"/>
      <c r="AG150" s="492">
        <v>0</v>
      </c>
      <c r="AH150" s="490"/>
      <c r="AI150" s="56"/>
      <c r="AJ150" s="485"/>
      <c r="AK150" s="488"/>
      <c r="AL150" s="492">
        <v>0</v>
      </c>
      <c r="AM150" s="490"/>
      <c r="AN150" s="56"/>
      <c r="AO150" s="485"/>
      <c r="AP150" s="488"/>
      <c r="AQ150" s="492">
        <v>0</v>
      </c>
      <c r="AR150" s="490"/>
      <c r="AS150" s="56"/>
      <c r="AT150" s="485"/>
      <c r="AU150" s="488"/>
      <c r="AV150" s="492">
        <v>0</v>
      </c>
      <c r="AW150" s="490"/>
      <c r="AX150" s="56"/>
      <c r="AY150" s="485"/>
      <c r="AZ150" s="488"/>
      <c r="BA150" s="492">
        <v>0</v>
      </c>
      <c r="BB150" s="490"/>
      <c r="BC150" s="56"/>
      <c r="BD150" s="485"/>
      <c r="BE150" s="488"/>
      <c r="BF150" s="492">
        <v>0</v>
      </c>
      <c r="BG150" s="490"/>
      <c r="BH150" s="56"/>
      <c r="BI150" s="485"/>
      <c r="BJ150" s="488"/>
      <c r="BK150" s="492">
        <v>0</v>
      </c>
      <c r="BL150" s="490"/>
      <c r="BM150" s="56"/>
      <c r="BN150" s="485"/>
      <c r="BO150" s="488"/>
      <c r="BP150" s="492">
        <v>0</v>
      </c>
      <c r="BQ150" s="490"/>
      <c r="BR150" s="56"/>
      <c r="BS150" s="485"/>
      <c r="BT150" s="488"/>
      <c r="BU150" s="492">
        <v>0</v>
      </c>
      <c r="BV150" s="490"/>
      <c r="BW150" s="56"/>
      <c r="BX150" s="485"/>
      <c r="BY150" s="488"/>
      <c r="BZ150" s="492">
        <v>71902</v>
      </c>
      <c r="CA150" s="490"/>
      <c r="CB150" s="56"/>
      <c r="CC150" s="485"/>
      <c r="CD150" s="491"/>
      <c r="CE150" s="492">
        <v>71902</v>
      </c>
      <c r="CF150" s="490"/>
      <c r="CG150" s="53"/>
      <c r="CH150" s="485"/>
      <c r="CI150" s="488"/>
      <c r="CJ150" s="492">
        <v>0</v>
      </c>
      <c r="CK150" s="490"/>
      <c r="CL150" s="56"/>
      <c r="CM150" s="485"/>
      <c r="CN150" s="488"/>
      <c r="CO150" s="492">
        <v>0</v>
      </c>
      <c r="CP150" s="490"/>
      <c r="CQ150" s="56"/>
      <c r="CR150" s="485"/>
      <c r="CS150" s="488"/>
      <c r="CT150" s="492">
        <v>0</v>
      </c>
      <c r="CU150" s="490"/>
      <c r="CV150" s="56"/>
      <c r="CW150" s="485"/>
      <c r="CX150" s="488"/>
      <c r="CY150" s="492">
        <v>0</v>
      </c>
      <c r="CZ150" s="490"/>
      <c r="DA150" s="56"/>
      <c r="DB150" s="485"/>
      <c r="DC150" s="488"/>
      <c r="DD150" s="492">
        <v>0</v>
      </c>
      <c r="DE150" s="490"/>
      <c r="DF150" s="56"/>
      <c r="DG150" s="485"/>
      <c r="DH150" s="488"/>
      <c r="DI150" s="492">
        <v>0</v>
      </c>
      <c r="DJ150" s="490"/>
      <c r="DK150" s="56"/>
      <c r="DL150" s="485"/>
      <c r="DM150" s="488"/>
      <c r="DN150" s="492">
        <v>0</v>
      </c>
      <c r="DO150" s="490"/>
      <c r="DP150" s="56"/>
      <c r="DQ150" s="485"/>
      <c r="DR150" s="488"/>
      <c r="DS150" s="492">
        <v>0</v>
      </c>
      <c r="DT150" s="490"/>
      <c r="DU150" s="56"/>
      <c r="DV150" s="485"/>
      <c r="DW150" s="488"/>
      <c r="DX150" s="492">
        <v>0</v>
      </c>
      <c r="DY150" s="490"/>
      <c r="DZ150" s="56"/>
      <c r="EA150" s="485"/>
      <c r="EB150" s="488"/>
      <c r="EC150" s="492">
        <v>0</v>
      </c>
      <c r="ED150" s="490"/>
      <c r="EE150" s="56"/>
      <c r="EF150" s="485"/>
      <c r="EG150" s="488"/>
      <c r="EH150" s="492">
        <v>0</v>
      </c>
      <c r="EI150" s="490"/>
      <c r="EJ150" s="56"/>
      <c r="EK150" s="485"/>
      <c r="EL150" s="488"/>
      <c r="EM150" s="492">
        <v>71902</v>
      </c>
      <c r="EN150" s="490"/>
      <c r="EP150" s="144"/>
    </row>
    <row r="151" spans="4:146" x14ac:dyDescent="0.3">
      <c r="D151" s="144"/>
      <c r="E151" s="414"/>
      <c r="F151" s="400"/>
      <c r="H151" s="56"/>
      <c r="I151" s="56"/>
      <c r="J151" s="56"/>
      <c r="K151" s="485"/>
      <c r="L151" s="56"/>
      <c r="M151" s="56"/>
      <c r="N151" s="56"/>
      <c r="O151" s="56"/>
      <c r="P151" s="485"/>
      <c r="Q151" s="56"/>
      <c r="R151" s="56"/>
      <c r="S151" s="56"/>
      <c r="T151" s="56"/>
      <c r="U151" s="485"/>
      <c r="V151" s="56"/>
      <c r="W151" s="56"/>
      <c r="X151" s="56"/>
      <c r="Y151" s="56"/>
      <c r="Z151" s="485"/>
      <c r="AA151" s="56"/>
      <c r="AB151" s="56"/>
      <c r="AC151" s="56"/>
      <c r="AD151" s="56"/>
      <c r="AE151" s="485"/>
      <c r="AF151" s="56"/>
      <c r="AG151" s="56"/>
      <c r="AH151" s="56"/>
      <c r="AI151" s="56"/>
      <c r="AJ151" s="485"/>
      <c r="AK151" s="56"/>
      <c r="AL151" s="56"/>
      <c r="AM151" s="56"/>
      <c r="AN151" s="56"/>
      <c r="AO151" s="485"/>
      <c r="AP151" s="56"/>
      <c r="AQ151" s="56"/>
      <c r="AR151" s="56"/>
      <c r="AS151" s="56"/>
      <c r="AT151" s="485"/>
      <c r="AU151" s="56"/>
      <c r="AV151" s="56"/>
      <c r="AW151" s="56"/>
      <c r="AX151" s="56"/>
      <c r="AY151" s="485"/>
      <c r="AZ151" s="56"/>
      <c r="BA151" s="56"/>
      <c r="BB151" s="56"/>
      <c r="BC151" s="56"/>
      <c r="BD151" s="485"/>
      <c r="BE151" s="56"/>
      <c r="BF151" s="56"/>
      <c r="BG151" s="56"/>
      <c r="BH151" s="56"/>
      <c r="BI151" s="485"/>
      <c r="BJ151" s="56"/>
      <c r="BK151" s="56"/>
      <c r="BL151" s="56"/>
      <c r="BM151" s="56"/>
      <c r="BN151" s="485"/>
      <c r="BO151" s="56"/>
      <c r="BP151" s="56"/>
      <c r="BQ151" s="56"/>
      <c r="BR151" s="56"/>
      <c r="BS151" s="485"/>
      <c r="BT151" s="56"/>
      <c r="BU151" s="56"/>
      <c r="BV151" s="56"/>
      <c r="BW151" s="56"/>
      <c r="BX151" s="485"/>
      <c r="BY151" s="56"/>
      <c r="BZ151" s="56"/>
      <c r="CA151" s="56"/>
      <c r="CB151" s="56"/>
      <c r="CC151" s="485"/>
      <c r="CD151" s="56"/>
      <c r="CE151" s="56"/>
      <c r="CF151" s="56"/>
      <c r="CG151" s="56"/>
      <c r="CH151" s="485"/>
      <c r="CI151" s="56"/>
      <c r="CJ151" s="56"/>
      <c r="CK151" s="56"/>
      <c r="CL151" s="56"/>
      <c r="CM151" s="485"/>
      <c r="CN151" s="56"/>
      <c r="CO151" s="56"/>
      <c r="CP151" s="56"/>
      <c r="CQ151" s="56"/>
      <c r="CR151" s="485"/>
      <c r="CS151" s="56"/>
      <c r="CT151" s="56"/>
      <c r="CU151" s="56"/>
      <c r="CV151" s="56"/>
      <c r="CW151" s="485"/>
      <c r="CX151" s="56"/>
      <c r="CY151" s="56"/>
      <c r="CZ151" s="56"/>
      <c r="DA151" s="56"/>
      <c r="DB151" s="485"/>
      <c r="DC151" s="56"/>
      <c r="DD151" s="56"/>
      <c r="DE151" s="56"/>
      <c r="DF151" s="56"/>
      <c r="DG151" s="485"/>
      <c r="DH151" s="56"/>
      <c r="DI151" s="56"/>
      <c r="DJ151" s="56"/>
      <c r="DK151" s="56"/>
      <c r="DL151" s="485"/>
      <c r="DM151" s="56"/>
      <c r="DN151" s="56"/>
      <c r="DO151" s="56"/>
      <c r="DP151" s="56"/>
      <c r="DQ151" s="485"/>
      <c r="DR151" s="56"/>
      <c r="DS151" s="56"/>
      <c r="DT151" s="56"/>
      <c r="DU151" s="56"/>
      <c r="DV151" s="485"/>
      <c r="DW151" s="56"/>
      <c r="DX151" s="56"/>
      <c r="DY151" s="56"/>
      <c r="DZ151" s="56"/>
      <c r="EA151" s="485"/>
      <c r="EB151" s="56"/>
      <c r="EC151" s="56"/>
      <c r="ED151" s="56"/>
      <c r="EE151" s="56"/>
      <c r="EF151" s="485"/>
      <c r="EG151" s="56"/>
      <c r="EH151" s="56"/>
      <c r="EI151" s="56"/>
      <c r="EJ151" s="56"/>
      <c r="EK151" s="485"/>
      <c r="EL151" s="56"/>
      <c r="EM151" s="56"/>
      <c r="EP151" s="144"/>
    </row>
    <row r="152" spans="4:146" x14ac:dyDescent="0.3">
      <c r="D152" s="144" t="s">
        <v>373</v>
      </c>
      <c r="E152" s="414"/>
      <c r="F152" s="400"/>
      <c r="H152" s="56">
        <v>0</v>
      </c>
      <c r="I152" s="56"/>
      <c r="J152" s="56"/>
      <c r="K152" s="485"/>
      <c r="L152" s="56"/>
      <c r="M152" s="56">
        <v>0</v>
      </c>
      <c r="N152" s="56">
        <v>0</v>
      </c>
      <c r="O152" s="56"/>
      <c r="P152" s="485"/>
      <c r="R152" s="56">
        <v>0</v>
      </c>
      <c r="S152" s="56"/>
      <c r="T152" s="56"/>
      <c r="U152" s="485"/>
      <c r="W152" s="56">
        <v>0</v>
      </c>
      <c r="X152" s="56"/>
      <c r="Y152" s="56"/>
      <c r="Z152" s="485"/>
      <c r="AB152" s="56">
        <v>0</v>
      </c>
      <c r="AC152" s="56"/>
      <c r="AD152" s="56"/>
      <c r="AE152" s="485"/>
      <c r="AG152" s="56">
        <v>0</v>
      </c>
      <c r="AH152" s="56"/>
      <c r="AI152" s="56"/>
      <c r="AJ152" s="485"/>
      <c r="AL152" s="56">
        <v>0</v>
      </c>
      <c r="AM152" s="56"/>
      <c r="AN152" s="56"/>
      <c r="AO152" s="485"/>
      <c r="AQ152" s="56">
        <v>0</v>
      </c>
      <c r="AR152" s="56"/>
      <c r="AS152" s="56"/>
      <c r="AT152" s="485"/>
      <c r="AV152" s="56">
        <v>0</v>
      </c>
      <c r="AW152" s="56"/>
      <c r="AX152" s="56"/>
      <c r="AY152" s="485"/>
      <c r="BA152" s="56">
        <v>0</v>
      </c>
      <c r="BB152" s="56"/>
      <c r="BC152" s="56"/>
      <c r="BD152" s="485"/>
      <c r="BF152" s="56">
        <v>0</v>
      </c>
      <c r="BG152" s="56"/>
      <c r="BH152" s="56"/>
      <c r="BI152" s="485"/>
      <c r="BK152" s="56">
        <v>0</v>
      </c>
      <c r="BL152" s="56"/>
      <c r="BM152" s="56"/>
      <c r="BN152" s="485"/>
      <c r="BP152" s="56">
        <v>0</v>
      </c>
      <c r="BQ152" s="56"/>
      <c r="BR152" s="56"/>
      <c r="BS152" s="485"/>
      <c r="BU152" s="56">
        <v>0</v>
      </c>
      <c r="BV152" s="56"/>
      <c r="BW152" s="56"/>
      <c r="BX152" s="485"/>
      <c r="BZ152" s="56">
        <v>0</v>
      </c>
      <c r="CA152" s="56"/>
      <c r="CB152" s="56"/>
      <c r="CC152" s="485"/>
      <c r="CD152" s="56"/>
      <c r="CE152" s="136">
        <v>0</v>
      </c>
      <c r="CF152" s="56">
        <v>0</v>
      </c>
      <c r="CG152" s="56"/>
      <c r="CH152" s="485"/>
      <c r="CJ152" s="136">
        <v>0</v>
      </c>
      <c r="CK152" s="56"/>
      <c r="CL152" s="56"/>
      <c r="CM152" s="485"/>
      <c r="CO152" s="136">
        <v>0</v>
      </c>
      <c r="CP152" s="56"/>
      <c r="CQ152" s="56"/>
      <c r="CR152" s="485"/>
      <c r="CT152" s="136">
        <v>0</v>
      </c>
      <c r="CU152" s="56"/>
      <c r="CV152" s="56"/>
      <c r="CW152" s="485"/>
      <c r="CY152" s="136">
        <v>0</v>
      </c>
      <c r="CZ152" s="56"/>
      <c r="DA152" s="56"/>
      <c r="DB152" s="485"/>
      <c r="DD152" s="136">
        <v>0</v>
      </c>
      <c r="DE152" s="56"/>
      <c r="DF152" s="56"/>
      <c r="DG152" s="485"/>
      <c r="DI152" s="136">
        <v>0</v>
      </c>
      <c r="DJ152" s="56"/>
      <c r="DK152" s="56"/>
      <c r="DL152" s="485"/>
      <c r="DN152" s="136">
        <v>0</v>
      </c>
      <c r="DO152" s="56"/>
      <c r="DP152" s="56"/>
      <c r="DQ152" s="485"/>
      <c r="DS152" s="136">
        <v>0</v>
      </c>
      <c r="DT152" s="56"/>
      <c r="DU152" s="56"/>
      <c r="DV152" s="485"/>
      <c r="DX152" s="136">
        <v>0</v>
      </c>
      <c r="DY152" s="56"/>
      <c r="DZ152" s="56"/>
      <c r="EA152" s="485"/>
      <c r="EC152" s="136">
        <v>0</v>
      </c>
      <c r="ED152" s="56"/>
      <c r="EE152" s="56"/>
      <c r="EF152" s="485"/>
      <c r="EH152" s="56">
        <v>0</v>
      </c>
      <c r="EI152" s="56"/>
      <c r="EJ152" s="56"/>
      <c r="EK152" s="485"/>
      <c r="EM152" s="56">
        <v>0</v>
      </c>
      <c r="EN152" s="56"/>
      <c r="EP152" s="144"/>
    </row>
    <row r="153" spans="4:146" x14ac:dyDescent="0.3">
      <c r="D153" s="144" t="s">
        <v>362</v>
      </c>
      <c r="F153" s="400"/>
      <c r="G153" s="488"/>
      <c r="H153" s="492">
        <v>0</v>
      </c>
      <c r="I153" s="490"/>
      <c r="J153" s="56"/>
      <c r="K153" s="485"/>
      <c r="L153" s="491"/>
      <c r="M153" s="492">
        <v>0</v>
      </c>
      <c r="N153" s="490"/>
      <c r="O153" s="53"/>
      <c r="P153" s="485"/>
      <c r="Q153" s="488"/>
      <c r="R153" s="492">
        <v>0</v>
      </c>
      <c r="S153" s="490"/>
      <c r="T153" s="56"/>
      <c r="U153" s="485"/>
      <c r="V153" s="488"/>
      <c r="W153" s="492">
        <v>0</v>
      </c>
      <c r="X153" s="490"/>
      <c r="Y153" s="56"/>
      <c r="Z153" s="485"/>
      <c r="AA153" s="488"/>
      <c r="AB153" s="492">
        <v>0</v>
      </c>
      <c r="AC153" s="490"/>
      <c r="AD153" s="56"/>
      <c r="AE153" s="485"/>
      <c r="AF153" s="488"/>
      <c r="AG153" s="492">
        <v>0</v>
      </c>
      <c r="AH153" s="490"/>
      <c r="AI153" s="56"/>
      <c r="AJ153" s="485"/>
      <c r="AK153" s="488"/>
      <c r="AL153" s="492">
        <v>0</v>
      </c>
      <c r="AM153" s="490"/>
      <c r="AN153" s="56"/>
      <c r="AO153" s="485"/>
      <c r="AP153" s="488"/>
      <c r="AQ153" s="492">
        <v>0</v>
      </c>
      <c r="AR153" s="490"/>
      <c r="AS153" s="56"/>
      <c r="AT153" s="485"/>
      <c r="AU153" s="488"/>
      <c r="AV153" s="492">
        <v>0</v>
      </c>
      <c r="AW153" s="490"/>
      <c r="AX153" s="56"/>
      <c r="AY153" s="485"/>
      <c r="AZ153" s="488"/>
      <c r="BA153" s="492">
        <v>0</v>
      </c>
      <c r="BB153" s="490"/>
      <c r="BC153" s="56"/>
      <c r="BD153" s="485"/>
      <c r="BE153" s="488"/>
      <c r="BF153" s="492">
        <v>0</v>
      </c>
      <c r="BG153" s="490"/>
      <c r="BH153" s="56"/>
      <c r="BI153" s="485"/>
      <c r="BJ153" s="488"/>
      <c r="BK153" s="492">
        <v>0</v>
      </c>
      <c r="BL153" s="490"/>
      <c r="BM153" s="56"/>
      <c r="BN153" s="485"/>
      <c r="BO153" s="488"/>
      <c r="BP153" s="492">
        <v>0</v>
      </c>
      <c r="BQ153" s="490"/>
      <c r="BR153" s="56"/>
      <c r="BS153" s="485"/>
      <c r="BT153" s="488"/>
      <c r="BU153" s="492">
        <v>0</v>
      </c>
      <c r="BV153" s="490"/>
      <c r="BW153" s="56"/>
      <c r="BX153" s="485"/>
      <c r="BY153" s="488"/>
      <c r="BZ153" s="492">
        <v>0</v>
      </c>
      <c r="CA153" s="490"/>
      <c r="CB153" s="56"/>
      <c r="CC153" s="485"/>
      <c r="CD153" s="491"/>
      <c r="CE153" s="492">
        <v>0</v>
      </c>
      <c r="CF153" s="490"/>
      <c r="CG153" s="53"/>
      <c r="CH153" s="485"/>
      <c r="CI153" s="488"/>
      <c r="CJ153" s="492">
        <v>0</v>
      </c>
      <c r="CK153" s="490"/>
      <c r="CL153" s="56"/>
      <c r="CM153" s="485"/>
      <c r="CN153" s="488"/>
      <c r="CO153" s="492">
        <v>0</v>
      </c>
      <c r="CP153" s="490"/>
      <c r="CQ153" s="56"/>
      <c r="CR153" s="485"/>
      <c r="CS153" s="488"/>
      <c r="CT153" s="492">
        <v>0</v>
      </c>
      <c r="CU153" s="490"/>
      <c r="CV153" s="56"/>
      <c r="CW153" s="485"/>
      <c r="CX153" s="488"/>
      <c r="CY153" s="492">
        <v>0</v>
      </c>
      <c r="CZ153" s="490"/>
      <c r="DA153" s="56"/>
      <c r="DB153" s="485"/>
      <c r="DC153" s="488"/>
      <c r="DD153" s="492">
        <v>0</v>
      </c>
      <c r="DE153" s="490"/>
      <c r="DF153" s="56"/>
      <c r="DG153" s="485"/>
      <c r="DH153" s="488"/>
      <c r="DI153" s="492">
        <v>0</v>
      </c>
      <c r="DJ153" s="490"/>
      <c r="DK153" s="56"/>
      <c r="DL153" s="485"/>
      <c r="DM153" s="488"/>
      <c r="DN153" s="492">
        <v>0</v>
      </c>
      <c r="DO153" s="490"/>
      <c r="DP153" s="56"/>
      <c r="DQ153" s="485"/>
      <c r="DR153" s="488"/>
      <c r="DS153" s="492">
        <v>0</v>
      </c>
      <c r="DT153" s="490"/>
      <c r="DU153" s="56"/>
      <c r="DV153" s="485"/>
      <c r="DW153" s="488"/>
      <c r="DX153" s="492">
        <v>0</v>
      </c>
      <c r="DY153" s="490"/>
      <c r="DZ153" s="56"/>
      <c r="EA153" s="485"/>
      <c r="EB153" s="488"/>
      <c r="EC153" s="492">
        <v>0</v>
      </c>
      <c r="ED153" s="490"/>
      <c r="EE153" s="56"/>
      <c r="EF153" s="485"/>
      <c r="EG153" s="488"/>
      <c r="EH153" s="492">
        <v>0</v>
      </c>
      <c r="EI153" s="490"/>
      <c r="EJ153" s="56"/>
      <c r="EK153" s="485"/>
      <c r="EL153" s="488"/>
      <c r="EM153" s="492">
        <v>0</v>
      </c>
      <c r="EN153" s="490"/>
      <c r="EP153" s="144"/>
    </row>
    <row r="154" spans="4:146" x14ac:dyDescent="0.3">
      <c r="D154" s="144"/>
      <c r="F154" s="400"/>
      <c r="H154" s="56"/>
      <c r="I154" s="56"/>
      <c r="J154" s="56"/>
      <c r="K154" s="485"/>
      <c r="L154" s="56"/>
      <c r="M154" s="56"/>
      <c r="N154" s="56"/>
      <c r="O154" s="56"/>
      <c r="P154" s="485"/>
      <c r="Q154" s="56"/>
      <c r="R154" s="56"/>
      <c r="S154" s="56"/>
      <c r="T154" s="56"/>
      <c r="U154" s="485"/>
      <c r="V154" s="56"/>
      <c r="W154" s="56"/>
      <c r="X154" s="56"/>
      <c r="Y154" s="56"/>
      <c r="Z154" s="485"/>
      <c r="AA154" s="56"/>
      <c r="AB154" s="56"/>
      <c r="AC154" s="56"/>
      <c r="AD154" s="56"/>
      <c r="AE154" s="485"/>
      <c r="AF154" s="56"/>
      <c r="AG154" s="56"/>
      <c r="AH154" s="56"/>
      <c r="AI154" s="56"/>
      <c r="AJ154" s="485"/>
      <c r="AK154" s="56"/>
      <c r="AL154" s="56"/>
      <c r="AM154" s="56"/>
      <c r="AN154" s="56"/>
      <c r="AO154" s="485"/>
      <c r="AP154" s="56"/>
      <c r="AQ154" s="56"/>
      <c r="AR154" s="56"/>
      <c r="AS154" s="56"/>
      <c r="AT154" s="485"/>
      <c r="AU154" s="56"/>
      <c r="AV154" s="56"/>
      <c r="AW154" s="56"/>
      <c r="AX154" s="56"/>
      <c r="AY154" s="485"/>
      <c r="AZ154" s="56"/>
      <c r="BA154" s="56"/>
      <c r="BB154" s="56"/>
      <c r="BC154" s="56"/>
      <c r="BD154" s="485"/>
      <c r="BE154" s="56"/>
      <c r="BF154" s="56"/>
      <c r="BG154" s="56"/>
      <c r="BH154" s="56"/>
      <c r="BI154" s="485"/>
      <c r="BJ154" s="56"/>
      <c r="BK154" s="56"/>
      <c r="BL154" s="56"/>
      <c r="BM154" s="56"/>
      <c r="BN154" s="485"/>
      <c r="BO154" s="56"/>
      <c r="BP154" s="56"/>
      <c r="BQ154" s="56"/>
      <c r="BR154" s="56"/>
      <c r="BS154" s="485"/>
      <c r="BT154" s="56"/>
      <c r="BU154" s="56"/>
      <c r="BV154" s="56"/>
      <c r="BW154" s="56"/>
      <c r="BX154" s="485"/>
      <c r="BY154" s="56"/>
      <c r="BZ154" s="56"/>
      <c r="CA154" s="56"/>
      <c r="CB154" s="56"/>
      <c r="CC154" s="485"/>
      <c r="CD154" s="56"/>
      <c r="CE154" s="56"/>
      <c r="CF154" s="56"/>
      <c r="CG154" s="56"/>
      <c r="CH154" s="485"/>
      <c r="CI154" s="56"/>
      <c r="CJ154" s="56"/>
      <c r="CK154" s="56"/>
      <c r="CL154" s="56"/>
      <c r="CM154" s="485"/>
      <c r="CN154" s="56"/>
      <c r="CO154" s="56"/>
      <c r="CP154" s="56"/>
      <c r="CQ154" s="56"/>
      <c r="CR154" s="485"/>
      <c r="CS154" s="56"/>
      <c r="CT154" s="56"/>
      <c r="CU154" s="56"/>
      <c r="CV154" s="56"/>
      <c r="CW154" s="485"/>
      <c r="CX154" s="56"/>
      <c r="CY154" s="56"/>
      <c r="CZ154" s="56"/>
      <c r="DA154" s="56"/>
      <c r="DB154" s="485"/>
      <c r="DC154" s="56"/>
      <c r="DD154" s="56"/>
      <c r="DE154" s="56"/>
      <c r="DF154" s="56"/>
      <c r="DG154" s="485"/>
      <c r="DH154" s="56"/>
      <c r="DI154" s="56"/>
      <c r="DJ154" s="56"/>
      <c r="DK154" s="56"/>
      <c r="DL154" s="485"/>
      <c r="DM154" s="56"/>
      <c r="DN154" s="56"/>
      <c r="DO154" s="56"/>
      <c r="DP154" s="56"/>
      <c r="DQ154" s="485"/>
      <c r="DR154" s="56"/>
      <c r="DS154" s="56"/>
      <c r="DT154" s="56"/>
      <c r="DU154" s="56"/>
      <c r="DV154" s="485"/>
      <c r="DW154" s="56"/>
      <c r="DX154" s="56"/>
      <c r="DY154" s="56"/>
      <c r="DZ154" s="56"/>
      <c r="EA154" s="485"/>
      <c r="EB154" s="56"/>
      <c r="EC154" s="56"/>
      <c r="ED154" s="56"/>
      <c r="EE154" s="56"/>
      <c r="EF154" s="485"/>
      <c r="EG154" s="56"/>
      <c r="EH154" s="56"/>
      <c r="EI154" s="56"/>
      <c r="EJ154" s="56"/>
      <c r="EK154" s="485"/>
      <c r="EL154" s="56"/>
      <c r="EM154" s="56"/>
      <c r="EP154" s="144"/>
    </row>
    <row r="155" spans="4:146" hidden="1" x14ac:dyDescent="0.3">
      <c r="D155" s="498" t="s">
        <v>374</v>
      </c>
      <c r="F155" s="400"/>
      <c r="H155" s="56">
        <v>0</v>
      </c>
      <c r="I155" s="56"/>
      <c r="J155" s="56"/>
      <c r="K155" s="485"/>
      <c r="L155" s="56"/>
      <c r="M155" s="56">
        <v>0</v>
      </c>
      <c r="N155" s="56"/>
      <c r="O155" s="56"/>
      <c r="P155" s="485"/>
      <c r="Q155" s="56"/>
      <c r="R155" s="56">
        <v>0</v>
      </c>
      <c r="S155" s="56"/>
      <c r="T155" s="56"/>
      <c r="U155" s="485"/>
      <c r="V155" s="56"/>
      <c r="W155" s="56">
        <v>0</v>
      </c>
      <c r="X155" s="56"/>
      <c r="Y155" s="56"/>
      <c r="Z155" s="485"/>
      <c r="AA155" s="56"/>
      <c r="AB155" s="56">
        <v>0</v>
      </c>
      <c r="AC155" s="56"/>
      <c r="AD155" s="56"/>
      <c r="AE155" s="485"/>
      <c r="AF155" s="56"/>
      <c r="AG155" s="56">
        <v>0</v>
      </c>
      <c r="AH155" s="56"/>
      <c r="AI155" s="56"/>
      <c r="AJ155" s="485"/>
      <c r="AK155" s="56"/>
      <c r="AL155" s="56">
        <v>0</v>
      </c>
      <c r="AM155" s="56"/>
      <c r="AN155" s="56"/>
      <c r="AO155" s="485"/>
      <c r="AP155" s="56"/>
      <c r="AQ155" s="56">
        <v>0</v>
      </c>
      <c r="AR155" s="56"/>
      <c r="AS155" s="56"/>
      <c r="AT155" s="485"/>
      <c r="AU155" s="56"/>
      <c r="AV155" s="56">
        <v>0</v>
      </c>
      <c r="AW155" s="56"/>
      <c r="AX155" s="56"/>
      <c r="AY155" s="485"/>
      <c r="AZ155" s="56"/>
      <c r="BA155" s="56">
        <v>0</v>
      </c>
      <c r="BB155" s="56"/>
      <c r="BC155" s="56"/>
      <c r="BD155" s="485"/>
      <c r="BE155" s="56"/>
      <c r="BF155" s="56">
        <v>0</v>
      </c>
      <c r="BG155" s="56"/>
      <c r="BH155" s="56"/>
      <c r="BI155" s="485"/>
      <c r="BJ155" s="56"/>
      <c r="BK155" s="56">
        <v>0</v>
      </c>
      <c r="BL155" s="56"/>
      <c r="BM155" s="56"/>
      <c r="BN155" s="485"/>
      <c r="BO155" s="56"/>
      <c r="BP155" s="56">
        <v>0</v>
      </c>
      <c r="BQ155" s="56"/>
      <c r="BR155" s="56"/>
      <c r="BS155" s="485"/>
      <c r="BT155" s="56"/>
      <c r="BU155" s="56">
        <v>0</v>
      </c>
      <c r="BV155" s="56"/>
      <c r="BW155" s="56"/>
      <c r="BX155" s="485"/>
      <c r="BY155" s="56"/>
      <c r="BZ155" s="56">
        <v>0</v>
      </c>
      <c r="CA155" s="56"/>
      <c r="CB155" s="56"/>
      <c r="CC155" s="485"/>
      <c r="CD155" s="56"/>
      <c r="CE155" s="56">
        <v>0</v>
      </c>
      <c r="CF155" s="56"/>
      <c r="CG155" s="56"/>
      <c r="CH155" s="485"/>
      <c r="CI155" s="56"/>
      <c r="CJ155" s="56">
        <v>0</v>
      </c>
      <c r="CK155" s="56"/>
      <c r="CL155" s="56"/>
      <c r="CM155" s="485"/>
      <c r="CN155" s="56"/>
      <c r="CO155" s="56">
        <v>0</v>
      </c>
      <c r="CP155" s="56"/>
      <c r="CQ155" s="56"/>
      <c r="CR155" s="485"/>
      <c r="CS155" s="56"/>
      <c r="CT155" s="56">
        <v>0</v>
      </c>
      <c r="CU155" s="56"/>
      <c r="CV155" s="56"/>
      <c r="CW155" s="485"/>
      <c r="CX155" s="56"/>
      <c r="CY155" s="56">
        <v>0</v>
      </c>
      <c r="CZ155" s="56"/>
      <c r="DA155" s="56"/>
      <c r="DB155" s="485"/>
      <c r="DC155" s="56"/>
      <c r="DD155" s="56">
        <v>0</v>
      </c>
      <c r="DE155" s="56"/>
      <c r="DF155" s="56"/>
      <c r="DG155" s="485"/>
      <c r="DH155" s="56"/>
      <c r="DI155" s="56">
        <v>0</v>
      </c>
      <c r="DJ155" s="56"/>
      <c r="DK155" s="56"/>
      <c r="DL155" s="485"/>
      <c r="DM155" s="56"/>
      <c r="DN155" s="56">
        <v>0</v>
      </c>
      <c r="DO155" s="56"/>
      <c r="DP155" s="56"/>
      <c r="DQ155" s="485"/>
      <c r="DR155" s="56"/>
      <c r="DS155" s="56">
        <v>0</v>
      </c>
      <c r="DT155" s="56"/>
      <c r="DU155" s="56"/>
      <c r="DV155" s="485"/>
      <c r="DW155" s="56"/>
      <c r="DX155" s="56">
        <v>0</v>
      </c>
      <c r="DY155" s="56"/>
      <c r="DZ155" s="56"/>
      <c r="EA155" s="485"/>
      <c r="EB155" s="56"/>
      <c r="EC155" s="56">
        <v>0</v>
      </c>
      <c r="ED155" s="56"/>
      <c r="EE155" s="56"/>
      <c r="EF155" s="485"/>
      <c r="EG155" s="56"/>
      <c r="EH155" s="56">
        <v>0</v>
      </c>
      <c r="EI155" s="56"/>
      <c r="EJ155" s="56"/>
      <c r="EK155" s="485"/>
      <c r="EL155" s="56"/>
      <c r="EM155" s="56">
        <v>0</v>
      </c>
      <c r="EP155" s="144"/>
    </row>
    <row r="156" spans="4:146" hidden="1" x14ac:dyDescent="0.3">
      <c r="D156" s="498" t="s">
        <v>362</v>
      </c>
      <c r="F156" s="400"/>
      <c r="G156" s="488"/>
      <c r="H156" s="492">
        <v>0</v>
      </c>
      <c r="I156" s="490"/>
      <c r="J156" s="56"/>
      <c r="K156" s="485"/>
      <c r="L156" s="491"/>
      <c r="M156" s="492">
        <v>0</v>
      </c>
      <c r="N156" s="490"/>
      <c r="O156" s="56"/>
      <c r="P156" s="485"/>
      <c r="Q156" s="491"/>
      <c r="R156" s="492">
        <v>0</v>
      </c>
      <c r="S156" s="490"/>
      <c r="T156" s="56"/>
      <c r="U156" s="485"/>
      <c r="V156" s="491"/>
      <c r="W156" s="492">
        <v>0</v>
      </c>
      <c r="X156" s="490"/>
      <c r="Y156" s="56"/>
      <c r="Z156" s="485"/>
      <c r="AA156" s="491"/>
      <c r="AB156" s="492">
        <v>0</v>
      </c>
      <c r="AC156" s="490"/>
      <c r="AD156" s="56"/>
      <c r="AE156" s="485"/>
      <c r="AF156" s="491"/>
      <c r="AG156" s="492">
        <v>0</v>
      </c>
      <c r="AH156" s="490"/>
      <c r="AI156" s="56"/>
      <c r="AJ156" s="485"/>
      <c r="AK156" s="491"/>
      <c r="AL156" s="492">
        <v>0</v>
      </c>
      <c r="AM156" s="490"/>
      <c r="AN156" s="56"/>
      <c r="AO156" s="485"/>
      <c r="AP156" s="491"/>
      <c r="AQ156" s="492">
        <v>0</v>
      </c>
      <c r="AR156" s="490"/>
      <c r="AS156" s="56"/>
      <c r="AT156" s="485"/>
      <c r="AU156" s="491"/>
      <c r="AV156" s="492">
        <v>0</v>
      </c>
      <c r="AW156" s="490"/>
      <c r="AX156" s="56"/>
      <c r="AY156" s="485"/>
      <c r="AZ156" s="491"/>
      <c r="BA156" s="492">
        <v>0</v>
      </c>
      <c r="BB156" s="490"/>
      <c r="BC156" s="56"/>
      <c r="BD156" s="485"/>
      <c r="BE156" s="491"/>
      <c r="BF156" s="492">
        <v>0</v>
      </c>
      <c r="BG156" s="490"/>
      <c r="BH156" s="56"/>
      <c r="BI156" s="485"/>
      <c r="BJ156" s="491"/>
      <c r="BK156" s="492">
        <v>0</v>
      </c>
      <c r="BL156" s="490"/>
      <c r="BM156" s="56"/>
      <c r="BN156" s="485"/>
      <c r="BO156" s="491"/>
      <c r="BP156" s="492">
        <v>0</v>
      </c>
      <c r="BQ156" s="490"/>
      <c r="BR156" s="56"/>
      <c r="BS156" s="485"/>
      <c r="BT156" s="491"/>
      <c r="BU156" s="492">
        <v>0</v>
      </c>
      <c r="BV156" s="490"/>
      <c r="BW156" s="56"/>
      <c r="BX156" s="485"/>
      <c r="BY156" s="491"/>
      <c r="BZ156" s="492">
        <v>0</v>
      </c>
      <c r="CA156" s="490"/>
      <c r="CB156" s="56"/>
      <c r="CC156" s="485"/>
      <c r="CD156" s="491"/>
      <c r="CE156" s="492">
        <v>0</v>
      </c>
      <c r="CF156" s="490"/>
      <c r="CG156" s="56"/>
      <c r="CH156" s="485"/>
      <c r="CI156" s="491"/>
      <c r="CJ156" s="492">
        <v>0</v>
      </c>
      <c r="CK156" s="490"/>
      <c r="CL156" s="56"/>
      <c r="CM156" s="485"/>
      <c r="CN156" s="491"/>
      <c r="CO156" s="492">
        <v>0</v>
      </c>
      <c r="CP156" s="490"/>
      <c r="CQ156" s="56"/>
      <c r="CR156" s="485"/>
      <c r="CS156" s="491"/>
      <c r="CT156" s="492">
        <v>0</v>
      </c>
      <c r="CU156" s="490"/>
      <c r="CV156" s="56"/>
      <c r="CW156" s="485"/>
      <c r="CX156" s="491"/>
      <c r="CY156" s="492">
        <v>0</v>
      </c>
      <c r="CZ156" s="490"/>
      <c r="DA156" s="56"/>
      <c r="DB156" s="485"/>
      <c r="DC156" s="491"/>
      <c r="DD156" s="492">
        <v>0</v>
      </c>
      <c r="DE156" s="490"/>
      <c r="DF156" s="56"/>
      <c r="DG156" s="485"/>
      <c r="DH156" s="491"/>
      <c r="DI156" s="492">
        <v>0</v>
      </c>
      <c r="DJ156" s="490"/>
      <c r="DK156" s="56"/>
      <c r="DL156" s="485"/>
      <c r="DM156" s="491"/>
      <c r="DN156" s="492">
        <v>0</v>
      </c>
      <c r="DO156" s="490"/>
      <c r="DP156" s="56"/>
      <c r="DQ156" s="485"/>
      <c r="DR156" s="491"/>
      <c r="DS156" s="492">
        <v>0</v>
      </c>
      <c r="DT156" s="490"/>
      <c r="DU156" s="56"/>
      <c r="DV156" s="485"/>
      <c r="DW156" s="491"/>
      <c r="DX156" s="492">
        <v>0</v>
      </c>
      <c r="DY156" s="490"/>
      <c r="DZ156" s="56"/>
      <c r="EA156" s="485"/>
      <c r="EB156" s="491"/>
      <c r="EC156" s="492">
        <v>0</v>
      </c>
      <c r="ED156" s="490"/>
      <c r="EE156" s="56"/>
      <c r="EF156" s="485"/>
      <c r="EG156" s="491"/>
      <c r="EH156" s="492">
        <v>0</v>
      </c>
      <c r="EI156" s="490"/>
      <c r="EJ156" s="56"/>
      <c r="EK156" s="485"/>
      <c r="EL156" s="491"/>
      <c r="EM156" s="492">
        <v>0</v>
      </c>
      <c r="EN156" s="518"/>
      <c r="EP156" s="144"/>
    </row>
    <row r="157" spans="4:146" hidden="1" x14ac:dyDescent="0.3">
      <c r="D157" s="498"/>
      <c r="F157" s="400"/>
      <c r="H157" s="56"/>
      <c r="I157" s="56"/>
      <c r="J157" s="56"/>
      <c r="K157" s="485"/>
      <c r="L157" s="56"/>
      <c r="M157" s="56"/>
      <c r="N157" s="56"/>
      <c r="O157" s="56"/>
      <c r="P157" s="485"/>
      <c r="Q157" s="56"/>
      <c r="R157" s="56"/>
      <c r="S157" s="56"/>
      <c r="T157" s="56"/>
      <c r="U157" s="485"/>
      <c r="V157" s="56"/>
      <c r="W157" s="56"/>
      <c r="X157" s="56"/>
      <c r="Y157" s="56"/>
      <c r="Z157" s="485"/>
      <c r="AA157" s="56"/>
      <c r="AB157" s="56"/>
      <c r="AC157" s="56"/>
      <c r="AD157" s="56"/>
      <c r="AE157" s="485"/>
      <c r="AF157" s="56"/>
      <c r="AG157" s="56"/>
      <c r="AH157" s="56"/>
      <c r="AI157" s="56"/>
      <c r="AJ157" s="485"/>
      <c r="AK157" s="56"/>
      <c r="AL157" s="56"/>
      <c r="AM157" s="56"/>
      <c r="AN157" s="56"/>
      <c r="AO157" s="485"/>
      <c r="AP157" s="56"/>
      <c r="AQ157" s="56"/>
      <c r="AR157" s="56"/>
      <c r="AS157" s="56"/>
      <c r="AT157" s="485"/>
      <c r="AU157" s="56"/>
      <c r="AV157" s="56"/>
      <c r="AW157" s="56"/>
      <c r="AX157" s="56"/>
      <c r="AY157" s="485"/>
      <c r="AZ157" s="56"/>
      <c r="BA157" s="56"/>
      <c r="BB157" s="56"/>
      <c r="BC157" s="56"/>
      <c r="BD157" s="485"/>
      <c r="BE157" s="56"/>
      <c r="BF157" s="56"/>
      <c r="BG157" s="56"/>
      <c r="BH157" s="56"/>
      <c r="BI157" s="485"/>
      <c r="BJ157" s="56"/>
      <c r="BK157" s="56"/>
      <c r="BL157" s="56"/>
      <c r="BM157" s="56"/>
      <c r="BN157" s="485"/>
      <c r="BO157" s="56"/>
      <c r="BP157" s="56"/>
      <c r="BQ157" s="56"/>
      <c r="BR157" s="56"/>
      <c r="BS157" s="485"/>
      <c r="BT157" s="56"/>
      <c r="BU157" s="56"/>
      <c r="BV157" s="56"/>
      <c r="BW157" s="56"/>
      <c r="BX157" s="485"/>
      <c r="BY157" s="56"/>
      <c r="BZ157" s="56"/>
      <c r="CA157" s="56"/>
      <c r="CB157" s="56"/>
      <c r="CC157" s="485"/>
      <c r="CD157" s="56"/>
      <c r="CE157" s="56"/>
      <c r="CF157" s="56"/>
      <c r="CG157" s="56"/>
      <c r="CH157" s="485"/>
      <c r="CI157" s="56"/>
      <c r="CJ157" s="56"/>
      <c r="CK157" s="56"/>
      <c r="CL157" s="56"/>
      <c r="CM157" s="485"/>
      <c r="CN157" s="56"/>
      <c r="CO157" s="56"/>
      <c r="CP157" s="56"/>
      <c r="CQ157" s="56"/>
      <c r="CR157" s="485"/>
      <c r="CS157" s="56"/>
      <c r="CT157" s="56"/>
      <c r="CU157" s="56"/>
      <c r="CV157" s="56"/>
      <c r="CW157" s="485"/>
      <c r="CX157" s="56"/>
      <c r="CY157" s="56"/>
      <c r="CZ157" s="56"/>
      <c r="DA157" s="56"/>
      <c r="DB157" s="485"/>
      <c r="DC157" s="56"/>
      <c r="DD157" s="56"/>
      <c r="DE157" s="56"/>
      <c r="DF157" s="56"/>
      <c r="DG157" s="485"/>
      <c r="DH157" s="56"/>
      <c r="DI157" s="56"/>
      <c r="DJ157" s="56"/>
      <c r="DK157" s="56"/>
      <c r="DL157" s="485"/>
      <c r="DM157" s="56"/>
      <c r="DN157" s="56"/>
      <c r="DO157" s="56"/>
      <c r="DP157" s="56"/>
      <c r="DQ157" s="485"/>
      <c r="DR157" s="56"/>
      <c r="DS157" s="56"/>
      <c r="DT157" s="56"/>
      <c r="DU157" s="56"/>
      <c r="DV157" s="485"/>
      <c r="DW157" s="56"/>
      <c r="DX157" s="56"/>
      <c r="DY157" s="56"/>
      <c r="DZ157" s="56"/>
      <c r="EA157" s="485"/>
      <c r="EB157" s="56"/>
      <c r="EC157" s="56"/>
      <c r="ED157" s="56"/>
      <c r="EE157" s="56"/>
      <c r="EF157" s="485"/>
      <c r="EG157" s="56"/>
      <c r="EH157" s="56"/>
      <c r="EI157" s="56"/>
      <c r="EJ157" s="56"/>
      <c r="EK157" s="485"/>
      <c r="EL157" s="56"/>
      <c r="EM157" s="56"/>
      <c r="EP157" s="144"/>
    </row>
    <row r="158" spans="4:146" hidden="1" x14ac:dyDescent="0.3">
      <c r="D158" s="498" t="s">
        <v>429</v>
      </c>
      <c r="F158" s="400"/>
      <c r="H158" s="56">
        <v>0</v>
      </c>
      <c r="I158" s="56"/>
      <c r="J158" s="56"/>
      <c r="K158" s="485"/>
      <c r="L158" s="56"/>
      <c r="M158" s="56">
        <v>0</v>
      </c>
      <c r="N158" s="56"/>
      <c r="O158" s="56"/>
      <c r="P158" s="485"/>
      <c r="Q158" s="56"/>
      <c r="R158" s="56">
        <v>0</v>
      </c>
      <c r="S158" s="56"/>
      <c r="T158" s="56"/>
      <c r="U158" s="485"/>
      <c r="V158" s="56"/>
      <c r="W158" s="56">
        <v>0</v>
      </c>
      <c r="X158" s="56"/>
      <c r="Y158" s="56"/>
      <c r="Z158" s="485"/>
      <c r="AA158" s="56"/>
      <c r="AB158" s="56">
        <v>0</v>
      </c>
      <c r="AC158" s="56"/>
      <c r="AD158" s="56"/>
      <c r="AE158" s="485"/>
      <c r="AF158" s="56"/>
      <c r="AG158" s="56">
        <v>0</v>
      </c>
      <c r="AH158" s="56"/>
      <c r="AI158" s="56"/>
      <c r="AJ158" s="485"/>
      <c r="AK158" s="56"/>
      <c r="AL158" s="56">
        <v>0</v>
      </c>
      <c r="AM158" s="56"/>
      <c r="AN158" s="56"/>
      <c r="AO158" s="485"/>
      <c r="AP158" s="56"/>
      <c r="AQ158" s="56">
        <v>0</v>
      </c>
      <c r="AR158" s="56"/>
      <c r="AS158" s="56"/>
      <c r="AT158" s="485"/>
      <c r="AU158" s="56"/>
      <c r="AV158" s="56">
        <v>0</v>
      </c>
      <c r="AW158" s="56"/>
      <c r="AX158" s="56"/>
      <c r="AY158" s="485"/>
      <c r="AZ158" s="56"/>
      <c r="BA158" s="56">
        <v>0</v>
      </c>
      <c r="BB158" s="56"/>
      <c r="BC158" s="56"/>
      <c r="BD158" s="485"/>
      <c r="BE158" s="56"/>
      <c r="BF158" s="56">
        <v>0</v>
      </c>
      <c r="BG158" s="56"/>
      <c r="BH158" s="56"/>
      <c r="BI158" s="485"/>
      <c r="BJ158" s="56"/>
      <c r="BK158" s="56">
        <v>0</v>
      </c>
      <c r="BL158" s="56"/>
      <c r="BM158" s="56"/>
      <c r="BN158" s="485"/>
      <c r="BO158" s="56"/>
      <c r="BP158" s="56">
        <v>0</v>
      </c>
      <c r="BQ158" s="56"/>
      <c r="BR158" s="56"/>
      <c r="BS158" s="485"/>
      <c r="BT158" s="56"/>
      <c r="BU158" s="56">
        <v>0</v>
      </c>
      <c r="BV158" s="56"/>
      <c r="BW158" s="56"/>
      <c r="BX158" s="485"/>
      <c r="BY158" s="56"/>
      <c r="BZ158" s="56">
        <v>0</v>
      </c>
      <c r="CA158" s="56"/>
      <c r="CB158" s="56"/>
      <c r="CC158" s="485"/>
      <c r="CD158" s="56"/>
      <c r="CE158" s="56">
        <v>0</v>
      </c>
      <c r="CF158" s="56"/>
      <c r="CG158" s="56"/>
      <c r="CH158" s="485"/>
      <c r="CI158" s="56"/>
      <c r="CJ158" s="56">
        <v>0</v>
      </c>
      <c r="CK158" s="56"/>
      <c r="CL158" s="56"/>
      <c r="CM158" s="485"/>
      <c r="CN158" s="56"/>
      <c r="CO158" s="56">
        <v>0</v>
      </c>
      <c r="CP158" s="56"/>
      <c r="CQ158" s="56"/>
      <c r="CR158" s="485"/>
      <c r="CS158" s="56"/>
      <c r="CT158" s="56">
        <v>0</v>
      </c>
      <c r="CU158" s="56"/>
      <c r="CV158" s="56"/>
      <c r="CW158" s="485"/>
      <c r="CX158" s="56"/>
      <c r="CY158" s="56">
        <v>0</v>
      </c>
      <c r="CZ158" s="56"/>
      <c r="DA158" s="56"/>
      <c r="DB158" s="485"/>
      <c r="DC158" s="56"/>
      <c r="DD158" s="56">
        <v>0</v>
      </c>
      <c r="DE158" s="56"/>
      <c r="DF158" s="56"/>
      <c r="DG158" s="485"/>
      <c r="DH158" s="56"/>
      <c r="DI158" s="56">
        <v>0</v>
      </c>
      <c r="DJ158" s="56"/>
      <c r="DK158" s="56"/>
      <c r="DL158" s="485"/>
      <c r="DM158" s="56"/>
      <c r="DN158" s="56">
        <v>0</v>
      </c>
      <c r="DO158" s="56"/>
      <c r="DP158" s="56"/>
      <c r="DQ158" s="485"/>
      <c r="DR158" s="56"/>
      <c r="DS158" s="56">
        <v>0</v>
      </c>
      <c r="DT158" s="56"/>
      <c r="DU158" s="56"/>
      <c r="DV158" s="485"/>
      <c r="DW158" s="56"/>
      <c r="DX158" s="56">
        <v>0</v>
      </c>
      <c r="DY158" s="56"/>
      <c r="DZ158" s="56"/>
      <c r="EA158" s="485"/>
      <c r="EB158" s="56"/>
      <c r="EC158" s="56">
        <v>0</v>
      </c>
      <c r="ED158" s="56"/>
      <c r="EE158" s="56"/>
      <c r="EF158" s="485"/>
      <c r="EG158" s="56"/>
      <c r="EH158" s="56">
        <v>0</v>
      </c>
      <c r="EI158" s="56"/>
      <c r="EJ158" s="56"/>
      <c r="EK158" s="485"/>
      <c r="EL158" s="56"/>
      <c r="EM158" s="56">
        <v>0</v>
      </c>
      <c r="EP158" s="144"/>
    </row>
    <row r="159" spans="4:146" hidden="1" x14ac:dyDescent="0.3">
      <c r="D159" s="498" t="s">
        <v>362</v>
      </c>
      <c r="F159" s="400"/>
      <c r="G159" s="488"/>
      <c r="H159" s="492">
        <v>0</v>
      </c>
      <c r="I159" s="490"/>
      <c r="J159" s="56"/>
      <c r="K159" s="485"/>
      <c r="L159" s="491"/>
      <c r="M159" s="492">
        <v>0</v>
      </c>
      <c r="N159" s="490"/>
      <c r="O159" s="56"/>
      <c r="P159" s="485"/>
      <c r="Q159" s="491"/>
      <c r="R159" s="492">
        <v>0</v>
      </c>
      <c r="S159" s="490"/>
      <c r="T159" s="56"/>
      <c r="U159" s="485"/>
      <c r="V159" s="491"/>
      <c r="W159" s="492">
        <v>0</v>
      </c>
      <c r="X159" s="490"/>
      <c r="Y159" s="56"/>
      <c r="Z159" s="485"/>
      <c r="AA159" s="491"/>
      <c r="AB159" s="492">
        <v>0</v>
      </c>
      <c r="AC159" s="490"/>
      <c r="AD159" s="56"/>
      <c r="AE159" s="485"/>
      <c r="AF159" s="491"/>
      <c r="AG159" s="492">
        <v>0</v>
      </c>
      <c r="AH159" s="490"/>
      <c r="AI159" s="56"/>
      <c r="AJ159" s="485"/>
      <c r="AK159" s="491"/>
      <c r="AL159" s="492">
        <v>0</v>
      </c>
      <c r="AM159" s="490"/>
      <c r="AN159" s="56"/>
      <c r="AO159" s="485"/>
      <c r="AP159" s="491"/>
      <c r="AQ159" s="492">
        <v>0</v>
      </c>
      <c r="AR159" s="490"/>
      <c r="AS159" s="56"/>
      <c r="AT159" s="485"/>
      <c r="AU159" s="491"/>
      <c r="AV159" s="492">
        <v>0</v>
      </c>
      <c r="AW159" s="490"/>
      <c r="AX159" s="56"/>
      <c r="AY159" s="485"/>
      <c r="AZ159" s="491"/>
      <c r="BA159" s="492">
        <v>0</v>
      </c>
      <c r="BB159" s="490"/>
      <c r="BC159" s="56"/>
      <c r="BD159" s="485"/>
      <c r="BE159" s="491"/>
      <c r="BF159" s="492">
        <v>0</v>
      </c>
      <c r="BG159" s="490"/>
      <c r="BH159" s="56"/>
      <c r="BI159" s="485"/>
      <c r="BJ159" s="491"/>
      <c r="BK159" s="492">
        <v>0</v>
      </c>
      <c r="BL159" s="490"/>
      <c r="BM159" s="56"/>
      <c r="BN159" s="485"/>
      <c r="BO159" s="491"/>
      <c r="BP159" s="492">
        <v>0</v>
      </c>
      <c r="BQ159" s="490"/>
      <c r="BR159" s="56"/>
      <c r="BS159" s="485"/>
      <c r="BT159" s="491"/>
      <c r="BU159" s="492">
        <v>0</v>
      </c>
      <c r="BV159" s="490"/>
      <c r="BW159" s="56"/>
      <c r="BX159" s="485"/>
      <c r="BY159" s="491"/>
      <c r="BZ159" s="492">
        <v>0</v>
      </c>
      <c r="CA159" s="490"/>
      <c r="CB159" s="56"/>
      <c r="CC159" s="485"/>
      <c r="CD159" s="491"/>
      <c r="CE159" s="492">
        <v>0</v>
      </c>
      <c r="CF159" s="490"/>
      <c r="CG159" s="56"/>
      <c r="CH159" s="485"/>
      <c r="CI159" s="491"/>
      <c r="CJ159" s="492">
        <v>0</v>
      </c>
      <c r="CK159" s="490"/>
      <c r="CL159" s="56"/>
      <c r="CM159" s="485"/>
      <c r="CN159" s="491"/>
      <c r="CO159" s="492">
        <v>0</v>
      </c>
      <c r="CP159" s="490"/>
      <c r="CQ159" s="56"/>
      <c r="CR159" s="485"/>
      <c r="CS159" s="491"/>
      <c r="CT159" s="492">
        <v>0</v>
      </c>
      <c r="CU159" s="490"/>
      <c r="CV159" s="56"/>
      <c r="CW159" s="485"/>
      <c r="CX159" s="491"/>
      <c r="CY159" s="492">
        <v>0</v>
      </c>
      <c r="CZ159" s="490"/>
      <c r="DA159" s="56"/>
      <c r="DB159" s="485"/>
      <c r="DC159" s="491"/>
      <c r="DD159" s="492">
        <v>0</v>
      </c>
      <c r="DE159" s="490"/>
      <c r="DF159" s="56"/>
      <c r="DG159" s="485"/>
      <c r="DH159" s="491"/>
      <c r="DI159" s="492">
        <v>0</v>
      </c>
      <c r="DJ159" s="490"/>
      <c r="DK159" s="56"/>
      <c r="DL159" s="485"/>
      <c r="DM159" s="491"/>
      <c r="DN159" s="492">
        <v>0</v>
      </c>
      <c r="DO159" s="490"/>
      <c r="DP159" s="56"/>
      <c r="DQ159" s="485"/>
      <c r="DR159" s="491"/>
      <c r="DS159" s="492">
        <v>0</v>
      </c>
      <c r="DT159" s="490"/>
      <c r="DU159" s="56"/>
      <c r="DV159" s="485"/>
      <c r="DW159" s="491"/>
      <c r="DX159" s="492">
        <v>0</v>
      </c>
      <c r="DY159" s="490"/>
      <c r="DZ159" s="56"/>
      <c r="EA159" s="485"/>
      <c r="EB159" s="491"/>
      <c r="EC159" s="492">
        <v>0</v>
      </c>
      <c r="ED159" s="490"/>
      <c r="EE159" s="56"/>
      <c r="EF159" s="485"/>
      <c r="EG159" s="491"/>
      <c r="EH159" s="492">
        <v>0</v>
      </c>
      <c r="EI159" s="490"/>
      <c r="EJ159" s="56"/>
      <c r="EK159" s="485"/>
      <c r="EL159" s="491"/>
      <c r="EM159" s="492">
        <v>0</v>
      </c>
      <c r="EN159" s="518"/>
      <c r="EP159" s="144"/>
    </row>
    <row r="160" spans="4:146" hidden="1" x14ac:dyDescent="0.3">
      <c r="D160" s="498"/>
      <c r="F160" s="400"/>
      <c r="H160" s="56"/>
      <c r="I160" s="56"/>
      <c r="J160" s="56"/>
      <c r="K160" s="485"/>
      <c r="L160" s="56"/>
      <c r="M160" s="56"/>
      <c r="N160" s="56"/>
      <c r="O160" s="56"/>
      <c r="P160" s="485"/>
      <c r="Q160" s="56"/>
      <c r="R160" s="56"/>
      <c r="S160" s="56"/>
      <c r="T160" s="56"/>
      <c r="U160" s="485"/>
      <c r="V160" s="56"/>
      <c r="W160" s="56"/>
      <c r="X160" s="56"/>
      <c r="Y160" s="56"/>
      <c r="Z160" s="485"/>
      <c r="AA160" s="56"/>
      <c r="AB160" s="56"/>
      <c r="AC160" s="56"/>
      <c r="AD160" s="56"/>
      <c r="AE160" s="485"/>
      <c r="AF160" s="56"/>
      <c r="AG160" s="56"/>
      <c r="AH160" s="56"/>
      <c r="AI160" s="56"/>
      <c r="AJ160" s="485"/>
      <c r="AK160" s="56"/>
      <c r="AL160" s="56"/>
      <c r="AM160" s="56"/>
      <c r="AN160" s="56"/>
      <c r="AO160" s="485"/>
      <c r="AP160" s="56"/>
      <c r="AQ160" s="56"/>
      <c r="AR160" s="56"/>
      <c r="AS160" s="56"/>
      <c r="AT160" s="485"/>
      <c r="AU160" s="56"/>
      <c r="AV160" s="56"/>
      <c r="AW160" s="56"/>
      <c r="AX160" s="56"/>
      <c r="AY160" s="485"/>
      <c r="AZ160" s="56"/>
      <c r="BA160" s="56"/>
      <c r="BB160" s="56"/>
      <c r="BC160" s="56"/>
      <c r="BD160" s="485"/>
      <c r="BE160" s="56"/>
      <c r="BF160" s="56"/>
      <c r="BG160" s="56"/>
      <c r="BH160" s="56"/>
      <c r="BI160" s="485"/>
      <c r="BJ160" s="56"/>
      <c r="BK160" s="56"/>
      <c r="BL160" s="56"/>
      <c r="BM160" s="56"/>
      <c r="BN160" s="485"/>
      <c r="BO160" s="56"/>
      <c r="BP160" s="56"/>
      <c r="BQ160" s="56"/>
      <c r="BR160" s="56"/>
      <c r="BS160" s="485"/>
      <c r="BT160" s="56"/>
      <c r="BU160" s="56"/>
      <c r="BV160" s="56"/>
      <c r="BW160" s="56"/>
      <c r="BX160" s="485"/>
      <c r="BY160" s="56"/>
      <c r="BZ160" s="56"/>
      <c r="CA160" s="56"/>
      <c r="CB160" s="56"/>
      <c r="CC160" s="485"/>
      <c r="CD160" s="56"/>
      <c r="CE160" s="56"/>
      <c r="CF160" s="56"/>
      <c r="CG160" s="56"/>
      <c r="CH160" s="485"/>
      <c r="CI160" s="56"/>
      <c r="CJ160" s="56"/>
      <c r="CK160" s="56"/>
      <c r="CL160" s="56"/>
      <c r="CM160" s="485"/>
      <c r="CN160" s="56"/>
      <c r="CO160" s="56"/>
      <c r="CP160" s="56"/>
      <c r="CQ160" s="56"/>
      <c r="CR160" s="485"/>
      <c r="CS160" s="56"/>
      <c r="CT160" s="56"/>
      <c r="CU160" s="56"/>
      <c r="CV160" s="56"/>
      <c r="CW160" s="485"/>
      <c r="CX160" s="56"/>
      <c r="CY160" s="56"/>
      <c r="CZ160" s="56"/>
      <c r="DA160" s="56"/>
      <c r="DB160" s="485"/>
      <c r="DC160" s="56"/>
      <c r="DD160" s="56"/>
      <c r="DE160" s="56"/>
      <c r="DF160" s="56"/>
      <c r="DG160" s="485"/>
      <c r="DH160" s="56"/>
      <c r="DI160" s="56"/>
      <c r="DJ160" s="56"/>
      <c r="DK160" s="56"/>
      <c r="DL160" s="485"/>
      <c r="DM160" s="56"/>
      <c r="DN160" s="56"/>
      <c r="DO160" s="56"/>
      <c r="DP160" s="56"/>
      <c r="DQ160" s="485"/>
      <c r="DR160" s="56"/>
      <c r="DS160" s="56"/>
      <c r="DT160" s="56"/>
      <c r="DU160" s="56"/>
      <c r="DV160" s="485"/>
      <c r="DW160" s="56"/>
      <c r="DX160" s="56"/>
      <c r="DY160" s="56"/>
      <c r="DZ160" s="56"/>
      <c r="EA160" s="485"/>
      <c r="EB160" s="56"/>
      <c r="EC160" s="56"/>
      <c r="ED160" s="56"/>
      <c r="EE160" s="56"/>
      <c r="EF160" s="485"/>
      <c r="EG160" s="56"/>
      <c r="EH160" s="56"/>
      <c r="EI160" s="56"/>
      <c r="EJ160" s="56"/>
      <c r="EK160" s="485"/>
      <c r="EL160" s="56"/>
      <c r="EM160" s="56"/>
      <c r="EP160" s="144"/>
    </row>
    <row r="161" spans="4:146" hidden="1" x14ac:dyDescent="0.3">
      <c r="D161" s="498" t="s">
        <v>430</v>
      </c>
      <c r="F161" s="400"/>
      <c r="H161" s="56">
        <v>0</v>
      </c>
      <c r="I161" s="56"/>
      <c r="J161" s="56"/>
      <c r="K161" s="485"/>
      <c r="L161" s="56"/>
      <c r="M161" s="56">
        <v>0</v>
      </c>
      <c r="N161" s="56"/>
      <c r="O161" s="56"/>
      <c r="P161" s="485"/>
      <c r="Q161" s="56"/>
      <c r="R161" s="56">
        <v>0</v>
      </c>
      <c r="S161" s="56"/>
      <c r="T161" s="56"/>
      <c r="U161" s="485"/>
      <c r="V161" s="56"/>
      <c r="W161" s="56">
        <v>0</v>
      </c>
      <c r="X161" s="56"/>
      <c r="Y161" s="56"/>
      <c r="Z161" s="485"/>
      <c r="AA161" s="56"/>
      <c r="AB161" s="56">
        <v>0</v>
      </c>
      <c r="AC161" s="56"/>
      <c r="AD161" s="56"/>
      <c r="AE161" s="485"/>
      <c r="AF161" s="56"/>
      <c r="AG161" s="56">
        <v>0</v>
      </c>
      <c r="AH161" s="56"/>
      <c r="AI161" s="56"/>
      <c r="AJ161" s="485"/>
      <c r="AK161" s="56"/>
      <c r="AL161" s="56">
        <v>0</v>
      </c>
      <c r="AM161" s="56"/>
      <c r="AN161" s="56"/>
      <c r="AO161" s="485"/>
      <c r="AP161" s="56"/>
      <c r="AQ161" s="56">
        <v>0</v>
      </c>
      <c r="AR161" s="56"/>
      <c r="AS161" s="56"/>
      <c r="AT161" s="485"/>
      <c r="AU161" s="56"/>
      <c r="AV161" s="56">
        <v>0</v>
      </c>
      <c r="AW161" s="56"/>
      <c r="AX161" s="56"/>
      <c r="AY161" s="485"/>
      <c r="AZ161" s="56"/>
      <c r="BA161" s="56">
        <v>0</v>
      </c>
      <c r="BB161" s="56"/>
      <c r="BC161" s="56"/>
      <c r="BD161" s="485"/>
      <c r="BE161" s="56"/>
      <c r="BF161" s="56">
        <v>0</v>
      </c>
      <c r="BG161" s="56"/>
      <c r="BH161" s="56"/>
      <c r="BI161" s="485"/>
      <c r="BJ161" s="56"/>
      <c r="BK161" s="56">
        <v>0</v>
      </c>
      <c r="BL161" s="56"/>
      <c r="BM161" s="56"/>
      <c r="BN161" s="485"/>
      <c r="BO161" s="56"/>
      <c r="BP161" s="56">
        <v>0</v>
      </c>
      <c r="BQ161" s="56"/>
      <c r="BR161" s="56"/>
      <c r="BS161" s="485"/>
      <c r="BT161" s="56"/>
      <c r="BU161" s="56">
        <v>0</v>
      </c>
      <c r="BV161" s="56"/>
      <c r="BW161" s="56"/>
      <c r="BX161" s="485"/>
      <c r="BY161" s="56"/>
      <c r="BZ161" s="56">
        <v>0</v>
      </c>
      <c r="CA161" s="56"/>
      <c r="CB161" s="56"/>
      <c r="CC161" s="485"/>
      <c r="CD161" s="56"/>
      <c r="CE161" s="56">
        <v>0</v>
      </c>
      <c r="CF161" s="56"/>
      <c r="CG161" s="56"/>
      <c r="CH161" s="485"/>
      <c r="CI161" s="56"/>
      <c r="CJ161" s="56">
        <v>0</v>
      </c>
      <c r="CK161" s="56"/>
      <c r="CL161" s="56"/>
      <c r="CM161" s="485"/>
      <c r="CN161" s="56"/>
      <c r="CO161" s="56">
        <v>0</v>
      </c>
      <c r="CP161" s="56"/>
      <c r="CQ161" s="56"/>
      <c r="CR161" s="485"/>
      <c r="CS161" s="56"/>
      <c r="CT161" s="56">
        <v>0</v>
      </c>
      <c r="CU161" s="56"/>
      <c r="CV161" s="56"/>
      <c r="CW161" s="485"/>
      <c r="CX161" s="56"/>
      <c r="CY161" s="56">
        <v>0</v>
      </c>
      <c r="CZ161" s="56"/>
      <c r="DA161" s="56"/>
      <c r="DB161" s="485"/>
      <c r="DC161" s="56"/>
      <c r="DD161" s="56">
        <v>0</v>
      </c>
      <c r="DE161" s="56"/>
      <c r="DF161" s="56"/>
      <c r="DG161" s="485"/>
      <c r="DH161" s="56"/>
      <c r="DI161" s="56">
        <v>0</v>
      </c>
      <c r="DJ161" s="56"/>
      <c r="DK161" s="56"/>
      <c r="DL161" s="485"/>
      <c r="DM161" s="56"/>
      <c r="DN161" s="56">
        <v>0</v>
      </c>
      <c r="DO161" s="56"/>
      <c r="DP161" s="56"/>
      <c r="DQ161" s="485"/>
      <c r="DR161" s="56"/>
      <c r="DS161" s="56">
        <v>0</v>
      </c>
      <c r="DT161" s="56"/>
      <c r="DU161" s="56"/>
      <c r="DV161" s="485"/>
      <c r="DW161" s="56"/>
      <c r="DX161" s="56">
        <v>0</v>
      </c>
      <c r="DY161" s="56"/>
      <c r="DZ161" s="56"/>
      <c r="EA161" s="485"/>
      <c r="EB161" s="56"/>
      <c r="EC161" s="56">
        <v>0</v>
      </c>
      <c r="ED161" s="56"/>
      <c r="EE161" s="56"/>
      <c r="EF161" s="485"/>
      <c r="EG161" s="56"/>
      <c r="EH161" s="56">
        <v>0</v>
      </c>
      <c r="EI161" s="56"/>
      <c r="EJ161" s="56"/>
      <c r="EK161" s="485"/>
      <c r="EL161" s="56"/>
      <c r="EM161" s="56">
        <v>0</v>
      </c>
      <c r="EP161" s="144"/>
    </row>
    <row r="162" spans="4:146" hidden="1" x14ac:dyDescent="0.3">
      <c r="D162" s="498" t="s">
        <v>362</v>
      </c>
      <c r="F162" s="400"/>
      <c r="G162" s="488"/>
      <c r="H162" s="492">
        <v>0</v>
      </c>
      <c r="I162" s="490"/>
      <c r="J162" s="56"/>
      <c r="K162" s="485"/>
      <c r="L162" s="491"/>
      <c r="M162" s="492">
        <v>0</v>
      </c>
      <c r="N162" s="490"/>
      <c r="O162" s="56"/>
      <c r="P162" s="485"/>
      <c r="Q162" s="491"/>
      <c r="R162" s="492">
        <v>0</v>
      </c>
      <c r="S162" s="490"/>
      <c r="T162" s="56"/>
      <c r="U162" s="485"/>
      <c r="V162" s="491"/>
      <c r="W162" s="492">
        <v>0</v>
      </c>
      <c r="X162" s="490"/>
      <c r="Y162" s="56"/>
      <c r="Z162" s="485"/>
      <c r="AA162" s="491"/>
      <c r="AB162" s="492">
        <v>0</v>
      </c>
      <c r="AC162" s="490"/>
      <c r="AD162" s="56"/>
      <c r="AE162" s="485"/>
      <c r="AF162" s="491"/>
      <c r="AG162" s="492">
        <v>0</v>
      </c>
      <c r="AH162" s="490"/>
      <c r="AI162" s="56"/>
      <c r="AJ162" s="485"/>
      <c r="AK162" s="491"/>
      <c r="AL162" s="492">
        <v>0</v>
      </c>
      <c r="AM162" s="490"/>
      <c r="AN162" s="56"/>
      <c r="AO162" s="485"/>
      <c r="AP162" s="491"/>
      <c r="AQ162" s="492">
        <v>0</v>
      </c>
      <c r="AR162" s="490"/>
      <c r="AS162" s="56"/>
      <c r="AT162" s="485"/>
      <c r="AU162" s="491"/>
      <c r="AV162" s="492">
        <v>0</v>
      </c>
      <c r="AW162" s="490"/>
      <c r="AX162" s="56"/>
      <c r="AY162" s="485"/>
      <c r="AZ162" s="491"/>
      <c r="BA162" s="492">
        <v>0</v>
      </c>
      <c r="BB162" s="490"/>
      <c r="BC162" s="56"/>
      <c r="BD162" s="485"/>
      <c r="BE162" s="491"/>
      <c r="BF162" s="492">
        <v>0</v>
      </c>
      <c r="BG162" s="490"/>
      <c r="BH162" s="56"/>
      <c r="BI162" s="485"/>
      <c r="BJ162" s="491"/>
      <c r="BK162" s="492">
        <v>0</v>
      </c>
      <c r="BL162" s="490"/>
      <c r="BM162" s="56"/>
      <c r="BN162" s="485"/>
      <c r="BO162" s="491"/>
      <c r="BP162" s="492">
        <v>0</v>
      </c>
      <c r="BQ162" s="490"/>
      <c r="BR162" s="56"/>
      <c r="BS162" s="485"/>
      <c r="BT162" s="491"/>
      <c r="BU162" s="492">
        <v>0</v>
      </c>
      <c r="BV162" s="490"/>
      <c r="BW162" s="56"/>
      <c r="BX162" s="485"/>
      <c r="BY162" s="491"/>
      <c r="BZ162" s="492">
        <v>0</v>
      </c>
      <c r="CA162" s="490"/>
      <c r="CB162" s="56"/>
      <c r="CC162" s="485"/>
      <c r="CD162" s="491"/>
      <c r="CE162" s="492">
        <v>0</v>
      </c>
      <c r="CF162" s="490"/>
      <c r="CG162" s="56"/>
      <c r="CH162" s="485"/>
      <c r="CI162" s="491"/>
      <c r="CJ162" s="492">
        <v>0</v>
      </c>
      <c r="CK162" s="490"/>
      <c r="CL162" s="56"/>
      <c r="CM162" s="485"/>
      <c r="CN162" s="491"/>
      <c r="CO162" s="492">
        <v>0</v>
      </c>
      <c r="CP162" s="490"/>
      <c r="CQ162" s="56"/>
      <c r="CR162" s="485"/>
      <c r="CS162" s="491"/>
      <c r="CT162" s="492">
        <v>0</v>
      </c>
      <c r="CU162" s="490"/>
      <c r="CV162" s="56"/>
      <c r="CW162" s="485"/>
      <c r="CX162" s="491"/>
      <c r="CY162" s="492">
        <v>0</v>
      </c>
      <c r="CZ162" s="490"/>
      <c r="DA162" s="56"/>
      <c r="DB162" s="485"/>
      <c r="DC162" s="491"/>
      <c r="DD162" s="492">
        <v>0</v>
      </c>
      <c r="DE162" s="490"/>
      <c r="DF162" s="56"/>
      <c r="DG162" s="485"/>
      <c r="DH162" s="491"/>
      <c r="DI162" s="492">
        <v>0</v>
      </c>
      <c r="DJ162" s="490"/>
      <c r="DK162" s="56"/>
      <c r="DL162" s="485"/>
      <c r="DM162" s="491"/>
      <c r="DN162" s="492">
        <v>0</v>
      </c>
      <c r="DO162" s="490"/>
      <c r="DP162" s="56"/>
      <c r="DQ162" s="485"/>
      <c r="DR162" s="491"/>
      <c r="DS162" s="492">
        <v>0</v>
      </c>
      <c r="DT162" s="490"/>
      <c r="DU162" s="56"/>
      <c r="DV162" s="485"/>
      <c r="DW162" s="491"/>
      <c r="DX162" s="492">
        <v>0</v>
      </c>
      <c r="DY162" s="490"/>
      <c r="DZ162" s="56"/>
      <c r="EA162" s="485"/>
      <c r="EB162" s="491"/>
      <c r="EC162" s="492">
        <v>0</v>
      </c>
      <c r="ED162" s="490"/>
      <c r="EE162" s="56"/>
      <c r="EF162" s="485"/>
      <c r="EG162" s="491"/>
      <c r="EH162" s="492">
        <v>0</v>
      </c>
      <c r="EI162" s="490"/>
      <c r="EJ162" s="56"/>
      <c r="EK162" s="485"/>
      <c r="EL162" s="491"/>
      <c r="EM162" s="492">
        <v>0</v>
      </c>
      <c r="EN162" s="518"/>
      <c r="EP162" s="144"/>
    </row>
    <row r="163" spans="4:146" hidden="1" x14ac:dyDescent="0.3">
      <c r="D163" s="498"/>
      <c r="F163" s="400"/>
      <c r="H163" s="56"/>
      <c r="I163" s="56"/>
      <c r="J163" s="56"/>
      <c r="K163" s="485"/>
      <c r="L163" s="56"/>
      <c r="M163" s="56"/>
      <c r="N163" s="56"/>
      <c r="O163" s="56"/>
      <c r="P163" s="485"/>
      <c r="Q163" s="56"/>
      <c r="R163" s="56"/>
      <c r="S163" s="56"/>
      <c r="T163" s="56"/>
      <c r="U163" s="485"/>
      <c r="V163" s="56"/>
      <c r="W163" s="56"/>
      <c r="X163" s="56"/>
      <c r="Y163" s="56"/>
      <c r="Z163" s="485"/>
      <c r="AA163" s="56"/>
      <c r="AB163" s="56"/>
      <c r="AC163" s="56"/>
      <c r="AD163" s="56"/>
      <c r="AE163" s="485"/>
      <c r="AF163" s="56"/>
      <c r="AG163" s="56"/>
      <c r="AH163" s="56"/>
      <c r="AI163" s="56"/>
      <c r="AJ163" s="485"/>
      <c r="AK163" s="56"/>
      <c r="AL163" s="56"/>
      <c r="AM163" s="56"/>
      <c r="AN163" s="56"/>
      <c r="AO163" s="485"/>
      <c r="AP163" s="56"/>
      <c r="AQ163" s="56"/>
      <c r="AR163" s="56"/>
      <c r="AS163" s="56"/>
      <c r="AT163" s="485"/>
      <c r="AU163" s="56"/>
      <c r="AV163" s="56"/>
      <c r="AW163" s="56"/>
      <c r="AX163" s="56"/>
      <c r="AY163" s="485"/>
      <c r="AZ163" s="56"/>
      <c r="BA163" s="56"/>
      <c r="BB163" s="56"/>
      <c r="BC163" s="56"/>
      <c r="BD163" s="485"/>
      <c r="BE163" s="56"/>
      <c r="BF163" s="56"/>
      <c r="BG163" s="56"/>
      <c r="BH163" s="56"/>
      <c r="BI163" s="485"/>
      <c r="BJ163" s="56"/>
      <c r="BK163" s="56"/>
      <c r="BL163" s="56"/>
      <c r="BM163" s="56"/>
      <c r="BN163" s="485"/>
      <c r="BO163" s="56"/>
      <c r="BP163" s="56"/>
      <c r="BQ163" s="56"/>
      <c r="BR163" s="56"/>
      <c r="BS163" s="485"/>
      <c r="BT163" s="56"/>
      <c r="BU163" s="56"/>
      <c r="BV163" s="56"/>
      <c r="BW163" s="56"/>
      <c r="BX163" s="485"/>
      <c r="BY163" s="56"/>
      <c r="BZ163" s="56"/>
      <c r="CA163" s="56"/>
      <c r="CB163" s="56"/>
      <c r="CC163" s="485"/>
      <c r="CD163" s="56"/>
      <c r="CE163" s="56"/>
      <c r="CF163" s="56"/>
      <c r="CG163" s="56"/>
      <c r="CH163" s="485"/>
      <c r="CI163" s="56"/>
      <c r="CJ163" s="56"/>
      <c r="CK163" s="56"/>
      <c r="CL163" s="56"/>
      <c r="CM163" s="485"/>
      <c r="CN163" s="56"/>
      <c r="CO163" s="56"/>
      <c r="CP163" s="56"/>
      <c r="CQ163" s="56"/>
      <c r="CR163" s="485"/>
      <c r="CS163" s="56"/>
      <c r="CT163" s="56"/>
      <c r="CU163" s="56"/>
      <c r="CV163" s="56"/>
      <c r="CW163" s="485"/>
      <c r="CX163" s="56"/>
      <c r="CY163" s="56"/>
      <c r="CZ163" s="56"/>
      <c r="DA163" s="56"/>
      <c r="DB163" s="485"/>
      <c r="DC163" s="56"/>
      <c r="DD163" s="56"/>
      <c r="DE163" s="56"/>
      <c r="DF163" s="56"/>
      <c r="DG163" s="485"/>
      <c r="DH163" s="56"/>
      <c r="DI163" s="56"/>
      <c r="DJ163" s="56"/>
      <c r="DK163" s="56"/>
      <c r="DL163" s="485"/>
      <c r="DM163" s="56"/>
      <c r="DN163" s="56"/>
      <c r="DO163" s="56"/>
      <c r="DP163" s="56"/>
      <c r="DQ163" s="485"/>
      <c r="DR163" s="56"/>
      <c r="DS163" s="56"/>
      <c r="DT163" s="56"/>
      <c r="DU163" s="56"/>
      <c r="DV163" s="485"/>
      <c r="DW163" s="56"/>
      <c r="DX163" s="56"/>
      <c r="DY163" s="56"/>
      <c r="DZ163" s="56"/>
      <c r="EA163" s="485"/>
      <c r="EB163" s="56"/>
      <c r="EC163" s="56"/>
      <c r="ED163" s="56"/>
      <c r="EE163" s="56"/>
      <c r="EF163" s="485"/>
      <c r="EG163" s="56"/>
      <c r="EH163" s="56"/>
      <c r="EI163" s="56"/>
      <c r="EJ163" s="56"/>
      <c r="EK163" s="485"/>
      <c r="EL163" s="56"/>
      <c r="EM163" s="56"/>
      <c r="EP163" s="144"/>
    </row>
    <row r="164" spans="4:146" x14ac:dyDescent="0.3">
      <c r="D164" s="144" t="s">
        <v>375</v>
      </c>
      <c r="F164" s="400"/>
      <c r="H164" s="56">
        <v>0</v>
      </c>
      <c r="I164" s="56"/>
      <c r="J164" s="56"/>
      <c r="K164" s="485"/>
      <c r="L164" s="56"/>
      <c r="M164" s="56">
        <v>0</v>
      </c>
      <c r="N164" s="56"/>
      <c r="O164" s="56"/>
      <c r="P164" s="485"/>
      <c r="Q164" s="56"/>
      <c r="R164" s="56">
        <v>196067</v>
      </c>
      <c r="S164" s="56"/>
      <c r="T164" s="56"/>
      <c r="U164" s="485"/>
      <c r="V164" s="56"/>
      <c r="W164" s="56">
        <v>0</v>
      </c>
      <c r="X164" s="56"/>
      <c r="Y164" s="56"/>
      <c r="Z164" s="485"/>
      <c r="AA164" s="56"/>
      <c r="AB164" s="56">
        <v>0</v>
      </c>
      <c r="AC164" s="56"/>
      <c r="AD164" s="56"/>
      <c r="AE164" s="485"/>
      <c r="AF164" s="56"/>
      <c r="AG164" s="56">
        <v>0</v>
      </c>
      <c r="AH164" s="56"/>
      <c r="AI164" s="56"/>
      <c r="AJ164" s="485"/>
      <c r="AK164" s="56"/>
      <c r="AL164" s="56">
        <v>0</v>
      </c>
      <c r="AM164" s="56"/>
      <c r="AN164" s="56"/>
      <c r="AO164" s="485"/>
      <c r="AP164" s="56"/>
      <c r="AQ164" s="56">
        <v>0</v>
      </c>
      <c r="AR164" s="56"/>
      <c r="AS164" s="56"/>
      <c r="AT164" s="485"/>
      <c r="AU164" s="56"/>
      <c r="AV164" s="56">
        <v>0</v>
      </c>
      <c r="AW164" s="56"/>
      <c r="AX164" s="56"/>
      <c r="AY164" s="485"/>
      <c r="AZ164" s="56"/>
      <c r="BA164" s="56">
        <v>0</v>
      </c>
      <c r="BB164" s="56"/>
      <c r="BC164" s="56"/>
      <c r="BD164" s="485"/>
      <c r="BE164" s="56"/>
      <c r="BF164" s="56">
        <v>0</v>
      </c>
      <c r="BG164" s="56"/>
      <c r="BH164" s="56"/>
      <c r="BI164" s="485"/>
      <c r="BJ164" s="56"/>
      <c r="BK164" s="56">
        <v>0</v>
      </c>
      <c r="BL164" s="56"/>
      <c r="BM164" s="56"/>
      <c r="BN164" s="485"/>
      <c r="BO164" s="56"/>
      <c r="BP164" s="56">
        <v>0</v>
      </c>
      <c r="BQ164" s="56"/>
      <c r="BR164" s="56"/>
      <c r="BS164" s="485"/>
      <c r="BT164" s="56"/>
      <c r="BU164" s="56">
        <v>196067</v>
      </c>
      <c r="BV164" s="56"/>
      <c r="BW164" s="56"/>
      <c r="BX164" s="485"/>
      <c r="BY164" s="56"/>
      <c r="BZ164" s="56">
        <v>3739382</v>
      </c>
      <c r="CA164" s="56"/>
      <c r="CB164" s="56"/>
      <c r="CC164" s="485"/>
      <c r="CD164" s="56"/>
      <c r="CE164" s="56">
        <v>359624</v>
      </c>
      <c r="CF164" s="56"/>
      <c r="CG164" s="56"/>
      <c r="CH164" s="485"/>
      <c r="CI164" s="56"/>
      <c r="CJ164" s="56">
        <v>38537</v>
      </c>
      <c r="CK164" s="56"/>
      <c r="CL164" s="56"/>
      <c r="CM164" s="485"/>
      <c r="CN164" s="56"/>
      <c r="CO164" s="56">
        <v>0</v>
      </c>
      <c r="CP164" s="56"/>
      <c r="CQ164" s="56"/>
      <c r="CR164" s="485"/>
      <c r="CS164" s="56"/>
      <c r="CT164" s="56">
        <v>0</v>
      </c>
      <c r="CU164" s="56"/>
      <c r="CV164" s="56"/>
      <c r="CW164" s="485"/>
      <c r="CX164" s="56"/>
      <c r="CY164" s="56">
        <v>0</v>
      </c>
      <c r="CZ164" s="56"/>
      <c r="DA164" s="56"/>
      <c r="DB164" s="485"/>
      <c r="DC164" s="56"/>
      <c r="DD164" s="56">
        <v>0</v>
      </c>
      <c r="DE164" s="56"/>
      <c r="DF164" s="56"/>
      <c r="DG164" s="485"/>
      <c r="DH164" s="56"/>
      <c r="DI164" s="56">
        <v>210979</v>
      </c>
      <c r="DJ164" s="56"/>
      <c r="DK164" s="56"/>
      <c r="DL164" s="485"/>
      <c r="DM164" s="56"/>
      <c r="DN164" s="56">
        <v>80929</v>
      </c>
      <c r="DO164" s="56"/>
      <c r="DP164" s="56"/>
      <c r="DQ164" s="485"/>
      <c r="DR164" s="56"/>
      <c r="DS164" s="56">
        <v>35099</v>
      </c>
      <c r="DT164" s="56"/>
      <c r="DU164" s="56"/>
      <c r="DV164" s="485"/>
      <c r="DW164" s="56"/>
      <c r="DX164" s="56">
        <v>845011</v>
      </c>
      <c r="DY164" s="56"/>
      <c r="DZ164" s="56"/>
      <c r="EA164" s="485"/>
      <c r="EB164" s="56"/>
      <c r="EC164" s="56">
        <v>2169203</v>
      </c>
      <c r="ED164" s="56"/>
      <c r="EE164" s="56"/>
      <c r="EF164" s="485"/>
      <c r="EG164" s="56"/>
      <c r="EH164" s="56">
        <v>0</v>
      </c>
      <c r="EI164" s="56"/>
      <c r="EJ164" s="56"/>
      <c r="EK164" s="485"/>
      <c r="EL164" s="56"/>
      <c r="EM164" s="56">
        <v>398161</v>
      </c>
      <c r="EP164" s="144"/>
    </row>
    <row r="165" spans="4:146" x14ac:dyDescent="0.3">
      <c r="D165" s="144" t="s">
        <v>362</v>
      </c>
      <c r="F165" s="400"/>
      <c r="G165" s="488"/>
      <c r="H165" s="492">
        <v>0</v>
      </c>
      <c r="I165" s="490"/>
      <c r="J165" s="56"/>
      <c r="K165" s="485"/>
      <c r="L165" s="491"/>
      <c r="M165" s="492">
        <v>0</v>
      </c>
      <c r="N165" s="490"/>
      <c r="O165" s="56"/>
      <c r="P165" s="485"/>
      <c r="Q165" s="491"/>
      <c r="R165" s="492">
        <v>196067</v>
      </c>
      <c r="S165" s="490"/>
      <c r="T165" s="56"/>
      <c r="U165" s="485"/>
      <c r="V165" s="491"/>
      <c r="W165" s="492">
        <v>0</v>
      </c>
      <c r="X165" s="490"/>
      <c r="Y165" s="56"/>
      <c r="Z165" s="485"/>
      <c r="AA165" s="491"/>
      <c r="AB165" s="492">
        <v>0</v>
      </c>
      <c r="AC165" s="490"/>
      <c r="AD165" s="56"/>
      <c r="AE165" s="485"/>
      <c r="AF165" s="491"/>
      <c r="AG165" s="492">
        <v>0</v>
      </c>
      <c r="AH165" s="490"/>
      <c r="AI165" s="56"/>
      <c r="AJ165" s="485"/>
      <c r="AK165" s="491"/>
      <c r="AL165" s="492">
        <v>0</v>
      </c>
      <c r="AM165" s="490"/>
      <c r="AN165" s="56"/>
      <c r="AO165" s="485"/>
      <c r="AP165" s="491"/>
      <c r="AQ165" s="492">
        <v>0</v>
      </c>
      <c r="AR165" s="490"/>
      <c r="AS165" s="56"/>
      <c r="AT165" s="485"/>
      <c r="AU165" s="491"/>
      <c r="AV165" s="492">
        <v>0</v>
      </c>
      <c r="AW165" s="490"/>
      <c r="AX165" s="56"/>
      <c r="AY165" s="485"/>
      <c r="AZ165" s="491"/>
      <c r="BA165" s="492">
        <v>0</v>
      </c>
      <c r="BB165" s="490"/>
      <c r="BC165" s="56"/>
      <c r="BD165" s="485"/>
      <c r="BE165" s="491"/>
      <c r="BF165" s="492">
        <v>0</v>
      </c>
      <c r="BG165" s="490"/>
      <c r="BH165" s="56"/>
      <c r="BI165" s="485"/>
      <c r="BJ165" s="491"/>
      <c r="BK165" s="492">
        <v>0</v>
      </c>
      <c r="BL165" s="490"/>
      <c r="BM165" s="56"/>
      <c r="BN165" s="485"/>
      <c r="BO165" s="491"/>
      <c r="BP165" s="492">
        <v>0</v>
      </c>
      <c r="BQ165" s="490"/>
      <c r="BR165" s="56"/>
      <c r="BS165" s="485"/>
      <c r="BT165" s="491"/>
      <c r="BU165" s="492">
        <v>196067</v>
      </c>
      <c r="BV165" s="490"/>
      <c r="BW165" s="56"/>
      <c r="BX165" s="485"/>
      <c r="BY165" s="491"/>
      <c r="BZ165" s="492">
        <v>3739382</v>
      </c>
      <c r="CA165" s="490"/>
      <c r="CB165" s="56"/>
      <c r="CC165" s="485"/>
      <c r="CD165" s="491"/>
      <c r="CE165" s="492">
        <v>359624</v>
      </c>
      <c r="CF165" s="490"/>
      <c r="CG165" s="56"/>
      <c r="CH165" s="485"/>
      <c r="CI165" s="491"/>
      <c r="CJ165" s="492">
        <v>38537</v>
      </c>
      <c r="CK165" s="490"/>
      <c r="CL165" s="56"/>
      <c r="CM165" s="485"/>
      <c r="CN165" s="491"/>
      <c r="CO165" s="492">
        <v>0</v>
      </c>
      <c r="CP165" s="490"/>
      <c r="CQ165" s="56"/>
      <c r="CR165" s="485"/>
      <c r="CS165" s="491"/>
      <c r="CT165" s="492">
        <v>0</v>
      </c>
      <c r="CU165" s="490"/>
      <c r="CV165" s="56"/>
      <c r="CW165" s="485"/>
      <c r="CX165" s="491"/>
      <c r="CY165" s="492">
        <v>0</v>
      </c>
      <c r="CZ165" s="490"/>
      <c r="DA165" s="56"/>
      <c r="DB165" s="485"/>
      <c r="DC165" s="491"/>
      <c r="DD165" s="492">
        <v>0</v>
      </c>
      <c r="DE165" s="490"/>
      <c r="DF165" s="56"/>
      <c r="DG165" s="485"/>
      <c r="DH165" s="491"/>
      <c r="DI165" s="492">
        <v>210979</v>
      </c>
      <c r="DJ165" s="490"/>
      <c r="DK165" s="56"/>
      <c r="DL165" s="485"/>
      <c r="DM165" s="491"/>
      <c r="DN165" s="492">
        <v>80929</v>
      </c>
      <c r="DO165" s="490"/>
      <c r="DP165" s="56"/>
      <c r="DQ165" s="485"/>
      <c r="DR165" s="491"/>
      <c r="DS165" s="492">
        <v>35099</v>
      </c>
      <c r="DT165" s="490"/>
      <c r="DU165" s="56"/>
      <c r="DV165" s="485"/>
      <c r="DW165" s="491"/>
      <c r="DX165" s="492">
        <v>845011</v>
      </c>
      <c r="DY165" s="490"/>
      <c r="DZ165" s="56"/>
      <c r="EA165" s="485"/>
      <c r="EB165" s="491"/>
      <c r="EC165" s="492">
        <v>2169203</v>
      </c>
      <c r="ED165" s="490"/>
      <c r="EE165" s="56"/>
      <c r="EF165" s="485"/>
      <c r="EG165" s="491"/>
      <c r="EH165" s="492">
        <v>0</v>
      </c>
      <c r="EI165" s="490"/>
      <c r="EJ165" s="56"/>
      <c r="EK165" s="485"/>
      <c r="EL165" s="491"/>
      <c r="EM165" s="492">
        <v>398161</v>
      </c>
      <c r="EN165" s="518"/>
      <c r="EP165" s="144"/>
    </row>
    <row r="166" spans="4:146" ht="12.75" hidden="1" customHeight="1" x14ac:dyDescent="0.3">
      <c r="D166" s="498"/>
      <c r="F166" s="400"/>
      <c r="H166" s="56"/>
      <c r="I166" s="56"/>
      <c r="J166" s="56"/>
      <c r="K166" s="485"/>
      <c r="L166" s="56"/>
      <c r="M166" s="56"/>
      <c r="N166" s="56"/>
      <c r="O166" s="56"/>
      <c r="P166" s="485"/>
      <c r="Q166" s="56"/>
      <c r="R166" s="56"/>
      <c r="S166" s="56"/>
      <c r="T166" s="56"/>
      <c r="U166" s="485"/>
      <c r="V166" s="56"/>
      <c r="W166" s="56"/>
      <c r="X166" s="56"/>
      <c r="Y166" s="56"/>
      <c r="Z166" s="485"/>
      <c r="AA166" s="56"/>
      <c r="AB166" s="56"/>
      <c r="AC166" s="56"/>
      <c r="AD166" s="56"/>
      <c r="AE166" s="485"/>
      <c r="AF166" s="56"/>
      <c r="AG166" s="56"/>
      <c r="AH166" s="56"/>
      <c r="AI166" s="56"/>
      <c r="AJ166" s="485"/>
      <c r="AK166" s="56"/>
      <c r="AL166" s="56"/>
      <c r="AM166" s="56"/>
      <c r="AN166" s="56"/>
      <c r="AO166" s="485"/>
      <c r="AP166" s="56"/>
      <c r="AQ166" s="56"/>
      <c r="AR166" s="56"/>
      <c r="AS166" s="56"/>
      <c r="AT166" s="485"/>
      <c r="AU166" s="56"/>
      <c r="AV166" s="56"/>
      <c r="AW166" s="56"/>
      <c r="AX166" s="56"/>
      <c r="AY166" s="485"/>
      <c r="AZ166" s="56"/>
      <c r="BA166" s="56"/>
      <c r="BB166" s="56"/>
      <c r="BC166" s="56"/>
      <c r="BD166" s="485"/>
      <c r="BE166" s="56"/>
      <c r="BF166" s="56"/>
      <c r="BG166" s="56"/>
      <c r="BH166" s="56"/>
      <c r="BI166" s="485"/>
      <c r="BJ166" s="56"/>
      <c r="BK166" s="56"/>
      <c r="BL166" s="56"/>
      <c r="BM166" s="56"/>
      <c r="BN166" s="485"/>
      <c r="BO166" s="56"/>
      <c r="BP166" s="56"/>
      <c r="BQ166" s="56"/>
      <c r="BR166" s="56"/>
      <c r="BS166" s="485"/>
      <c r="BT166" s="56"/>
      <c r="BU166" s="56"/>
      <c r="BV166" s="56"/>
      <c r="BW166" s="56"/>
      <c r="BX166" s="485"/>
      <c r="BY166" s="56"/>
      <c r="BZ166" s="56"/>
      <c r="CA166" s="56"/>
      <c r="CB166" s="56"/>
      <c r="CC166" s="485"/>
      <c r="CD166" s="56"/>
      <c r="CE166" s="56"/>
      <c r="CF166" s="56"/>
      <c r="CG166" s="56"/>
      <c r="CH166" s="485"/>
      <c r="CI166" s="56"/>
      <c r="CJ166" s="56"/>
      <c r="CK166" s="56"/>
      <c r="CL166" s="56"/>
      <c r="CM166" s="485"/>
      <c r="CN166" s="56"/>
      <c r="CO166" s="56"/>
      <c r="CP166" s="56"/>
      <c r="CQ166" s="56"/>
      <c r="CR166" s="485"/>
      <c r="CS166" s="56"/>
      <c r="CT166" s="56"/>
      <c r="CU166" s="56"/>
      <c r="CV166" s="56"/>
      <c r="CW166" s="485"/>
      <c r="CX166" s="56"/>
      <c r="CY166" s="56"/>
      <c r="CZ166" s="56"/>
      <c r="DA166" s="56"/>
      <c r="DB166" s="485"/>
      <c r="DC166" s="56"/>
      <c r="DD166" s="56"/>
      <c r="DE166" s="56"/>
      <c r="DF166" s="56"/>
      <c r="DG166" s="485"/>
      <c r="DH166" s="56"/>
      <c r="DI166" s="56"/>
      <c r="DJ166" s="56"/>
      <c r="DK166" s="56"/>
      <c r="DL166" s="485"/>
      <c r="DM166" s="56"/>
      <c r="DN166" s="56"/>
      <c r="DO166" s="56"/>
      <c r="DP166" s="56"/>
      <c r="DQ166" s="485"/>
      <c r="DR166" s="56"/>
      <c r="DS166" s="56"/>
      <c r="DT166" s="56"/>
      <c r="DU166" s="56"/>
      <c r="DV166" s="485"/>
      <c r="DW166" s="56"/>
      <c r="DX166" s="56"/>
      <c r="DY166" s="56"/>
      <c r="DZ166" s="56"/>
      <c r="EA166" s="485"/>
      <c r="EB166" s="56"/>
      <c r="EC166" s="56"/>
      <c r="ED166" s="56"/>
      <c r="EE166" s="56"/>
      <c r="EF166" s="485"/>
      <c r="EG166" s="56"/>
      <c r="EH166" s="56"/>
      <c r="EI166" s="56"/>
      <c r="EJ166" s="56"/>
      <c r="EK166" s="485"/>
      <c r="EL166" s="56"/>
      <c r="EM166" s="56"/>
      <c r="EP166" s="144"/>
    </row>
    <row r="167" spans="4:146" ht="12.75" hidden="1" customHeight="1" x14ac:dyDescent="0.3">
      <c r="D167" s="498" t="s">
        <v>431</v>
      </c>
      <c r="F167" s="400"/>
      <c r="H167" s="56">
        <v>0</v>
      </c>
      <c r="I167" s="56"/>
      <c r="J167" s="56"/>
      <c r="K167" s="485"/>
      <c r="L167" s="56"/>
      <c r="M167" s="56">
        <v>0</v>
      </c>
      <c r="N167" s="56">
        <v>0</v>
      </c>
      <c r="O167" s="56"/>
      <c r="P167" s="485"/>
      <c r="R167" s="56">
        <v>0</v>
      </c>
      <c r="S167" s="56"/>
      <c r="T167" s="56"/>
      <c r="U167" s="485"/>
      <c r="W167" s="56">
        <v>0</v>
      </c>
      <c r="X167" s="56"/>
      <c r="Y167" s="56"/>
      <c r="Z167" s="485"/>
      <c r="AB167" s="56">
        <v>0</v>
      </c>
      <c r="AC167" s="56"/>
      <c r="AD167" s="56"/>
      <c r="AE167" s="485"/>
      <c r="AG167" s="56">
        <v>0</v>
      </c>
      <c r="AH167" s="56"/>
      <c r="AI167" s="56"/>
      <c r="AJ167" s="485"/>
      <c r="AL167" s="56">
        <v>0</v>
      </c>
      <c r="AM167" s="56"/>
      <c r="AN167" s="56"/>
      <c r="AO167" s="485"/>
      <c r="AQ167" s="56">
        <v>0</v>
      </c>
      <c r="AR167" s="56"/>
      <c r="AS167" s="56"/>
      <c r="AT167" s="485"/>
      <c r="AV167" s="56">
        <v>0</v>
      </c>
      <c r="AW167" s="56"/>
      <c r="AX167" s="56"/>
      <c r="AY167" s="485"/>
      <c r="BA167" s="56">
        <v>0</v>
      </c>
      <c r="BB167" s="56"/>
      <c r="BC167" s="56"/>
      <c r="BD167" s="485"/>
      <c r="BF167" s="56">
        <v>0</v>
      </c>
      <c r="BG167" s="56"/>
      <c r="BH167" s="56"/>
      <c r="BI167" s="485"/>
      <c r="BK167" s="56">
        <v>0</v>
      </c>
      <c r="BL167" s="56"/>
      <c r="BM167" s="56"/>
      <c r="BN167" s="485"/>
      <c r="BP167" s="56">
        <v>0</v>
      </c>
      <c r="BQ167" s="56"/>
      <c r="BR167" s="56"/>
      <c r="BS167" s="485"/>
      <c r="BU167" s="56">
        <v>0</v>
      </c>
      <c r="BV167" s="56"/>
      <c r="BW167" s="56"/>
      <c r="BX167" s="485"/>
      <c r="BZ167" s="56">
        <v>0</v>
      </c>
      <c r="CA167" s="56"/>
      <c r="CB167" s="56"/>
      <c r="CC167" s="485"/>
      <c r="CD167" s="56"/>
      <c r="CE167" s="136">
        <v>0</v>
      </c>
      <c r="CF167" s="56">
        <v>0</v>
      </c>
      <c r="CG167" s="56"/>
      <c r="CH167" s="485"/>
      <c r="CJ167" s="136">
        <v>0</v>
      </c>
      <c r="CK167" s="56"/>
      <c r="CL167" s="56"/>
      <c r="CM167" s="485"/>
      <c r="CO167" s="136">
        <v>0</v>
      </c>
      <c r="CP167" s="56"/>
      <c r="CQ167" s="56"/>
      <c r="CR167" s="485"/>
      <c r="CT167" s="136">
        <v>0</v>
      </c>
      <c r="CU167" s="56"/>
      <c r="CV167" s="56"/>
      <c r="CW167" s="485"/>
      <c r="CY167" s="136">
        <v>0</v>
      </c>
      <c r="CZ167" s="56"/>
      <c r="DA167" s="56"/>
      <c r="DB167" s="485"/>
      <c r="DD167" s="136">
        <v>0</v>
      </c>
      <c r="DE167" s="56"/>
      <c r="DF167" s="56"/>
      <c r="DG167" s="485"/>
      <c r="DI167" s="136">
        <v>0</v>
      </c>
      <c r="DJ167" s="56"/>
      <c r="DK167" s="56"/>
      <c r="DL167" s="485"/>
      <c r="DN167" s="136">
        <v>0</v>
      </c>
      <c r="DO167" s="56"/>
      <c r="DP167" s="56"/>
      <c r="DQ167" s="485"/>
      <c r="DS167" s="136">
        <v>0</v>
      </c>
      <c r="DT167" s="56"/>
      <c r="DU167" s="56"/>
      <c r="DV167" s="485"/>
      <c r="DX167" s="136">
        <v>0</v>
      </c>
      <c r="DY167" s="56"/>
      <c r="DZ167" s="56"/>
      <c r="EA167" s="485"/>
      <c r="EC167" s="136">
        <v>0</v>
      </c>
      <c r="ED167" s="56"/>
      <c r="EE167" s="56"/>
      <c r="EF167" s="485"/>
      <c r="EH167" s="56">
        <v>0</v>
      </c>
      <c r="EI167" s="56"/>
      <c r="EJ167" s="56"/>
      <c r="EK167" s="485"/>
      <c r="EM167" s="56">
        <v>0</v>
      </c>
      <c r="EN167" s="56"/>
      <c r="EP167" s="144"/>
    </row>
    <row r="168" spans="4:146" ht="12.75" hidden="1" customHeight="1" x14ac:dyDescent="0.3">
      <c r="D168" s="498" t="s">
        <v>362</v>
      </c>
      <c r="F168" s="400"/>
      <c r="G168" s="488"/>
      <c r="H168" s="492">
        <v>0</v>
      </c>
      <c r="I168" s="490"/>
      <c r="J168" s="56"/>
      <c r="K168" s="485"/>
      <c r="L168" s="491"/>
      <c r="M168" s="492">
        <v>0</v>
      </c>
      <c r="N168" s="490"/>
      <c r="O168" s="53"/>
      <c r="P168" s="485"/>
      <c r="Q168" s="488"/>
      <c r="R168" s="492">
        <v>0</v>
      </c>
      <c r="S168" s="490"/>
      <c r="T168" s="56"/>
      <c r="U168" s="485"/>
      <c r="V168" s="488"/>
      <c r="W168" s="492">
        <v>0</v>
      </c>
      <c r="X168" s="490"/>
      <c r="Y168" s="56"/>
      <c r="Z168" s="485"/>
      <c r="AA168" s="488"/>
      <c r="AB168" s="492">
        <v>0</v>
      </c>
      <c r="AC168" s="490"/>
      <c r="AD168" s="56"/>
      <c r="AE168" s="485"/>
      <c r="AF168" s="488"/>
      <c r="AG168" s="492">
        <v>0</v>
      </c>
      <c r="AH168" s="490"/>
      <c r="AI168" s="56"/>
      <c r="AJ168" s="485"/>
      <c r="AK168" s="488"/>
      <c r="AL168" s="492">
        <v>0</v>
      </c>
      <c r="AM168" s="490"/>
      <c r="AN168" s="56"/>
      <c r="AO168" s="485"/>
      <c r="AP168" s="488"/>
      <c r="AQ168" s="492">
        <v>0</v>
      </c>
      <c r="AR168" s="490"/>
      <c r="AS168" s="56"/>
      <c r="AT168" s="485"/>
      <c r="AU168" s="488"/>
      <c r="AV168" s="492">
        <v>0</v>
      </c>
      <c r="AW168" s="490"/>
      <c r="AX168" s="56"/>
      <c r="AY168" s="485"/>
      <c r="AZ168" s="488"/>
      <c r="BA168" s="492">
        <v>0</v>
      </c>
      <c r="BB168" s="490"/>
      <c r="BC168" s="56"/>
      <c r="BD168" s="485"/>
      <c r="BE168" s="488"/>
      <c r="BF168" s="492">
        <v>0</v>
      </c>
      <c r="BG168" s="490"/>
      <c r="BH168" s="56"/>
      <c r="BI168" s="485"/>
      <c r="BJ168" s="488"/>
      <c r="BK168" s="492">
        <v>0</v>
      </c>
      <c r="BL168" s="490"/>
      <c r="BM168" s="56"/>
      <c r="BN168" s="485"/>
      <c r="BO168" s="488"/>
      <c r="BP168" s="492">
        <v>0</v>
      </c>
      <c r="BQ168" s="490"/>
      <c r="BR168" s="56"/>
      <c r="BS168" s="485"/>
      <c r="BT168" s="488"/>
      <c r="BU168" s="492">
        <v>0</v>
      </c>
      <c r="BV168" s="490"/>
      <c r="BW168" s="56"/>
      <c r="BX168" s="485"/>
      <c r="BY168" s="488"/>
      <c r="BZ168" s="492">
        <v>0</v>
      </c>
      <c r="CA168" s="490"/>
      <c r="CB168" s="56"/>
      <c r="CC168" s="485"/>
      <c r="CD168" s="491"/>
      <c r="CE168" s="492">
        <v>0</v>
      </c>
      <c r="CF168" s="490"/>
      <c r="CG168" s="53"/>
      <c r="CH168" s="485"/>
      <c r="CI168" s="488"/>
      <c r="CJ168" s="492">
        <v>0</v>
      </c>
      <c r="CK168" s="490"/>
      <c r="CL168" s="56"/>
      <c r="CM168" s="485"/>
      <c r="CN168" s="488"/>
      <c r="CO168" s="492">
        <v>0</v>
      </c>
      <c r="CP168" s="490"/>
      <c r="CQ168" s="56"/>
      <c r="CR168" s="485"/>
      <c r="CS168" s="488"/>
      <c r="CT168" s="492">
        <v>0</v>
      </c>
      <c r="CU168" s="490"/>
      <c r="CV168" s="56"/>
      <c r="CW168" s="485"/>
      <c r="CX168" s="488"/>
      <c r="CY168" s="492">
        <v>0</v>
      </c>
      <c r="CZ168" s="490"/>
      <c r="DA168" s="56"/>
      <c r="DB168" s="485"/>
      <c r="DC168" s="488"/>
      <c r="DD168" s="492">
        <v>0</v>
      </c>
      <c r="DE168" s="490"/>
      <c r="DF168" s="56"/>
      <c r="DG168" s="485"/>
      <c r="DH168" s="488"/>
      <c r="DI168" s="492">
        <v>0</v>
      </c>
      <c r="DJ168" s="490"/>
      <c r="DK168" s="56"/>
      <c r="DL168" s="485"/>
      <c r="DM168" s="488"/>
      <c r="DN168" s="492">
        <v>0</v>
      </c>
      <c r="DO168" s="490"/>
      <c r="DP168" s="56"/>
      <c r="DQ168" s="485"/>
      <c r="DR168" s="488"/>
      <c r="DS168" s="492">
        <v>0</v>
      </c>
      <c r="DT168" s="490"/>
      <c r="DU168" s="56"/>
      <c r="DV168" s="485"/>
      <c r="DW168" s="488"/>
      <c r="DX168" s="492">
        <v>0</v>
      </c>
      <c r="DY168" s="490"/>
      <c r="DZ168" s="56"/>
      <c r="EA168" s="485"/>
      <c r="EB168" s="488"/>
      <c r="EC168" s="492">
        <v>0</v>
      </c>
      <c r="ED168" s="490"/>
      <c r="EE168" s="56"/>
      <c r="EF168" s="485"/>
      <c r="EG168" s="488"/>
      <c r="EH168" s="492">
        <v>0</v>
      </c>
      <c r="EI168" s="490"/>
      <c r="EJ168" s="56"/>
      <c r="EK168" s="485"/>
      <c r="EL168" s="488"/>
      <c r="EM168" s="492">
        <v>0</v>
      </c>
      <c r="EN168" s="490"/>
      <c r="EP168" s="144"/>
    </row>
    <row r="169" spans="4:146" ht="12.75" customHeight="1" x14ac:dyDescent="0.3">
      <c r="D169" s="144"/>
      <c r="F169" s="400"/>
      <c r="H169" s="56"/>
      <c r="I169" s="56"/>
      <c r="J169" s="56"/>
      <c r="K169" s="485"/>
      <c r="L169" s="56"/>
      <c r="M169" s="56"/>
      <c r="N169" s="56"/>
      <c r="O169" s="56"/>
      <c r="P169" s="485"/>
      <c r="Q169" s="56"/>
      <c r="R169" s="56"/>
      <c r="S169" s="56"/>
      <c r="T169" s="56"/>
      <c r="U169" s="485"/>
      <c r="V169" s="56"/>
      <c r="W169" s="56"/>
      <c r="X169" s="56"/>
      <c r="Y169" s="56"/>
      <c r="Z169" s="485"/>
      <c r="AA169" s="56"/>
      <c r="AB169" s="56"/>
      <c r="AC169" s="56"/>
      <c r="AD169" s="56"/>
      <c r="AE169" s="485"/>
      <c r="AF169" s="56"/>
      <c r="AG169" s="56"/>
      <c r="AH169" s="56"/>
      <c r="AI169" s="56"/>
      <c r="AJ169" s="485"/>
      <c r="AK169" s="56"/>
      <c r="AL169" s="56"/>
      <c r="AM169" s="56"/>
      <c r="AN169" s="56"/>
      <c r="AO169" s="485"/>
      <c r="AP169" s="56"/>
      <c r="AQ169" s="56"/>
      <c r="AR169" s="56"/>
      <c r="AS169" s="56"/>
      <c r="AT169" s="485"/>
      <c r="AU169" s="56"/>
      <c r="AV169" s="56"/>
      <c r="AW169" s="56"/>
      <c r="AX169" s="56"/>
      <c r="AY169" s="485"/>
      <c r="AZ169" s="56"/>
      <c r="BA169" s="56"/>
      <c r="BB169" s="56"/>
      <c r="BC169" s="56"/>
      <c r="BD169" s="485"/>
      <c r="BE169" s="56"/>
      <c r="BF169" s="56"/>
      <c r="BG169" s="56"/>
      <c r="BH169" s="56"/>
      <c r="BI169" s="485"/>
      <c r="BJ169" s="56"/>
      <c r="BK169" s="56"/>
      <c r="BL169" s="56"/>
      <c r="BM169" s="56"/>
      <c r="BN169" s="485"/>
      <c r="BO169" s="56"/>
      <c r="BP169" s="56"/>
      <c r="BQ169" s="56"/>
      <c r="BR169" s="56"/>
      <c r="BS169" s="485"/>
      <c r="BT169" s="56"/>
      <c r="BU169" s="56"/>
      <c r="BV169" s="56"/>
      <c r="BW169" s="56"/>
      <c r="BX169" s="485"/>
      <c r="BY169" s="56"/>
      <c r="BZ169" s="56"/>
      <c r="CA169" s="56"/>
      <c r="CB169" s="56"/>
      <c r="CC169" s="485"/>
      <c r="CD169" s="56"/>
      <c r="CE169" s="56"/>
      <c r="CF169" s="56"/>
      <c r="CG169" s="56"/>
      <c r="CH169" s="485"/>
      <c r="CI169" s="56"/>
      <c r="CJ169" s="56"/>
      <c r="CK169" s="56"/>
      <c r="CL169" s="56"/>
      <c r="CM169" s="485"/>
      <c r="CN169" s="56"/>
      <c r="CO169" s="56"/>
      <c r="CP169" s="56"/>
      <c r="CQ169" s="56"/>
      <c r="CR169" s="485"/>
      <c r="CS169" s="56"/>
      <c r="CT169" s="56"/>
      <c r="CU169" s="56"/>
      <c r="CV169" s="56"/>
      <c r="CW169" s="485"/>
      <c r="CX169" s="56"/>
      <c r="CY169" s="56"/>
      <c r="CZ169" s="56"/>
      <c r="DA169" s="56"/>
      <c r="DB169" s="485"/>
      <c r="DC169" s="56"/>
      <c r="DD169" s="56"/>
      <c r="DE169" s="56"/>
      <c r="DF169" s="56"/>
      <c r="DG169" s="485"/>
      <c r="DH169" s="56"/>
      <c r="DI169" s="56"/>
      <c r="DJ169" s="56"/>
      <c r="DK169" s="56"/>
      <c r="DL169" s="485"/>
      <c r="DM169" s="56"/>
      <c r="DN169" s="56"/>
      <c r="DO169" s="56"/>
      <c r="DP169" s="56"/>
      <c r="DQ169" s="485"/>
      <c r="DR169" s="56"/>
      <c r="DS169" s="56"/>
      <c r="DT169" s="56"/>
      <c r="DU169" s="56"/>
      <c r="DV169" s="485"/>
      <c r="DW169" s="56"/>
      <c r="DX169" s="56"/>
      <c r="DY169" s="56"/>
      <c r="DZ169" s="56"/>
      <c r="EA169" s="485"/>
      <c r="EB169" s="56"/>
      <c r="EC169" s="56"/>
      <c r="ED169" s="56"/>
      <c r="EE169" s="56"/>
      <c r="EF169" s="485"/>
      <c r="EG169" s="56"/>
      <c r="EH169" s="56"/>
      <c r="EI169" s="56"/>
      <c r="EJ169" s="56"/>
      <c r="EK169" s="485"/>
      <c r="EL169" s="56"/>
      <c r="EM169" s="56"/>
      <c r="EP169" s="144"/>
    </row>
    <row r="170" spans="4:146" ht="12.75" customHeight="1" x14ac:dyDescent="0.3">
      <c r="D170" s="144" t="s">
        <v>425</v>
      </c>
      <c r="F170" s="400"/>
      <c r="H170" s="56">
        <v>0</v>
      </c>
      <c r="I170" s="56"/>
      <c r="J170" s="56"/>
      <c r="K170" s="485"/>
      <c r="L170" s="56"/>
      <c r="M170" s="56">
        <v>184491</v>
      </c>
      <c r="N170" s="56"/>
      <c r="O170" s="56"/>
      <c r="P170" s="485"/>
      <c r="Q170" s="56"/>
      <c r="R170" s="56">
        <v>270992</v>
      </c>
      <c r="S170" s="56"/>
      <c r="T170" s="56"/>
      <c r="U170" s="485"/>
      <c r="V170" s="56"/>
      <c r="W170" s="56">
        <v>0</v>
      </c>
      <c r="X170" s="56"/>
      <c r="Y170" s="56"/>
      <c r="Z170" s="485"/>
      <c r="AA170" s="56"/>
      <c r="AB170" s="56">
        <v>0</v>
      </c>
      <c r="AC170" s="56"/>
      <c r="AD170" s="56"/>
      <c r="AE170" s="485"/>
      <c r="AF170" s="56"/>
      <c r="AG170" s="56">
        <v>0</v>
      </c>
      <c r="AH170" s="56"/>
      <c r="AI170" s="56"/>
      <c r="AJ170" s="485"/>
      <c r="AK170" s="56"/>
      <c r="AL170" s="56">
        <v>0</v>
      </c>
      <c r="AM170" s="56"/>
      <c r="AN170" s="56"/>
      <c r="AO170" s="485"/>
      <c r="AP170" s="56"/>
      <c r="AQ170" s="56">
        <v>0</v>
      </c>
      <c r="AR170" s="56"/>
      <c r="AS170" s="56"/>
      <c r="AT170" s="485"/>
      <c r="AU170" s="56"/>
      <c r="AV170" s="56">
        <v>0</v>
      </c>
      <c r="AW170" s="56"/>
      <c r="AX170" s="56"/>
      <c r="AY170" s="485"/>
      <c r="AZ170" s="56"/>
      <c r="BA170" s="56">
        <v>0</v>
      </c>
      <c r="BB170" s="56"/>
      <c r="BC170" s="56"/>
      <c r="BD170" s="485"/>
      <c r="BE170" s="56"/>
      <c r="BF170" s="56">
        <v>0</v>
      </c>
      <c r="BG170" s="56"/>
      <c r="BH170" s="56"/>
      <c r="BI170" s="485"/>
      <c r="BJ170" s="56"/>
      <c r="BK170" s="56">
        <v>0</v>
      </c>
      <c r="BL170" s="56"/>
      <c r="BM170" s="56"/>
      <c r="BN170" s="485"/>
      <c r="BO170" s="56"/>
      <c r="BP170" s="56">
        <v>0</v>
      </c>
      <c r="BQ170" s="56"/>
      <c r="BR170" s="56"/>
      <c r="BS170" s="485"/>
      <c r="BT170" s="56"/>
      <c r="BU170" s="56">
        <v>455483</v>
      </c>
      <c r="BV170" s="56"/>
      <c r="BW170" s="56"/>
      <c r="BX170" s="485"/>
      <c r="BY170" s="56"/>
      <c r="BZ170" s="56">
        <v>0</v>
      </c>
      <c r="CA170" s="56"/>
      <c r="CB170" s="56"/>
      <c r="CC170" s="485"/>
      <c r="CD170" s="56"/>
      <c r="CE170" s="56">
        <v>0</v>
      </c>
      <c r="CF170" s="56"/>
      <c r="CG170" s="56"/>
      <c r="CH170" s="485"/>
      <c r="CI170" s="56"/>
      <c r="CJ170" s="56">
        <v>0</v>
      </c>
      <c r="CK170" s="56"/>
      <c r="CL170" s="56"/>
      <c r="CM170" s="485"/>
      <c r="CN170" s="56"/>
      <c r="CO170" s="56">
        <v>0</v>
      </c>
      <c r="CP170" s="56"/>
      <c r="CQ170" s="56"/>
      <c r="CR170" s="485"/>
      <c r="CS170" s="56"/>
      <c r="CT170" s="56">
        <v>0</v>
      </c>
      <c r="CU170" s="56"/>
      <c r="CV170" s="56"/>
      <c r="CW170" s="485"/>
      <c r="CX170" s="56"/>
      <c r="CY170" s="56">
        <v>0</v>
      </c>
      <c r="CZ170" s="56"/>
      <c r="DA170" s="56"/>
      <c r="DB170" s="485"/>
      <c r="DC170" s="56"/>
      <c r="DD170" s="56">
        <v>0</v>
      </c>
      <c r="DE170" s="56"/>
      <c r="DF170" s="56"/>
      <c r="DG170" s="485"/>
      <c r="DH170" s="56"/>
      <c r="DI170" s="56">
        <v>0</v>
      </c>
      <c r="DJ170" s="56"/>
      <c r="DK170" s="56"/>
      <c r="DL170" s="485"/>
      <c r="DM170" s="56"/>
      <c r="DN170" s="56">
        <v>0</v>
      </c>
      <c r="DO170" s="56"/>
      <c r="DP170" s="56"/>
      <c r="DQ170" s="485"/>
      <c r="DR170" s="56"/>
      <c r="DS170" s="56">
        <v>0</v>
      </c>
      <c r="DT170" s="56"/>
      <c r="DU170" s="56"/>
      <c r="DV170" s="485"/>
      <c r="DW170" s="56"/>
      <c r="DX170" s="56">
        <v>0</v>
      </c>
      <c r="DY170" s="56"/>
      <c r="DZ170" s="56"/>
      <c r="EA170" s="485"/>
      <c r="EB170" s="56"/>
      <c r="EC170" s="56">
        <v>0</v>
      </c>
      <c r="ED170" s="56"/>
      <c r="EE170" s="56"/>
      <c r="EF170" s="485"/>
      <c r="EG170" s="56"/>
      <c r="EH170" s="56">
        <v>0</v>
      </c>
      <c r="EI170" s="56"/>
      <c r="EJ170" s="56"/>
      <c r="EK170" s="485"/>
      <c r="EL170" s="56"/>
      <c r="EM170" s="56">
        <v>0</v>
      </c>
      <c r="EO170" s="499"/>
      <c r="EP170" s="144"/>
    </row>
    <row r="171" spans="4:146" ht="12.75" customHeight="1" x14ac:dyDescent="0.3">
      <c r="D171" s="144" t="s">
        <v>362</v>
      </c>
      <c r="F171" s="400"/>
      <c r="G171" s="488"/>
      <c r="H171" s="492">
        <v>0</v>
      </c>
      <c r="I171" s="490"/>
      <c r="J171" s="56"/>
      <c r="K171" s="485"/>
      <c r="L171" s="491"/>
      <c r="M171" s="492">
        <v>184491</v>
      </c>
      <c r="N171" s="490"/>
      <c r="O171" s="56"/>
      <c r="P171" s="485"/>
      <c r="Q171" s="491"/>
      <c r="R171" s="492">
        <v>270992</v>
      </c>
      <c r="S171" s="490"/>
      <c r="T171" s="56"/>
      <c r="U171" s="485"/>
      <c r="V171" s="491"/>
      <c r="W171" s="492">
        <v>0</v>
      </c>
      <c r="X171" s="490"/>
      <c r="Y171" s="56"/>
      <c r="Z171" s="485"/>
      <c r="AA171" s="491"/>
      <c r="AB171" s="492">
        <v>0</v>
      </c>
      <c r="AC171" s="490"/>
      <c r="AD171" s="56"/>
      <c r="AE171" s="485"/>
      <c r="AF171" s="491"/>
      <c r="AG171" s="492">
        <v>0</v>
      </c>
      <c r="AH171" s="490"/>
      <c r="AI171" s="56"/>
      <c r="AJ171" s="485"/>
      <c r="AK171" s="491"/>
      <c r="AL171" s="492">
        <v>0</v>
      </c>
      <c r="AM171" s="490"/>
      <c r="AN171" s="56"/>
      <c r="AO171" s="485"/>
      <c r="AP171" s="491"/>
      <c r="AQ171" s="492">
        <v>0</v>
      </c>
      <c r="AR171" s="490"/>
      <c r="AS171" s="56"/>
      <c r="AT171" s="485"/>
      <c r="AU171" s="491"/>
      <c r="AV171" s="492">
        <v>0</v>
      </c>
      <c r="AW171" s="490"/>
      <c r="AX171" s="56"/>
      <c r="AY171" s="485"/>
      <c r="AZ171" s="491"/>
      <c r="BA171" s="492">
        <v>0</v>
      </c>
      <c r="BB171" s="490"/>
      <c r="BC171" s="56"/>
      <c r="BD171" s="485"/>
      <c r="BE171" s="491"/>
      <c r="BF171" s="492">
        <v>0</v>
      </c>
      <c r="BG171" s="490"/>
      <c r="BH171" s="56"/>
      <c r="BI171" s="485"/>
      <c r="BJ171" s="491"/>
      <c r="BK171" s="492">
        <v>0</v>
      </c>
      <c r="BL171" s="490"/>
      <c r="BM171" s="56"/>
      <c r="BN171" s="485"/>
      <c r="BO171" s="491"/>
      <c r="BP171" s="492">
        <v>0</v>
      </c>
      <c r="BQ171" s="490"/>
      <c r="BR171" s="56"/>
      <c r="BS171" s="485"/>
      <c r="BT171" s="491"/>
      <c r="BU171" s="492">
        <v>455483</v>
      </c>
      <c r="BV171" s="490"/>
      <c r="BW171" s="56"/>
      <c r="BX171" s="485"/>
      <c r="BY171" s="491"/>
      <c r="BZ171" s="492">
        <v>0</v>
      </c>
      <c r="CA171" s="490"/>
      <c r="CB171" s="56"/>
      <c r="CC171" s="485"/>
      <c r="CD171" s="491"/>
      <c r="CE171" s="492">
        <v>0</v>
      </c>
      <c r="CF171" s="490"/>
      <c r="CG171" s="56"/>
      <c r="CH171" s="485"/>
      <c r="CI171" s="491"/>
      <c r="CJ171" s="492">
        <v>0</v>
      </c>
      <c r="CK171" s="490"/>
      <c r="CL171" s="56"/>
      <c r="CM171" s="485"/>
      <c r="CN171" s="491"/>
      <c r="CO171" s="492">
        <v>0</v>
      </c>
      <c r="CP171" s="490"/>
      <c r="CQ171" s="56"/>
      <c r="CR171" s="485"/>
      <c r="CS171" s="491"/>
      <c r="CT171" s="492">
        <v>0</v>
      </c>
      <c r="CU171" s="490"/>
      <c r="CV171" s="56"/>
      <c r="CW171" s="485"/>
      <c r="CX171" s="491"/>
      <c r="CY171" s="492">
        <v>0</v>
      </c>
      <c r="CZ171" s="490"/>
      <c r="DA171" s="56"/>
      <c r="DB171" s="485"/>
      <c r="DC171" s="491"/>
      <c r="DD171" s="492">
        <v>0</v>
      </c>
      <c r="DE171" s="490"/>
      <c r="DF171" s="56"/>
      <c r="DG171" s="485"/>
      <c r="DH171" s="491"/>
      <c r="DI171" s="492">
        <v>0</v>
      </c>
      <c r="DJ171" s="490"/>
      <c r="DK171" s="56"/>
      <c r="DL171" s="485"/>
      <c r="DM171" s="491"/>
      <c r="DN171" s="492">
        <v>0</v>
      </c>
      <c r="DO171" s="490"/>
      <c r="DP171" s="56"/>
      <c r="DQ171" s="485"/>
      <c r="DR171" s="491"/>
      <c r="DS171" s="492">
        <v>0</v>
      </c>
      <c r="DT171" s="490"/>
      <c r="DU171" s="56"/>
      <c r="DV171" s="485"/>
      <c r="DW171" s="491"/>
      <c r="DX171" s="492">
        <v>0</v>
      </c>
      <c r="DY171" s="490"/>
      <c r="DZ171" s="56"/>
      <c r="EA171" s="485"/>
      <c r="EB171" s="491"/>
      <c r="EC171" s="492">
        <v>0</v>
      </c>
      <c r="ED171" s="490"/>
      <c r="EE171" s="56"/>
      <c r="EF171" s="485"/>
      <c r="EG171" s="491"/>
      <c r="EH171" s="492">
        <v>0</v>
      </c>
      <c r="EI171" s="490"/>
      <c r="EJ171" s="56"/>
      <c r="EK171" s="485"/>
      <c r="EL171" s="491"/>
      <c r="EM171" s="492">
        <v>0</v>
      </c>
      <c r="EN171" s="518"/>
      <c r="EP171" s="144"/>
    </row>
    <row r="172" spans="4:146" ht="12.75" customHeight="1" x14ac:dyDescent="0.3">
      <c r="D172" s="144"/>
      <c r="F172" s="400"/>
      <c r="H172" s="56"/>
      <c r="I172" s="56"/>
      <c r="J172" s="56"/>
      <c r="K172" s="485"/>
      <c r="L172" s="56"/>
      <c r="M172" s="56"/>
      <c r="N172" s="56"/>
      <c r="O172" s="56"/>
      <c r="P172" s="485"/>
      <c r="Q172" s="56"/>
      <c r="R172" s="56"/>
      <c r="S172" s="56"/>
      <c r="T172" s="56"/>
      <c r="U172" s="485"/>
      <c r="V172" s="56"/>
      <c r="W172" s="56"/>
      <c r="X172" s="56"/>
      <c r="Y172" s="56"/>
      <c r="Z172" s="485"/>
      <c r="AA172" s="56"/>
      <c r="AB172" s="56"/>
      <c r="AC172" s="56"/>
      <c r="AD172" s="56"/>
      <c r="AE172" s="485"/>
      <c r="AF172" s="56"/>
      <c r="AG172" s="56"/>
      <c r="AH172" s="56"/>
      <c r="AI172" s="56"/>
      <c r="AJ172" s="485"/>
      <c r="AK172" s="56"/>
      <c r="AL172" s="56"/>
      <c r="AM172" s="56"/>
      <c r="AN172" s="56"/>
      <c r="AO172" s="485"/>
      <c r="AP172" s="56"/>
      <c r="AQ172" s="56"/>
      <c r="AR172" s="56"/>
      <c r="AS172" s="56"/>
      <c r="AT172" s="485"/>
      <c r="AU172" s="56"/>
      <c r="AV172" s="56"/>
      <c r="AW172" s="56"/>
      <c r="AX172" s="56"/>
      <c r="AY172" s="485"/>
      <c r="AZ172" s="56"/>
      <c r="BA172" s="56"/>
      <c r="BB172" s="56"/>
      <c r="BC172" s="56"/>
      <c r="BD172" s="485"/>
      <c r="BE172" s="56"/>
      <c r="BF172" s="56"/>
      <c r="BG172" s="56"/>
      <c r="BH172" s="56"/>
      <c r="BI172" s="485"/>
      <c r="BJ172" s="56"/>
      <c r="BK172" s="56"/>
      <c r="BL172" s="56"/>
      <c r="BM172" s="56"/>
      <c r="BN172" s="485"/>
      <c r="BO172" s="56"/>
      <c r="BP172" s="56"/>
      <c r="BQ172" s="56"/>
      <c r="BR172" s="56"/>
      <c r="BS172" s="485"/>
      <c r="BT172" s="56"/>
      <c r="BU172" s="56"/>
      <c r="BV172" s="56"/>
      <c r="BW172" s="56"/>
      <c r="BX172" s="485"/>
      <c r="BY172" s="56"/>
      <c r="BZ172" s="56"/>
      <c r="CA172" s="56"/>
      <c r="CB172" s="56"/>
      <c r="CC172" s="485"/>
      <c r="CD172" s="56"/>
      <c r="CE172" s="56"/>
      <c r="CF172" s="56"/>
      <c r="CG172" s="56"/>
      <c r="CH172" s="485"/>
      <c r="CI172" s="56"/>
      <c r="CJ172" s="56"/>
      <c r="CK172" s="56"/>
      <c r="CL172" s="56"/>
      <c r="CM172" s="485"/>
      <c r="CN172" s="56"/>
      <c r="CO172" s="56"/>
      <c r="CP172" s="56"/>
      <c r="CQ172" s="56"/>
      <c r="CR172" s="485"/>
      <c r="CS172" s="56"/>
      <c r="CT172" s="56"/>
      <c r="CU172" s="56"/>
      <c r="CV172" s="56"/>
      <c r="CW172" s="485"/>
      <c r="CX172" s="56"/>
      <c r="CY172" s="56"/>
      <c r="CZ172" s="56"/>
      <c r="DA172" s="56"/>
      <c r="DB172" s="485"/>
      <c r="DC172" s="56"/>
      <c r="DD172" s="56"/>
      <c r="DE172" s="56"/>
      <c r="DF172" s="56"/>
      <c r="DG172" s="485"/>
      <c r="DH172" s="56"/>
      <c r="DI172" s="56"/>
      <c r="DJ172" s="56"/>
      <c r="DK172" s="56"/>
      <c r="DL172" s="485"/>
      <c r="DM172" s="56"/>
      <c r="DN172" s="56"/>
      <c r="DO172" s="56"/>
      <c r="DP172" s="56"/>
      <c r="DQ172" s="485"/>
      <c r="DR172" s="56"/>
      <c r="DS172" s="56"/>
      <c r="DT172" s="56"/>
      <c r="DU172" s="56"/>
      <c r="DV172" s="485"/>
      <c r="DW172" s="56"/>
      <c r="DX172" s="56"/>
      <c r="DY172" s="56"/>
      <c r="DZ172" s="56"/>
      <c r="EA172" s="485"/>
      <c r="EB172" s="56"/>
      <c r="EC172" s="56"/>
      <c r="ED172" s="56"/>
      <c r="EE172" s="56"/>
      <c r="EF172" s="485"/>
      <c r="EG172" s="56"/>
      <c r="EH172" s="56"/>
      <c r="EI172" s="56"/>
      <c r="EJ172" s="56"/>
      <c r="EK172" s="485"/>
      <c r="EL172" s="56"/>
      <c r="EM172" s="56"/>
      <c r="EP172" s="144"/>
    </row>
    <row r="173" spans="4:146" ht="12.75" customHeight="1" x14ac:dyDescent="0.3">
      <c r="D173" s="144" t="s">
        <v>381</v>
      </c>
      <c r="F173" s="400"/>
      <c r="H173" s="56">
        <v>0</v>
      </c>
      <c r="I173" s="56"/>
      <c r="J173" s="56"/>
      <c r="K173" s="485"/>
      <c r="L173" s="56"/>
      <c r="M173" s="56">
        <v>0</v>
      </c>
      <c r="N173" s="56"/>
      <c r="O173" s="56"/>
      <c r="P173" s="485"/>
      <c r="Q173" s="56"/>
      <c r="R173" s="56">
        <v>0</v>
      </c>
      <c r="S173" s="56"/>
      <c r="T173" s="56"/>
      <c r="U173" s="485"/>
      <c r="V173" s="56"/>
      <c r="W173" s="56">
        <v>0</v>
      </c>
      <c r="X173" s="56"/>
      <c r="Y173" s="56"/>
      <c r="Z173" s="485"/>
      <c r="AA173" s="56"/>
      <c r="AB173" s="56">
        <v>0</v>
      </c>
      <c r="AC173" s="56"/>
      <c r="AD173" s="56"/>
      <c r="AE173" s="485"/>
      <c r="AF173" s="56"/>
      <c r="AG173" s="56">
        <v>0</v>
      </c>
      <c r="AH173" s="56"/>
      <c r="AI173" s="56"/>
      <c r="AJ173" s="485"/>
      <c r="AK173" s="56"/>
      <c r="AL173" s="56">
        <v>0</v>
      </c>
      <c r="AM173" s="56"/>
      <c r="AN173" s="56"/>
      <c r="AO173" s="485"/>
      <c r="AP173" s="56"/>
      <c r="AQ173" s="56">
        <v>0</v>
      </c>
      <c r="AR173" s="56"/>
      <c r="AS173" s="56"/>
      <c r="AT173" s="485"/>
      <c r="AU173" s="56"/>
      <c r="AV173" s="56">
        <v>0</v>
      </c>
      <c r="AW173" s="56"/>
      <c r="AX173" s="56"/>
      <c r="AY173" s="485"/>
      <c r="AZ173" s="56"/>
      <c r="BA173" s="56">
        <v>0</v>
      </c>
      <c r="BB173" s="56"/>
      <c r="BC173" s="56"/>
      <c r="BD173" s="485"/>
      <c r="BE173" s="56"/>
      <c r="BF173" s="56">
        <v>0</v>
      </c>
      <c r="BG173" s="56"/>
      <c r="BH173" s="56"/>
      <c r="BI173" s="485"/>
      <c r="BJ173" s="56"/>
      <c r="BK173" s="56">
        <v>0</v>
      </c>
      <c r="BL173" s="56"/>
      <c r="BM173" s="56"/>
      <c r="BN173" s="485"/>
      <c r="BO173" s="56"/>
      <c r="BP173" s="56">
        <v>0</v>
      </c>
      <c r="BQ173" s="56"/>
      <c r="BR173" s="56"/>
      <c r="BS173" s="485"/>
      <c r="BT173" s="56"/>
      <c r="BU173" s="56">
        <v>0</v>
      </c>
      <c r="BV173" s="56"/>
      <c r="BW173" s="56"/>
      <c r="BX173" s="485"/>
      <c r="BY173" s="56"/>
      <c r="BZ173" s="56">
        <v>1104027</v>
      </c>
      <c r="CA173" s="56"/>
      <c r="CB173" s="56"/>
      <c r="CC173" s="485"/>
      <c r="CD173" s="56"/>
      <c r="CE173" s="56">
        <v>0</v>
      </c>
      <c r="CF173" s="56"/>
      <c r="CG173" s="56"/>
      <c r="CH173" s="485"/>
      <c r="CI173" s="56"/>
      <c r="CJ173" s="56">
        <v>0</v>
      </c>
      <c r="CK173" s="56"/>
      <c r="CL173" s="56"/>
      <c r="CM173" s="485"/>
      <c r="CN173" s="56"/>
      <c r="CO173" s="56">
        <v>156198</v>
      </c>
      <c r="CP173" s="56"/>
      <c r="CQ173" s="56"/>
      <c r="CR173" s="485"/>
      <c r="CS173" s="56"/>
      <c r="CT173" s="56">
        <v>0</v>
      </c>
      <c r="CU173" s="56"/>
      <c r="CV173" s="56"/>
      <c r="CW173" s="485"/>
      <c r="CX173" s="56"/>
      <c r="CY173" s="56">
        <v>0</v>
      </c>
      <c r="CZ173" s="56"/>
      <c r="DA173" s="56"/>
      <c r="DB173" s="485"/>
      <c r="DC173" s="56"/>
      <c r="DD173" s="56">
        <v>0</v>
      </c>
      <c r="DE173" s="56"/>
      <c r="DF173" s="56"/>
      <c r="DG173" s="485"/>
      <c r="DH173" s="56"/>
      <c r="DI173" s="56">
        <v>700516</v>
      </c>
      <c r="DJ173" s="56"/>
      <c r="DK173" s="56"/>
      <c r="DL173" s="485"/>
      <c r="DM173" s="56"/>
      <c r="DN173" s="56">
        <v>0</v>
      </c>
      <c r="DO173" s="56"/>
      <c r="DP173" s="56"/>
      <c r="DQ173" s="485"/>
      <c r="DR173" s="56"/>
      <c r="DS173" s="56">
        <v>163674</v>
      </c>
      <c r="DT173" s="56"/>
      <c r="DU173" s="56"/>
      <c r="DV173" s="485"/>
      <c r="DW173" s="56"/>
      <c r="DX173" s="56">
        <v>83639</v>
      </c>
      <c r="DY173" s="56"/>
      <c r="DZ173" s="56"/>
      <c r="EA173" s="485"/>
      <c r="EB173" s="56"/>
      <c r="EC173" s="56">
        <v>0</v>
      </c>
      <c r="ED173" s="56"/>
      <c r="EE173" s="56"/>
      <c r="EF173" s="485"/>
      <c r="EG173" s="56"/>
      <c r="EH173" s="56">
        <v>0</v>
      </c>
      <c r="EI173" s="56"/>
      <c r="EJ173" s="56"/>
      <c r="EK173" s="485"/>
      <c r="EL173" s="56"/>
      <c r="EM173" s="56">
        <v>156198</v>
      </c>
      <c r="EO173" s="499"/>
      <c r="EP173" s="144"/>
    </row>
    <row r="174" spans="4:146" ht="12.75" customHeight="1" x14ac:dyDescent="0.3">
      <c r="D174" s="144" t="s">
        <v>362</v>
      </c>
      <c r="F174" s="400"/>
      <c r="G174" s="488"/>
      <c r="H174" s="492">
        <v>0</v>
      </c>
      <c r="I174" s="490"/>
      <c r="J174" s="56"/>
      <c r="K174" s="485"/>
      <c r="L174" s="491"/>
      <c r="M174" s="492">
        <v>0</v>
      </c>
      <c r="N174" s="490"/>
      <c r="O174" s="56"/>
      <c r="P174" s="485"/>
      <c r="Q174" s="491"/>
      <c r="R174" s="492">
        <v>0</v>
      </c>
      <c r="S174" s="490"/>
      <c r="T174" s="56"/>
      <c r="U174" s="485"/>
      <c r="V174" s="491"/>
      <c r="W174" s="492">
        <v>0</v>
      </c>
      <c r="X174" s="490"/>
      <c r="Y174" s="56"/>
      <c r="Z174" s="485"/>
      <c r="AA174" s="491"/>
      <c r="AB174" s="492">
        <v>0</v>
      </c>
      <c r="AC174" s="490"/>
      <c r="AD174" s="56"/>
      <c r="AE174" s="485"/>
      <c r="AF174" s="491"/>
      <c r="AG174" s="492">
        <v>0</v>
      </c>
      <c r="AH174" s="490"/>
      <c r="AI174" s="56"/>
      <c r="AJ174" s="485"/>
      <c r="AK174" s="491"/>
      <c r="AL174" s="492">
        <v>0</v>
      </c>
      <c r="AM174" s="490"/>
      <c r="AN174" s="56"/>
      <c r="AO174" s="485"/>
      <c r="AP174" s="491"/>
      <c r="AQ174" s="492">
        <v>0</v>
      </c>
      <c r="AR174" s="490"/>
      <c r="AS174" s="56"/>
      <c r="AT174" s="485"/>
      <c r="AU174" s="491"/>
      <c r="AV174" s="492">
        <v>0</v>
      </c>
      <c r="AW174" s="490"/>
      <c r="AX174" s="56"/>
      <c r="AY174" s="485"/>
      <c r="AZ174" s="491"/>
      <c r="BA174" s="492">
        <v>0</v>
      </c>
      <c r="BB174" s="490"/>
      <c r="BC174" s="56"/>
      <c r="BD174" s="485"/>
      <c r="BE174" s="491"/>
      <c r="BF174" s="492">
        <v>0</v>
      </c>
      <c r="BG174" s="490"/>
      <c r="BH174" s="56"/>
      <c r="BI174" s="485"/>
      <c r="BJ174" s="491"/>
      <c r="BK174" s="492">
        <v>0</v>
      </c>
      <c r="BL174" s="490"/>
      <c r="BM174" s="56"/>
      <c r="BN174" s="485"/>
      <c r="BO174" s="491"/>
      <c r="BP174" s="492">
        <v>0</v>
      </c>
      <c r="BQ174" s="490"/>
      <c r="BR174" s="56"/>
      <c r="BS174" s="485"/>
      <c r="BT174" s="491"/>
      <c r="BU174" s="492">
        <v>0</v>
      </c>
      <c r="BV174" s="490"/>
      <c r="BW174" s="56"/>
      <c r="BX174" s="485"/>
      <c r="BY174" s="491"/>
      <c r="BZ174" s="492">
        <v>1104027</v>
      </c>
      <c r="CA174" s="490"/>
      <c r="CB174" s="56"/>
      <c r="CC174" s="485"/>
      <c r="CD174" s="491"/>
      <c r="CE174" s="492">
        <v>0</v>
      </c>
      <c r="CF174" s="490"/>
      <c r="CG174" s="56"/>
      <c r="CH174" s="485"/>
      <c r="CI174" s="491"/>
      <c r="CJ174" s="492">
        <v>0</v>
      </c>
      <c r="CK174" s="490"/>
      <c r="CL174" s="56"/>
      <c r="CM174" s="485"/>
      <c r="CN174" s="491"/>
      <c r="CO174" s="492">
        <v>156198</v>
      </c>
      <c r="CP174" s="490"/>
      <c r="CQ174" s="56"/>
      <c r="CR174" s="485"/>
      <c r="CS174" s="491"/>
      <c r="CT174" s="492">
        <v>0</v>
      </c>
      <c r="CU174" s="490"/>
      <c r="CV174" s="56"/>
      <c r="CW174" s="485"/>
      <c r="CX174" s="491"/>
      <c r="CY174" s="492">
        <v>0</v>
      </c>
      <c r="CZ174" s="490"/>
      <c r="DA174" s="56"/>
      <c r="DB174" s="485"/>
      <c r="DC174" s="491"/>
      <c r="DD174" s="492">
        <v>0</v>
      </c>
      <c r="DE174" s="490"/>
      <c r="DF174" s="56"/>
      <c r="DG174" s="485"/>
      <c r="DH174" s="491"/>
      <c r="DI174" s="492">
        <v>700516</v>
      </c>
      <c r="DJ174" s="490"/>
      <c r="DK174" s="56"/>
      <c r="DL174" s="485"/>
      <c r="DM174" s="491"/>
      <c r="DN174" s="492">
        <v>0</v>
      </c>
      <c r="DO174" s="490"/>
      <c r="DP174" s="56"/>
      <c r="DQ174" s="485"/>
      <c r="DR174" s="491"/>
      <c r="DS174" s="492">
        <v>163674</v>
      </c>
      <c r="DT174" s="490"/>
      <c r="DU174" s="56"/>
      <c r="DV174" s="485"/>
      <c r="DW174" s="491"/>
      <c r="DX174" s="492">
        <v>83639</v>
      </c>
      <c r="DY174" s="490"/>
      <c r="DZ174" s="56"/>
      <c r="EA174" s="485"/>
      <c r="EB174" s="491"/>
      <c r="EC174" s="492">
        <v>0</v>
      </c>
      <c r="ED174" s="490"/>
      <c r="EE174" s="56"/>
      <c r="EF174" s="485"/>
      <c r="EG174" s="491"/>
      <c r="EH174" s="492">
        <v>0</v>
      </c>
      <c r="EI174" s="490"/>
      <c r="EJ174" s="56"/>
      <c r="EK174" s="485"/>
      <c r="EL174" s="491"/>
      <c r="EM174" s="492">
        <v>156198</v>
      </c>
      <c r="EN174" s="518"/>
      <c r="EP174" s="144"/>
    </row>
    <row r="175" spans="4:146" x14ac:dyDescent="0.3">
      <c r="D175" s="144"/>
      <c r="F175" s="400"/>
      <c r="H175" s="56"/>
      <c r="I175" s="56"/>
      <c r="J175" s="56"/>
      <c r="K175" s="485"/>
      <c r="L175" s="56"/>
      <c r="M175" s="56"/>
      <c r="N175" s="56"/>
      <c r="O175" s="56"/>
      <c r="P175" s="485"/>
      <c r="Q175" s="56"/>
      <c r="R175" s="56"/>
      <c r="S175" s="56"/>
      <c r="T175" s="56"/>
      <c r="U175" s="485"/>
      <c r="V175" s="56"/>
      <c r="W175" s="56"/>
      <c r="X175" s="56"/>
      <c r="Y175" s="56"/>
      <c r="Z175" s="485"/>
      <c r="AA175" s="56"/>
      <c r="AB175" s="56"/>
      <c r="AC175" s="56"/>
      <c r="AD175" s="56"/>
      <c r="AE175" s="485"/>
      <c r="AF175" s="56"/>
      <c r="AG175" s="56"/>
      <c r="AH175" s="56"/>
      <c r="AI175" s="56"/>
      <c r="AJ175" s="485"/>
      <c r="AK175" s="56"/>
      <c r="AL175" s="56"/>
      <c r="AM175" s="56"/>
      <c r="AN175" s="56"/>
      <c r="AO175" s="485"/>
      <c r="AP175" s="56"/>
      <c r="AQ175" s="56"/>
      <c r="AR175" s="56"/>
      <c r="AS175" s="56"/>
      <c r="AT175" s="485"/>
      <c r="AU175" s="56"/>
      <c r="AV175" s="56"/>
      <c r="AW175" s="56"/>
      <c r="AX175" s="56"/>
      <c r="AY175" s="485"/>
      <c r="AZ175" s="56"/>
      <c r="BA175" s="56"/>
      <c r="BB175" s="56"/>
      <c r="BC175" s="56"/>
      <c r="BD175" s="485"/>
      <c r="BE175" s="56"/>
      <c r="BF175" s="56"/>
      <c r="BG175" s="56"/>
      <c r="BH175" s="56"/>
      <c r="BI175" s="485"/>
      <c r="BJ175" s="56"/>
      <c r="BK175" s="56"/>
      <c r="BL175" s="56"/>
      <c r="BM175" s="56"/>
      <c r="BN175" s="485"/>
      <c r="BO175" s="56"/>
      <c r="BP175" s="56"/>
      <c r="BQ175" s="56"/>
      <c r="BR175" s="56"/>
      <c r="BS175" s="485"/>
      <c r="BT175" s="56"/>
      <c r="BU175" s="56"/>
      <c r="BV175" s="56"/>
      <c r="BW175" s="56"/>
      <c r="BX175" s="485"/>
      <c r="BY175" s="56"/>
      <c r="BZ175" s="56"/>
      <c r="CA175" s="56"/>
      <c r="CB175" s="56"/>
      <c r="CC175" s="485"/>
      <c r="CD175" s="56"/>
      <c r="CE175" s="56"/>
      <c r="CF175" s="56"/>
      <c r="CG175" s="56"/>
      <c r="CH175" s="485"/>
      <c r="CI175" s="56"/>
      <c r="CJ175" s="56"/>
      <c r="CK175" s="56"/>
      <c r="CL175" s="56"/>
      <c r="CM175" s="485"/>
      <c r="CN175" s="56"/>
      <c r="CO175" s="56"/>
      <c r="CP175" s="56"/>
      <c r="CQ175" s="56"/>
      <c r="CR175" s="485"/>
      <c r="CS175" s="56"/>
      <c r="CT175" s="56"/>
      <c r="CU175" s="56"/>
      <c r="CV175" s="56"/>
      <c r="CW175" s="485"/>
      <c r="CX175" s="56"/>
      <c r="CY175" s="56"/>
      <c r="CZ175" s="56"/>
      <c r="DA175" s="56"/>
      <c r="DB175" s="485"/>
      <c r="DC175" s="56"/>
      <c r="DD175" s="56"/>
      <c r="DE175" s="56"/>
      <c r="DF175" s="56"/>
      <c r="DG175" s="485"/>
      <c r="DH175" s="56"/>
      <c r="DI175" s="56"/>
      <c r="DJ175" s="56"/>
      <c r="DK175" s="56"/>
      <c r="DL175" s="485"/>
      <c r="DM175" s="56"/>
      <c r="DN175" s="56"/>
      <c r="DO175" s="56"/>
      <c r="DP175" s="56"/>
      <c r="DQ175" s="485"/>
      <c r="DR175" s="56"/>
      <c r="DS175" s="56"/>
      <c r="DT175" s="56"/>
      <c r="DU175" s="56"/>
      <c r="DV175" s="485"/>
      <c r="DW175" s="56"/>
      <c r="DX175" s="56"/>
      <c r="DY175" s="56"/>
      <c r="DZ175" s="56"/>
      <c r="EA175" s="485"/>
      <c r="EB175" s="56"/>
      <c r="EC175" s="56"/>
      <c r="ED175" s="56"/>
      <c r="EE175" s="56"/>
      <c r="EF175" s="485"/>
      <c r="EG175" s="56"/>
      <c r="EH175" s="56"/>
      <c r="EI175" s="56"/>
      <c r="EJ175" s="56"/>
      <c r="EK175" s="485"/>
      <c r="EL175" s="56"/>
      <c r="EM175" s="56"/>
      <c r="EP175" s="144"/>
    </row>
    <row r="176" spans="4:146" x14ac:dyDescent="0.3">
      <c r="D176" s="144" t="s">
        <v>383</v>
      </c>
      <c r="F176" s="400"/>
      <c r="H176" s="56">
        <v>0</v>
      </c>
      <c r="I176" s="56"/>
      <c r="J176" s="56"/>
      <c r="K176" s="485"/>
      <c r="M176" s="56">
        <v>261459</v>
      </c>
      <c r="N176" s="56"/>
      <c r="O176" s="56"/>
      <c r="P176" s="485"/>
      <c r="Q176" s="56"/>
      <c r="R176" s="56">
        <v>0</v>
      </c>
      <c r="S176" s="56"/>
      <c r="T176" s="56"/>
      <c r="U176" s="485"/>
      <c r="V176" s="56"/>
      <c r="W176" s="56">
        <v>0</v>
      </c>
      <c r="X176" s="56"/>
      <c r="Y176" s="56"/>
      <c r="Z176" s="485"/>
      <c r="AA176" s="56"/>
      <c r="AB176" s="56">
        <v>0</v>
      </c>
      <c r="AC176" s="56"/>
      <c r="AD176" s="56"/>
      <c r="AE176" s="485"/>
      <c r="AF176" s="56"/>
      <c r="AG176" s="56">
        <v>0</v>
      </c>
      <c r="AH176" s="56"/>
      <c r="AI176" s="56"/>
      <c r="AJ176" s="485"/>
      <c r="AK176" s="56"/>
      <c r="AL176" s="56">
        <v>0</v>
      </c>
      <c r="AM176" s="56"/>
      <c r="AN176" s="56"/>
      <c r="AO176" s="485"/>
      <c r="AP176" s="56"/>
      <c r="AQ176" s="56">
        <v>0</v>
      </c>
      <c r="AR176" s="56"/>
      <c r="AS176" s="56"/>
      <c r="AT176" s="485"/>
      <c r="AU176" s="56"/>
      <c r="AV176" s="56">
        <v>0</v>
      </c>
      <c r="AW176" s="56"/>
      <c r="AX176" s="56"/>
      <c r="AY176" s="485"/>
      <c r="AZ176" s="56"/>
      <c r="BA176" s="56">
        <v>0</v>
      </c>
      <c r="BB176" s="56"/>
      <c r="BC176" s="56"/>
      <c r="BD176" s="485"/>
      <c r="BE176" s="56"/>
      <c r="BF176" s="56">
        <v>0</v>
      </c>
      <c r="BG176" s="56"/>
      <c r="BH176" s="56"/>
      <c r="BI176" s="485"/>
      <c r="BJ176" s="56"/>
      <c r="BK176" s="56">
        <v>0</v>
      </c>
      <c r="BL176" s="56"/>
      <c r="BM176" s="56"/>
      <c r="BN176" s="485"/>
      <c r="BO176" s="56"/>
      <c r="BP176" s="56">
        <v>0</v>
      </c>
      <c r="BQ176" s="56"/>
      <c r="BR176" s="56"/>
      <c r="BS176" s="485"/>
      <c r="BU176" s="56">
        <v>261459</v>
      </c>
      <c r="BV176" s="56"/>
      <c r="BW176" s="56"/>
      <c r="BX176" s="485"/>
      <c r="BZ176" s="56">
        <v>602466</v>
      </c>
      <c r="CA176" s="56"/>
      <c r="CB176" s="56"/>
      <c r="CC176" s="485"/>
      <c r="CE176" s="56">
        <v>135936</v>
      </c>
      <c r="CF176" s="56"/>
      <c r="CG176" s="56"/>
      <c r="CH176" s="485"/>
      <c r="CI176" s="56"/>
      <c r="CJ176" s="56">
        <v>182676</v>
      </c>
      <c r="CK176" s="56"/>
      <c r="CL176" s="56"/>
      <c r="CM176" s="485"/>
      <c r="CN176" s="56"/>
      <c r="CO176" s="56">
        <v>0</v>
      </c>
      <c r="CP176" s="56"/>
      <c r="CQ176" s="56"/>
      <c r="CR176" s="485"/>
      <c r="CS176" s="56"/>
      <c r="CT176" s="56">
        <v>0</v>
      </c>
      <c r="CU176" s="56"/>
      <c r="CV176" s="56"/>
      <c r="CW176" s="485"/>
      <c r="CX176" s="56"/>
      <c r="CY176" s="56">
        <v>283854</v>
      </c>
      <c r="CZ176" s="56"/>
      <c r="DA176" s="56"/>
      <c r="DB176" s="485"/>
      <c r="DC176" s="56"/>
      <c r="DD176" s="56">
        <v>0</v>
      </c>
      <c r="DE176" s="56"/>
      <c r="DF176" s="56"/>
      <c r="DG176" s="485"/>
      <c r="DH176" s="56"/>
      <c r="DI176" s="56">
        <v>0</v>
      </c>
      <c r="DJ176" s="56"/>
      <c r="DK176" s="56"/>
      <c r="DL176" s="485"/>
      <c r="DM176" s="56"/>
      <c r="DN176" s="56">
        <v>0</v>
      </c>
      <c r="DO176" s="56"/>
      <c r="DP176" s="56"/>
      <c r="DQ176" s="485"/>
      <c r="DR176" s="56"/>
      <c r="DS176" s="56">
        <v>0</v>
      </c>
      <c r="DT176" s="56"/>
      <c r="DU176" s="56"/>
      <c r="DV176" s="485"/>
      <c r="DW176" s="56"/>
      <c r="DX176" s="56">
        <v>0</v>
      </c>
      <c r="DY176" s="56"/>
      <c r="DZ176" s="56"/>
      <c r="EA176" s="485"/>
      <c r="EB176" s="56"/>
      <c r="EC176" s="56">
        <v>0</v>
      </c>
      <c r="ED176" s="56"/>
      <c r="EE176" s="56"/>
      <c r="EF176" s="485"/>
      <c r="EG176" s="56"/>
      <c r="EH176" s="56">
        <v>0</v>
      </c>
      <c r="EI176" s="56"/>
      <c r="EJ176" s="56"/>
      <c r="EK176" s="485"/>
      <c r="EM176" s="56">
        <v>318612</v>
      </c>
      <c r="EN176" s="56"/>
      <c r="EP176" s="144"/>
    </row>
    <row r="177" spans="4:146" x14ac:dyDescent="0.3">
      <c r="D177" s="144" t="s">
        <v>362</v>
      </c>
      <c r="F177" s="400"/>
      <c r="G177" s="488"/>
      <c r="H177" s="492">
        <v>0</v>
      </c>
      <c r="I177" s="490"/>
      <c r="J177" s="56"/>
      <c r="K177" s="485"/>
      <c r="L177" s="488"/>
      <c r="M177" s="492">
        <v>261459</v>
      </c>
      <c r="N177" s="490"/>
      <c r="O177" s="56"/>
      <c r="P177" s="485"/>
      <c r="Q177" s="491"/>
      <c r="R177" s="492">
        <v>0</v>
      </c>
      <c r="S177" s="490"/>
      <c r="T177" s="56"/>
      <c r="U177" s="485"/>
      <c r="V177" s="491"/>
      <c r="W177" s="492">
        <v>0</v>
      </c>
      <c r="X177" s="490"/>
      <c r="Y177" s="56"/>
      <c r="Z177" s="485"/>
      <c r="AA177" s="491"/>
      <c r="AB177" s="492">
        <v>0</v>
      </c>
      <c r="AC177" s="490"/>
      <c r="AD177" s="56"/>
      <c r="AE177" s="485"/>
      <c r="AF177" s="491"/>
      <c r="AG177" s="492">
        <v>0</v>
      </c>
      <c r="AH177" s="490"/>
      <c r="AI177" s="56"/>
      <c r="AJ177" s="485"/>
      <c r="AK177" s="491"/>
      <c r="AL177" s="492">
        <v>0</v>
      </c>
      <c r="AM177" s="490"/>
      <c r="AN177" s="56"/>
      <c r="AO177" s="485"/>
      <c r="AP177" s="491"/>
      <c r="AQ177" s="492">
        <v>0</v>
      </c>
      <c r="AR177" s="490"/>
      <c r="AS177" s="56"/>
      <c r="AT177" s="485"/>
      <c r="AU177" s="491"/>
      <c r="AV177" s="492">
        <v>0</v>
      </c>
      <c r="AW177" s="490"/>
      <c r="AX177" s="56"/>
      <c r="AY177" s="485"/>
      <c r="AZ177" s="491"/>
      <c r="BA177" s="492">
        <v>0</v>
      </c>
      <c r="BB177" s="490"/>
      <c r="BC177" s="56"/>
      <c r="BD177" s="485"/>
      <c r="BE177" s="491"/>
      <c r="BF177" s="492">
        <v>0</v>
      </c>
      <c r="BG177" s="490"/>
      <c r="BH177" s="56"/>
      <c r="BI177" s="485"/>
      <c r="BJ177" s="491"/>
      <c r="BK177" s="492">
        <v>0</v>
      </c>
      <c r="BL177" s="490"/>
      <c r="BM177" s="56"/>
      <c r="BN177" s="485"/>
      <c r="BO177" s="491"/>
      <c r="BP177" s="492">
        <v>0</v>
      </c>
      <c r="BQ177" s="490"/>
      <c r="BR177" s="56"/>
      <c r="BS177" s="485"/>
      <c r="BT177" s="491"/>
      <c r="BU177" s="492">
        <v>261459</v>
      </c>
      <c r="BV177" s="490"/>
      <c r="BW177" s="56"/>
      <c r="BX177" s="485"/>
      <c r="BY177" s="488"/>
      <c r="BZ177" s="492">
        <v>602466</v>
      </c>
      <c r="CA177" s="490"/>
      <c r="CB177" s="56"/>
      <c r="CC177" s="485"/>
      <c r="CD177" s="488"/>
      <c r="CE177" s="492">
        <v>135936</v>
      </c>
      <c r="CF177" s="490"/>
      <c r="CG177" s="56"/>
      <c r="CH177" s="485"/>
      <c r="CI177" s="491"/>
      <c r="CJ177" s="492">
        <v>182676</v>
      </c>
      <c r="CK177" s="490"/>
      <c r="CL177" s="56"/>
      <c r="CM177" s="485"/>
      <c r="CN177" s="491"/>
      <c r="CO177" s="492">
        <v>0</v>
      </c>
      <c r="CP177" s="490"/>
      <c r="CQ177" s="56"/>
      <c r="CR177" s="485"/>
      <c r="CS177" s="491"/>
      <c r="CT177" s="492">
        <v>0</v>
      </c>
      <c r="CU177" s="490"/>
      <c r="CV177" s="56"/>
      <c r="CW177" s="485"/>
      <c r="CX177" s="491"/>
      <c r="CY177" s="492">
        <v>283854</v>
      </c>
      <c r="CZ177" s="490"/>
      <c r="DA177" s="56"/>
      <c r="DB177" s="485"/>
      <c r="DC177" s="491"/>
      <c r="DD177" s="492">
        <v>0</v>
      </c>
      <c r="DE177" s="490"/>
      <c r="DF177" s="56"/>
      <c r="DG177" s="485"/>
      <c r="DH177" s="491"/>
      <c r="DI177" s="492">
        <v>0</v>
      </c>
      <c r="DJ177" s="490"/>
      <c r="DK177" s="56"/>
      <c r="DL177" s="485"/>
      <c r="DM177" s="491"/>
      <c r="DN177" s="492">
        <v>0</v>
      </c>
      <c r="DO177" s="490"/>
      <c r="DP177" s="56"/>
      <c r="DQ177" s="485"/>
      <c r="DR177" s="491"/>
      <c r="DS177" s="492">
        <v>0</v>
      </c>
      <c r="DT177" s="490"/>
      <c r="DU177" s="56"/>
      <c r="DV177" s="485"/>
      <c r="DW177" s="491"/>
      <c r="DX177" s="492">
        <v>0</v>
      </c>
      <c r="DY177" s="490"/>
      <c r="DZ177" s="56"/>
      <c r="EA177" s="485"/>
      <c r="EB177" s="491"/>
      <c r="EC177" s="492">
        <v>0</v>
      </c>
      <c r="ED177" s="490"/>
      <c r="EE177" s="56"/>
      <c r="EF177" s="485"/>
      <c r="EG177" s="491"/>
      <c r="EH177" s="492">
        <v>0</v>
      </c>
      <c r="EI177" s="490"/>
      <c r="EJ177" s="56"/>
      <c r="EK177" s="485"/>
      <c r="EL177" s="488"/>
      <c r="EM177" s="492">
        <v>318612</v>
      </c>
      <c r="EN177" s="490"/>
      <c r="EP177" s="144"/>
    </row>
    <row r="178" spans="4:146" x14ac:dyDescent="0.3">
      <c r="D178" s="144"/>
      <c r="F178" s="400"/>
      <c r="H178" s="56"/>
      <c r="I178" s="56"/>
      <c r="J178" s="56"/>
      <c r="K178" s="485"/>
      <c r="L178" s="56"/>
      <c r="M178" s="56"/>
      <c r="N178" s="56"/>
      <c r="O178" s="56"/>
      <c r="P178" s="485"/>
      <c r="Q178" s="56"/>
      <c r="R178" s="56"/>
      <c r="S178" s="56"/>
      <c r="T178" s="56"/>
      <c r="U178" s="485"/>
      <c r="V178" s="56"/>
      <c r="W178" s="56"/>
      <c r="X178" s="56"/>
      <c r="Y178" s="56"/>
      <c r="Z178" s="485"/>
      <c r="AA178" s="56"/>
      <c r="AB178" s="56"/>
      <c r="AC178" s="56"/>
      <c r="AD178" s="56"/>
      <c r="AE178" s="485"/>
      <c r="AF178" s="56"/>
      <c r="AG178" s="56"/>
      <c r="AH178" s="56"/>
      <c r="AI178" s="56"/>
      <c r="AJ178" s="485"/>
      <c r="AK178" s="56"/>
      <c r="AL178" s="56"/>
      <c r="AM178" s="56"/>
      <c r="AN178" s="56"/>
      <c r="AO178" s="485"/>
      <c r="AP178" s="56"/>
      <c r="AQ178" s="56"/>
      <c r="AR178" s="56"/>
      <c r="AS178" s="56"/>
      <c r="AT178" s="485"/>
      <c r="AU178" s="56"/>
      <c r="AV178" s="56"/>
      <c r="AW178" s="56"/>
      <c r="AX178" s="56"/>
      <c r="AY178" s="485"/>
      <c r="AZ178" s="56"/>
      <c r="BA178" s="56"/>
      <c r="BB178" s="56"/>
      <c r="BC178" s="56"/>
      <c r="BD178" s="485"/>
      <c r="BE178" s="56"/>
      <c r="BF178" s="56"/>
      <c r="BG178" s="56"/>
      <c r="BH178" s="56"/>
      <c r="BI178" s="485"/>
      <c r="BJ178" s="56"/>
      <c r="BK178" s="56"/>
      <c r="BL178" s="56"/>
      <c r="BM178" s="56"/>
      <c r="BN178" s="485"/>
      <c r="BO178" s="56"/>
      <c r="BP178" s="56"/>
      <c r="BQ178" s="56"/>
      <c r="BR178" s="56"/>
      <c r="BS178" s="485"/>
      <c r="BT178" s="56"/>
      <c r="BU178" s="56"/>
      <c r="BV178" s="56"/>
      <c r="BW178" s="56"/>
      <c r="BX178" s="485"/>
      <c r="BY178" s="56"/>
      <c r="BZ178" s="56"/>
      <c r="CA178" s="56"/>
      <c r="CB178" s="56"/>
      <c r="CC178" s="485"/>
      <c r="CD178" s="56"/>
      <c r="CE178" s="56"/>
      <c r="CF178" s="56"/>
      <c r="CG178" s="56"/>
      <c r="CH178" s="485"/>
      <c r="CI178" s="56"/>
      <c r="CJ178" s="56"/>
      <c r="CK178" s="56"/>
      <c r="CL178" s="56"/>
      <c r="CM178" s="485"/>
      <c r="CN178" s="56"/>
      <c r="CO178" s="56"/>
      <c r="CP178" s="56"/>
      <c r="CQ178" s="56"/>
      <c r="CR178" s="485"/>
      <c r="CS178" s="56"/>
      <c r="CT178" s="56"/>
      <c r="CU178" s="56"/>
      <c r="CV178" s="56"/>
      <c r="CW178" s="485"/>
      <c r="CX178" s="56"/>
      <c r="CY178" s="56"/>
      <c r="CZ178" s="56"/>
      <c r="DA178" s="56"/>
      <c r="DB178" s="485"/>
      <c r="DC178" s="56"/>
      <c r="DD178" s="56"/>
      <c r="DE178" s="56"/>
      <c r="DF178" s="56"/>
      <c r="DG178" s="485"/>
      <c r="DH178" s="56"/>
      <c r="DI178" s="56"/>
      <c r="DJ178" s="56"/>
      <c r="DK178" s="56"/>
      <c r="DL178" s="485"/>
      <c r="DM178" s="56"/>
      <c r="DN178" s="56"/>
      <c r="DO178" s="56"/>
      <c r="DP178" s="56"/>
      <c r="DQ178" s="485"/>
      <c r="DR178" s="56"/>
      <c r="DS178" s="56"/>
      <c r="DT178" s="56"/>
      <c r="DU178" s="56"/>
      <c r="DV178" s="485"/>
      <c r="DW178" s="56"/>
      <c r="DX178" s="56"/>
      <c r="DY178" s="56"/>
      <c r="DZ178" s="56"/>
      <c r="EA178" s="485"/>
      <c r="EB178" s="56"/>
      <c r="EC178" s="56"/>
      <c r="ED178" s="56"/>
      <c r="EE178" s="56"/>
      <c r="EF178" s="485"/>
      <c r="EG178" s="56"/>
      <c r="EH178" s="56"/>
      <c r="EI178" s="56"/>
      <c r="EJ178" s="56"/>
      <c r="EK178" s="485"/>
      <c r="EL178" s="56"/>
      <c r="EM178" s="56"/>
      <c r="EP178" s="144"/>
    </row>
    <row r="179" spans="4:146" x14ac:dyDescent="0.3">
      <c r="D179" s="144" t="s">
        <v>384</v>
      </c>
      <c r="F179" s="400"/>
      <c r="H179" s="56">
        <v>0</v>
      </c>
      <c r="I179" s="56"/>
      <c r="J179" s="56"/>
      <c r="K179" s="485"/>
      <c r="L179" s="56"/>
      <c r="M179" s="56">
        <v>0</v>
      </c>
      <c r="N179" s="56"/>
      <c r="O179" s="56"/>
      <c r="P179" s="485"/>
      <c r="Q179" s="56"/>
      <c r="R179" s="56">
        <v>9095</v>
      </c>
      <c r="S179" s="56"/>
      <c r="T179" s="56"/>
      <c r="U179" s="485"/>
      <c r="V179" s="56"/>
      <c r="W179" s="56">
        <v>0</v>
      </c>
      <c r="X179" s="56"/>
      <c r="Y179" s="56"/>
      <c r="Z179" s="485"/>
      <c r="AA179" s="56"/>
      <c r="AB179" s="56">
        <v>0</v>
      </c>
      <c r="AC179" s="56"/>
      <c r="AD179" s="56"/>
      <c r="AE179" s="485"/>
      <c r="AF179" s="56"/>
      <c r="AG179" s="56">
        <v>0</v>
      </c>
      <c r="AH179" s="56"/>
      <c r="AI179" s="56"/>
      <c r="AJ179" s="485"/>
      <c r="AK179" s="56"/>
      <c r="AL179" s="56">
        <v>0</v>
      </c>
      <c r="AM179" s="56"/>
      <c r="AN179" s="56"/>
      <c r="AO179" s="485"/>
      <c r="AP179" s="56"/>
      <c r="AQ179" s="56">
        <v>0</v>
      </c>
      <c r="AR179" s="56"/>
      <c r="AS179" s="56"/>
      <c r="AT179" s="485"/>
      <c r="AU179" s="56"/>
      <c r="AV179" s="56">
        <v>0</v>
      </c>
      <c r="AW179" s="56"/>
      <c r="AX179" s="56"/>
      <c r="AY179" s="485"/>
      <c r="AZ179" s="56"/>
      <c r="BA179" s="56">
        <v>0</v>
      </c>
      <c r="BB179" s="56"/>
      <c r="BC179" s="56"/>
      <c r="BD179" s="485"/>
      <c r="BE179" s="56"/>
      <c r="BF179" s="56">
        <v>0</v>
      </c>
      <c r="BG179" s="56"/>
      <c r="BH179" s="56"/>
      <c r="BI179" s="485"/>
      <c r="BJ179" s="56"/>
      <c r="BK179" s="56">
        <v>0</v>
      </c>
      <c r="BL179" s="56"/>
      <c r="BM179" s="56"/>
      <c r="BN179" s="485"/>
      <c r="BO179" s="56"/>
      <c r="BP179" s="56">
        <v>0</v>
      </c>
      <c r="BQ179" s="56"/>
      <c r="BR179" s="56"/>
      <c r="BS179" s="485"/>
      <c r="BT179" s="56"/>
      <c r="BU179" s="56">
        <v>9095</v>
      </c>
      <c r="BV179" s="56"/>
      <c r="BW179" s="56"/>
      <c r="BX179" s="485"/>
      <c r="BY179" s="56"/>
      <c r="BZ179" s="56">
        <v>0</v>
      </c>
      <c r="CA179" s="56"/>
      <c r="CB179" s="56"/>
      <c r="CC179" s="485"/>
      <c r="CD179" s="56"/>
      <c r="CE179" s="56">
        <v>0</v>
      </c>
      <c r="CF179" s="56"/>
      <c r="CG179" s="56"/>
      <c r="CH179" s="485"/>
      <c r="CI179" s="56"/>
      <c r="CJ179" s="56">
        <v>0</v>
      </c>
      <c r="CK179" s="56"/>
      <c r="CL179" s="56"/>
      <c r="CM179" s="485"/>
      <c r="CN179" s="56"/>
      <c r="CO179" s="56">
        <v>0</v>
      </c>
      <c r="CP179" s="56"/>
      <c r="CQ179" s="56"/>
      <c r="CR179" s="485"/>
      <c r="CS179" s="56"/>
      <c r="CT179" s="56">
        <v>0</v>
      </c>
      <c r="CU179" s="56"/>
      <c r="CV179" s="56"/>
      <c r="CW179" s="485"/>
      <c r="CX179" s="56"/>
      <c r="CY179" s="56">
        <v>0</v>
      </c>
      <c r="CZ179" s="56"/>
      <c r="DA179" s="56"/>
      <c r="DB179" s="485"/>
      <c r="DC179" s="56"/>
      <c r="DD179" s="56">
        <v>0</v>
      </c>
      <c r="DE179" s="56"/>
      <c r="DF179" s="56"/>
      <c r="DG179" s="485"/>
      <c r="DH179" s="56"/>
      <c r="DI179" s="56">
        <v>0</v>
      </c>
      <c r="DJ179" s="56"/>
      <c r="DK179" s="56"/>
      <c r="DL179" s="485"/>
      <c r="DM179" s="56"/>
      <c r="DN179" s="56">
        <v>0</v>
      </c>
      <c r="DO179" s="56"/>
      <c r="DP179" s="56"/>
      <c r="DQ179" s="485"/>
      <c r="DR179" s="56"/>
      <c r="DS179" s="56">
        <v>0</v>
      </c>
      <c r="DT179" s="56"/>
      <c r="DU179" s="56"/>
      <c r="DV179" s="485"/>
      <c r="DW179" s="56"/>
      <c r="DX179" s="56">
        <v>0</v>
      </c>
      <c r="DY179" s="56"/>
      <c r="DZ179" s="56"/>
      <c r="EA179" s="485"/>
      <c r="EB179" s="56"/>
      <c r="EC179" s="56">
        <v>0</v>
      </c>
      <c r="ED179" s="56"/>
      <c r="EE179" s="56"/>
      <c r="EF179" s="485"/>
      <c r="EG179" s="56"/>
      <c r="EH179" s="56">
        <v>0</v>
      </c>
      <c r="EI179" s="56"/>
      <c r="EJ179" s="56"/>
      <c r="EK179" s="485"/>
      <c r="EL179" s="56"/>
      <c r="EM179" s="56">
        <v>0</v>
      </c>
      <c r="EP179" s="144"/>
    </row>
    <row r="180" spans="4:146" x14ac:dyDescent="0.3">
      <c r="D180" s="144" t="s">
        <v>362</v>
      </c>
      <c r="F180" s="400"/>
      <c r="G180" s="488"/>
      <c r="H180" s="492">
        <v>0</v>
      </c>
      <c r="I180" s="490"/>
      <c r="J180" s="56"/>
      <c r="K180" s="485"/>
      <c r="L180" s="491"/>
      <c r="M180" s="492">
        <v>0</v>
      </c>
      <c r="N180" s="490"/>
      <c r="O180" s="56"/>
      <c r="P180" s="485"/>
      <c r="Q180" s="491"/>
      <c r="R180" s="492">
        <v>9095</v>
      </c>
      <c r="S180" s="490"/>
      <c r="T180" s="56"/>
      <c r="U180" s="485"/>
      <c r="V180" s="491"/>
      <c r="W180" s="492">
        <v>0</v>
      </c>
      <c r="X180" s="490"/>
      <c r="Y180" s="56"/>
      <c r="Z180" s="485"/>
      <c r="AA180" s="491"/>
      <c r="AB180" s="492">
        <v>0</v>
      </c>
      <c r="AC180" s="490"/>
      <c r="AD180" s="56"/>
      <c r="AE180" s="485"/>
      <c r="AF180" s="491"/>
      <c r="AG180" s="492">
        <v>0</v>
      </c>
      <c r="AH180" s="490"/>
      <c r="AI180" s="56"/>
      <c r="AJ180" s="485"/>
      <c r="AK180" s="491"/>
      <c r="AL180" s="492">
        <v>0</v>
      </c>
      <c r="AM180" s="490"/>
      <c r="AN180" s="56"/>
      <c r="AO180" s="485"/>
      <c r="AP180" s="491"/>
      <c r="AQ180" s="492">
        <v>0</v>
      </c>
      <c r="AR180" s="490"/>
      <c r="AS180" s="56"/>
      <c r="AT180" s="485"/>
      <c r="AU180" s="491"/>
      <c r="AV180" s="492">
        <v>0</v>
      </c>
      <c r="AW180" s="490"/>
      <c r="AX180" s="56"/>
      <c r="AY180" s="485"/>
      <c r="AZ180" s="491"/>
      <c r="BA180" s="492">
        <v>0</v>
      </c>
      <c r="BB180" s="490"/>
      <c r="BC180" s="56"/>
      <c r="BD180" s="485"/>
      <c r="BE180" s="491"/>
      <c r="BF180" s="492">
        <v>0</v>
      </c>
      <c r="BG180" s="490"/>
      <c r="BH180" s="56"/>
      <c r="BI180" s="485"/>
      <c r="BJ180" s="491"/>
      <c r="BK180" s="492">
        <v>0</v>
      </c>
      <c r="BL180" s="490"/>
      <c r="BM180" s="56"/>
      <c r="BN180" s="485"/>
      <c r="BO180" s="491"/>
      <c r="BP180" s="492">
        <v>0</v>
      </c>
      <c r="BQ180" s="490"/>
      <c r="BR180" s="56"/>
      <c r="BS180" s="485"/>
      <c r="BT180" s="491"/>
      <c r="BU180" s="492">
        <v>9095</v>
      </c>
      <c r="BV180" s="490"/>
      <c r="BW180" s="56"/>
      <c r="BX180" s="485"/>
      <c r="BY180" s="491"/>
      <c r="BZ180" s="492">
        <v>0</v>
      </c>
      <c r="CA180" s="490"/>
      <c r="CB180" s="56"/>
      <c r="CC180" s="485"/>
      <c r="CD180" s="491"/>
      <c r="CE180" s="492">
        <v>0</v>
      </c>
      <c r="CF180" s="490"/>
      <c r="CG180" s="56"/>
      <c r="CH180" s="485"/>
      <c r="CI180" s="491"/>
      <c r="CJ180" s="492">
        <v>0</v>
      </c>
      <c r="CK180" s="490"/>
      <c r="CL180" s="56"/>
      <c r="CM180" s="485"/>
      <c r="CN180" s="491"/>
      <c r="CO180" s="492">
        <v>0</v>
      </c>
      <c r="CP180" s="490"/>
      <c r="CQ180" s="56"/>
      <c r="CR180" s="485"/>
      <c r="CS180" s="491"/>
      <c r="CT180" s="492">
        <v>0</v>
      </c>
      <c r="CU180" s="490"/>
      <c r="CV180" s="56"/>
      <c r="CW180" s="485"/>
      <c r="CX180" s="491"/>
      <c r="CY180" s="492">
        <v>0</v>
      </c>
      <c r="CZ180" s="490"/>
      <c r="DA180" s="56"/>
      <c r="DB180" s="485"/>
      <c r="DC180" s="491"/>
      <c r="DD180" s="492">
        <v>0</v>
      </c>
      <c r="DE180" s="490"/>
      <c r="DF180" s="56"/>
      <c r="DG180" s="485"/>
      <c r="DH180" s="491"/>
      <c r="DI180" s="492">
        <v>0</v>
      </c>
      <c r="DJ180" s="490"/>
      <c r="DK180" s="56"/>
      <c r="DL180" s="485"/>
      <c r="DM180" s="491"/>
      <c r="DN180" s="492">
        <v>0</v>
      </c>
      <c r="DO180" s="490"/>
      <c r="DP180" s="56"/>
      <c r="DQ180" s="485"/>
      <c r="DR180" s="491"/>
      <c r="DS180" s="492">
        <v>0</v>
      </c>
      <c r="DT180" s="490"/>
      <c r="DU180" s="56"/>
      <c r="DV180" s="485"/>
      <c r="DW180" s="491"/>
      <c r="DX180" s="492">
        <v>0</v>
      </c>
      <c r="DY180" s="490"/>
      <c r="DZ180" s="56"/>
      <c r="EA180" s="485"/>
      <c r="EB180" s="491"/>
      <c r="EC180" s="492">
        <v>0</v>
      </c>
      <c r="ED180" s="490"/>
      <c r="EE180" s="56"/>
      <c r="EF180" s="485"/>
      <c r="EG180" s="491"/>
      <c r="EH180" s="492">
        <v>0</v>
      </c>
      <c r="EI180" s="490"/>
      <c r="EJ180" s="56"/>
      <c r="EK180" s="485"/>
      <c r="EL180" s="491"/>
      <c r="EM180" s="492">
        <v>0</v>
      </c>
      <c r="EN180" s="518"/>
      <c r="EP180" s="144"/>
    </row>
    <row r="181" spans="4:146" x14ac:dyDescent="0.3">
      <c r="D181" s="144"/>
      <c r="F181" s="400"/>
      <c r="H181" s="56"/>
      <c r="I181" s="56"/>
      <c r="J181" s="56"/>
      <c r="K181" s="485"/>
      <c r="L181" s="56"/>
      <c r="M181" s="56"/>
      <c r="N181" s="56"/>
      <c r="O181" s="56"/>
      <c r="P181" s="485"/>
      <c r="Q181" s="56"/>
      <c r="R181" s="56"/>
      <c r="S181" s="56"/>
      <c r="T181" s="56"/>
      <c r="U181" s="485"/>
      <c r="V181" s="56"/>
      <c r="W181" s="56"/>
      <c r="X181" s="56"/>
      <c r="Y181" s="56"/>
      <c r="Z181" s="485"/>
      <c r="AA181" s="56"/>
      <c r="AB181" s="56"/>
      <c r="AC181" s="56"/>
      <c r="AD181" s="56"/>
      <c r="AE181" s="485"/>
      <c r="AF181" s="56"/>
      <c r="AG181" s="56"/>
      <c r="AH181" s="56"/>
      <c r="AI181" s="56"/>
      <c r="AJ181" s="485"/>
      <c r="AK181" s="56"/>
      <c r="AL181" s="56"/>
      <c r="AM181" s="56"/>
      <c r="AN181" s="56"/>
      <c r="AO181" s="485"/>
      <c r="AP181" s="56"/>
      <c r="AQ181" s="56"/>
      <c r="AR181" s="56"/>
      <c r="AS181" s="56"/>
      <c r="AT181" s="485"/>
      <c r="AU181" s="56"/>
      <c r="AV181" s="56"/>
      <c r="AW181" s="56"/>
      <c r="AX181" s="56"/>
      <c r="AY181" s="485"/>
      <c r="AZ181" s="56"/>
      <c r="BA181" s="56"/>
      <c r="BB181" s="56"/>
      <c r="BC181" s="56"/>
      <c r="BD181" s="485"/>
      <c r="BE181" s="56"/>
      <c r="BF181" s="56"/>
      <c r="BG181" s="56"/>
      <c r="BH181" s="56"/>
      <c r="BI181" s="485"/>
      <c r="BJ181" s="56"/>
      <c r="BK181" s="56"/>
      <c r="BL181" s="56"/>
      <c r="BM181" s="56"/>
      <c r="BN181" s="485"/>
      <c r="BO181" s="56"/>
      <c r="BP181" s="56"/>
      <c r="BQ181" s="56"/>
      <c r="BR181" s="56"/>
      <c r="BS181" s="485"/>
      <c r="BT181" s="56"/>
      <c r="BU181" s="56"/>
      <c r="BV181" s="56"/>
      <c r="BW181" s="56"/>
      <c r="BX181" s="485"/>
      <c r="BY181" s="56"/>
      <c r="BZ181" s="56"/>
      <c r="CA181" s="56"/>
      <c r="CB181" s="56"/>
      <c r="CC181" s="485"/>
      <c r="CD181" s="56"/>
      <c r="CE181" s="56"/>
      <c r="CF181" s="56"/>
      <c r="CG181" s="56"/>
      <c r="CH181" s="485"/>
      <c r="CI181" s="56"/>
      <c r="CJ181" s="56"/>
      <c r="CK181" s="56"/>
      <c r="CL181" s="56"/>
      <c r="CM181" s="485"/>
      <c r="CN181" s="56"/>
      <c r="CO181" s="56"/>
      <c r="CP181" s="56"/>
      <c r="CQ181" s="56"/>
      <c r="CR181" s="485"/>
      <c r="CS181" s="56"/>
      <c r="CT181" s="56"/>
      <c r="CU181" s="56"/>
      <c r="CV181" s="56"/>
      <c r="CW181" s="485"/>
      <c r="CX181" s="56"/>
      <c r="CY181" s="56"/>
      <c r="CZ181" s="56"/>
      <c r="DA181" s="56"/>
      <c r="DB181" s="485"/>
      <c r="DC181" s="56"/>
      <c r="DD181" s="56"/>
      <c r="DE181" s="56"/>
      <c r="DF181" s="56"/>
      <c r="DG181" s="485"/>
      <c r="DH181" s="56"/>
      <c r="DI181" s="56"/>
      <c r="DJ181" s="56"/>
      <c r="DK181" s="56"/>
      <c r="DL181" s="485"/>
      <c r="DM181" s="56"/>
      <c r="DN181" s="56"/>
      <c r="DO181" s="56"/>
      <c r="DP181" s="56"/>
      <c r="DQ181" s="485"/>
      <c r="DR181" s="56"/>
      <c r="DS181" s="56"/>
      <c r="DT181" s="56"/>
      <c r="DU181" s="56"/>
      <c r="DV181" s="485"/>
      <c r="DW181" s="56"/>
      <c r="DX181" s="56"/>
      <c r="DY181" s="56"/>
      <c r="DZ181" s="56"/>
      <c r="EA181" s="485"/>
      <c r="EB181" s="56"/>
      <c r="EC181" s="56"/>
      <c r="ED181" s="56"/>
      <c r="EE181" s="56"/>
      <c r="EF181" s="485"/>
      <c r="EG181" s="56"/>
      <c r="EH181" s="56"/>
      <c r="EI181" s="56"/>
      <c r="EJ181" s="56"/>
      <c r="EK181" s="485"/>
      <c r="EL181" s="56"/>
      <c r="EM181" s="56"/>
      <c r="EP181" s="144"/>
    </row>
    <row r="182" spans="4:146" x14ac:dyDescent="0.3">
      <c r="D182" s="144" t="s">
        <v>385</v>
      </c>
      <c r="F182" s="400"/>
      <c r="H182" s="56">
        <v>0</v>
      </c>
      <c r="I182" s="56"/>
      <c r="J182" s="56"/>
      <c r="K182" s="485"/>
      <c r="L182" s="56"/>
      <c r="M182" s="56">
        <v>0</v>
      </c>
      <c r="N182" s="56"/>
      <c r="O182" s="56"/>
      <c r="P182" s="485"/>
      <c r="Q182" s="56"/>
      <c r="R182" s="56">
        <v>196553</v>
      </c>
      <c r="S182" s="56"/>
      <c r="T182" s="56"/>
      <c r="U182" s="485"/>
      <c r="V182" s="56"/>
      <c r="W182" s="56">
        <v>964</v>
      </c>
      <c r="X182" s="56"/>
      <c r="Y182" s="56"/>
      <c r="Z182" s="485"/>
      <c r="AA182" s="56"/>
      <c r="AB182" s="56">
        <v>0</v>
      </c>
      <c r="AC182" s="56"/>
      <c r="AD182" s="56"/>
      <c r="AE182" s="485"/>
      <c r="AF182" s="56"/>
      <c r="AG182" s="56">
        <v>0</v>
      </c>
      <c r="AH182" s="56"/>
      <c r="AI182" s="56"/>
      <c r="AJ182" s="485"/>
      <c r="AK182" s="56"/>
      <c r="AL182" s="56">
        <v>0</v>
      </c>
      <c r="AM182" s="56"/>
      <c r="AN182" s="56"/>
      <c r="AO182" s="485"/>
      <c r="AP182" s="56"/>
      <c r="AQ182" s="56">
        <v>0</v>
      </c>
      <c r="AR182" s="56"/>
      <c r="AS182" s="56"/>
      <c r="AT182" s="485"/>
      <c r="AU182" s="56"/>
      <c r="AV182" s="56">
        <v>0</v>
      </c>
      <c r="AW182" s="56"/>
      <c r="AX182" s="56"/>
      <c r="AY182" s="485"/>
      <c r="AZ182" s="56"/>
      <c r="BA182" s="56">
        <v>0</v>
      </c>
      <c r="BB182" s="56"/>
      <c r="BC182" s="56"/>
      <c r="BD182" s="485"/>
      <c r="BE182" s="56"/>
      <c r="BF182" s="56">
        <v>0</v>
      </c>
      <c r="BG182" s="56"/>
      <c r="BH182" s="56"/>
      <c r="BI182" s="485"/>
      <c r="BJ182" s="56"/>
      <c r="BK182" s="56">
        <v>0</v>
      </c>
      <c r="BL182" s="56"/>
      <c r="BM182" s="56"/>
      <c r="BN182" s="485"/>
      <c r="BO182" s="56"/>
      <c r="BP182" s="56">
        <v>0</v>
      </c>
      <c r="BQ182" s="56"/>
      <c r="BR182" s="56"/>
      <c r="BS182" s="485"/>
      <c r="BT182" s="56"/>
      <c r="BU182" s="56">
        <v>197517</v>
      </c>
      <c r="BV182" s="56"/>
      <c r="BW182" s="56"/>
      <c r="BX182" s="485"/>
      <c r="BY182" s="56"/>
      <c r="BZ182" s="56">
        <v>882436</v>
      </c>
      <c r="CA182" s="56"/>
      <c r="CB182" s="56"/>
      <c r="CC182" s="485"/>
      <c r="CD182" s="56"/>
      <c r="CE182" s="56">
        <v>0</v>
      </c>
      <c r="CF182" s="56"/>
      <c r="CG182" s="56"/>
      <c r="CH182" s="485"/>
      <c r="CI182" s="56"/>
      <c r="CJ182" s="56">
        <v>128209</v>
      </c>
      <c r="CK182" s="56"/>
      <c r="CL182" s="56"/>
      <c r="CM182" s="485"/>
      <c r="CN182" s="56"/>
      <c r="CO182" s="56">
        <v>90485</v>
      </c>
      <c r="CP182" s="56"/>
      <c r="CQ182" s="56"/>
      <c r="CR182" s="485"/>
      <c r="CS182" s="56"/>
      <c r="CT182" s="56">
        <v>0</v>
      </c>
      <c r="CU182" s="56"/>
      <c r="CV182" s="56"/>
      <c r="CW182" s="485"/>
      <c r="CX182" s="56"/>
      <c r="CY182" s="56">
        <v>0</v>
      </c>
      <c r="CZ182" s="56"/>
      <c r="DA182" s="56"/>
      <c r="DB182" s="485"/>
      <c r="DC182" s="56"/>
      <c r="DD182" s="56">
        <v>237446</v>
      </c>
      <c r="DE182" s="56"/>
      <c r="DF182" s="56"/>
      <c r="DG182" s="485"/>
      <c r="DH182" s="56"/>
      <c r="DI182" s="56">
        <v>230297</v>
      </c>
      <c r="DJ182" s="56"/>
      <c r="DK182" s="56"/>
      <c r="DL182" s="485"/>
      <c r="DM182" s="56"/>
      <c r="DN182" s="56">
        <v>0</v>
      </c>
      <c r="DO182" s="56"/>
      <c r="DP182" s="56"/>
      <c r="DQ182" s="485"/>
      <c r="DR182" s="56"/>
      <c r="DS182" s="56">
        <v>0</v>
      </c>
      <c r="DT182" s="56"/>
      <c r="DU182" s="56"/>
      <c r="DV182" s="485"/>
      <c r="DW182" s="56"/>
      <c r="DX182" s="56">
        <v>0</v>
      </c>
      <c r="DY182" s="56"/>
      <c r="DZ182" s="56"/>
      <c r="EA182" s="485"/>
      <c r="EB182" s="56"/>
      <c r="EC182" s="56">
        <v>71498</v>
      </c>
      <c r="ED182" s="56"/>
      <c r="EE182" s="56"/>
      <c r="EF182" s="485"/>
      <c r="EG182" s="56"/>
      <c r="EH182" s="56">
        <v>124501</v>
      </c>
      <c r="EI182" s="56"/>
      <c r="EJ182" s="56"/>
      <c r="EK182" s="485"/>
      <c r="EL182" s="56"/>
      <c r="EM182" s="56">
        <v>218694</v>
      </c>
      <c r="EP182" s="144"/>
    </row>
    <row r="183" spans="4:146" x14ac:dyDescent="0.3">
      <c r="D183" s="144" t="s">
        <v>362</v>
      </c>
      <c r="F183" s="400"/>
      <c r="G183" s="488"/>
      <c r="H183" s="492">
        <v>0</v>
      </c>
      <c r="I183" s="490"/>
      <c r="J183" s="56"/>
      <c r="K183" s="485"/>
      <c r="L183" s="491"/>
      <c r="M183" s="492">
        <v>0</v>
      </c>
      <c r="N183" s="490"/>
      <c r="O183" s="56"/>
      <c r="P183" s="485"/>
      <c r="Q183" s="491"/>
      <c r="R183" s="492">
        <v>196553</v>
      </c>
      <c r="S183" s="490"/>
      <c r="T183" s="56"/>
      <c r="U183" s="485"/>
      <c r="V183" s="491"/>
      <c r="W183" s="492">
        <v>964</v>
      </c>
      <c r="X183" s="490"/>
      <c r="Y183" s="56"/>
      <c r="Z183" s="485"/>
      <c r="AA183" s="491"/>
      <c r="AB183" s="492">
        <v>0</v>
      </c>
      <c r="AC183" s="490"/>
      <c r="AD183" s="56"/>
      <c r="AE183" s="485"/>
      <c r="AF183" s="491"/>
      <c r="AG183" s="492">
        <v>0</v>
      </c>
      <c r="AH183" s="490"/>
      <c r="AI183" s="56"/>
      <c r="AJ183" s="485"/>
      <c r="AK183" s="491"/>
      <c r="AL183" s="492">
        <v>0</v>
      </c>
      <c r="AM183" s="490"/>
      <c r="AN183" s="56"/>
      <c r="AO183" s="485"/>
      <c r="AP183" s="491"/>
      <c r="AQ183" s="492">
        <v>0</v>
      </c>
      <c r="AR183" s="490"/>
      <c r="AS183" s="56"/>
      <c r="AT183" s="485"/>
      <c r="AU183" s="491"/>
      <c r="AV183" s="492">
        <v>0</v>
      </c>
      <c r="AW183" s="490"/>
      <c r="AX183" s="56"/>
      <c r="AY183" s="485"/>
      <c r="AZ183" s="491"/>
      <c r="BA183" s="492">
        <v>0</v>
      </c>
      <c r="BB183" s="490"/>
      <c r="BC183" s="56"/>
      <c r="BD183" s="485"/>
      <c r="BE183" s="491"/>
      <c r="BF183" s="492">
        <v>0</v>
      </c>
      <c r="BG183" s="490"/>
      <c r="BH183" s="56"/>
      <c r="BI183" s="485"/>
      <c r="BJ183" s="491"/>
      <c r="BK183" s="492">
        <v>0</v>
      </c>
      <c r="BL183" s="490"/>
      <c r="BM183" s="56"/>
      <c r="BN183" s="485"/>
      <c r="BO183" s="491"/>
      <c r="BP183" s="492">
        <v>0</v>
      </c>
      <c r="BQ183" s="490"/>
      <c r="BR183" s="56"/>
      <c r="BS183" s="485"/>
      <c r="BT183" s="491"/>
      <c r="BU183" s="492">
        <v>197517</v>
      </c>
      <c r="BV183" s="490"/>
      <c r="BW183" s="56"/>
      <c r="BX183" s="485"/>
      <c r="BY183" s="491"/>
      <c r="BZ183" s="492">
        <v>882436</v>
      </c>
      <c r="CA183" s="490"/>
      <c r="CB183" s="56"/>
      <c r="CC183" s="485"/>
      <c r="CD183" s="491"/>
      <c r="CE183" s="492">
        <v>0</v>
      </c>
      <c r="CF183" s="490"/>
      <c r="CG183" s="56"/>
      <c r="CH183" s="485"/>
      <c r="CI183" s="491"/>
      <c r="CJ183" s="492">
        <v>128209</v>
      </c>
      <c r="CK183" s="490"/>
      <c r="CL183" s="56"/>
      <c r="CM183" s="485"/>
      <c r="CN183" s="491"/>
      <c r="CO183" s="492">
        <v>90485</v>
      </c>
      <c r="CP183" s="490"/>
      <c r="CQ183" s="56"/>
      <c r="CR183" s="485"/>
      <c r="CS183" s="491"/>
      <c r="CT183" s="492">
        <v>0</v>
      </c>
      <c r="CU183" s="490"/>
      <c r="CV183" s="56"/>
      <c r="CW183" s="485"/>
      <c r="CX183" s="491"/>
      <c r="CY183" s="492">
        <v>0</v>
      </c>
      <c r="CZ183" s="490"/>
      <c r="DA183" s="56"/>
      <c r="DB183" s="485"/>
      <c r="DC183" s="491"/>
      <c r="DD183" s="492">
        <v>237446</v>
      </c>
      <c r="DE183" s="490"/>
      <c r="DF183" s="56"/>
      <c r="DG183" s="485"/>
      <c r="DH183" s="491"/>
      <c r="DI183" s="492">
        <v>230297</v>
      </c>
      <c r="DJ183" s="490"/>
      <c r="DK183" s="56"/>
      <c r="DL183" s="485"/>
      <c r="DM183" s="491"/>
      <c r="DN183" s="492">
        <v>0</v>
      </c>
      <c r="DO183" s="490"/>
      <c r="DP183" s="56"/>
      <c r="DQ183" s="485"/>
      <c r="DR183" s="491"/>
      <c r="DS183" s="492">
        <v>0</v>
      </c>
      <c r="DT183" s="490"/>
      <c r="DU183" s="56"/>
      <c r="DV183" s="485"/>
      <c r="DW183" s="491"/>
      <c r="DX183" s="492">
        <v>0</v>
      </c>
      <c r="DY183" s="490"/>
      <c r="DZ183" s="56"/>
      <c r="EA183" s="485"/>
      <c r="EB183" s="491"/>
      <c r="EC183" s="492">
        <v>71498</v>
      </c>
      <c r="ED183" s="490"/>
      <c r="EE183" s="56"/>
      <c r="EF183" s="485"/>
      <c r="EG183" s="491"/>
      <c r="EH183" s="492">
        <v>124501</v>
      </c>
      <c r="EI183" s="490"/>
      <c r="EJ183" s="56"/>
      <c r="EK183" s="485"/>
      <c r="EL183" s="491"/>
      <c r="EM183" s="492">
        <v>218694</v>
      </c>
      <c r="EN183" s="518"/>
      <c r="EP183" s="144"/>
    </row>
    <row r="184" spans="4:146" x14ac:dyDescent="0.3">
      <c r="D184" s="144"/>
      <c r="F184" s="400"/>
      <c r="H184" s="56"/>
      <c r="I184" s="56"/>
      <c r="J184" s="56"/>
      <c r="K184" s="485"/>
      <c r="L184" s="56"/>
      <c r="M184" s="56"/>
      <c r="N184" s="56"/>
      <c r="O184" s="56"/>
      <c r="P184" s="485"/>
      <c r="Q184" s="56"/>
      <c r="R184" s="56"/>
      <c r="S184" s="56"/>
      <c r="T184" s="56"/>
      <c r="U184" s="485"/>
      <c r="V184" s="56"/>
      <c r="W184" s="56"/>
      <c r="X184" s="56"/>
      <c r="Y184" s="56"/>
      <c r="Z184" s="485"/>
      <c r="AA184" s="56"/>
      <c r="AB184" s="56"/>
      <c r="AC184" s="56"/>
      <c r="AD184" s="56"/>
      <c r="AE184" s="485"/>
      <c r="AF184" s="56"/>
      <c r="AG184" s="56"/>
      <c r="AH184" s="56"/>
      <c r="AI184" s="56"/>
      <c r="AJ184" s="485"/>
      <c r="AK184" s="56"/>
      <c r="AL184" s="56"/>
      <c r="AM184" s="56"/>
      <c r="AN184" s="56"/>
      <c r="AO184" s="485"/>
      <c r="AP184" s="56"/>
      <c r="AQ184" s="56"/>
      <c r="AR184" s="56"/>
      <c r="AS184" s="56"/>
      <c r="AT184" s="485"/>
      <c r="AU184" s="56"/>
      <c r="AV184" s="56"/>
      <c r="AW184" s="56"/>
      <c r="AX184" s="56"/>
      <c r="AY184" s="485"/>
      <c r="AZ184" s="56"/>
      <c r="BA184" s="56"/>
      <c r="BB184" s="56"/>
      <c r="BC184" s="56"/>
      <c r="BD184" s="485"/>
      <c r="BE184" s="56"/>
      <c r="BF184" s="56"/>
      <c r="BG184" s="56"/>
      <c r="BH184" s="56"/>
      <c r="BI184" s="485"/>
      <c r="BJ184" s="56"/>
      <c r="BK184" s="56"/>
      <c r="BL184" s="56"/>
      <c r="BM184" s="56"/>
      <c r="BN184" s="485"/>
      <c r="BO184" s="56"/>
      <c r="BP184" s="56"/>
      <c r="BQ184" s="56"/>
      <c r="BR184" s="56"/>
      <c r="BS184" s="485"/>
      <c r="BT184" s="56"/>
      <c r="BU184" s="56"/>
      <c r="BV184" s="56"/>
      <c r="BW184" s="56"/>
      <c r="BX184" s="485"/>
      <c r="BY184" s="56"/>
      <c r="BZ184" s="56"/>
      <c r="CA184" s="56"/>
      <c r="CB184" s="56"/>
      <c r="CC184" s="485"/>
      <c r="CD184" s="56"/>
      <c r="CE184" s="56"/>
      <c r="CF184" s="56"/>
      <c r="CG184" s="56"/>
      <c r="CH184" s="485"/>
      <c r="CI184" s="56"/>
      <c r="CJ184" s="56"/>
      <c r="CK184" s="56"/>
      <c r="CL184" s="56"/>
      <c r="CM184" s="485"/>
      <c r="CN184" s="56"/>
      <c r="CO184" s="56"/>
      <c r="CP184" s="56"/>
      <c r="CQ184" s="56"/>
      <c r="CR184" s="485"/>
      <c r="CS184" s="56"/>
      <c r="CT184" s="56"/>
      <c r="CU184" s="56"/>
      <c r="CV184" s="56"/>
      <c r="CW184" s="485"/>
      <c r="CX184" s="56"/>
      <c r="CY184" s="56"/>
      <c r="CZ184" s="56"/>
      <c r="DA184" s="56"/>
      <c r="DB184" s="485"/>
      <c r="DC184" s="56"/>
      <c r="DD184" s="56"/>
      <c r="DE184" s="56"/>
      <c r="DF184" s="56"/>
      <c r="DG184" s="485"/>
      <c r="DH184" s="56"/>
      <c r="DI184" s="56"/>
      <c r="DJ184" s="56"/>
      <c r="DK184" s="56"/>
      <c r="DL184" s="485"/>
      <c r="DM184" s="56"/>
      <c r="DN184" s="56"/>
      <c r="DO184" s="56"/>
      <c r="DP184" s="56"/>
      <c r="DQ184" s="485"/>
      <c r="DR184" s="56"/>
      <c r="DS184" s="56"/>
      <c r="DT184" s="56"/>
      <c r="DU184" s="56"/>
      <c r="DV184" s="485"/>
      <c r="DW184" s="56"/>
      <c r="DX184" s="56"/>
      <c r="DY184" s="56"/>
      <c r="DZ184" s="56"/>
      <c r="EA184" s="485"/>
      <c r="EB184" s="56"/>
      <c r="EC184" s="56"/>
      <c r="ED184" s="56"/>
      <c r="EE184" s="56"/>
      <c r="EF184" s="485"/>
      <c r="EG184" s="56"/>
      <c r="EH184" s="56"/>
      <c r="EI184" s="56"/>
      <c r="EJ184" s="56"/>
      <c r="EK184" s="485"/>
      <c r="EL184" s="56"/>
      <c r="EM184" s="56"/>
      <c r="EP184" s="144"/>
    </row>
    <row r="185" spans="4:146" ht="12.75" customHeight="1" x14ac:dyDescent="0.3">
      <c r="D185" s="144" t="s">
        <v>387</v>
      </c>
      <c r="F185" s="400"/>
      <c r="H185" s="56">
        <v>0</v>
      </c>
      <c r="I185" s="49"/>
      <c r="J185" s="49"/>
      <c r="K185" s="118"/>
      <c r="L185" s="49"/>
      <c r="M185" s="56">
        <v>98003</v>
      </c>
      <c r="N185" s="56"/>
      <c r="O185" s="56"/>
      <c r="P185" s="485"/>
      <c r="Q185" s="56"/>
      <c r="R185" s="56">
        <v>41259</v>
      </c>
      <c r="S185" s="56"/>
      <c r="T185" s="56"/>
      <c r="U185" s="485"/>
      <c r="V185" s="56"/>
      <c r="W185" s="56">
        <v>211421</v>
      </c>
      <c r="X185" s="56"/>
      <c r="Y185" s="56"/>
      <c r="Z185" s="485"/>
      <c r="AA185" s="56"/>
      <c r="AB185" s="56">
        <v>0</v>
      </c>
      <c r="AC185" s="56"/>
      <c r="AD185" s="56"/>
      <c r="AE185" s="485"/>
      <c r="AF185" s="56"/>
      <c r="AG185" s="56">
        <v>0</v>
      </c>
      <c r="AH185" s="56"/>
      <c r="AI185" s="56"/>
      <c r="AJ185" s="485"/>
      <c r="AK185" s="56"/>
      <c r="AL185" s="56">
        <v>0</v>
      </c>
      <c r="AM185" s="56"/>
      <c r="AN185" s="56"/>
      <c r="AO185" s="485"/>
      <c r="AP185" s="56"/>
      <c r="AQ185" s="56">
        <v>0</v>
      </c>
      <c r="AR185" s="56"/>
      <c r="AS185" s="56"/>
      <c r="AT185" s="485"/>
      <c r="AU185" s="56"/>
      <c r="AV185" s="56">
        <v>0</v>
      </c>
      <c r="AW185" s="56"/>
      <c r="AX185" s="56"/>
      <c r="AY185" s="485"/>
      <c r="AZ185" s="56"/>
      <c r="BA185" s="56">
        <v>0</v>
      </c>
      <c r="BB185" s="56"/>
      <c r="BC185" s="56"/>
      <c r="BD185" s="485"/>
      <c r="BE185" s="56"/>
      <c r="BF185" s="56">
        <v>0</v>
      </c>
      <c r="BG185" s="56"/>
      <c r="BH185" s="56"/>
      <c r="BI185" s="485"/>
      <c r="BJ185" s="56"/>
      <c r="BK185" s="56">
        <v>0</v>
      </c>
      <c r="BL185" s="56"/>
      <c r="BM185" s="56"/>
      <c r="BN185" s="485"/>
      <c r="BO185" s="56"/>
      <c r="BP185" s="56">
        <v>0</v>
      </c>
      <c r="BQ185" s="56"/>
      <c r="BR185" s="56"/>
      <c r="BS185" s="485"/>
      <c r="BT185" s="56"/>
      <c r="BU185" s="56">
        <v>350683</v>
      </c>
      <c r="BV185" s="56"/>
      <c r="BW185" s="56"/>
      <c r="BX185" s="485"/>
      <c r="BY185" s="56"/>
      <c r="BZ185" s="56">
        <v>511934</v>
      </c>
      <c r="CA185" s="49"/>
      <c r="CB185" s="49"/>
      <c r="CC185" s="118"/>
      <c r="CD185" s="49"/>
      <c r="CE185" s="56">
        <v>0</v>
      </c>
      <c r="CF185" s="56"/>
      <c r="CG185" s="56"/>
      <c r="CH185" s="485"/>
      <c r="CI185" s="56"/>
      <c r="CJ185" s="56">
        <v>0</v>
      </c>
      <c r="CK185" s="56"/>
      <c r="CL185" s="56"/>
      <c r="CM185" s="485"/>
      <c r="CN185" s="56"/>
      <c r="CO185" s="56">
        <v>0</v>
      </c>
      <c r="CP185" s="56"/>
      <c r="CQ185" s="56"/>
      <c r="CR185" s="485"/>
      <c r="CS185" s="56"/>
      <c r="CT185" s="56">
        <v>0</v>
      </c>
      <c r="CU185" s="56"/>
      <c r="CV185" s="56"/>
      <c r="CW185" s="485"/>
      <c r="CX185" s="56"/>
      <c r="CY185" s="56">
        <v>0</v>
      </c>
      <c r="CZ185" s="56"/>
      <c r="DA185" s="56"/>
      <c r="DB185" s="485"/>
      <c r="DC185" s="56"/>
      <c r="DD185" s="56">
        <v>0</v>
      </c>
      <c r="DE185" s="56"/>
      <c r="DF185" s="56"/>
      <c r="DG185" s="485"/>
      <c r="DH185" s="56"/>
      <c r="DI185" s="56">
        <v>0</v>
      </c>
      <c r="DJ185" s="56"/>
      <c r="DK185" s="56"/>
      <c r="DL185" s="485"/>
      <c r="DM185" s="56"/>
      <c r="DN185" s="56">
        <v>0</v>
      </c>
      <c r="DO185" s="56"/>
      <c r="DP185" s="56"/>
      <c r="DQ185" s="485"/>
      <c r="DR185" s="56"/>
      <c r="DS185" s="56">
        <v>9407</v>
      </c>
      <c r="DT185" s="56"/>
      <c r="DU185" s="56"/>
      <c r="DV185" s="485"/>
      <c r="DW185" s="56"/>
      <c r="DX185" s="56">
        <v>0</v>
      </c>
      <c r="DY185" s="56"/>
      <c r="DZ185" s="56"/>
      <c r="EA185" s="485"/>
      <c r="EB185" s="56"/>
      <c r="EC185" s="56">
        <v>141255</v>
      </c>
      <c r="ED185" s="56"/>
      <c r="EE185" s="56"/>
      <c r="EF185" s="485"/>
      <c r="EG185" s="56"/>
      <c r="EH185" s="56">
        <v>361272</v>
      </c>
      <c r="EI185" s="56"/>
      <c r="EJ185" s="56"/>
      <c r="EK185" s="485"/>
      <c r="EL185" s="56"/>
      <c r="EM185" s="56">
        <v>0</v>
      </c>
      <c r="EN185" s="56"/>
      <c r="EO185" s="56"/>
      <c r="EP185" s="144"/>
    </row>
    <row r="186" spans="4:146" ht="12.75" customHeight="1" x14ac:dyDescent="0.3">
      <c r="D186" s="144" t="s">
        <v>362</v>
      </c>
      <c r="F186" s="400"/>
      <c r="G186" s="488"/>
      <c r="H186" s="492">
        <v>0</v>
      </c>
      <c r="I186" s="490"/>
      <c r="J186" s="56"/>
      <c r="K186" s="485"/>
      <c r="L186" s="491"/>
      <c r="M186" s="492">
        <v>98003</v>
      </c>
      <c r="N186" s="490"/>
      <c r="O186" s="56"/>
      <c r="P186" s="485"/>
      <c r="Q186" s="491"/>
      <c r="R186" s="492">
        <v>41259</v>
      </c>
      <c r="S186" s="490"/>
      <c r="T186" s="56"/>
      <c r="U186" s="485"/>
      <c r="V186" s="491"/>
      <c r="W186" s="492">
        <v>211421</v>
      </c>
      <c r="X186" s="490"/>
      <c r="Y186" s="56"/>
      <c r="Z186" s="485"/>
      <c r="AA186" s="491"/>
      <c r="AB186" s="492">
        <v>0</v>
      </c>
      <c r="AC186" s="490"/>
      <c r="AD186" s="56"/>
      <c r="AE186" s="485"/>
      <c r="AF186" s="491"/>
      <c r="AG186" s="492">
        <v>0</v>
      </c>
      <c r="AH186" s="490"/>
      <c r="AI186" s="56"/>
      <c r="AJ186" s="485"/>
      <c r="AK186" s="491"/>
      <c r="AL186" s="492">
        <v>0</v>
      </c>
      <c r="AM186" s="490"/>
      <c r="AN186" s="56"/>
      <c r="AO186" s="485"/>
      <c r="AP186" s="491"/>
      <c r="AQ186" s="492">
        <v>0</v>
      </c>
      <c r="AR186" s="490"/>
      <c r="AS186" s="56"/>
      <c r="AT186" s="485"/>
      <c r="AU186" s="491"/>
      <c r="AV186" s="492">
        <v>0</v>
      </c>
      <c r="AW186" s="490"/>
      <c r="AX186" s="56"/>
      <c r="AY186" s="485"/>
      <c r="AZ186" s="491"/>
      <c r="BA186" s="492">
        <v>0</v>
      </c>
      <c r="BB186" s="490"/>
      <c r="BC186" s="56"/>
      <c r="BD186" s="485"/>
      <c r="BE186" s="491"/>
      <c r="BF186" s="492">
        <v>0</v>
      </c>
      <c r="BG186" s="490"/>
      <c r="BH186" s="56"/>
      <c r="BI186" s="485"/>
      <c r="BJ186" s="491"/>
      <c r="BK186" s="492">
        <v>0</v>
      </c>
      <c r="BL186" s="490"/>
      <c r="BM186" s="56"/>
      <c r="BN186" s="485"/>
      <c r="BO186" s="491"/>
      <c r="BP186" s="492">
        <v>0</v>
      </c>
      <c r="BQ186" s="490"/>
      <c r="BR186" s="56"/>
      <c r="BS186" s="485"/>
      <c r="BT186" s="491"/>
      <c r="BU186" s="492">
        <v>350683</v>
      </c>
      <c r="BV186" s="490"/>
      <c r="BW186" s="56"/>
      <c r="BX186" s="485"/>
      <c r="BY186" s="491"/>
      <c r="BZ186" s="492">
        <v>511934</v>
      </c>
      <c r="CA186" s="490"/>
      <c r="CB186" s="56"/>
      <c r="CC186" s="485"/>
      <c r="CD186" s="491"/>
      <c r="CE186" s="492">
        <v>0</v>
      </c>
      <c r="CF186" s="490"/>
      <c r="CG186" s="56"/>
      <c r="CH186" s="485"/>
      <c r="CI186" s="491"/>
      <c r="CJ186" s="492">
        <v>0</v>
      </c>
      <c r="CK186" s="490"/>
      <c r="CL186" s="56"/>
      <c r="CM186" s="485"/>
      <c r="CN186" s="491"/>
      <c r="CO186" s="492">
        <v>0</v>
      </c>
      <c r="CP186" s="490"/>
      <c r="CQ186" s="56"/>
      <c r="CR186" s="485"/>
      <c r="CS186" s="491"/>
      <c r="CT186" s="492">
        <v>0</v>
      </c>
      <c r="CU186" s="490"/>
      <c r="CV186" s="56"/>
      <c r="CW186" s="485"/>
      <c r="CX186" s="491"/>
      <c r="CY186" s="492">
        <v>0</v>
      </c>
      <c r="CZ186" s="490"/>
      <c r="DA186" s="56"/>
      <c r="DB186" s="485"/>
      <c r="DC186" s="491"/>
      <c r="DD186" s="492">
        <v>0</v>
      </c>
      <c r="DE186" s="490"/>
      <c r="DF186" s="56"/>
      <c r="DG186" s="485"/>
      <c r="DH186" s="491"/>
      <c r="DI186" s="492">
        <v>0</v>
      </c>
      <c r="DJ186" s="490"/>
      <c r="DK186" s="56"/>
      <c r="DL186" s="485"/>
      <c r="DM186" s="491"/>
      <c r="DN186" s="492">
        <v>0</v>
      </c>
      <c r="DO186" s="490"/>
      <c r="DP186" s="56"/>
      <c r="DQ186" s="485"/>
      <c r="DR186" s="491"/>
      <c r="DS186" s="492">
        <v>9407</v>
      </c>
      <c r="DT186" s="490"/>
      <c r="DU186" s="56"/>
      <c r="DV186" s="485"/>
      <c r="DW186" s="491"/>
      <c r="DX186" s="492">
        <v>0</v>
      </c>
      <c r="DY186" s="490"/>
      <c r="DZ186" s="56"/>
      <c r="EA186" s="485"/>
      <c r="EB186" s="491"/>
      <c r="EC186" s="492">
        <v>141255</v>
      </c>
      <c r="ED186" s="490"/>
      <c r="EE186" s="56"/>
      <c r="EF186" s="485"/>
      <c r="EG186" s="491"/>
      <c r="EH186" s="492">
        <v>361272</v>
      </c>
      <c r="EI186" s="490"/>
      <c r="EJ186" s="56"/>
      <c r="EK186" s="485"/>
      <c r="EL186" s="491"/>
      <c r="EM186" s="492">
        <v>0</v>
      </c>
      <c r="EN186" s="490"/>
      <c r="EO186" s="56"/>
      <c r="EP186" s="144"/>
    </row>
    <row r="187" spans="4:146" ht="12.75" customHeight="1" x14ac:dyDescent="0.3">
      <c r="D187" s="144"/>
      <c r="F187" s="400"/>
      <c r="H187" s="56"/>
      <c r="I187" s="56"/>
      <c r="J187" s="56"/>
      <c r="K187" s="485"/>
      <c r="L187" s="56"/>
      <c r="M187" s="56"/>
      <c r="N187" s="56"/>
      <c r="O187" s="56"/>
      <c r="P187" s="485"/>
      <c r="Q187" s="56"/>
      <c r="R187" s="56"/>
      <c r="S187" s="56"/>
      <c r="T187" s="56"/>
      <c r="U187" s="485"/>
      <c r="V187" s="56"/>
      <c r="W187" s="56"/>
      <c r="X187" s="56"/>
      <c r="Y187" s="56"/>
      <c r="Z187" s="485"/>
      <c r="AA187" s="56"/>
      <c r="AB187" s="56"/>
      <c r="AC187" s="56"/>
      <c r="AD187" s="56"/>
      <c r="AE187" s="485"/>
      <c r="AF187" s="56"/>
      <c r="AG187" s="56"/>
      <c r="AH187" s="56"/>
      <c r="AI187" s="56"/>
      <c r="AJ187" s="485"/>
      <c r="AK187" s="56"/>
      <c r="AL187" s="56"/>
      <c r="AM187" s="56"/>
      <c r="AN187" s="56"/>
      <c r="AO187" s="485"/>
      <c r="AP187" s="56"/>
      <c r="AQ187" s="56"/>
      <c r="AR187" s="56"/>
      <c r="AS187" s="56"/>
      <c r="AT187" s="485"/>
      <c r="AU187" s="56"/>
      <c r="AV187" s="56"/>
      <c r="AW187" s="56"/>
      <c r="AX187" s="56"/>
      <c r="AY187" s="485"/>
      <c r="AZ187" s="56"/>
      <c r="BA187" s="56"/>
      <c r="BB187" s="56"/>
      <c r="BC187" s="56"/>
      <c r="BD187" s="485"/>
      <c r="BE187" s="56"/>
      <c r="BF187" s="56"/>
      <c r="BG187" s="56"/>
      <c r="BH187" s="56"/>
      <c r="BI187" s="485"/>
      <c r="BJ187" s="56"/>
      <c r="BK187" s="56"/>
      <c r="BL187" s="56"/>
      <c r="BM187" s="56"/>
      <c r="BN187" s="485"/>
      <c r="BO187" s="56"/>
      <c r="BP187" s="56"/>
      <c r="BQ187" s="56"/>
      <c r="BR187" s="56"/>
      <c r="BS187" s="485"/>
      <c r="BT187" s="56"/>
      <c r="BU187" s="56"/>
      <c r="BV187" s="56"/>
      <c r="BW187" s="56"/>
      <c r="BX187" s="485"/>
      <c r="BY187" s="56"/>
      <c r="BZ187" s="56"/>
      <c r="CA187" s="56"/>
      <c r="CB187" s="56"/>
      <c r="CC187" s="485"/>
      <c r="CD187" s="56"/>
      <c r="CE187" s="56"/>
      <c r="CF187" s="56"/>
      <c r="CG187" s="56"/>
      <c r="CH187" s="485"/>
      <c r="CI187" s="56"/>
      <c r="CJ187" s="56"/>
      <c r="CK187" s="56"/>
      <c r="CL187" s="56"/>
      <c r="CM187" s="485"/>
      <c r="CN187" s="56"/>
      <c r="CO187" s="56"/>
      <c r="CP187" s="56"/>
      <c r="CQ187" s="56"/>
      <c r="CR187" s="485"/>
      <c r="CS187" s="56"/>
      <c r="CT187" s="56"/>
      <c r="CU187" s="56"/>
      <c r="CV187" s="56"/>
      <c r="CW187" s="485"/>
      <c r="CX187" s="56"/>
      <c r="CY187" s="56"/>
      <c r="CZ187" s="56"/>
      <c r="DA187" s="56"/>
      <c r="DB187" s="485"/>
      <c r="DC187" s="56"/>
      <c r="DD187" s="56"/>
      <c r="DE187" s="56"/>
      <c r="DF187" s="56"/>
      <c r="DG187" s="485"/>
      <c r="DH187" s="56"/>
      <c r="DI187" s="56"/>
      <c r="DJ187" s="56"/>
      <c r="DK187" s="56"/>
      <c r="DL187" s="485"/>
      <c r="DM187" s="56"/>
      <c r="DN187" s="56"/>
      <c r="DO187" s="56"/>
      <c r="DP187" s="56"/>
      <c r="DQ187" s="485"/>
      <c r="DR187" s="56"/>
      <c r="DS187" s="56"/>
      <c r="DT187" s="56"/>
      <c r="DU187" s="56"/>
      <c r="DV187" s="485"/>
      <c r="DW187" s="56"/>
      <c r="DX187" s="56"/>
      <c r="DY187" s="56"/>
      <c r="DZ187" s="56"/>
      <c r="EA187" s="485"/>
      <c r="EB187" s="56"/>
      <c r="EC187" s="56"/>
      <c r="ED187" s="56"/>
      <c r="EE187" s="56"/>
      <c r="EF187" s="485"/>
      <c r="EG187" s="56"/>
      <c r="EH187" s="56"/>
      <c r="EI187" s="56"/>
      <c r="EJ187" s="56"/>
      <c r="EK187" s="485"/>
      <c r="EL187" s="56"/>
      <c r="EM187" s="56"/>
      <c r="EN187" s="56"/>
      <c r="EO187" s="56"/>
      <c r="EP187" s="144"/>
    </row>
    <row r="188" spans="4:146" ht="12.75" customHeight="1" x14ac:dyDescent="0.3">
      <c r="D188" s="144" t="s">
        <v>388</v>
      </c>
      <c r="E188" s="414"/>
      <c r="F188" s="400"/>
      <c r="H188" s="56">
        <v>0</v>
      </c>
      <c r="I188" s="56"/>
      <c r="J188" s="56"/>
      <c r="K188" s="485"/>
      <c r="L188" s="56"/>
      <c r="M188" s="56">
        <v>0</v>
      </c>
      <c r="N188" s="56"/>
      <c r="O188" s="56"/>
      <c r="P188" s="485"/>
      <c r="Q188" s="56"/>
      <c r="R188" s="56">
        <v>0</v>
      </c>
      <c r="S188" s="56"/>
      <c r="T188" s="56"/>
      <c r="U188" s="485"/>
      <c r="V188" s="56"/>
      <c r="W188" s="56">
        <v>0</v>
      </c>
      <c r="X188" s="56"/>
      <c r="Y188" s="56"/>
      <c r="Z188" s="485"/>
      <c r="AA188" s="56"/>
      <c r="AB188" s="56">
        <v>0</v>
      </c>
      <c r="AC188" s="56"/>
      <c r="AD188" s="56"/>
      <c r="AE188" s="485"/>
      <c r="AF188" s="56"/>
      <c r="AG188" s="56">
        <v>0</v>
      </c>
      <c r="AH188" s="56"/>
      <c r="AI188" s="56"/>
      <c r="AJ188" s="485"/>
      <c r="AK188" s="56"/>
      <c r="AL188" s="56">
        <v>0</v>
      </c>
      <c r="AM188" s="56"/>
      <c r="AN188" s="56"/>
      <c r="AO188" s="485"/>
      <c r="AP188" s="56"/>
      <c r="AQ188" s="56">
        <v>0</v>
      </c>
      <c r="AR188" s="56"/>
      <c r="AS188" s="56"/>
      <c r="AT188" s="485"/>
      <c r="AU188" s="56"/>
      <c r="AV188" s="56">
        <v>0</v>
      </c>
      <c r="AW188" s="56"/>
      <c r="AX188" s="56"/>
      <c r="AY188" s="485"/>
      <c r="AZ188" s="56"/>
      <c r="BA188" s="56">
        <v>0</v>
      </c>
      <c r="BB188" s="56"/>
      <c r="BC188" s="56"/>
      <c r="BD188" s="485"/>
      <c r="BE188" s="56"/>
      <c r="BF188" s="56">
        <v>0</v>
      </c>
      <c r="BG188" s="56"/>
      <c r="BH188" s="56"/>
      <c r="BI188" s="485"/>
      <c r="BJ188" s="56"/>
      <c r="BK188" s="56">
        <v>0</v>
      </c>
      <c r="BL188" s="56"/>
      <c r="BM188" s="56"/>
      <c r="BN188" s="485"/>
      <c r="BO188" s="56"/>
      <c r="BP188" s="56">
        <v>0</v>
      </c>
      <c r="BQ188" s="56"/>
      <c r="BR188" s="56"/>
      <c r="BS188" s="485"/>
      <c r="BT188" s="56"/>
      <c r="BU188" s="56">
        <v>0</v>
      </c>
      <c r="BV188" s="56"/>
      <c r="BW188" s="56"/>
      <c r="BX188" s="485"/>
      <c r="BY188" s="56"/>
      <c r="BZ188" s="56">
        <v>376007</v>
      </c>
      <c r="CA188" s="56"/>
      <c r="CB188" s="56"/>
      <c r="CC188" s="485"/>
      <c r="CD188" s="56"/>
      <c r="CE188" s="56">
        <v>0</v>
      </c>
      <c r="CF188" s="56"/>
      <c r="CG188" s="56"/>
      <c r="CH188" s="485"/>
      <c r="CI188" s="56"/>
      <c r="CJ188" s="56">
        <v>82818</v>
      </c>
      <c r="CK188" s="56"/>
      <c r="CL188" s="56"/>
      <c r="CM188" s="485"/>
      <c r="CN188" s="56"/>
      <c r="CO188" s="56">
        <v>293189</v>
      </c>
      <c r="CP188" s="56"/>
      <c r="CQ188" s="56"/>
      <c r="CR188" s="485"/>
      <c r="CS188" s="56"/>
      <c r="CT188" s="56">
        <v>0</v>
      </c>
      <c r="CU188" s="56"/>
      <c r="CV188" s="56"/>
      <c r="CW188" s="485"/>
      <c r="CX188" s="56"/>
      <c r="CY188" s="56">
        <v>0</v>
      </c>
      <c r="CZ188" s="56"/>
      <c r="DA188" s="56"/>
      <c r="DB188" s="485"/>
      <c r="DC188" s="56"/>
      <c r="DD188" s="56">
        <v>0</v>
      </c>
      <c r="DE188" s="56"/>
      <c r="DF188" s="56"/>
      <c r="DG188" s="485"/>
      <c r="DH188" s="56"/>
      <c r="DI188" s="56">
        <v>0</v>
      </c>
      <c r="DJ188" s="56"/>
      <c r="DK188" s="56"/>
      <c r="DL188" s="485"/>
      <c r="DM188" s="56"/>
      <c r="DN188" s="56">
        <v>0</v>
      </c>
      <c r="DO188" s="56"/>
      <c r="DP188" s="56"/>
      <c r="DQ188" s="485"/>
      <c r="DR188" s="56"/>
      <c r="DS188" s="56">
        <v>0</v>
      </c>
      <c r="DT188" s="56"/>
      <c r="DU188" s="56"/>
      <c r="DV188" s="485"/>
      <c r="DW188" s="56"/>
      <c r="DX188" s="56">
        <v>0</v>
      </c>
      <c r="DY188" s="56"/>
      <c r="DZ188" s="56"/>
      <c r="EA188" s="485"/>
      <c r="EB188" s="56"/>
      <c r="EC188" s="56">
        <v>0</v>
      </c>
      <c r="ED188" s="56"/>
      <c r="EE188" s="56"/>
      <c r="EF188" s="485"/>
      <c r="EG188" s="56"/>
      <c r="EH188" s="56">
        <v>0</v>
      </c>
      <c r="EI188" s="56"/>
      <c r="EJ188" s="56"/>
      <c r="EK188" s="485"/>
      <c r="EL188" s="56"/>
      <c r="EM188" s="56">
        <v>376007</v>
      </c>
      <c r="EN188" s="56"/>
      <c r="EO188" s="56"/>
      <c r="EP188" s="144"/>
    </row>
    <row r="189" spans="4:146" ht="12.75" customHeight="1" x14ac:dyDescent="0.3">
      <c r="D189" s="144" t="s">
        <v>362</v>
      </c>
      <c r="F189" s="400"/>
      <c r="G189" s="488"/>
      <c r="H189" s="492">
        <v>0</v>
      </c>
      <c r="I189" s="490"/>
      <c r="J189" s="56"/>
      <c r="K189" s="485"/>
      <c r="L189" s="491"/>
      <c r="M189" s="492">
        <v>0</v>
      </c>
      <c r="N189" s="490"/>
      <c r="O189" s="56"/>
      <c r="P189" s="485"/>
      <c r="Q189" s="491"/>
      <c r="R189" s="492">
        <v>0</v>
      </c>
      <c r="S189" s="490"/>
      <c r="T189" s="56"/>
      <c r="U189" s="485"/>
      <c r="V189" s="491"/>
      <c r="W189" s="492">
        <v>0</v>
      </c>
      <c r="X189" s="490"/>
      <c r="Y189" s="56"/>
      <c r="Z189" s="485"/>
      <c r="AA189" s="491"/>
      <c r="AB189" s="492">
        <v>0</v>
      </c>
      <c r="AC189" s="490"/>
      <c r="AD189" s="56"/>
      <c r="AE189" s="485"/>
      <c r="AF189" s="491"/>
      <c r="AG189" s="492">
        <v>0</v>
      </c>
      <c r="AH189" s="490"/>
      <c r="AI189" s="56"/>
      <c r="AJ189" s="485"/>
      <c r="AK189" s="491"/>
      <c r="AL189" s="492">
        <v>0</v>
      </c>
      <c r="AM189" s="490"/>
      <c r="AN189" s="56"/>
      <c r="AO189" s="485"/>
      <c r="AP189" s="491"/>
      <c r="AQ189" s="492">
        <v>0</v>
      </c>
      <c r="AR189" s="490"/>
      <c r="AS189" s="56"/>
      <c r="AT189" s="485"/>
      <c r="AU189" s="491"/>
      <c r="AV189" s="492">
        <v>0</v>
      </c>
      <c r="AW189" s="490"/>
      <c r="AX189" s="56"/>
      <c r="AY189" s="485"/>
      <c r="AZ189" s="491"/>
      <c r="BA189" s="492">
        <v>0</v>
      </c>
      <c r="BB189" s="490"/>
      <c r="BC189" s="56"/>
      <c r="BD189" s="485"/>
      <c r="BE189" s="491"/>
      <c r="BF189" s="492">
        <v>0</v>
      </c>
      <c r="BG189" s="490"/>
      <c r="BH189" s="56"/>
      <c r="BI189" s="485"/>
      <c r="BJ189" s="491"/>
      <c r="BK189" s="492">
        <v>0</v>
      </c>
      <c r="BL189" s="490"/>
      <c r="BM189" s="56"/>
      <c r="BN189" s="485"/>
      <c r="BO189" s="491"/>
      <c r="BP189" s="492">
        <v>0</v>
      </c>
      <c r="BQ189" s="490"/>
      <c r="BR189" s="56"/>
      <c r="BS189" s="485"/>
      <c r="BT189" s="491"/>
      <c r="BU189" s="492">
        <v>0</v>
      </c>
      <c r="BV189" s="490"/>
      <c r="BW189" s="56"/>
      <c r="BX189" s="485"/>
      <c r="BY189" s="491"/>
      <c r="BZ189" s="492">
        <v>376007</v>
      </c>
      <c r="CA189" s="490"/>
      <c r="CB189" s="56"/>
      <c r="CC189" s="485"/>
      <c r="CD189" s="491"/>
      <c r="CE189" s="492">
        <v>0</v>
      </c>
      <c r="CF189" s="490"/>
      <c r="CG189" s="56"/>
      <c r="CH189" s="485"/>
      <c r="CI189" s="491"/>
      <c r="CJ189" s="492">
        <v>82818</v>
      </c>
      <c r="CK189" s="490"/>
      <c r="CL189" s="56"/>
      <c r="CM189" s="485"/>
      <c r="CN189" s="491"/>
      <c r="CO189" s="492">
        <v>293189</v>
      </c>
      <c r="CP189" s="490"/>
      <c r="CQ189" s="56"/>
      <c r="CR189" s="485"/>
      <c r="CS189" s="491"/>
      <c r="CT189" s="492">
        <v>0</v>
      </c>
      <c r="CU189" s="490"/>
      <c r="CV189" s="56"/>
      <c r="CW189" s="485"/>
      <c r="CX189" s="491"/>
      <c r="CY189" s="492">
        <v>0</v>
      </c>
      <c r="CZ189" s="490"/>
      <c r="DA189" s="56"/>
      <c r="DB189" s="485"/>
      <c r="DC189" s="491"/>
      <c r="DD189" s="492">
        <v>0</v>
      </c>
      <c r="DE189" s="490"/>
      <c r="DF189" s="56"/>
      <c r="DG189" s="485"/>
      <c r="DH189" s="491"/>
      <c r="DI189" s="492">
        <v>0</v>
      </c>
      <c r="DJ189" s="490"/>
      <c r="DK189" s="56"/>
      <c r="DL189" s="485"/>
      <c r="DM189" s="491"/>
      <c r="DN189" s="492">
        <v>0</v>
      </c>
      <c r="DO189" s="490"/>
      <c r="DP189" s="56"/>
      <c r="DQ189" s="485"/>
      <c r="DR189" s="491"/>
      <c r="DS189" s="492">
        <v>0</v>
      </c>
      <c r="DT189" s="490"/>
      <c r="DU189" s="56"/>
      <c r="DV189" s="485"/>
      <c r="DW189" s="491"/>
      <c r="DX189" s="492">
        <v>0</v>
      </c>
      <c r="DY189" s="490"/>
      <c r="DZ189" s="56"/>
      <c r="EA189" s="485"/>
      <c r="EB189" s="491"/>
      <c r="EC189" s="492">
        <v>0</v>
      </c>
      <c r="ED189" s="490"/>
      <c r="EE189" s="56"/>
      <c r="EF189" s="485"/>
      <c r="EG189" s="491"/>
      <c r="EH189" s="492">
        <v>0</v>
      </c>
      <c r="EI189" s="490"/>
      <c r="EJ189" s="56"/>
      <c r="EK189" s="485"/>
      <c r="EL189" s="491"/>
      <c r="EM189" s="492">
        <v>376007</v>
      </c>
      <c r="EN189" s="490"/>
      <c r="EO189" s="56"/>
      <c r="EP189" s="144"/>
    </row>
    <row r="190" spans="4:146" ht="12.75" customHeight="1" x14ac:dyDescent="0.3">
      <c r="D190" s="144"/>
      <c r="F190" s="400"/>
      <c r="H190" s="56"/>
      <c r="I190" s="56"/>
      <c r="J190" s="56"/>
      <c r="K190" s="485"/>
      <c r="L190" s="56"/>
      <c r="M190" s="56"/>
      <c r="N190" s="56"/>
      <c r="O190" s="56"/>
      <c r="P190" s="485"/>
      <c r="Q190" s="56"/>
      <c r="R190" s="56"/>
      <c r="S190" s="56"/>
      <c r="T190" s="56"/>
      <c r="U190" s="485"/>
      <c r="V190" s="56"/>
      <c r="W190" s="56"/>
      <c r="X190" s="56"/>
      <c r="Y190" s="56"/>
      <c r="Z190" s="485"/>
      <c r="AA190" s="56"/>
      <c r="AB190" s="56"/>
      <c r="AC190" s="56"/>
      <c r="AD190" s="56"/>
      <c r="AE190" s="485"/>
      <c r="AF190" s="56"/>
      <c r="AG190" s="56"/>
      <c r="AH190" s="56"/>
      <c r="AI190" s="56"/>
      <c r="AJ190" s="485"/>
      <c r="AK190" s="56"/>
      <c r="AL190" s="56"/>
      <c r="AM190" s="56"/>
      <c r="AN190" s="56"/>
      <c r="AO190" s="485"/>
      <c r="AP190" s="56"/>
      <c r="AQ190" s="56"/>
      <c r="AR190" s="56"/>
      <c r="AS190" s="56"/>
      <c r="AT190" s="485"/>
      <c r="AU190" s="56"/>
      <c r="AV190" s="56"/>
      <c r="AW190" s="56"/>
      <c r="AX190" s="56"/>
      <c r="AY190" s="485"/>
      <c r="AZ190" s="56"/>
      <c r="BA190" s="56"/>
      <c r="BB190" s="56"/>
      <c r="BC190" s="56"/>
      <c r="BD190" s="485"/>
      <c r="BE190" s="56"/>
      <c r="BF190" s="56"/>
      <c r="BG190" s="56"/>
      <c r="BH190" s="56"/>
      <c r="BI190" s="485"/>
      <c r="BJ190" s="56"/>
      <c r="BK190" s="56"/>
      <c r="BL190" s="56"/>
      <c r="BM190" s="56"/>
      <c r="BN190" s="485"/>
      <c r="BO190" s="56"/>
      <c r="BP190" s="56"/>
      <c r="BQ190" s="56"/>
      <c r="BR190" s="56"/>
      <c r="BS190" s="485"/>
      <c r="BT190" s="56"/>
      <c r="BU190" s="56"/>
      <c r="BV190" s="56"/>
      <c r="BW190" s="56"/>
      <c r="BX190" s="485"/>
      <c r="BY190" s="56"/>
      <c r="BZ190" s="56"/>
      <c r="CA190" s="56"/>
      <c r="CB190" s="56"/>
      <c r="CC190" s="485"/>
      <c r="CD190" s="56"/>
      <c r="CE190" s="56"/>
      <c r="CF190" s="56"/>
      <c r="CG190" s="56"/>
      <c r="CH190" s="485"/>
      <c r="CI190" s="56"/>
      <c r="CJ190" s="56"/>
      <c r="CK190" s="56"/>
      <c r="CL190" s="56"/>
      <c r="CM190" s="485"/>
      <c r="CN190" s="56"/>
      <c r="CO190" s="56"/>
      <c r="CP190" s="56"/>
      <c r="CQ190" s="56"/>
      <c r="CR190" s="485"/>
      <c r="CS190" s="56"/>
      <c r="CT190" s="56"/>
      <c r="CU190" s="56"/>
      <c r="CV190" s="56"/>
      <c r="CW190" s="485"/>
      <c r="CX190" s="56"/>
      <c r="CY190" s="56"/>
      <c r="CZ190" s="56"/>
      <c r="DA190" s="56"/>
      <c r="DB190" s="485"/>
      <c r="DC190" s="56"/>
      <c r="DD190" s="56"/>
      <c r="DE190" s="56"/>
      <c r="DF190" s="56"/>
      <c r="DG190" s="485"/>
      <c r="DH190" s="56"/>
      <c r="DI190" s="56"/>
      <c r="DJ190" s="56"/>
      <c r="DK190" s="56"/>
      <c r="DL190" s="485"/>
      <c r="DM190" s="56"/>
      <c r="DN190" s="56"/>
      <c r="DO190" s="56"/>
      <c r="DP190" s="56"/>
      <c r="DQ190" s="485"/>
      <c r="DR190" s="56"/>
      <c r="DS190" s="56"/>
      <c r="DT190" s="56"/>
      <c r="DU190" s="56"/>
      <c r="DV190" s="485"/>
      <c r="DW190" s="56"/>
      <c r="DX190" s="56"/>
      <c r="DY190" s="56"/>
      <c r="DZ190" s="56"/>
      <c r="EA190" s="485"/>
      <c r="EB190" s="56"/>
      <c r="EC190" s="56"/>
      <c r="ED190" s="56"/>
      <c r="EE190" s="56"/>
      <c r="EF190" s="485"/>
      <c r="EG190" s="56"/>
      <c r="EH190" s="56"/>
      <c r="EI190" s="56"/>
      <c r="EJ190" s="56"/>
      <c r="EK190" s="485"/>
      <c r="EL190" s="56"/>
      <c r="EM190" s="56"/>
      <c r="EN190" s="56"/>
      <c r="EO190" s="56"/>
      <c r="EP190" s="144"/>
    </row>
    <row r="191" spans="4:146" ht="12.75" customHeight="1" x14ac:dyDescent="0.3">
      <c r="D191" s="144" t="s">
        <v>389</v>
      </c>
      <c r="E191" s="414"/>
      <c r="F191" s="400"/>
      <c r="H191" s="56">
        <v>0</v>
      </c>
      <c r="I191" s="56"/>
      <c r="J191" s="56"/>
      <c r="K191" s="485"/>
      <c r="L191" s="56"/>
      <c r="M191" s="56">
        <v>243596</v>
      </c>
      <c r="N191" s="56"/>
      <c r="O191" s="56"/>
      <c r="P191" s="485"/>
      <c r="Q191" s="56"/>
      <c r="R191" s="56">
        <v>0</v>
      </c>
      <c r="S191" s="56"/>
      <c r="T191" s="56"/>
      <c r="U191" s="485"/>
      <c r="V191" s="56"/>
      <c r="W191" s="56">
        <v>799388</v>
      </c>
      <c r="X191" s="56"/>
      <c r="Y191" s="56"/>
      <c r="Z191" s="485"/>
      <c r="AA191" s="56"/>
      <c r="AB191" s="56">
        <v>0</v>
      </c>
      <c r="AC191" s="56"/>
      <c r="AD191" s="56"/>
      <c r="AE191" s="485"/>
      <c r="AF191" s="56"/>
      <c r="AG191" s="56">
        <v>0</v>
      </c>
      <c r="AH191" s="56"/>
      <c r="AI191" s="56"/>
      <c r="AJ191" s="485"/>
      <c r="AK191" s="56"/>
      <c r="AL191" s="56">
        <v>0</v>
      </c>
      <c r="AM191" s="56"/>
      <c r="AN191" s="56"/>
      <c r="AO191" s="485"/>
      <c r="AP191" s="56"/>
      <c r="AQ191" s="56">
        <v>0</v>
      </c>
      <c r="AR191" s="56"/>
      <c r="AS191" s="56"/>
      <c r="AT191" s="485"/>
      <c r="AU191" s="56"/>
      <c r="AV191" s="56">
        <v>0</v>
      </c>
      <c r="AW191" s="56"/>
      <c r="AX191" s="56"/>
      <c r="AY191" s="485"/>
      <c r="AZ191" s="56"/>
      <c r="BA191" s="56">
        <v>0</v>
      </c>
      <c r="BB191" s="56"/>
      <c r="BC191" s="56"/>
      <c r="BD191" s="485"/>
      <c r="BE191" s="56"/>
      <c r="BF191" s="56">
        <v>0</v>
      </c>
      <c r="BG191" s="56"/>
      <c r="BH191" s="56"/>
      <c r="BI191" s="485"/>
      <c r="BJ191" s="56"/>
      <c r="BK191" s="56">
        <v>0</v>
      </c>
      <c r="BL191" s="56"/>
      <c r="BM191" s="56"/>
      <c r="BN191" s="485"/>
      <c r="BO191" s="56"/>
      <c r="BP191" s="56">
        <v>0</v>
      </c>
      <c r="BQ191" s="56"/>
      <c r="BR191" s="56"/>
      <c r="BS191" s="485"/>
      <c r="BT191" s="56"/>
      <c r="BU191" s="56">
        <v>1042984</v>
      </c>
      <c r="BV191" s="56"/>
      <c r="BW191" s="56"/>
      <c r="BX191" s="485"/>
      <c r="BY191" s="56"/>
      <c r="BZ191" s="56">
        <v>335506</v>
      </c>
      <c r="CA191" s="56"/>
      <c r="CB191" s="56"/>
      <c r="CC191" s="485"/>
      <c r="CD191" s="56"/>
      <c r="CE191" s="56">
        <v>0</v>
      </c>
      <c r="CF191" s="56"/>
      <c r="CG191" s="56"/>
      <c r="CH191" s="485"/>
      <c r="CI191" s="56"/>
      <c r="CJ191" s="56">
        <v>0</v>
      </c>
      <c r="CK191" s="56"/>
      <c r="CL191" s="56"/>
      <c r="CM191" s="485"/>
      <c r="CN191" s="56"/>
      <c r="CO191" s="56">
        <v>0</v>
      </c>
      <c r="CP191" s="56"/>
      <c r="CQ191" s="56"/>
      <c r="CR191" s="485"/>
      <c r="CS191" s="56"/>
      <c r="CT191" s="56">
        <v>0</v>
      </c>
      <c r="CU191" s="56"/>
      <c r="CV191" s="56"/>
      <c r="CW191" s="485"/>
      <c r="CX191" s="56"/>
      <c r="CY191" s="56">
        <v>0</v>
      </c>
      <c r="CZ191" s="56"/>
      <c r="DA191" s="56"/>
      <c r="DB191" s="485"/>
      <c r="DC191" s="56"/>
      <c r="DD191" s="56">
        <v>0</v>
      </c>
      <c r="DE191" s="56"/>
      <c r="DF191" s="56"/>
      <c r="DG191" s="485"/>
      <c r="DH191" s="56"/>
      <c r="DI191" s="56">
        <v>0</v>
      </c>
      <c r="DJ191" s="56"/>
      <c r="DK191" s="56"/>
      <c r="DL191" s="485"/>
      <c r="DM191" s="56"/>
      <c r="DN191" s="56">
        <v>0</v>
      </c>
      <c r="DO191" s="56"/>
      <c r="DP191" s="56"/>
      <c r="DQ191" s="485"/>
      <c r="DR191" s="56"/>
      <c r="DS191" s="56">
        <v>0</v>
      </c>
      <c r="DT191" s="56"/>
      <c r="DU191" s="56"/>
      <c r="DV191" s="485"/>
      <c r="DW191" s="56"/>
      <c r="DX191" s="56">
        <v>0</v>
      </c>
      <c r="DY191" s="56"/>
      <c r="DZ191" s="56"/>
      <c r="EA191" s="485"/>
      <c r="EB191" s="56"/>
      <c r="EC191" s="56">
        <v>0</v>
      </c>
      <c r="ED191" s="56"/>
      <c r="EE191" s="56"/>
      <c r="EF191" s="485"/>
      <c r="EG191" s="56"/>
      <c r="EH191" s="56">
        <v>335506</v>
      </c>
      <c r="EI191" s="56"/>
      <c r="EJ191" s="56"/>
      <c r="EK191" s="485"/>
      <c r="EL191" s="56"/>
      <c r="EM191" s="56">
        <v>0</v>
      </c>
      <c r="EN191" s="56"/>
      <c r="EO191" s="56"/>
      <c r="EP191" s="144"/>
    </row>
    <row r="192" spans="4:146" ht="12.75" customHeight="1" x14ac:dyDescent="0.3">
      <c r="D192" s="144" t="s">
        <v>362</v>
      </c>
      <c r="F192" s="400"/>
      <c r="G192" s="488"/>
      <c r="H192" s="492">
        <v>0</v>
      </c>
      <c r="I192" s="490"/>
      <c r="J192" s="56"/>
      <c r="K192" s="485"/>
      <c r="L192" s="491"/>
      <c r="M192" s="492">
        <v>243596</v>
      </c>
      <c r="N192" s="490"/>
      <c r="O192" s="56"/>
      <c r="P192" s="485"/>
      <c r="Q192" s="491"/>
      <c r="R192" s="492">
        <v>0</v>
      </c>
      <c r="S192" s="490"/>
      <c r="T192" s="56"/>
      <c r="U192" s="485"/>
      <c r="V192" s="491"/>
      <c r="W192" s="492">
        <v>799388</v>
      </c>
      <c r="X192" s="490"/>
      <c r="Y192" s="56"/>
      <c r="Z192" s="485"/>
      <c r="AA192" s="491"/>
      <c r="AB192" s="492">
        <v>0</v>
      </c>
      <c r="AC192" s="490"/>
      <c r="AD192" s="56"/>
      <c r="AE192" s="485"/>
      <c r="AF192" s="491"/>
      <c r="AG192" s="492">
        <v>0</v>
      </c>
      <c r="AH192" s="490"/>
      <c r="AI192" s="56"/>
      <c r="AJ192" s="485"/>
      <c r="AK192" s="491"/>
      <c r="AL192" s="492">
        <v>0</v>
      </c>
      <c r="AM192" s="490"/>
      <c r="AN192" s="56"/>
      <c r="AO192" s="485"/>
      <c r="AP192" s="491"/>
      <c r="AQ192" s="492">
        <v>0</v>
      </c>
      <c r="AR192" s="490"/>
      <c r="AS192" s="56"/>
      <c r="AT192" s="485"/>
      <c r="AU192" s="491"/>
      <c r="AV192" s="492">
        <v>0</v>
      </c>
      <c r="AW192" s="490"/>
      <c r="AX192" s="56"/>
      <c r="AY192" s="485"/>
      <c r="AZ192" s="491"/>
      <c r="BA192" s="492">
        <v>0</v>
      </c>
      <c r="BB192" s="490"/>
      <c r="BC192" s="56"/>
      <c r="BD192" s="485"/>
      <c r="BE192" s="491"/>
      <c r="BF192" s="492">
        <v>0</v>
      </c>
      <c r="BG192" s="490"/>
      <c r="BH192" s="56"/>
      <c r="BI192" s="485"/>
      <c r="BJ192" s="491"/>
      <c r="BK192" s="492">
        <v>0</v>
      </c>
      <c r="BL192" s="490"/>
      <c r="BM192" s="56"/>
      <c r="BN192" s="485"/>
      <c r="BO192" s="491"/>
      <c r="BP192" s="492">
        <v>0</v>
      </c>
      <c r="BQ192" s="490"/>
      <c r="BR192" s="56"/>
      <c r="BS192" s="485"/>
      <c r="BT192" s="491"/>
      <c r="BU192" s="492">
        <v>1042984</v>
      </c>
      <c r="BV192" s="490"/>
      <c r="BW192" s="56"/>
      <c r="BX192" s="485"/>
      <c r="BY192" s="491"/>
      <c r="BZ192" s="492">
        <v>335506</v>
      </c>
      <c r="CA192" s="490"/>
      <c r="CB192" s="56"/>
      <c r="CC192" s="485"/>
      <c r="CD192" s="491"/>
      <c r="CE192" s="492">
        <v>0</v>
      </c>
      <c r="CF192" s="490"/>
      <c r="CG192" s="56"/>
      <c r="CH192" s="485"/>
      <c r="CI192" s="491"/>
      <c r="CJ192" s="492">
        <v>0</v>
      </c>
      <c r="CK192" s="490"/>
      <c r="CL192" s="56"/>
      <c r="CM192" s="485"/>
      <c r="CN192" s="491"/>
      <c r="CO192" s="492">
        <v>0</v>
      </c>
      <c r="CP192" s="490"/>
      <c r="CQ192" s="56"/>
      <c r="CR192" s="485"/>
      <c r="CS192" s="491"/>
      <c r="CT192" s="492">
        <v>0</v>
      </c>
      <c r="CU192" s="490"/>
      <c r="CV192" s="56"/>
      <c r="CW192" s="485"/>
      <c r="CX192" s="491"/>
      <c r="CY192" s="492">
        <v>0</v>
      </c>
      <c r="CZ192" s="490"/>
      <c r="DA192" s="56"/>
      <c r="DB192" s="485"/>
      <c r="DC192" s="491"/>
      <c r="DD192" s="492">
        <v>0</v>
      </c>
      <c r="DE192" s="490"/>
      <c r="DF192" s="56"/>
      <c r="DG192" s="485"/>
      <c r="DH192" s="491"/>
      <c r="DI192" s="492">
        <v>0</v>
      </c>
      <c r="DJ192" s="490"/>
      <c r="DK192" s="56"/>
      <c r="DL192" s="485"/>
      <c r="DM192" s="491"/>
      <c r="DN192" s="492">
        <v>0</v>
      </c>
      <c r="DO192" s="490"/>
      <c r="DP192" s="56"/>
      <c r="DQ192" s="485"/>
      <c r="DR192" s="491"/>
      <c r="DS192" s="492">
        <v>0</v>
      </c>
      <c r="DT192" s="490"/>
      <c r="DU192" s="56"/>
      <c r="DV192" s="485"/>
      <c r="DW192" s="491"/>
      <c r="DX192" s="492">
        <v>0</v>
      </c>
      <c r="DY192" s="490"/>
      <c r="DZ192" s="56"/>
      <c r="EA192" s="485"/>
      <c r="EB192" s="491"/>
      <c r="EC192" s="492">
        <v>0</v>
      </c>
      <c r="ED192" s="490"/>
      <c r="EE192" s="56"/>
      <c r="EF192" s="485"/>
      <c r="EG192" s="491"/>
      <c r="EH192" s="492">
        <v>335506</v>
      </c>
      <c r="EI192" s="490"/>
      <c r="EJ192" s="56"/>
      <c r="EK192" s="485"/>
      <c r="EL192" s="491"/>
      <c r="EM192" s="492">
        <v>0</v>
      </c>
      <c r="EN192" s="490"/>
      <c r="EO192" s="56"/>
      <c r="EP192" s="144"/>
    </row>
    <row r="193" spans="4:146" ht="12.75" customHeight="1" x14ac:dyDescent="0.3">
      <c r="D193" s="144"/>
      <c r="F193" s="400"/>
      <c r="H193" s="56"/>
      <c r="I193" s="56"/>
      <c r="J193" s="56"/>
      <c r="K193" s="485"/>
      <c r="L193" s="56"/>
      <c r="M193" s="56"/>
      <c r="N193" s="56"/>
      <c r="O193" s="56"/>
      <c r="P193" s="485"/>
      <c r="Q193" s="56"/>
      <c r="R193" s="56"/>
      <c r="S193" s="56"/>
      <c r="T193" s="56"/>
      <c r="U193" s="485"/>
      <c r="V193" s="56"/>
      <c r="W193" s="56"/>
      <c r="X193" s="56"/>
      <c r="Y193" s="56"/>
      <c r="Z193" s="485"/>
      <c r="AA193" s="56"/>
      <c r="AB193" s="56"/>
      <c r="AC193" s="56"/>
      <c r="AD193" s="56"/>
      <c r="AE193" s="485"/>
      <c r="AF193" s="56"/>
      <c r="AG193" s="56"/>
      <c r="AH193" s="56"/>
      <c r="AI193" s="56"/>
      <c r="AJ193" s="485"/>
      <c r="AK193" s="56"/>
      <c r="AL193" s="56"/>
      <c r="AM193" s="56"/>
      <c r="AN193" s="56"/>
      <c r="AO193" s="485"/>
      <c r="AP193" s="56"/>
      <c r="AQ193" s="56"/>
      <c r="AR193" s="56"/>
      <c r="AS193" s="56"/>
      <c r="AT193" s="485"/>
      <c r="AU193" s="56"/>
      <c r="AV193" s="56"/>
      <c r="AW193" s="56"/>
      <c r="AX193" s="56"/>
      <c r="AY193" s="485"/>
      <c r="AZ193" s="56"/>
      <c r="BA193" s="56"/>
      <c r="BB193" s="56"/>
      <c r="BC193" s="56"/>
      <c r="BD193" s="485"/>
      <c r="BE193" s="56"/>
      <c r="BF193" s="56"/>
      <c r="BG193" s="56"/>
      <c r="BH193" s="56"/>
      <c r="BI193" s="485"/>
      <c r="BJ193" s="56"/>
      <c r="BK193" s="56"/>
      <c r="BL193" s="56"/>
      <c r="BM193" s="56"/>
      <c r="BN193" s="485"/>
      <c r="BO193" s="56"/>
      <c r="BP193" s="56"/>
      <c r="BQ193" s="56"/>
      <c r="BR193" s="56"/>
      <c r="BS193" s="485"/>
      <c r="BT193" s="56"/>
      <c r="BU193" s="56"/>
      <c r="BV193" s="56"/>
      <c r="BW193" s="56"/>
      <c r="BX193" s="485"/>
      <c r="BY193" s="56"/>
      <c r="BZ193" s="56"/>
      <c r="CA193" s="56"/>
      <c r="CB193" s="56"/>
      <c r="CC193" s="485"/>
      <c r="CD193" s="56"/>
      <c r="CE193" s="56"/>
      <c r="CF193" s="56"/>
      <c r="CG193" s="56"/>
      <c r="CH193" s="485"/>
      <c r="CI193" s="56"/>
      <c r="CJ193" s="56"/>
      <c r="CK193" s="56"/>
      <c r="CL193" s="56"/>
      <c r="CM193" s="485"/>
      <c r="CN193" s="56"/>
      <c r="CO193" s="56"/>
      <c r="CP193" s="56"/>
      <c r="CQ193" s="56"/>
      <c r="CR193" s="485"/>
      <c r="CS193" s="56"/>
      <c r="CT193" s="56"/>
      <c r="CU193" s="56"/>
      <c r="CV193" s="56"/>
      <c r="CW193" s="485"/>
      <c r="CX193" s="56"/>
      <c r="CY193" s="56"/>
      <c r="CZ193" s="56"/>
      <c r="DA193" s="56"/>
      <c r="DB193" s="485"/>
      <c r="DC193" s="56"/>
      <c r="DD193" s="56"/>
      <c r="DE193" s="56"/>
      <c r="DF193" s="56"/>
      <c r="DG193" s="485"/>
      <c r="DH193" s="56"/>
      <c r="DI193" s="56"/>
      <c r="DJ193" s="56"/>
      <c r="DK193" s="56"/>
      <c r="DL193" s="485"/>
      <c r="DM193" s="56"/>
      <c r="DN193" s="56"/>
      <c r="DO193" s="56"/>
      <c r="DP193" s="56"/>
      <c r="DQ193" s="485"/>
      <c r="DR193" s="56"/>
      <c r="DS193" s="56"/>
      <c r="DT193" s="56"/>
      <c r="DU193" s="56"/>
      <c r="DV193" s="485"/>
      <c r="DW193" s="56"/>
      <c r="DX193" s="56"/>
      <c r="DY193" s="56"/>
      <c r="DZ193" s="56"/>
      <c r="EA193" s="485"/>
      <c r="EB193" s="56"/>
      <c r="EC193" s="56"/>
      <c r="ED193" s="56"/>
      <c r="EE193" s="56"/>
      <c r="EF193" s="485"/>
      <c r="EG193" s="56"/>
      <c r="EH193" s="56"/>
      <c r="EI193" s="56"/>
      <c r="EJ193" s="56"/>
      <c r="EK193" s="485"/>
      <c r="EL193" s="56"/>
      <c r="EM193" s="56"/>
      <c r="EN193" s="56"/>
      <c r="EO193" s="56"/>
      <c r="EP193" s="144"/>
    </row>
    <row r="194" spans="4:146" x14ac:dyDescent="0.3">
      <c r="D194" s="144" t="s">
        <v>390</v>
      </c>
      <c r="F194" s="400"/>
      <c r="H194" s="56">
        <v>0</v>
      </c>
      <c r="I194" s="56"/>
      <c r="J194" s="56"/>
      <c r="K194" s="485"/>
      <c r="L194" s="56"/>
      <c r="M194" s="56">
        <v>450992</v>
      </c>
      <c r="N194" s="56"/>
      <c r="O194" s="56"/>
      <c r="P194" s="485"/>
      <c r="Q194" s="56"/>
      <c r="R194" s="56">
        <v>324423</v>
      </c>
      <c r="S194" s="56"/>
      <c r="T194" s="56"/>
      <c r="U194" s="485"/>
      <c r="V194" s="56"/>
      <c r="W194" s="56">
        <v>0</v>
      </c>
      <c r="X194" s="56"/>
      <c r="Y194" s="56"/>
      <c r="Z194" s="485"/>
      <c r="AA194" s="56"/>
      <c r="AB194" s="56">
        <v>0</v>
      </c>
      <c r="AC194" s="56"/>
      <c r="AD194" s="56"/>
      <c r="AE194" s="485"/>
      <c r="AF194" s="56"/>
      <c r="AG194" s="56">
        <v>0</v>
      </c>
      <c r="AH194" s="56"/>
      <c r="AI194" s="56"/>
      <c r="AJ194" s="485"/>
      <c r="AK194" s="56"/>
      <c r="AL194" s="56">
        <v>0</v>
      </c>
      <c r="AM194" s="56"/>
      <c r="AN194" s="56"/>
      <c r="AO194" s="485"/>
      <c r="AP194" s="56"/>
      <c r="AQ194" s="56">
        <v>0</v>
      </c>
      <c r="AR194" s="56"/>
      <c r="AS194" s="56"/>
      <c r="AT194" s="485"/>
      <c r="AU194" s="56"/>
      <c r="AV194" s="56">
        <v>0</v>
      </c>
      <c r="AW194" s="56"/>
      <c r="AX194" s="56"/>
      <c r="AY194" s="485"/>
      <c r="AZ194" s="56"/>
      <c r="BA194" s="56">
        <v>0</v>
      </c>
      <c r="BB194" s="56"/>
      <c r="BC194" s="56"/>
      <c r="BD194" s="485"/>
      <c r="BE194" s="56"/>
      <c r="BF194" s="56">
        <v>0</v>
      </c>
      <c r="BG194" s="56"/>
      <c r="BH194" s="56"/>
      <c r="BI194" s="485"/>
      <c r="BJ194" s="56"/>
      <c r="BK194" s="56">
        <v>0</v>
      </c>
      <c r="BL194" s="56"/>
      <c r="BM194" s="56"/>
      <c r="BN194" s="485"/>
      <c r="BO194" s="56"/>
      <c r="BP194" s="56">
        <v>0</v>
      </c>
      <c r="BQ194" s="56"/>
      <c r="BR194" s="56"/>
      <c r="BS194" s="485"/>
      <c r="BT194" s="56"/>
      <c r="BU194" s="56">
        <v>775415</v>
      </c>
      <c r="BV194" s="56"/>
      <c r="BW194" s="56"/>
      <c r="BX194" s="485"/>
      <c r="BY194" s="56"/>
      <c r="BZ194" s="56">
        <v>364726</v>
      </c>
      <c r="CA194" s="56"/>
      <c r="CB194" s="56"/>
      <c r="CC194" s="485"/>
      <c r="CD194" s="56"/>
      <c r="CE194" s="56">
        <v>0</v>
      </c>
      <c r="CF194" s="56"/>
      <c r="CG194" s="56"/>
      <c r="CH194" s="485"/>
      <c r="CI194" s="56"/>
      <c r="CJ194" s="56">
        <v>0</v>
      </c>
      <c r="CK194" s="56"/>
      <c r="CL194" s="56"/>
      <c r="CM194" s="485"/>
      <c r="CN194" s="56"/>
      <c r="CO194" s="56">
        <v>0</v>
      </c>
      <c r="CP194" s="56"/>
      <c r="CQ194" s="56"/>
      <c r="CR194" s="485"/>
      <c r="CS194" s="56"/>
      <c r="CT194" s="56">
        <v>0</v>
      </c>
      <c r="CU194" s="56"/>
      <c r="CV194" s="56"/>
      <c r="CW194" s="485"/>
      <c r="CX194" s="56"/>
      <c r="CY194" s="56">
        <v>0</v>
      </c>
      <c r="CZ194" s="56"/>
      <c r="DA194" s="56"/>
      <c r="DB194" s="485"/>
      <c r="DC194" s="56"/>
      <c r="DD194" s="56">
        <v>0</v>
      </c>
      <c r="DE194" s="56"/>
      <c r="DF194" s="56"/>
      <c r="DG194" s="485"/>
      <c r="DH194" s="56"/>
      <c r="DI194" s="56">
        <v>0</v>
      </c>
      <c r="DJ194" s="56"/>
      <c r="DK194" s="56"/>
      <c r="DL194" s="485"/>
      <c r="DM194" s="56"/>
      <c r="DN194" s="56">
        <v>0</v>
      </c>
      <c r="DO194" s="56"/>
      <c r="DP194" s="56"/>
      <c r="DQ194" s="485"/>
      <c r="DR194" s="56"/>
      <c r="DS194" s="56">
        <v>0</v>
      </c>
      <c r="DT194" s="56"/>
      <c r="DU194" s="56"/>
      <c r="DV194" s="485"/>
      <c r="DW194" s="56"/>
      <c r="DX194" s="56">
        <v>30466</v>
      </c>
      <c r="DY194" s="56"/>
      <c r="DZ194" s="56"/>
      <c r="EA194" s="485"/>
      <c r="EB194" s="56"/>
      <c r="EC194" s="56">
        <v>0</v>
      </c>
      <c r="ED194" s="56"/>
      <c r="EE194" s="56"/>
      <c r="EF194" s="485"/>
      <c r="EG194" s="56"/>
      <c r="EH194" s="56">
        <v>334260</v>
      </c>
      <c r="EI194" s="56"/>
      <c r="EJ194" s="56"/>
      <c r="EK194" s="485"/>
      <c r="EL194" s="56"/>
      <c r="EM194" s="56">
        <v>0</v>
      </c>
      <c r="EP194" s="144"/>
    </row>
    <row r="195" spans="4:146" x14ac:dyDescent="0.3">
      <c r="D195" s="144" t="s">
        <v>362</v>
      </c>
      <c r="E195" s="414"/>
      <c r="F195" s="400"/>
      <c r="G195" s="488"/>
      <c r="H195" s="492">
        <v>0</v>
      </c>
      <c r="I195" s="490"/>
      <c r="J195" s="56"/>
      <c r="K195" s="485"/>
      <c r="L195" s="491"/>
      <c r="M195" s="492">
        <v>450992</v>
      </c>
      <c r="N195" s="490"/>
      <c r="O195" s="56"/>
      <c r="P195" s="485"/>
      <c r="Q195" s="491"/>
      <c r="R195" s="492">
        <v>324423</v>
      </c>
      <c r="S195" s="490"/>
      <c r="T195" s="56"/>
      <c r="U195" s="485"/>
      <c r="V195" s="491"/>
      <c r="W195" s="492">
        <v>0</v>
      </c>
      <c r="X195" s="490"/>
      <c r="Y195" s="56"/>
      <c r="Z195" s="485"/>
      <c r="AA195" s="491"/>
      <c r="AB195" s="492">
        <v>0</v>
      </c>
      <c r="AC195" s="490"/>
      <c r="AD195" s="56"/>
      <c r="AE195" s="485"/>
      <c r="AF195" s="491"/>
      <c r="AG195" s="492">
        <v>0</v>
      </c>
      <c r="AH195" s="490"/>
      <c r="AI195" s="56"/>
      <c r="AJ195" s="485"/>
      <c r="AK195" s="491"/>
      <c r="AL195" s="492">
        <v>0</v>
      </c>
      <c r="AM195" s="490"/>
      <c r="AN195" s="56"/>
      <c r="AO195" s="485"/>
      <c r="AP195" s="491"/>
      <c r="AQ195" s="492">
        <v>0</v>
      </c>
      <c r="AR195" s="490"/>
      <c r="AS195" s="56"/>
      <c r="AT195" s="485"/>
      <c r="AU195" s="491"/>
      <c r="AV195" s="492">
        <v>0</v>
      </c>
      <c r="AW195" s="490"/>
      <c r="AX195" s="56"/>
      <c r="AY195" s="485"/>
      <c r="AZ195" s="491"/>
      <c r="BA195" s="492">
        <v>0</v>
      </c>
      <c r="BB195" s="490"/>
      <c r="BC195" s="56"/>
      <c r="BD195" s="485"/>
      <c r="BE195" s="491"/>
      <c r="BF195" s="492">
        <v>0</v>
      </c>
      <c r="BG195" s="490"/>
      <c r="BH195" s="56"/>
      <c r="BI195" s="485"/>
      <c r="BJ195" s="491"/>
      <c r="BK195" s="492">
        <v>0</v>
      </c>
      <c r="BL195" s="490"/>
      <c r="BM195" s="56"/>
      <c r="BN195" s="485"/>
      <c r="BO195" s="491"/>
      <c r="BP195" s="492">
        <v>0</v>
      </c>
      <c r="BQ195" s="490"/>
      <c r="BR195" s="56"/>
      <c r="BS195" s="485"/>
      <c r="BT195" s="491"/>
      <c r="BU195" s="492">
        <v>775415</v>
      </c>
      <c r="BV195" s="490"/>
      <c r="BW195" s="56"/>
      <c r="BX195" s="485"/>
      <c r="BY195" s="491"/>
      <c r="BZ195" s="492">
        <v>364726</v>
      </c>
      <c r="CA195" s="490"/>
      <c r="CB195" s="56"/>
      <c r="CC195" s="485"/>
      <c r="CD195" s="491"/>
      <c r="CE195" s="492">
        <v>0</v>
      </c>
      <c r="CF195" s="490"/>
      <c r="CG195" s="56"/>
      <c r="CH195" s="485"/>
      <c r="CI195" s="491"/>
      <c r="CJ195" s="492">
        <v>0</v>
      </c>
      <c r="CK195" s="490"/>
      <c r="CL195" s="56"/>
      <c r="CM195" s="485"/>
      <c r="CN195" s="491"/>
      <c r="CO195" s="492">
        <v>0</v>
      </c>
      <c r="CP195" s="490"/>
      <c r="CQ195" s="56"/>
      <c r="CR195" s="485"/>
      <c r="CS195" s="491"/>
      <c r="CT195" s="492">
        <v>0</v>
      </c>
      <c r="CU195" s="490"/>
      <c r="CV195" s="56"/>
      <c r="CW195" s="485"/>
      <c r="CX195" s="491"/>
      <c r="CY195" s="492">
        <v>0</v>
      </c>
      <c r="CZ195" s="490"/>
      <c r="DA195" s="56"/>
      <c r="DB195" s="485"/>
      <c r="DC195" s="491"/>
      <c r="DD195" s="492">
        <v>0</v>
      </c>
      <c r="DE195" s="490"/>
      <c r="DF195" s="56"/>
      <c r="DG195" s="485"/>
      <c r="DH195" s="491"/>
      <c r="DI195" s="492">
        <v>0</v>
      </c>
      <c r="DJ195" s="490"/>
      <c r="DK195" s="56"/>
      <c r="DL195" s="485"/>
      <c r="DM195" s="491"/>
      <c r="DN195" s="492">
        <v>0</v>
      </c>
      <c r="DO195" s="490"/>
      <c r="DP195" s="56"/>
      <c r="DQ195" s="485"/>
      <c r="DR195" s="491"/>
      <c r="DS195" s="492">
        <v>0</v>
      </c>
      <c r="DT195" s="490"/>
      <c r="DU195" s="56"/>
      <c r="DV195" s="485"/>
      <c r="DW195" s="491"/>
      <c r="DX195" s="492">
        <v>30466</v>
      </c>
      <c r="DY195" s="490"/>
      <c r="DZ195" s="56"/>
      <c r="EA195" s="485"/>
      <c r="EB195" s="491"/>
      <c r="EC195" s="492">
        <v>0</v>
      </c>
      <c r="ED195" s="490"/>
      <c r="EE195" s="56"/>
      <c r="EF195" s="485"/>
      <c r="EG195" s="491"/>
      <c r="EH195" s="492">
        <v>334260</v>
      </c>
      <c r="EI195" s="490"/>
      <c r="EJ195" s="56"/>
      <c r="EK195" s="485"/>
      <c r="EL195" s="491"/>
      <c r="EM195" s="492">
        <v>0</v>
      </c>
      <c r="EN195" s="518"/>
      <c r="EP195" s="144"/>
    </row>
    <row r="196" spans="4:146" ht="12.75" customHeight="1" x14ac:dyDescent="0.3">
      <c r="D196" s="144"/>
      <c r="F196" s="400"/>
      <c r="H196" s="56"/>
      <c r="I196" s="56"/>
      <c r="J196" s="56"/>
      <c r="K196" s="485"/>
      <c r="L196" s="56"/>
      <c r="M196" s="56"/>
      <c r="N196" s="56"/>
      <c r="O196" s="56"/>
      <c r="P196" s="485"/>
      <c r="Q196" s="56"/>
      <c r="R196" s="56"/>
      <c r="S196" s="56"/>
      <c r="T196" s="56"/>
      <c r="U196" s="485"/>
      <c r="V196" s="56"/>
      <c r="W196" s="56"/>
      <c r="X196" s="56"/>
      <c r="Y196" s="56"/>
      <c r="Z196" s="485"/>
      <c r="AA196" s="56"/>
      <c r="AB196" s="56"/>
      <c r="AC196" s="56"/>
      <c r="AD196" s="56"/>
      <c r="AE196" s="485"/>
      <c r="AF196" s="56"/>
      <c r="AG196" s="56"/>
      <c r="AH196" s="56"/>
      <c r="AI196" s="56"/>
      <c r="AJ196" s="485"/>
      <c r="AK196" s="56"/>
      <c r="AL196" s="56"/>
      <c r="AM196" s="56"/>
      <c r="AN196" s="56"/>
      <c r="AO196" s="485"/>
      <c r="AP196" s="56"/>
      <c r="AQ196" s="56"/>
      <c r="AR196" s="56"/>
      <c r="AS196" s="56"/>
      <c r="AT196" s="485"/>
      <c r="AU196" s="56"/>
      <c r="AV196" s="56"/>
      <c r="AW196" s="56"/>
      <c r="AX196" s="56"/>
      <c r="AY196" s="485"/>
      <c r="AZ196" s="56"/>
      <c r="BA196" s="56"/>
      <c r="BB196" s="56"/>
      <c r="BC196" s="56"/>
      <c r="BD196" s="485"/>
      <c r="BE196" s="56"/>
      <c r="BF196" s="56"/>
      <c r="BG196" s="56"/>
      <c r="BH196" s="56"/>
      <c r="BI196" s="485"/>
      <c r="BJ196" s="56"/>
      <c r="BK196" s="56"/>
      <c r="BL196" s="56"/>
      <c r="BM196" s="56"/>
      <c r="BN196" s="485"/>
      <c r="BO196" s="56"/>
      <c r="BP196" s="56"/>
      <c r="BQ196" s="56"/>
      <c r="BR196" s="56"/>
      <c r="BS196" s="485"/>
      <c r="BT196" s="56"/>
      <c r="BU196" s="56"/>
      <c r="BV196" s="56"/>
      <c r="BW196" s="56"/>
      <c r="BX196" s="485"/>
      <c r="BY196" s="56"/>
      <c r="BZ196" s="56"/>
      <c r="CA196" s="56"/>
      <c r="CB196" s="56"/>
      <c r="CC196" s="485"/>
      <c r="CD196" s="56"/>
      <c r="CE196" s="56"/>
      <c r="CF196" s="56"/>
      <c r="CG196" s="56"/>
      <c r="CH196" s="485"/>
      <c r="CI196" s="56"/>
      <c r="CJ196" s="56"/>
      <c r="CK196" s="56"/>
      <c r="CL196" s="56"/>
      <c r="CM196" s="485"/>
      <c r="CN196" s="56"/>
      <c r="CO196" s="56"/>
      <c r="CP196" s="56"/>
      <c r="CQ196" s="56"/>
      <c r="CR196" s="485"/>
      <c r="CS196" s="56"/>
      <c r="CT196" s="56"/>
      <c r="CU196" s="56"/>
      <c r="CV196" s="56"/>
      <c r="CW196" s="485"/>
      <c r="CX196" s="56"/>
      <c r="CY196" s="56"/>
      <c r="CZ196" s="56"/>
      <c r="DA196" s="56"/>
      <c r="DB196" s="485"/>
      <c r="DC196" s="56"/>
      <c r="DD196" s="56"/>
      <c r="DE196" s="56"/>
      <c r="DF196" s="56"/>
      <c r="DG196" s="485"/>
      <c r="DH196" s="56"/>
      <c r="DI196" s="56"/>
      <c r="DJ196" s="56"/>
      <c r="DK196" s="56"/>
      <c r="DL196" s="485"/>
      <c r="DM196" s="56"/>
      <c r="DN196" s="56"/>
      <c r="DO196" s="56"/>
      <c r="DP196" s="56"/>
      <c r="DQ196" s="485"/>
      <c r="DR196" s="56"/>
      <c r="DS196" s="56"/>
      <c r="DT196" s="56"/>
      <c r="DU196" s="56"/>
      <c r="DV196" s="485"/>
      <c r="DW196" s="56"/>
      <c r="DX196" s="56"/>
      <c r="DY196" s="56"/>
      <c r="DZ196" s="56"/>
      <c r="EA196" s="485"/>
      <c r="EB196" s="56"/>
      <c r="EC196" s="56"/>
      <c r="ED196" s="56"/>
      <c r="EE196" s="56"/>
      <c r="EF196" s="485"/>
      <c r="EG196" s="56"/>
      <c r="EH196" s="56"/>
      <c r="EI196" s="56"/>
      <c r="EJ196" s="56"/>
      <c r="EK196" s="485"/>
      <c r="EL196" s="56"/>
      <c r="EM196" s="56"/>
      <c r="EN196" s="56"/>
      <c r="EO196" s="56"/>
      <c r="EP196" s="144"/>
    </row>
    <row r="197" spans="4:146" x14ac:dyDescent="0.3">
      <c r="D197" s="144" t="s">
        <v>391</v>
      </c>
      <c r="F197" s="400"/>
      <c r="H197" s="56">
        <v>0</v>
      </c>
      <c r="I197" s="56"/>
      <c r="J197" s="56"/>
      <c r="K197" s="485"/>
      <c r="M197" s="56">
        <v>0</v>
      </c>
      <c r="N197" s="56"/>
      <c r="O197" s="56"/>
      <c r="P197" s="485"/>
      <c r="Q197" s="56"/>
      <c r="R197" s="56">
        <v>0</v>
      </c>
      <c r="S197" s="56"/>
      <c r="T197" s="56"/>
      <c r="U197" s="485"/>
      <c r="V197" s="56"/>
      <c r="W197" s="56">
        <v>0</v>
      </c>
      <c r="X197" s="56"/>
      <c r="Y197" s="56"/>
      <c r="Z197" s="485"/>
      <c r="AA197" s="56"/>
      <c r="AB197" s="56">
        <v>0</v>
      </c>
      <c r="AC197" s="56"/>
      <c r="AD197" s="56"/>
      <c r="AE197" s="485"/>
      <c r="AF197" s="56"/>
      <c r="AG197" s="56">
        <v>0</v>
      </c>
      <c r="AH197" s="56"/>
      <c r="AI197" s="56"/>
      <c r="AJ197" s="485"/>
      <c r="AK197" s="56"/>
      <c r="AL197" s="56">
        <v>0</v>
      </c>
      <c r="AM197" s="56"/>
      <c r="AN197" s="56"/>
      <c r="AO197" s="485"/>
      <c r="AP197" s="56"/>
      <c r="AQ197" s="56">
        <v>0</v>
      </c>
      <c r="AR197" s="56"/>
      <c r="AS197" s="56"/>
      <c r="AT197" s="485"/>
      <c r="AU197" s="56"/>
      <c r="AV197" s="56">
        <v>0</v>
      </c>
      <c r="AW197" s="56"/>
      <c r="AX197" s="56"/>
      <c r="AY197" s="485"/>
      <c r="AZ197" s="56"/>
      <c r="BA197" s="56">
        <v>0</v>
      </c>
      <c r="BB197" s="56"/>
      <c r="BC197" s="56"/>
      <c r="BD197" s="485"/>
      <c r="BE197" s="56"/>
      <c r="BF197" s="56">
        <v>0</v>
      </c>
      <c r="BG197" s="56"/>
      <c r="BH197" s="56"/>
      <c r="BI197" s="485"/>
      <c r="BJ197" s="56"/>
      <c r="BK197" s="56">
        <v>0</v>
      </c>
      <c r="BL197" s="56"/>
      <c r="BM197" s="56"/>
      <c r="BN197" s="485"/>
      <c r="BO197" s="56"/>
      <c r="BP197" s="56">
        <v>0</v>
      </c>
      <c r="BQ197" s="56"/>
      <c r="BR197" s="56"/>
      <c r="BS197" s="485"/>
      <c r="BU197" s="56">
        <v>0</v>
      </c>
      <c r="BV197" s="56"/>
      <c r="BW197" s="56"/>
      <c r="BX197" s="485"/>
      <c r="BZ197" s="56">
        <v>17284</v>
      </c>
      <c r="CA197" s="56"/>
      <c r="CB197" s="56"/>
      <c r="CC197" s="485"/>
      <c r="CE197" s="56">
        <v>0</v>
      </c>
      <c r="CF197" s="56"/>
      <c r="CG197" s="56"/>
      <c r="CH197" s="485"/>
      <c r="CI197" s="56"/>
      <c r="CJ197" s="56">
        <v>0</v>
      </c>
      <c r="CK197" s="56"/>
      <c r="CL197" s="56"/>
      <c r="CM197" s="485"/>
      <c r="CN197" s="56"/>
      <c r="CO197" s="56">
        <v>0</v>
      </c>
      <c r="CP197" s="56"/>
      <c r="CQ197" s="56"/>
      <c r="CR197" s="485"/>
      <c r="CS197" s="56"/>
      <c r="CT197" s="56">
        <v>0</v>
      </c>
      <c r="CU197" s="56"/>
      <c r="CV197" s="56"/>
      <c r="CW197" s="485"/>
      <c r="CX197" s="56"/>
      <c r="CY197" s="56">
        <v>0</v>
      </c>
      <c r="CZ197" s="56"/>
      <c r="DA197" s="56"/>
      <c r="DB197" s="485"/>
      <c r="DC197" s="56"/>
      <c r="DD197" s="56">
        <v>0</v>
      </c>
      <c r="DE197" s="56"/>
      <c r="DF197" s="56"/>
      <c r="DG197" s="485"/>
      <c r="DH197" s="56"/>
      <c r="DI197" s="56">
        <v>0</v>
      </c>
      <c r="DJ197" s="56"/>
      <c r="DK197" s="56"/>
      <c r="DL197" s="485"/>
      <c r="DM197" s="56"/>
      <c r="DN197" s="56">
        <v>17284</v>
      </c>
      <c r="DO197" s="56"/>
      <c r="DP197" s="56"/>
      <c r="DQ197" s="485"/>
      <c r="DR197" s="56"/>
      <c r="DS197" s="56">
        <v>0</v>
      </c>
      <c r="DT197" s="56"/>
      <c r="DU197" s="56"/>
      <c r="DV197" s="485"/>
      <c r="DW197" s="56"/>
      <c r="DX197" s="56">
        <v>0</v>
      </c>
      <c r="DY197" s="56"/>
      <c r="DZ197" s="56"/>
      <c r="EA197" s="485"/>
      <c r="EB197" s="56"/>
      <c r="EC197" s="56">
        <v>0</v>
      </c>
      <c r="ED197" s="56"/>
      <c r="EE197" s="56"/>
      <c r="EF197" s="485"/>
      <c r="EG197" s="56"/>
      <c r="EH197" s="56">
        <v>0</v>
      </c>
      <c r="EI197" s="56"/>
      <c r="EJ197" s="56"/>
      <c r="EK197" s="485"/>
      <c r="EM197" s="56">
        <v>0</v>
      </c>
      <c r="EN197" s="56"/>
      <c r="EP197" s="144"/>
    </row>
    <row r="198" spans="4:146" x14ac:dyDescent="0.3">
      <c r="D198" s="144" t="s">
        <v>362</v>
      </c>
      <c r="F198" s="400"/>
      <c r="G198" s="488"/>
      <c r="H198" s="492">
        <v>0</v>
      </c>
      <c r="I198" s="490"/>
      <c r="J198" s="56"/>
      <c r="K198" s="485"/>
      <c r="L198" s="488"/>
      <c r="M198" s="492">
        <v>0</v>
      </c>
      <c r="N198" s="490"/>
      <c r="O198" s="56"/>
      <c r="P198" s="485"/>
      <c r="Q198" s="491"/>
      <c r="R198" s="492">
        <v>0</v>
      </c>
      <c r="S198" s="490"/>
      <c r="T198" s="56"/>
      <c r="U198" s="485"/>
      <c r="V198" s="491"/>
      <c r="W198" s="492">
        <v>0</v>
      </c>
      <c r="X198" s="490"/>
      <c r="Y198" s="56"/>
      <c r="Z198" s="485"/>
      <c r="AA198" s="491"/>
      <c r="AB198" s="492">
        <v>0</v>
      </c>
      <c r="AC198" s="490"/>
      <c r="AD198" s="56"/>
      <c r="AE198" s="485"/>
      <c r="AF198" s="491"/>
      <c r="AG198" s="492">
        <v>0</v>
      </c>
      <c r="AH198" s="490"/>
      <c r="AI198" s="56"/>
      <c r="AJ198" s="485"/>
      <c r="AK198" s="491"/>
      <c r="AL198" s="492">
        <v>0</v>
      </c>
      <c r="AM198" s="490"/>
      <c r="AN198" s="56"/>
      <c r="AO198" s="485"/>
      <c r="AP198" s="491"/>
      <c r="AQ198" s="492">
        <v>0</v>
      </c>
      <c r="AR198" s="490"/>
      <c r="AS198" s="56"/>
      <c r="AT198" s="485"/>
      <c r="AU198" s="491"/>
      <c r="AV198" s="492">
        <v>0</v>
      </c>
      <c r="AW198" s="490"/>
      <c r="AX198" s="56"/>
      <c r="AY198" s="485"/>
      <c r="AZ198" s="491"/>
      <c r="BA198" s="492">
        <v>0</v>
      </c>
      <c r="BB198" s="490"/>
      <c r="BC198" s="56"/>
      <c r="BD198" s="485"/>
      <c r="BE198" s="491"/>
      <c r="BF198" s="492">
        <v>0</v>
      </c>
      <c r="BG198" s="490"/>
      <c r="BH198" s="56"/>
      <c r="BI198" s="485"/>
      <c r="BJ198" s="491"/>
      <c r="BK198" s="492">
        <v>0</v>
      </c>
      <c r="BL198" s="490"/>
      <c r="BM198" s="56"/>
      <c r="BN198" s="485"/>
      <c r="BO198" s="491"/>
      <c r="BP198" s="492">
        <v>0</v>
      </c>
      <c r="BQ198" s="490"/>
      <c r="BR198" s="56"/>
      <c r="BS198" s="485"/>
      <c r="BT198" s="491"/>
      <c r="BU198" s="492">
        <v>0</v>
      </c>
      <c r="BV198" s="490"/>
      <c r="BW198" s="56"/>
      <c r="BX198" s="485"/>
      <c r="BY198" s="488"/>
      <c r="BZ198" s="492">
        <v>17284</v>
      </c>
      <c r="CA198" s="490"/>
      <c r="CB198" s="56"/>
      <c r="CC198" s="485"/>
      <c r="CD198" s="488"/>
      <c r="CE198" s="492">
        <v>0</v>
      </c>
      <c r="CF198" s="490"/>
      <c r="CG198" s="56"/>
      <c r="CH198" s="485"/>
      <c r="CI198" s="491"/>
      <c r="CJ198" s="492">
        <v>0</v>
      </c>
      <c r="CK198" s="490"/>
      <c r="CL198" s="56"/>
      <c r="CM198" s="485"/>
      <c r="CN198" s="491"/>
      <c r="CO198" s="492">
        <v>0</v>
      </c>
      <c r="CP198" s="490"/>
      <c r="CQ198" s="56"/>
      <c r="CR198" s="485"/>
      <c r="CS198" s="491"/>
      <c r="CT198" s="492">
        <v>0</v>
      </c>
      <c r="CU198" s="490"/>
      <c r="CV198" s="56"/>
      <c r="CW198" s="485"/>
      <c r="CX198" s="491"/>
      <c r="CY198" s="492">
        <v>0</v>
      </c>
      <c r="CZ198" s="490"/>
      <c r="DA198" s="56"/>
      <c r="DB198" s="485"/>
      <c r="DC198" s="491"/>
      <c r="DD198" s="492">
        <v>0</v>
      </c>
      <c r="DE198" s="490"/>
      <c r="DF198" s="56"/>
      <c r="DG198" s="485"/>
      <c r="DH198" s="491"/>
      <c r="DI198" s="492">
        <v>0</v>
      </c>
      <c r="DJ198" s="490"/>
      <c r="DK198" s="56"/>
      <c r="DL198" s="485"/>
      <c r="DM198" s="491"/>
      <c r="DN198" s="492">
        <v>17284</v>
      </c>
      <c r="DO198" s="490"/>
      <c r="DP198" s="56"/>
      <c r="DQ198" s="485"/>
      <c r="DR198" s="491"/>
      <c r="DS198" s="492">
        <v>0</v>
      </c>
      <c r="DT198" s="490"/>
      <c r="DU198" s="56"/>
      <c r="DV198" s="485"/>
      <c r="DW198" s="491"/>
      <c r="DX198" s="492">
        <v>0</v>
      </c>
      <c r="DY198" s="490"/>
      <c r="DZ198" s="56"/>
      <c r="EA198" s="485"/>
      <c r="EB198" s="491"/>
      <c r="EC198" s="492">
        <v>0</v>
      </c>
      <c r="ED198" s="490"/>
      <c r="EE198" s="56"/>
      <c r="EF198" s="485"/>
      <c r="EG198" s="491"/>
      <c r="EH198" s="492">
        <v>0</v>
      </c>
      <c r="EI198" s="490"/>
      <c r="EJ198" s="56"/>
      <c r="EK198" s="485"/>
      <c r="EL198" s="488"/>
      <c r="EM198" s="492">
        <v>0</v>
      </c>
      <c r="EN198" s="490"/>
      <c r="EP198" s="144"/>
    </row>
    <row r="199" spans="4:146" ht="12.75" customHeight="1" x14ac:dyDescent="0.3">
      <c r="D199" s="144"/>
      <c r="F199" s="400"/>
      <c r="H199" s="56"/>
      <c r="I199" s="56"/>
      <c r="J199" s="56"/>
      <c r="K199" s="485"/>
      <c r="L199" s="56"/>
      <c r="M199" s="56"/>
      <c r="N199" s="56"/>
      <c r="O199" s="56"/>
      <c r="P199" s="485"/>
      <c r="Q199" s="56"/>
      <c r="R199" s="56"/>
      <c r="S199" s="56"/>
      <c r="T199" s="56"/>
      <c r="U199" s="485"/>
      <c r="V199" s="56"/>
      <c r="W199" s="56"/>
      <c r="X199" s="56"/>
      <c r="Y199" s="56"/>
      <c r="Z199" s="485"/>
      <c r="AA199" s="56"/>
      <c r="AB199" s="56"/>
      <c r="AC199" s="56"/>
      <c r="AD199" s="56"/>
      <c r="AE199" s="485"/>
      <c r="AF199" s="56"/>
      <c r="AG199" s="56"/>
      <c r="AH199" s="56"/>
      <c r="AI199" s="56"/>
      <c r="AJ199" s="485"/>
      <c r="AK199" s="56"/>
      <c r="AL199" s="56"/>
      <c r="AM199" s="56"/>
      <c r="AN199" s="56"/>
      <c r="AO199" s="485"/>
      <c r="AP199" s="56"/>
      <c r="AQ199" s="56"/>
      <c r="AR199" s="56"/>
      <c r="AS199" s="56"/>
      <c r="AT199" s="485"/>
      <c r="AU199" s="56"/>
      <c r="AV199" s="56"/>
      <c r="AW199" s="56"/>
      <c r="AX199" s="56"/>
      <c r="AY199" s="485"/>
      <c r="AZ199" s="56"/>
      <c r="BA199" s="56"/>
      <c r="BB199" s="56"/>
      <c r="BC199" s="56"/>
      <c r="BD199" s="485"/>
      <c r="BE199" s="56"/>
      <c r="BF199" s="56"/>
      <c r="BG199" s="56"/>
      <c r="BH199" s="56"/>
      <c r="BI199" s="485"/>
      <c r="BJ199" s="56"/>
      <c r="BK199" s="56"/>
      <c r="BL199" s="56"/>
      <c r="BM199" s="56"/>
      <c r="BN199" s="485"/>
      <c r="BO199" s="56"/>
      <c r="BP199" s="56"/>
      <c r="BQ199" s="56"/>
      <c r="BR199" s="56"/>
      <c r="BS199" s="485"/>
      <c r="BT199" s="56"/>
      <c r="BU199" s="56"/>
      <c r="BV199" s="56"/>
      <c r="BW199" s="56"/>
      <c r="BX199" s="485"/>
      <c r="BY199" s="56"/>
      <c r="BZ199" s="56"/>
      <c r="CA199" s="56"/>
      <c r="CB199" s="56"/>
      <c r="CC199" s="485"/>
      <c r="CD199" s="56"/>
      <c r="CE199" s="56"/>
      <c r="CF199" s="56"/>
      <c r="CG199" s="56"/>
      <c r="CH199" s="485"/>
      <c r="CI199" s="56"/>
      <c r="CJ199" s="56"/>
      <c r="CK199" s="56"/>
      <c r="CL199" s="56"/>
      <c r="CM199" s="485"/>
      <c r="CN199" s="56"/>
      <c r="CO199" s="56"/>
      <c r="CP199" s="56"/>
      <c r="CQ199" s="56"/>
      <c r="CR199" s="485"/>
      <c r="CS199" s="56"/>
      <c r="CT199" s="56"/>
      <c r="CU199" s="56"/>
      <c r="CV199" s="56"/>
      <c r="CW199" s="485"/>
      <c r="CX199" s="56"/>
      <c r="CY199" s="56"/>
      <c r="CZ199" s="56"/>
      <c r="DA199" s="56"/>
      <c r="DB199" s="485"/>
      <c r="DC199" s="56"/>
      <c r="DD199" s="56"/>
      <c r="DE199" s="56"/>
      <c r="DF199" s="56"/>
      <c r="DG199" s="485"/>
      <c r="DH199" s="56"/>
      <c r="DI199" s="56"/>
      <c r="DJ199" s="56"/>
      <c r="DK199" s="56"/>
      <c r="DL199" s="485"/>
      <c r="DM199" s="56"/>
      <c r="DN199" s="56"/>
      <c r="DO199" s="56"/>
      <c r="DP199" s="56"/>
      <c r="DQ199" s="485"/>
      <c r="DR199" s="56"/>
      <c r="DS199" s="56"/>
      <c r="DT199" s="56"/>
      <c r="DU199" s="56"/>
      <c r="DV199" s="485"/>
      <c r="DW199" s="56"/>
      <c r="DX199" s="56"/>
      <c r="DY199" s="56"/>
      <c r="DZ199" s="56"/>
      <c r="EA199" s="485"/>
      <c r="EB199" s="56"/>
      <c r="EC199" s="56"/>
      <c r="ED199" s="56"/>
      <c r="EE199" s="56"/>
      <c r="EF199" s="485"/>
      <c r="EG199" s="56"/>
      <c r="EH199" s="56"/>
      <c r="EI199" s="56"/>
      <c r="EJ199" s="56"/>
      <c r="EK199" s="485"/>
      <c r="EL199" s="56"/>
      <c r="EM199" s="56"/>
      <c r="EP199" s="144"/>
    </row>
    <row r="200" spans="4:146" ht="12.75" customHeight="1" x14ac:dyDescent="0.3">
      <c r="D200" s="144" t="s">
        <v>392</v>
      </c>
      <c r="F200" s="400"/>
      <c r="H200" s="56">
        <v>0</v>
      </c>
      <c r="I200" s="56"/>
      <c r="J200" s="56"/>
      <c r="K200" s="485"/>
      <c r="L200" s="56"/>
      <c r="M200" s="56">
        <v>44886</v>
      </c>
      <c r="N200" s="56"/>
      <c r="O200" s="56"/>
      <c r="P200" s="485"/>
      <c r="Q200" s="56"/>
      <c r="R200" s="56">
        <v>0</v>
      </c>
      <c r="S200" s="56"/>
      <c r="T200" s="56"/>
      <c r="U200" s="485"/>
      <c r="V200" s="56"/>
      <c r="W200" s="56">
        <v>0</v>
      </c>
      <c r="X200" s="56"/>
      <c r="Y200" s="56"/>
      <c r="Z200" s="485"/>
      <c r="AA200" s="56"/>
      <c r="AB200" s="56">
        <v>0</v>
      </c>
      <c r="AC200" s="56"/>
      <c r="AD200" s="56"/>
      <c r="AE200" s="485"/>
      <c r="AF200" s="56"/>
      <c r="AG200" s="56">
        <v>0</v>
      </c>
      <c r="AH200" s="56"/>
      <c r="AI200" s="56"/>
      <c r="AJ200" s="485"/>
      <c r="AK200" s="56"/>
      <c r="AL200" s="56">
        <v>0</v>
      </c>
      <c r="AM200" s="56"/>
      <c r="AN200" s="56"/>
      <c r="AO200" s="485"/>
      <c r="AP200" s="56"/>
      <c r="AQ200" s="56">
        <v>0</v>
      </c>
      <c r="AR200" s="56"/>
      <c r="AS200" s="56"/>
      <c r="AT200" s="485"/>
      <c r="AU200" s="56"/>
      <c r="AV200" s="56">
        <v>0</v>
      </c>
      <c r="AW200" s="56"/>
      <c r="AX200" s="56"/>
      <c r="AY200" s="485"/>
      <c r="AZ200" s="56"/>
      <c r="BA200" s="56">
        <v>0</v>
      </c>
      <c r="BB200" s="56"/>
      <c r="BC200" s="56"/>
      <c r="BD200" s="485"/>
      <c r="BE200" s="56"/>
      <c r="BF200" s="56">
        <v>0</v>
      </c>
      <c r="BG200" s="56"/>
      <c r="BH200" s="56"/>
      <c r="BI200" s="485"/>
      <c r="BJ200" s="56"/>
      <c r="BK200" s="56">
        <v>0</v>
      </c>
      <c r="BL200" s="56"/>
      <c r="BM200" s="56"/>
      <c r="BN200" s="485"/>
      <c r="BO200" s="56"/>
      <c r="BP200" s="56">
        <v>0</v>
      </c>
      <c r="BQ200" s="56"/>
      <c r="BR200" s="56"/>
      <c r="BS200" s="485"/>
      <c r="BT200" s="56"/>
      <c r="BU200" s="56">
        <v>44886</v>
      </c>
      <c r="BV200" s="56"/>
      <c r="BW200" s="56"/>
      <c r="BX200" s="485"/>
      <c r="BY200" s="56"/>
      <c r="BZ200" s="56">
        <v>1373855</v>
      </c>
      <c r="CA200" s="56"/>
      <c r="CB200" s="56"/>
      <c r="CC200" s="485"/>
      <c r="CD200" s="56"/>
      <c r="CE200" s="56">
        <v>102704</v>
      </c>
      <c r="CF200" s="56"/>
      <c r="CG200" s="56"/>
      <c r="CH200" s="485"/>
      <c r="CI200" s="56"/>
      <c r="CJ200" s="56">
        <v>0</v>
      </c>
      <c r="CK200" s="56"/>
      <c r="CL200" s="56"/>
      <c r="CM200" s="485"/>
      <c r="CN200" s="56"/>
      <c r="CO200" s="56">
        <v>0</v>
      </c>
      <c r="CP200" s="56"/>
      <c r="CQ200" s="56"/>
      <c r="CR200" s="485"/>
      <c r="CS200" s="56"/>
      <c r="CT200" s="56">
        <v>0</v>
      </c>
      <c r="CU200" s="56"/>
      <c r="CV200" s="56"/>
      <c r="CW200" s="485"/>
      <c r="CX200" s="56"/>
      <c r="CY200" s="56">
        <v>0</v>
      </c>
      <c r="CZ200" s="56"/>
      <c r="DA200" s="56"/>
      <c r="DB200" s="485"/>
      <c r="DC200" s="56"/>
      <c r="DD200" s="56">
        <v>0</v>
      </c>
      <c r="DE200" s="56"/>
      <c r="DF200" s="56"/>
      <c r="DG200" s="485"/>
      <c r="DH200" s="56"/>
      <c r="DI200" s="56">
        <v>1271151</v>
      </c>
      <c r="DJ200" s="56"/>
      <c r="DK200" s="56"/>
      <c r="DL200" s="485"/>
      <c r="DM200" s="56"/>
      <c r="DN200" s="56">
        <v>0</v>
      </c>
      <c r="DO200" s="56"/>
      <c r="DP200" s="56"/>
      <c r="DQ200" s="485"/>
      <c r="DR200" s="56"/>
      <c r="DS200" s="56">
        <v>0</v>
      </c>
      <c r="DT200" s="56"/>
      <c r="DU200" s="56"/>
      <c r="DV200" s="485"/>
      <c r="DW200" s="56"/>
      <c r="DX200" s="56">
        <v>0</v>
      </c>
      <c r="DY200" s="56"/>
      <c r="DZ200" s="56"/>
      <c r="EA200" s="485"/>
      <c r="EB200" s="56"/>
      <c r="EC200" s="56">
        <v>0</v>
      </c>
      <c r="ED200" s="56"/>
      <c r="EE200" s="56"/>
      <c r="EF200" s="485"/>
      <c r="EG200" s="56"/>
      <c r="EH200" s="56">
        <v>0</v>
      </c>
      <c r="EI200" s="56"/>
      <c r="EJ200" s="56"/>
      <c r="EK200" s="485"/>
      <c r="EL200" s="56"/>
      <c r="EM200" s="56">
        <v>102704</v>
      </c>
      <c r="EP200" s="144"/>
    </row>
    <row r="201" spans="4:146" ht="12.75" customHeight="1" x14ac:dyDescent="0.3">
      <c r="D201" s="144" t="s">
        <v>362</v>
      </c>
      <c r="F201" s="400"/>
      <c r="G201" s="488"/>
      <c r="H201" s="492">
        <v>0</v>
      </c>
      <c r="I201" s="490"/>
      <c r="J201" s="56"/>
      <c r="K201" s="485"/>
      <c r="L201" s="488"/>
      <c r="M201" s="492">
        <v>44886</v>
      </c>
      <c r="N201" s="490"/>
      <c r="O201" s="56"/>
      <c r="P201" s="485"/>
      <c r="Q201" s="488"/>
      <c r="R201" s="492">
        <v>0</v>
      </c>
      <c r="S201" s="490"/>
      <c r="T201" s="56"/>
      <c r="U201" s="485"/>
      <c r="V201" s="488"/>
      <c r="W201" s="492">
        <v>0</v>
      </c>
      <c r="X201" s="490"/>
      <c r="Y201" s="56"/>
      <c r="Z201" s="485"/>
      <c r="AA201" s="488"/>
      <c r="AB201" s="492">
        <v>0</v>
      </c>
      <c r="AC201" s="490"/>
      <c r="AD201" s="56"/>
      <c r="AE201" s="485"/>
      <c r="AF201" s="488"/>
      <c r="AG201" s="492">
        <v>0</v>
      </c>
      <c r="AH201" s="490"/>
      <c r="AI201" s="56"/>
      <c r="AJ201" s="485"/>
      <c r="AK201" s="488"/>
      <c r="AL201" s="492">
        <v>0</v>
      </c>
      <c r="AM201" s="490"/>
      <c r="AN201" s="55"/>
      <c r="AO201" s="53"/>
      <c r="AP201" s="488"/>
      <c r="AQ201" s="492">
        <v>0</v>
      </c>
      <c r="AR201" s="490"/>
      <c r="AS201" s="56"/>
      <c r="AT201" s="485"/>
      <c r="AU201" s="488"/>
      <c r="AV201" s="492">
        <v>0</v>
      </c>
      <c r="AW201" s="490"/>
      <c r="AX201" s="56"/>
      <c r="AY201" s="485"/>
      <c r="AZ201" s="488"/>
      <c r="BA201" s="492">
        <v>0</v>
      </c>
      <c r="BB201" s="490"/>
      <c r="BC201" s="56"/>
      <c r="BD201" s="485"/>
      <c r="BE201" s="488"/>
      <c r="BF201" s="492">
        <v>0</v>
      </c>
      <c r="BG201" s="490"/>
      <c r="BH201" s="56"/>
      <c r="BI201" s="485"/>
      <c r="BJ201" s="488"/>
      <c r="BK201" s="492">
        <v>0</v>
      </c>
      <c r="BL201" s="490"/>
      <c r="BM201" s="56"/>
      <c r="BN201" s="485"/>
      <c r="BO201" s="488"/>
      <c r="BP201" s="492">
        <v>0</v>
      </c>
      <c r="BQ201" s="490"/>
      <c r="BR201" s="56"/>
      <c r="BS201" s="485"/>
      <c r="BT201" s="488"/>
      <c r="BU201" s="492">
        <v>44886</v>
      </c>
      <c r="BV201" s="490"/>
      <c r="BW201" s="56"/>
      <c r="BX201" s="485"/>
      <c r="BY201" s="488"/>
      <c r="BZ201" s="492">
        <v>1373855</v>
      </c>
      <c r="CA201" s="490"/>
      <c r="CB201" s="56"/>
      <c r="CC201" s="485"/>
      <c r="CD201" s="488"/>
      <c r="CE201" s="492">
        <v>102704</v>
      </c>
      <c r="CF201" s="490"/>
      <c r="CG201" s="56"/>
      <c r="CH201" s="485"/>
      <c r="CI201" s="488"/>
      <c r="CJ201" s="492">
        <v>0</v>
      </c>
      <c r="CK201" s="490"/>
      <c r="CL201" s="56"/>
      <c r="CM201" s="485"/>
      <c r="CN201" s="488"/>
      <c r="CO201" s="492">
        <v>0</v>
      </c>
      <c r="CP201" s="490"/>
      <c r="CQ201" s="56"/>
      <c r="CR201" s="485"/>
      <c r="CS201" s="488"/>
      <c r="CT201" s="492">
        <v>0</v>
      </c>
      <c r="CU201" s="490"/>
      <c r="CV201" s="56"/>
      <c r="CW201" s="485"/>
      <c r="CX201" s="488"/>
      <c r="CY201" s="492">
        <v>0</v>
      </c>
      <c r="CZ201" s="490"/>
      <c r="DA201" s="56"/>
      <c r="DB201" s="485"/>
      <c r="DC201" s="488"/>
      <c r="DD201" s="492">
        <v>0</v>
      </c>
      <c r="DE201" s="490"/>
      <c r="DF201" s="55"/>
      <c r="DG201" s="53"/>
      <c r="DH201" s="488"/>
      <c r="DI201" s="492">
        <v>1271151</v>
      </c>
      <c r="DJ201" s="490"/>
      <c r="DK201" s="56"/>
      <c r="DL201" s="485"/>
      <c r="DM201" s="488"/>
      <c r="DN201" s="492">
        <v>0</v>
      </c>
      <c r="DO201" s="490"/>
      <c r="DP201" s="56"/>
      <c r="DQ201" s="485"/>
      <c r="DR201" s="488"/>
      <c r="DS201" s="492">
        <v>0</v>
      </c>
      <c r="DT201" s="490"/>
      <c r="DU201" s="56"/>
      <c r="DV201" s="485"/>
      <c r="DW201" s="488"/>
      <c r="DX201" s="492">
        <v>0</v>
      </c>
      <c r="DY201" s="490"/>
      <c r="DZ201" s="56"/>
      <c r="EA201" s="485"/>
      <c r="EB201" s="488"/>
      <c r="EC201" s="492">
        <v>0</v>
      </c>
      <c r="ED201" s="490"/>
      <c r="EE201" s="56"/>
      <c r="EF201" s="485"/>
      <c r="EG201" s="488"/>
      <c r="EH201" s="492">
        <v>0</v>
      </c>
      <c r="EI201" s="490"/>
      <c r="EJ201" s="56"/>
      <c r="EK201" s="485"/>
      <c r="EL201" s="488"/>
      <c r="EM201" s="492">
        <v>102704</v>
      </c>
      <c r="EN201" s="490"/>
      <c r="EP201" s="144"/>
    </row>
    <row r="202" spans="4:146" x14ac:dyDescent="0.3">
      <c r="D202" s="144"/>
      <c r="F202" s="400"/>
      <c r="H202" s="56"/>
      <c r="I202" s="56"/>
      <c r="J202" s="56"/>
      <c r="K202" s="485"/>
      <c r="M202" s="56"/>
      <c r="N202" s="56"/>
      <c r="O202" s="56"/>
      <c r="P202" s="485"/>
      <c r="R202" s="56"/>
      <c r="S202" s="56"/>
      <c r="T202" s="56"/>
      <c r="U202" s="485"/>
      <c r="W202" s="56"/>
      <c r="X202" s="56"/>
      <c r="Y202" s="56"/>
      <c r="Z202" s="485"/>
      <c r="AB202" s="56"/>
      <c r="AC202" s="56"/>
      <c r="AD202" s="56"/>
      <c r="AE202" s="485"/>
      <c r="AG202" s="56"/>
      <c r="AH202" s="56"/>
      <c r="AI202" s="56"/>
      <c r="AJ202" s="485"/>
      <c r="AL202" s="56"/>
      <c r="AM202" s="56"/>
      <c r="AN202" s="56"/>
      <c r="AO202" s="485"/>
      <c r="AQ202" s="56"/>
      <c r="AR202" s="56"/>
      <c r="AS202" s="56"/>
      <c r="AT202" s="485"/>
      <c r="AV202" s="56"/>
      <c r="AW202" s="56"/>
      <c r="AX202" s="56"/>
      <c r="AY202" s="485"/>
      <c r="BA202" s="56"/>
      <c r="BB202" s="56"/>
      <c r="BC202" s="56"/>
      <c r="BD202" s="485"/>
      <c r="BF202" s="56"/>
      <c r="BG202" s="56"/>
      <c r="BH202" s="56"/>
      <c r="BI202" s="485"/>
      <c r="BK202" s="56"/>
      <c r="BL202" s="56"/>
      <c r="BM202" s="56"/>
      <c r="BN202" s="485"/>
      <c r="BP202" s="56"/>
      <c r="BQ202" s="56"/>
      <c r="BR202" s="56"/>
      <c r="BS202" s="485"/>
      <c r="BU202" s="56"/>
      <c r="BV202" s="56"/>
      <c r="BW202" s="56"/>
      <c r="BX202" s="485"/>
      <c r="BZ202" s="56"/>
      <c r="CA202" s="56"/>
      <c r="CB202" s="56"/>
      <c r="CC202" s="485"/>
      <c r="CE202" s="56"/>
      <c r="CF202" s="56"/>
      <c r="CG202" s="56"/>
      <c r="CH202" s="485"/>
      <c r="CJ202" s="56"/>
      <c r="CK202" s="56"/>
      <c r="CL202" s="56"/>
      <c r="CM202" s="485"/>
      <c r="CO202" s="56"/>
      <c r="CP202" s="56"/>
      <c r="CQ202" s="56"/>
      <c r="CR202" s="485"/>
      <c r="CT202" s="56"/>
      <c r="CU202" s="56"/>
      <c r="CV202" s="56"/>
      <c r="CW202" s="485"/>
      <c r="CY202" s="56"/>
      <c r="CZ202" s="56"/>
      <c r="DA202" s="56"/>
      <c r="DB202" s="485"/>
      <c r="DD202" s="56"/>
      <c r="DE202" s="56"/>
      <c r="DF202" s="56"/>
      <c r="DG202" s="485"/>
      <c r="DI202" s="56"/>
      <c r="DJ202" s="56"/>
      <c r="DK202" s="56"/>
      <c r="DL202" s="485"/>
      <c r="DN202" s="56"/>
      <c r="DO202" s="56"/>
      <c r="DP202" s="56"/>
      <c r="DQ202" s="485"/>
      <c r="DS202" s="56"/>
      <c r="DT202" s="56"/>
      <c r="DU202" s="56"/>
      <c r="DV202" s="485"/>
      <c r="DX202" s="56"/>
      <c r="DY202" s="56"/>
      <c r="DZ202" s="56"/>
      <c r="EA202" s="485"/>
      <c r="EC202" s="56"/>
      <c r="ED202" s="56"/>
      <c r="EE202" s="56"/>
      <c r="EF202" s="485"/>
      <c r="EH202" s="56"/>
      <c r="EI202" s="56"/>
      <c r="EJ202" s="56"/>
      <c r="EK202" s="485"/>
      <c r="EM202" s="56"/>
      <c r="EN202" s="56"/>
      <c r="EP202" s="144"/>
    </row>
    <row r="203" spans="4:146" x14ac:dyDescent="0.3">
      <c r="D203" s="144" t="s">
        <v>393</v>
      </c>
      <c r="F203" s="400"/>
      <c r="H203" s="56">
        <v>0</v>
      </c>
      <c r="I203" s="56"/>
      <c r="J203" s="56"/>
      <c r="K203" s="485"/>
      <c r="L203" s="56"/>
      <c r="M203" s="56">
        <v>242058</v>
      </c>
      <c r="N203" s="56"/>
      <c r="O203" s="56"/>
      <c r="P203" s="485"/>
      <c r="Q203" s="56"/>
      <c r="R203" s="56">
        <v>0</v>
      </c>
      <c r="S203" s="56"/>
      <c r="T203" s="56"/>
      <c r="U203" s="485"/>
      <c r="V203" s="56"/>
      <c r="W203" s="56">
        <v>9217</v>
      </c>
      <c r="X203" s="56"/>
      <c r="Y203" s="56"/>
      <c r="Z203" s="485"/>
      <c r="AA203" s="56"/>
      <c r="AB203" s="56">
        <v>0</v>
      </c>
      <c r="AC203" s="56"/>
      <c r="AD203" s="56"/>
      <c r="AE203" s="485"/>
      <c r="AF203" s="56"/>
      <c r="AG203" s="56">
        <v>0</v>
      </c>
      <c r="AH203" s="56"/>
      <c r="AI203" s="56"/>
      <c r="AJ203" s="485"/>
      <c r="AK203" s="56"/>
      <c r="AL203" s="56">
        <v>0</v>
      </c>
      <c r="AM203" s="56"/>
      <c r="AN203" s="56"/>
      <c r="AO203" s="485"/>
      <c r="AP203" s="56"/>
      <c r="AQ203" s="56">
        <v>0</v>
      </c>
      <c r="AR203" s="56"/>
      <c r="AS203" s="56"/>
      <c r="AT203" s="485"/>
      <c r="AU203" s="56"/>
      <c r="AV203" s="56">
        <v>0</v>
      </c>
      <c r="AW203" s="56"/>
      <c r="AX203" s="56"/>
      <c r="AY203" s="485"/>
      <c r="AZ203" s="56"/>
      <c r="BA203" s="56">
        <v>0</v>
      </c>
      <c r="BB203" s="56"/>
      <c r="BC203" s="56"/>
      <c r="BD203" s="485"/>
      <c r="BE203" s="56"/>
      <c r="BF203" s="56">
        <v>0</v>
      </c>
      <c r="BG203" s="56"/>
      <c r="BH203" s="56"/>
      <c r="BI203" s="485"/>
      <c r="BJ203" s="56"/>
      <c r="BK203" s="56">
        <v>0</v>
      </c>
      <c r="BL203" s="56"/>
      <c r="BM203" s="56"/>
      <c r="BN203" s="485"/>
      <c r="BO203" s="56"/>
      <c r="BP203" s="56">
        <v>0</v>
      </c>
      <c r="BQ203" s="56"/>
      <c r="BR203" s="56"/>
      <c r="BS203" s="485"/>
      <c r="BU203" s="56">
        <v>251275</v>
      </c>
      <c r="BV203" s="56"/>
      <c r="BW203" s="56"/>
      <c r="BX203" s="485"/>
      <c r="BZ203" s="56">
        <v>106107</v>
      </c>
      <c r="CA203" s="56"/>
      <c r="CB203" s="56"/>
      <c r="CC203" s="485"/>
      <c r="CD203" s="56"/>
      <c r="CE203" s="56">
        <v>0</v>
      </c>
      <c r="CF203" s="56"/>
      <c r="CG203" s="56"/>
      <c r="CH203" s="485"/>
      <c r="CI203" s="56"/>
      <c r="CJ203" s="56">
        <v>0</v>
      </c>
      <c r="CK203" s="56"/>
      <c r="CL203" s="56"/>
      <c r="CM203" s="485"/>
      <c r="CN203" s="56"/>
      <c r="CO203" s="56">
        <v>0</v>
      </c>
      <c r="CP203" s="56"/>
      <c r="CQ203" s="56"/>
      <c r="CR203" s="485"/>
      <c r="CS203" s="56"/>
      <c r="CT203" s="56">
        <v>0</v>
      </c>
      <c r="CU203" s="56"/>
      <c r="CV203" s="56"/>
      <c r="CW203" s="485"/>
      <c r="CX203" s="56"/>
      <c r="CY203" s="56">
        <v>62440</v>
      </c>
      <c r="CZ203" s="56"/>
      <c r="DA203" s="56"/>
      <c r="DB203" s="485"/>
      <c r="DC203" s="56"/>
      <c r="DD203" s="56">
        <v>0</v>
      </c>
      <c r="DE203" s="56"/>
      <c r="DF203" s="56"/>
      <c r="DG203" s="485"/>
      <c r="DH203" s="56"/>
      <c r="DI203" s="56">
        <v>0</v>
      </c>
      <c r="DJ203" s="56"/>
      <c r="DK203" s="56"/>
      <c r="DL203" s="485"/>
      <c r="DM203" s="56"/>
      <c r="DN203" s="56">
        <v>0</v>
      </c>
      <c r="DO203" s="56"/>
      <c r="DP203" s="56"/>
      <c r="DQ203" s="485"/>
      <c r="DR203" s="56"/>
      <c r="DS203" s="56">
        <v>0</v>
      </c>
      <c r="DT203" s="56"/>
      <c r="DU203" s="56"/>
      <c r="DV203" s="485"/>
      <c r="DW203" s="56"/>
      <c r="DX203" s="56">
        <v>0</v>
      </c>
      <c r="DY203" s="56"/>
      <c r="DZ203" s="56"/>
      <c r="EA203" s="485"/>
      <c r="EB203" s="56"/>
      <c r="EC203" s="56">
        <v>0</v>
      </c>
      <c r="ED203" s="56"/>
      <c r="EE203" s="56"/>
      <c r="EF203" s="485"/>
      <c r="EG203" s="56"/>
      <c r="EH203" s="56">
        <v>43667</v>
      </c>
      <c r="EI203" s="56"/>
      <c r="EJ203" s="56"/>
      <c r="EK203" s="485"/>
      <c r="EM203" s="56">
        <v>0</v>
      </c>
      <c r="EN203" s="56"/>
      <c r="EP203" s="144"/>
    </row>
    <row r="204" spans="4:146" x14ac:dyDescent="0.3">
      <c r="D204" s="144" t="s">
        <v>362</v>
      </c>
      <c r="F204" s="400"/>
      <c r="G204" s="488"/>
      <c r="H204" s="492">
        <v>0</v>
      </c>
      <c r="I204" s="490"/>
      <c r="J204" s="56"/>
      <c r="K204" s="485"/>
      <c r="L204" s="488"/>
      <c r="M204" s="492">
        <v>242058</v>
      </c>
      <c r="N204" s="490"/>
      <c r="O204" s="56"/>
      <c r="P204" s="485"/>
      <c r="Q204" s="491"/>
      <c r="R204" s="492">
        <v>0</v>
      </c>
      <c r="S204" s="490"/>
      <c r="T204" s="56"/>
      <c r="U204" s="485"/>
      <c r="V204" s="491"/>
      <c r="W204" s="492">
        <v>9217</v>
      </c>
      <c r="X204" s="490"/>
      <c r="Y204" s="56"/>
      <c r="Z204" s="485"/>
      <c r="AA204" s="491"/>
      <c r="AB204" s="492">
        <v>0</v>
      </c>
      <c r="AC204" s="490"/>
      <c r="AD204" s="56"/>
      <c r="AE204" s="485"/>
      <c r="AF204" s="491"/>
      <c r="AG204" s="492">
        <v>0</v>
      </c>
      <c r="AH204" s="490"/>
      <c r="AI204" s="56"/>
      <c r="AJ204" s="485"/>
      <c r="AK204" s="491"/>
      <c r="AL204" s="492">
        <v>0</v>
      </c>
      <c r="AM204" s="490"/>
      <c r="AN204" s="56"/>
      <c r="AO204" s="485"/>
      <c r="AP204" s="491"/>
      <c r="AQ204" s="492">
        <v>0</v>
      </c>
      <c r="AR204" s="490"/>
      <c r="AS204" s="56"/>
      <c r="AT204" s="485"/>
      <c r="AU204" s="491"/>
      <c r="AV204" s="492">
        <v>0</v>
      </c>
      <c r="AW204" s="490"/>
      <c r="AX204" s="56"/>
      <c r="AY204" s="485"/>
      <c r="AZ204" s="491"/>
      <c r="BA204" s="492">
        <v>0</v>
      </c>
      <c r="BB204" s="490"/>
      <c r="BC204" s="56"/>
      <c r="BD204" s="485"/>
      <c r="BE204" s="491"/>
      <c r="BF204" s="492">
        <v>0</v>
      </c>
      <c r="BG204" s="490"/>
      <c r="BH204" s="56"/>
      <c r="BI204" s="485"/>
      <c r="BJ204" s="491"/>
      <c r="BK204" s="492">
        <v>0</v>
      </c>
      <c r="BL204" s="490"/>
      <c r="BM204" s="56"/>
      <c r="BN204" s="485"/>
      <c r="BO204" s="491"/>
      <c r="BP204" s="492">
        <v>0</v>
      </c>
      <c r="BQ204" s="490"/>
      <c r="BR204" s="56"/>
      <c r="BS204" s="485"/>
      <c r="BT204" s="488"/>
      <c r="BU204" s="492">
        <v>251275</v>
      </c>
      <c r="BV204" s="490"/>
      <c r="BW204" s="56"/>
      <c r="BX204" s="485"/>
      <c r="BY204" s="488"/>
      <c r="BZ204" s="492">
        <v>106107</v>
      </c>
      <c r="CA204" s="490"/>
      <c r="CB204" s="56"/>
      <c r="CC204" s="485"/>
      <c r="CD204" s="488"/>
      <c r="CE204" s="492">
        <v>0</v>
      </c>
      <c r="CF204" s="490"/>
      <c r="CG204" s="56"/>
      <c r="CH204" s="485"/>
      <c r="CI204" s="491"/>
      <c r="CJ204" s="492">
        <v>0</v>
      </c>
      <c r="CK204" s="490"/>
      <c r="CL204" s="56"/>
      <c r="CM204" s="485"/>
      <c r="CN204" s="491"/>
      <c r="CO204" s="492">
        <v>0</v>
      </c>
      <c r="CP204" s="490"/>
      <c r="CQ204" s="56"/>
      <c r="CR204" s="485"/>
      <c r="CS204" s="491"/>
      <c r="CT204" s="492">
        <v>0</v>
      </c>
      <c r="CU204" s="490"/>
      <c r="CV204" s="56"/>
      <c r="CW204" s="485"/>
      <c r="CX204" s="491"/>
      <c r="CY204" s="492">
        <v>62440</v>
      </c>
      <c r="CZ204" s="490"/>
      <c r="DA204" s="56"/>
      <c r="DB204" s="485"/>
      <c r="DC204" s="491"/>
      <c r="DD204" s="492">
        <v>0</v>
      </c>
      <c r="DE204" s="490"/>
      <c r="DF204" s="56"/>
      <c r="DG204" s="485"/>
      <c r="DH204" s="491"/>
      <c r="DI204" s="492">
        <v>0</v>
      </c>
      <c r="DJ204" s="490"/>
      <c r="DK204" s="56"/>
      <c r="DL204" s="485"/>
      <c r="DM204" s="491"/>
      <c r="DN204" s="492">
        <v>0</v>
      </c>
      <c r="DO204" s="490"/>
      <c r="DP204" s="56"/>
      <c r="DQ204" s="485"/>
      <c r="DR204" s="491"/>
      <c r="DS204" s="492">
        <v>0</v>
      </c>
      <c r="DT204" s="490"/>
      <c r="DU204" s="56"/>
      <c r="DV204" s="485"/>
      <c r="DW204" s="491"/>
      <c r="DX204" s="492">
        <v>0</v>
      </c>
      <c r="DY204" s="490"/>
      <c r="DZ204" s="56"/>
      <c r="EA204" s="485"/>
      <c r="EB204" s="491"/>
      <c r="EC204" s="492">
        <v>0</v>
      </c>
      <c r="ED204" s="490"/>
      <c r="EE204" s="56"/>
      <c r="EF204" s="485"/>
      <c r="EG204" s="491"/>
      <c r="EH204" s="492">
        <v>43667</v>
      </c>
      <c r="EI204" s="490"/>
      <c r="EJ204" s="56"/>
      <c r="EK204" s="485"/>
      <c r="EL204" s="488"/>
      <c r="EM204" s="492">
        <v>0</v>
      </c>
      <c r="EN204" s="490"/>
      <c r="EP204" s="144"/>
    </row>
    <row r="205" spans="4:146" x14ac:dyDescent="0.3">
      <c r="D205" s="144"/>
      <c r="F205" s="400"/>
      <c r="H205" s="56"/>
      <c r="I205" s="56"/>
      <c r="J205" s="56"/>
      <c r="K205" s="485"/>
      <c r="M205" s="56"/>
      <c r="N205" s="56"/>
      <c r="O205" s="56"/>
      <c r="P205" s="485"/>
      <c r="R205" s="56"/>
      <c r="S205" s="56"/>
      <c r="T205" s="56"/>
      <c r="U205" s="485"/>
      <c r="W205" s="56"/>
      <c r="X205" s="56"/>
      <c r="Y205" s="56"/>
      <c r="Z205" s="485"/>
      <c r="AB205" s="56"/>
      <c r="AC205" s="56"/>
      <c r="AD205" s="56"/>
      <c r="AE205" s="485"/>
      <c r="AG205" s="56"/>
      <c r="AH205" s="56"/>
      <c r="AI205" s="56"/>
      <c r="AJ205" s="485"/>
      <c r="AL205" s="56"/>
      <c r="AM205" s="56"/>
      <c r="AN205" s="56"/>
      <c r="AO205" s="485"/>
      <c r="AQ205" s="56"/>
      <c r="AR205" s="56"/>
      <c r="AS205" s="56"/>
      <c r="AT205" s="485"/>
      <c r="AV205" s="56"/>
      <c r="AW205" s="56"/>
      <c r="AX205" s="56"/>
      <c r="AY205" s="485"/>
      <c r="BA205" s="56"/>
      <c r="BB205" s="56"/>
      <c r="BC205" s="56"/>
      <c r="BD205" s="485"/>
      <c r="BF205" s="56"/>
      <c r="BG205" s="56"/>
      <c r="BH205" s="56"/>
      <c r="BI205" s="485"/>
      <c r="BK205" s="56"/>
      <c r="BL205" s="56"/>
      <c r="BM205" s="56"/>
      <c r="BN205" s="485"/>
      <c r="BP205" s="56"/>
      <c r="BQ205" s="56"/>
      <c r="BR205" s="56"/>
      <c r="BS205" s="485"/>
      <c r="BU205" s="56"/>
      <c r="BV205" s="56"/>
      <c r="BW205" s="56"/>
      <c r="BX205" s="485"/>
      <c r="BZ205" s="56"/>
      <c r="CA205" s="56"/>
      <c r="CB205" s="56"/>
      <c r="CC205" s="485"/>
      <c r="CE205" s="56"/>
      <c r="CF205" s="56"/>
      <c r="CG205" s="56"/>
      <c r="CH205" s="485"/>
      <c r="CJ205" s="56"/>
      <c r="CK205" s="56"/>
      <c r="CL205" s="56"/>
      <c r="CM205" s="485"/>
      <c r="CO205" s="56"/>
      <c r="CP205" s="56"/>
      <c r="CQ205" s="56"/>
      <c r="CR205" s="485"/>
      <c r="CT205" s="56"/>
      <c r="CU205" s="56"/>
      <c r="CV205" s="56"/>
      <c r="CW205" s="485"/>
      <c r="CY205" s="56"/>
      <c r="CZ205" s="56"/>
      <c r="DA205" s="56"/>
      <c r="DB205" s="485"/>
      <c r="DD205" s="56"/>
      <c r="DE205" s="56"/>
      <c r="DF205" s="56"/>
      <c r="DG205" s="485"/>
      <c r="DI205" s="56"/>
      <c r="DJ205" s="56"/>
      <c r="DK205" s="56"/>
      <c r="DL205" s="485"/>
      <c r="DN205" s="56"/>
      <c r="DO205" s="56"/>
      <c r="DP205" s="56"/>
      <c r="DQ205" s="485"/>
      <c r="DS205" s="56"/>
      <c r="DT205" s="56"/>
      <c r="DU205" s="56"/>
      <c r="DV205" s="485"/>
      <c r="DX205" s="56"/>
      <c r="DY205" s="56"/>
      <c r="DZ205" s="56"/>
      <c r="EA205" s="485"/>
      <c r="EC205" s="56"/>
      <c r="ED205" s="56"/>
      <c r="EE205" s="56"/>
      <c r="EF205" s="485"/>
      <c r="EH205" s="56"/>
      <c r="EI205" s="56"/>
      <c r="EJ205" s="56"/>
      <c r="EK205" s="485"/>
      <c r="EM205" s="56"/>
      <c r="EN205" s="56"/>
      <c r="EP205" s="144"/>
    </row>
    <row r="206" spans="4:146" x14ac:dyDescent="0.3">
      <c r="D206" s="144" t="s">
        <v>394</v>
      </c>
      <c r="F206" s="400"/>
      <c r="H206" s="56">
        <v>0</v>
      </c>
      <c r="I206" s="56"/>
      <c r="J206" s="56"/>
      <c r="K206" s="485"/>
      <c r="L206" s="56"/>
      <c r="M206" s="56">
        <v>0</v>
      </c>
      <c r="N206" s="56"/>
      <c r="O206" s="56"/>
      <c r="P206" s="485"/>
      <c r="Q206" s="56"/>
      <c r="R206" s="56">
        <v>860915</v>
      </c>
      <c r="S206" s="56"/>
      <c r="T206" s="56"/>
      <c r="U206" s="485"/>
      <c r="V206" s="56"/>
      <c r="W206" s="56">
        <v>0</v>
      </c>
      <c r="X206" s="56"/>
      <c r="Y206" s="56"/>
      <c r="Z206" s="485"/>
      <c r="AA206" s="56"/>
      <c r="AB206" s="56">
        <v>0</v>
      </c>
      <c r="AC206" s="56"/>
      <c r="AD206" s="56"/>
      <c r="AE206" s="485"/>
      <c r="AF206" s="56"/>
      <c r="AG206" s="56">
        <v>0</v>
      </c>
      <c r="AH206" s="56"/>
      <c r="AI206" s="56"/>
      <c r="AJ206" s="485"/>
      <c r="AK206" s="56"/>
      <c r="AL206" s="56">
        <v>0</v>
      </c>
      <c r="AM206" s="56"/>
      <c r="AN206" s="56"/>
      <c r="AO206" s="485"/>
      <c r="AP206" s="56"/>
      <c r="AQ206" s="56">
        <v>0</v>
      </c>
      <c r="AR206" s="56"/>
      <c r="AS206" s="56"/>
      <c r="AT206" s="485"/>
      <c r="AU206" s="56"/>
      <c r="AV206" s="56">
        <v>0</v>
      </c>
      <c r="AW206" s="56"/>
      <c r="AX206" s="56"/>
      <c r="AY206" s="485"/>
      <c r="AZ206" s="56"/>
      <c r="BA206" s="56">
        <v>0</v>
      </c>
      <c r="BB206" s="56"/>
      <c r="BC206" s="56"/>
      <c r="BD206" s="485"/>
      <c r="BE206" s="56"/>
      <c r="BF206" s="56">
        <v>0</v>
      </c>
      <c r="BG206" s="56"/>
      <c r="BH206" s="56"/>
      <c r="BI206" s="485"/>
      <c r="BJ206" s="56"/>
      <c r="BK206" s="56">
        <v>0</v>
      </c>
      <c r="BL206" s="56"/>
      <c r="BM206" s="56"/>
      <c r="BN206" s="485"/>
      <c r="BO206" s="56"/>
      <c r="BP206" s="56">
        <v>0</v>
      </c>
      <c r="BQ206" s="56"/>
      <c r="BR206" s="56"/>
      <c r="BS206" s="485"/>
      <c r="BU206" s="56">
        <v>860915</v>
      </c>
      <c r="BV206" s="56"/>
      <c r="BW206" s="56"/>
      <c r="BX206" s="485"/>
      <c r="BZ206" s="56">
        <v>0</v>
      </c>
      <c r="CA206" s="56"/>
      <c r="CB206" s="56"/>
      <c r="CC206" s="485"/>
      <c r="CD206" s="56"/>
      <c r="CE206" s="56">
        <v>0</v>
      </c>
      <c r="CF206" s="56"/>
      <c r="CG206" s="56"/>
      <c r="CH206" s="485"/>
      <c r="CI206" s="56"/>
      <c r="CJ206" s="56">
        <v>0</v>
      </c>
      <c r="CK206" s="56"/>
      <c r="CL206" s="56"/>
      <c r="CM206" s="485"/>
      <c r="CN206" s="56"/>
      <c r="CO206" s="56">
        <v>0</v>
      </c>
      <c r="CP206" s="56"/>
      <c r="CQ206" s="56"/>
      <c r="CR206" s="485"/>
      <c r="CS206" s="56"/>
      <c r="CT206" s="56">
        <v>0</v>
      </c>
      <c r="CU206" s="56"/>
      <c r="CV206" s="56"/>
      <c r="CW206" s="485"/>
      <c r="CX206" s="56"/>
      <c r="CY206" s="56">
        <v>0</v>
      </c>
      <c r="CZ206" s="56"/>
      <c r="DA206" s="56"/>
      <c r="DB206" s="485"/>
      <c r="DC206" s="56"/>
      <c r="DD206" s="56">
        <v>0</v>
      </c>
      <c r="DE206" s="56"/>
      <c r="DF206" s="56"/>
      <c r="DG206" s="485"/>
      <c r="DH206" s="56"/>
      <c r="DI206" s="56">
        <v>0</v>
      </c>
      <c r="DJ206" s="56"/>
      <c r="DK206" s="56"/>
      <c r="DL206" s="485"/>
      <c r="DM206" s="56"/>
      <c r="DN206" s="56">
        <v>0</v>
      </c>
      <c r="DO206" s="56"/>
      <c r="DP206" s="56"/>
      <c r="DQ206" s="485"/>
      <c r="DR206" s="56"/>
      <c r="DS206" s="56">
        <v>0</v>
      </c>
      <c r="DT206" s="56"/>
      <c r="DU206" s="56"/>
      <c r="DV206" s="485"/>
      <c r="DW206" s="56"/>
      <c r="DX206" s="56">
        <v>0</v>
      </c>
      <c r="DY206" s="56"/>
      <c r="DZ206" s="56"/>
      <c r="EA206" s="485"/>
      <c r="EB206" s="56"/>
      <c r="EC206" s="56">
        <v>0</v>
      </c>
      <c r="ED206" s="56"/>
      <c r="EE206" s="56"/>
      <c r="EF206" s="485"/>
      <c r="EG206" s="56"/>
      <c r="EH206" s="56">
        <v>0</v>
      </c>
      <c r="EI206" s="56"/>
      <c r="EJ206" s="56"/>
      <c r="EK206" s="485"/>
      <c r="EM206" s="56">
        <v>0</v>
      </c>
      <c r="EN206" s="56"/>
      <c r="EP206" s="144"/>
    </row>
    <row r="207" spans="4:146" x14ac:dyDescent="0.3">
      <c r="D207" s="144" t="s">
        <v>362</v>
      </c>
      <c r="F207" s="400"/>
      <c r="G207" s="488"/>
      <c r="H207" s="492">
        <v>0</v>
      </c>
      <c r="I207" s="490"/>
      <c r="J207" s="56"/>
      <c r="K207" s="485"/>
      <c r="L207" s="488"/>
      <c r="M207" s="492">
        <v>0</v>
      </c>
      <c r="N207" s="490"/>
      <c r="O207" s="56"/>
      <c r="P207" s="485"/>
      <c r="Q207" s="491"/>
      <c r="R207" s="492">
        <v>860915</v>
      </c>
      <c r="S207" s="490"/>
      <c r="T207" s="56"/>
      <c r="U207" s="485"/>
      <c r="V207" s="491"/>
      <c r="W207" s="492">
        <v>0</v>
      </c>
      <c r="X207" s="490"/>
      <c r="Y207" s="56"/>
      <c r="Z207" s="485"/>
      <c r="AA207" s="491"/>
      <c r="AB207" s="492">
        <v>0</v>
      </c>
      <c r="AC207" s="490"/>
      <c r="AD207" s="56"/>
      <c r="AE207" s="485"/>
      <c r="AF207" s="491"/>
      <c r="AG207" s="492">
        <v>0</v>
      </c>
      <c r="AH207" s="490"/>
      <c r="AI207" s="56"/>
      <c r="AJ207" s="485"/>
      <c r="AK207" s="491"/>
      <c r="AL207" s="492">
        <v>0</v>
      </c>
      <c r="AM207" s="490"/>
      <c r="AN207" s="56"/>
      <c r="AO207" s="485"/>
      <c r="AP207" s="491"/>
      <c r="AQ207" s="492">
        <v>0</v>
      </c>
      <c r="AR207" s="490"/>
      <c r="AS207" s="56"/>
      <c r="AT207" s="485"/>
      <c r="AU207" s="491"/>
      <c r="AV207" s="492">
        <v>0</v>
      </c>
      <c r="AW207" s="490"/>
      <c r="AX207" s="56"/>
      <c r="AY207" s="485"/>
      <c r="AZ207" s="491"/>
      <c r="BA207" s="492">
        <v>0</v>
      </c>
      <c r="BB207" s="490"/>
      <c r="BC207" s="56"/>
      <c r="BD207" s="485"/>
      <c r="BE207" s="491"/>
      <c r="BF207" s="492">
        <v>0</v>
      </c>
      <c r="BG207" s="490"/>
      <c r="BH207" s="56"/>
      <c r="BI207" s="485"/>
      <c r="BJ207" s="491"/>
      <c r="BK207" s="492">
        <v>0</v>
      </c>
      <c r="BL207" s="490"/>
      <c r="BM207" s="56"/>
      <c r="BN207" s="485"/>
      <c r="BO207" s="491"/>
      <c r="BP207" s="492">
        <v>0</v>
      </c>
      <c r="BQ207" s="490"/>
      <c r="BR207" s="56"/>
      <c r="BS207" s="485"/>
      <c r="BT207" s="488"/>
      <c r="BU207" s="492">
        <v>860915</v>
      </c>
      <c r="BV207" s="490"/>
      <c r="BW207" s="56"/>
      <c r="BX207" s="485"/>
      <c r="BY207" s="488"/>
      <c r="BZ207" s="492">
        <v>0</v>
      </c>
      <c r="CA207" s="490"/>
      <c r="CB207" s="56"/>
      <c r="CC207" s="485"/>
      <c r="CD207" s="488"/>
      <c r="CE207" s="492">
        <v>0</v>
      </c>
      <c r="CF207" s="490"/>
      <c r="CG207" s="56"/>
      <c r="CH207" s="485"/>
      <c r="CI207" s="491"/>
      <c r="CJ207" s="492">
        <v>0</v>
      </c>
      <c r="CK207" s="490"/>
      <c r="CL207" s="56"/>
      <c r="CM207" s="485"/>
      <c r="CN207" s="491"/>
      <c r="CO207" s="492">
        <v>0</v>
      </c>
      <c r="CP207" s="490"/>
      <c r="CQ207" s="56"/>
      <c r="CR207" s="485"/>
      <c r="CS207" s="491"/>
      <c r="CT207" s="492">
        <v>0</v>
      </c>
      <c r="CU207" s="490"/>
      <c r="CV207" s="56"/>
      <c r="CW207" s="485"/>
      <c r="CX207" s="491"/>
      <c r="CY207" s="492">
        <v>0</v>
      </c>
      <c r="CZ207" s="490"/>
      <c r="DA207" s="56"/>
      <c r="DB207" s="485"/>
      <c r="DC207" s="491"/>
      <c r="DD207" s="492">
        <v>0</v>
      </c>
      <c r="DE207" s="490"/>
      <c r="DF207" s="56"/>
      <c r="DG207" s="485"/>
      <c r="DH207" s="491"/>
      <c r="DI207" s="492">
        <v>0</v>
      </c>
      <c r="DJ207" s="490"/>
      <c r="DK207" s="56"/>
      <c r="DL207" s="485"/>
      <c r="DM207" s="491"/>
      <c r="DN207" s="492">
        <v>0</v>
      </c>
      <c r="DO207" s="490"/>
      <c r="DP207" s="56"/>
      <c r="DQ207" s="485"/>
      <c r="DR207" s="491"/>
      <c r="DS207" s="492">
        <v>0</v>
      </c>
      <c r="DT207" s="490"/>
      <c r="DU207" s="56"/>
      <c r="DV207" s="485"/>
      <c r="DW207" s="491"/>
      <c r="DX207" s="492">
        <v>0</v>
      </c>
      <c r="DY207" s="490"/>
      <c r="DZ207" s="56"/>
      <c r="EA207" s="485"/>
      <c r="EB207" s="491"/>
      <c r="EC207" s="492">
        <v>0</v>
      </c>
      <c r="ED207" s="490"/>
      <c r="EE207" s="56"/>
      <c r="EF207" s="485"/>
      <c r="EG207" s="491"/>
      <c r="EH207" s="492">
        <v>0</v>
      </c>
      <c r="EI207" s="490"/>
      <c r="EJ207" s="56"/>
      <c r="EK207" s="485"/>
      <c r="EL207" s="488"/>
      <c r="EM207" s="492">
        <v>0</v>
      </c>
      <c r="EN207" s="490"/>
      <c r="EP207" s="144"/>
    </row>
    <row r="208" spans="4:146" x14ac:dyDescent="0.3">
      <c r="D208" s="144"/>
      <c r="F208" s="400"/>
      <c r="H208" s="56"/>
      <c r="I208" s="56"/>
      <c r="J208" s="56"/>
      <c r="K208" s="485"/>
      <c r="M208" s="56"/>
      <c r="N208" s="56"/>
      <c r="O208" s="56"/>
      <c r="P208" s="485"/>
      <c r="R208" s="56"/>
      <c r="S208" s="56"/>
      <c r="T208" s="56"/>
      <c r="U208" s="485"/>
      <c r="W208" s="56"/>
      <c r="X208" s="56"/>
      <c r="Y208" s="56"/>
      <c r="Z208" s="485"/>
      <c r="AB208" s="56"/>
      <c r="AC208" s="56"/>
      <c r="AD208" s="56"/>
      <c r="AE208" s="485"/>
      <c r="AG208" s="56"/>
      <c r="AH208" s="56"/>
      <c r="AI208" s="56"/>
      <c r="AJ208" s="485"/>
      <c r="AL208" s="56"/>
      <c r="AM208" s="56"/>
      <c r="AN208" s="56"/>
      <c r="AO208" s="485"/>
      <c r="AQ208" s="56"/>
      <c r="AR208" s="56"/>
      <c r="AS208" s="56"/>
      <c r="AT208" s="485"/>
      <c r="AV208" s="56"/>
      <c r="AW208" s="56"/>
      <c r="AX208" s="56"/>
      <c r="AY208" s="485"/>
      <c r="BA208" s="56"/>
      <c r="BB208" s="56"/>
      <c r="BC208" s="56"/>
      <c r="BD208" s="485"/>
      <c r="BF208" s="56"/>
      <c r="BG208" s="56"/>
      <c r="BH208" s="56"/>
      <c r="BI208" s="485"/>
      <c r="BK208" s="56"/>
      <c r="BL208" s="56"/>
      <c r="BM208" s="56"/>
      <c r="BN208" s="485"/>
      <c r="BP208" s="56"/>
      <c r="BQ208" s="56"/>
      <c r="BR208" s="56"/>
      <c r="BS208" s="485"/>
      <c r="BU208" s="56"/>
      <c r="BV208" s="56"/>
      <c r="BW208" s="56"/>
      <c r="BX208" s="485"/>
      <c r="BZ208" s="56"/>
      <c r="CA208" s="56"/>
      <c r="CB208" s="56"/>
      <c r="CC208" s="485"/>
      <c r="CE208" s="56"/>
      <c r="CF208" s="56"/>
      <c r="CG208" s="56"/>
      <c r="CH208" s="485"/>
      <c r="CJ208" s="56"/>
      <c r="CK208" s="56"/>
      <c r="CL208" s="56"/>
      <c r="CM208" s="485"/>
      <c r="CO208" s="56"/>
      <c r="CP208" s="56"/>
      <c r="CQ208" s="56"/>
      <c r="CR208" s="485"/>
      <c r="CT208" s="56"/>
      <c r="CU208" s="56"/>
      <c r="CV208" s="56"/>
      <c r="CW208" s="485"/>
      <c r="CY208" s="56"/>
      <c r="CZ208" s="56"/>
      <c r="DA208" s="56"/>
      <c r="DB208" s="485"/>
      <c r="DD208" s="56"/>
      <c r="DE208" s="56"/>
      <c r="DF208" s="56"/>
      <c r="DG208" s="485"/>
      <c r="DI208" s="56"/>
      <c r="DJ208" s="56"/>
      <c r="DK208" s="56"/>
      <c r="DL208" s="485"/>
      <c r="DN208" s="56"/>
      <c r="DO208" s="56"/>
      <c r="DP208" s="56"/>
      <c r="DQ208" s="485"/>
      <c r="DS208" s="56"/>
      <c r="DT208" s="56"/>
      <c r="DU208" s="56"/>
      <c r="DV208" s="485"/>
      <c r="DX208" s="56"/>
      <c r="DY208" s="56"/>
      <c r="DZ208" s="56"/>
      <c r="EA208" s="485"/>
      <c r="EC208" s="56"/>
      <c r="ED208" s="56"/>
      <c r="EE208" s="56"/>
      <c r="EF208" s="485"/>
      <c r="EH208" s="56"/>
      <c r="EI208" s="56"/>
      <c r="EJ208" s="56"/>
      <c r="EK208" s="485"/>
      <c r="EM208" s="56"/>
      <c r="EN208" s="56"/>
      <c r="EP208" s="144"/>
    </row>
    <row r="209" spans="4:146" x14ac:dyDescent="0.3">
      <c r="D209" s="144" t="s">
        <v>395</v>
      </c>
      <c r="F209" s="400"/>
      <c r="H209" s="56">
        <v>0</v>
      </c>
      <c r="I209" s="56"/>
      <c r="J209" s="56"/>
      <c r="K209" s="485"/>
      <c r="L209" s="56"/>
      <c r="M209" s="56">
        <v>0</v>
      </c>
      <c r="N209" s="56"/>
      <c r="O209" s="56"/>
      <c r="P209" s="485"/>
      <c r="Q209" s="56"/>
      <c r="R209" s="56">
        <v>0</v>
      </c>
      <c r="S209" s="56"/>
      <c r="T209" s="56"/>
      <c r="U209" s="485"/>
      <c r="V209" s="56"/>
      <c r="W209" s="56">
        <v>0</v>
      </c>
      <c r="X209" s="56"/>
      <c r="Y209" s="56"/>
      <c r="Z209" s="485"/>
      <c r="AA209" s="56"/>
      <c r="AB209" s="56">
        <v>0</v>
      </c>
      <c r="AC209" s="56"/>
      <c r="AD209" s="56"/>
      <c r="AE209" s="485"/>
      <c r="AF209" s="56"/>
      <c r="AG209" s="56">
        <v>0</v>
      </c>
      <c r="AH209" s="56"/>
      <c r="AI209" s="56"/>
      <c r="AJ209" s="485"/>
      <c r="AK209" s="56"/>
      <c r="AL209" s="56">
        <v>0</v>
      </c>
      <c r="AM209" s="56"/>
      <c r="AN209" s="56"/>
      <c r="AO209" s="485"/>
      <c r="AP209" s="56"/>
      <c r="AQ209" s="56">
        <v>0</v>
      </c>
      <c r="AR209" s="56"/>
      <c r="AS209" s="56"/>
      <c r="AT209" s="485"/>
      <c r="AU209" s="56"/>
      <c r="AV209" s="56">
        <v>0</v>
      </c>
      <c r="AW209" s="56"/>
      <c r="AX209" s="56"/>
      <c r="AY209" s="485"/>
      <c r="AZ209" s="56"/>
      <c r="BA209" s="56">
        <v>0</v>
      </c>
      <c r="BB209" s="56"/>
      <c r="BC209" s="56"/>
      <c r="BD209" s="485"/>
      <c r="BE209" s="56"/>
      <c r="BF209" s="56">
        <v>0</v>
      </c>
      <c r="BG209" s="56"/>
      <c r="BH209" s="56"/>
      <c r="BI209" s="485"/>
      <c r="BJ209" s="56"/>
      <c r="BK209" s="56">
        <v>0</v>
      </c>
      <c r="BL209" s="56"/>
      <c r="BM209" s="56"/>
      <c r="BN209" s="485"/>
      <c r="BO209" s="56"/>
      <c r="BP209" s="56">
        <v>0</v>
      </c>
      <c r="BQ209" s="56"/>
      <c r="BR209" s="56"/>
      <c r="BS209" s="485"/>
      <c r="BU209" s="56">
        <v>0</v>
      </c>
      <c r="BV209" s="56"/>
      <c r="BW209" s="56"/>
      <c r="BX209" s="485"/>
      <c r="BZ209" s="56">
        <v>30640</v>
      </c>
      <c r="CA209" s="56"/>
      <c r="CB209" s="56"/>
      <c r="CC209" s="485"/>
      <c r="CD209" s="56"/>
      <c r="CE209" s="56">
        <v>0</v>
      </c>
      <c r="CF209" s="56"/>
      <c r="CG209" s="56"/>
      <c r="CH209" s="485"/>
      <c r="CI209" s="56"/>
      <c r="CJ209" s="56">
        <v>0</v>
      </c>
      <c r="CK209" s="56"/>
      <c r="CL209" s="56"/>
      <c r="CM209" s="485"/>
      <c r="CN209" s="56"/>
      <c r="CO209" s="56">
        <v>8983</v>
      </c>
      <c r="CP209" s="56"/>
      <c r="CQ209" s="56"/>
      <c r="CR209" s="485"/>
      <c r="CS209" s="56"/>
      <c r="CT209" s="56">
        <v>0</v>
      </c>
      <c r="CU209" s="56"/>
      <c r="CV209" s="56"/>
      <c r="CW209" s="485"/>
      <c r="CX209" s="56"/>
      <c r="CY209" s="56">
        <v>0</v>
      </c>
      <c r="CZ209" s="56"/>
      <c r="DA209" s="56"/>
      <c r="DB209" s="485"/>
      <c r="DC209" s="56"/>
      <c r="DD209" s="56">
        <v>0</v>
      </c>
      <c r="DE209" s="56"/>
      <c r="DF209" s="56"/>
      <c r="DG209" s="485"/>
      <c r="DH209" s="56"/>
      <c r="DI209" s="56">
        <v>0</v>
      </c>
      <c r="DJ209" s="56"/>
      <c r="DK209" s="56"/>
      <c r="DL209" s="485"/>
      <c r="DM209" s="56"/>
      <c r="DN209" s="56">
        <v>0</v>
      </c>
      <c r="DO209" s="56"/>
      <c r="DP209" s="56"/>
      <c r="DQ209" s="485"/>
      <c r="DR209" s="56"/>
      <c r="DS209" s="56">
        <v>0</v>
      </c>
      <c r="DT209" s="56"/>
      <c r="DU209" s="56"/>
      <c r="DV209" s="485"/>
      <c r="DW209" s="56"/>
      <c r="DX209" s="56">
        <v>0</v>
      </c>
      <c r="DY209" s="56"/>
      <c r="DZ209" s="56"/>
      <c r="EA209" s="485"/>
      <c r="EB209" s="56"/>
      <c r="EC209" s="56">
        <v>0</v>
      </c>
      <c r="ED209" s="56"/>
      <c r="EE209" s="56"/>
      <c r="EF209" s="485"/>
      <c r="EG209" s="56"/>
      <c r="EH209" s="56">
        <v>21657</v>
      </c>
      <c r="EI209" s="56"/>
      <c r="EJ209" s="56"/>
      <c r="EK209" s="485"/>
      <c r="EM209" s="56">
        <v>8983</v>
      </c>
      <c r="EN209" s="56"/>
      <c r="EP209" s="144"/>
    </row>
    <row r="210" spans="4:146" x14ac:dyDescent="0.3">
      <c r="D210" s="144" t="s">
        <v>362</v>
      </c>
      <c r="F210" s="400"/>
      <c r="G210" s="488"/>
      <c r="H210" s="492">
        <v>0</v>
      </c>
      <c r="I210" s="490"/>
      <c r="J210" s="56"/>
      <c r="K210" s="485"/>
      <c r="L210" s="488"/>
      <c r="M210" s="492">
        <v>0</v>
      </c>
      <c r="N210" s="490"/>
      <c r="O210" s="56"/>
      <c r="P210" s="485"/>
      <c r="Q210" s="491"/>
      <c r="R210" s="492">
        <v>0</v>
      </c>
      <c r="S210" s="490"/>
      <c r="T210" s="56"/>
      <c r="U210" s="485"/>
      <c r="V210" s="491"/>
      <c r="W210" s="492">
        <v>0</v>
      </c>
      <c r="X210" s="490"/>
      <c r="Y210" s="56"/>
      <c r="Z210" s="485"/>
      <c r="AA210" s="491"/>
      <c r="AB210" s="492">
        <v>0</v>
      </c>
      <c r="AC210" s="490"/>
      <c r="AD210" s="56"/>
      <c r="AE210" s="485"/>
      <c r="AF210" s="491"/>
      <c r="AG210" s="492">
        <v>0</v>
      </c>
      <c r="AH210" s="490"/>
      <c r="AI210" s="56"/>
      <c r="AJ210" s="485"/>
      <c r="AK210" s="491"/>
      <c r="AL210" s="492">
        <v>0</v>
      </c>
      <c r="AM210" s="490"/>
      <c r="AN210" s="56"/>
      <c r="AO210" s="485"/>
      <c r="AP210" s="491"/>
      <c r="AQ210" s="492">
        <v>0</v>
      </c>
      <c r="AR210" s="490"/>
      <c r="AS210" s="56"/>
      <c r="AT210" s="485"/>
      <c r="AU210" s="491"/>
      <c r="AV210" s="492">
        <v>0</v>
      </c>
      <c r="AW210" s="490"/>
      <c r="AX210" s="56"/>
      <c r="AY210" s="485"/>
      <c r="AZ210" s="491"/>
      <c r="BA210" s="492">
        <v>0</v>
      </c>
      <c r="BB210" s="490"/>
      <c r="BC210" s="56"/>
      <c r="BD210" s="485"/>
      <c r="BE210" s="491"/>
      <c r="BF210" s="492">
        <v>0</v>
      </c>
      <c r="BG210" s="490"/>
      <c r="BH210" s="56"/>
      <c r="BI210" s="485"/>
      <c r="BJ210" s="491"/>
      <c r="BK210" s="492">
        <v>0</v>
      </c>
      <c r="BL210" s="490"/>
      <c r="BM210" s="56"/>
      <c r="BN210" s="485"/>
      <c r="BO210" s="491"/>
      <c r="BP210" s="492">
        <v>0</v>
      </c>
      <c r="BQ210" s="490"/>
      <c r="BR210" s="56"/>
      <c r="BS210" s="485"/>
      <c r="BT210" s="488"/>
      <c r="BU210" s="492">
        <v>0</v>
      </c>
      <c r="BV210" s="490"/>
      <c r="BW210" s="56"/>
      <c r="BX210" s="485"/>
      <c r="BY210" s="488"/>
      <c r="BZ210" s="492">
        <v>30640</v>
      </c>
      <c r="CA210" s="490"/>
      <c r="CB210" s="56"/>
      <c r="CC210" s="485"/>
      <c r="CD210" s="488"/>
      <c r="CE210" s="492">
        <v>0</v>
      </c>
      <c r="CF210" s="490"/>
      <c r="CG210" s="56"/>
      <c r="CH210" s="485"/>
      <c r="CI210" s="491"/>
      <c r="CJ210" s="492">
        <v>0</v>
      </c>
      <c r="CK210" s="490"/>
      <c r="CL210" s="56"/>
      <c r="CM210" s="485"/>
      <c r="CN210" s="491"/>
      <c r="CO210" s="492">
        <v>8983</v>
      </c>
      <c r="CP210" s="490"/>
      <c r="CQ210" s="56"/>
      <c r="CR210" s="485"/>
      <c r="CS210" s="491"/>
      <c r="CT210" s="492">
        <v>0</v>
      </c>
      <c r="CU210" s="490"/>
      <c r="CV210" s="56"/>
      <c r="CW210" s="485"/>
      <c r="CX210" s="491"/>
      <c r="CY210" s="492">
        <v>0</v>
      </c>
      <c r="CZ210" s="490"/>
      <c r="DA210" s="56"/>
      <c r="DB210" s="485"/>
      <c r="DC210" s="491"/>
      <c r="DD210" s="492">
        <v>0</v>
      </c>
      <c r="DE210" s="490"/>
      <c r="DF210" s="56"/>
      <c r="DG210" s="485"/>
      <c r="DH210" s="491"/>
      <c r="DI210" s="492">
        <v>0</v>
      </c>
      <c r="DJ210" s="490"/>
      <c r="DK210" s="56"/>
      <c r="DL210" s="485"/>
      <c r="DM210" s="491"/>
      <c r="DN210" s="492">
        <v>0</v>
      </c>
      <c r="DO210" s="490"/>
      <c r="DP210" s="56"/>
      <c r="DQ210" s="485"/>
      <c r="DR210" s="491"/>
      <c r="DS210" s="492">
        <v>0</v>
      </c>
      <c r="DT210" s="490"/>
      <c r="DU210" s="56"/>
      <c r="DV210" s="485"/>
      <c r="DW210" s="491"/>
      <c r="DX210" s="492">
        <v>0</v>
      </c>
      <c r="DY210" s="490"/>
      <c r="DZ210" s="56"/>
      <c r="EA210" s="485"/>
      <c r="EB210" s="491"/>
      <c r="EC210" s="492">
        <v>0</v>
      </c>
      <c r="ED210" s="490"/>
      <c r="EE210" s="56"/>
      <c r="EF210" s="485"/>
      <c r="EG210" s="491"/>
      <c r="EH210" s="492">
        <v>21657</v>
      </c>
      <c r="EI210" s="490"/>
      <c r="EJ210" s="56"/>
      <c r="EK210" s="485"/>
      <c r="EL210" s="488"/>
      <c r="EM210" s="492">
        <v>8983</v>
      </c>
      <c r="EN210" s="490"/>
      <c r="EP210" s="144"/>
    </row>
    <row r="211" spans="4:146" x14ac:dyDescent="0.3">
      <c r="D211" s="144"/>
      <c r="F211" s="400"/>
      <c r="H211" s="56"/>
      <c r="I211" s="56"/>
      <c r="J211" s="56"/>
      <c r="K211" s="485"/>
      <c r="M211" s="56"/>
      <c r="N211" s="56"/>
      <c r="O211" s="56"/>
      <c r="P211" s="485"/>
      <c r="Q211" s="56"/>
      <c r="R211" s="56"/>
      <c r="S211" s="56"/>
      <c r="T211" s="56"/>
      <c r="U211" s="485"/>
      <c r="V211" s="56"/>
      <c r="W211" s="56"/>
      <c r="X211" s="56"/>
      <c r="Y211" s="56"/>
      <c r="Z211" s="485"/>
      <c r="AA211" s="56"/>
      <c r="AB211" s="56"/>
      <c r="AC211" s="56"/>
      <c r="AD211" s="56"/>
      <c r="AE211" s="485"/>
      <c r="AF211" s="56"/>
      <c r="AG211" s="56"/>
      <c r="AH211" s="56"/>
      <c r="AI211" s="56"/>
      <c r="AJ211" s="485"/>
      <c r="AK211" s="56"/>
      <c r="AL211" s="56"/>
      <c r="AM211" s="56"/>
      <c r="AN211" s="56"/>
      <c r="AO211" s="485"/>
      <c r="AP211" s="56"/>
      <c r="AQ211" s="56"/>
      <c r="AR211" s="56"/>
      <c r="AS211" s="56"/>
      <c r="AT211" s="485"/>
      <c r="AU211" s="56"/>
      <c r="AV211" s="56"/>
      <c r="AW211" s="56"/>
      <c r="AX211" s="56"/>
      <c r="AY211" s="485"/>
      <c r="AZ211" s="56"/>
      <c r="BA211" s="56"/>
      <c r="BB211" s="56"/>
      <c r="BC211" s="56"/>
      <c r="BD211" s="485"/>
      <c r="BE211" s="56"/>
      <c r="BF211" s="56"/>
      <c r="BG211" s="56"/>
      <c r="BH211" s="56"/>
      <c r="BI211" s="485"/>
      <c r="BJ211" s="56"/>
      <c r="BK211" s="56"/>
      <c r="BL211" s="56"/>
      <c r="BM211" s="56"/>
      <c r="BN211" s="485"/>
      <c r="BO211" s="56"/>
      <c r="BP211" s="56"/>
      <c r="BQ211" s="56"/>
      <c r="BR211" s="56"/>
      <c r="BS211" s="485"/>
      <c r="BU211" s="56"/>
      <c r="BV211" s="56"/>
      <c r="BW211" s="56"/>
      <c r="BX211" s="485"/>
      <c r="BZ211" s="56"/>
      <c r="CA211" s="56"/>
      <c r="CB211" s="56"/>
      <c r="CC211" s="485"/>
      <c r="CE211" s="56"/>
      <c r="CF211" s="56"/>
      <c r="CG211" s="56"/>
      <c r="CH211" s="485"/>
      <c r="CI211" s="56"/>
      <c r="CJ211" s="56"/>
      <c r="CK211" s="56"/>
      <c r="CL211" s="56"/>
      <c r="CM211" s="485"/>
      <c r="CN211" s="56"/>
      <c r="CO211" s="56"/>
      <c r="CP211" s="56"/>
      <c r="CQ211" s="56"/>
      <c r="CR211" s="485"/>
      <c r="CS211" s="56"/>
      <c r="CT211" s="56"/>
      <c r="CU211" s="56"/>
      <c r="CV211" s="56"/>
      <c r="CW211" s="485"/>
      <c r="CX211" s="56"/>
      <c r="CY211" s="56"/>
      <c r="CZ211" s="56"/>
      <c r="DA211" s="56"/>
      <c r="DB211" s="485"/>
      <c r="DC211" s="56"/>
      <c r="DD211" s="56"/>
      <c r="DE211" s="56"/>
      <c r="DF211" s="56"/>
      <c r="DG211" s="485"/>
      <c r="DH211" s="56"/>
      <c r="DI211" s="56"/>
      <c r="DJ211" s="56"/>
      <c r="DK211" s="56"/>
      <c r="DL211" s="485"/>
      <c r="DM211" s="56"/>
      <c r="DN211" s="56"/>
      <c r="DO211" s="56"/>
      <c r="DP211" s="56"/>
      <c r="DQ211" s="485"/>
      <c r="DR211" s="56"/>
      <c r="DS211" s="56"/>
      <c r="DT211" s="56"/>
      <c r="DU211" s="56"/>
      <c r="DV211" s="485"/>
      <c r="DW211" s="56"/>
      <c r="DX211" s="56"/>
      <c r="DY211" s="56"/>
      <c r="DZ211" s="56"/>
      <c r="EA211" s="485"/>
      <c r="EB211" s="56"/>
      <c r="EC211" s="56"/>
      <c r="ED211" s="56"/>
      <c r="EE211" s="56"/>
      <c r="EF211" s="485"/>
      <c r="EG211" s="56"/>
      <c r="EH211" s="56"/>
      <c r="EI211" s="56"/>
      <c r="EJ211" s="56"/>
      <c r="EK211" s="485"/>
      <c r="EM211" s="56"/>
      <c r="EN211" s="56"/>
      <c r="EP211" s="144"/>
    </row>
    <row r="212" spans="4:146" x14ac:dyDescent="0.3">
      <c r="D212" s="144" t="s">
        <v>386</v>
      </c>
      <c r="F212" s="400"/>
      <c r="H212" s="56">
        <v>0</v>
      </c>
      <c r="I212" s="56"/>
      <c r="J212" s="56"/>
      <c r="K212" s="485"/>
      <c r="L212" s="56"/>
      <c r="M212" s="56">
        <v>0</v>
      </c>
      <c r="N212" s="56"/>
      <c r="O212" s="56"/>
      <c r="P212" s="485"/>
      <c r="Q212" s="56"/>
      <c r="R212" s="56">
        <v>0</v>
      </c>
      <c r="S212" s="56"/>
      <c r="T212" s="56"/>
      <c r="U212" s="485"/>
      <c r="V212" s="56"/>
      <c r="W212" s="56">
        <v>170099</v>
      </c>
      <c r="X212" s="56"/>
      <c r="Y212" s="56"/>
      <c r="Z212" s="485"/>
      <c r="AA212" s="56"/>
      <c r="AB212" s="56">
        <v>0</v>
      </c>
      <c r="AC212" s="56"/>
      <c r="AD212" s="56"/>
      <c r="AE212" s="485"/>
      <c r="AF212" s="56"/>
      <c r="AG212" s="56">
        <v>0</v>
      </c>
      <c r="AH212" s="56"/>
      <c r="AI212" s="56"/>
      <c r="AJ212" s="485"/>
      <c r="AK212" s="56"/>
      <c r="AL212" s="56">
        <v>0</v>
      </c>
      <c r="AM212" s="56"/>
      <c r="AN212" s="56"/>
      <c r="AO212" s="485"/>
      <c r="AP212" s="56"/>
      <c r="AQ212" s="56">
        <v>0</v>
      </c>
      <c r="AR212" s="56"/>
      <c r="AS212" s="56"/>
      <c r="AT212" s="485"/>
      <c r="AU212" s="56"/>
      <c r="AV212" s="56">
        <v>0</v>
      </c>
      <c r="AW212" s="56"/>
      <c r="AX212" s="56"/>
      <c r="AY212" s="485"/>
      <c r="AZ212" s="56"/>
      <c r="BA212" s="56">
        <v>0</v>
      </c>
      <c r="BB212" s="56"/>
      <c r="BC212" s="56"/>
      <c r="BD212" s="485"/>
      <c r="BE212" s="56"/>
      <c r="BF212" s="56">
        <v>0</v>
      </c>
      <c r="BG212" s="56"/>
      <c r="BH212" s="56"/>
      <c r="BI212" s="485"/>
      <c r="BJ212" s="56"/>
      <c r="BK212" s="56">
        <v>0</v>
      </c>
      <c r="BL212" s="56"/>
      <c r="BM212" s="56"/>
      <c r="BN212" s="485"/>
      <c r="BO212" s="56"/>
      <c r="BP212" s="56">
        <v>0</v>
      </c>
      <c r="BQ212" s="56"/>
      <c r="BR212" s="56"/>
      <c r="BS212" s="485"/>
      <c r="BU212" s="56">
        <v>170099</v>
      </c>
      <c r="BV212" s="56"/>
      <c r="BW212" s="56"/>
      <c r="BX212" s="485"/>
      <c r="BZ212" s="56">
        <v>4004090</v>
      </c>
      <c r="CA212" s="56"/>
      <c r="CB212" s="56"/>
      <c r="CC212" s="485"/>
      <c r="CD212" s="56"/>
      <c r="CE212" s="56">
        <v>0</v>
      </c>
      <c r="CF212" s="56"/>
      <c r="CG212" s="56"/>
      <c r="CH212" s="485"/>
      <c r="CI212" s="56"/>
      <c r="CJ212" s="56">
        <v>0</v>
      </c>
      <c r="CK212" s="56"/>
      <c r="CL212" s="56"/>
      <c r="CM212" s="485"/>
      <c r="CN212" s="56"/>
      <c r="CO212" s="56">
        <v>0</v>
      </c>
      <c r="CP212" s="56"/>
      <c r="CQ212" s="56"/>
      <c r="CR212" s="485"/>
      <c r="CS212" s="56"/>
      <c r="CT212" s="56">
        <v>0</v>
      </c>
      <c r="CU212" s="56"/>
      <c r="CV212" s="56"/>
      <c r="CW212" s="485"/>
      <c r="CX212" s="56"/>
      <c r="CY212" s="56">
        <v>0</v>
      </c>
      <c r="CZ212" s="56"/>
      <c r="DA212" s="56"/>
      <c r="DB212" s="485"/>
      <c r="DC212" s="56"/>
      <c r="DD212" s="56">
        <v>109727</v>
      </c>
      <c r="DE212" s="56"/>
      <c r="DF212" s="56"/>
      <c r="DG212" s="485"/>
      <c r="DH212" s="56"/>
      <c r="DI212" s="56">
        <v>0</v>
      </c>
      <c r="DJ212" s="56"/>
      <c r="DK212" s="56"/>
      <c r="DL212" s="485"/>
      <c r="DM212" s="56"/>
      <c r="DN212" s="56">
        <v>0</v>
      </c>
      <c r="DO212" s="56"/>
      <c r="DP212" s="56"/>
      <c r="DQ212" s="485"/>
      <c r="DR212" s="56"/>
      <c r="DS212" s="56">
        <v>0</v>
      </c>
      <c r="DT212" s="56"/>
      <c r="DU212" s="56"/>
      <c r="DV212" s="485"/>
      <c r="DW212" s="56"/>
      <c r="DX212" s="56">
        <v>0</v>
      </c>
      <c r="DY212" s="56"/>
      <c r="DZ212" s="56"/>
      <c r="EA212" s="485"/>
      <c r="EB212" s="56"/>
      <c r="EC212" s="56">
        <v>1910417</v>
      </c>
      <c r="ED212" s="56"/>
      <c r="EE212" s="56"/>
      <c r="EF212" s="485"/>
      <c r="EG212" s="56"/>
      <c r="EH212" s="56">
        <v>1983946</v>
      </c>
      <c r="EI212" s="56"/>
      <c r="EJ212" s="56"/>
      <c r="EK212" s="485"/>
      <c r="EM212" s="56">
        <v>0</v>
      </c>
      <c r="EN212" s="56"/>
      <c r="EP212" s="144"/>
    </row>
    <row r="213" spans="4:146" x14ac:dyDescent="0.3">
      <c r="D213" s="144" t="s">
        <v>362</v>
      </c>
      <c r="F213" s="400"/>
      <c r="G213" s="488"/>
      <c r="H213" s="492">
        <v>0</v>
      </c>
      <c r="I213" s="490"/>
      <c r="J213" s="56"/>
      <c r="K213" s="485"/>
      <c r="L213" s="488"/>
      <c r="M213" s="492">
        <v>0</v>
      </c>
      <c r="N213" s="490"/>
      <c r="O213" s="56"/>
      <c r="P213" s="485"/>
      <c r="Q213" s="491"/>
      <c r="R213" s="492">
        <v>0</v>
      </c>
      <c r="S213" s="490"/>
      <c r="T213" s="56"/>
      <c r="U213" s="485"/>
      <c r="V213" s="491"/>
      <c r="W213" s="492">
        <v>170099</v>
      </c>
      <c r="X213" s="490"/>
      <c r="Y213" s="56"/>
      <c r="Z213" s="485"/>
      <c r="AA213" s="491"/>
      <c r="AB213" s="492">
        <v>0</v>
      </c>
      <c r="AC213" s="490"/>
      <c r="AD213" s="56"/>
      <c r="AE213" s="485"/>
      <c r="AF213" s="491"/>
      <c r="AG213" s="492">
        <v>0</v>
      </c>
      <c r="AH213" s="490"/>
      <c r="AI213" s="56"/>
      <c r="AJ213" s="485"/>
      <c r="AK213" s="491"/>
      <c r="AL213" s="492">
        <v>0</v>
      </c>
      <c r="AM213" s="490"/>
      <c r="AN213" s="56"/>
      <c r="AO213" s="485"/>
      <c r="AP213" s="491"/>
      <c r="AQ213" s="492">
        <v>0</v>
      </c>
      <c r="AR213" s="490"/>
      <c r="AS213" s="56"/>
      <c r="AT213" s="485"/>
      <c r="AU213" s="491"/>
      <c r="AV213" s="492">
        <v>0</v>
      </c>
      <c r="AW213" s="490"/>
      <c r="AX213" s="56"/>
      <c r="AY213" s="485"/>
      <c r="AZ213" s="491"/>
      <c r="BA213" s="492">
        <v>0</v>
      </c>
      <c r="BB213" s="490"/>
      <c r="BC213" s="56"/>
      <c r="BD213" s="485"/>
      <c r="BE213" s="491"/>
      <c r="BF213" s="492">
        <v>0</v>
      </c>
      <c r="BG213" s="490"/>
      <c r="BH213" s="56"/>
      <c r="BI213" s="485"/>
      <c r="BJ213" s="491"/>
      <c r="BK213" s="492">
        <v>0</v>
      </c>
      <c r="BL213" s="490"/>
      <c r="BM213" s="56"/>
      <c r="BN213" s="485"/>
      <c r="BO213" s="491"/>
      <c r="BP213" s="492">
        <v>0</v>
      </c>
      <c r="BQ213" s="490"/>
      <c r="BR213" s="56"/>
      <c r="BS213" s="485"/>
      <c r="BT213" s="488"/>
      <c r="BU213" s="492">
        <v>170099</v>
      </c>
      <c r="BV213" s="490"/>
      <c r="BW213" s="56"/>
      <c r="BX213" s="485"/>
      <c r="BY213" s="488"/>
      <c r="BZ213" s="492">
        <v>4004090</v>
      </c>
      <c r="CA213" s="490"/>
      <c r="CB213" s="56"/>
      <c r="CC213" s="485"/>
      <c r="CD213" s="488"/>
      <c r="CE213" s="492">
        <v>0</v>
      </c>
      <c r="CF213" s="490"/>
      <c r="CG213" s="56"/>
      <c r="CH213" s="485"/>
      <c r="CI213" s="491"/>
      <c r="CJ213" s="492">
        <v>0</v>
      </c>
      <c r="CK213" s="490"/>
      <c r="CL213" s="56"/>
      <c r="CM213" s="485"/>
      <c r="CN213" s="491"/>
      <c r="CO213" s="492">
        <v>0</v>
      </c>
      <c r="CP213" s="490"/>
      <c r="CQ213" s="56"/>
      <c r="CR213" s="485"/>
      <c r="CS213" s="491"/>
      <c r="CT213" s="492">
        <v>0</v>
      </c>
      <c r="CU213" s="490"/>
      <c r="CV213" s="56"/>
      <c r="CW213" s="485"/>
      <c r="CX213" s="491"/>
      <c r="CY213" s="492">
        <v>0</v>
      </c>
      <c r="CZ213" s="490"/>
      <c r="DA213" s="56"/>
      <c r="DB213" s="485"/>
      <c r="DC213" s="491"/>
      <c r="DD213" s="492">
        <v>109727</v>
      </c>
      <c r="DE213" s="490"/>
      <c r="DF213" s="56"/>
      <c r="DG213" s="485"/>
      <c r="DH213" s="491"/>
      <c r="DI213" s="492">
        <v>0</v>
      </c>
      <c r="DJ213" s="490"/>
      <c r="DK213" s="56"/>
      <c r="DL213" s="485"/>
      <c r="DM213" s="491"/>
      <c r="DN213" s="492">
        <v>0</v>
      </c>
      <c r="DO213" s="490"/>
      <c r="DP213" s="56"/>
      <c r="DQ213" s="485"/>
      <c r="DR213" s="491"/>
      <c r="DS213" s="492">
        <v>0</v>
      </c>
      <c r="DT213" s="490"/>
      <c r="DU213" s="56"/>
      <c r="DV213" s="485"/>
      <c r="DW213" s="491"/>
      <c r="DX213" s="492">
        <v>0</v>
      </c>
      <c r="DY213" s="490"/>
      <c r="DZ213" s="56"/>
      <c r="EA213" s="485"/>
      <c r="EB213" s="491"/>
      <c r="EC213" s="492">
        <v>1910417</v>
      </c>
      <c r="ED213" s="490"/>
      <c r="EE213" s="56"/>
      <c r="EF213" s="485"/>
      <c r="EG213" s="491"/>
      <c r="EH213" s="492">
        <v>1983946</v>
      </c>
      <c r="EI213" s="490"/>
      <c r="EJ213" s="56"/>
      <c r="EK213" s="485"/>
      <c r="EL213" s="488"/>
      <c r="EM213" s="492">
        <v>0</v>
      </c>
      <c r="EN213" s="490"/>
      <c r="EP213" s="144"/>
    </row>
    <row r="214" spans="4:146" x14ac:dyDescent="0.3">
      <c r="D214" s="144"/>
      <c r="F214" s="400"/>
      <c r="H214" s="56"/>
      <c r="I214" s="56"/>
      <c r="J214" s="56"/>
      <c r="K214" s="485"/>
      <c r="M214" s="56"/>
      <c r="N214" s="56"/>
      <c r="O214" s="56"/>
      <c r="P214" s="485"/>
      <c r="R214" s="56"/>
      <c r="S214" s="56"/>
      <c r="T214" s="56"/>
      <c r="U214" s="485"/>
      <c r="W214" s="56"/>
      <c r="X214" s="56"/>
      <c r="Y214" s="56"/>
      <c r="Z214" s="485"/>
      <c r="AB214" s="56"/>
      <c r="AC214" s="56"/>
      <c r="AD214" s="56"/>
      <c r="AE214" s="485"/>
      <c r="AG214" s="56"/>
      <c r="AH214" s="56"/>
      <c r="AI214" s="56"/>
      <c r="AJ214" s="485"/>
      <c r="AL214" s="56"/>
      <c r="AM214" s="56"/>
      <c r="AN214" s="56"/>
      <c r="AO214" s="485"/>
      <c r="AQ214" s="56"/>
      <c r="AR214" s="56"/>
      <c r="AS214" s="56"/>
      <c r="AT214" s="485"/>
      <c r="AV214" s="56"/>
      <c r="AW214" s="56"/>
      <c r="AX214" s="56"/>
      <c r="AY214" s="485"/>
      <c r="BA214" s="56"/>
      <c r="BB214" s="56"/>
      <c r="BC214" s="56"/>
      <c r="BD214" s="485"/>
      <c r="BF214" s="56"/>
      <c r="BG214" s="56"/>
      <c r="BH214" s="56"/>
      <c r="BI214" s="485"/>
      <c r="BK214" s="56"/>
      <c r="BL214" s="56"/>
      <c r="BM214" s="56"/>
      <c r="BN214" s="485"/>
      <c r="BP214" s="56"/>
      <c r="BQ214" s="56"/>
      <c r="BR214" s="56"/>
      <c r="BS214" s="485"/>
      <c r="BU214" s="56"/>
      <c r="BV214" s="56"/>
      <c r="BW214" s="56"/>
      <c r="BX214" s="485"/>
      <c r="BZ214" s="56"/>
      <c r="CA214" s="56"/>
      <c r="CB214" s="56"/>
      <c r="CC214" s="485"/>
      <c r="CE214" s="56"/>
      <c r="CF214" s="56"/>
      <c r="CG214" s="56"/>
      <c r="CH214" s="485"/>
      <c r="CJ214" s="56"/>
      <c r="CK214" s="56"/>
      <c r="CL214" s="56"/>
      <c r="CM214" s="485"/>
      <c r="CO214" s="56"/>
      <c r="CP214" s="56"/>
      <c r="CQ214" s="56"/>
      <c r="CR214" s="485"/>
      <c r="CT214" s="56"/>
      <c r="CU214" s="56"/>
      <c r="CV214" s="56"/>
      <c r="CW214" s="485"/>
      <c r="CY214" s="56"/>
      <c r="CZ214" s="56"/>
      <c r="DA214" s="56"/>
      <c r="DB214" s="485"/>
      <c r="DD214" s="56"/>
      <c r="DE214" s="56"/>
      <c r="DF214" s="56"/>
      <c r="DG214" s="485"/>
      <c r="DI214" s="56"/>
      <c r="DJ214" s="56"/>
      <c r="DK214" s="56"/>
      <c r="DL214" s="485"/>
      <c r="DN214" s="56"/>
      <c r="DO214" s="56"/>
      <c r="DP214" s="56"/>
      <c r="DQ214" s="485"/>
      <c r="DS214" s="56"/>
      <c r="DT214" s="56"/>
      <c r="DU214" s="56"/>
      <c r="DV214" s="485"/>
      <c r="DX214" s="56"/>
      <c r="DY214" s="56"/>
      <c r="DZ214" s="56"/>
      <c r="EA214" s="485"/>
      <c r="EC214" s="56"/>
      <c r="ED214" s="56"/>
      <c r="EE214" s="56"/>
      <c r="EF214" s="485"/>
      <c r="EH214" s="56"/>
      <c r="EI214" s="56"/>
      <c r="EJ214" s="56"/>
      <c r="EK214" s="485"/>
      <c r="EM214" s="56"/>
      <c r="EN214" s="56"/>
      <c r="EP214" s="144"/>
    </row>
    <row r="215" spans="4:146" x14ac:dyDescent="0.3">
      <c r="D215" s="144" t="s">
        <v>390</v>
      </c>
      <c r="F215" s="400"/>
      <c r="H215" s="56">
        <v>0</v>
      </c>
      <c r="I215" s="56"/>
      <c r="J215" s="56"/>
      <c r="K215" s="485"/>
      <c r="L215" s="56"/>
      <c r="M215" s="56">
        <v>0</v>
      </c>
      <c r="N215" s="56"/>
      <c r="O215" s="56"/>
      <c r="P215" s="485"/>
      <c r="Q215" s="56"/>
      <c r="R215" s="56">
        <v>0</v>
      </c>
      <c r="S215" s="56"/>
      <c r="T215" s="56"/>
      <c r="U215" s="485"/>
      <c r="V215" s="56"/>
      <c r="W215" s="56">
        <v>0</v>
      </c>
      <c r="X215" s="56"/>
      <c r="Y215" s="56"/>
      <c r="Z215" s="485"/>
      <c r="AA215" s="56"/>
      <c r="AB215" s="56">
        <v>0</v>
      </c>
      <c r="AC215" s="56"/>
      <c r="AD215" s="56"/>
      <c r="AE215" s="485"/>
      <c r="AF215" s="56"/>
      <c r="AG215" s="56">
        <v>0</v>
      </c>
      <c r="AH215" s="56"/>
      <c r="AI215" s="56"/>
      <c r="AJ215" s="485"/>
      <c r="AK215" s="56"/>
      <c r="AL215" s="56">
        <v>0</v>
      </c>
      <c r="AM215" s="56"/>
      <c r="AN215" s="56"/>
      <c r="AO215" s="485"/>
      <c r="AP215" s="56"/>
      <c r="AQ215" s="56">
        <v>0</v>
      </c>
      <c r="AR215" s="56"/>
      <c r="AS215" s="56"/>
      <c r="AT215" s="485"/>
      <c r="AU215" s="56"/>
      <c r="AV215" s="56">
        <v>0</v>
      </c>
      <c r="AW215" s="56"/>
      <c r="AX215" s="56"/>
      <c r="AY215" s="485"/>
      <c r="AZ215" s="56"/>
      <c r="BA215" s="56">
        <v>0</v>
      </c>
      <c r="BB215" s="56"/>
      <c r="BC215" s="56"/>
      <c r="BD215" s="485"/>
      <c r="BE215" s="56"/>
      <c r="BF215" s="56">
        <v>0</v>
      </c>
      <c r="BG215" s="56"/>
      <c r="BH215" s="56"/>
      <c r="BI215" s="485"/>
      <c r="BJ215" s="56"/>
      <c r="BK215" s="56">
        <v>0</v>
      </c>
      <c r="BL215" s="56"/>
      <c r="BM215" s="56"/>
      <c r="BN215" s="485"/>
      <c r="BO215" s="56"/>
      <c r="BP215" s="56">
        <v>0</v>
      </c>
      <c r="BQ215" s="56"/>
      <c r="BR215" s="56"/>
      <c r="BS215" s="485"/>
      <c r="BU215" s="56">
        <v>0</v>
      </c>
      <c r="BV215" s="56"/>
      <c r="BW215" s="56"/>
      <c r="BX215" s="485"/>
      <c r="BZ215" s="56">
        <v>1341212</v>
      </c>
      <c r="CA215" s="56"/>
      <c r="CB215" s="56"/>
      <c r="CC215" s="485"/>
      <c r="CD215" s="56"/>
      <c r="CE215" s="56">
        <v>0</v>
      </c>
      <c r="CF215" s="56"/>
      <c r="CG215" s="56"/>
      <c r="CH215" s="485"/>
      <c r="CI215" s="56"/>
      <c r="CJ215" s="56">
        <v>0</v>
      </c>
      <c r="CK215" s="56"/>
      <c r="CL215" s="56"/>
      <c r="CM215" s="485"/>
      <c r="CN215" s="56"/>
      <c r="CO215" s="56">
        <v>0</v>
      </c>
      <c r="CP215" s="56"/>
      <c r="CQ215" s="56"/>
      <c r="CR215" s="485"/>
      <c r="CS215" s="56"/>
      <c r="CT215" s="56">
        <v>0</v>
      </c>
      <c r="CU215" s="56"/>
      <c r="CV215" s="56"/>
      <c r="CW215" s="485"/>
      <c r="CX215" s="56"/>
      <c r="CY215" s="56">
        <v>0</v>
      </c>
      <c r="CZ215" s="56"/>
      <c r="DA215" s="56"/>
      <c r="DB215" s="485"/>
      <c r="DC215" s="56"/>
      <c r="DD215" s="56">
        <v>124720</v>
      </c>
      <c r="DE215" s="56"/>
      <c r="DF215" s="56"/>
      <c r="DG215" s="485"/>
      <c r="DH215" s="56"/>
      <c r="DI215" s="56">
        <v>0</v>
      </c>
      <c r="DJ215" s="56"/>
      <c r="DK215" s="56"/>
      <c r="DL215" s="485"/>
      <c r="DM215" s="56"/>
      <c r="DN215" s="56">
        <v>0</v>
      </c>
      <c r="DO215" s="56"/>
      <c r="DP215" s="56"/>
      <c r="DQ215" s="485"/>
      <c r="DR215" s="56"/>
      <c r="DS215" s="56">
        <v>242920</v>
      </c>
      <c r="DT215" s="56"/>
      <c r="DU215" s="56"/>
      <c r="DV215" s="485"/>
      <c r="DW215" s="56"/>
      <c r="DX215" s="56">
        <v>0</v>
      </c>
      <c r="DY215" s="56"/>
      <c r="DZ215" s="56"/>
      <c r="EA215" s="485"/>
      <c r="EB215" s="56"/>
      <c r="EC215" s="56">
        <v>973572</v>
      </c>
      <c r="ED215" s="56"/>
      <c r="EE215" s="56"/>
      <c r="EF215" s="485"/>
      <c r="EG215" s="56"/>
      <c r="EH215" s="56">
        <v>0</v>
      </c>
      <c r="EI215" s="56"/>
      <c r="EJ215" s="56"/>
      <c r="EK215" s="485"/>
      <c r="EM215" s="56">
        <v>0</v>
      </c>
      <c r="EN215" s="56"/>
      <c r="EP215" s="144"/>
    </row>
    <row r="216" spans="4:146" x14ac:dyDescent="0.3">
      <c r="D216" s="144" t="s">
        <v>362</v>
      </c>
      <c r="F216" s="400"/>
      <c r="G216" s="488"/>
      <c r="H216" s="492">
        <v>0</v>
      </c>
      <c r="I216" s="490"/>
      <c r="J216" s="56"/>
      <c r="K216" s="485"/>
      <c r="L216" s="488"/>
      <c r="M216" s="492">
        <v>0</v>
      </c>
      <c r="N216" s="490"/>
      <c r="O216" s="56"/>
      <c r="P216" s="485"/>
      <c r="Q216" s="491"/>
      <c r="R216" s="492">
        <v>0</v>
      </c>
      <c r="S216" s="490"/>
      <c r="T216" s="56"/>
      <c r="U216" s="485"/>
      <c r="V216" s="491"/>
      <c r="W216" s="492">
        <v>0</v>
      </c>
      <c r="X216" s="490"/>
      <c r="Y216" s="56"/>
      <c r="Z216" s="485"/>
      <c r="AA216" s="491"/>
      <c r="AB216" s="492">
        <v>0</v>
      </c>
      <c r="AC216" s="490"/>
      <c r="AD216" s="56"/>
      <c r="AE216" s="485"/>
      <c r="AF216" s="491"/>
      <c r="AG216" s="492">
        <v>0</v>
      </c>
      <c r="AH216" s="490"/>
      <c r="AI216" s="56"/>
      <c r="AJ216" s="485"/>
      <c r="AK216" s="491"/>
      <c r="AL216" s="492">
        <v>0</v>
      </c>
      <c r="AM216" s="490"/>
      <c r="AN216" s="56"/>
      <c r="AO216" s="485"/>
      <c r="AP216" s="491"/>
      <c r="AQ216" s="492">
        <v>0</v>
      </c>
      <c r="AR216" s="490"/>
      <c r="AS216" s="56"/>
      <c r="AT216" s="485"/>
      <c r="AU216" s="491"/>
      <c r="AV216" s="492">
        <v>0</v>
      </c>
      <c r="AW216" s="490"/>
      <c r="AX216" s="56"/>
      <c r="AY216" s="485"/>
      <c r="AZ216" s="491"/>
      <c r="BA216" s="492">
        <v>0</v>
      </c>
      <c r="BB216" s="490"/>
      <c r="BC216" s="56"/>
      <c r="BD216" s="485"/>
      <c r="BE216" s="491"/>
      <c r="BF216" s="492">
        <v>0</v>
      </c>
      <c r="BG216" s="490"/>
      <c r="BH216" s="56"/>
      <c r="BI216" s="485"/>
      <c r="BJ216" s="491"/>
      <c r="BK216" s="492">
        <v>0</v>
      </c>
      <c r="BL216" s="490"/>
      <c r="BM216" s="56"/>
      <c r="BN216" s="485"/>
      <c r="BO216" s="491"/>
      <c r="BP216" s="492">
        <v>0</v>
      </c>
      <c r="BQ216" s="490"/>
      <c r="BR216" s="56"/>
      <c r="BS216" s="485"/>
      <c r="BT216" s="488"/>
      <c r="BU216" s="492">
        <v>0</v>
      </c>
      <c r="BV216" s="490"/>
      <c r="BW216" s="56"/>
      <c r="BX216" s="485"/>
      <c r="BY216" s="488"/>
      <c r="BZ216" s="492">
        <v>1341212</v>
      </c>
      <c r="CA216" s="490"/>
      <c r="CB216" s="56"/>
      <c r="CC216" s="485"/>
      <c r="CD216" s="488"/>
      <c r="CE216" s="492">
        <v>0</v>
      </c>
      <c r="CF216" s="490"/>
      <c r="CG216" s="56"/>
      <c r="CH216" s="485"/>
      <c r="CI216" s="491"/>
      <c r="CJ216" s="492">
        <v>0</v>
      </c>
      <c r="CK216" s="490"/>
      <c r="CL216" s="56"/>
      <c r="CM216" s="485"/>
      <c r="CN216" s="491"/>
      <c r="CO216" s="492">
        <v>0</v>
      </c>
      <c r="CP216" s="490"/>
      <c r="CQ216" s="56"/>
      <c r="CR216" s="485"/>
      <c r="CS216" s="491"/>
      <c r="CT216" s="492">
        <v>0</v>
      </c>
      <c r="CU216" s="490"/>
      <c r="CV216" s="56"/>
      <c r="CW216" s="485"/>
      <c r="CX216" s="491"/>
      <c r="CY216" s="492">
        <v>0</v>
      </c>
      <c r="CZ216" s="490"/>
      <c r="DA216" s="56"/>
      <c r="DB216" s="485"/>
      <c r="DC216" s="491"/>
      <c r="DD216" s="492">
        <v>124720</v>
      </c>
      <c r="DE216" s="490"/>
      <c r="DF216" s="56"/>
      <c r="DG216" s="485"/>
      <c r="DH216" s="491"/>
      <c r="DI216" s="492">
        <v>0</v>
      </c>
      <c r="DJ216" s="490"/>
      <c r="DK216" s="56"/>
      <c r="DL216" s="485"/>
      <c r="DM216" s="491"/>
      <c r="DN216" s="492">
        <v>0</v>
      </c>
      <c r="DO216" s="490"/>
      <c r="DP216" s="56"/>
      <c r="DQ216" s="485"/>
      <c r="DR216" s="491"/>
      <c r="DS216" s="492">
        <v>242920</v>
      </c>
      <c r="DT216" s="490"/>
      <c r="DU216" s="56"/>
      <c r="DV216" s="485"/>
      <c r="DW216" s="491"/>
      <c r="DX216" s="492">
        <v>0</v>
      </c>
      <c r="DY216" s="490"/>
      <c r="DZ216" s="56"/>
      <c r="EA216" s="485"/>
      <c r="EB216" s="491"/>
      <c r="EC216" s="492">
        <v>973572</v>
      </c>
      <c r="ED216" s="490"/>
      <c r="EE216" s="56"/>
      <c r="EF216" s="485"/>
      <c r="EG216" s="491"/>
      <c r="EH216" s="492">
        <v>0</v>
      </c>
      <c r="EI216" s="490"/>
      <c r="EJ216" s="56"/>
      <c r="EK216" s="485"/>
      <c r="EL216" s="488"/>
      <c r="EM216" s="492">
        <v>0</v>
      </c>
      <c r="EN216" s="490"/>
      <c r="EP216" s="144"/>
    </row>
    <row r="217" spans="4:146" hidden="1" x14ac:dyDescent="0.3">
      <c r="D217" s="144"/>
      <c r="F217" s="400"/>
      <c r="H217" s="56"/>
      <c r="I217" s="56"/>
      <c r="J217" s="56"/>
      <c r="K217" s="485"/>
      <c r="M217" s="56"/>
      <c r="N217" s="56"/>
      <c r="O217" s="56"/>
      <c r="P217" s="485"/>
      <c r="R217" s="56"/>
      <c r="S217" s="56"/>
      <c r="T217" s="56"/>
      <c r="U217" s="485"/>
      <c r="W217" s="56"/>
      <c r="X217" s="56"/>
      <c r="Y217" s="56"/>
      <c r="Z217" s="485"/>
      <c r="AB217" s="56"/>
      <c r="AC217" s="56"/>
      <c r="AD217" s="56"/>
      <c r="AE217" s="485"/>
      <c r="AG217" s="56"/>
      <c r="AH217" s="56"/>
      <c r="AI217" s="56"/>
      <c r="AJ217" s="485"/>
      <c r="AL217" s="56"/>
      <c r="AM217" s="56"/>
      <c r="AN217" s="56"/>
      <c r="AO217" s="485"/>
      <c r="AQ217" s="56"/>
      <c r="AR217" s="56"/>
      <c r="AS217" s="56"/>
      <c r="AT217" s="485"/>
      <c r="AV217" s="56"/>
      <c r="AW217" s="56"/>
      <c r="AX217" s="56"/>
      <c r="AY217" s="485"/>
      <c r="BA217" s="56"/>
      <c r="BB217" s="56"/>
      <c r="BC217" s="56"/>
      <c r="BD217" s="485"/>
      <c r="BF217" s="56"/>
      <c r="BG217" s="56"/>
      <c r="BH217" s="56"/>
      <c r="BI217" s="485"/>
      <c r="BK217" s="56"/>
      <c r="BL217" s="56"/>
      <c r="BM217" s="56"/>
      <c r="BN217" s="485"/>
      <c r="BP217" s="56"/>
      <c r="BQ217" s="56"/>
      <c r="BR217" s="56"/>
      <c r="BS217" s="485"/>
      <c r="BU217" s="56"/>
      <c r="BV217" s="56"/>
      <c r="BW217" s="56"/>
      <c r="BX217" s="485"/>
      <c r="BZ217" s="56"/>
      <c r="CA217" s="56"/>
      <c r="CB217" s="56"/>
      <c r="CC217" s="485"/>
      <c r="CE217" s="56"/>
      <c r="CF217" s="56"/>
      <c r="CG217" s="56"/>
      <c r="CH217" s="485"/>
      <c r="CJ217" s="56"/>
      <c r="CK217" s="56"/>
      <c r="CL217" s="56"/>
      <c r="CM217" s="485"/>
      <c r="CO217" s="56"/>
      <c r="CP217" s="56"/>
      <c r="CQ217" s="56"/>
      <c r="CR217" s="485"/>
      <c r="CT217" s="56"/>
      <c r="CU217" s="56"/>
      <c r="CV217" s="56"/>
      <c r="CW217" s="485"/>
      <c r="CY217" s="56"/>
      <c r="CZ217" s="56"/>
      <c r="DA217" s="56"/>
      <c r="DB217" s="485"/>
      <c r="DD217" s="56"/>
      <c r="DE217" s="56"/>
      <c r="DF217" s="56"/>
      <c r="DG217" s="485"/>
      <c r="DI217" s="56"/>
      <c r="DJ217" s="56"/>
      <c r="DK217" s="56"/>
      <c r="DL217" s="485"/>
      <c r="DN217" s="56"/>
      <c r="DO217" s="56"/>
      <c r="DP217" s="56"/>
      <c r="DQ217" s="485"/>
      <c r="DS217" s="56"/>
      <c r="DT217" s="56"/>
      <c r="DU217" s="56"/>
      <c r="DV217" s="485"/>
      <c r="DX217" s="56"/>
      <c r="DY217" s="56"/>
      <c r="DZ217" s="56"/>
      <c r="EA217" s="485"/>
      <c r="EC217" s="56"/>
      <c r="ED217" s="56"/>
      <c r="EE217" s="56"/>
      <c r="EF217" s="485"/>
      <c r="EH217" s="56"/>
      <c r="EI217" s="56"/>
      <c r="EJ217" s="56"/>
      <c r="EK217" s="485"/>
      <c r="EM217" s="56"/>
      <c r="EN217" s="56"/>
      <c r="EP217" s="144"/>
    </row>
    <row r="218" spans="4:146" hidden="1" x14ac:dyDescent="0.3">
      <c r="D218" s="144" t="s">
        <v>426</v>
      </c>
      <c r="F218" s="400"/>
      <c r="H218" s="56">
        <v>0</v>
      </c>
      <c r="I218" s="56"/>
      <c r="J218" s="56"/>
      <c r="K218" s="485"/>
      <c r="L218" s="56"/>
      <c r="M218" s="56">
        <v>0</v>
      </c>
      <c r="N218" s="56"/>
      <c r="O218" s="56"/>
      <c r="P218" s="485"/>
      <c r="Q218" s="56"/>
      <c r="R218" s="56">
        <v>0</v>
      </c>
      <c r="S218" s="56"/>
      <c r="T218" s="56"/>
      <c r="U218" s="485"/>
      <c r="V218" s="56"/>
      <c r="W218" s="56">
        <v>0</v>
      </c>
      <c r="X218" s="56"/>
      <c r="Y218" s="56"/>
      <c r="Z218" s="485"/>
      <c r="AA218" s="56"/>
      <c r="AB218" s="56">
        <v>0</v>
      </c>
      <c r="AC218" s="56"/>
      <c r="AD218" s="56"/>
      <c r="AE218" s="485"/>
      <c r="AF218" s="56"/>
      <c r="AG218" s="56">
        <v>0</v>
      </c>
      <c r="AH218" s="56"/>
      <c r="AI218" s="56"/>
      <c r="AJ218" s="485"/>
      <c r="AK218" s="56"/>
      <c r="AL218" s="56">
        <v>0</v>
      </c>
      <c r="AM218" s="56"/>
      <c r="AN218" s="56"/>
      <c r="AO218" s="485"/>
      <c r="AP218" s="56"/>
      <c r="AQ218" s="56">
        <v>0</v>
      </c>
      <c r="AR218" s="56"/>
      <c r="AS218" s="56"/>
      <c r="AT218" s="485"/>
      <c r="AU218" s="56"/>
      <c r="AV218" s="56">
        <v>0</v>
      </c>
      <c r="AW218" s="56"/>
      <c r="AX218" s="56"/>
      <c r="AY218" s="485"/>
      <c r="AZ218" s="56"/>
      <c r="BA218" s="56">
        <v>0</v>
      </c>
      <c r="BB218" s="56"/>
      <c r="BC218" s="56"/>
      <c r="BD218" s="485"/>
      <c r="BE218" s="56"/>
      <c r="BF218" s="56">
        <v>0</v>
      </c>
      <c r="BG218" s="56"/>
      <c r="BH218" s="56"/>
      <c r="BI218" s="485"/>
      <c r="BJ218" s="56"/>
      <c r="BK218" s="56">
        <v>0</v>
      </c>
      <c r="BL218" s="56"/>
      <c r="BM218" s="56"/>
      <c r="BN218" s="485"/>
      <c r="BO218" s="56"/>
      <c r="BP218" s="56">
        <v>0</v>
      </c>
      <c r="BQ218" s="56"/>
      <c r="BR218" s="56"/>
      <c r="BS218" s="485"/>
      <c r="BU218" s="56">
        <v>0</v>
      </c>
      <c r="BV218" s="56"/>
      <c r="BW218" s="56"/>
      <c r="BX218" s="485"/>
      <c r="BZ218" s="56">
        <v>0</v>
      </c>
      <c r="CA218" s="56"/>
      <c r="CB218" s="56"/>
      <c r="CC218" s="485"/>
      <c r="CD218" s="56"/>
      <c r="CE218" s="56">
        <v>0</v>
      </c>
      <c r="CF218" s="56"/>
      <c r="CG218" s="56"/>
      <c r="CH218" s="485"/>
      <c r="CI218" s="56"/>
      <c r="CJ218" s="56">
        <v>0</v>
      </c>
      <c r="CK218" s="56"/>
      <c r="CL218" s="56"/>
      <c r="CM218" s="485"/>
      <c r="CN218" s="56"/>
      <c r="CO218" s="56">
        <v>0</v>
      </c>
      <c r="CP218" s="56"/>
      <c r="CQ218" s="56"/>
      <c r="CR218" s="485"/>
      <c r="CS218" s="56"/>
      <c r="CT218" s="56">
        <v>0</v>
      </c>
      <c r="CU218" s="56"/>
      <c r="CV218" s="56"/>
      <c r="CW218" s="485"/>
      <c r="CX218" s="56"/>
      <c r="CY218" s="56">
        <v>0</v>
      </c>
      <c r="CZ218" s="56"/>
      <c r="DA218" s="56"/>
      <c r="DB218" s="485"/>
      <c r="DC218" s="56"/>
      <c r="DD218" s="56">
        <v>0</v>
      </c>
      <c r="DE218" s="56"/>
      <c r="DF218" s="56"/>
      <c r="DG218" s="485"/>
      <c r="DH218" s="56"/>
      <c r="DI218" s="56">
        <v>0</v>
      </c>
      <c r="DJ218" s="56"/>
      <c r="DK218" s="56"/>
      <c r="DL218" s="485"/>
      <c r="DM218" s="56"/>
      <c r="DN218" s="56">
        <v>0</v>
      </c>
      <c r="DO218" s="56"/>
      <c r="DP218" s="56"/>
      <c r="DQ218" s="485"/>
      <c r="DR218" s="56"/>
      <c r="DS218" s="56">
        <v>0</v>
      </c>
      <c r="DT218" s="56"/>
      <c r="DU218" s="56"/>
      <c r="DV218" s="485"/>
      <c r="DW218" s="56"/>
      <c r="DX218" s="56">
        <v>0</v>
      </c>
      <c r="DY218" s="56"/>
      <c r="DZ218" s="56"/>
      <c r="EA218" s="485"/>
      <c r="EB218" s="56"/>
      <c r="EC218" s="56">
        <v>0</v>
      </c>
      <c r="ED218" s="56"/>
      <c r="EE218" s="56"/>
      <c r="EF218" s="485"/>
      <c r="EG218" s="56"/>
      <c r="EH218" s="56">
        <v>0</v>
      </c>
      <c r="EI218" s="56"/>
      <c r="EJ218" s="56"/>
      <c r="EK218" s="485"/>
      <c r="EM218" s="56">
        <v>0</v>
      </c>
      <c r="EN218" s="56"/>
      <c r="EP218" s="144"/>
    </row>
    <row r="219" spans="4:146" hidden="1" x14ac:dyDescent="0.3">
      <c r="D219" s="144" t="s">
        <v>362</v>
      </c>
      <c r="F219" s="400"/>
      <c r="G219" s="488"/>
      <c r="H219" s="492">
        <v>0</v>
      </c>
      <c r="I219" s="490"/>
      <c r="J219" s="56"/>
      <c r="K219" s="485"/>
      <c r="L219" s="488"/>
      <c r="M219" s="492">
        <v>0</v>
      </c>
      <c r="N219" s="490"/>
      <c r="O219" s="56"/>
      <c r="P219" s="485"/>
      <c r="Q219" s="491"/>
      <c r="R219" s="492">
        <v>0</v>
      </c>
      <c r="S219" s="490"/>
      <c r="T219" s="56"/>
      <c r="U219" s="485"/>
      <c r="V219" s="491"/>
      <c r="W219" s="492">
        <v>0</v>
      </c>
      <c r="X219" s="490"/>
      <c r="Y219" s="56"/>
      <c r="Z219" s="485"/>
      <c r="AA219" s="491"/>
      <c r="AB219" s="492">
        <v>0</v>
      </c>
      <c r="AC219" s="490"/>
      <c r="AD219" s="56"/>
      <c r="AE219" s="485"/>
      <c r="AF219" s="491"/>
      <c r="AG219" s="492">
        <v>0</v>
      </c>
      <c r="AH219" s="490"/>
      <c r="AI219" s="56"/>
      <c r="AJ219" s="485"/>
      <c r="AK219" s="491"/>
      <c r="AL219" s="492">
        <v>0</v>
      </c>
      <c r="AM219" s="490"/>
      <c r="AN219" s="56"/>
      <c r="AO219" s="485"/>
      <c r="AP219" s="491"/>
      <c r="AQ219" s="492">
        <v>0</v>
      </c>
      <c r="AR219" s="490"/>
      <c r="AS219" s="56"/>
      <c r="AT219" s="485"/>
      <c r="AU219" s="491"/>
      <c r="AV219" s="492">
        <v>0</v>
      </c>
      <c r="AW219" s="490"/>
      <c r="AX219" s="56"/>
      <c r="AY219" s="485"/>
      <c r="AZ219" s="491"/>
      <c r="BA219" s="492">
        <v>0</v>
      </c>
      <c r="BB219" s="490"/>
      <c r="BC219" s="56"/>
      <c r="BD219" s="485"/>
      <c r="BE219" s="491"/>
      <c r="BF219" s="492">
        <v>0</v>
      </c>
      <c r="BG219" s="490"/>
      <c r="BH219" s="56"/>
      <c r="BI219" s="485"/>
      <c r="BJ219" s="491"/>
      <c r="BK219" s="492">
        <v>0</v>
      </c>
      <c r="BL219" s="490"/>
      <c r="BM219" s="56"/>
      <c r="BN219" s="485"/>
      <c r="BO219" s="491"/>
      <c r="BP219" s="492">
        <v>0</v>
      </c>
      <c r="BQ219" s="490"/>
      <c r="BR219" s="56"/>
      <c r="BS219" s="485"/>
      <c r="BT219" s="488"/>
      <c r="BU219" s="492">
        <v>0</v>
      </c>
      <c r="BV219" s="490"/>
      <c r="BW219" s="56"/>
      <c r="BX219" s="485"/>
      <c r="BY219" s="488"/>
      <c r="BZ219" s="492">
        <v>0</v>
      </c>
      <c r="CA219" s="490"/>
      <c r="CB219" s="56"/>
      <c r="CC219" s="485"/>
      <c r="CD219" s="488"/>
      <c r="CE219" s="492">
        <v>0</v>
      </c>
      <c r="CF219" s="490"/>
      <c r="CG219" s="56"/>
      <c r="CH219" s="485"/>
      <c r="CI219" s="491"/>
      <c r="CJ219" s="492">
        <v>0</v>
      </c>
      <c r="CK219" s="490"/>
      <c r="CL219" s="56"/>
      <c r="CM219" s="485"/>
      <c r="CN219" s="491"/>
      <c r="CO219" s="492">
        <v>0</v>
      </c>
      <c r="CP219" s="490"/>
      <c r="CQ219" s="56"/>
      <c r="CR219" s="485"/>
      <c r="CS219" s="491"/>
      <c r="CT219" s="492">
        <v>0</v>
      </c>
      <c r="CU219" s="490"/>
      <c r="CV219" s="56"/>
      <c r="CW219" s="485"/>
      <c r="CX219" s="491"/>
      <c r="CY219" s="492">
        <v>0</v>
      </c>
      <c r="CZ219" s="490"/>
      <c r="DA219" s="56"/>
      <c r="DB219" s="485"/>
      <c r="DC219" s="491"/>
      <c r="DD219" s="492">
        <v>0</v>
      </c>
      <c r="DE219" s="490"/>
      <c r="DF219" s="56"/>
      <c r="DG219" s="485"/>
      <c r="DH219" s="491"/>
      <c r="DI219" s="492">
        <v>0</v>
      </c>
      <c r="DJ219" s="490"/>
      <c r="DK219" s="56"/>
      <c r="DL219" s="485"/>
      <c r="DM219" s="491"/>
      <c r="DN219" s="492">
        <v>0</v>
      </c>
      <c r="DO219" s="490"/>
      <c r="DP219" s="56"/>
      <c r="DQ219" s="485"/>
      <c r="DR219" s="491"/>
      <c r="DS219" s="492">
        <v>0</v>
      </c>
      <c r="DT219" s="490"/>
      <c r="DU219" s="56"/>
      <c r="DV219" s="485"/>
      <c r="DW219" s="491"/>
      <c r="DX219" s="492">
        <v>0</v>
      </c>
      <c r="DY219" s="490"/>
      <c r="DZ219" s="56"/>
      <c r="EA219" s="485"/>
      <c r="EB219" s="491"/>
      <c r="EC219" s="492">
        <v>0</v>
      </c>
      <c r="ED219" s="490"/>
      <c r="EE219" s="56"/>
      <c r="EF219" s="485"/>
      <c r="EG219" s="491"/>
      <c r="EH219" s="492">
        <v>0</v>
      </c>
      <c r="EI219" s="490"/>
      <c r="EJ219" s="56"/>
      <c r="EK219" s="485"/>
      <c r="EL219" s="488"/>
      <c r="EM219" s="492">
        <v>0</v>
      </c>
      <c r="EN219" s="490"/>
      <c r="EP219" s="144"/>
    </row>
    <row r="220" spans="4:146" hidden="1" x14ac:dyDescent="0.3">
      <c r="D220" s="144"/>
      <c r="F220" s="400"/>
      <c r="H220" s="56"/>
      <c r="I220" s="56"/>
      <c r="J220" s="56"/>
      <c r="K220" s="485"/>
      <c r="M220" s="56"/>
      <c r="N220" s="56"/>
      <c r="O220" s="56"/>
      <c r="P220" s="485"/>
      <c r="R220" s="56"/>
      <c r="S220" s="56"/>
      <c r="T220" s="56"/>
      <c r="U220" s="485"/>
      <c r="W220" s="56"/>
      <c r="X220" s="56"/>
      <c r="Y220" s="56"/>
      <c r="Z220" s="485"/>
      <c r="AB220" s="56"/>
      <c r="AC220" s="56"/>
      <c r="AD220" s="56"/>
      <c r="AE220" s="485"/>
      <c r="AG220" s="56"/>
      <c r="AH220" s="56"/>
      <c r="AI220" s="56"/>
      <c r="AJ220" s="485"/>
      <c r="AL220" s="56"/>
      <c r="AM220" s="56"/>
      <c r="AN220" s="56"/>
      <c r="AO220" s="485"/>
      <c r="AQ220" s="56"/>
      <c r="AR220" s="56"/>
      <c r="AS220" s="56"/>
      <c r="AT220" s="485"/>
      <c r="AV220" s="56"/>
      <c r="AW220" s="56"/>
      <c r="AX220" s="56"/>
      <c r="AY220" s="485"/>
      <c r="BA220" s="56"/>
      <c r="BB220" s="56"/>
      <c r="BC220" s="56"/>
      <c r="BD220" s="485"/>
      <c r="BF220" s="56"/>
      <c r="BG220" s="56"/>
      <c r="BH220" s="56"/>
      <c r="BI220" s="485"/>
      <c r="BK220" s="56"/>
      <c r="BL220" s="56"/>
      <c r="BM220" s="56"/>
      <c r="BN220" s="485"/>
      <c r="BP220" s="56"/>
      <c r="BQ220" s="56"/>
      <c r="BR220" s="56"/>
      <c r="BS220" s="485"/>
      <c r="BU220" s="56"/>
      <c r="BV220" s="56"/>
      <c r="BW220" s="56"/>
      <c r="BX220" s="485"/>
      <c r="BZ220" s="56"/>
      <c r="CA220" s="56"/>
      <c r="CB220" s="56"/>
      <c r="CC220" s="485"/>
      <c r="CE220" s="56"/>
      <c r="CF220" s="56"/>
      <c r="CG220" s="56"/>
      <c r="CH220" s="485"/>
      <c r="CJ220" s="56"/>
      <c r="CK220" s="56"/>
      <c r="CL220" s="56"/>
      <c r="CM220" s="485"/>
      <c r="CO220" s="56"/>
      <c r="CP220" s="56"/>
      <c r="CQ220" s="56"/>
      <c r="CR220" s="485"/>
      <c r="CT220" s="56"/>
      <c r="CU220" s="56"/>
      <c r="CV220" s="56"/>
      <c r="CW220" s="485"/>
      <c r="CY220" s="56"/>
      <c r="CZ220" s="56"/>
      <c r="DA220" s="56"/>
      <c r="DB220" s="485"/>
      <c r="DD220" s="56"/>
      <c r="DE220" s="56"/>
      <c r="DF220" s="56"/>
      <c r="DG220" s="485"/>
      <c r="DI220" s="56"/>
      <c r="DJ220" s="56"/>
      <c r="DK220" s="56"/>
      <c r="DL220" s="485"/>
      <c r="DN220" s="56"/>
      <c r="DO220" s="56"/>
      <c r="DP220" s="56"/>
      <c r="DQ220" s="485"/>
      <c r="DS220" s="56"/>
      <c r="DT220" s="56"/>
      <c r="DU220" s="56"/>
      <c r="DV220" s="485"/>
      <c r="DX220" s="56"/>
      <c r="DY220" s="56"/>
      <c r="DZ220" s="56"/>
      <c r="EA220" s="485"/>
      <c r="EC220" s="56"/>
      <c r="ED220" s="56"/>
      <c r="EE220" s="56"/>
      <c r="EF220" s="485"/>
      <c r="EH220" s="56"/>
      <c r="EI220" s="56"/>
      <c r="EJ220" s="56"/>
      <c r="EK220" s="485"/>
      <c r="EM220" s="56"/>
      <c r="EN220" s="56"/>
      <c r="EP220" s="144"/>
    </row>
    <row r="221" spans="4:146" hidden="1" x14ac:dyDescent="0.3">
      <c r="D221" s="144" t="s">
        <v>426</v>
      </c>
      <c r="F221" s="400"/>
      <c r="H221" s="56">
        <v>0</v>
      </c>
      <c r="I221" s="56"/>
      <c r="J221" s="56"/>
      <c r="K221" s="485"/>
      <c r="L221" s="56"/>
      <c r="M221" s="56">
        <v>0</v>
      </c>
      <c r="N221" s="56"/>
      <c r="O221" s="56"/>
      <c r="P221" s="485"/>
      <c r="Q221" s="56"/>
      <c r="R221" s="56">
        <v>0</v>
      </c>
      <c r="S221" s="56"/>
      <c r="T221" s="56"/>
      <c r="U221" s="485"/>
      <c r="V221" s="56"/>
      <c r="W221" s="56">
        <v>0</v>
      </c>
      <c r="X221" s="56"/>
      <c r="Y221" s="56"/>
      <c r="Z221" s="485"/>
      <c r="AA221" s="56"/>
      <c r="AB221" s="56">
        <v>0</v>
      </c>
      <c r="AC221" s="56"/>
      <c r="AD221" s="56"/>
      <c r="AE221" s="485"/>
      <c r="AF221" s="56"/>
      <c r="AG221" s="56">
        <v>0</v>
      </c>
      <c r="AH221" s="56"/>
      <c r="AI221" s="56"/>
      <c r="AJ221" s="485"/>
      <c r="AK221" s="56"/>
      <c r="AL221" s="56">
        <v>0</v>
      </c>
      <c r="AM221" s="56"/>
      <c r="AN221" s="56"/>
      <c r="AO221" s="485"/>
      <c r="AP221" s="56"/>
      <c r="AQ221" s="56">
        <v>0</v>
      </c>
      <c r="AR221" s="56"/>
      <c r="AS221" s="56"/>
      <c r="AT221" s="485"/>
      <c r="AU221" s="56"/>
      <c r="AV221" s="56">
        <v>0</v>
      </c>
      <c r="AW221" s="56"/>
      <c r="AX221" s="56"/>
      <c r="AY221" s="485"/>
      <c r="AZ221" s="56"/>
      <c r="BA221" s="56">
        <v>0</v>
      </c>
      <c r="BB221" s="56"/>
      <c r="BC221" s="56"/>
      <c r="BD221" s="485"/>
      <c r="BE221" s="56"/>
      <c r="BF221" s="56">
        <v>0</v>
      </c>
      <c r="BG221" s="56"/>
      <c r="BH221" s="56"/>
      <c r="BI221" s="485"/>
      <c r="BJ221" s="56"/>
      <c r="BK221" s="56">
        <v>0</v>
      </c>
      <c r="BL221" s="56"/>
      <c r="BM221" s="56"/>
      <c r="BN221" s="485"/>
      <c r="BO221" s="56"/>
      <c r="BP221" s="56">
        <v>0</v>
      </c>
      <c r="BQ221" s="56"/>
      <c r="BR221" s="56"/>
      <c r="BS221" s="485"/>
      <c r="BU221" s="56">
        <v>0</v>
      </c>
      <c r="BV221" s="56"/>
      <c r="BW221" s="56"/>
      <c r="BX221" s="485"/>
      <c r="BZ221" s="56">
        <v>0</v>
      </c>
      <c r="CA221" s="56"/>
      <c r="CB221" s="56"/>
      <c r="CC221" s="485"/>
      <c r="CD221" s="56"/>
      <c r="CE221" s="56">
        <v>0</v>
      </c>
      <c r="CF221" s="56"/>
      <c r="CG221" s="56"/>
      <c r="CH221" s="485"/>
      <c r="CI221" s="56"/>
      <c r="CJ221" s="56">
        <v>0</v>
      </c>
      <c r="CK221" s="56"/>
      <c r="CL221" s="56"/>
      <c r="CM221" s="485"/>
      <c r="CN221" s="56"/>
      <c r="CO221" s="56">
        <v>0</v>
      </c>
      <c r="CP221" s="56"/>
      <c r="CQ221" s="56"/>
      <c r="CR221" s="485"/>
      <c r="CS221" s="56"/>
      <c r="CT221" s="56">
        <v>0</v>
      </c>
      <c r="CU221" s="56"/>
      <c r="CV221" s="56"/>
      <c r="CW221" s="485"/>
      <c r="CX221" s="56"/>
      <c r="CY221" s="56">
        <v>0</v>
      </c>
      <c r="CZ221" s="56"/>
      <c r="DA221" s="56"/>
      <c r="DB221" s="485"/>
      <c r="DC221" s="56"/>
      <c r="DD221" s="56">
        <v>0</v>
      </c>
      <c r="DE221" s="56"/>
      <c r="DF221" s="56"/>
      <c r="DG221" s="485"/>
      <c r="DH221" s="56"/>
      <c r="DI221" s="56">
        <v>0</v>
      </c>
      <c r="DJ221" s="56"/>
      <c r="DK221" s="56"/>
      <c r="DL221" s="485"/>
      <c r="DM221" s="56"/>
      <c r="DN221" s="56">
        <v>0</v>
      </c>
      <c r="DO221" s="56"/>
      <c r="DP221" s="56"/>
      <c r="DQ221" s="485"/>
      <c r="DR221" s="56"/>
      <c r="DS221" s="56">
        <v>0</v>
      </c>
      <c r="DT221" s="56"/>
      <c r="DU221" s="56"/>
      <c r="DV221" s="485"/>
      <c r="DW221" s="56"/>
      <c r="DX221" s="56">
        <v>0</v>
      </c>
      <c r="DY221" s="56"/>
      <c r="DZ221" s="56"/>
      <c r="EA221" s="485"/>
      <c r="EB221" s="56"/>
      <c r="EC221" s="56">
        <v>0</v>
      </c>
      <c r="ED221" s="56"/>
      <c r="EE221" s="56"/>
      <c r="EF221" s="485"/>
      <c r="EG221" s="56"/>
      <c r="EH221" s="56">
        <v>0</v>
      </c>
      <c r="EI221" s="56"/>
      <c r="EJ221" s="56"/>
      <c r="EK221" s="485"/>
      <c r="EM221" s="56">
        <v>0</v>
      </c>
      <c r="EN221" s="56"/>
      <c r="EP221" s="144"/>
    </row>
    <row r="222" spans="4:146" hidden="1" x14ac:dyDescent="0.3">
      <c r="D222" s="144" t="s">
        <v>362</v>
      </c>
      <c r="F222" s="400"/>
      <c r="G222" s="488"/>
      <c r="H222" s="492">
        <v>0</v>
      </c>
      <c r="I222" s="490"/>
      <c r="J222" s="56"/>
      <c r="K222" s="485"/>
      <c r="L222" s="488"/>
      <c r="M222" s="492">
        <v>0</v>
      </c>
      <c r="N222" s="490"/>
      <c r="O222" s="56"/>
      <c r="P222" s="485"/>
      <c r="Q222" s="491"/>
      <c r="R222" s="492">
        <v>0</v>
      </c>
      <c r="S222" s="490"/>
      <c r="T222" s="56"/>
      <c r="U222" s="485"/>
      <c r="V222" s="491"/>
      <c r="W222" s="492">
        <v>0</v>
      </c>
      <c r="X222" s="490"/>
      <c r="Y222" s="56"/>
      <c r="Z222" s="485"/>
      <c r="AA222" s="491"/>
      <c r="AB222" s="492">
        <v>0</v>
      </c>
      <c r="AC222" s="490"/>
      <c r="AD222" s="56"/>
      <c r="AE222" s="485"/>
      <c r="AF222" s="491"/>
      <c r="AG222" s="492">
        <v>0</v>
      </c>
      <c r="AH222" s="490"/>
      <c r="AI222" s="56"/>
      <c r="AJ222" s="485"/>
      <c r="AK222" s="491"/>
      <c r="AL222" s="492">
        <v>0</v>
      </c>
      <c r="AM222" s="490"/>
      <c r="AN222" s="56"/>
      <c r="AO222" s="485"/>
      <c r="AP222" s="491"/>
      <c r="AQ222" s="492">
        <v>0</v>
      </c>
      <c r="AR222" s="490"/>
      <c r="AS222" s="56"/>
      <c r="AT222" s="485"/>
      <c r="AU222" s="491"/>
      <c r="AV222" s="492">
        <v>0</v>
      </c>
      <c r="AW222" s="490"/>
      <c r="AX222" s="56"/>
      <c r="AY222" s="485"/>
      <c r="AZ222" s="491"/>
      <c r="BA222" s="492">
        <v>0</v>
      </c>
      <c r="BB222" s="490"/>
      <c r="BC222" s="56"/>
      <c r="BD222" s="485"/>
      <c r="BE222" s="491"/>
      <c r="BF222" s="492">
        <v>0</v>
      </c>
      <c r="BG222" s="490"/>
      <c r="BH222" s="56"/>
      <c r="BI222" s="485"/>
      <c r="BJ222" s="491"/>
      <c r="BK222" s="492">
        <v>0</v>
      </c>
      <c r="BL222" s="490"/>
      <c r="BM222" s="56"/>
      <c r="BN222" s="485"/>
      <c r="BO222" s="491"/>
      <c r="BP222" s="492">
        <v>0</v>
      </c>
      <c r="BQ222" s="490"/>
      <c r="BR222" s="56"/>
      <c r="BS222" s="485"/>
      <c r="BT222" s="488"/>
      <c r="BU222" s="492">
        <v>0</v>
      </c>
      <c r="BV222" s="490"/>
      <c r="BW222" s="56"/>
      <c r="BX222" s="485"/>
      <c r="BY222" s="488"/>
      <c r="BZ222" s="492">
        <v>0</v>
      </c>
      <c r="CA222" s="490"/>
      <c r="CB222" s="56"/>
      <c r="CC222" s="485"/>
      <c r="CD222" s="488"/>
      <c r="CE222" s="492">
        <v>0</v>
      </c>
      <c r="CF222" s="490"/>
      <c r="CG222" s="56"/>
      <c r="CH222" s="485"/>
      <c r="CI222" s="491"/>
      <c r="CJ222" s="492">
        <v>0</v>
      </c>
      <c r="CK222" s="490"/>
      <c r="CL222" s="56"/>
      <c r="CM222" s="485"/>
      <c r="CN222" s="491"/>
      <c r="CO222" s="492">
        <v>0</v>
      </c>
      <c r="CP222" s="490"/>
      <c r="CQ222" s="56"/>
      <c r="CR222" s="485"/>
      <c r="CS222" s="491"/>
      <c r="CT222" s="492">
        <v>0</v>
      </c>
      <c r="CU222" s="490"/>
      <c r="CV222" s="56"/>
      <c r="CW222" s="485"/>
      <c r="CX222" s="491"/>
      <c r="CY222" s="492">
        <v>0</v>
      </c>
      <c r="CZ222" s="490"/>
      <c r="DA222" s="56"/>
      <c r="DB222" s="485"/>
      <c r="DC222" s="491"/>
      <c r="DD222" s="492">
        <v>0</v>
      </c>
      <c r="DE222" s="490"/>
      <c r="DF222" s="56"/>
      <c r="DG222" s="485"/>
      <c r="DH222" s="491"/>
      <c r="DI222" s="492">
        <v>0</v>
      </c>
      <c r="DJ222" s="490"/>
      <c r="DK222" s="56"/>
      <c r="DL222" s="485"/>
      <c r="DM222" s="491"/>
      <c r="DN222" s="492">
        <v>0</v>
      </c>
      <c r="DO222" s="490"/>
      <c r="DP222" s="56"/>
      <c r="DQ222" s="485"/>
      <c r="DR222" s="491"/>
      <c r="DS222" s="492">
        <v>0</v>
      </c>
      <c r="DT222" s="490"/>
      <c r="DU222" s="56"/>
      <c r="DV222" s="485"/>
      <c r="DW222" s="491"/>
      <c r="DX222" s="492">
        <v>0</v>
      </c>
      <c r="DY222" s="490"/>
      <c r="DZ222" s="56"/>
      <c r="EA222" s="485"/>
      <c r="EB222" s="491"/>
      <c r="EC222" s="492">
        <v>0</v>
      </c>
      <c r="ED222" s="490"/>
      <c r="EE222" s="56"/>
      <c r="EF222" s="485"/>
      <c r="EG222" s="491"/>
      <c r="EH222" s="492">
        <v>0</v>
      </c>
      <c r="EI222" s="490"/>
      <c r="EJ222" s="56"/>
      <c r="EK222" s="485"/>
      <c r="EL222" s="488"/>
      <c r="EM222" s="492">
        <v>0</v>
      </c>
      <c r="EN222" s="490"/>
      <c r="EP222" s="144"/>
    </row>
    <row r="223" spans="4:146" hidden="1" x14ac:dyDescent="0.3">
      <c r="D223" s="498"/>
      <c r="F223" s="400"/>
      <c r="H223" s="56"/>
      <c r="I223" s="56"/>
      <c r="J223" s="56"/>
      <c r="K223" s="485"/>
      <c r="L223" s="56"/>
      <c r="M223" s="56"/>
      <c r="N223" s="56"/>
      <c r="O223" s="56"/>
      <c r="P223" s="485"/>
      <c r="Q223" s="56"/>
      <c r="R223" s="56"/>
      <c r="S223" s="56"/>
      <c r="T223" s="56"/>
      <c r="U223" s="485"/>
      <c r="V223" s="56"/>
      <c r="W223" s="56"/>
      <c r="X223" s="56"/>
      <c r="Y223" s="56"/>
      <c r="Z223" s="485"/>
      <c r="AA223" s="56"/>
      <c r="AB223" s="56"/>
      <c r="AC223" s="56"/>
      <c r="AD223" s="56"/>
      <c r="AE223" s="485"/>
      <c r="AF223" s="56"/>
      <c r="AG223" s="56"/>
      <c r="AH223" s="56"/>
      <c r="AI223" s="56"/>
      <c r="AJ223" s="485"/>
      <c r="AK223" s="56"/>
      <c r="AL223" s="56"/>
      <c r="AM223" s="56"/>
      <c r="AN223" s="56"/>
      <c r="AO223" s="485"/>
      <c r="AP223" s="56"/>
      <c r="AQ223" s="56"/>
      <c r="AR223" s="56"/>
      <c r="AS223" s="56"/>
      <c r="AT223" s="485"/>
      <c r="AU223" s="56"/>
      <c r="AV223" s="56"/>
      <c r="AW223" s="56"/>
      <c r="AX223" s="56"/>
      <c r="AY223" s="485"/>
      <c r="AZ223" s="56"/>
      <c r="BA223" s="56"/>
      <c r="BB223" s="56"/>
      <c r="BC223" s="56"/>
      <c r="BD223" s="485"/>
      <c r="BE223" s="56"/>
      <c r="BF223" s="56"/>
      <c r="BG223" s="56"/>
      <c r="BH223" s="56"/>
      <c r="BI223" s="485"/>
      <c r="BJ223" s="56"/>
      <c r="BK223" s="56"/>
      <c r="BL223" s="56"/>
      <c r="BM223" s="56"/>
      <c r="BN223" s="485"/>
      <c r="BO223" s="56"/>
      <c r="BP223" s="56"/>
      <c r="BQ223" s="56"/>
      <c r="BR223" s="56"/>
      <c r="BS223" s="485"/>
      <c r="BT223" s="56"/>
      <c r="BU223" s="56"/>
      <c r="BV223" s="56"/>
      <c r="BW223" s="56"/>
      <c r="BX223" s="485"/>
      <c r="BY223" s="56"/>
      <c r="BZ223" s="56"/>
      <c r="CA223" s="56"/>
      <c r="CB223" s="56"/>
      <c r="CC223" s="485"/>
      <c r="CD223" s="56"/>
      <c r="CE223" s="56"/>
      <c r="CF223" s="56"/>
      <c r="CG223" s="56"/>
      <c r="CH223" s="485"/>
      <c r="CI223" s="56"/>
      <c r="CJ223" s="56"/>
      <c r="CK223" s="56"/>
      <c r="CL223" s="56"/>
      <c r="CM223" s="485"/>
      <c r="CN223" s="56"/>
      <c r="CO223" s="56"/>
      <c r="CP223" s="56"/>
      <c r="CQ223" s="56"/>
      <c r="CR223" s="485"/>
      <c r="CS223" s="56"/>
      <c r="CT223" s="56"/>
      <c r="CU223" s="56"/>
      <c r="CV223" s="56"/>
      <c r="CW223" s="485"/>
      <c r="CX223" s="56"/>
      <c r="CY223" s="56"/>
      <c r="CZ223" s="56"/>
      <c r="DA223" s="56"/>
      <c r="DB223" s="485"/>
      <c r="DC223" s="56"/>
      <c r="DD223" s="56"/>
      <c r="DE223" s="56"/>
      <c r="DF223" s="56"/>
      <c r="DG223" s="485"/>
      <c r="DH223" s="56"/>
      <c r="DI223" s="56"/>
      <c r="DJ223" s="56"/>
      <c r="DK223" s="56"/>
      <c r="DL223" s="485"/>
      <c r="DM223" s="56"/>
      <c r="DN223" s="56"/>
      <c r="DO223" s="56"/>
      <c r="DP223" s="56"/>
      <c r="DQ223" s="485"/>
      <c r="DR223" s="56"/>
      <c r="DS223" s="56"/>
      <c r="DT223" s="56"/>
      <c r="DU223" s="56"/>
      <c r="DV223" s="485"/>
      <c r="DW223" s="56"/>
      <c r="DX223" s="56"/>
      <c r="DY223" s="56"/>
      <c r="DZ223" s="56"/>
      <c r="EA223" s="485"/>
      <c r="EB223" s="56"/>
      <c r="EC223" s="56"/>
      <c r="ED223" s="56"/>
      <c r="EE223" s="56"/>
      <c r="EF223" s="485"/>
      <c r="EG223" s="56"/>
      <c r="EH223" s="56"/>
      <c r="EI223" s="56"/>
      <c r="EJ223" s="56"/>
      <c r="EK223" s="485"/>
      <c r="EL223" s="56"/>
      <c r="EM223" s="56"/>
      <c r="EO223" s="499"/>
      <c r="EP223" s="144"/>
    </row>
    <row r="224" spans="4:146" s="145" customFormat="1" hidden="1" x14ac:dyDescent="0.3">
      <c r="D224" s="201" t="s">
        <v>466</v>
      </c>
      <c r="F224" s="402"/>
      <c r="H224" s="49">
        <v>0</v>
      </c>
      <c r="I224" s="49"/>
      <c r="J224" s="49"/>
      <c r="K224" s="118"/>
      <c r="L224" s="49"/>
      <c r="M224" s="49">
        <v>0</v>
      </c>
      <c r="N224" s="49"/>
      <c r="O224" s="49"/>
      <c r="P224" s="118"/>
      <c r="Q224" s="49"/>
      <c r="R224" s="49">
        <v>0</v>
      </c>
      <c r="S224" s="49"/>
      <c r="T224" s="49"/>
      <c r="U224" s="118"/>
      <c r="V224" s="49"/>
      <c r="W224" s="49">
        <v>0</v>
      </c>
      <c r="X224" s="49"/>
      <c r="Y224" s="49"/>
      <c r="Z224" s="118"/>
      <c r="AA224" s="49"/>
      <c r="AB224" s="49">
        <v>0</v>
      </c>
      <c r="AC224" s="49"/>
      <c r="AD224" s="49"/>
      <c r="AE224" s="118"/>
      <c r="AF224" s="49"/>
      <c r="AG224" s="49">
        <v>0</v>
      </c>
      <c r="AH224" s="49"/>
      <c r="AI224" s="49"/>
      <c r="AJ224" s="118"/>
      <c r="AK224" s="49"/>
      <c r="AL224" s="49">
        <v>0</v>
      </c>
      <c r="AM224" s="49"/>
      <c r="AN224" s="49"/>
      <c r="AO224" s="118"/>
      <c r="AP224" s="49"/>
      <c r="AQ224" s="49">
        <v>0</v>
      </c>
      <c r="AR224" s="49"/>
      <c r="AS224" s="49"/>
      <c r="AT224" s="118"/>
      <c r="AU224" s="49"/>
      <c r="AV224" s="49">
        <v>0</v>
      </c>
      <c r="AW224" s="49"/>
      <c r="AX224" s="49"/>
      <c r="AY224" s="118"/>
      <c r="AZ224" s="49"/>
      <c r="BA224" s="49">
        <v>0</v>
      </c>
      <c r="BB224" s="49"/>
      <c r="BC224" s="49"/>
      <c r="BD224" s="118"/>
      <c r="BE224" s="49"/>
      <c r="BF224" s="49">
        <v>0</v>
      </c>
      <c r="BG224" s="49"/>
      <c r="BH224" s="49"/>
      <c r="BI224" s="118"/>
      <c r="BJ224" s="49"/>
      <c r="BK224" s="49">
        <v>0</v>
      </c>
      <c r="BL224" s="49"/>
      <c r="BM224" s="49"/>
      <c r="BN224" s="118"/>
      <c r="BO224" s="49"/>
      <c r="BP224" s="49">
        <v>0</v>
      </c>
      <c r="BQ224" s="49"/>
      <c r="BR224" s="49"/>
      <c r="BS224" s="118"/>
      <c r="BT224" s="49"/>
      <c r="BU224" s="49">
        <v>0</v>
      </c>
      <c r="BV224" s="49"/>
      <c r="BW224" s="49"/>
      <c r="BX224" s="118"/>
      <c r="BY224" s="49"/>
      <c r="BZ224" s="49">
        <v>0</v>
      </c>
      <c r="CA224" s="49"/>
      <c r="CB224" s="49"/>
      <c r="CC224" s="118"/>
      <c r="CD224" s="49"/>
      <c r="CE224" s="49">
        <v>0</v>
      </c>
      <c r="CF224" s="49"/>
      <c r="CG224" s="49"/>
      <c r="CH224" s="118"/>
      <c r="CI224" s="49"/>
      <c r="CJ224" s="49">
        <v>0</v>
      </c>
      <c r="CK224" s="49"/>
      <c r="CL224" s="49"/>
      <c r="CM224" s="118"/>
      <c r="CN224" s="49"/>
      <c r="CO224" s="49">
        <v>0</v>
      </c>
      <c r="CP224" s="49"/>
      <c r="CQ224" s="49"/>
      <c r="CR224" s="118"/>
      <c r="CS224" s="49"/>
      <c r="CT224" s="49">
        <v>0</v>
      </c>
      <c r="CU224" s="49"/>
      <c r="CV224" s="49"/>
      <c r="CW224" s="118"/>
      <c r="CX224" s="49"/>
      <c r="CY224" s="49">
        <v>0</v>
      </c>
      <c r="CZ224" s="49"/>
      <c r="DA224" s="49"/>
      <c r="DB224" s="118"/>
      <c r="DC224" s="49"/>
      <c r="DD224" s="49">
        <v>0</v>
      </c>
      <c r="DE224" s="49"/>
      <c r="DF224" s="49"/>
      <c r="DG224" s="118"/>
      <c r="DH224" s="49"/>
      <c r="DI224" s="49">
        <v>0</v>
      </c>
      <c r="DJ224" s="49"/>
      <c r="DK224" s="49"/>
      <c r="DL224" s="118"/>
      <c r="DM224" s="49"/>
      <c r="DN224" s="49">
        <v>0</v>
      </c>
      <c r="DO224" s="49"/>
      <c r="DP224" s="49"/>
      <c r="DQ224" s="118"/>
      <c r="DR224" s="49"/>
      <c r="DS224" s="49">
        <v>0</v>
      </c>
      <c r="DT224" s="49"/>
      <c r="DU224" s="49"/>
      <c r="DV224" s="118"/>
      <c r="DW224" s="49"/>
      <c r="DX224" s="49">
        <v>0</v>
      </c>
      <c r="DY224" s="49"/>
      <c r="DZ224" s="49"/>
      <c r="EA224" s="118"/>
      <c r="EB224" s="49"/>
      <c r="EC224" s="49">
        <v>0</v>
      </c>
      <c r="ED224" s="49"/>
      <c r="EE224" s="49"/>
      <c r="EF224" s="118"/>
      <c r="EG224" s="49"/>
      <c r="EH224" s="49">
        <v>0</v>
      </c>
      <c r="EI224" s="49"/>
      <c r="EJ224" s="56"/>
      <c r="EK224" s="485"/>
      <c r="EL224" s="49"/>
      <c r="EM224" s="49">
        <v>0</v>
      </c>
      <c r="EP224" s="201"/>
    </row>
    <row r="225" spans="4:146" hidden="1" x14ac:dyDescent="0.3">
      <c r="D225" s="144" t="s">
        <v>362</v>
      </c>
      <c r="F225" s="400"/>
      <c r="G225" s="406"/>
      <c r="H225" s="483">
        <v>0</v>
      </c>
      <c r="I225" s="484"/>
      <c r="J225" s="56"/>
      <c r="K225" s="485"/>
      <c r="L225" s="486"/>
      <c r="M225" s="483">
        <v>0</v>
      </c>
      <c r="N225" s="484"/>
      <c r="O225" s="56"/>
      <c r="P225" s="485"/>
      <c r="Q225" s="486"/>
      <c r="R225" s="483">
        <v>0</v>
      </c>
      <c r="S225" s="484"/>
      <c r="T225" s="56"/>
      <c r="U225" s="485"/>
      <c r="V225" s="486"/>
      <c r="W225" s="483">
        <v>0</v>
      </c>
      <c r="X225" s="484"/>
      <c r="Y225" s="56"/>
      <c r="Z225" s="485"/>
      <c r="AA225" s="486"/>
      <c r="AB225" s="483">
        <v>0</v>
      </c>
      <c r="AC225" s="484"/>
      <c r="AD225" s="56"/>
      <c r="AE225" s="485"/>
      <c r="AF225" s="486"/>
      <c r="AG225" s="483">
        <v>0</v>
      </c>
      <c r="AH225" s="484"/>
      <c r="AI225" s="56"/>
      <c r="AJ225" s="485"/>
      <c r="AK225" s="486"/>
      <c r="AL225" s="483">
        <v>0</v>
      </c>
      <c r="AM225" s="484"/>
      <c r="AN225" s="56"/>
      <c r="AO225" s="485"/>
      <c r="AP225" s="486"/>
      <c r="AQ225" s="483">
        <v>0</v>
      </c>
      <c r="AR225" s="484"/>
      <c r="AS225" s="56"/>
      <c r="AT225" s="485"/>
      <c r="AU225" s="486"/>
      <c r="AV225" s="483">
        <v>0</v>
      </c>
      <c r="AW225" s="484"/>
      <c r="AX225" s="56"/>
      <c r="AY225" s="485"/>
      <c r="AZ225" s="486"/>
      <c r="BA225" s="483">
        <v>0</v>
      </c>
      <c r="BB225" s="484"/>
      <c r="BC225" s="56"/>
      <c r="BD225" s="485"/>
      <c r="BE225" s="486"/>
      <c r="BF225" s="483">
        <v>0</v>
      </c>
      <c r="BG225" s="484"/>
      <c r="BH225" s="56"/>
      <c r="BI225" s="485"/>
      <c r="BJ225" s="486"/>
      <c r="BK225" s="483">
        <v>0</v>
      </c>
      <c r="BL225" s="484"/>
      <c r="BM225" s="56"/>
      <c r="BN225" s="485"/>
      <c r="BO225" s="486"/>
      <c r="BP225" s="483">
        <v>0</v>
      </c>
      <c r="BQ225" s="484"/>
      <c r="BR225" s="56"/>
      <c r="BS225" s="485"/>
      <c r="BT225" s="486"/>
      <c r="BU225" s="483">
        <v>0</v>
      </c>
      <c r="BV225" s="484"/>
      <c r="BW225" s="56"/>
      <c r="BX225" s="485"/>
      <c r="BY225" s="486"/>
      <c r="BZ225" s="483">
        <v>0</v>
      </c>
      <c r="CA225" s="484"/>
      <c r="CB225" s="56"/>
      <c r="CC225" s="485"/>
      <c r="CD225" s="486"/>
      <c r="CE225" s="483">
        <v>0</v>
      </c>
      <c r="CF225" s="484"/>
      <c r="CG225" s="56"/>
      <c r="CH225" s="485"/>
      <c r="CI225" s="486"/>
      <c r="CJ225" s="483">
        <v>0</v>
      </c>
      <c r="CK225" s="484"/>
      <c r="CL225" s="56"/>
      <c r="CM225" s="485"/>
      <c r="CN225" s="486"/>
      <c r="CO225" s="483">
        <v>0</v>
      </c>
      <c r="CP225" s="484"/>
      <c r="CQ225" s="56"/>
      <c r="CR225" s="485"/>
      <c r="CS225" s="486"/>
      <c r="CT225" s="483">
        <v>0</v>
      </c>
      <c r="CU225" s="484"/>
      <c r="CV225" s="56"/>
      <c r="CW225" s="485"/>
      <c r="CX225" s="486"/>
      <c r="CY225" s="483">
        <v>0</v>
      </c>
      <c r="CZ225" s="484"/>
      <c r="DA225" s="56"/>
      <c r="DB225" s="485"/>
      <c r="DC225" s="486"/>
      <c r="DD225" s="483">
        <v>0</v>
      </c>
      <c r="DE225" s="484"/>
      <c r="DF225" s="56"/>
      <c r="DG225" s="485"/>
      <c r="DH225" s="486"/>
      <c r="DI225" s="483">
        <v>0</v>
      </c>
      <c r="DJ225" s="484"/>
      <c r="DK225" s="56"/>
      <c r="DL225" s="485"/>
      <c r="DM225" s="486"/>
      <c r="DN225" s="483">
        <v>0</v>
      </c>
      <c r="DO225" s="484"/>
      <c r="DP225" s="56"/>
      <c r="DQ225" s="485"/>
      <c r="DR225" s="486"/>
      <c r="DS225" s="483">
        <v>0</v>
      </c>
      <c r="DT225" s="484"/>
      <c r="DU225" s="56"/>
      <c r="DV225" s="485"/>
      <c r="DW225" s="486"/>
      <c r="DX225" s="483">
        <v>0</v>
      </c>
      <c r="DY225" s="484"/>
      <c r="DZ225" s="56"/>
      <c r="EA225" s="485"/>
      <c r="EB225" s="486"/>
      <c r="EC225" s="483">
        <v>0</v>
      </c>
      <c r="ED225" s="484"/>
      <c r="EE225" s="56"/>
      <c r="EF225" s="485"/>
      <c r="EG225" s="486"/>
      <c r="EH225" s="483">
        <v>0</v>
      </c>
      <c r="EI225" s="484"/>
      <c r="EJ225" s="56"/>
      <c r="EK225" s="485"/>
      <c r="EL225" s="486"/>
      <c r="EM225" s="483">
        <v>0</v>
      </c>
      <c r="EN225" s="484"/>
      <c r="EP225" s="144"/>
    </row>
    <row r="226" spans="4:146" hidden="1" x14ac:dyDescent="0.3">
      <c r="D226" s="144" t="s">
        <v>467</v>
      </c>
      <c r="F226" s="400"/>
      <c r="G226" s="400"/>
      <c r="H226" s="56">
        <v>0</v>
      </c>
      <c r="I226" s="55"/>
      <c r="J226" s="56"/>
      <c r="K226" s="485"/>
      <c r="L226" s="485"/>
      <c r="M226" s="56">
        <v>0</v>
      </c>
      <c r="N226" s="55"/>
      <c r="O226" s="56"/>
      <c r="P226" s="485"/>
      <c r="Q226" s="485"/>
      <c r="R226" s="56">
        <v>0</v>
      </c>
      <c r="S226" s="55"/>
      <c r="T226" s="56"/>
      <c r="U226" s="485"/>
      <c r="V226" s="485"/>
      <c r="W226" s="56">
        <v>0</v>
      </c>
      <c r="X226" s="55"/>
      <c r="Y226" s="56"/>
      <c r="Z226" s="485"/>
      <c r="AA226" s="485"/>
      <c r="AB226" s="56">
        <v>0</v>
      </c>
      <c r="AC226" s="55"/>
      <c r="AD226" s="56"/>
      <c r="AE226" s="485"/>
      <c r="AF226" s="485"/>
      <c r="AG226" s="56">
        <v>0</v>
      </c>
      <c r="AH226" s="55"/>
      <c r="AI226" s="56"/>
      <c r="AJ226" s="485"/>
      <c r="AK226" s="485"/>
      <c r="AL226" s="56">
        <v>0</v>
      </c>
      <c r="AM226" s="55"/>
      <c r="AN226" s="56"/>
      <c r="AO226" s="485"/>
      <c r="AP226" s="485"/>
      <c r="AQ226" s="56">
        <v>0</v>
      </c>
      <c r="AR226" s="55"/>
      <c r="AS226" s="56"/>
      <c r="AT226" s="485"/>
      <c r="AU226" s="485"/>
      <c r="AV226" s="56">
        <v>0</v>
      </c>
      <c r="AW226" s="55"/>
      <c r="AX226" s="56"/>
      <c r="AY226" s="485"/>
      <c r="AZ226" s="485"/>
      <c r="BA226" s="56">
        <v>0</v>
      </c>
      <c r="BB226" s="55"/>
      <c r="BC226" s="56"/>
      <c r="BD226" s="485"/>
      <c r="BE226" s="485"/>
      <c r="BF226" s="56">
        <v>0</v>
      </c>
      <c r="BG226" s="55"/>
      <c r="BH226" s="56"/>
      <c r="BI226" s="485"/>
      <c r="BJ226" s="485"/>
      <c r="BK226" s="56">
        <v>0</v>
      </c>
      <c r="BL226" s="55"/>
      <c r="BM226" s="56"/>
      <c r="BN226" s="485"/>
      <c r="BO226" s="485"/>
      <c r="BP226" s="56">
        <v>0</v>
      </c>
      <c r="BQ226" s="55"/>
      <c r="BR226" s="56"/>
      <c r="BS226" s="485"/>
      <c r="BT226" s="485"/>
      <c r="BU226" s="56">
        <v>0</v>
      </c>
      <c r="BV226" s="55"/>
      <c r="BW226" s="56"/>
      <c r="BX226" s="485"/>
      <c r="BY226" s="485"/>
      <c r="BZ226" s="56">
        <v>0</v>
      </c>
      <c r="CA226" s="55"/>
      <c r="CB226" s="56"/>
      <c r="CC226" s="485"/>
      <c r="CD226" s="485"/>
      <c r="CE226" s="56">
        <v>0</v>
      </c>
      <c r="CF226" s="55"/>
      <c r="CG226" s="56"/>
      <c r="CH226" s="485"/>
      <c r="CI226" s="485"/>
      <c r="CJ226" s="56">
        <v>0</v>
      </c>
      <c r="CK226" s="55"/>
      <c r="CL226" s="56"/>
      <c r="CM226" s="485"/>
      <c r="CN226" s="485"/>
      <c r="CO226" s="56">
        <v>0</v>
      </c>
      <c r="CP226" s="55"/>
      <c r="CQ226" s="56"/>
      <c r="CR226" s="485"/>
      <c r="CS226" s="485"/>
      <c r="CT226" s="56">
        <v>0</v>
      </c>
      <c r="CU226" s="55"/>
      <c r="CV226" s="56"/>
      <c r="CW226" s="485"/>
      <c r="CX226" s="485"/>
      <c r="CY226" s="56">
        <v>0</v>
      </c>
      <c r="CZ226" s="55"/>
      <c r="DA226" s="56"/>
      <c r="DB226" s="485"/>
      <c r="DC226" s="485"/>
      <c r="DD226" s="56">
        <v>0</v>
      </c>
      <c r="DE226" s="55"/>
      <c r="DF226" s="56"/>
      <c r="DG226" s="485"/>
      <c r="DH226" s="485"/>
      <c r="DI226" s="56">
        <v>0</v>
      </c>
      <c r="DJ226" s="55"/>
      <c r="DK226" s="56"/>
      <c r="DL226" s="485"/>
      <c r="DM226" s="485"/>
      <c r="DN226" s="56">
        <v>0</v>
      </c>
      <c r="DO226" s="55"/>
      <c r="DP226" s="56"/>
      <c r="DQ226" s="485"/>
      <c r="DR226" s="485"/>
      <c r="DS226" s="56">
        <v>0</v>
      </c>
      <c r="DT226" s="55"/>
      <c r="DU226" s="56"/>
      <c r="DV226" s="485"/>
      <c r="DW226" s="485"/>
      <c r="DX226" s="56">
        <v>0</v>
      </c>
      <c r="DY226" s="55"/>
      <c r="DZ226" s="56"/>
      <c r="EA226" s="485"/>
      <c r="EB226" s="485"/>
      <c r="EC226" s="56">
        <v>0</v>
      </c>
      <c r="ED226" s="55"/>
      <c r="EE226" s="56"/>
      <c r="EF226" s="485"/>
      <c r="EG226" s="485"/>
      <c r="EH226" s="56">
        <v>0</v>
      </c>
      <c r="EI226" s="55"/>
      <c r="EJ226" s="56"/>
      <c r="EK226" s="485"/>
      <c r="EL226" s="485"/>
      <c r="EM226" s="56">
        <v>0</v>
      </c>
      <c r="EN226" s="55"/>
      <c r="EP226" s="144"/>
    </row>
    <row r="227" spans="4:146" hidden="1" x14ac:dyDescent="0.3">
      <c r="D227" s="144" t="s">
        <v>468</v>
      </c>
      <c r="F227" s="400"/>
      <c r="G227" s="420"/>
      <c r="H227" s="121">
        <v>0</v>
      </c>
      <c r="I227" s="120"/>
      <c r="J227" s="56"/>
      <c r="K227" s="485"/>
      <c r="L227" s="494"/>
      <c r="M227" s="121">
        <v>0</v>
      </c>
      <c r="N227" s="120"/>
      <c r="O227" s="56"/>
      <c r="P227" s="485"/>
      <c r="Q227" s="494"/>
      <c r="R227" s="121">
        <v>0</v>
      </c>
      <c r="S227" s="120"/>
      <c r="T227" s="56"/>
      <c r="U227" s="485"/>
      <c r="V227" s="494"/>
      <c r="W227" s="121">
        <v>0</v>
      </c>
      <c r="X227" s="120"/>
      <c r="Y227" s="56"/>
      <c r="Z227" s="485"/>
      <c r="AA227" s="494"/>
      <c r="AB227" s="121">
        <v>0</v>
      </c>
      <c r="AC227" s="120"/>
      <c r="AD227" s="56"/>
      <c r="AE227" s="485"/>
      <c r="AF227" s="494"/>
      <c r="AG227" s="121">
        <v>0</v>
      </c>
      <c r="AH227" s="120"/>
      <c r="AI227" s="56"/>
      <c r="AJ227" s="485"/>
      <c r="AK227" s="494"/>
      <c r="AL227" s="121">
        <v>0</v>
      </c>
      <c r="AM227" s="120"/>
      <c r="AN227" s="56"/>
      <c r="AO227" s="485"/>
      <c r="AP227" s="494"/>
      <c r="AQ227" s="121">
        <v>0</v>
      </c>
      <c r="AR227" s="120"/>
      <c r="AS227" s="56"/>
      <c r="AT227" s="485"/>
      <c r="AU227" s="494"/>
      <c r="AV227" s="121">
        <v>0</v>
      </c>
      <c r="AW227" s="120"/>
      <c r="AX227" s="56"/>
      <c r="AY227" s="485"/>
      <c r="AZ227" s="494"/>
      <c r="BA227" s="121">
        <v>0</v>
      </c>
      <c r="BB227" s="120"/>
      <c r="BC227" s="56"/>
      <c r="BD227" s="485"/>
      <c r="BE227" s="494"/>
      <c r="BF227" s="121">
        <v>0</v>
      </c>
      <c r="BG227" s="120"/>
      <c r="BH227" s="56"/>
      <c r="BI227" s="485"/>
      <c r="BJ227" s="494"/>
      <c r="BK227" s="121">
        <v>0</v>
      </c>
      <c r="BL227" s="120"/>
      <c r="BM227" s="56"/>
      <c r="BN227" s="485"/>
      <c r="BO227" s="494"/>
      <c r="BP227" s="121">
        <v>0</v>
      </c>
      <c r="BQ227" s="120"/>
      <c r="BR227" s="56"/>
      <c r="BS227" s="485"/>
      <c r="BT227" s="494"/>
      <c r="BU227" s="121">
        <v>0</v>
      </c>
      <c r="BV227" s="120"/>
      <c r="BW227" s="56"/>
      <c r="BX227" s="485"/>
      <c r="BY227" s="494"/>
      <c r="BZ227" s="121">
        <v>0</v>
      </c>
      <c r="CA227" s="120"/>
      <c r="CB227" s="56"/>
      <c r="CC227" s="485"/>
      <c r="CD227" s="494"/>
      <c r="CE227" s="121">
        <v>0</v>
      </c>
      <c r="CF227" s="120"/>
      <c r="CG227" s="56"/>
      <c r="CH227" s="485"/>
      <c r="CI227" s="494"/>
      <c r="CJ227" s="121">
        <v>0</v>
      </c>
      <c r="CK227" s="120"/>
      <c r="CL227" s="56"/>
      <c r="CM227" s="485"/>
      <c r="CN227" s="494"/>
      <c r="CO227" s="121">
        <v>0</v>
      </c>
      <c r="CP227" s="120"/>
      <c r="CQ227" s="56"/>
      <c r="CR227" s="485"/>
      <c r="CS227" s="494"/>
      <c r="CT227" s="121">
        <v>0</v>
      </c>
      <c r="CU227" s="120"/>
      <c r="CV227" s="56"/>
      <c r="CW227" s="485"/>
      <c r="CX227" s="494"/>
      <c r="CY227" s="121">
        <v>0</v>
      </c>
      <c r="CZ227" s="120"/>
      <c r="DA227" s="56"/>
      <c r="DB227" s="485"/>
      <c r="DC227" s="494"/>
      <c r="DD227" s="121">
        <v>0</v>
      </c>
      <c r="DE227" s="120"/>
      <c r="DF227" s="56"/>
      <c r="DG227" s="485"/>
      <c r="DH227" s="494"/>
      <c r="DI227" s="121">
        <v>0</v>
      </c>
      <c r="DJ227" s="120"/>
      <c r="DK227" s="56"/>
      <c r="DL227" s="485"/>
      <c r="DM227" s="494"/>
      <c r="DN227" s="121">
        <v>0</v>
      </c>
      <c r="DO227" s="120"/>
      <c r="DP227" s="56"/>
      <c r="DQ227" s="485"/>
      <c r="DR227" s="494"/>
      <c r="DS227" s="121">
        <v>0</v>
      </c>
      <c r="DT227" s="120"/>
      <c r="DU227" s="56"/>
      <c r="DV227" s="485"/>
      <c r="DW227" s="494"/>
      <c r="DX227" s="121">
        <v>0</v>
      </c>
      <c r="DY227" s="120"/>
      <c r="DZ227" s="56"/>
      <c r="EA227" s="485"/>
      <c r="EB227" s="494"/>
      <c r="EC227" s="121">
        <v>0</v>
      </c>
      <c r="ED227" s="120"/>
      <c r="EE227" s="56"/>
      <c r="EF227" s="485"/>
      <c r="EG227" s="494"/>
      <c r="EH227" s="121">
        <v>0</v>
      </c>
      <c r="EI227" s="120"/>
      <c r="EJ227" s="56"/>
      <c r="EK227" s="485"/>
      <c r="EL227" s="494"/>
      <c r="EM227" s="121">
        <v>0</v>
      </c>
      <c r="EN227" s="120"/>
      <c r="EP227" s="144"/>
    </row>
    <row r="228" spans="4:146" hidden="1" x14ac:dyDescent="0.3">
      <c r="D228" s="144"/>
      <c r="F228" s="400"/>
      <c r="H228" s="56"/>
      <c r="I228" s="56"/>
      <c r="J228" s="56"/>
      <c r="K228" s="485"/>
      <c r="L228" s="56"/>
      <c r="M228" s="56"/>
      <c r="N228" s="56"/>
      <c r="O228" s="56"/>
      <c r="P228" s="485"/>
      <c r="Q228" s="56"/>
      <c r="R228" s="56"/>
      <c r="S228" s="56"/>
      <c r="T228" s="56"/>
      <c r="U228" s="485"/>
      <c r="V228" s="56"/>
      <c r="W228" s="56"/>
      <c r="X228" s="56"/>
      <c r="Y228" s="56"/>
      <c r="Z228" s="485"/>
      <c r="AA228" s="56"/>
      <c r="AB228" s="56"/>
      <c r="AC228" s="56"/>
      <c r="AD228" s="56"/>
      <c r="AE228" s="485"/>
      <c r="AF228" s="56"/>
      <c r="AG228" s="56"/>
      <c r="AH228" s="56"/>
      <c r="AI228" s="56"/>
      <c r="AJ228" s="485"/>
      <c r="AK228" s="56"/>
      <c r="AL228" s="56"/>
      <c r="AM228" s="56"/>
      <c r="AN228" s="56"/>
      <c r="AO228" s="485"/>
      <c r="AP228" s="56"/>
      <c r="AQ228" s="56"/>
      <c r="AR228" s="56"/>
      <c r="AS228" s="56"/>
      <c r="AT228" s="485"/>
      <c r="AU228" s="56"/>
      <c r="AV228" s="56"/>
      <c r="AW228" s="56"/>
      <c r="AX228" s="56"/>
      <c r="AY228" s="485"/>
      <c r="AZ228" s="56"/>
      <c r="BA228" s="56"/>
      <c r="BB228" s="56"/>
      <c r="BC228" s="56"/>
      <c r="BD228" s="485"/>
      <c r="BE228" s="56"/>
      <c r="BF228" s="56"/>
      <c r="BG228" s="56"/>
      <c r="BH228" s="56"/>
      <c r="BI228" s="485"/>
      <c r="BJ228" s="56"/>
      <c r="BK228" s="56"/>
      <c r="BL228" s="56"/>
      <c r="BM228" s="56"/>
      <c r="BN228" s="485"/>
      <c r="BO228" s="56"/>
      <c r="BP228" s="56"/>
      <c r="BQ228" s="56"/>
      <c r="BR228" s="56"/>
      <c r="BS228" s="485"/>
      <c r="BT228" s="56"/>
      <c r="BU228" s="56"/>
      <c r="BV228" s="56"/>
      <c r="BW228" s="56"/>
      <c r="BX228" s="485"/>
      <c r="BY228" s="56"/>
      <c r="BZ228" s="56"/>
      <c r="CA228" s="56"/>
      <c r="CB228" s="56"/>
      <c r="CC228" s="485"/>
      <c r="CD228" s="56"/>
      <c r="CE228" s="56"/>
      <c r="CF228" s="56"/>
      <c r="CG228" s="56"/>
      <c r="CH228" s="485"/>
      <c r="CI228" s="56"/>
      <c r="CJ228" s="56"/>
      <c r="CK228" s="56"/>
      <c r="CL228" s="56"/>
      <c r="CM228" s="485"/>
      <c r="CN228" s="56"/>
      <c r="CO228" s="56"/>
      <c r="CP228" s="56"/>
      <c r="CQ228" s="56"/>
      <c r="CR228" s="485"/>
      <c r="CS228" s="56"/>
      <c r="CT228" s="56"/>
      <c r="CU228" s="56"/>
      <c r="CV228" s="56"/>
      <c r="CW228" s="485"/>
      <c r="CX228" s="56"/>
      <c r="CY228" s="56"/>
      <c r="CZ228" s="56"/>
      <c r="DA228" s="56"/>
      <c r="DB228" s="485"/>
      <c r="DC228" s="56"/>
      <c r="DD228" s="56"/>
      <c r="DE228" s="56"/>
      <c r="DF228" s="56"/>
      <c r="DG228" s="485"/>
      <c r="DH228" s="56"/>
      <c r="DI228" s="56"/>
      <c r="DJ228" s="56"/>
      <c r="DK228" s="56"/>
      <c r="DL228" s="485"/>
      <c r="DM228" s="56"/>
      <c r="DN228" s="56"/>
      <c r="DO228" s="56"/>
      <c r="DP228" s="56"/>
      <c r="DQ228" s="485"/>
      <c r="DR228" s="56"/>
      <c r="DS228" s="56"/>
      <c r="DT228" s="56"/>
      <c r="DU228" s="56"/>
      <c r="DV228" s="485"/>
      <c r="DW228" s="56"/>
      <c r="DX228" s="56"/>
      <c r="DY228" s="56"/>
      <c r="DZ228" s="56"/>
      <c r="EA228" s="485"/>
      <c r="EB228" s="56"/>
      <c r="EC228" s="56"/>
      <c r="ED228" s="56"/>
      <c r="EE228" s="56"/>
      <c r="EF228" s="485"/>
      <c r="EG228" s="56"/>
      <c r="EH228" s="56"/>
      <c r="EI228" s="56"/>
      <c r="EJ228" s="56"/>
      <c r="EK228" s="485"/>
      <c r="EL228" s="56"/>
      <c r="EM228" s="56"/>
      <c r="EP228" s="144"/>
    </row>
    <row r="229" spans="4:146" hidden="1" x14ac:dyDescent="0.3">
      <c r="D229" s="144" t="s">
        <v>469</v>
      </c>
      <c r="F229" s="400"/>
      <c r="H229" s="56">
        <v>0</v>
      </c>
      <c r="I229" s="56"/>
      <c r="J229" s="56"/>
      <c r="K229" s="485"/>
      <c r="L229" s="56"/>
      <c r="M229" s="56">
        <v>0</v>
      </c>
      <c r="N229" s="56"/>
      <c r="O229" s="56"/>
      <c r="P229" s="485"/>
      <c r="Q229" s="56"/>
      <c r="R229" s="56">
        <v>0</v>
      </c>
      <c r="S229" s="56"/>
      <c r="T229" s="56"/>
      <c r="U229" s="485"/>
      <c r="V229" s="56"/>
      <c r="W229" s="56">
        <v>0</v>
      </c>
      <c r="X229" s="56"/>
      <c r="Y229" s="56"/>
      <c r="Z229" s="485"/>
      <c r="AA229" s="56"/>
      <c r="AB229" s="56">
        <v>0</v>
      </c>
      <c r="AC229" s="56"/>
      <c r="AD229" s="56"/>
      <c r="AE229" s="485"/>
      <c r="AF229" s="56"/>
      <c r="AG229" s="56">
        <v>0</v>
      </c>
      <c r="AH229" s="56"/>
      <c r="AI229" s="56"/>
      <c r="AJ229" s="485"/>
      <c r="AK229" s="56"/>
      <c r="AL229" s="56">
        <v>0</v>
      </c>
      <c r="AM229" s="56"/>
      <c r="AN229" s="56"/>
      <c r="AO229" s="485"/>
      <c r="AP229" s="56"/>
      <c r="AQ229" s="56">
        <v>0</v>
      </c>
      <c r="AR229" s="56"/>
      <c r="AS229" s="56"/>
      <c r="AT229" s="485"/>
      <c r="AU229" s="56"/>
      <c r="AV229" s="56">
        <v>0</v>
      </c>
      <c r="AW229" s="56"/>
      <c r="AX229" s="56"/>
      <c r="AY229" s="485"/>
      <c r="AZ229" s="56"/>
      <c r="BA229" s="56">
        <v>0</v>
      </c>
      <c r="BB229" s="56"/>
      <c r="BC229" s="56"/>
      <c r="BD229" s="485"/>
      <c r="BE229" s="56"/>
      <c r="BF229" s="56">
        <v>0</v>
      </c>
      <c r="BG229" s="56"/>
      <c r="BH229" s="56"/>
      <c r="BI229" s="485"/>
      <c r="BJ229" s="56"/>
      <c r="BK229" s="56">
        <v>0</v>
      </c>
      <c r="BL229" s="56"/>
      <c r="BM229" s="56"/>
      <c r="BN229" s="485"/>
      <c r="BO229" s="56"/>
      <c r="BP229" s="56">
        <v>0</v>
      </c>
      <c r="BQ229" s="56"/>
      <c r="BR229" s="56"/>
      <c r="BS229" s="485"/>
      <c r="BT229" s="56"/>
      <c r="BU229" s="56">
        <v>0</v>
      </c>
      <c r="BV229" s="56"/>
      <c r="BW229" s="56"/>
      <c r="BX229" s="485"/>
      <c r="BY229" s="56"/>
      <c r="BZ229" s="56">
        <v>0</v>
      </c>
      <c r="CA229" s="56"/>
      <c r="CB229" s="56"/>
      <c r="CC229" s="485"/>
      <c r="CD229" s="56"/>
      <c r="CE229" s="56">
        <v>0</v>
      </c>
      <c r="CF229" s="56"/>
      <c r="CG229" s="56"/>
      <c r="CH229" s="485"/>
      <c r="CI229" s="56"/>
      <c r="CJ229" s="56">
        <v>0</v>
      </c>
      <c r="CK229" s="56"/>
      <c r="CL229" s="56"/>
      <c r="CM229" s="485"/>
      <c r="CN229" s="56"/>
      <c r="CO229" s="56">
        <v>0</v>
      </c>
      <c r="CP229" s="56"/>
      <c r="CQ229" s="56"/>
      <c r="CR229" s="485"/>
      <c r="CS229" s="56"/>
      <c r="CT229" s="56">
        <v>0</v>
      </c>
      <c r="CU229" s="56"/>
      <c r="CV229" s="56"/>
      <c r="CW229" s="485"/>
      <c r="CX229" s="56"/>
      <c r="CY229" s="56">
        <v>0</v>
      </c>
      <c r="CZ229" s="56"/>
      <c r="DA229" s="56"/>
      <c r="DB229" s="485"/>
      <c r="DC229" s="56"/>
      <c r="DD229" s="56">
        <v>0</v>
      </c>
      <c r="DE229" s="56"/>
      <c r="DF229" s="56"/>
      <c r="DG229" s="485"/>
      <c r="DH229" s="56"/>
      <c r="DI229" s="56">
        <v>0</v>
      </c>
      <c r="DJ229" s="56"/>
      <c r="DK229" s="56"/>
      <c r="DL229" s="485"/>
      <c r="DM229" s="56"/>
      <c r="DN229" s="56">
        <v>0</v>
      </c>
      <c r="DO229" s="56"/>
      <c r="DP229" s="56"/>
      <c r="DQ229" s="485"/>
      <c r="DR229" s="56"/>
      <c r="DS229" s="56">
        <v>0</v>
      </c>
      <c r="DT229" s="56"/>
      <c r="DU229" s="56"/>
      <c r="DV229" s="485"/>
      <c r="DW229" s="56"/>
      <c r="DX229" s="56">
        <v>0</v>
      </c>
      <c r="DY229" s="56"/>
      <c r="DZ229" s="56"/>
      <c r="EA229" s="485"/>
      <c r="EB229" s="56"/>
      <c r="EC229" s="56">
        <v>0</v>
      </c>
      <c r="ED229" s="56"/>
      <c r="EE229" s="56"/>
      <c r="EF229" s="485"/>
      <c r="EG229" s="56"/>
      <c r="EH229" s="56">
        <v>0</v>
      </c>
      <c r="EI229" s="56"/>
      <c r="EJ229" s="56"/>
      <c r="EK229" s="485"/>
      <c r="EL229" s="56"/>
      <c r="EM229" s="56">
        <v>0</v>
      </c>
      <c r="EP229" s="144"/>
    </row>
    <row r="230" spans="4:146" hidden="1" x14ac:dyDescent="0.3">
      <c r="D230" s="144" t="s">
        <v>362</v>
      </c>
      <c r="F230" s="400"/>
      <c r="G230" s="406"/>
      <c r="H230" s="483">
        <v>0</v>
      </c>
      <c r="I230" s="484"/>
      <c r="J230" s="56"/>
      <c r="K230" s="485"/>
      <c r="L230" s="486"/>
      <c r="M230" s="483">
        <v>0</v>
      </c>
      <c r="N230" s="484"/>
      <c r="O230" s="56"/>
      <c r="P230" s="485"/>
      <c r="Q230" s="486"/>
      <c r="R230" s="483">
        <v>0</v>
      </c>
      <c r="S230" s="484"/>
      <c r="T230" s="56"/>
      <c r="U230" s="485"/>
      <c r="V230" s="486"/>
      <c r="W230" s="483">
        <v>0</v>
      </c>
      <c r="X230" s="484"/>
      <c r="Y230" s="56"/>
      <c r="Z230" s="485"/>
      <c r="AA230" s="486"/>
      <c r="AB230" s="483">
        <v>0</v>
      </c>
      <c r="AC230" s="484"/>
      <c r="AD230" s="56"/>
      <c r="AE230" s="485"/>
      <c r="AF230" s="486"/>
      <c r="AG230" s="483">
        <v>0</v>
      </c>
      <c r="AH230" s="484"/>
      <c r="AI230" s="56"/>
      <c r="AJ230" s="485"/>
      <c r="AK230" s="486"/>
      <c r="AL230" s="483">
        <v>0</v>
      </c>
      <c r="AM230" s="484"/>
      <c r="AN230" s="56"/>
      <c r="AO230" s="485"/>
      <c r="AP230" s="486"/>
      <c r="AQ230" s="483">
        <v>0</v>
      </c>
      <c r="AR230" s="484"/>
      <c r="AS230" s="56"/>
      <c r="AT230" s="485"/>
      <c r="AU230" s="486"/>
      <c r="AV230" s="483">
        <v>0</v>
      </c>
      <c r="AW230" s="484"/>
      <c r="AX230" s="56"/>
      <c r="AY230" s="485"/>
      <c r="AZ230" s="486"/>
      <c r="BA230" s="483">
        <v>0</v>
      </c>
      <c r="BB230" s="484"/>
      <c r="BC230" s="56"/>
      <c r="BD230" s="485"/>
      <c r="BE230" s="486"/>
      <c r="BF230" s="483">
        <v>0</v>
      </c>
      <c r="BG230" s="484"/>
      <c r="BH230" s="56"/>
      <c r="BI230" s="485"/>
      <c r="BJ230" s="486"/>
      <c r="BK230" s="483">
        <v>0</v>
      </c>
      <c r="BL230" s="484"/>
      <c r="BM230" s="56"/>
      <c r="BN230" s="485"/>
      <c r="BO230" s="486"/>
      <c r="BP230" s="483">
        <v>0</v>
      </c>
      <c r="BQ230" s="484"/>
      <c r="BR230" s="56"/>
      <c r="BS230" s="485"/>
      <c r="BT230" s="486"/>
      <c r="BU230" s="483">
        <v>0</v>
      </c>
      <c r="BV230" s="484"/>
      <c r="BW230" s="56"/>
      <c r="BX230" s="485"/>
      <c r="BY230" s="486"/>
      <c r="BZ230" s="483">
        <v>0</v>
      </c>
      <c r="CA230" s="484"/>
      <c r="CB230" s="56"/>
      <c r="CC230" s="485"/>
      <c r="CD230" s="486"/>
      <c r="CE230" s="483">
        <v>0</v>
      </c>
      <c r="CF230" s="484"/>
      <c r="CG230" s="56"/>
      <c r="CH230" s="485"/>
      <c r="CI230" s="486"/>
      <c r="CJ230" s="483">
        <v>0</v>
      </c>
      <c r="CK230" s="484"/>
      <c r="CL230" s="56"/>
      <c r="CM230" s="485"/>
      <c r="CN230" s="486"/>
      <c r="CO230" s="483">
        <v>0</v>
      </c>
      <c r="CP230" s="484"/>
      <c r="CQ230" s="56"/>
      <c r="CR230" s="485"/>
      <c r="CS230" s="486"/>
      <c r="CT230" s="483">
        <v>0</v>
      </c>
      <c r="CU230" s="484"/>
      <c r="CV230" s="56"/>
      <c r="CW230" s="485"/>
      <c r="CX230" s="486"/>
      <c r="CY230" s="483">
        <v>0</v>
      </c>
      <c r="CZ230" s="484"/>
      <c r="DA230" s="56"/>
      <c r="DB230" s="485"/>
      <c r="DC230" s="486"/>
      <c r="DD230" s="483">
        <v>0</v>
      </c>
      <c r="DE230" s="484"/>
      <c r="DF230" s="56"/>
      <c r="DG230" s="485"/>
      <c r="DH230" s="486"/>
      <c r="DI230" s="483">
        <v>0</v>
      </c>
      <c r="DJ230" s="484"/>
      <c r="DK230" s="56"/>
      <c r="DL230" s="485"/>
      <c r="DM230" s="486"/>
      <c r="DN230" s="483">
        <v>0</v>
      </c>
      <c r="DO230" s="484"/>
      <c r="DP230" s="56"/>
      <c r="DQ230" s="485"/>
      <c r="DR230" s="486"/>
      <c r="DS230" s="483">
        <v>0</v>
      </c>
      <c r="DT230" s="484"/>
      <c r="DU230" s="56"/>
      <c r="DV230" s="485"/>
      <c r="DW230" s="486"/>
      <c r="DX230" s="483">
        <v>0</v>
      </c>
      <c r="DY230" s="484"/>
      <c r="DZ230" s="56"/>
      <c r="EA230" s="485"/>
      <c r="EB230" s="486"/>
      <c r="EC230" s="483">
        <v>0</v>
      </c>
      <c r="ED230" s="484"/>
      <c r="EE230" s="56"/>
      <c r="EF230" s="485"/>
      <c r="EG230" s="486"/>
      <c r="EH230" s="483">
        <v>0</v>
      </c>
      <c r="EI230" s="484"/>
      <c r="EJ230" s="56"/>
      <c r="EK230" s="485"/>
      <c r="EL230" s="486"/>
      <c r="EM230" s="483">
        <v>0</v>
      </c>
      <c r="EN230" s="407"/>
      <c r="EP230" s="144"/>
    </row>
    <row r="231" spans="4:146" hidden="1" x14ac:dyDescent="0.3">
      <c r="D231" s="144" t="s">
        <v>467</v>
      </c>
      <c r="F231" s="400"/>
      <c r="G231" s="400"/>
      <c r="H231" s="56">
        <v>0</v>
      </c>
      <c r="I231" s="55"/>
      <c r="J231" s="56"/>
      <c r="K231" s="485"/>
      <c r="L231" s="485"/>
      <c r="M231" s="56">
        <v>0</v>
      </c>
      <c r="N231" s="55"/>
      <c r="O231" s="56"/>
      <c r="P231" s="485"/>
      <c r="Q231" s="485"/>
      <c r="R231" s="56">
        <v>0</v>
      </c>
      <c r="S231" s="55"/>
      <c r="T231" s="56"/>
      <c r="U231" s="485"/>
      <c r="V231" s="485"/>
      <c r="W231" s="56">
        <v>0</v>
      </c>
      <c r="X231" s="55"/>
      <c r="Y231" s="56"/>
      <c r="Z231" s="485"/>
      <c r="AA231" s="485"/>
      <c r="AB231" s="56">
        <v>0</v>
      </c>
      <c r="AC231" s="55"/>
      <c r="AD231" s="56"/>
      <c r="AE231" s="485"/>
      <c r="AF231" s="485"/>
      <c r="AG231" s="56">
        <v>0</v>
      </c>
      <c r="AH231" s="55"/>
      <c r="AI231" s="56"/>
      <c r="AJ231" s="485"/>
      <c r="AK231" s="485"/>
      <c r="AL231" s="56">
        <v>0</v>
      </c>
      <c r="AM231" s="55"/>
      <c r="AN231" s="56"/>
      <c r="AO231" s="485"/>
      <c r="AP231" s="485"/>
      <c r="AQ231" s="56">
        <v>0</v>
      </c>
      <c r="AR231" s="55"/>
      <c r="AS231" s="56"/>
      <c r="AT231" s="485"/>
      <c r="AU231" s="485"/>
      <c r="AV231" s="56">
        <v>0</v>
      </c>
      <c r="AW231" s="55"/>
      <c r="AX231" s="56"/>
      <c r="AY231" s="485"/>
      <c r="AZ231" s="485"/>
      <c r="BA231" s="56">
        <v>0</v>
      </c>
      <c r="BB231" s="55"/>
      <c r="BC231" s="56"/>
      <c r="BD231" s="485"/>
      <c r="BE231" s="485"/>
      <c r="BF231" s="56">
        <v>0</v>
      </c>
      <c r="BG231" s="55"/>
      <c r="BH231" s="56"/>
      <c r="BI231" s="485"/>
      <c r="BJ231" s="485"/>
      <c r="BK231" s="56">
        <v>0</v>
      </c>
      <c r="BL231" s="55"/>
      <c r="BM231" s="56"/>
      <c r="BN231" s="485"/>
      <c r="BO231" s="485"/>
      <c r="BP231" s="56">
        <v>0</v>
      </c>
      <c r="BQ231" s="55"/>
      <c r="BR231" s="56"/>
      <c r="BS231" s="485"/>
      <c r="BT231" s="485"/>
      <c r="BU231" s="56">
        <v>0</v>
      </c>
      <c r="BV231" s="55"/>
      <c r="BW231" s="56"/>
      <c r="BX231" s="485"/>
      <c r="BY231" s="485"/>
      <c r="BZ231" s="56">
        <v>0</v>
      </c>
      <c r="CA231" s="55"/>
      <c r="CB231" s="56"/>
      <c r="CC231" s="485"/>
      <c r="CD231" s="485"/>
      <c r="CE231" s="56">
        <v>0</v>
      </c>
      <c r="CF231" s="55"/>
      <c r="CG231" s="56"/>
      <c r="CH231" s="485"/>
      <c r="CI231" s="485"/>
      <c r="CJ231" s="56">
        <v>0</v>
      </c>
      <c r="CK231" s="55"/>
      <c r="CL231" s="56"/>
      <c r="CM231" s="485"/>
      <c r="CN231" s="485"/>
      <c r="CO231" s="56">
        <v>0</v>
      </c>
      <c r="CP231" s="55"/>
      <c r="CQ231" s="56"/>
      <c r="CR231" s="485"/>
      <c r="CS231" s="485"/>
      <c r="CT231" s="56">
        <v>0</v>
      </c>
      <c r="CU231" s="55"/>
      <c r="CV231" s="56"/>
      <c r="CW231" s="485"/>
      <c r="CX231" s="485"/>
      <c r="CY231" s="56">
        <v>0</v>
      </c>
      <c r="CZ231" s="55"/>
      <c r="DA231" s="56"/>
      <c r="DB231" s="485"/>
      <c r="DC231" s="485"/>
      <c r="DD231" s="56">
        <v>0</v>
      </c>
      <c r="DE231" s="55"/>
      <c r="DF231" s="56"/>
      <c r="DG231" s="485"/>
      <c r="DH231" s="485"/>
      <c r="DI231" s="56">
        <v>0</v>
      </c>
      <c r="DJ231" s="55"/>
      <c r="DK231" s="56"/>
      <c r="DL231" s="485"/>
      <c r="DM231" s="485"/>
      <c r="DN231" s="56">
        <v>0</v>
      </c>
      <c r="DO231" s="55"/>
      <c r="DP231" s="56"/>
      <c r="DQ231" s="485"/>
      <c r="DR231" s="485"/>
      <c r="DS231" s="56">
        <v>0</v>
      </c>
      <c r="DT231" s="55"/>
      <c r="DU231" s="56"/>
      <c r="DV231" s="485"/>
      <c r="DW231" s="485"/>
      <c r="DX231" s="56">
        <v>0</v>
      </c>
      <c r="DY231" s="55"/>
      <c r="DZ231" s="56"/>
      <c r="EA231" s="485"/>
      <c r="EB231" s="485"/>
      <c r="EC231" s="56">
        <v>0</v>
      </c>
      <c r="ED231" s="55"/>
      <c r="EE231" s="56"/>
      <c r="EF231" s="485"/>
      <c r="EG231" s="485"/>
      <c r="EH231" s="56">
        <v>0</v>
      </c>
      <c r="EI231" s="55"/>
      <c r="EJ231" s="56"/>
      <c r="EK231" s="485"/>
      <c r="EL231" s="485"/>
      <c r="EM231" s="56">
        <v>0</v>
      </c>
      <c r="EN231" s="414"/>
      <c r="EP231" s="144"/>
    </row>
    <row r="232" spans="4:146" hidden="1" x14ac:dyDescent="0.3">
      <c r="D232" s="144" t="s">
        <v>468</v>
      </c>
      <c r="F232" s="400"/>
      <c r="G232" s="420"/>
      <c r="H232" s="121">
        <v>0</v>
      </c>
      <c r="I232" s="120"/>
      <c r="J232" s="56"/>
      <c r="K232" s="485"/>
      <c r="L232" s="494"/>
      <c r="M232" s="121">
        <v>0</v>
      </c>
      <c r="N232" s="120"/>
      <c r="O232" s="56"/>
      <c r="P232" s="485"/>
      <c r="Q232" s="494"/>
      <c r="R232" s="121">
        <v>0</v>
      </c>
      <c r="S232" s="120"/>
      <c r="T232" s="56"/>
      <c r="U232" s="485"/>
      <c r="V232" s="494"/>
      <c r="W232" s="121">
        <v>0</v>
      </c>
      <c r="X232" s="120"/>
      <c r="Y232" s="56"/>
      <c r="Z232" s="485"/>
      <c r="AA232" s="494"/>
      <c r="AB232" s="121">
        <v>0</v>
      </c>
      <c r="AC232" s="120"/>
      <c r="AD232" s="56"/>
      <c r="AE232" s="485"/>
      <c r="AF232" s="494"/>
      <c r="AG232" s="121">
        <v>0</v>
      </c>
      <c r="AH232" s="120"/>
      <c r="AI232" s="56"/>
      <c r="AJ232" s="485"/>
      <c r="AK232" s="494"/>
      <c r="AL232" s="121">
        <v>0</v>
      </c>
      <c r="AM232" s="120"/>
      <c r="AN232" s="56"/>
      <c r="AO232" s="485"/>
      <c r="AP232" s="494"/>
      <c r="AQ232" s="121">
        <v>0</v>
      </c>
      <c r="AR232" s="120"/>
      <c r="AS232" s="56"/>
      <c r="AT232" s="485"/>
      <c r="AU232" s="494"/>
      <c r="AV232" s="121">
        <v>0</v>
      </c>
      <c r="AW232" s="120"/>
      <c r="AX232" s="56"/>
      <c r="AY232" s="485"/>
      <c r="AZ232" s="494"/>
      <c r="BA232" s="121">
        <v>0</v>
      </c>
      <c r="BB232" s="120"/>
      <c r="BC232" s="56"/>
      <c r="BD232" s="485"/>
      <c r="BE232" s="494"/>
      <c r="BF232" s="121">
        <v>0</v>
      </c>
      <c r="BG232" s="120"/>
      <c r="BH232" s="56"/>
      <c r="BI232" s="485"/>
      <c r="BJ232" s="494"/>
      <c r="BK232" s="121">
        <v>0</v>
      </c>
      <c r="BL232" s="120"/>
      <c r="BM232" s="56"/>
      <c r="BN232" s="485"/>
      <c r="BO232" s="494"/>
      <c r="BP232" s="121">
        <v>0</v>
      </c>
      <c r="BQ232" s="120"/>
      <c r="BR232" s="56"/>
      <c r="BS232" s="485"/>
      <c r="BT232" s="494"/>
      <c r="BU232" s="121">
        <v>0</v>
      </c>
      <c r="BV232" s="120"/>
      <c r="BW232" s="56"/>
      <c r="BX232" s="485"/>
      <c r="BY232" s="494"/>
      <c r="BZ232" s="121">
        <v>0</v>
      </c>
      <c r="CA232" s="120"/>
      <c r="CB232" s="56"/>
      <c r="CC232" s="485"/>
      <c r="CD232" s="494"/>
      <c r="CE232" s="121">
        <v>0</v>
      </c>
      <c r="CF232" s="120"/>
      <c r="CG232" s="56"/>
      <c r="CH232" s="485"/>
      <c r="CI232" s="494"/>
      <c r="CJ232" s="121">
        <v>0</v>
      </c>
      <c r="CK232" s="120"/>
      <c r="CL232" s="56"/>
      <c r="CM232" s="485"/>
      <c r="CN232" s="494"/>
      <c r="CO232" s="121">
        <v>0</v>
      </c>
      <c r="CP232" s="120"/>
      <c r="CQ232" s="56"/>
      <c r="CR232" s="485"/>
      <c r="CS232" s="494"/>
      <c r="CT232" s="121">
        <v>0</v>
      </c>
      <c r="CU232" s="120"/>
      <c r="CV232" s="56"/>
      <c r="CW232" s="485"/>
      <c r="CX232" s="494"/>
      <c r="CY232" s="121">
        <v>0</v>
      </c>
      <c r="CZ232" s="120"/>
      <c r="DA232" s="56"/>
      <c r="DB232" s="485"/>
      <c r="DC232" s="494"/>
      <c r="DD232" s="121">
        <v>0</v>
      </c>
      <c r="DE232" s="120"/>
      <c r="DF232" s="56"/>
      <c r="DG232" s="485"/>
      <c r="DH232" s="494"/>
      <c r="DI232" s="121">
        <v>0</v>
      </c>
      <c r="DJ232" s="120"/>
      <c r="DK232" s="56"/>
      <c r="DL232" s="485"/>
      <c r="DM232" s="494"/>
      <c r="DN232" s="121">
        <v>0</v>
      </c>
      <c r="DO232" s="120"/>
      <c r="DP232" s="56"/>
      <c r="DQ232" s="485"/>
      <c r="DR232" s="494"/>
      <c r="DS232" s="121">
        <v>0</v>
      </c>
      <c r="DT232" s="120"/>
      <c r="DU232" s="56"/>
      <c r="DV232" s="485"/>
      <c r="DW232" s="494"/>
      <c r="DX232" s="121">
        <v>0</v>
      </c>
      <c r="DY232" s="120"/>
      <c r="DZ232" s="56"/>
      <c r="EA232" s="485"/>
      <c r="EB232" s="494"/>
      <c r="EC232" s="121">
        <v>0</v>
      </c>
      <c r="ED232" s="120"/>
      <c r="EE232" s="56"/>
      <c r="EF232" s="485"/>
      <c r="EG232" s="494"/>
      <c r="EH232" s="121">
        <v>0</v>
      </c>
      <c r="EI232" s="120"/>
      <c r="EJ232" s="56"/>
      <c r="EK232" s="485"/>
      <c r="EL232" s="494"/>
      <c r="EM232" s="121">
        <v>0</v>
      </c>
      <c r="EN232" s="422"/>
      <c r="EP232" s="144"/>
    </row>
    <row r="233" spans="4:146" hidden="1" x14ac:dyDescent="0.3">
      <c r="D233" s="144"/>
      <c r="F233" s="400"/>
      <c r="H233" s="56"/>
      <c r="I233" s="56"/>
      <c r="J233" s="56"/>
      <c r="K233" s="485"/>
      <c r="L233" s="56"/>
      <c r="M233" s="56"/>
      <c r="N233" s="56"/>
      <c r="O233" s="56"/>
      <c r="P233" s="485"/>
      <c r="Q233" s="56"/>
      <c r="R233" s="56"/>
      <c r="S233" s="56"/>
      <c r="T233" s="56"/>
      <c r="U233" s="485"/>
      <c r="V233" s="56"/>
      <c r="W233" s="56"/>
      <c r="X233" s="56"/>
      <c r="Y233" s="56"/>
      <c r="Z233" s="485"/>
      <c r="AA233" s="56"/>
      <c r="AB233" s="56"/>
      <c r="AC233" s="56"/>
      <c r="AD233" s="56"/>
      <c r="AE233" s="485"/>
      <c r="AF233" s="56"/>
      <c r="AG233" s="56"/>
      <c r="AH233" s="56"/>
      <c r="AI233" s="56"/>
      <c r="AJ233" s="485"/>
      <c r="AK233" s="56"/>
      <c r="AL233" s="56"/>
      <c r="AM233" s="56"/>
      <c r="AN233" s="56"/>
      <c r="AO233" s="485"/>
      <c r="AP233" s="56"/>
      <c r="AQ233" s="56"/>
      <c r="AR233" s="56"/>
      <c r="AS233" s="56"/>
      <c r="AT233" s="485"/>
      <c r="AU233" s="56"/>
      <c r="AV233" s="56"/>
      <c r="AW233" s="56"/>
      <c r="AX233" s="56"/>
      <c r="AY233" s="485"/>
      <c r="AZ233" s="56"/>
      <c r="BA233" s="56"/>
      <c r="BB233" s="56"/>
      <c r="BC233" s="56"/>
      <c r="BD233" s="485"/>
      <c r="BE233" s="56"/>
      <c r="BF233" s="56"/>
      <c r="BG233" s="56"/>
      <c r="BH233" s="56"/>
      <c r="BI233" s="485"/>
      <c r="BJ233" s="56"/>
      <c r="BK233" s="56"/>
      <c r="BL233" s="56"/>
      <c r="BM233" s="56"/>
      <c r="BN233" s="485"/>
      <c r="BO233" s="56"/>
      <c r="BP233" s="56"/>
      <c r="BQ233" s="56"/>
      <c r="BR233" s="56"/>
      <c r="BS233" s="485"/>
      <c r="BT233" s="56"/>
      <c r="BU233" s="56"/>
      <c r="BV233" s="56"/>
      <c r="BW233" s="56"/>
      <c r="BX233" s="485"/>
      <c r="BY233" s="56"/>
      <c r="BZ233" s="56"/>
      <c r="CA233" s="56"/>
      <c r="CB233" s="56"/>
      <c r="CC233" s="485"/>
      <c r="CD233" s="56"/>
      <c r="CE233" s="56"/>
      <c r="CF233" s="56"/>
      <c r="CG233" s="56"/>
      <c r="CH233" s="485"/>
      <c r="CI233" s="56"/>
      <c r="CJ233" s="56"/>
      <c r="CK233" s="56"/>
      <c r="CL233" s="56"/>
      <c r="CM233" s="485"/>
      <c r="CN233" s="56"/>
      <c r="CO233" s="56"/>
      <c r="CP233" s="56"/>
      <c r="CQ233" s="56"/>
      <c r="CR233" s="485"/>
      <c r="CS233" s="56"/>
      <c r="CT233" s="56"/>
      <c r="CU233" s="56"/>
      <c r="CV233" s="56"/>
      <c r="CW233" s="485"/>
      <c r="CX233" s="56"/>
      <c r="CY233" s="56"/>
      <c r="CZ233" s="56"/>
      <c r="DA233" s="56"/>
      <c r="DB233" s="485"/>
      <c r="DC233" s="56"/>
      <c r="DD233" s="56"/>
      <c r="DE233" s="56"/>
      <c r="DF233" s="56"/>
      <c r="DG233" s="485"/>
      <c r="DH233" s="56"/>
      <c r="DI233" s="56"/>
      <c r="DJ233" s="56"/>
      <c r="DK233" s="56"/>
      <c r="DL233" s="485"/>
      <c r="DM233" s="56"/>
      <c r="DN233" s="56"/>
      <c r="DO233" s="56"/>
      <c r="DP233" s="56"/>
      <c r="DQ233" s="485"/>
      <c r="DR233" s="56"/>
      <c r="DS233" s="56"/>
      <c r="DT233" s="56"/>
      <c r="DU233" s="56"/>
      <c r="DV233" s="485"/>
      <c r="DW233" s="56"/>
      <c r="DX233" s="56"/>
      <c r="DY233" s="56"/>
      <c r="DZ233" s="56"/>
      <c r="EA233" s="485"/>
      <c r="EB233" s="56"/>
      <c r="EC233" s="56"/>
      <c r="ED233" s="56"/>
      <c r="EE233" s="56"/>
      <c r="EF233" s="485"/>
      <c r="EG233" s="56"/>
      <c r="EH233" s="56"/>
      <c r="EI233" s="56"/>
      <c r="EJ233" s="56"/>
      <c r="EK233" s="485"/>
      <c r="EL233" s="56"/>
      <c r="EM233" s="56"/>
      <c r="EP233" s="144"/>
    </row>
    <row r="234" spans="4:146" hidden="1" x14ac:dyDescent="0.3">
      <c r="D234" s="144" t="s">
        <v>470</v>
      </c>
      <c r="F234" s="400"/>
      <c r="H234" s="56">
        <v>0</v>
      </c>
      <c r="I234" s="56"/>
      <c r="J234" s="56"/>
      <c r="K234" s="485"/>
      <c r="L234" s="56"/>
      <c r="M234" s="56">
        <v>0</v>
      </c>
      <c r="N234" s="56"/>
      <c r="O234" s="56"/>
      <c r="P234" s="485"/>
      <c r="Q234" s="56"/>
      <c r="R234" s="56">
        <v>0</v>
      </c>
      <c r="S234" s="56"/>
      <c r="T234" s="56"/>
      <c r="U234" s="485"/>
      <c r="V234" s="56"/>
      <c r="W234" s="56">
        <v>0</v>
      </c>
      <c r="X234" s="56"/>
      <c r="Y234" s="56"/>
      <c r="Z234" s="485"/>
      <c r="AA234" s="56"/>
      <c r="AB234" s="56">
        <v>0</v>
      </c>
      <c r="AC234" s="56"/>
      <c r="AD234" s="56"/>
      <c r="AE234" s="485"/>
      <c r="AF234" s="56"/>
      <c r="AG234" s="56">
        <v>0</v>
      </c>
      <c r="AH234" s="56"/>
      <c r="AI234" s="56"/>
      <c r="AJ234" s="485"/>
      <c r="AK234" s="56"/>
      <c r="AL234" s="56">
        <v>0</v>
      </c>
      <c r="AM234" s="56"/>
      <c r="AN234" s="56"/>
      <c r="AO234" s="485"/>
      <c r="AP234" s="56"/>
      <c r="AQ234" s="56">
        <v>0</v>
      </c>
      <c r="AR234" s="56"/>
      <c r="AS234" s="56"/>
      <c r="AT234" s="485"/>
      <c r="AU234" s="56"/>
      <c r="AV234" s="56">
        <v>0</v>
      </c>
      <c r="AW234" s="56"/>
      <c r="AX234" s="56"/>
      <c r="AY234" s="485"/>
      <c r="AZ234" s="56"/>
      <c r="BA234" s="56">
        <v>0</v>
      </c>
      <c r="BB234" s="56"/>
      <c r="BC234" s="56"/>
      <c r="BD234" s="485"/>
      <c r="BE234" s="56"/>
      <c r="BF234" s="56">
        <v>0</v>
      </c>
      <c r="BG234" s="56"/>
      <c r="BH234" s="56"/>
      <c r="BI234" s="485"/>
      <c r="BJ234" s="56"/>
      <c r="BK234" s="56">
        <v>0</v>
      </c>
      <c r="BL234" s="56"/>
      <c r="BM234" s="56"/>
      <c r="BN234" s="485"/>
      <c r="BO234" s="56"/>
      <c r="BP234" s="56">
        <v>0</v>
      </c>
      <c r="BQ234" s="56"/>
      <c r="BR234" s="56"/>
      <c r="BS234" s="485"/>
      <c r="BT234" s="56"/>
      <c r="BU234" s="56">
        <v>0</v>
      </c>
      <c r="BV234" s="56"/>
      <c r="BW234" s="56"/>
      <c r="BX234" s="485"/>
      <c r="BY234" s="56"/>
      <c r="BZ234" s="56">
        <v>0</v>
      </c>
      <c r="CA234" s="56"/>
      <c r="CB234" s="56"/>
      <c r="CC234" s="485"/>
      <c r="CD234" s="56"/>
      <c r="CE234" s="56">
        <v>0</v>
      </c>
      <c r="CF234" s="56"/>
      <c r="CG234" s="56"/>
      <c r="CH234" s="485"/>
      <c r="CI234" s="56"/>
      <c r="CJ234" s="56">
        <v>0</v>
      </c>
      <c r="CK234" s="56"/>
      <c r="CL234" s="56"/>
      <c r="CM234" s="485"/>
      <c r="CN234" s="56"/>
      <c r="CO234" s="56">
        <v>0</v>
      </c>
      <c r="CP234" s="56"/>
      <c r="CQ234" s="56"/>
      <c r="CR234" s="485"/>
      <c r="CS234" s="56"/>
      <c r="CT234" s="56">
        <v>0</v>
      </c>
      <c r="CU234" s="56"/>
      <c r="CV234" s="56"/>
      <c r="CW234" s="485"/>
      <c r="CX234" s="56"/>
      <c r="CY234" s="56">
        <v>0</v>
      </c>
      <c r="CZ234" s="56"/>
      <c r="DA234" s="56"/>
      <c r="DB234" s="485"/>
      <c r="DC234" s="56"/>
      <c r="DD234" s="56">
        <v>0</v>
      </c>
      <c r="DE234" s="56"/>
      <c r="DF234" s="56"/>
      <c r="DG234" s="485"/>
      <c r="DH234" s="56"/>
      <c r="DI234" s="56">
        <v>0</v>
      </c>
      <c r="DJ234" s="56"/>
      <c r="DK234" s="56"/>
      <c r="DL234" s="485"/>
      <c r="DM234" s="56"/>
      <c r="DN234" s="56">
        <v>0</v>
      </c>
      <c r="DO234" s="56"/>
      <c r="DP234" s="56"/>
      <c r="DQ234" s="485"/>
      <c r="DR234" s="56"/>
      <c r="DS234" s="56">
        <v>0</v>
      </c>
      <c r="DT234" s="56"/>
      <c r="DU234" s="56"/>
      <c r="DV234" s="485"/>
      <c r="DW234" s="56"/>
      <c r="DX234" s="56">
        <v>0</v>
      </c>
      <c r="DY234" s="56"/>
      <c r="DZ234" s="56"/>
      <c r="EA234" s="485"/>
      <c r="EB234" s="56"/>
      <c r="EC234" s="56">
        <v>0</v>
      </c>
      <c r="ED234" s="56"/>
      <c r="EE234" s="56"/>
      <c r="EF234" s="485"/>
      <c r="EG234" s="56"/>
      <c r="EH234" s="56">
        <v>0</v>
      </c>
      <c r="EI234" s="56"/>
      <c r="EJ234" s="56"/>
      <c r="EK234" s="485"/>
      <c r="EL234" s="56"/>
      <c r="EM234" s="56">
        <v>0</v>
      </c>
      <c r="EP234" s="144"/>
    </row>
    <row r="235" spans="4:146" hidden="1" x14ac:dyDescent="0.3">
      <c r="D235" s="144" t="s">
        <v>362</v>
      </c>
      <c r="F235" s="400"/>
      <c r="G235" s="406"/>
      <c r="H235" s="483">
        <v>0</v>
      </c>
      <c r="I235" s="484"/>
      <c r="J235" s="56"/>
      <c r="K235" s="485"/>
      <c r="L235" s="486"/>
      <c r="M235" s="483">
        <v>0</v>
      </c>
      <c r="N235" s="484"/>
      <c r="O235" s="56"/>
      <c r="P235" s="485"/>
      <c r="Q235" s="486"/>
      <c r="R235" s="483">
        <v>0</v>
      </c>
      <c r="S235" s="484"/>
      <c r="T235" s="56"/>
      <c r="U235" s="485"/>
      <c r="V235" s="486"/>
      <c r="W235" s="483">
        <v>0</v>
      </c>
      <c r="X235" s="484"/>
      <c r="Y235" s="56"/>
      <c r="Z235" s="485"/>
      <c r="AA235" s="486"/>
      <c r="AB235" s="483">
        <v>0</v>
      </c>
      <c r="AC235" s="484"/>
      <c r="AD235" s="56"/>
      <c r="AE235" s="485"/>
      <c r="AF235" s="486"/>
      <c r="AG235" s="483">
        <v>0</v>
      </c>
      <c r="AH235" s="484"/>
      <c r="AI235" s="56"/>
      <c r="AJ235" s="485"/>
      <c r="AK235" s="486"/>
      <c r="AL235" s="483">
        <v>0</v>
      </c>
      <c r="AM235" s="484"/>
      <c r="AN235" s="56"/>
      <c r="AO235" s="485"/>
      <c r="AP235" s="486"/>
      <c r="AQ235" s="483">
        <v>0</v>
      </c>
      <c r="AR235" s="484"/>
      <c r="AS235" s="56"/>
      <c r="AT235" s="485"/>
      <c r="AU235" s="486"/>
      <c r="AV235" s="483">
        <v>0</v>
      </c>
      <c r="AW235" s="484"/>
      <c r="AX235" s="56"/>
      <c r="AY235" s="485"/>
      <c r="AZ235" s="486"/>
      <c r="BA235" s="483">
        <v>0</v>
      </c>
      <c r="BB235" s="484"/>
      <c r="BC235" s="56"/>
      <c r="BD235" s="485"/>
      <c r="BE235" s="486"/>
      <c r="BF235" s="483">
        <v>0</v>
      </c>
      <c r="BG235" s="484"/>
      <c r="BH235" s="56"/>
      <c r="BI235" s="485"/>
      <c r="BJ235" s="486"/>
      <c r="BK235" s="483">
        <v>0</v>
      </c>
      <c r="BL235" s="484"/>
      <c r="BM235" s="56"/>
      <c r="BN235" s="485"/>
      <c r="BO235" s="486"/>
      <c r="BP235" s="483">
        <v>0</v>
      </c>
      <c r="BQ235" s="484"/>
      <c r="BR235" s="56"/>
      <c r="BS235" s="485"/>
      <c r="BT235" s="486"/>
      <c r="BU235" s="483">
        <v>0</v>
      </c>
      <c r="BV235" s="484"/>
      <c r="BW235" s="56"/>
      <c r="BX235" s="485"/>
      <c r="BY235" s="486"/>
      <c r="BZ235" s="483">
        <v>0</v>
      </c>
      <c r="CA235" s="484"/>
      <c r="CB235" s="56"/>
      <c r="CC235" s="485"/>
      <c r="CD235" s="486"/>
      <c r="CE235" s="483">
        <v>0</v>
      </c>
      <c r="CF235" s="484"/>
      <c r="CG235" s="56"/>
      <c r="CH235" s="485"/>
      <c r="CI235" s="486"/>
      <c r="CJ235" s="483">
        <v>0</v>
      </c>
      <c r="CK235" s="484"/>
      <c r="CL235" s="56"/>
      <c r="CM235" s="485"/>
      <c r="CN235" s="486"/>
      <c r="CO235" s="483">
        <v>0</v>
      </c>
      <c r="CP235" s="484"/>
      <c r="CQ235" s="56"/>
      <c r="CR235" s="485"/>
      <c r="CS235" s="486"/>
      <c r="CT235" s="483">
        <v>0</v>
      </c>
      <c r="CU235" s="484"/>
      <c r="CV235" s="56"/>
      <c r="CW235" s="485"/>
      <c r="CX235" s="486"/>
      <c r="CY235" s="483">
        <v>0</v>
      </c>
      <c r="CZ235" s="484"/>
      <c r="DA235" s="56"/>
      <c r="DB235" s="485"/>
      <c r="DC235" s="486"/>
      <c r="DD235" s="483">
        <v>0</v>
      </c>
      <c r="DE235" s="484"/>
      <c r="DF235" s="56"/>
      <c r="DG235" s="485"/>
      <c r="DH235" s="486"/>
      <c r="DI235" s="483">
        <v>0</v>
      </c>
      <c r="DJ235" s="484"/>
      <c r="DK235" s="56"/>
      <c r="DL235" s="485"/>
      <c r="DM235" s="486"/>
      <c r="DN235" s="483">
        <v>0</v>
      </c>
      <c r="DO235" s="484"/>
      <c r="DP235" s="56"/>
      <c r="DQ235" s="485"/>
      <c r="DR235" s="486"/>
      <c r="DS235" s="483">
        <v>0</v>
      </c>
      <c r="DT235" s="484"/>
      <c r="DU235" s="56"/>
      <c r="DV235" s="485"/>
      <c r="DW235" s="486"/>
      <c r="DX235" s="483">
        <v>0</v>
      </c>
      <c r="DY235" s="484"/>
      <c r="DZ235" s="56"/>
      <c r="EA235" s="485"/>
      <c r="EB235" s="486"/>
      <c r="EC235" s="483">
        <v>0</v>
      </c>
      <c r="ED235" s="484"/>
      <c r="EE235" s="56"/>
      <c r="EF235" s="485"/>
      <c r="EG235" s="486"/>
      <c r="EH235" s="483">
        <v>0</v>
      </c>
      <c r="EI235" s="484"/>
      <c r="EJ235" s="56"/>
      <c r="EK235" s="485"/>
      <c r="EL235" s="486"/>
      <c r="EM235" s="483">
        <v>0</v>
      </c>
      <c r="EN235" s="407"/>
      <c r="EP235" s="144"/>
    </row>
    <row r="236" spans="4:146" hidden="1" x14ac:dyDescent="0.3">
      <c r="D236" s="144" t="s">
        <v>467</v>
      </c>
      <c r="F236" s="400"/>
      <c r="G236" s="400"/>
      <c r="H236" s="56">
        <v>0</v>
      </c>
      <c r="I236" s="55"/>
      <c r="J236" s="56"/>
      <c r="K236" s="485"/>
      <c r="L236" s="485"/>
      <c r="M236" s="56">
        <v>0</v>
      </c>
      <c r="N236" s="55"/>
      <c r="O236" s="56"/>
      <c r="P236" s="485"/>
      <c r="Q236" s="485"/>
      <c r="R236" s="56">
        <v>0</v>
      </c>
      <c r="S236" s="55"/>
      <c r="T236" s="56"/>
      <c r="U236" s="485"/>
      <c r="V236" s="485"/>
      <c r="W236" s="56">
        <v>0</v>
      </c>
      <c r="X236" s="55"/>
      <c r="Y236" s="56"/>
      <c r="Z236" s="485"/>
      <c r="AA236" s="485"/>
      <c r="AB236" s="56">
        <v>0</v>
      </c>
      <c r="AC236" s="55"/>
      <c r="AD236" s="56"/>
      <c r="AE236" s="485"/>
      <c r="AF236" s="485"/>
      <c r="AG236" s="56">
        <v>0</v>
      </c>
      <c r="AH236" s="55"/>
      <c r="AI236" s="56"/>
      <c r="AJ236" s="485"/>
      <c r="AK236" s="485"/>
      <c r="AL236" s="56">
        <v>0</v>
      </c>
      <c r="AM236" s="55"/>
      <c r="AN236" s="56"/>
      <c r="AO236" s="485"/>
      <c r="AP236" s="485"/>
      <c r="AQ236" s="56">
        <v>0</v>
      </c>
      <c r="AR236" s="55"/>
      <c r="AS236" s="56"/>
      <c r="AT236" s="485"/>
      <c r="AU236" s="485"/>
      <c r="AV236" s="56">
        <v>0</v>
      </c>
      <c r="AW236" s="55"/>
      <c r="AX236" s="56"/>
      <c r="AY236" s="485"/>
      <c r="AZ236" s="485"/>
      <c r="BA236" s="56">
        <v>0</v>
      </c>
      <c r="BB236" s="55"/>
      <c r="BC236" s="56"/>
      <c r="BD236" s="485"/>
      <c r="BE236" s="485"/>
      <c r="BF236" s="56">
        <v>0</v>
      </c>
      <c r="BG236" s="55"/>
      <c r="BH236" s="56"/>
      <c r="BI236" s="485"/>
      <c r="BJ236" s="485"/>
      <c r="BK236" s="56">
        <v>0</v>
      </c>
      <c r="BL236" s="55"/>
      <c r="BM236" s="56"/>
      <c r="BN236" s="485"/>
      <c r="BO236" s="485"/>
      <c r="BP236" s="56">
        <v>0</v>
      </c>
      <c r="BQ236" s="55"/>
      <c r="BR236" s="56"/>
      <c r="BS236" s="485"/>
      <c r="BT236" s="485"/>
      <c r="BU236" s="56">
        <v>0</v>
      </c>
      <c r="BV236" s="55"/>
      <c r="BW236" s="56"/>
      <c r="BX236" s="485"/>
      <c r="BY236" s="485"/>
      <c r="BZ236" s="56">
        <v>0</v>
      </c>
      <c r="CA236" s="55"/>
      <c r="CB236" s="56"/>
      <c r="CC236" s="485"/>
      <c r="CD236" s="485"/>
      <c r="CE236" s="56">
        <v>0</v>
      </c>
      <c r="CF236" s="55"/>
      <c r="CG236" s="56"/>
      <c r="CH236" s="485"/>
      <c r="CI236" s="485"/>
      <c r="CJ236" s="56">
        <v>0</v>
      </c>
      <c r="CK236" s="55"/>
      <c r="CL236" s="56"/>
      <c r="CM236" s="485"/>
      <c r="CN236" s="485"/>
      <c r="CO236" s="56">
        <v>0</v>
      </c>
      <c r="CP236" s="55"/>
      <c r="CQ236" s="56"/>
      <c r="CR236" s="485"/>
      <c r="CS236" s="485"/>
      <c r="CT236" s="56">
        <v>0</v>
      </c>
      <c r="CU236" s="55"/>
      <c r="CV236" s="56"/>
      <c r="CW236" s="485"/>
      <c r="CX236" s="485"/>
      <c r="CY236" s="56">
        <v>0</v>
      </c>
      <c r="CZ236" s="55"/>
      <c r="DA236" s="56"/>
      <c r="DB236" s="485"/>
      <c r="DC236" s="485"/>
      <c r="DD236" s="56">
        <v>0</v>
      </c>
      <c r="DE236" s="55"/>
      <c r="DF236" s="56"/>
      <c r="DG236" s="485"/>
      <c r="DH236" s="485"/>
      <c r="DI236" s="56">
        <v>0</v>
      </c>
      <c r="DJ236" s="55"/>
      <c r="DK236" s="56"/>
      <c r="DL236" s="485"/>
      <c r="DM236" s="485"/>
      <c r="DN236" s="56">
        <v>0</v>
      </c>
      <c r="DO236" s="55"/>
      <c r="DP236" s="56"/>
      <c r="DQ236" s="485"/>
      <c r="DR236" s="485"/>
      <c r="DS236" s="56">
        <v>0</v>
      </c>
      <c r="DT236" s="55"/>
      <c r="DU236" s="56"/>
      <c r="DV236" s="485"/>
      <c r="DW236" s="485"/>
      <c r="DX236" s="56">
        <v>0</v>
      </c>
      <c r="DY236" s="55"/>
      <c r="DZ236" s="56"/>
      <c r="EA236" s="485"/>
      <c r="EB236" s="485"/>
      <c r="EC236" s="56">
        <v>0</v>
      </c>
      <c r="ED236" s="55"/>
      <c r="EE236" s="56"/>
      <c r="EF236" s="485"/>
      <c r="EG236" s="485"/>
      <c r="EH236" s="56">
        <v>0</v>
      </c>
      <c r="EI236" s="55"/>
      <c r="EJ236" s="56"/>
      <c r="EK236" s="485"/>
      <c r="EL236" s="485"/>
      <c r="EM236" s="56">
        <v>0</v>
      </c>
      <c r="EN236" s="414"/>
      <c r="EP236" s="144"/>
    </row>
    <row r="237" spans="4:146" hidden="1" x14ac:dyDescent="0.3">
      <c r="D237" s="144" t="s">
        <v>468</v>
      </c>
      <c r="F237" s="400"/>
      <c r="G237" s="420"/>
      <c r="H237" s="121">
        <v>0</v>
      </c>
      <c r="I237" s="120"/>
      <c r="J237" s="56"/>
      <c r="K237" s="485"/>
      <c r="L237" s="494"/>
      <c r="M237" s="121">
        <v>0</v>
      </c>
      <c r="N237" s="120"/>
      <c r="O237" s="56"/>
      <c r="P237" s="485"/>
      <c r="Q237" s="494"/>
      <c r="R237" s="121">
        <v>0</v>
      </c>
      <c r="S237" s="120"/>
      <c r="T237" s="56"/>
      <c r="U237" s="485"/>
      <c r="V237" s="494"/>
      <c r="W237" s="121">
        <v>0</v>
      </c>
      <c r="X237" s="120"/>
      <c r="Y237" s="56"/>
      <c r="Z237" s="485"/>
      <c r="AA237" s="494"/>
      <c r="AB237" s="121">
        <v>0</v>
      </c>
      <c r="AC237" s="120"/>
      <c r="AD237" s="56"/>
      <c r="AE237" s="485"/>
      <c r="AF237" s="494"/>
      <c r="AG237" s="121">
        <v>0</v>
      </c>
      <c r="AH237" s="120"/>
      <c r="AI237" s="56"/>
      <c r="AJ237" s="485"/>
      <c r="AK237" s="494"/>
      <c r="AL237" s="121">
        <v>0</v>
      </c>
      <c r="AM237" s="120"/>
      <c r="AN237" s="56"/>
      <c r="AO237" s="485"/>
      <c r="AP237" s="494"/>
      <c r="AQ237" s="121">
        <v>0</v>
      </c>
      <c r="AR237" s="120"/>
      <c r="AS237" s="56"/>
      <c r="AT237" s="485"/>
      <c r="AU237" s="494"/>
      <c r="AV237" s="121">
        <v>0</v>
      </c>
      <c r="AW237" s="120"/>
      <c r="AX237" s="56"/>
      <c r="AY237" s="485"/>
      <c r="AZ237" s="494"/>
      <c r="BA237" s="121">
        <v>0</v>
      </c>
      <c r="BB237" s="120"/>
      <c r="BC237" s="56"/>
      <c r="BD237" s="485"/>
      <c r="BE237" s="494"/>
      <c r="BF237" s="121">
        <v>0</v>
      </c>
      <c r="BG237" s="120"/>
      <c r="BH237" s="56"/>
      <c r="BI237" s="485"/>
      <c r="BJ237" s="494"/>
      <c r="BK237" s="121">
        <v>0</v>
      </c>
      <c r="BL237" s="120"/>
      <c r="BM237" s="56"/>
      <c r="BN237" s="485"/>
      <c r="BO237" s="494"/>
      <c r="BP237" s="121">
        <v>0</v>
      </c>
      <c r="BQ237" s="120"/>
      <c r="BR237" s="56"/>
      <c r="BS237" s="485"/>
      <c r="BT237" s="494"/>
      <c r="BU237" s="121">
        <v>0</v>
      </c>
      <c r="BV237" s="120"/>
      <c r="BW237" s="56"/>
      <c r="BX237" s="485"/>
      <c r="BY237" s="494"/>
      <c r="BZ237" s="121">
        <v>0</v>
      </c>
      <c r="CA237" s="120"/>
      <c r="CB237" s="56"/>
      <c r="CC237" s="485"/>
      <c r="CD237" s="494"/>
      <c r="CE237" s="121">
        <v>0</v>
      </c>
      <c r="CF237" s="120"/>
      <c r="CG237" s="56"/>
      <c r="CH237" s="485"/>
      <c r="CI237" s="494"/>
      <c r="CJ237" s="121">
        <v>0</v>
      </c>
      <c r="CK237" s="120"/>
      <c r="CL237" s="56"/>
      <c r="CM237" s="485"/>
      <c r="CN237" s="494"/>
      <c r="CO237" s="121">
        <v>0</v>
      </c>
      <c r="CP237" s="120"/>
      <c r="CQ237" s="56"/>
      <c r="CR237" s="485"/>
      <c r="CS237" s="494"/>
      <c r="CT237" s="121">
        <v>0</v>
      </c>
      <c r="CU237" s="120"/>
      <c r="CV237" s="56"/>
      <c r="CW237" s="485"/>
      <c r="CX237" s="494"/>
      <c r="CY237" s="121">
        <v>0</v>
      </c>
      <c r="CZ237" s="120"/>
      <c r="DA237" s="56"/>
      <c r="DB237" s="485"/>
      <c r="DC237" s="494"/>
      <c r="DD237" s="121">
        <v>0</v>
      </c>
      <c r="DE237" s="120"/>
      <c r="DF237" s="56"/>
      <c r="DG237" s="485"/>
      <c r="DH237" s="494"/>
      <c r="DI237" s="121">
        <v>0</v>
      </c>
      <c r="DJ237" s="120"/>
      <c r="DK237" s="56"/>
      <c r="DL237" s="485"/>
      <c r="DM237" s="494"/>
      <c r="DN237" s="121">
        <v>0</v>
      </c>
      <c r="DO237" s="120"/>
      <c r="DP237" s="56"/>
      <c r="DQ237" s="485"/>
      <c r="DR237" s="494"/>
      <c r="DS237" s="121">
        <v>0</v>
      </c>
      <c r="DT237" s="120"/>
      <c r="DU237" s="56"/>
      <c r="DV237" s="485"/>
      <c r="DW237" s="494"/>
      <c r="DX237" s="121">
        <v>0</v>
      </c>
      <c r="DY237" s="120"/>
      <c r="DZ237" s="56"/>
      <c r="EA237" s="485"/>
      <c r="EB237" s="494"/>
      <c r="EC237" s="121">
        <v>0</v>
      </c>
      <c r="ED237" s="120"/>
      <c r="EE237" s="56"/>
      <c r="EF237" s="485"/>
      <c r="EG237" s="494"/>
      <c r="EH237" s="121">
        <v>0</v>
      </c>
      <c r="EI237" s="120"/>
      <c r="EJ237" s="56"/>
      <c r="EK237" s="485"/>
      <c r="EL237" s="494"/>
      <c r="EM237" s="121">
        <v>0</v>
      </c>
      <c r="EN237" s="422"/>
      <c r="EP237" s="144"/>
    </row>
    <row r="238" spans="4:146" hidden="1" x14ac:dyDescent="0.3">
      <c r="D238" s="144"/>
      <c r="F238" s="400"/>
      <c r="H238" s="56"/>
      <c r="I238" s="56"/>
      <c r="J238" s="56"/>
      <c r="K238" s="485"/>
      <c r="L238" s="56"/>
      <c r="M238" s="56"/>
      <c r="N238" s="56"/>
      <c r="O238" s="56"/>
      <c r="P238" s="485"/>
      <c r="Q238" s="56"/>
      <c r="R238" s="56"/>
      <c r="S238" s="56"/>
      <c r="T238" s="56"/>
      <c r="U238" s="485"/>
      <c r="V238" s="56"/>
      <c r="W238" s="56"/>
      <c r="X238" s="56"/>
      <c r="Y238" s="56"/>
      <c r="Z238" s="485"/>
      <c r="AA238" s="56"/>
      <c r="AB238" s="56"/>
      <c r="AC238" s="56"/>
      <c r="AD238" s="56"/>
      <c r="AE238" s="485"/>
      <c r="AF238" s="56"/>
      <c r="AG238" s="56"/>
      <c r="AH238" s="56"/>
      <c r="AI238" s="56"/>
      <c r="AJ238" s="485"/>
      <c r="AK238" s="56"/>
      <c r="AL238" s="56"/>
      <c r="AM238" s="56"/>
      <c r="AN238" s="56"/>
      <c r="AO238" s="485"/>
      <c r="AP238" s="56"/>
      <c r="AQ238" s="56"/>
      <c r="AR238" s="56"/>
      <c r="AS238" s="56"/>
      <c r="AT238" s="485"/>
      <c r="AU238" s="56"/>
      <c r="AV238" s="56"/>
      <c r="AW238" s="56"/>
      <c r="AX238" s="56"/>
      <c r="AY238" s="485"/>
      <c r="AZ238" s="56"/>
      <c r="BA238" s="56"/>
      <c r="BB238" s="56"/>
      <c r="BC238" s="56"/>
      <c r="BD238" s="485"/>
      <c r="BE238" s="56"/>
      <c r="BF238" s="56"/>
      <c r="BG238" s="56"/>
      <c r="BH238" s="56"/>
      <c r="BI238" s="485"/>
      <c r="BJ238" s="56"/>
      <c r="BK238" s="56"/>
      <c r="BL238" s="56"/>
      <c r="BM238" s="56"/>
      <c r="BN238" s="485"/>
      <c r="BO238" s="56"/>
      <c r="BP238" s="56"/>
      <c r="BQ238" s="56"/>
      <c r="BR238" s="56"/>
      <c r="BS238" s="485"/>
      <c r="BT238" s="56"/>
      <c r="BU238" s="56"/>
      <c r="BV238" s="56"/>
      <c r="BW238" s="56"/>
      <c r="BX238" s="485"/>
      <c r="BY238" s="56"/>
      <c r="BZ238" s="56"/>
      <c r="CA238" s="56"/>
      <c r="CB238" s="56"/>
      <c r="CC238" s="485"/>
      <c r="CD238" s="56"/>
      <c r="CE238" s="56"/>
      <c r="CF238" s="56"/>
      <c r="CG238" s="56"/>
      <c r="CH238" s="485"/>
      <c r="CI238" s="56"/>
      <c r="CJ238" s="56"/>
      <c r="CK238" s="56"/>
      <c r="CL238" s="56"/>
      <c r="CM238" s="485"/>
      <c r="CN238" s="56"/>
      <c r="CO238" s="56"/>
      <c r="CP238" s="56"/>
      <c r="CQ238" s="56"/>
      <c r="CR238" s="485"/>
      <c r="CS238" s="56"/>
      <c r="CT238" s="56"/>
      <c r="CU238" s="56"/>
      <c r="CV238" s="56"/>
      <c r="CW238" s="485"/>
      <c r="CX238" s="56"/>
      <c r="CY238" s="56"/>
      <c r="CZ238" s="56"/>
      <c r="DA238" s="56"/>
      <c r="DB238" s="485"/>
      <c r="DC238" s="56"/>
      <c r="DD238" s="56"/>
      <c r="DE238" s="56"/>
      <c r="DF238" s="56"/>
      <c r="DG238" s="485"/>
      <c r="DH238" s="56"/>
      <c r="DI238" s="56"/>
      <c r="DJ238" s="56"/>
      <c r="DK238" s="56"/>
      <c r="DL238" s="485"/>
      <c r="DM238" s="56"/>
      <c r="DN238" s="56"/>
      <c r="DO238" s="56"/>
      <c r="DP238" s="56"/>
      <c r="DQ238" s="485"/>
      <c r="DR238" s="56"/>
      <c r="DS238" s="56"/>
      <c r="DT238" s="56"/>
      <c r="DU238" s="56"/>
      <c r="DV238" s="485"/>
      <c r="DW238" s="56"/>
      <c r="DX238" s="56"/>
      <c r="DY238" s="56"/>
      <c r="DZ238" s="56"/>
      <c r="EA238" s="485"/>
      <c r="EB238" s="56"/>
      <c r="EC238" s="56"/>
      <c r="ED238" s="56"/>
      <c r="EE238" s="56"/>
      <c r="EF238" s="485"/>
      <c r="EG238" s="56"/>
      <c r="EH238" s="56"/>
      <c r="EI238" s="56"/>
      <c r="EJ238" s="56"/>
      <c r="EK238" s="485"/>
      <c r="EL238" s="56"/>
      <c r="EM238" s="56"/>
      <c r="EP238" s="144"/>
    </row>
    <row r="239" spans="4:146" hidden="1" x14ac:dyDescent="0.3">
      <c r="D239" s="144" t="s">
        <v>471</v>
      </c>
      <c r="F239" s="400"/>
      <c r="H239" s="56">
        <v>0</v>
      </c>
      <c r="I239" s="56"/>
      <c r="J239" s="56"/>
      <c r="K239" s="485"/>
      <c r="L239" s="56"/>
      <c r="M239" s="56">
        <v>0</v>
      </c>
      <c r="N239" s="56"/>
      <c r="O239" s="56"/>
      <c r="P239" s="485"/>
      <c r="Q239" s="56"/>
      <c r="R239" s="56">
        <v>0</v>
      </c>
      <c r="S239" s="56"/>
      <c r="T239" s="56"/>
      <c r="U239" s="485"/>
      <c r="V239" s="56"/>
      <c r="W239" s="56">
        <v>0</v>
      </c>
      <c r="X239" s="56"/>
      <c r="Y239" s="56"/>
      <c r="Z239" s="485"/>
      <c r="AA239" s="56"/>
      <c r="AB239" s="56">
        <v>0</v>
      </c>
      <c r="AC239" s="56"/>
      <c r="AD239" s="56"/>
      <c r="AE239" s="485"/>
      <c r="AF239" s="56"/>
      <c r="AG239" s="56">
        <v>0</v>
      </c>
      <c r="AH239" s="56"/>
      <c r="AI239" s="56"/>
      <c r="AJ239" s="485"/>
      <c r="AK239" s="56"/>
      <c r="AL239" s="56">
        <v>0</v>
      </c>
      <c r="AM239" s="56"/>
      <c r="AN239" s="56"/>
      <c r="AO239" s="485"/>
      <c r="AP239" s="56"/>
      <c r="AQ239" s="56">
        <v>0</v>
      </c>
      <c r="AR239" s="56"/>
      <c r="AS239" s="56"/>
      <c r="AT239" s="485"/>
      <c r="AU239" s="56"/>
      <c r="AV239" s="56">
        <v>0</v>
      </c>
      <c r="AW239" s="56"/>
      <c r="AX239" s="56"/>
      <c r="AY239" s="485"/>
      <c r="AZ239" s="56"/>
      <c r="BA239" s="56">
        <v>0</v>
      </c>
      <c r="BB239" s="56"/>
      <c r="BC239" s="56"/>
      <c r="BD239" s="485"/>
      <c r="BE239" s="56"/>
      <c r="BF239" s="56">
        <v>0</v>
      </c>
      <c r="BG239" s="56"/>
      <c r="BH239" s="56"/>
      <c r="BI239" s="485"/>
      <c r="BJ239" s="56"/>
      <c r="BK239" s="56">
        <v>0</v>
      </c>
      <c r="BL239" s="56"/>
      <c r="BM239" s="56"/>
      <c r="BN239" s="485"/>
      <c r="BO239" s="56"/>
      <c r="BP239" s="56">
        <v>0</v>
      </c>
      <c r="BQ239" s="56"/>
      <c r="BR239" s="56"/>
      <c r="BS239" s="485"/>
      <c r="BT239" s="56"/>
      <c r="BU239" s="56">
        <v>0</v>
      </c>
      <c r="BV239" s="56"/>
      <c r="BW239" s="56"/>
      <c r="BX239" s="485"/>
      <c r="BY239" s="56"/>
      <c r="BZ239" s="56">
        <v>0</v>
      </c>
      <c r="CA239" s="56"/>
      <c r="CB239" s="56"/>
      <c r="CC239" s="485"/>
      <c r="CD239" s="56"/>
      <c r="CE239" s="56">
        <v>0</v>
      </c>
      <c r="CF239" s="56"/>
      <c r="CG239" s="56"/>
      <c r="CH239" s="485"/>
      <c r="CI239" s="56"/>
      <c r="CJ239" s="56">
        <v>0</v>
      </c>
      <c r="CK239" s="56"/>
      <c r="CL239" s="56"/>
      <c r="CM239" s="485"/>
      <c r="CN239" s="56"/>
      <c r="CO239" s="56">
        <v>0</v>
      </c>
      <c r="CP239" s="56"/>
      <c r="CQ239" s="56"/>
      <c r="CR239" s="485"/>
      <c r="CS239" s="56"/>
      <c r="CT239" s="56">
        <v>0</v>
      </c>
      <c r="CU239" s="56"/>
      <c r="CV239" s="56"/>
      <c r="CW239" s="485"/>
      <c r="CX239" s="56"/>
      <c r="CY239" s="56">
        <v>0</v>
      </c>
      <c r="CZ239" s="56"/>
      <c r="DA239" s="56"/>
      <c r="DB239" s="485"/>
      <c r="DC239" s="56"/>
      <c r="DD239" s="56">
        <v>0</v>
      </c>
      <c r="DE239" s="56"/>
      <c r="DF239" s="56"/>
      <c r="DG239" s="485"/>
      <c r="DH239" s="56"/>
      <c r="DI239" s="56">
        <v>0</v>
      </c>
      <c r="DJ239" s="56"/>
      <c r="DK239" s="56"/>
      <c r="DL239" s="485"/>
      <c r="DM239" s="56"/>
      <c r="DN239" s="56">
        <v>0</v>
      </c>
      <c r="DO239" s="56"/>
      <c r="DP239" s="56"/>
      <c r="DQ239" s="485"/>
      <c r="DR239" s="56"/>
      <c r="DS239" s="56">
        <v>0</v>
      </c>
      <c r="DT239" s="56"/>
      <c r="DU239" s="56"/>
      <c r="DV239" s="485"/>
      <c r="DW239" s="56"/>
      <c r="DX239" s="56">
        <v>0</v>
      </c>
      <c r="DY239" s="56"/>
      <c r="DZ239" s="56"/>
      <c r="EA239" s="485"/>
      <c r="EB239" s="56"/>
      <c r="EC239" s="56">
        <v>0</v>
      </c>
      <c r="ED239" s="56"/>
      <c r="EE239" s="56"/>
      <c r="EF239" s="485"/>
      <c r="EG239" s="56"/>
      <c r="EH239" s="56">
        <v>0</v>
      </c>
      <c r="EI239" s="56"/>
      <c r="EJ239" s="56"/>
      <c r="EK239" s="485"/>
      <c r="EL239" s="56"/>
      <c r="EM239" s="56">
        <v>0</v>
      </c>
      <c r="EP239" s="144"/>
    </row>
    <row r="240" spans="4:146" hidden="1" x14ac:dyDescent="0.3">
      <c r="D240" s="144" t="s">
        <v>362</v>
      </c>
      <c r="F240" s="400"/>
      <c r="G240" s="406"/>
      <c r="H240" s="483">
        <v>0</v>
      </c>
      <c r="I240" s="484"/>
      <c r="J240" s="56"/>
      <c r="K240" s="485"/>
      <c r="L240" s="486"/>
      <c r="M240" s="483">
        <v>0</v>
      </c>
      <c r="N240" s="484"/>
      <c r="O240" s="56"/>
      <c r="P240" s="485"/>
      <c r="Q240" s="486"/>
      <c r="R240" s="483">
        <v>0</v>
      </c>
      <c r="S240" s="484"/>
      <c r="T240" s="56"/>
      <c r="U240" s="485"/>
      <c r="V240" s="486"/>
      <c r="W240" s="483">
        <v>0</v>
      </c>
      <c r="X240" s="484"/>
      <c r="Y240" s="56"/>
      <c r="Z240" s="485"/>
      <c r="AA240" s="486"/>
      <c r="AB240" s="483">
        <v>0</v>
      </c>
      <c r="AC240" s="484"/>
      <c r="AD240" s="56"/>
      <c r="AE240" s="485"/>
      <c r="AF240" s="486"/>
      <c r="AG240" s="483">
        <v>0</v>
      </c>
      <c r="AH240" s="484"/>
      <c r="AI240" s="56"/>
      <c r="AJ240" s="485"/>
      <c r="AK240" s="486"/>
      <c r="AL240" s="483">
        <v>0</v>
      </c>
      <c r="AM240" s="484"/>
      <c r="AN240" s="56"/>
      <c r="AO240" s="485"/>
      <c r="AP240" s="486"/>
      <c r="AQ240" s="483">
        <v>0</v>
      </c>
      <c r="AR240" s="484"/>
      <c r="AS240" s="56"/>
      <c r="AT240" s="485"/>
      <c r="AU240" s="486"/>
      <c r="AV240" s="483">
        <v>0</v>
      </c>
      <c r="AW240" s="484"/>
      <c r="AX240" s="56"/>
      <c r="AY240" s="485"/>
      <c r="AZ240" s="486"/>
      <c r="BA240" s="483">
        <v>0</v>
      </c>
      <c r="BB240" s="484"/>
      <c r="BC240" s="56"/>
      <c r="BD240" s="485"/>
      <c r="BE240" s="486"/>
      <c r="BF240" s="483">
        <v>0</v>
      </c>
      <c r="BG240" s="484"/>
      <c r="BH240" s="56"/>
      <c r="BI240" s="485"/>
      <c r="BJ240" s="486"/>
      <c r="BK240" s="483">
        <v>0</v>
      </c>
      <c r="BL240" s="484"/>
      <c r="BM240" s="56"/>
      <c r="BN240" s="485"/>
      <c r="BO240" s="486"/>
      <c r="BP240" s="483">
        <v>0</v>
      </c>
      <c r="BQ240" s="484"/>
      <c r="BR240" s="56"/>
      <c r="BS240" s="485"/>
      <c r="BT240" s="486"/>
      <c r="BU240" s="483">
        <v>0</v>
      </c>
      <c r="BV240" s="484"/>
      <c r="BW240" s="56"/>
      <c r="BX240" s="485"/>
      <c r="BY240" s="486"/>
      <c r="BZ240" s="483">
        <v>0</v>
      </c>
      <c r="CA240" s="484"/>
      <c r="CB240" s="56"/>
      <c r="CC240" s="485"/>
      <c r="CD240" s="486"/>
      <c r="CE240" s="483">
        <v>0</v>
      </c>
      <c r="CF240" s="484"/>
      <c r="CG240" s="56"/>
      <c r="CH240" s="485"/>
      <c r="CI240" s="486"/>
      <c r="CJ240" s="483">
        <v>0</v>
      </c>
      <c r="CK240" s="484"/>
      <c r="CL240" s="56"/>
      <c r="CM240" s="485"/>
      <c r="CN240" s="486"/>
      <c r="CO240" s="483">
        <v>0</v>
      </c>
      <c r="CP240" s="484"/>
      <c r="CQ240" s="56"/>
      <c r="CR240" s="485"/>
      <c r="CS240" s="486"/>
      <c r="CT240" s="483">
        <v>0</v>
      </c>
      <c r="CU240" s="484"/>
      <c r="CV240" s="56"/>
      <c r="CW240" s="485"/>
      <c r="CX240" s="486"/>
      <c r="CY240" s="483">
        <v>0</v>
      </c>
      <c r="CZ240" s="484"/>
      <c r="DA240" s="56"/>
      <c r="DB240" s="485"/>
      <c r="DC240" s="486"/>
      <c r="DD240" s="483">
        <v>0</v>
      </c>
      <c r="DE240" s="484"/>
      <c r="DF240" s="56"/>
      <c r="DG240" s="485"/>
      <c r="DH240" s="486"/>
      <c r="DI240" s="483">
        <v>0</v>
      </c>
      <c r="DJ240" s="484"/>
      <c r="DK240" s="56"/>
      <c r="DL240" s="485"/>
      <c r="DM240" s="486"/>
      <c r="DN240" s="483">
        <v>0</v>
      </c>
      <c r="DO240" s="484"/>
      <c r="DP240" s="56"/>
      <c r="DQ240" s="485"/>
      <c r="DR240" s="486"/>
      <c r="DS240" s="483">
        <v>0</v>
      </c>
      <c r="DT240" s="484"/>
      <c r="DU240" s="56"/>
      <c r="DV240" s="485"/>
      <c r="DW240" s="486"/>
      <c r="DX240" s="483">
        <v>0</v>
      </c>
      <c r="DY240" s="484"/>
      <c r="DZ240" s="56"/>
      <c r="EA240" s="485"/>
      <c r="EB240" s="486"/>
      <c r="EC240" s="483">
        <v>0</v>
      </c>
      <c r="ED240" s="484"/>
      <c r="EE240" s="56"/>
      <c r="EF240" s="485"/>
      <c r="EG240" s="486"/>
      <c r="EH240" s="483">
        <v>0</v>
      </c>
      <c r="EI240" s="484"/>
      <c r="EJ240" s="56"/>
      <c r="EK240" s="485"/>
      <c r="EL240" s="486"/>
      <c r="EM240" s="483">
        <v>0</v>
      </c>
      <c r="EN240" s="407"/>
      <c r="EP240" s="144"/>
    </row>
    <row r="241" spans="4:146" hidden="1" x14ac:dyDescent="0.3">
      <c r="D241" s="144" t="s">
        <v>467</v>
      </c>
      <c r="F241" s="400"/>
      <c r="G241" s="400"/>
      <c r="H241" s="56">
        <v>0</v>
      </c>
      <c r="I241" s="55"/>
      <c r="J241" s="56"/>
      <c r="K241" s="485"/>
      <c r="L241" s="485"/>
      <c r="M241" s="56">
        <v>0</v>
      </c>
      <c r="N241" s="55"/>
      <c r="O241" s="56"/>
      <c r="P241" s="485"/>
      <c r="Q241" s="485"/>
      <c r="R241" s="56">
        <v>0</v>
      </c>
      <c r="S241" s="55"/>
      <c r="T241" s="56"/>
      <c r="U241" s="485"/>
      <c r="V241" s="485"/>
      <c r="W241" s="56">
        <v>0</v>
      </c>
      <c r="X241" s="55"/>
      <c r="Y241" s="56"/>
      <c r="Z241" s="485"/>
      <c r="AA241" s="485"/>
      <c r="AB241" s="56">
        <v>0</v>
      </c>
      <c r="AC241" s="55"/>
      <c r="AD241" s="56"/>
      <c r="AE241" s="485"/>
      <c r="AF241" s="485"/>
      <c r="AG241" s="56">
        <v>0</v>
      </c>
      <c r="AH241" s="55"/>
      <c r="AI241" s="56"/>
      <c r="AJ241" s="485"/>
      <c r="AK241" s="485"/>
      <c r="AL241" s="56">
        <v>0</v>
      </c>
      <c r="AM241" s="55"/>
      <c r="AN241" s="56"/>
      <c r="AO241" s="485"/>
      <c r="AP241" s="485"/>
      <c r="AQ241" s="56">
        <v>0</v>
      </c>
      <c r="AR241" s="55"/>
      <c r="AS241" s="56"/>
      <c r="AT241" s="485"/>
      <c r="AU241" s="485"/>
      <c r="AV241" s="56">
        <v>0</v>
      </c>
      <c r="AW241" s="55"/>
      <c r="AX241" s="56"/>
      <c r="AY241" s="485"/>
      <c r="AZ241" s="485"/>
      <c r="BA241" s="56">
        <v>0</v>
      </c>
      <c r="BB241" s="55"/>
      <c r="BC241" s="56"/>
      <c r="BD241" s="485"/>
      <c r="BE241" s="485"/>
      <c r="BF241" s="56">
        <v>0</v>
      </c>
      <c r="BG241" s="55"/>
      <c r="BH241" s="56"/>
      <c r="BI241" s="485"/>
      <c r="BJ241" s="485"/>
      <c r="BK241" s="56">
        <v>0</v>
      </c>
      <c r="BL241" s="55"/>
      <c r="BM241" s="56"/>
      <c r="BN241" s="485"/>
      <c r="BO241" s="485"/>
      <c r="BP241" s="56">
        <v>0</v>
      </c>
      <c r="BQ241" s="55"/>
      <c r="BR241" s="56"/>
      <c r="BS241" s="485"/>
      <c r="BT241" s="485"/>
      <c r="BU241" s="56">
        <v>0</v>
      </c>
      <c r="BV241" s="55"/>
      <c r="BW241" s="56"/>
      <c r="BX241" s="485"/>
      <c r="BY241" s="485"/>
      <c r="BZ241" s="56">
        <v>0</v>
      </c>
      <c r="CA241" s="55"/>
      <c r="CB241" s="56"/>
      <c r="CC241" s="485"/>
      <c r="CD241" s="485"/>
      <c r="CE241" s="56">
        <v>0</v>
      </c>
      <c r="CF241" s="55"/>
      <c r="CG241" s="56"/>
      <c r="CH241" s="485"/>
      <c r="CI241" s="485"/>
      <c r="CJ241" s="56">
        <v>0</v>
      </c>
      <c r="CK241" s="55"/>
      <c r="CL241" s="56"/>
      <c r="CM241" s="485"/>
      <c r="CN241" s="485"/>
      <c r="CO241" s="56">
        <v>0</v>
      </c>
      <c r="CP241" s="55"/>
      <c r="CQ241" s="56"/>
      <c r="CR241" s="485"/>
      <c r="CS241" s="485"/>
      <c r="CT241" s="56">
        <v>0</v>
      </c>
      <c r="CU241" s="55"/>
      <c r="CV241" s="56"/>
      <c r="CW241" s="485"/>
      <c r="CX241" s="485"/>
      <c r="CY241" s="56">
        <v>0</v>
      </c>
      <c r="CZ241" s="55"/>
      <c r="DA241" s="56"/>
      <c r="DB241" s="485"/>
      <c r="DC241" s="485"/>
      <c r="DD241" s="56">
        <v>0</v>
      </c>
      <c r="DE241" s="55"/>
      <c r="DF241" s="56"/>
      <c r="DG241" s="485"/>
      <c r="DH241" s="485"/>
      <c r="DI241" s="56">
        <v>0</v>
      </c>
      <c r="DJ241" s="55"/>
      <c r="DK241" s="56"/>
      <c r="DL241" s="485"/>
      <c r="DM241" s="485"/>
      <c r="DN241" s="56">
        <v>0</v>
      </c>
      <c r="DO241" s="55"/>
      <c r="DP241" s="56"/>
      <c r="DQ241" s="485"/>
      <c r="DR241" s="485"/>
      <c r="DS241" s="56">
        <v>0</v>
      </c>
      <c r="DT241" s="55"/>
      <c r="DU241" s="56"/>
      <c r="DV241" s="485"/>
      <c r="DW241" s="485"/>
      <c r="DX241" s="56">
        <v>0</v>
      </c>
      <c r="DY241" s="55"/>
      <c r="DZ241" s="56"/>
      <c r="EA241" s="485"/>
      <c r="EB241" s="485"/>
      <c r="EC241" s="56">
        <v>0</v>
      </c>
      <c r="ED241" s="55"/>
      <c r="EE241" s="56"/>
      <c r="EF241" s="485"/>
      <c r="EG241" s="485"/>
      <c r="EH241" s="56">
        <v>0</v>
      </c>
      <c r="EI241" s="55"/>
      <c r="EJ241" s="56"/>
      <c r="EK241" s="485"/>
      <c r="EL241" s="485"/>
      <c r="EM241" s="56">
        <v>0</v>
      </c>
      <c r="EN241" s="414"/>
      <c r="EP241" s="144"/>
    </row>
    <row r="242" spans="4:146" hidden="1" x14ac:dyDescent="0.3">
      <c r="D242" s="144" t="s">
        <v>468</v>
      </c>
      <c r="F242" s="400"/>
      <c r="G242" s="420"/>
      <c r="H242" s="121">
        <v>0</v>
      </c>
      <c r="I242" s="120"/>
      <c r="J242" s="56"/>
      <c r="K242" s="485"/>
      <c r="L242" s="494"/>
      <c r="M242" s="121">
        <v>0</v>
      </c>
      <c r="N242" s="120"/>
      <c r="O242" s="56"/>
      <c r="P242" s="485"/>
      <c r="Q242" s="494"/>
      <c r="R242" s="121">
        <v>0</v>
      </c>
      <c r="S242" s="120"/>
      <c r="T242" s="56"/>
      <c r="U242" s="485"/>
      <c r="V242" s="494"/>
      <c r="W242" s="121">
        <v>0</v>
      </c>
      <c r="X242" s="120"/>
      <c r="Y242" s="56"/>
      <c r="Z242" s="485"/>
      <c r="AA242" s="494"/>
      <c r="AB242" s="121">
        <v>0</v>
      </c>
      <c r="AC242" s="120"/>
      <c r="AD242" s="56"/>
      <c r="AE242" s="485"/>
      <c r="AF242" s="494"/>
      <c r="AG242" s="121">
        <v>0</v>
      </c>
      <c r="AH242" s="120"/>
      <c r="AI242" s="56"/>
      <c r="AJ242" s="485"/>
      <c r="AK242" s="494"/>
      <c r="AL242" s="121">
        <v>0</v>
      </c>
      <c r="AM242" s="120"/>
      <c r="AN242" s="56"/>
      <c r="AO242" s="485"/>
      <c r="AP242" s="494"/>
      <c r="AQ242" s="121">
        <v>0</v>
      </c>
      <c r="AR242" s="120"/>
      <c r="AS242" s="56"/>
      <c r="AT242" s="485"/>
      <c r="AU242" s="494"/>
      <c r="AV242" s="121">
        <v>0</v>
      </c>
      <c r="AW242" s="120"/>
      <c r="AX242" s="56"/>
      <c r="AY242" s="485"/>
      <c r="AZ242" s="494"/>
      <c r="BA242" s="121">
        <v>0</v>
      </c>
      <c r="BB242" s="120"/>
      <c r="BC242" s="56"/>
      <c r="BD242" s="485"/>
      <c r="BE242" s="494"/>
      <c r="BF242" s="121">
        <v>0</v>
      </c>
      <c r="BG242" s="120"/>
      <c r="BH242" s="56"/>
      <c r="BI242" s="485"/>
      <c r="BJ242" s="494"/>
      <c r="BK242" s="121">
        <v>0</v>
      </c>
      <c r="BL242" s="120"/>
      <c r="BM242" s="56"/>
      <c r="BN242" s="485"/>
      <c r="BO242" s="494"/>
      <c r="BP242" s="121">
        <v>0</v>
      </c>
      <c r="BQ242" s="120"/>
      <c r="BR242" s="56"/>
      <c r="BS242" s="485"/>
      <c r="BT242" s="494"/>
      <c r="BU242" s="121">
        <v>0</v>
      </c>
      <c r="BV242" s="120"/>
      <c r="BW242" s="56"/>
      <c r="BX242" s="485"/>
      <c r="BY242" s="494"/>
      <c r="BZ242" s="121">
        <v>0</v>
      </c>
      <c r="CA242" s="120"/>
      <c r="CB242" s="56"/>
      <c r="CC242" s="485"/>
      <c r="CD242" s="494"/>
      <c r="CE242" s="121">
        <v>0</v>
      </c>
      <c r="CF242" s="120"/>
      <c r="CG242" s="56"/>
      <c r="CH242" s="485"/>
      <c r="CI242" s="494"/>
      <c r="CJ242" s="121">
        <v>0</v>
      </c>
      <c r="CK242" s="120"/>
      <c r="CL242" s="56"/>
      <c r="CM242" s="485"/>
      <c r="CN242" s="494"/>
      <c r="CO242" s="121">
        <v>0</v>
      </c>
      <c r="CP242" s="120"/>
      <c r="CQ242" s="56"/>
      <c r="CR242" s="485"/>
      <c r="CS242" s="494"/>
      <c r="CT242" s="121">
        <v>0</v>
      </c>
      <c r="CU242" s="120"/>
      <c r="CV242" s="56"/>
      <c r="CW242" s="485"/>
      <c r="CX242" s="494"/>
      <c r="CY242" s="121">
        <v>0</v>
      </c>
      <c r="CZ242" s="120"/>
      <c r="DA242" s="56"/>
      <c r="DB242" s="485"/>
      <c r="DC242" s="494"/>
      <c r="DD242" s="121">
        <v>0</v>
      </c>
      <c r="DE242" s="120"/>
      <c r="DF242" s="56"/>
      <c r="DG242" s="485"/>
      <c r="DH242" s="494"/>
      <c r="DI242" s="121">
        <v>0</v>
      </c>
      <c r="DJ242" s="120"/>
      <c r="DK242" s="56"/>
      <c r="DL242" s="485"/>
      <c r="DM242" s="494"/>
      <c r="DN242" s="121">
        <v>0</v>
      </c>
      <c r="DO242" s="120"/>
      <c r="DP242" s="56"/>
      <c r="DQ242" s="485"/>
      <c r="DR242" s="494"/>
      <c r="DS242" s="121">
        <v>0</v>
      </c>
      <c r="DT242" s="120"/>
      <c r="DU242" s="56"/>
      <c r="DV242" s="485"/>
      <c r="DW242" s="494"/>
      <c r="DX242" s="121">
        <v>0</v>
      </c>
      <c r="DY242" s="120"/>
      <c r="DZ242" s="56"/>
      <c r="EA242" s="485"/>
      <c r="EB242" s="494"/>
      <c r="EC242" s="121">
        <v>0</v>
      </c>
      <c r="ED242" s="120"/>
      <c r="EE242" s="56"/>
      <c r="EF242" s="485"/>
      <c r="EG242" s="494"/>
      <c r="EH242" s="121">
        <v>0</v>
      </c>
      <c r="EI242" s="120"/>
      <c r="EJ242" s="56"/>
      <c r="EK242" s="485"/>
      <c r="EL242" s="494"/>
      <c r="EM242" s="121">
        <v>0</v>
      </c>
      <c r="EN242" s="422"/>
      <c r="EP242" s="144"/>
    </row>
    <row r="243" spans="4:146" hidden="1" x14ac:dyDescent="0.3">
      <c r="D243" s="144"/>
      <c r="F243" s="400"/>
      <c r="H243" s="56"/>
      <c r="I243" s="56"/>
      <c r="J243" s="56"/>
      <c r="K243" s="485"/>
      <c r="L243" s="56"/>
      <c r="M243" s="56"/>
      <c r="N243" s="56"/>
      <c r="O243" s="56"/>
      <c r="P243" s="485"/>
      <c r="Q243" s="56"/>
      <c r="R243" s="56"/>
      <c r="S243" s="56"/>
      <c r="T243" s="56"/>
      <c r="U243" s="485"/>
      <c r="V243" s="56"/>
      <c r="W243" s="56"/>
      <c r="X243" s="56"/>
      <c r="Y243" s="56"/>
      <c r="Z243" s="485"/>
      <c r="AA243" s="56"/>
      <c r="AB243" s="56"/>
      <c r="AC243" s="56"/>
      <c r="AD243" s="56"/>
      <c r="AE243" s="485"/>
      <c r="AF243" s="56"/>
      <c r="AG243" s="56"/>
      <c r="AH243" s="56"/>
      <c r="AI243" s="56"/>
      <c r="AJ243" s="485"/>
      <c r="AK243" s="56"/>
      <c r="AL243" s="56"/>
      <c r="AM243" s="56"/>
      <c r="AN243" s="56"/>
      <c r="AO243" s="485"/>
      <c r="AP243" s="56"/>
      <c r="AQ243" s="56"/>
      <c r="AR243" s="56"/>
      <c r="AS243" s="56"/>
      <c r="AT243" s="485"/>
      <c r="AU243" s="56"/>
      <c r="AV243" s="56"/>
      <c r="AW243" s="56"/>
      <c r="AX243" s="56"/>
      <c r="AY243" s="485"/>
      <c r="AZ243" s="56"/>
      <c r="BA243" s="56"/>
      <c r="BB243" s="56"/>
      <c r="BC243" s="56"/>
      <c r="BD243" s="485"/>
      <c r="BE243" s="56"/>
      <c r="BF243" s="56"/>
      <c r="BG243" s="56"/>
      <c r="BH243" s="56"/>
      <c r="BI243" s="485"/>
      <c r="BJ243" s="56"/>
      <c r="BK243" s="56"/>
      <c r="BL243" s="56"/>
      <c r="BM243" s="56"/>
      <c r="BN243" s="485"/>
      <c r="BO243" s="56"/>
      <c r="BP243" s="56"/>
      <c r="BQ243" s="56"/>
      <c r="BR243" s="56"/>
      <c r="BS243" s="485"/>
      <c r="BT243" s="56"/>
      <c r="BU243" s="56"/>
      <c r="BV243" s="56"/>
      <c r="BW243" s="56"/>
      <c r="BX243" s="485"/>
      <c r="BY243" s="56"/>
      <c r="BZ243" s="56"/>
      <c r="CA243" s="56"/>
      <c r="CB243" s="56"/>
      <c r="CC243" s="485"/>
      <c r="CD243" s="56"/>
      <c r="CE243" s="56"/>
      <c r="CF243" s="56"/>
      <c r="CG243" s="56"/>
      <c r="CH243" s="485"/>
      <c r="CI243" s="56"/>
      <c r="CJ243" s="56"/>
      <c r="CK243" s="56"/>
      <c r="CL243" s="56"/>
      <c r="CM243" s="485"/>
      <c r="CN243" s="56"/>
      <c r="CO243" s="56"/>
      <c r="CP243" s="56"/>
      <c r="CQ243" s="56"/>
      <c r="CR243" s="485"/>
      <c r="CS243" s="56"/>
      <c r="CT243" s="56"/>
      <c r="CU243" s="56"/>
      <c r="CV243" s="56"/>
      <c r="CW243" s="485"/>
      <c r="CX243" s="56"/>
      <c r="CY243" s="56"/>
      <c r="CZ243" s="56"/>
      <c r="DA243" s="56"/>
      <c r="DB243" s="485"/>
      <c r="DC243" s="56"/>
      <c r="DD243" s="56"/>
      <c r="DE243" s="56"/>
      <c r="DF243" s="56"/>
      <c r="DG243" s="485"/>
      <c r="DH243" s="56"/>
      <c r="DI243" s="56"/>
      <c r="DJ243" s="56"/>
      <c r="DK243" s="56"/>
      <c r="DL243" s="485"/>
      <c r="DM243" s="56"/>
      <c r="DN243" s="56"/>
      <c r="DO243" s="56"/>
      <c r="DP243" s="56"/>
      <c r="DQ243" s="485"/>
      <c r="DR243" s="56"/>
      <c r="DS243" s="56"/>
      <c r="DT243" s="56"/>
      <c r="DU243" s="56"/>
      <c r="DV243" s="485"/>
      <c r="DW243" s="56"/>
      <c r="DX243" s="56"/>
      <c r="DY243" s="56"/>
      <c r="DZ243" s="56"/>
      <c r="EA243" s="485"/>
      <c r="EB243" s="56"/>
      <c r="EC243" s="56"/>
      <c r="ED243" s="56"/>
      <c r="EE243" s="56"/>
      <c r="EF243" s="485"/>
      <c r="EG243" s="56"/>
      <c r="EH243" s="56"/>
      <c r="EI243" s="56"/>
      <c r="EJ243" s="56"/>
      <c r="EK243" s="485"/>
      <c r="EL243" s="56"/>
      <c r="EM243" s="56"/>
      <c r="EP243" s="144"/>
    </row>
    <row r="244" spans="4:146" hidden="1" x14ac:dyDescent="0.3">
      <c r="D244" s="144" t="s">
        <v>472</v>
      </c>
      <c r="F244" s="400"/>
      <c r="H244" s="56">
        <v>0</v>
      </c>
      <c r="I244" s="56"/>
      <c r="J244" s="56"/>
      <c r="K244" s="485"/>
      <c r="L244" s="56"/>
      <c r="M244" s="56">
        <v>0</v>
      </c>
      <c r="N244" s="56"/>
      <c r="O244" s="56"/>
      <c r="P244" s="485"/>
      <c r="Q244" s="56"/>
      <c r="R244" s="56">
        <v>0</v>
      </c>
      <c r="S244" s="56"/>
      <c r="T244" s="56"/>
      <c r="U244" s="485"/>
      <c r="V244" s="56"/>
      <c r="W244" s="56">
        <v>0</v>
      </c>
      <c r="X244" s="56"/>
      <c r="Y244" s="56"/>
      <c r="Z244" s="485"/>
      <c r="AA244" s="56"/>
      <c r="AB244" s="56">
        <v>0</v>
      </c>
      <c r="AC244" s="56"/>
      <c r="AD244" s="56"/>
      <c r="AE244" s="485"/>
      <c r="AF244" s="56"/>
      <c r="AG244" s="56">
        <v>0</v>
      </c>
      <c r="AH244" s="56"/>
      <c r="AI244" s="56"/>
      <c r="AJ244" s="485"/>
      <c r="AK244" s="56"/>
      <c r="AL244" s="56">
        <v>0</v>
      </c>
      <c r="AM244" s="56"/>
      <c r="AN244" s="56"/>
      <c r="AO244" s="485"/>
      <c r="AP244" s="56"/>
      <c r="AQ244" s="56">
        <v>0</v>
      </c>
      <c r="AR244" s="56"/>
      <c r="AS244" s="56"/>
      <c r="AT244" s="485"/>
      <c r="AU244" s="56"/>
      <c r="AV244" s="56">
        <v>0</v>
      </c>
      <c r="AW244" s="56"/>
      <c r="AX244" s="56"/>
      <c r="AY244" s="485"/>
      <c r="AZ244" s="56"/>
      <c r="BA244" s="56">
        <v>0</v>
      </c>
      <c r="BB244" s="56"/>
      <c r="BC244" s="56"/>
      <c r="BD244" s="485"/>
      <c r="BE244" s="56"/>
      <c r="BF244" s="56">
        <v>0</v>
      </c>
      <c r="BG244" s="56"/>
      <c r="BH244" s="56"/>
      <c r="BI244" s="485"/>
      <c r="BJ244" s="56"/>
      <c r="BK244" s="56">
        <v>0</v>
      </c>
      <c r="BL244" s="56"/>
      <c r="BM244" s="56"/>
      <c r="BN244" s="485"/>
      <c r="BO244" s="56"/>
      <c r="BP244" s="56">
        <v>0</v>
      </c>
      <c r="BQ244" s="56"/>
      <c r="BR244" s="56"/>
      <c r="BS244" s="485"/>
      <c r="BT244" s="56"/>
      <c r="BU244" s="56">
        <v>0</v>
      </c>
      <c r="BV244" s="56"/>
      <c r="BW244" s="56"/>
      <c r="BX244" s="485"/>
      <c r="BY244" s="56"/>
      <c r="BZ244" s="56">
        <v>0</v>
      </c>
      <c r="CA244" s="56"/>
      <c r="CB244" s="56"/>
      <c r="CC244" s="485"/>
      <c r="CD244" s="56"/>
      <c r="CE244" s="56">
        <v>0</v>
      </c>
      <c r="CF244" s="56"/>
      <c r="CG244" s="56"/>
      <c r="CH244" s="485"/>
      <c r="CI244" s="56"/>
      <c r="CJ244" s="56">
        <v>0</v>
      </c>
      <c r="CK244" s="56"/>
      <c r="CL244" s="56"/>
      <c r="CM244" s="485"/>
      <c r="CN244" s="56"/>
      <c r="CO244" s="56">
        <v>0</v>
      </c>
      <c r="CP244" s="56"/>
      <c r="CQ244" s="56"/>
      <c r="CR244" s="485"/>
      <c r="CS244" s="56"/>
      <c r="CT244" s="56">
        <v>0</v>
      </c>
      <c r="CU244" s="56"/>
      <c r="CV244" s="56"/>
      <c r="CW244" s="485"/>
      <c r="CX244" s="56"/>
      <c r="CY244" s="56">
        <v>0</v>
      </c>
      <c r="CZ244" s="56"/>
      <c r="DA244" s="56"/>
      <c r="DB244" s="485"/>
      <c r="DC244" s="56"/>
      <c r="DD244" s="56">
        <v>0</v>
      </c>
      <c r="DE244" s="56"/>
      <c r="DF244" s="56"/>
      <c r="DG244" s="485"/>
      <c r="DH244" s="56"/>
      <c r="DI244" s="56">
        <v>0</v>
      </c>
      <c r="DJ244" s="56"/>
      <c r="DK244" s="56"/>
      <c r="DL244" s="485"/>
      <c r="DM244" s="56"/>
      <c r="DN244" s="56">
        <v>0</v>
      </c>
      <c r="DO244" s="56"/>
      <c r="DP244" s="56"/>
      <c r="DQ244" s="485"/>
      <c r="DR244" s="56"/>
      <c r="DS244" s="56">
        <v>0</v>
      </c>
      <c r="DT244" s="56"/>
      <c r="DU244" s="56"/>
      <c r="DV244" s="485"/>
      <c r="DW244" s="56"/>
      <c r="DX244" s="56">
        <v>0</v>
      </c>
      <c r="DY244" s="56"/>
      <c r="DZ244" s="56"/>
      <c r="EA244" s="485"/>
      <c r="EB244" s="56"/>
      <c r="EC244" s="56">
        <v>0</v>
      </c>
      <c r="ED244" s="56"/>
      <c r="EE244" s="56"/>
      <c r="EF244" s="485"/>
      <c r="EG244" s="56"/>
      <c r="EH244" s="56">
        <v>0</v>
      </c>
      <c r="EI244" s="56"/>
      <c r="EJ244" s="56"/>
      <c r="EK244" s="485"/>
      <c r="EL244" s="56"/>
      <c r="EM244" s="56">
        <v>0</v>
      </c>
      <c r="EP244" s="144"/>
    </row>
    <row r="245" spans="4:146" hidden="1" x14ac:dyDescent="0.3">
      <c r="D245" s="144" t="s">
        <v>362</v>
      </c>
      <c r="F245" s="400"/>
      <c r="G245" s="406"/>
      <c r="H245" s="483">
        <v>0</v>
      </c>
      <c r="I245" s="484"/>
      <c r="J245" s="56"/>
      <c r="K245" s="485"/>
      <c r="L245" s="486"/>
      <c r="M245" s="483">
        <v>0</v>
      </c>
      <c r="N245" s="484"/>
      <c r="O245" s="56"/>
      <c r="P245" s="485"/>
      <c r="Q245" s="486"/>
      <c r="R245" s="483">
        <v>0</v>
      </c>
      <c r="S245" s="484"/>
      <c r="T245" s="56"/>
      <c r="U245" s="485"/>
      <c r="V245" s="486"/>
      <c r="W245" s="483">
        <v>0</v>
      </c>
      <c r="X245" s="484"/>
      <c r="Y245" s="56"/>
      <c r="Z245" s="485"/>
      <c r="AA245" s="486"/>
      <c r="AB245" s="483">
        <v>0</v>
      </c>
      <c r="AC245" s="484"/>
      <c r="AD245" s="56"/>
      <c r="AE245" s="485"/>
      <c r="AF245" s="486"/>
      <c r="AG245" s="483">
        <v>0</v>
      </c>
      <c r="AH245" s="484"/>
      <c r="AI245" s="56"/>
      <c r="AJ245" s="485"/>
      <c r="AK245" s="486"/>
      <c r="AL245" s="483">
        <v>0</v>
      </c>
      <c r="AM245" s="484"/>
      <c r="AN245" s="56"/>
      <c r="AO245" s="485"/>
      <c r="AP245" s="486"/>
      <c r="AQ245" s="483">
        <v>0</v>
      </c>
      <c r="AR245" s="484"/>
      <c r="AS245" s="56"/>
      <c r="AT245" s="485"/>
      <c r="AU245" s="486"/>
      <c r="AV245" s="483">
        <v>0</v>
      </c>
      <c r="AW245" s="484"/>
      <c r="AX245" s="56"/>
      <c r="AY245" s="485"/>
      <c r="AZ245" s="486"/>
      <c r="BA245" s="483">
        <v>0</v>
      </c>
      <c r="BB245" s="484"/>
      <c r="BC245" s="56"/>
      <c r="BD245" s="485"/>
      <c r="BE245" s="486"/>
      <c r="BF245" s="483">
        <v>0</v>
      </c>
      <c r="BG245" s="484"/>
      <c r="BH245" s="56"/>
      <c r="BI245" s="485"/>
      <c r="BJ245" s="486"/>
      <c r="BK245" s="483">
        <v>0</v>
      </c>
      <c r="BL245" s="484"/>
      <c r="BM245" s="56"/>
      <c r="BN245" s="485"/>
      <c r="BO245" s="486"/>
      <c r="BP245" s="483">
        <v>0</v>
      </c>
      <c r="BQ245" s="484"/>
      <c r="BR245" s="56"/>
      <c r="BS245" s="485"/>
      <c r="BT245" s="486"/>
      <c r="BU245" s="483">
        <v>0</v>
      </c>
      <c r="BV245" s="484"/>
      <c r="BW245" s="56"/>
      <c r="BX245" s="485"/>
      <c r="BY245" s="486"/>
      <c r="BZ245" s="483">
        <v>0</v>
      </c>
      <c r="CA245" s="484"/>
      <c r="CB245" s="56"/>
      <c r="CC245" s="485"/>
      <c r="CD245" s="486"/>
      <c r="CE245" s="483">
        <v>0</v>
      </c>
      <c r="CF245" s="484"/>
      <c r="CG245" s="56"/>
      <c r="CH245" s="485"/>
      <c r="CI245" s="486"/>
      <c r="CJ245" s="483">
        <v>0</v>
      </c>
      <c r="CK245" s="484"/>
      <c r="CL245" s="56"/>
      <c r="CM245" s="485"/>
      <c r="CN245" s="486"/>
      <c r="CO245" s="483">
        <v>0</v>
      </c>
      <c r="CP245" s="484"/>
      <c r="CQ245" s="56"/>
      <c r="CR245" s="485"/>
      <c r="CS245" s="486"/>
      <c r="CT245" s="483">
        <v>0</v>
      </c>
      <c r="CU245" s="484"/>
      <c r="CV245" s="56"/>
      <c r="CW245" s="485"/>
      <c r="CX245" s="486"/>
      <c r="CY245" s="483">
        <v>0</v>
      </c>
      <c r="CZ245" s="484"/>
      <c r="DA245" s="56"/>
      <c r="DB245" s="485"/>
      <c r="DC245" s="486"/>
      <c r="DD245" s="483">
        <v>0</v>
      </c>
      <c r="DE245" s="484"/>
      <c r="DF245" s="56"/>
      <c r="DG245" s="485"/>
      <c r="DH245" s="486"/>
      <c r="DI245" s="483">
        <v>0</v>
      </c>
      <c r="DJ245" s="484"/>
      <c r="DK245" s="56"/>
      <c r="DL245" s="485"/>
      <c r="DM245" s="486"/>
      <c r="DN245" s="483">
        <v>0</v>
      </c>
      <c r="DO245" s="484"/>
      <c r="DP245" s="56"/>
      <c r="DQ245" s="485"/>
      <c r="DR245" s="486"/>
      <c r="DS245" s="483">
        <v>0</v>
      </c>
      <c r="DT245" s="484"/>
      <c r="DU245" s="56"/>
      <c r="DV245" s="485"/>
      <c r="DW245" s="486"/>
      <c r="DX245" s="483">
        <v>0</v>
      </c>
      <c r="DY245" s="484"/>
      <c r="DZ245" s="56"/>
      <c r="EA245" s="485"/>
      <c r="EB245" s="486"/>
      <c r="EC245" s="483">
        <v>0</v>
      </c>
      <c r="ED245" s="484"/>
      <c r="EE245" s="56"/>
      <c r="EF245" s="485"/>
      <c r="EG245" s="486"/>
      <c r="EH245" s="483">
        <v>0</v>
      </c>
      <c r="EI245" s="484"/>
      <c r="EJ245" s="56"/>
      <c r="EK245" s="485"/>
      <c r="EL245" s="486"/>
      <c r="EM245" s="483">
        <v>0</v>
      </c>
      <c r="EN245" s="407"/>
      <c r="EP245" s="144"/>
    </row>
    <row r="246" spans="4:146" hidden="1" x14ac:dyDescent="0.3">
      <c r="D246" s="144" t="s">
        <v>467</v>
      </c>
      <c r="F246" s="400"/>
      <c r="G246" s="400"/>
      <c r="H246" s="56">
        <v>0</v>
      </c>
      <c r="I246" s="55"/>
      <c r="J246" s="56"/>
      <c r="K246" s="485"/>
      <c r="L246" s="485"/>
      <c r="M246" s="56">
        <v>0</v>
      </c>
      <c r="N246" s="55"/>
      <c r="O246" s="56"/>
      <c r="P246" s="485"/>
      <c r="Q246" s="485"/>
      <c r="R246" s="56">
        <v>0</v>
      </c>
      <c r="S246" s="55"/>
      <c r="T246" s="56"/>
      <c r="U246" s="485"/>
      <c r="V246" s="485"/>
      <c r="W246" s="56">
        <v>0</v>
      </c>
      <c r="X246" s="55"/>
      <c r="Y246" s="56"/>
      <c r="Z246" s="485"/>
      <c r="AA246" s="485"/>
      <c r="AB246" s="56">
        <v>0</v>
      </c>
      <c r="AC246" s="55"/>
      <c r="AD246" s="56"/>
      <c r="AE246" s="485"/>
      <c r="AF246" s="485"/>
      <c r="AG246" s="56">
        <v>0</v>
      </c>
      <c r="AH246" s="55"/>
      <c r="AI246" s="56"/>
      <c r="AJ246" s="485"/>
      <c r="AK246" s="485"/>
      <c r="AL246" s="56">
        <v>0</v>
      </c>
      <c r="AM246" s="55"/>
      <c r="AN246" s="56"/>
      <c r="AO246" s="485"/>
      <c r="AP246" s="485"/>
      <c r="AQ246" s="56">
        <v>0</v>
      </c>
      <c r="AR246" s="55"/>
      <c r="AS246" s="56"/>
      <c r="AT246" s="485"/>
      <c r="AU246" s="485"/>
      <c r="AV246" s="56">
        <v>0</v>
      </c>
      <c r="AW246" s="55"/>
      <c r="AX246" s="56"/>
      <c r="AY246" s="485"/>
      <c r="AZ246" s="485"/>
      <c r="BA246" s="56">
        <v>0</v>
      </c>
      <c r="BB246" s="55"/>
      <c r="BC246" s="56"/>
      <c r="BD246" s="485"/>
      <c r="BE246" s="485"/>
      <c r="BF246" s="56">
        <v>0</v>
      </c>
      <c r="BG246" s="55"/>
      <c r="BH246" s="56"/>
      <c r="BI246" s="485"/>
      <c r="BJ246" s="485"/>
      <c r="BK246" s="56">
        <v>0</v>
      </c>
      <c r="BL246" s="55"/>
      <c r="BM246" s="56"/>
      <c r="BN246" s="485"/>
      <c r="BO246" s="485"/>
      <c r="BP246" s="56">
        <v>0</v>
      </c>
      <c r="BQ246" s="55"/>
      <c r="BR246" s="56"/>
      <c r="BS246" s="485"/>
      <c r="BT246" s="485"/>
      <c r="BU246" s="56">
        <v>0</v>
      </c>
      <c r="BV246" s="55"/>
      <c r="BW246" s="56"/>
      <c r="BX246" s="485"/>
      <c r="BY246" s="485"/>
      <c r="BZ246" s="56">
        <v>0</v>
      </c>
      <c r="CA246" s="55"/>
      <c r="CB246" s="56"/>
      <c r="CC246" s="485"/>
      <c r="CD246" s="485"/>
      <c r="CE246" s="56">
        <v>0</v>
      </c>
      <c r="CF246" s="55"/>
      <c r="CG246" s="56"/>
      <c r="CH246" s="485"/>
      <c r="CI246" s="485"/>
      <c r="CJ246" s="56">
        <v>0</v>
      </c>
      <c r="CK246" s="55"/>
      <c r="CL246" s="56"/>
      <c r="CM246" s="485"/>
      <c r="CN246" s="485"/>
      <c r="CO246" s="56">
        <v>0</v>
      </c>
      <c r="CP246" s="55"/>
      <c r="CQ246" s="56"/>
      <c r="CR246" s="485"/>
      <c r="CS246" s="485"/>
      <c r="CT246" s="56">
        <v>0</v>
      </c>
      <c r="CU246" s="55"/>
      <c r="CV246" s="56"/>
      <c r="CW246" s="485"/>
      <c r="CX246" s="485"/>
      <c r="CY246" s="56">
        <v>0</v>
      </c>
      <c r="CZ246" s="55"/>
      <c r="DA246" s="56"/>
      <c r="DB246" s="485"/>
      <c r="DC246" s="485"/>
      <c r="DD246" s="56">
        <v>0</v>
      </c>
      <c r="DE246" s="55"/>
      <c r="DF246" s="56"/>
      <c r="DG246" s="485"/>
      <c r="DH246" s="485"/>
      <c r="DI246" s="56">
        <v>0</v>
      </c>
      <c r="DJ246" s="55"/>
      <c r="DK246" s="56"/>
      <c r="DL246" s="485"/>
      <c r="DM246" s="485"/>
      <c r="DN246" s="56">
        <v>0</v>
      </c>
      <c r="DO246" s="55"/>
      <c r="DP246" s="56"/>
      <c r="DQ246" s="485"/>
      <c r="DR246" s="485"/>
      <c r="DS246" s="56">
        <v>0</v>
      </c>
      <c r="DT246" s="55"/>
      <c r="DU246" s="56"/>
      <c r="DV246" s="485"/>
      <c r="DW246" s="485"/>
      <c r="DX246" s="56">
        <v>0</v>
      </c>
      <c r="DY246" s="55"/>
      <c r="DZ246" s="56"/>
      <c r="EA246" s="485"/>
      <c r="EB246" s="485"/>
      <c r="EC246" s="56">
        <v>0</v>
      </c>
      <c r="ED246" s="55"/>
      <c r="EE246" s="56"/>
      <c r="EF246" s="485"/>
      <c r="EG246" s="485"/>
      <c r="EH246" s="56">
        <v>0</v>
      </c>
      <c r="EI246" s="55"/>
      <c r="EJ246" s="56"/>
      <c r="EK246" s="485"/>
      <c r="EL246" s="485"/>
      <c r="EM246" s="56">
        <v>0</v>
      </c>
      <c r="EN246" s="414"/>
      <c r="EP246" s="144"/>
    </row>
    <row r="247" spans="4:146" hidden="1" x14ac:dyDescent="0.3">
      <c r="D247" s="144" t="s">
        <v>468</v>
      </c>
      <c r="F247" s="400"/>
      <c r="G247" s="420"/>
      <c r="H247" s="121">
        <v>0</v>
      </c>
      <c r="I247" s="120"/>
      <c r="J247" s="56"/>
      <c r="K247" s="485"/>
      <c r="L247" s="494"/>
      <c r="M247" s="121">
        <v>0</v>
      </c>
      <c r="N247" s="120"/>
      <c r="O247" s="56"/>
      <c r="P247" s="485"/>
      <c r="Q247" s="494"/>
      <c r="R247" s="121">
        <v>0</v>
      </c>
      <c r="S247" s="120"/>
      <c r="T247" s="56"/>
      <c r="U247" s="485"/>
      <c r="V247" s="494"/>
      <c r="W247" s="121">
        <v>0</v>
      </c>
      <c r="X247" s="120"/>
      <c r="Y247" s="56"/>
      <c r="Z247" s="485"/>
      <c r="AA247" s="494"/>
      <c r="AB247" s="121">
        <v>0</v>
      </c>
      <c r="AC247" s="120"/>
      <c r="AD247" s="56"/>
      <c r="AE247" s="485"/>
      <c r="AF247" s="494"/>
      <c r="AG247" s="121">
        <v>0</v>
      </c>
      <c r="AH247" s="120"/>
      <c r="AI247" s="56"/>
      <c r="AJ247" s="485"/>
      <c r="AK247" s="494"/>
      <c r="AL247" s="121">
        <v>0</v>
      </c>
      <c r="AM247" s="120"/>
      <c r="AN247" s="56"/>
      <c r="AO247" s="485"/>
      <c r="AP247" s="494"/>
      <c r="AQ247" s="121">
        <v>0</v>
      </c>
      <c r="AR247" s="120"/>
      <c r="AS247" s="56"/>
      <c r="AT247" s="485"/>
      <c r="AU247" s="494"/>
      <c r="AV247" s="121">
        <v>0</v>
      </c>
      <c r="AW247" s="120"/>
      <c r="AX247" s="56"/>
      <c r="AY247" s="485"/>
      <c r="AZ247" s="494"/>
      <c r="BA247" s="121">
        <v>0</v>
      </c>
      <c r="BB247" s="120"/>
      <c r="BC247" s="56"/>
      <c r="BD247" s="485"/>
      <c r="BE247" s="494"/>
      <c r="BF247" s="121">
        <v>0</v>
      </c>
      <c r="BG247" s="120"/>
      <c r="BH247" s="56"/>
      <c r="BI247" s="485"/>
      <c r="BJ247" s="494"/>
      <c r="BK247" s="121">
        <v>0</v>
      </c>
      <c r="BL247" s="120"/>
      <c r="BM247" s="56"/>
      <c r="BN247" s="485"/>
      <c r="BO247" s="494"/>
      <c r="BP247" s="121">
        <v>0</v>
      </c>
      <c r="BQ247" s="120"/>
      <c r="BR247" s="56"/>
      <c r="BS247" s="485"/>
      <c r="BT247" s="494"/>
      <c r="BU247" s="121">
        <v>0</v>
      </c>
      <c r="BV247" s="120"/>
      <c r="BW247" s="56"/>
      <c r="BX247" s="485"/>
      <c r="BY247" s="494"/>
      <c r="BZ247" s="121">
        <v>0</v>
      </c>
      <c r="CA247" s="120"/>
      <c r="CB247" s="56"/>
      <c r="CC247" s="485"/>
      <c r="CD247" s="494"/>
      <c r="CE247" s="121">
        <v>0</v>
      </c>
      <c r="CF247" s="120"/>
      <c r="CG247" s="56"/>
      <c r="CH247" s="485"/>
      <c r="CI247" s="494"/>
      <c r="CJ247" s="121">
        <v>0</v>
      </c>
      <c r="CK247" s="120"/>
      <c r="CL247" s="56"/>
      <c r="CM247" s="485"/>
      <c r="CN247" s="494"/>
      <c r="CO247" s="121">
        <v>0</v>
      </c>
      <c r="CP247" s="120"/>
      <c r="CQ247" s="56"/>
      <c r="CR247" s="485"/>
      <c r="CS247" s="494"/>
      <c r="CT247" s="121">
        <v>0</v>
      </c>
      <c r="CU247" s="120"/>
      <c r="CV247" s="56"/>
      <c r="CW247" s="485"/>
      <c r="CX247" s="494"/>
      <c r="CY247" s="121">
        <v>0</v>
      </c>
      <c r="CZ247" s="120"/>
      <c r="DA247" s="56"/>
      <c r="DB247" s="485"/>
      <c r="DC247" s="494"/>
      <c r="DD247" s="121">
        <v>0</v>
      </c>
      <c r="DE247" s="120"/>
      <c r="DF247" s="56"/>
      <c r="DG247" s="485"/>
      <c r="DH247" s="494"/>
      <c r="DI247" s="121">
        <v>0</v>
      </c>
      <c r="DJ247" s="120"/>
      <c r="DK247" s="56"/>
      <c r="DL247" s="485"/>
      <c r="DM247" s="494"/>
      <c r="DN247" s="121">
        <v>0</v>
      </c>
      <c r="DO247" s="120"/>
      <c r="DP247" s="56"/>
      <c r="DQ247" s="485"/>
      <c r="DR247" s="494"/>
      <c r="DS247" s="121">
        <v>0</v>
      </c>
      <c r="DT247" s="120"/>
      <c r="DU247" s="56"/>
      <c r="DV247" s="485"/>
      <c r="DW247" s="494"/>
      <c r="DX247" s="121">
        <v>0</v>
      </c>
      <c r="DY247" s="120"/>
      <c r="DZ247" s="56"/>
      <c r="EA247" s="485"/>
      <c r="EB247" s="494"/>
      <c r="EC247" s="121">
        <v>0</v>
      </c>
      <c r="ED247" s="120"/>
      <c r="EE247" s="56"/>
      <c r="EF247" s="485"/>
      <c r="EG247" s="494"/>
      <c r="EH247" s="121">
        <v>0</v>
      </c>
      <c r="EI247" s="120"/>
      <c r="EJ247" s="56"/>
      <c r="EK247" s="485"/>
      <c r="EL247" s="494"/>
      <c r="EM247" s="121">
        <v>0</v>
      </c>
      <c r="EN247" s="422"/>
      <c r="EP247" s="144"/>
    </row>
    <row r="248" spans="4:146" hidden="1" x14ac:dyDescent="0.3">
      <c r="D248" s="144"/>
      <c r="F248" s="400"/>
      <c r="H248" s="56"/>
      <c r="I248" s="56"/>
      <c r="J248" s="56"/>
      <c r="K248" s="485"/>
      <c r="L248" s="56"/>
      <c r="M248" s="56"/>
      <c r="N248" s="56"/>
      <c r="O248" s="56"/>
      <c r="P248" s="485"/>
      <c r="Q248" s="56"/>
      <c r="R248" s="56"/>
      <c r="S248" s="56"/>
      <c r="T248" s="56"/>
      <c r="U248" s="485"/>
      <c r="V248" s="56"/>
      <c r="W248" s="56"/>
      <c r="X248" s="56"/>
      <c r="Y248" s="56"/>
      <c r="Z248" s="485"/>
      <c r="AA248" s="56"/>
      <c r="AB248" s="56"/>
      <c r="AC248" s="56"/>
      <c r="AD248" s="56"/>
      <c r="AE248" s="485"/>
      <c r="AF248" s="56"/>
      <c r="AG248" s="56"/>
      <c r="AH248" s="56"/>
      <c r="AI248" s="56"/>
      <c r="AJ248" s="485"/>
      <c r="AK248" s="56"/>
      <c r="AL248" s="56"/>
      <c r="AM248" s="56"/>
      <c r="AN248" s="56"/>
      <c r="AO248" s="485"/>
      <c r="AP248" s="56"/>
      <c r="AQ248" s="56"/>
      <c r="AR248" s="56"/>
      <c r="AS248" s="56"/>
      <c r="AT248" s="485"/>
      <c r="AU248" s="56"/>
      <c r="AV248" s="56"/>
      <c r="AW248" s="56"/>
      <c r="AX248" s="56"/>
      <c r="AY248" s="485"/>
      <c r="AZ248" s="56"/>
      <c r="BA248" s="56"/>
      <c r="BB248" s="56"/>
      <c r="BC248" s="56"/>
      <c r="BD248" s="485"/>
      <c r="BE248" s="56"/>
      <c r="BF248" s="56"/>
      <c r="BG248" s="56"/>
      <c r="BH248" s="56"/>
      <c r="BI248" s="485"/>
      <c r="BJ248" s="56"/>
      <c r="BK248" s="56"/>
      <c r="BL248" s="56"/>
      <c r="BM248" s="56"/>
      <c r="BN248" s="485"/>
      <c r="BO248" s="56"/>
      <c r="BP248" s="56"/>
      <c r="BQ248" s="56"/>
      <c r="BR248" s="56"/>
      <c r="BS248" s="485"/>
      <c r="BT248" s="56"/>
      <c r="BU248" s="56"/>
      <c r="BV248" s="56"/>
      <c r="BW248" s="56"/>
      <c r="BX248" s="485"/>
      <c r="BY248" s="56"/>
      <c r="BZ248" s="56"/>
      <c r="CA248" s="56"/>
      <c r="CB248" s="56"/>
      <c r="CC248" s="485"/>
      <c r="CD248" s="56"/>
      <c r="CE248" s="56"/>
      <c r="CF248" s="56"/>
      <c r="CG248" s="56"/>
      <c r="CH248" s="485"/>
      <c r="CI248" s="56"/>
      <c r="CJ248" s="56"/>
      <c r="CK248" s="56"/>
      <c r="CL248" s="56"/>
      <c r="CM248" s="485"/>
      <c r="CN248" s="56"/>
      <c r="CO248" s="56"/>
      <c r="CP248" s="56"/>
      <c r="CQ248" s="56"/>
      <c r="CR248" s="485"/>
      <c r="CS248" s="56"/>
      <c r="CT248" s="56"/>
      <c r="CU248" s="56"/>
      <c r="CV248" s="56"/>
      <c r="CW248" s="485"/>
      <c r="CX248" s="56"/>
      <c r="CY248" s="56"/>
      <c r="CZ248" s="56"/>
      <c r="DA248" s="56"/>
      <c r="DB248" s="485"/>
      <c r="DC248" s="56"/>
      <c r="DD248" s="56"/>
      <c r="DE248" s="56"/>
      <c r="DF248" s="56"/>
      <c r="DG248" s="485"/>
      <c r="DH248" s="56"/>
      <c r="DI248" s="56"/>
      <c r="DJ248" s="56"/>
      <c r="DK248" s="56"/>
      <c r="DL248" s="485"/>
      <c r="DM248" s="56"/>
      <c r="DN248" s="56"/>
      <c r="DO248" s="56"/>
      <c r="DP248" s="56"/>
      <c r="DQ248" s="485"/>
      <c r="DR248" s="56"/>
      <c r="DS248" s="56"/>
      <c r="DT248" s="56"/>
      <c r="DU248" s="56"/>
      <c r="DV248" s="485"/>
      <c r="DW248" s="56"/>
      <c r="DX248" s="56"/>
      <c r="DY248" s="56"/>
      <c r="DZ248" s="56"/>
      <c r="EA248" s="485"/>
      <c r="EB248" s="56"/>
      <c r="EC248" s="56"/>
      <c r="ED248" s="56"/>
      <c r="EE248" s="56"/>
      <c r="EF248" s="485"/>
      <c r="EG248" s="56"/>
      <c r="EH248" s="56"/>
      <c r="EI248" s="56"/>
      <c r="EJ248" s="56"/>
      <c r="EK248" s="485"/>
      <c r="EL248" s="56"/>
      <c r="EM248" s="56"/>
      <c r="EP248" s="144"/>
    </row>
    <row r="249" spans="4:146" hidden="1" x14ac:dyDescent="0.3">
      <c r="D249" s="144" t="s">
        <v>473</v>
      </c>
      <c r="F249" s="400"/>
      <c r="H249" s="56">
        <v>0</v>
      </c>
      <c r="I249" s="56"/>
      <c r="J249" s="56"/>
      <c r="K249" s="485"/>
      <c r="L249" s="56"/>
      <c r="M249" s="56">
        <v>0</v>
      </c>
      <c r="N249" s="56"/>
      <c r="O249" s="56"/>
      <c r="P249" s="485"/>
      <c r="Q249" s="56"/>
      <c r="R249" s="56">
        <v>0</v>
      </c>
      <c r="S249" s="56"/>
      <c r="T249" s="56"/>
      <c r="U249" s="485"/>
      <c r="V249" s="56"/>
      <c r="W249" s="56">
        <v>0</v>
      </c>
      <c r="X249" s="56"/>
      <c r="Y249" s="56"/>
      <c r="Z249" s="485"/>
      <c r="AA249" s="56"/>
      <c r="AB249" s="56">
        <v>0</v>
      </c>
      <c r="AC249" s="56"/>
      <c r="AD249" s="56"/>
      <c r="AE249" s="485"/>
      <c r="AF249" s="56"/>
      <c r="AG249" s="56">
        <v>0</v>
      </c>
      <c r="AH249" s="56"/>
      <c r="AI249" s="56"/>
      <c r="AJ249" s="485"/>
      <c r="AK249" s="56"/>
      <c r="AL249" s="56">
        <v>0</v>
      </c>
      <c r="AM249" s="56"/>
      <c r="AN249" s="56"/>
      <c r="AO249" s="485"/>
      <c r="AP249" s="56"/>
      <c r="AQ249" s="56">
        <v>0</v>
      </c>
      <c r="AR249" s="56"/>
      <c r="AS249" s="56"/>
      <c r="AT249" s="485"/>
      <c r="AU249" s="56"/>
      <c r="AV249" s="56">
        <v>0</v>
      </c>
      <c r="AW249" s="56"/>
      <c r="AX249" s="56"/>
      <c r="AY249" s="485"/>
      <c r="AZ249" s="56"/>
      <c r="BA249" s="56">
        <v>0</v>
      </c>
      <c r="BB249" s="56"/>
      <c r="BC249" s="56"/>
      <c r="BD249" s="485"/>
      <c r="BE249" s="56"/>
      <c r="BF249" s="56">
        <v>0</v>
      </c>
      <c r="BG249" s="56"/>
      <c r="BH249" s="56"/>
      <c r="BI249" s="485"/>
      <c r="BJ249" s="56"/>
      <c r="BK249" s="56">
        <v>0</v>
      </c>
      <c r="BL249" s="56"/>
      <c r="BM249" s="56"/>
      <c r="BN249" s="485"/>
      <c r="BO249" s="56"/>
      <c r="BP249" s="56">
        <v>0</v>
      </c>
      <c r="BQ249" s="56"/>
      <c r="BR249" s="56"/>
      <c r="BS249" s="485"/>
      <c r="BT249" s="56"/>
      <c r="BU249" s="56">
        <v>0</v>
      </c>
      <c r="BV249" s="56"/>
      <c r="BW249" s="56"/>
      <c r="BX249" s="485"/>
      <c r="BY249" s="56"/>
      <c r="BZ249" s="56">
        <v>0</v>
      </c>
      <c r="CA249" s="56"/>
      <c r="CB249" s="56"/>
      <c r="CC249" s="485"/>
      <c r="CD249" s="56"/>
      <c r="CE249" s="56">
        <v>0</v>
      </c>
      <c r="CF249" s="56"/>
      <c r="CG249" s="56"/>
      <c r="CH249" s="485"/>
      <c r="CI249" s="56"/>
      <c r="CJ249" s="56">
        <v>0</v>
      </c>
      <c r="CK249" s="56"/>
      <c r="CL249" s="56"/>
      <c r="CM249" s="485"/>
      <c r="CN249" s="56"/>
      <c r="CO249" s="56">
        <v>0</v>
      </c>
      <c r="CP249" s="56"/>
      <c r="CQ249" s="56"/>
      <c r="CR249" s="485"/>
      <c r="CS249" s="56"/>
      <c r="CT249" s="56">
        <v>0</v>
      </c>
      <c r="CU249" s="56"/>
      <c r="CV249" s="56"/>
      <c r="CW249" s="485"/>
      <c r="CX249" s="56"/>
      <c r="CY249" s="56">
        <v>0</v>
      </c>
      <c r="CZ249" s="56"/>
      <c r="DA249" s="56"/>
      <c r="DB249" s="485"/>
      <c r="DC249" s="56"/>
      <c r="DD249" s="56">
        <v>0</v>
      </c>
      <c r="DE249" s="56"/>
      <c r="DF249" s="56"/>
      <c r="DG249" s="485"/>
      <c r="DH249" s="56"/>
      <c r="DI249" s="56">
        <v>0</v>
      </c>
      <c r="DJ249" s="56"/>
      <c r="DK249" s="56"/>
      <c r="DL249" s="485"/>
      <c r="DM249" s="56"/>
      <c r="DN249" s="56">
        <v>0</v>
      </c>
      <c r="DO249" s="56"/>
      <c r="DP249" s="56"/>
      <c r="DQ249" s="485"/>
      <c r="DR249" s="56"/>
      <c r="DS249" s="56">
        <v>0</v>
      </c>
      <c r="DT249" s="56"/>
      <c r="DU249" s="56"/>
      <c r="DV249" s="485"/>
      <c r="DW249" s="56"/>
      <c r="DX249" s="56">
        <v>0</v>
      </c>
      <c r="DY249" s="56"/>
      <c r="DZ249" s="56"/>
      <c r="EA249" s="485"/>
      <c r="EB249" s="56"/>
      <c r="EC249" s="56">
        <v>0</v>
      </c>
      <c r="ED249" s="56"/>
      <c r="EE249" s="56"/>
      <c r="EF249" s="485"/>
      <c r="EG249" s="56"/>
      <c r="EH249" s="56">
        <v>0</v>
      </c>
      <c r="EI249" s="56"/>
      <c r="EJ249" s="56"/>
      <c r="EK249" s="485"/>
      <c r="EL249" s="56"/>
      <c r="EM249" s="56">
        <v>0</v>
      </c>
      <c r="EP249" s="144"/>
    </row>
    <row r="250" spans="4:146" hidden="1" x14ac:dyDescent="0.3">
      <c r="D250" s="144" t="s">
        <v>362</v>
      </c>
      <c r="F250" s="400"/>
      <c r="G250" s="406"/>
      <c r="H250" s="483">
        <v>0</v>
      </c>
      <c r="I250" s="484"/>
      <c r="J250" s="56"/>
      <c r="K250" s="485"/>
      <c r="L250" s="486"/>
      <c r="M250" s="483">
        <v>0</v>
      </c>
      <c r="N250" s="484"/>
      <c r="O250" s="56"/>
      <c r="P250" s="485"/>
      <c r="Q250" s="486"/>
      <c r="R250" s="483">
        <v>0</v>
      </c>
      <c r="S250" s="484"/>
      <c r="T250" s="56"/>
      <c r="U250" s="485"/>
      <c r="V250" s="486"/>
      <c r="W250" s="483">
        <v>0</v>
      </c>
      <c r="X250" s="484"/>
      <c r="Y250" s="56"/>
      <c r="Z250" s="485"/>
      <c r="AA250" s="486"/>
      <c r="AB250" s="483">
        <v>0</v>
      </c>
      <c r="AC250" s="484"/>
      <c r="AD250" s="56"/>
      <c r="AE250" s="485"/>
      <c r="AF250" s="486"/>
      <c r="AG250" s="483">
        <v>0</v>
      </c>
      <c r="AH250" s="484"/>
      <c r="AI250" s="56"/>
      <c r="AJ250" s="485"/>
      <c r="AK250" s="486"/>
      <c r="AL250" s="483">
        <v>0</v>
      </c>
      <c r="AM250" s="484"/>
      <c r="AN250" s="56"/>
      <c r="AO250" s="485"/>
      <c r="AP250" s="486"/>
      <c r="AQ250" s="483">
        <v>0</v>
      </c>
      <c r="AR250" s="484"/>
      <c r="AS250" s="56"/>
      <c r="AT250" s="485"/>
      <c r="AU250" s="486"/>
      <c r="AV250" s="483">
        <v>0</v>
      </c>
      <c r="AW250" s="484"/>
      <c r="AX250" s="56"/>
      <c r="AY250" s="485"/>
      <c r="AZ250" s="486"/>
      <c r="BA250" s="483">
        <v>0</v>
      </c>
      <c r="BB250" s="484"/>
      <c r="BC250" s="56"/>
      <c r="BD250" s="485"/>
      <c r="BE250" s="486"/>
      <c r="BF250" s="483">
        <v>0</v>
      </c>
      <c r="BG250" s="484"/>
      <c r="BH250" s="56"/>
      <c r="BI250" s="485"/>
      <c r="BJ250" s="486"/>
      <c r="BK250" s="483">
        <v>0</v>
      </c>
      <c r="BL250" s="484"/>
      <c r="BM250" s="56"/>
      <c r="BN250" s="485"/>
      <c r="BO250" s="486"/>
      <c r="BP250" s="483">
        <v>0</v>
      </c>
      <c r="BQ250" s="484"/>
      <c r="BR250" s="56"/>
      <c r="BS250" s="485"/>
      <c r="BT250" s="486"/>
      <c r="BU250" s="483">
        <v>0</v>
      </c>
      <c r="BV250" s="484"/>
      <c r="BW250" s="56"/>
      <c r="BX250" s="485"/>
      <c r="BY250" s="486"/>
      <c r="BZ250" s="483">
        <v>0</v>
      </c>
      <c r="CA250" s="484"/>
      <c r="CB250" s="56"/>
      <c r="CC250" s="485"/>
      <c r="CD250" s="486"/>
      <c r="CE250" s="483">
        <v>0</v>
      </c>
      <c r="CF250" s="484"/>
      <c r="CG250" s="56"/>
      <c r="CH250" s="485"/>
      <c r="CI250" s="486"/>
      <c r="CJ250" s="483">
        <v>0</v>
      </c>
      <c r="CK250" s="484"/>
      <c r="CL250" s="56"/>
      <c r="CM250" s="485"/>
      <c r="CN250" s="486"/>
      <c r="CO250" s="483">
        <v>0</v>
      </c>
      <c r="CP250" s="484"/>
      <c r="CQ250" s="56"/>
      <c r="CR250" s="485"/>
      <c r="CS250" s="486"/>
      <c r="CT250" s="483">
        <v>0</v>
      </c>
      <c r="CU250" s="484"/>
      <c r="CV250" s="56"/>
      <c r="CW250" s="485"/>
      <c r="CX250" s="486"/>
      <c r="CY250" s="483">
        <v>0</v>
      </c>
      <c r="CZ250" s="484"/>
      <c r="DA250" s="56"/>
      <c r="DB250" s="485"/>
      <c r="DC250" s="486"/>
      <c r="DD250" s="483">
        <v>0</v>
      </c>
      <c r="DE250" s="484"/>
      <c r="DF250" s="56"/>
      <c r="DG250" s="485"/>
      <c r="DH250" s="486"/>
      <c r="DI250" s="483">
        <v>0</v>
      </c>
      <c r="DJ250" s="484"/>
      <c r="DK250" s="56"/>
      <c r="DL250" s="485"/>
      <c r="DM250" s="486"/>
      <c r="DN250" s="483">
        <v>0</v>
      </c>
      <c r="DO250" s="484"/>
      <c r="DP250" s="56"/>
      <c r="DQ250" s="485"/>
      <c r="DR250" s="486"/>
      <c r="DS250" s="483">
        <v>0</v>
      </c>
      <c r="DT250" s="484"/>
      <c r="DU250" s="56"/>
      <c r="DV250" s="485"/>
      <c r="DW250" s="486"/>
      <c r="DX250" s="483">
        <v>0</v>
      </c>
      <c r="DY250" s="484"/>
      <c r="DZ250" s="56"/>
      <c r="EA250" s="485"/>
      <c r="EB250" s="486"/>
      <c r="EC250" s="483">
        <v>0</v>
      </c>
      <c r="ED250" s="484"/>
      <c r="EE250" s="56"/>
      <c r="EF250" s="485"/>
      <c r="EG250" s="486"/>
      <c r="EH250" s="483">
        <v>0</v>
      </c>
      <c r="EI250" s="484"/>
      <c r="EJ250" s="56"/>
      <c r="EK250" s="485"/>
      <c r="EL250" s="486"/>
      <c r="EM250" s="483">
        <v>0</v>
      </c>
      <c r="EN250" s="407"/>
      <c r="EP250" s="144"/>
    </row>
    <row r="251" spans="4:146" hidden="1" x14ac:dyDescent="0.3">
      <c r="D251" s="144" t="s">
        <v>467</v>
      </c>
      <c r="F251" s="400"/>
      <c r="G251" s="400"/>
      <c r="H251" s="56">
        <v>0</v>
      </c>
      <c r="I251" s="55"/>
      <c r="J251" s="56"/>
      <c r="K251" s="485"/>
      <c r="L251" s="485"/>
      <c r="M251" s="56">
        <v>0</v>
      </c>
      <c r="N251" s="55"/>
      <c r="O251" s="56"/>
      <c r="P251" s="485"/>
      <c r="Q251" s="485"/>
      <c r="R251" s="56">
        <v>0</v>
      </c>
      <c r="S251" s="55"/>
      <c r="T251" s="56"/>
      <c r="U251" s="485"/>
      <c r="V251" s="485"/>
      <c r="W251" s="56">
        <v>0</v>
      </c>
      <c r="X251" s="55"/>
      <c r="Y251" s="56"/>
      <c r="Z251" s="485"/>
      <c r="AA251" s="485"/>
      <c r="AB251" s="56">
        <v>0</v>
      </c>
      <c r="AC251" s="55"/>
      <c r="AD251" s="56"/>
      <c r="AE251" s="485"/>
      <c r="AF251" s="485"/>
      <c r="AG251" s="56">
        <v>0</v>
      </c>
      <c r="AH251" s="55"/>
      <c r="AI251" s="56"/>
      <c r="AJ251" s="485"/>
      <c r="AK251" s="485"/>
      <c r="AL251" s="56">
        <v>0</v>
      </c>
      <c r="AM251" s="55"/>
      <c r="AN251" s="56"/>
      <c r="AO251" s="485"/>
      <c r="AP251" s="485"/>
      <c r="AQ251" s="56">
        <v>0</v>
      </c>
      <c r="AR251" s="55"/>
      <c r="AS251" s="56"/>
      <c r="AT251" s="485"/>
      <c r="AU251" s="485"/>
      <c r="AV251" s="56">
        <v>0</v>
      </c>
      <c r="AW251" s="55"/>
      <c r="AX251" s="56"/>
      <c r="AY251" s="485"/>
      <c r="AZ251" s="485"/>
      <c r="BA251" s="56">
        <v>0</v>
      </c>
      <c r="BB251" s="55"/>
      <c r="BC251" s="56"/>
      <c r="BD251" s="485"/>
      <c r="BE251" s="485"/>
      <c r="BF251" s="56">
        <v>0</v>
      </c>
      <c r="BG251" s="55"/>
      <c r="BH251" s="56"/>
      <c r="BI251" s="485"/>
      <c r="BJ251" s="485"/>
      <c r="BK251" s="56">
        <v>0</v>
      </c>
      <c r="BL251" s="55"/>
      <c r="BM251" s="56"/>
      <c r="BN251" s="485"/>
      <c r="BO251" s="485"/>
      <c r="BP251" s="56">
        <v>0</v>
      </c>
      <c r="BQ251" s="55"/>
      <c r="BR251" s="56"/>
      <c r="BS251" s="485"/>
      <c r="BT251" s="485"/>
      <c r="BU251" s="56">
        <v>0</v>
      </c>
      <c r="BV251" s="55"/>
      <c r="BW251" s="56"/>
      <c r="BX251" s="485"/>
      <c r="BY251" s="485"/>
      <c r="BZ251" s="56">
        <v>0</v>
      </c>
      <c r="CA251" s="55"/>
      <c r="CB251" s="56"/>
      <c r="CC251" s="485"/>
      <c r="CD251" s="485"/>
      <c r="CE251" s="56">
        <v>0</v>
      </c>
      <c r="CF251" s="55"/>
      <c r="CG251" s="56"/>
      <c r="CH251" s="485"/>
      <c r="CI251" s="485"/>
      <c r="CJ251" s="56">
        <v>0</v>
      </c>
      <c r="CK251" s="55"/>
      <c r="CL251" s="56"/>
      <c r="CM251" s="485"/>
      <c r="CN251" s="485"/>
      <c r="CO251" s="56">
        <v>0</v>
      </c>
      <c r="CP251" s="55"/>
      <c r="CQ251" s="56"/>
      <c r="CR251" s="485"/>
      <c r="CS251" s="485"/>
      <c r="CT251" s="56">
        <v>0</v>
      </c>
      <c r="CU251" s="55"/>
      <c r="CV251" s="56"/>
      <c r="CW251" s="485"/>
      <c r="CX251" s="485"/>
      <c r="CY251" s="56">
        <v>0</v>
      </c>
      <c r="CZ251" s="55"/>
      <c r="DA251" s="56"/>
      <c r="DB251" s="485"/>
      <c r="DC251" s="485"/>
      <c r="DD251" s="56">
        <v>0</v>
      </c>
      <c r="DE251" s="55"/>
      <c r="DF251" s="56"/>
      <c r="DG251" s="485"/>
      <c r="DH251" s="485"/>
      <c r="DI251" s="56">
        <v>0</v>
      </c>
      <c r="DJ251" s="55"/>
      <c r="DK251" s="56"/>
      <c r="DL251" s="485"/>
      <c r="DM251" s="485"/>
      <c r="DN251" s="56">
        <v>0</v>
      </c>
      <c r="DO251" s="55"/>
      <c r="DP251" s="56"/>
      <c r="DQ251" s="485"/>
      <c r="DR251" s="485"/>
      <c r="DS251" s="56">
        <v>0</v>
      </c>
      <c r="DT251" s="55"/>
      <c r="DU251" s="56"/>
      <c r="DV251" s="485"/>
      <c r="DW251" s="485"/>
      <c r="DX251" s="56">
        <v>0</v>
      </c>
      <c r="DY251" s="55"/>
      <c r="DZ251" s="56"/>
      <c r="EA251" s="485"/>
      <c r="EB251" s="485"/>
      <c r="EC251" s="56">
        <v>0</v>
      </c>
      <c r="ED251" s="55"/>
      <c r="EE251" s="56"/>
      <c r="EF251" s="485"/>
      <c r="EG251" s="485"/>
      <c r="EH251" s="56">
        <v>0</v>
      </c>
      <c r="EI251" s="55"/>
      <c r="EJ251" s="56"/>
      <c r="EK251" s="485"/>
      <c r="EL251" s="485"/>
      <c r="EM251" s="56">
        <v>0</v>
      </c>
      <c r="EN251" s="414"/>
      <c r="EP251" s="144"/>
    </row>
    <row r="252" spans="4:146" hidden="1" x14ac:dyDescent="0.3">
      <c r="D252" s="144" t="s">
        <v>468</v>
      </c>
      <c r="F252" s="400"/>
      <c r="G252" s="420"/>
      <c r="H252" s="121">
        <v>0</v>
      </c>
      <c r="I252" s="120"/>
      <c r="J252" s="56"/>
      <c r="K252" s="485"/>
      <c r="L252" s="494"/>
      <c r="M252" s="121">
        <v>0</v>
      </c>
      <c r="N252" s="120"/>
      <c r="O252" s="56"/>
      <c r="P252" s="485"/>
      <c r="Q252" s="494"/>
      <c r="R252" s="121">
        <v>0</v>
      </c>
      <c r="S252" s="120"/>
      <c r="T252" s="56"/>
      <c r="U252" s="485"/>
      <c r="V252" s="494"/>
      <c r="W252" s="121">
        <v>0</v>
      </c>
      <c r="X252" s="120"/>
      <c r="Y252" s="56"/>
      <c r="Z252" s="485"/>
      <c r="AA252" s="494"/>
      <c r="AB252" s="121">
        <v>0</v>
      </c>
      <c r="AC252" s="120"/>
      <c r="AD252" s="56"/>
      <c r="AE252" s="485"/>
      <c r="AF252" s="494"/>
      <c r="AG252" s="121">
        <v>0</v>
      </c>
      <c r="AH252" s="120"/>
      <c r="AI252" s="56"/>
      <c r="AJ252" s="485"/>
      <c r="AK252" s="494"/>
      <c r="AL252" s="121">
        <v>0</v>
      </c>
      <c r="AM252" s="120"/>
      <c r="AN252" s="56"/>
      <c r="AO252" s="485"/>
      <c r="AP252" s="494"/>
      <c r="AQ252" s="121">
        <v>0</v>
      </c>
      <c r="AR252" s="120"/>
      <c r="AS252" s="56"/>
      <c r="AT252" s="485"/>
      <c r="AU252" s="494"/>
      <c r="AV252" s="121">
        <v>0</v>
      </c>
      <c r="AW252" s="120"/>
      <c r="AX252" s="56"/>
      <c r="AY252" s="485"/>
      <c r="AZ252" s="494"/>
      <c r="BA252" s="121">
        <v>0</v>
      </c>
      <c r="BB252" s="120"/>
      <c r="BC252" s="56"/>
      <c r="BD252" s="485"/>
      <c r="BE252" s="494"/>
      <c r="BF252" s="121">
        <v>0</v>
      </c>
      <c r="BG252" s="120"/>
      <c r="BH252" s="56"/>
      <c r="BI252" s="485"/>
      <c r="BJ252" s="494"/>
      <c r="BK252" s="121">
        <v>0</v>
      </c>
      <c r="BL252" s="120"/>
      <c r="BM252" s="56"/>
      <c r="BN252" s="485"/>
      <c r="BO252" s="494"/>
      <c r="BP252" s="121">
        <v>0</v>
      </c>
      <c r="BQ252" s="120"/>
      <c r="BR252" s="56"/>
      <c r="BS252" s="485"/>
      <c r="BT252" s="494"/>
      <c r="BU252" s="121">
        <v>0</v>
      </c>
      <c r="BV252" s="120"/>
      <c r="BW252" s="56"/>
      <c r="BX252" s="485"/>
      <c r="BY252" s="494"/>
      <c r="BZ252" s="121">
        <v>0</v>
      </c>
      <c r="CA252" s="120"/>
      <c r="CB252" s="56"/>
      <c r="CC252" s="485"/>
      <c r="CD252" s="494"/>
      <c r="CE252" s="121">
        <v>0</v>
      </c>
      <c r="CF252" s="120"/>
      <c r="CG252" s="56"/>
      <c r="CH252" s="485"/>
      <c r="CI252" s="494"/>
      <c r="CJ252" s="121">
        <v>0</v>
      </c>
      <c r="CK252" s="120"/>
      <c r="CL252" s="56"/>
      <c r="CM252" s="485"/>
      <c r="CN252" s="494"/>
      <c r="CO252" s="121">
        <v>0</v>
      </c>
      <c r="CP252" s="120"/>
      <c r="CQ252" s="56"/>
      <c r="CR252" s="485"/>
      <c r="CS252" s="494"/>
      <c r="CT252" s="121">
        <v>0</v>
      </c>
      <c r="CU252" s="120"/>
      <c r="CV252" s="56"/>
      <c r="CW252" s="485"/>
      <c r="CX252" s="494"/>
      <c r="CY252" s="121">
        <v>0</v>
      </c>
      <c r="CZ252" s="120"/>
      <c r="DA252" s="56"/>
      <c r="DB252" s="485"/>
      <c r="DC252" s="494"/>
      <c r="DD252" s="121">
        <v>0</v>
      </c>
      <c r="DE252" s="120"/>
      <c r="DF252" s="56"/>
      <c r="DG252" s="485"/>
      <c r="DH252" s="494"/>
      <c r="DI252" s="121">
        <v>0</v>
      </c>
      <c r="DJ252" s="120"/>
      <c r="DK252" s="56"/>
      <c r="DL252" s="485"/>
      <c r="DM252" s="494"/>
      <c r="DN252" s="121">
        <v>0</v>
      </c>
      <c r="DO252" s="120"/>
      <c r="DP252" s="56"/>
      <c r="DQ252" s="485"/>
      <c r="DR252" s="494"/>
      <c r="DS252" s="121">
        <v>0</v>
      </c>
      <c r="DT252" s="120"/>
      <c r="DU252" s="56"/>
      <c r="DV252" s="485"/>
      <c r="DW252" s="494"/>
      <c r="DX252" s="121">
        <v>0</v>
      </c>
      <c r="DY252" s="120"/>
      <c r="DZ252" s="56"/>
      <c r="EA252" s="485"/>
      <c r="EB252" s="494"/>
      <c r="EC252" s="121">
        <v>0</v>
      </c>
      <c r="ED252" s="120"/>
      <c r="EE252" s="56"/>
      <c r="EF252" s="485"/>
      <c r="EG252" s="494"/>
      <c r="EH252" s="121">
        <v>0</v>
      </c>
      <c r="EI252" s="120"/>
      <c r="EJ252" s="56"/>
      <c r="EK252" s="485"/>
      <c r="EL252" s="494"/>
      <c r="EM252" s="121">
        <v>0</v>
      </c>
      <c r="EN252" s="422"/>
      <c r="EP252" s="144"/>
    </row>
    <row r="253" spans="4:146" hidden="1" x14ac:dyDescent="0.3">
      <c r="D253" s="144"/>
      <c r="F253" s="400"/>
      <c r="H253" s="56"/>
      <c r="I253" s="56"/>
      <c r="J253" s="56"/>
      <c r="K253" s="485"/>
      <c r="L253" s="56"/>
      <c r="M253" s="56"/>
      <c r="N253" s="56"/>
      <c r="O253" s="56"/>
      <c r="P253" s="485"/>
      <c r="Q253" s="56"/>
      <c r="R253" s="56"/>
      <c r="S253" s="56"/>
      <c r="T253" s="56"/>
      <c r="U253" s="485"/>
      <c r="V253" s="56"/>
      <c r="W253" s="56"/>
      <c r="X253" s="56"/>
      <c r="Y253" s="56"/>
      <c r="Z253" s="485"/>
      <c r="AA253" s="56"/>
      <c r="AB253" s="56"/>
      <c r="AC253" s="56"/>
      <c r="AD253" s="56"/>
      <c r="AE253" s="485"/>
      <c r="AF253" s="56"/>
      <c r="AG253" s="56"/>
      <c r="AH253" s="56"/>
      <c r="AI253" s="56"/>
      <c r="AJ253" s="485"/>
      <c r="AK253" s="56"/>
      <c r="AL253" s="56"/>
      <c r="AM253" s="56"/>
      <c r="AN253" s="56"/>
      <c r="AO253" s="485"/>
      <c r="AP253" s="56"/>
      <c r="AQ253" s="56"/>
      <c r="AR253" s="56"/>
      <c r="AS253" s="56"/>
      <c r="AT253" s="485"/>
      <c r="AU253" s="56"/>
      <c r="AV253" s="56"/>
      <c r="AW253" s="56"/>
      <c r="AX253" s="56"/>
      <c r="AY253" s="485"/>
      <c r="AZ253" s="56"/>
      <c r="BA253" s="56"/>
      <c r="BB253" s="56"/>
      <c r="BC253" s="56"/>
      <c r="BD253" s="485"/>
      <c r="BE253" s="56"/>
      <c r="BF253" s="56"/>
      <c r="BG253" s="56"/>
      <c r="BH253" s="56"/>
      <c r="BI253" s="485"/>
      <c r="BJ253" s="56"/>
      <c r="BK253" s="56"/>
      <c r="BL253" s="56"/>
      <c r="BM253" s="56"/>
      <c r="BN253" s="485"/>
      <c r="BO253" s="56"/>
      <c r="BP253" s="56"/>
      <c r="BQ253" s="56"/>
      <c r="BR253" s="56"/>
      <c r="BS253" s="485"/>
      <c r="BT253" s="56"/>
      <c r="BU253" s="56"/>
      <c r="BV253" s="56"/>
      <c r="BW253" s="56"/>
      <c r="BX253" s="485"/>
      <c r="BY253" s="56"/>
      <c r="BZ253" s="56"/>
      <c r="CA253" s="56"/>
      <c r="CB253" s="56"/>
      <c r="CC253" s="485"/>
      <c r="CD253" s="56"/>
      <c r="CE253" s="56"/>
      <c r="CF253" s="56"/>
      <c r="CG253" s="56"/>
      <c r="CH253" s="485"/>
      <c r="CI253" s="56"/>
      <c r="CJ253" s="56"/>
      <c r="CK253" s="56"/>
      <c r="CL253" s="56"/>
      <c r="CM253" s="485"/>
      <c r="CN253" s="56"/>
      <c r="CO253" s="56"/>
      <c r="CP253" s="56"/>
      <c r="CQ253" s="56"/>
      <c r="CR253" s="485"/>
      <c r="CS253" s="56"/>
      <c r="CT253" s="56"/>
      <c r="CU253" s="56"/>
      <c r="CV253" s="56"/>
      <c r="CW253" s="485"/>
      <c r="CX253" s="56"/>
      <c r="CY253" s="56"/>
      <c r="CZ253" s="56"/>
      <c r="DA253" s="56"/>
      <c r="DB253" s="485"/>
      <c r="DC253" s="56"/>
      <c r="DD253" s="56"/>
      <c r="DE253" s="56"/>
      <c r="DF253" s="56"/>
      <c r="DG253" s="485"/>
      <c r="DH253" s="56"/>
      <c r="DI253" s="56"/>
      <c r="DJ253" s="56"/>
      <c r="DK253" s="56"/>
      <c r="DL253" s="485"/>
      <c r="DM253" s="56"/>
      <c r="DN253" s="56"/>
      <c r="DO253" s="56"/>
      <c r="DP253" s="56"/>
      <c r="DQ253" s="485"/>
      <c r="DR253" s="56"/>
      <c r="DS253" s="56"/>
      <c r="DT253" s="56"/>
      <c r="DU253" s="56"/>
      <c r="DV253" s="485"/>
      <c r="DW253" s="56"/>
      <c r="DX253" s="56"/>
      <c r="DY253" s="56"/>
      <c r="DZ253" s="56"/>
      <c r="EA253" s="485"/>
      <c r="EB253" s="56"/>
      <c r="EC253" s="56"/>
      <c r="ED253" s="56"/>
      <c r="EE253" s="56"/>
      <c r="EF253" s="485"/>
      <c r="EG253" s="56"/>
      <c r="EH253" s="56"/>
      <c r="EI253" s="56"/>
      <c r="EJ253" s="56"/>
      <c r="EK253" s="485"/>
      <c r="EL253" s="56"/>
      <c r="EM253" s="56"/>
      <c r="EP253" s="144"/>
    </row>
    <row r="254" spans="4:146" hidden="1" x14ac:dyDescent="0.3">
      <c r="D254" s="144" t="s">
        <v>474</v>
      </c>
      <c r="F254" s="400"/>
      <c r="H254" s="56">
        <v>0</v>
      </c>
      <c r="I254" s="56"/>
      <c r="J254" s="56"/>
      <c r="K254" s="485"/>
      <c r="L254" s="56"/>
      <c r="M254" s="56">
        <v>0</v>
      </c>
      <c r="N254" s="56"/>
      <c r="O254" s="56"/>
      <c r="P254" s="485"/>
      <c r="Q254" s="56"/>
      <c r="R254" s="56">
        <v>0</v>
      </c>
      <c r="S254" s="56"/>
      <c r="T254" s="56"/>
      <c r="U254" s="485"/>
      <c r="V254" s="56"/>
      <c r="W254" s="56">
        <v>0</v>
      </c>
      <c r="X254" s="56"/>
      <c r="Y254" s="56"/>
      <c r="Z254" s="485"/>
      <c r="AA254" s="56"/>
      <c r="AB254" s="56">
        <v>0</v>
      </c>
      <c r="AC254" s="56"/>
      <c r="AD254" s="56"/>
      <c r="AE254" s="485"/>
      <c r="AF254" s="56"/>
      <c r="AG254" s="56">
        <v>0</v>
      </c>
      <c r="AH254" s="56"/>
      <c r="AI254" s="56"/>
      <c r="AJ254" s="485"/>
      <c r="AK254" s="56"/>
      <c r="AL254" s="56">
        <v>0</v>
      </c>
      <c r="AM254" s="56"/>
      <c r="AN254" s="56"/>
      <c r="AO254" s="485"/>
      <c r="AP254" s="56"/>
      <c r="AQ254" s="56">
        <v>0</v>
      </c>
      <c r="AR254" s="56"/>
      <c r="AS254" s="56"/>
      <c r="AT254" s="485"/>
      <c r="AU254" s="56"/>
      <c r="AV254" s="56">
        <v>0</v>
      </c>
      <c r="AW254" s="56"/>
      <c r="AX254" s="56"/>
      <c r="AY254" s="485"/>
      <c r="AZ254" s="56"/>
      <c r="BA254" s="56">
        <v>0</v>
      </c>
      <c r="BB254" s="56"/>
      <c r="BC254" s="56"/>
      <c r="BD254" s="485"/>
      <c r="BE254" s="56"/>
      <c r="BF254" s="56">
        <v>0</v>
      </c>
      <c r="BG254" s="56"/>
      <c r="BH254" s="56"/>
      <c r="BI254" s="485"/>
      <c r="BJ254" s="56"/>
      <c r="BK254" s="56">
        <v>0</v>
      </c>
      <c r="BL254" s="56"/>
      <c r="BM254" s="56"/>
      <c r="BN254" s="485"/>
      <c r="BO254" s="56"/>
      <c r="BP254" s="56">
        <v>0</v>
      </c>
      <c r="BQ254" s="56"/>
      <c r="BR254" s="56"/>
      <c r="BS254" s="485"/>
      <c r="BT254" s="56"/>
      <c r="BU254" s="56">
        <v>0</v>
      </c>
      <c r="BV254" s="56"/>
      <c r="BW254" s="56"/>
      <c r="BX254" s="485"/>
      <c r="BY254" s="56"/>
      <c r="BZ254" s="56">
        <v>0</v>
      </c>
      <c r="CA254" s="56"/>
      <c r="CB254" s="56"/>
      <c r="CC254" s="485"/>
      <c r="CD254" s="56"/>
      <c r="CE254" s="56">
        <v>0</v>
      </c>
      <c r="CF254" s="56"/>
      <c r="CG254" s="56"/>
      <c r="CH254" s="485"/>
      <c r="CI254" s="56"/>
      <c r="CJ254" s="56">
        <v>0</v>
      </c>
      <c r="CK254" s="56"/>
      <c r="CL254" s="56"/>
      <c r="CM254" s="485"/>
      <c r="CN254" s="56"/>
      <c r="CO254" s="56">
        <v>0</v>
      </c>
      <c r="CP254" s="56"/>
      <c r="CQ254" s="56"/>
      <c r="CR254" s="485"/>
      <c r="CS254" s="56"/>
      <c r="CT254" s="56">
        <v>0</v>
      </c>
      <c r="CU254" s="56"/>
      <c r="CV254" s="56"/>
      <c r="CW254" s="485"/>
      <c r="CX254" s="56"/>
      <c r="CY254" s="56">
        <v>0</v>
      </c>
      <c r="CZ254" s="56"/>
      <c r="DA254" s="56"/>
      <c r="DB254" s="485"/>
      <c r="DC254" s="56"/>
      <c r="DD254" s="56">
        <v>0</v>
      </c>
      <c r="DE254" s="56"/>
      <c r="DF254" s="56"/>
      <c r="DG254" s="485"/>
      <c r="DH254" s="56"/>
      <c r="DI254" s="56">
        <v>0</v>
      </c>
      <c r="DJ254" s="56"/>
      <c r="DK254" s="56"/>
      <c r="DL254" s="485"/>
      <c r="DM254" s="56"/>
      <c r="DN254" s="56">
        <v>0</v>
      </c>
      <c r="DO254" s="56"/>
      <c r="DP254" s="56"/>
      <c r="DQ254" s="485"/>
      <c r="DR254" s="56"/>
      <c r="DS254" s="56">
        <v>0</v>
      </c>
      <c r="DT254" s="56"/>
      <c r="DU254" s="56"/>
      <c r="DV254" s="485"/>
      <c r="DW254" s="56"/>
      <c r="DX254" s="56">
        <v>0</v>
      </c>
      <c r="DY254" s="56"/>
      <c r="DZ254" s="56"/>
      <c r="EA254" s="485"/>
      <c r="EB254" s="56"/>
      <c r="EC254" s="56">
        <v>0</v>
      </c>
      <c r="ED254" s="56"/>
      <c r="EE254" s="56"/>
      <c r="EF254" s="485"/>
      <c r="EG254" s="56"/>
      <c r="EH254" s="56">
        <v>0</v>
      </c>
      <c r="EI254" s="56"/>
      <c r="EJ254" s="56"/>
      <c r="EK254" s="485"/>
      <c r="EL254" s="56"/>
      <c r="EM254" s="56">
        <v>0</v>
      </c>
      <c r="EP254" s="144"/>
    </row>
    <row r="255" spans="4:146" hidden="1" x14ac:dyDescent="0.3">
      <c r="D255" s="144" t="s">
        <v>362</v>
      </c>
      <c r="F255" s="400"/>
      <c r="G255" s="406"/>
      <c r="H255" s="483">
        <v>0</v>
      </c>
      <c r="I255" s="484"/>
      <c r="J255" s="56"/>
      <c r="K255" s="485"/>
      <c r="L255" s="486"/>
      <c r="M255" s="483">
        <v>0</v>
      </c>
      <c r="N255" s="484"/>
      <c r="O255" s="56"/>
      <c r="P255" s="485"/>
      <c r="Q255" s="486"/>
      <c r="R255" s="483">
        <v>0</v>
      </c>
      <c r="S255" s="484"/>
      <c r="T255" s="56"/>
      <c r="U255" s="485"/>
      <c r="V255" s="486"/>
      <c r="W255" s="483">
        <v>0</v>
      </c>
      <c r="X255" s="484"/>
      <c r="Y255" s="56"/>
      <c r="Z255" s="485"/>
      <c r="AA255" s="486"/>
      <c r="AB255" s="483">
        <v>0</v>
      </c>
      <c r="AC255" s="484"/>
      <c r="AD255" s="56"/>
      <c r="AE255" s="485"/>
      <c r="AF255" s="486"/>
      <c r="AG255" s="483">
        <v>0</v>
      </c>
      <c r="AH255" s="484"/>
      <c r="AI255" s="56"/>
      <c r="AJ255" s="485"/>
      <c r="AK255" s="486"/>
      <c r="AL255" s="483">
        <v>0</v>
      </c>
      <c r="AM255" s="484"/>
      <c r="AN255" s="56"/>
      <c r="AO255" s="485"/>
      <c r="AP255" s="486"/>
      <c r="AQ255" s="483">
        <v>0</v>
      </c>
      <c r="AR255" s="484"/>
      <c r="AS255" s="56"/>
      <c r="AT255" s="485"/>
      <c r="AU255" s="486"/>
      <c r="AV255" s="483">
        <v>0</v>
      </c>
      <c r="AW255" s="484"/>
      <c r="AX255" s="56"/>
      <c r="AY255" s="485"/>
      <c r="AZ255" s="486"/>
      <c r="BA255" s="483">
        <v>0</v>
      </c>
      <c r="BB255" s="484"/>
      <c r="BC255" s="56"/>
      <c r="BD255" s="485"/>
      <c r="BE255" s="486"/>
      <c r="BF255" s="483">
        <v>0</v>
      </c>
      <c r="BG255" s="484"/>
      <c r="BH255" s="56"/>
      <c r="BI255" s="485"/>
      <c r="BJ255" s="486"/>
      <c r="BK255" s="483">
        <v>0</v>
      </c>
      <c r="BL255" s="484"/>
      <c r="BM255" s="56"/>
      <c r="BN255" s="485"/>
      <c r="BO255" s="486"/>
      <c r="BP255" s="483">
        <v>0</v>
      </c>
      <c r="BQ255" s="484"/>
      <c r="BR255" s="56"/>
      <c r="BS255" s="485"/>
      <c r="BT255" s="486"/>
      <c r="BU255" s="483">
        <v>0</v>
      </c>
      <c r="BV255" s="484"/>
      <c r="BW255" s="56"/>
      <c r="BX255" s="485"/>
      <c r="BY255" s="486"/>
      <c r="BZ255" s="483">
        <v>0</v>
      </c>
      <c r="CA255" s="484"/>
      <c r="CB255" s="56"/>
      <c r="CC255" s="485"/>
      <c r="CD255" s="486"/>
      <c r="CE255" s="483">
        <v>0</v>
      </c>
      <c r="CF255" s="484"/>
      <c r="CG255" s="56"/>
      <c r="CH255" s="485"/>
      <c r="CI255" s="486"/>
      <c r="CJ255" s="483">
        <v>0</v>
      </c>
      <c r="CK255" s="484"/>
      <c r="CL255" s="56"/>
      <c r="CM255" s="485"/>
      <c r="CN255" s="486"/>
      <c r="CO255" s="483">
        <v>0</v>
      </c>
      <c r="CP255" s="484"/>
      <c r="CQ255" s="56"/>
      <c r="CR255" s="485"/>
      <c r="CS255" s="486"/>
      <c r="CT255" s="483">
        <v>0</v>
      </c>
      <c r="CU255" s="484"/>
      <c r="CV255" s="56"/>
      <c r="CW255" s="485"/>
      <c r="CX255" s="486"/>
      <c r="CY255" s="483">
        <v>0</v>
      </c>
      <c r="CZ255" s="484"/>
      <c r="DA255" s="56"/>
      <c r="DB255" s="485"/>
      <c r="DC255" s="486"/>
      <c r="DD255" s="483">
        <v>0</v>
      </c>
      <c r="DE255" s="484"/>
      <c r="DF255" s="56"/>
      <c r="DG255" s="485"/>
      <c r="DH255" s="486"/>
      <c r="DI255" s="483">
        <v>0</v>
      </c>
      <c r="DJ255" s="484"/>
      <c r="DK255" s="56"/>
      <c r="DL255" s="485"/>
      <c r="DM255" s="486"/>
      <c r="DN255" s="483">
        <v>0</v>
      </c>
      <c r="DO255" s="484"/>
      <c r="DP255" s="56"/>
      <c r="DQ255" s="485"/>
      <c r="DR255" s="486"/>
      <c r="DS255" s="483">
        <v>0</v>
      </c>
      <c r="DT255" s="484"/>
      <c r="DU255" s="56"/>
      <c r="DV255" s="485"/>
      <c r="DW255" s="486"/>
      <c r="DX255" s="483">
        <v>0</v>
      </c>
      <c r="DY255" s="484"/>
      <c r="DZ255" s="56"/>
      <c r="EA255" s="485"/>
      <c r="EB255" s="486"/>
      <c r="EC255" s="483">
        <v>0</v>
      </c>
      <c r="ED255" s="484"/>
      <c r="EE255" s="56"/>
      <c r="EF255" s="485"/>
      <c r="EG255" s="486"/>
      <c r="EH255" s="483">
        <v>0</v>
      </c>
      <c r="EI255" s="484"/>
      <c r="EJ255" s="56"/>
      <c r="EK255" s="485"/>
      <c r="EL255" s="486"/>
      <c r="EM255" s="483">
        <v>0</v>
      </c>
      <c r="EN255" s="407"/>
      <c r="EP255" s="144"/>
    </row>
    <row r="256" spans="4:146" hidden="1" x14ac:dyDescent="0.3">
      <c r="D256" s="144" t="s">
        <v>467</v>
      </c>
      <c r="F256" s="400"/>
      <c r="G256" s="400"/>
      <c r="H256" s="56">
        <v>0</v>
      </c>
      <c r="I256" s="55"/>
      <c r="J256" s="56"/>
      <c r="K256" s="485"/>
      <c r="L256" s="485"/>
      <c r="M256" s="56">
        <v>0</v>
      </c>
      <c r="N256" s="55"/>
      <c r="O256" s="56"/>
      <c r="P256" s="485"/>
      <c r="Q256" s="485"/>
      <c r="R256" s="56">
        <v>0</v>
      </c>
      <c r="S256" s="55"/>
      <c r="T256" s="56"/>
      <c r="U256" s="485"/>
      <c r="V256" s="485"/>
      <c r="W256" s="56">
        <v>0</v>
      </c>
      <c r="X256" s="55"/>
      <c r="Y256" s="56"/>
      <c r="Z256" s="485"/>
      <c r="AA256" s="485"/>
      <c r="AB256" s="56">
        <v>0</v>
      </c>
      <c r="AC256" s="55"/>
      <c r="AD256" s="56"/>
      <c r="AE256" s="485"/>
      <c r="AF256" s="485"/>
      <c r="AG256" s="56">
        <v>0</v>
      </c>
      <c r="AH256" s="55"/>
      <c r="AI256" s="56"/>
      <c r="AJ256" s="485"/>
      <c r="AK256" s="485"/>
      <c r="AL256" s="56">
        <v>0</v>
      </c>
      <c r="AM256" s="55"/>
      <c r="AN256" s="56"/>
      <c r="AO256" s="485"/>
      <c r="AP256" s="485"/>
      <c r="AQ256" s="56">
        <v>0</v>
      </c>
      <c r="AR256" s="55"/>
      <c r="AS256" s="56"/>
      <c r="AT256" s="485"/>
      <c r="AU256" s="485"/>
      <c r="AV256" s="56">
        <v>0</v>
      </c>
      <c r="AW256" s="55"/>
      <c r="AX256" s="56"/>
      <c r="AY256" s="485"/>
      <c r="AZ256" s="485"/>
      <c r="BA256" s="56">
        <v>0</v>
      </c>
      <c r="BB256" s="55"/>
      <c r="BC256" s="56"/>
      <c r="BD256" s="485"/>
      <c r="BE256" s="485"/>
      <c r="BF256" s="56">
        <v>0</v>
      </c>
      <c r="BG256" s="55"/>
      <c r="BH256" s="56"/>
      <c r="BI256" s="485"/>
      <c r="BJ256" s="485"/>
      <c r="BK256" s="56">
        <v>0</v>
      </c>
      <c r="BL256" s="55"/>
      <c r="BM256" s="56"/>
      <c r="BN256" s="485"/>
      <c r="BO256" s="485"/>
      <c r="BP256" s="56">
        <v>0</v>
      </c>
      <c r="BQ256" s="55"/>
      <c r="BR256" s="56"/>
      <c r="BS256" s="485"/>
      <c r="BT256" s="485"/>
      <c r="BU256" s="56">
        <v>0</v>
      </c>
      <c r="BV256" s="55"/>
      <c r="BW256" s="56"/>
      <c r="BX256" s="485"/>
      <c r="BY256" s="485"/>
      <c r="BZ256" s="56">
        <v>0</v>
      </c>
      <c r="CA256" s="55"/>
      <c r="CB256" s="56"/>
      <c r="CC256" s="485"/>
      <c r="CD256" s="485"/>
      <c r="CE256" s="56">
        <v>0</v>
      </c>
      <c r="CF256" s="55"/>
      <c r="CG256" s="56"/>
      <c r="CH256" s="485"/>
      <c r="CI256" s="485"/>
      <c r="CJ256" s="56">
        <v>0</v>
      </c>
      <c r="CK256" s="55"/>
      <c r="CL256" s="56"/>
      <c r="CM256" s="485"/>
      <c r="CN256" s="485"/>
      <c r="CO256" s="56">
        <v>0</v>
      </c>
      <c r="CP256" s="55"/>
      <c r="CQ256" s="56"/>
      <c r="CR256" s="485"/>
      <c r="CS256" s="485"/>
      <c r="CT256" s="56">
        <v>0</v>
      </c>
      <c r="CU256" s="55"/>
      <c r="CV256" s="56"/>
      <c r="CW256" s="485"/>
      <c r="CX256" s="485"/>
      <c r="CY256" s="56">
        <v>0</v>
      </c>
      <c r="CZ256" s="55"/>
      <c r="DA256" s="56"/>
      <c r="DB256" s="485"/>
      <c r="DC256" s="485"/>
      <c r="DD256" s="56">
        <v>0</v>
      </c>
      <c r="DE256" s="55"/>
      <c r="DF256" s="56"/>
      <c r="DG256" s="485"/>
      <c r="DH256" s="485"/>
      <c r="DI256" s="56">
        <v>0</v>
      </c>
      <c r="DJ256" s="55"/>
      <c r="DK256" s="56"/>
      <c r="DL256" s="485"/>
      <c r="DM256" s="485"/>
      <c r="DN256" s="56">
        <v>0</v>
      </c>
      <c r="DO256" s="55"/>
      <c r="DP256" s="56"/>
      <c r="DQ256" s="485"/>
      <c r="DR256" s="485"/>
      <c r="DS256" s="56">
        <v>0</v>
      </c>
      <c r="DT256" s="55"/>
      <c r="DU256" s="56"/>
      <c r="DV256" s="485"/>
      <c r="DW256" s="485"/>
      <c r="DX256" s="56">
        <v>0</v>
      </c>
      <c r="DY256" s="55"/>
      <c r="DZ256" s="56"/>
      <c r="EA256" s="485"/>
      <c r="EB256" s="485"/>
      <c r="EC256" s="56">
        <v>0</v>
      </c>
      <c r="ED256" s="55"/>
      <c r="EE256" s="56"/>
      <c r="EF256" s="485"/>
      <c r="EG256" s="485"/>
      <c r="EH256" s="56">
        <v>0</v>
      </c>
      <c r="EI256" s="55"/>
      <c r="EJ256" s="56"/>
      <c r="EK256" s="485"/>
      <c r="EL256" s="485"/>
      <c r="EM256" s="56">
        <v>0</v>
      </c>
      <c r="EN256" s="414"/>
      <c r="EP256" s="144"/>
    </row>
    <row r="257" spans="4:146" hidden="1" x14ac:dyDescent="0.3">
      <c r="D257" s="144" t="s">
        <v>468</v>
      </c>
      <c r="F257" s="400"/>
      <c r="G257" s="420"/>
      <c r="H257" s="121">
        <v>0</v>
      </c>
      <c r="I257" s="120"/>
      <c r="J257" s="56"/>
      <c r="K257" s="485"/>
      <c r="L257" s="494"/>
      <c r="M257" s="121">
        <v>0</v>
      </c>
      <c r="N257" s="120"/>
      <c r="O257" s="56"/>
      <c r="P257" s="485"/>
      <c r="Q257" s="494"/>
      <c r="R257" s="121">
        <v>0</v>
      </c>
      <c r="S257" s="120"/>
      <c r="T257" s="56"/>
      <c r="U257" s="485"/>
      <c r="V257" s="494"/>
      <c r="W257" s="121">
        <v>0</v>
      </c>
      <c r="X257" s="120"/>
      <c r="Y257" s="56"/>
      <c r="Z257" s="485"/>
      <c r="AA257" s="494"/>
      <c r="AB257" s="121">
        <v>0</v>
      </c>
      <c r="AC257" s="120"/>
      <c r="AD257" s="56"/>
      <c r="AE257" s="485"/>
      <c r="AF257" s="494"/>
      <c r="AG257" s="121">
        <v>0</v>
      </c>
      <c r="AH257" s="120"/>
      <c r="AI257" s="56"/>
      <c r="AJ257" s="485"/>
      <c r="AK257" s="494"/>
      <c r="AL257" s="121">
        <v>0</v>
      </c>
      <c r="AM257" s="120"/>
      <c r="AN257" s="56"/>
      <c r="AO257" s="485"/>
      <c r="AP257" s="494"/>
      <c r="AQ257" s="121">
        <v>0</v>
      </c>
      <c r="AR257" s="120"/>
      <c r="AS257" s="56"/>
      <c r="AT257" s="485"/>
      <c r="AU257" s="494"/>
      <c r="AV257" s="121">
        <v>0</v>
      </c>
      <c r="AW257" s="120"/>
      <c r="AX257" s="56"/>
      <c r="AY257" s="485"/>
      <c r="AZ257" s="494"/>
      <c r="BA257" s="121">
        <v>0</v>
      </c>
      <c r="BB257" s="120"/>
      <c r="BC257" s="56"/>
      <c r="BD257" s="485"/>
      <c r="BE257" s="494"/>
      <c r="BF257" s="121">
        <v>0</v>
      </c>
      <c r="BG257" s="120"/>
      <c r="BH257" s="56"/>
      <c r="BI257" s="485"/>
      <c r="BJ257" s="494"/>
      <c r="BK257" s="121">
        <v>0</v>
      </c>
      <c r="BL257" s="120"/>
      <c r="BM257" s="56"/>
      <c r="BN257" s="485"/>
      <c r="BO257" s="494"/>
      <c r="BP257" s="121">
        <v>0</v>
      </c>
      <c r="BQ257" s="120"/>
      <c r="BR257" s="56"/>
      <c r="BS257" s="485"/>
      <c r="BT257" s="494"/>
      <c r="BU257" s="121">
        <v>0</v>
      </c>
      <c r="BV257" s="120"/>
      <c r="BW257" s="56"/>
      <c r="BX257" s="485"/>
      <c r="BY257" s="494"/>
      <c r="BZ257" s="121">
        <v>0</v>
      </c>
      <c r="CA257" s="120"/>
      <c r="CB257" s="56"/>
      <c r="CC257" s="485"/>
      <c r="CD257" s="494"/>
      <c r="CE257" s="121">
        <v>0</v>
      </c>
      <c r="CF257" s="120"/>
      <c r="CG257" s="56"/>
      <c r="CH257" s="485"/>
      <c r="CI257" s="494"/>
      <c r="CJ257" s="121">
        <v>0</v>
      </c>
      <c r="CK257" s="120"/>
      <c r="CL257" s="56"/>
      <c r="CM257" s="485"/>
      <c r="CN257" s="494"/>
      <c r="CO257" s="121">
        <v>0</v>
      </c>
      <c r="CP257" s="120"/>
      <c r="CQ257" s="56"/>
      <c r="CR257" s="485"/>
      <c r="CS257" s="494"/>
      <c r="CT257" s="121">
        <v>0</v>
      </c>
      <c r="CU257" s="120"/>
      <c r="CV257" s="56"/>
      <c r="CW257" s="485"/>
      <c r="CX257" s="494"/>
      <c r="CY257" s="121">
        <v>0</v>
      </c>
      <c r="CZ257" s="120"/>
      <c r="DA257" s="56"/>
      <c r="DB257" s="485"/>
      <c r="DC257" s="494"/>
      <c r="DD257" s="121">
        <v>0</v>
      </c>
      <c r="DE257" s="120"/>
      <c r="DF257" s="56"/>
      <c r="DG257" s="485"/>
      <c r="DH257" s="494"/>
      <c r="DI257" s="121">
        <v>0</v>
      </c>
      <c r="DJ257" s="120"/>
      <c r="DK257" s="56"/>
      <c r="DL257" s="485"/>
      <c r="DM257" s="494"/>
      <c r="DN257" s="121">
        <v>0</v>
      </c>
      <c r="DO257" s="120"/>
      <c r="DP257" s="56"/>
      <c r="DQ257" s="485"/>
      <c r="DR257" s="494"/>
      <c r="DS257" s="121">
        <v>0</v>
      </c>
      <c r="DT257" s="120"/>
      <c r="DU257" s="56"/>
      <c r="DV257" s="485"/>
      <c r="DW257" s="494"/>
      <c r="DX257" s="121">
        <v>0</v>
      </c>
      <c r="DY257" s="120"/>
      <c r="DZ257" s="56"/>
      <c r="EA257" s="485"/>
      <c r="EB257" s="494"/>
      <c r="EC257" s="121">
        <v>0</v>
      </c>
      <c r="ED257" s="120"/>
      <c r="EE257" s="56"/>
      <c r="EF257" s="485"/>
      <c r="EG257" s="494"/>
      <c r="EH257" s="121">
        <v>0</v>
      </c>
      <c r="EI257" s="120"/>
      <c r="EJ257" s="56"/>
      <c r="EK257" s="485"/>
      <c r="EL257" s="494"/>
      <c r="EM257" s="121">
        <v>0</v>
      </c>
      <c r="EN257" s="422"/>
      <c r="EP257" s="144"/>
    </row>
    <row r="258" spans="4:146" x14ac:dyDescent="0.3">
      <c r="D258" s="225"/>
      <c r="E258" s="138"/>
      <c r="F258" s="501"/>
      <c r="G258" s="138"/>
      <c r="H258" s="129"/>
      <c r="I258" s="129"/>
      <c r="J258" s="129"/>
      <c r="K258" s="502"/>
      <c r="L258" s="129"/>
      <c r="M258" s="129"/>
      <c r="N258" s="129"/>
      <c r="O258" s="129"/>
      <c r="P258" s="502"/>
      <c r="Q258" s="129"/>
      <c r="R258" s="129"/>
      <c r="S258" s="129"/>
      <c r="T258" s="129"/>
      <c r="U258" s="502"/>
      <c r="V258" s="129"/>
      <c r="W258" s="129"/>
      <c r="X258" s="129"/>
      <c r="Y258" s="129"/>
      <c r="Z258" s="502"/>
      <c r="AA258" s="129"/>
      <c r="AB258" s="129"/>
      <c r="AC258" s="129"/>
      <c r="AD258" s="129"/>
      <c r="AE258" s="502"/>
      <c r="AF258" s="129"/>
      <c r="AG258" s="129"/>
      <c r="AH258" s="129"/>
      <c r="AI258" s="129"/>
      <c r="AJ258" s="502"/>
      <c r="AK258" s="129"/>
      <c r="AL258" s="129"/>
      <c r="AM258" s="129"/>
      <c r="AN258" s="129"/>
      <c r="AO258" s="502"/>
      <c r="AP258" s="129"/>
      <c r="AQ258" s="129"/>
      <c r="AR258" s="129"/>
      <c r="AS258" s="129"/>
      <c r="AT258" s="502"/>
      <c r="AU258" s="129"/>
      <c r="AV258" s="129"/>
      <c r="AW258" s="129"/>
      <c r="AX258" s="129"/>
      <c r="AY258" s="502"/>
      <c r="AZ258" s="129"/>
      <c r="BA258" s="129"/>
      <c r="BB258" s="129"/>
      <c r="BC258" s="129"/>
      <c r="BD258" s="502"/>
      <c r="BE258" s="129"/>
      <c r="BF258" s="129"/>
      <c r="BG258" s="129"/>
      <c r="BH258" s="129"/>
      <c r="BI258" s="502"/>
      <c r="BJ258" s="129"/>
      <c r="BK258" s="129"/>
      <c r="BL258" s="129"/>
      <c r="BM258" s="129"/>
      <c r="BN258" s="502"/>
      <c r="BO258" s="129"/>
      <c r="BP258" s="129"/>
      <c r="BQ258" s="129"/>
      <c r="BR258" s="129"/>
      <c r="BS258" s="502"/>
      <c r="BT258" s="129"/>
      <c r="BU258" s="129"/>
      <c r="BV258" s="129"/>
      <c r="BW258" s="129"/>
      <c r="BX258" s="502"/>
      <c r="BY258" s="129"/>
      <c r="BZ258" s="129"/>
      <c r="CA258" s="129"/>
      <c r="CB258" s="129"/>
      <c r="CC258" s="502"/>
      <c r="CD258" s="129"/>
      <c r="CE258" s="129"/>
      <c r="CF258" s="129"/>
      <c r="CG258" s="129"/>
      <c r="CH258" s="502"/>
      <c r="CI258" s="129"/>
      <c r="CJ258" s="129"/>
      <c r="CK258" s="129"/>
      <c r="CL258" s="129"/>
      <c r="CM258" s="502"/>
      <c r="CN258" s="129"/>
      <c r="CO258" s="129"/>
      <c r="CP258" s="129"/>
      <c r="CQ258" s="129"/>
      <c r="CR258" s="502"/>
      <c r="CS258" s="129"/>
      <c r="CT258" s="129"/>
      <c r="CU258" s="129"/>
      <c r="CV258" s="129"/>
      <c r="CW258" s="502"/>
      <c r="CX258" s="129"/>
      <c r="CY258" s="129"/>
      <c r="CZ258" s="129"/>
      <c r="DA258" s="129"/>
      <c r="DB258" s="502"/>
      <c r="DC258" s="129"/>
      <c r="DD258" s="129"/>
      <c r="DE258" s="129"/>
      <c r="DF258" s="129"/>
      <c r="DG258" s="502"/>
      <c r="DH258" s="129"/>
      <c r="DI258" s="129"/>
      <c r="DJ258" s="129"/>
      <c r="DK258" s="129"/>
      <c r="DL258" s="502"/>
      <c r="DM258" s="129"/>
      <c r="DN258" s="129"/>
      <c r="DO258" s="129"/>
      <c r="DP258" s="129"/>
      <c r="DQ258" s="502"/>
      <c r="DR258" s="129"/>
      <c r="DS258" s="129"/>
      <c r="DT258" s="129"/>
      <c r="DU258" s="129"/>
      <c r="DV258" s="502"/>
      <c r="DW258" s="129"/>
      <c r="DX258" s="129"/>
      <c r="DY258" s="129"/>
      <c r="DZ258" s="129"/>
      <c r="EA258" s="502"/>
      <c r="EB258" s="129"/>
      <c r="EC258" s="129"/>
      <c r="ED258" s="129"/>
      <c r="EE258" s="129"/>
      <c r="EF258" s="502"/>
      <c r="EG258" s="129"/>
      <c r="EH258" s="129"/>
      <c r="EI258" s="129"/>
      <c r="EJ258" s="129"/>
      <c r="EK258" s="502"/>
      <c r="EL258" s="129"/>
      <c r="EM258" s="129"/>
      <c r="EN258" s="138"/>
      <c r="EO258" s="138"/>
      <c r="EP258" s="144"/>
    </row>
    <row r="259" spans="4:146" hidden="1" x14ac:dyDescent="0.3">
      <c r="D259" s="524" t="s">
        <v>56</v>
      </c>
      <c r="E259" s="524"/>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25"/>
      <c r="AF259" s="525"/>
      <c r="AG259" s="525"/>
      <c r="AH259" s="525"/>
      <c r="AI259" s="525"/>
      <c r="AJ259" s="525"/>
      <c r="AK259" s="525"/>
      <c r="AL259" s="525"/>
      <c r="AM259" s="525"/>
      <c r="AN259" s="525"/>
      <c r="AO259" s="525"/>
      <c r="AP259" s="525"/>
      <c r="AQ259" s="525"/>
      <c r="AR259" s="525"/>
      <c r="AS259" s="525"/>
      <c r="AT259" s="525"/>
      <c r="AU259" s="525"/>
      <c r="AV259" s="525"/>
      <c r="AW259" s="525"/>
      <c r="AX259" s="525"/>
      <c r="AY259" s="525"/>
      <c r="AZ259" s="525"/>
      <c r="BA259" s="525"/>
      <c r="BB259" s="525"/>
      <c r="BC259" s="525"/>
      <c r="BD259" s="525"/>
      <c r="BE259" s="525"/>
      <c r="BF259" s="525"/>
      <c r="BG259" s="525"/>
      <c r="BH259" s="525"/>
      <c r="BI259" s="525"/>
      <c r="BJ259" s="525"/>
      <c r="BK259" s="525"/>
      <c r="BL259" s="525"/>
      <c r="BM259" s="525"/>
      <c r="BN259" s="525"/>
      <c r="BO259" s="525"/>
      <c r="BP259" s="525"/>
      <c r="BQ259" s="525"/>
      <c r="BR259" s="525"/>
      <c r="BS259" s="525"/>
      <c r="BT259" s="525"/>
      <c r="BU259" s="525"/>
      <c r="BV259" s="525"/>
      <c r="BW259" s="525"/>
      <c r="BX259" s="525"/>
      <c r="BY259" s="525"/>
      <c r="BZ259" s="525"/>
      <c r="CA259" s="525"/>
      <c r="CB259" s="525"/>
      <c r="CC259" s="525"/>
      <c r="CD259" s="525"/>
      <c r="CE259" s="525"/>
      <c r="CF259" s="525"/>
      <c r="CG259" s="525"/>
      <c r="CH259" s="525"/>
      <c r="CI259" s="525"/>
      <c r="CJ259" s="525"/>
      <c r="CK259" s="525"/>
      <c r="CL259" s="525"/>
      <c r="CM259" s="525"/>
      <c r="CN259" s="525"/>
      <c r="CO259" s="525"/>
      <c r="CP259" s="525"/>
      <c r="CQ259" s="525"/>
      <c r="CR259" s="525"/>
      <c r="CS259" s="525"/>
      <c r="CT259" s="525"/>
      <c r="CU259" s="525"/>
      <c r="CV259" s="525"/>
      <c r="CW259" s="525"/>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row>
    <row r="260" spans="4:146" x14ac:dyDescent="0.3">
      <c r="D260" s="160" t="s">
        <v>475</v>
      </c>
      <c r="E260" s="160"/>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row>
    <row r="261" spans="4:146" x14ac:dyDescent="0.3">
      <c r="D261" s="160" t="s">
        <v>352</v>
      </c>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row>
    <row r="263" spans="4:146" hidden="1" x14ac:dyDescent="0.3"/>
    <row r="264" spans="4:146" hidden="1" x14ac:dyDescent="0.3"/>
    <row r="265" spans="4:146" hidden="1" x14ac:dyDescent="0.3">
      <c r="M265" s="136">
        <v>-8616874</v>
      </c>
      <c r="N265" s="136">
        <v>0</v>
      </c>
      <c r="O265" s="136">
        <v>0</v>
      </c>
      <c r="P265" s="136">
        <v>0</v>
      </c>
      <c r="Q265" s="136">
        <v>0</v>
      </c>
      <c r="R265" s="136">
        <v>-4683776</v>
      </c>
      <c r="S265" s="136">
        <v>0</v>
      </c>
      <c r="T265" s="136">
        <v>0</v>
      </c>
      <c r="U265" s="136">
        <v>0</v>
      </c>
      <c r="V265" s="136">
        <v>0</v>
      </c>
      <c r="W265" s="136">
        <v>-403461</v>
      </c>
      <c r="X265" s="136">
        <v>0</v>
      </c>
      <c r="Y265" s="136">
        <v>0</v>
      </c>
      <c r="Z265" s="136">
        <v>0</v>
      </c>
      <c r="AA265" s="136">
        <v>0</v>
      </c>
      <c r="AB265" s="136">
        <v>-8866299</v>
      </c>
      <c r="AC265" s="136">
        <v>0</v>
      </c>
      <c r="AD265" s="136">
        <v>0</v>
      </c>
      <c r="AE265" s="136">
        <v>0</v>
      </c>
      <c r="AF265" s="136">
        <v>0</v>
      </c>
      <c r="AG265" s="136">
        <v>-8351479</v>
      </c>
      <c r="AH265" s="136">
        <v>0</v>
      </c>
      <c r="AI265" s="136">
        <v>0</v>
      </c>
      <c r="AJ265" s="136">
        <v>0</v>
      </c>
      <c r="AK265" s="136">
        <v>0</v>
      </c>
      <c r="AL265" s="136">
        <v>-946098</v>
      </c>
      <c r="AM265" s="136">
        <v>0</v>
      </c>
      <c r="AN265" s="136">
        <v>0</v>
      </c>
      <c r="AO265" s="136">
        <v>0</v>
      </c>
      <c r="AP265" s="136">
        <v>0</v>
      </c>
      <c r="AQ265" s="136">
        <v>-23774218</v>
      </c>
      <c r="AR265" s="136">
        <v>0</v>
      </c>
      <c r="AS265" s="136">
        <v>0</v>
      </c>
      <c r="AT265" s="136">
        <v>0</v>
      </c>
      <c r="AU265" s="136">
        <v>0</v>
      </c>
      <c r="AV265" s="136">
        <v>-4925565</v>
      </c>
      <c r="AW265" s="136">
        <v>0</v>
      </c>
      <c r="AX265" s="136">
        <v>0</v>
      </c>
      <c r="AY265" s="136">
        <v>0</v>
      </c>
      <c r="AZ265" s="136">
        <v>0</v>
      </c>
      <c r="BA265" s="136">
        <v>-6517236</v>
      </c>
      <c r="BB265" s="136">
        <v>0</v>
      </c>
      <c r="BC265" s="136">
        <v>0</v>
      </c>
      <c r="BD265" s="136">
        <v>0</v>
      </c>
      <c r="BE265" s="136">
        <v>0</v>
      </c>
      <c r="BF265" s="136">
        <v>-59318311</v>
      </c>
      <c r="BG265" s="136">
        <v>0</v>
      </c>
      <c r="BH265" s="136">
        <v>0</v>
      </c>
      <c r="BI265" s="136">
        <v>0</v>
      </c>
      <c r="BJ265" s="136">
        <v>0</v>
      </c>
      <c r="BK265" s="136">
        <v>-7489209</v>
      </c>
      <c r="BL265" s="136">
        <v>0</v>
      </c>
      <c r="BM265" s="136">
        <v>0</v>
      </c>
      <c r="BN265" s="136">
        <v>0</v>
      </c>
      <c r="BO265" s="136">
        <v>0</v>
      </c>
      <c r="BP265" s="136">
        <v>-6256678</v>
      </c>
      <c r="BQ265" s="136">
        <v>0</v>
      </c>
      <c r="BR265" s="136">
        <v>0</v>
      </c>
      <c r="BS265" s="136">
        <v>0</v>
      </c>
      <c r="BT265" s="136">
        <v>0</v>
      </c>
      <c r="BU265" s="136">
        <v>-13704111</v>
      </c>
      <c r="BV265" s="136">
        <v>0</v>
      </c>
      <c r="BW265" s="136">
        <v>0</v>
      </c>
      <c r="BX265" s="136">
        <v>0</v>
      </c>
      <c r="BY265" s="136">
        <v>127995845</v>
      </c>
      <c r="CA265" s="136" t="e">
        <v>#REF!</v>
      </c>
      <c r="CB265" s="136">
        <v>0</v>
      </c>
    </row>
    <row r="267" spans="4:146" hidden="1" x14ac:dyDescent="0.3">
      <c r="M267" s="136">
        <v>-10730812</v>
      </c>
      <c r="N267" s="136">
        <v>0</v>
      </c>
      <c r="O267" s="136">
        <v>0</v>
      </c>
      <c r="P267" s="136">
        <v>0</v>
      </c>
      <c r="Q267" s="136">
        <v>0</v>
      </c>
      <c r="R267" s="136">
        <v>-5842326</v>
      </c>
      <c r="S267" s="136">
        <v>0</v>
      </c>
      <c r="T267" s="136">
        <v>0</v>
      </c>
      <c r="U267" s="136">
        <v>0</v>
      </c>
      <c r="V267" s="136">
        <v>0</v>
      </c>
      <c r="W267" s="136">
        <v>-1918050</v>
      </c>
      <c r="X267" s="136">
        <v>0</v>
      </c>
      <c r="Y267" s="136">
        <v>0</v>
      </c>
      <c r="Z267" s="136">
        <v>0</v>
      </c>
      <c r="AA267" s="136">
        <v>0</v>
      </c>
      <c r="AB267" s="136">
        <v>-8425140</v>
      </c>
      <c r="AC267" s="136">
        <v>0</v>
      </c>
      <c r="AD267" s="136">
        <v>0</v>
      </c>
      <c r="AE267" s="136">
        <v>0</v>
      </c>
      <c r="AF267" s="136">
        <v>0</v>
      </c>
      <c r="AG267" s="136">
        <v>-7608536</v>
      </c>
      <c r="AH267" s="136">
        <v>0</v>
      </c>
      <c r="AI267" s="136">
        <v>0</v>
      </c>
      <c r="AJ267" s="136">
        <v>0</v>
      </c>
      <c r="AK267" s="136">
        <v>0</v>
      </c>
      <c r="AL267" s="136">
        <v>0</v>
      </c>
      <c r="AM267" s="136">
        <v>0</v>
      </c>
      <c r="AN267" s="136">
        <v>0</v>
      </c>
      <c r="AO267" s="136">
        <v>0</v>
      </c>
      <c r="AP267" s="136">
        <v>0</v>
      </c>
      <c r="AQ267" s="136">
        <v>-21163957</v>
      </c>
      <c r="AR267" s="136">
        <v>0</v>
      </c>
      <c r="AS267" s="136">
        <v>0</v>
      </c>
      <c r="AT267" s="136">
        <v>0</v>
      </c>
      <c r="AU267" s="136">
        <v>0</v>
      </c>
      <c r="AV267" s="136">
        <v>-4078580</v>
      </c>
      <c r="AW267" s="136">
        <v>0</v>
      </c>
      <c r="AX267" s="136">
        <v>0</v>
      </c>
      <c r="AY267" s="136">
        <v>0</v>
      </c>
      <c r="AZ267" s="136">
        <v>0</v>
      </c>
      <c r="BA267" s="136">
        <v>-6028519</v>
      </c>
      <c r="BB267" s="136">
        <v>0</v>
      </c>
      <c r="BC267" s="136">
        <v>0</v>
      </c>
      <c r="BD267" s="136">
        <v>0</v>
      </c>
      <c r="BE267" s="136">
        <v>0</v>
      </c>
      <c r="BF267" s="136">
        <v>-3570000</v>
      </c>
      <c r="BG267" s="136">
        <v>0</v>
      </c>
      <c r="BH267" s="136">
        <v>0</v>
      </c>
      <c r="BI267" s="136">
        <v>0</v>
      </c>
      <c r="BJ267" s="136">
        <v>0</v>
      </c>
      <c r="BK267" s="136">
        <v>-2850000</v>
      </c>
      <c r="BL267" s="136">
        <v>0</v>
      </c>
      <c r="BM267" s="136">
        <v>0</v>
      </c>
      <c r="BN267" s="136">
        <v>0</v>
      </c>
      <c r="BO267" s="136">
        <v>0</v>
      </c>
      <c r="BP267" s="136">
        <v>-3000000</v>
      </c>
      <c r="BQ267" s="136">
        <v>0</v>
      </c>
      <c r="BR267" s="136">
        <v>0</v>
      </c>
      <c r="BS267" s="136">
        <v>0</v>
      </c>
      <c r="BT267" s="136">
        <v>0</v>
      </c>
      <c r="BU267" s="136">
        <v>-18491188</v>
      </c>
      <c r="BV267" s="136">
        <v>0</v>
      </c>
      <c r="BW267" s="136">
        <v>0</v>
      </c>
      <c r="BX267" s="136">
        <v>0</v>
      </c>
      <c r="BY267" s="136">
        <v>56724732</v>
      </c>
      <c r="CA267" s="136" t="e">
        <v>#REF!</v>
      </c>
      <c r="CB267" s="136">
        <v>0</v>
      </c>
      <c r="EM267" s="56"/>
    </row>
    <row r="268" spans="4:146" hidden="1" x14ac:dyDescent="0.3">
      <c r="M268" s="136">
        <v>1096857</v>
      </c>
      <c r="N268" s="136">
        <v>0</v>
      </c>
      <c r="O268" s="136">
        <v>0</v>
      </c>
      <c r="P268" s="136">
        <v>0</v>
      </c>
      <c r="Q268" s="136">
        <v>0</v>
      </c>
      <c r="R268" s="136">
        <v>1467064</v>
      </c>
      <c r="S268" s="136">
        <v>0</v>
      </c>
      <c r="T268" s="136">
        <v>0</v>
      </c>
      <c r="U268" s="136">
        <v>0</v>
      </c>
      <c r="V268" s="136">
        <v>0</v>
      </c>
      <c r="W268" s="136">
        <v>1912174</v>
      </c>
      <c r="X268" s="136">
        <v>0</v>
      </c>
      <c r="Y268" s="136">
        <v>0</v>
      </c>
      <c r="Z268" s="136">
        <v>0</v>
      </c>
      <c r="AA268" s="136">
        <v>0</v>
      </c>
      <c r="AB268" s="136">
        <v>0</v>
      </c>
      <c r="AC268" s="136">
        <v>0</v>
      </c>
      <c r="AD268" s="136">
        <v>0</v>
      </c>
      <c r="AE268" s="136">
        <v>0</v>
      </c>
      <c r="AF268" s="136">
        <v>0</v>
      </c>
      <c r="AG268" s="136">
        <v>-346294</v>
      </c>
      <c r="AH268" s="136">
        <v>0</v>
      </c>
      <c r="AI268" s="136">
        <v>0</v>
      </c>
      <c r="AJ268" s="136">
        <v>0</v>
      </c>
      <c r="AK268" s="136">
        <v>0</v>
      </c>
      <c r="AL268" s="136">
        <v>-471893</v>
      </c>
      <c r="AM268" s="136">
        <v>0</v>
      </c>
      <c r="AN268" s="136">
        <v>0</v>
      </c>
      <c r="AO268" s="136">
        <v>0</v>
      </c>
      <c r="AP268" s="136">
        <v>0</v>
      </c>
      <c r="AQ268" s="136">
        <v>-2412943</v>
      </c>
      <c r="AR268" s="136">
        <v>0</v>
      </c>
      <c r="AS268" s="136">
        <v>0</v>
      </c>
      <c r="AT268" s="136">
        <v>0</v>
      </c>
      <c r="AU268" s="136">
        <v>0</v>
      </c>
      <c r="AV268" s="136">
        <v>-98213</v>
      </c>
      <c r="AW268" s="136">
        <v>0</v>
      </c>
      <c r="AX268" s="136">
        <v>0</v>
      </c>
      <c r="AY268" s="136">
        <v>0</v>
      </c>
      <c r="AZ268" s="136">
        <v>0</v>
      </c>
      <c r="BA268" s="136">
        <v>-208180</v>
      </c>
      <c r="BB268" s="136">
        <v>0</v>
      </c>
      <c r="BC268" s="136">
        <v>0</v>
      </c>
      <c r="BD268" s="136">
        <v>0</v>
      </c>
      <c r="BE268" s="136">
        <v>0</v>
      </c>
      <c r="BF268" s="136">
        <v>-959116</v>
      </c>
      <c r="BG268" s="136">
        <v>0</v>
      </c>
      <c r="BH268" s="136">
        <v>0</v>
      </c>
      <c r="BI268" s="136">
        <v>0</v>
      </c>
      <c r="BJ268" s="136">
        <v>0</v>
      </c>
      <c r="BK268" s="136">
        <v>-4292373</v>
      </c>
      <c r="BL268" s="136">
        <v>0</v>
      </c>
      <c r="BM268" s="136">
        <v>0</v>
      </c>
      <c r="BN268" s="136">
        <v>0</v>
      </c>
      <c r="BO268" s="136">
        <v>0</v>
      </c>
      <c r="BP268" s="136">
        <v>-2870549</v>
      </c>
      <c r="BQ268" s="136">
        <v>0</v>
      </c>
      <c r="BR268" s="136">
        <v>0</v>
      </c>
      <c r="BS268" s="136">
        <v>0</v>
      </c>
      <c r="BT268" s="136">
        <v>0</v>
      </c>
      <c r="BU268" s="136">
        <v>4476095</v>
      </c>
      <c r="BV268" s="136">
        <v>0</v>
      </c>
      <c r="BW268" s="136">
        <v>0</v>
      </c>
      <c r="BX268" s="136">
        <v>0</v>
      </c>
      <c r="BY268" s="136">
        <v>13210313</v>
      </c>
      <c r="CA268" s="136" t="e">
        <v>#REF!</v>
      </c>
      <c r="CB268" s="136">
        <v>0</v>
      </c>
    </row>
    <row r="269" spans="4:146" hidden="1" x14ac:dyDescent="0.3">
      <c r="M269" s="136">
        <v>0</v>
      </c>
      <c r="N269" s="136">
        <v>0</v>
      </c>
      <c r="O269" s="136">
        <v>0</v>
      </c>
      <c r="P269" s="136">
        <v>0</v>
      </c>
      <c r="Q269" s="136">
        <v>0</v>
      </c>
      <c r="R269" s="136">
        <v>0</v>
      </c>
      <c r="S269" s="136">
        <v>0</v>
      </c>
      <c r="T269" s="136">
        <v>0</v>
      </c>
      <c r="U269" s="136">
        <v>0</v>
      </c>
      <c r="V269" s="136">
        <v>0</v>
      </c>
      <c r="W269" s="136">
        <v>0</v>
      </c>
      <c r="X269" s="136">
        <v>0</v>
      </c>
      <c r="Y269" s="136">
        <v>0</v>
      </c>
      <c r="Z269" s="136">
        <v>0</v>
      </c>
      <c r="AA269" s="136">
        <v>0</v>
      </c>
      <c r="AB269" s="136">
        <v>0</v>
      </c>
      <c r="AC269" s="136">
        <v>0</v>
      </c>
      <c r="AD269" s="136">
        <v>0</v>
      </c>
      <c r="AE269" s="136">
        <v>0</v>
      </c>
      <c r="AF269" s="136">
        <v>0</v>
      </c>
      <c r="AG269" s="136">
        <v>0</v>
      </c>
      <c r="AH269" s="136">
        <v>0</v>
      </c>
      <c r="AI269" s="136">
        <v>0</v>
      </c>
      <c r="AJ269" s="136">
        <v>0</v>
      </c>
      <c r="AK269" s="136">
        <v>0</v>
      </c>
      <c r="AL269" s="136">
        <v>0</v>
      </c>
      <c r="AM269" s="136">
        <v>0</v>
      </c>
      <c r="AN269" s="136">
        <v>0</v>
      </c>
      <c r="AO269" s="136">
        <v>0</v>
      </c>
      <c r="AP269" s="136">
        <v>0</v>
      </c>
      <c r="AQ269" s="136">
        <v>0</v>
      </c>
      <c r="AR269" s="136">
        <v>0</v>
      </c>
      <c r="AS269" s="136">
        <v>0</v>
      </c>
      <c r="AT269" s="136">
        <v>0</v>
      </c>
      <c r="AU269" s="136">
        <v>0</v>
      </c>
      <c r="AV269" s="136">
        <v>0</v>
      </c>
      <c r="AW269" s="136">
        <v>0</v>
      </c>
      <c r="AX269" s="136">
        <v>0</v>
      </c>
      <c r="AY269" s="136">
        <v>0</v>
      </c>
      <c r="AZ269" s="136">
        <v>0</v>
      </c>
      <c r="BA269" s="136">
        <v>0</v>
      </c>
      <c r="BB269" s="136">
        <v>0</v>
      </c>
      <c r="BC269" s="136">
        <v>0</v>
      </c>
      <c r="BD269" s="136">
        <v>0</v>
      </c>
      <c r="BE269" s="136">
        <v>0</v>
      </c>
      <c r="BF269" s="136">
        <v>0</v>
      </c>
      <c r="BG269" s="136">
        <v>0</v>
      </c>
      <c r="BH269" s="136">
        <v>0</v>
      </c>
      <c r="BI269" s="136">
        <v>0</v>
      </c>
      <c r="BJ269" s="136">
        <v>0</v>
      </c>
      <c r="BK269" s="136">
        <v>0</v>
      </c>
      <c r="BL269" s="136">
        <v>0</v>
      </c>
      <c r="BM269" s="136">
        <v>0</v>
      </c>
      <c r="BN269" s="136">
        <v>0</v>
      </c>
      <c r="BO269" s="136">
        <v>0</v>
      </c>
      <c r="BP269" s="136">
        <v>0</v>
      </c>
      <c r="BQ269" s="136">
        <v>0</v>
      </c>
      <c r="BR269" s="136">
        <v>0</v>
      </c>
      <c r="BS269" s="136">
        <v>0</v>
      </c>
      <c r="BT269" s="136">
        <v>0</v>
      </c>
      <c r="BU269" s="136">
        <v>0</v>
      </c>
      <c r="BV269" s="136">
        <v>0</v>
      </c>
      <c r="BW269" s="136">
        <v>0</v>
      </c>
      <c r="BX269" s="136">
        <v>0</v>
      </c>
      <c r="BY269" s="136">
        <v>0</v>
      </c>
      <c r="CA269" s="136" t="e">
        <v>#REF!</v>
      </c>
      <c r="CB269" s="136">
        <v>0</v>
      </c>
    </row>
    <row r="270" spans="4:146" hidden="1" x14ac:dyDescent="0.3">
      <c r="M270" s="136">
        <v>0</v>
      </c>
      <c r="N270" s="136">
        <v>0</v>
      </c>
      <c r="O270" s="136">
        <v>0</v>
      </c>
      <c r="P270" s="136">
        <v>0</v>
      </c>
      <c r="Q270" s="136">
        <v>0</v>
      </c>
      <c r="R270" s="136">
        <v>0</v>
      </c>
      <c r="S270" s="136">
        <v>0</v>
      </c>
      <c r="T270" s="136">
        <v>0</v>
      </c>
      <c r="U270" s="136">
        <v>0</v>
      </c>
      <c r="V270" s="136">
        <v>0</v>
      </c>
      <c r="W270" s="136">
        <v>0</v>
      </c>
      <c r="X270" s="136">
        <v>0</v>
      </c>
      <c r="Y270" s="136">
        <v>0</v>
      </c>
      <c r="Z270" s="136">
        <v>0</v>
      </c>
      <c r="AA270" s="136">
        <v>0</v>
      </c>
      <c r="AB270" s="136">
        <v>0</v>
      </c>
      <c r="AC270" s="136">
        <v>0</v>
      </c>
      <c r="AD270" s="136">
        <v>0</v>
      </c>
      <c r="AE270" s="136">
        <v>0</v>
      </c>
      <c r="AF270" s="136">
        <v>0</v>
      </c>
      <c r="AG270" s="136">
        <v>0</v>
      </c>
      <c r="AH270" s="136">
        <v>0</v>
      </c>
      <c r="AI270" s="136">
        <v>0</v>
      </c>
      <c r="AJ270" s="136">
        <v>0</v>
      </c>
      <c r="AK270" s="136">
        <v>0</v>
      </c>
      <c r="AL270" s="136">
        <v>0</v>
      </c>
      <c r="AM270" s="136">
        <v>0</v>
      </c>
      <c r="AN270" s="136">
        <v>0</v>
      </c>
      <c r="AO270" s="136">
        <v>0</v>
      </c>
      <c r="AP270" s="136">
        <v>0</v>
      </c>
      <c r="AQ270" s="136">
        <v>0</v>
      </c>
      <c r="AR270" s="136">
        <v>0</v>
      </c>
      <c r="AS270" s="136">
        <v>0</v>
      </c>
      <c r="AT270" s="136">
        <v>0</v>
      </c>
      <c r="AU270" s="136">
        <v>0</v>
      </c>
      <c r="AV270" s="136">
        <v>0</v>
      </c>
      <c r="AW270" s="136">
        <v>0</v>
      </c>
      <c r="AX270" s="136">
        <v>0</v>
      </c>
      <c r="AY270" s="136">
        <v>0</v>
      </c>
      <c r="AZ270" s="136">
        <v>0</v>
      </c>
      <c r="BA270" s="136">
        <v>0</v>
      </c>
      <c r="BB270" s="136">
        <v>0</v>
      </c>
      <c r="BC270" s="136">
        <v>0</v>
      </c>
      <c r="BD270" s="136">
        <v>0</v>
      </c>
      <c r="BE270" s="136">
        <v>0</v>
      </c>
      <c r="BF270" s="136">
        <v>0</v>
      </c>
      <c r="BG270" s="136">
        <v>0</v>
      </c>
      <c r="BH270" s="136">
        <v>0</v>
      </c>
      <c r="BI270" s="136">
        <v>0</v>
      </c>
      <c r="BJ270" s="136">
        <v>0</v>
      </c>
      <c r="BK270" s="136">
        <v>0</v>
      </c>
      <c r="BL270" s="136">
        <v>0</v>
      </c>
      <c r="BM270" s="136">
        <v>0</v>
      </c>
      <c r="BN270" s="136">
        <v>0</v>
      </c>
      <c r="BO270" s="136">
        <v>0</v>
      </c>
      <c r="BP270" s="136">
        <v>0</v>
      </c>
      <c r="BQ270" s="136">
        <v>0</v>
      </c>
      <c r="BR270" s="136">
        <v>0</v>
      </c>
      <c r="BS270" s="136">
        <v>0</v>
      </c>
      <c r="BT270" s="136">
        <v>0</v>
      </c>
      <c r="BU270" s="136">
        <v>0</v>
      </c>
      <c r="BV270" s="136">
        <v>0</v>
      </c>
      <c r="BW270" s="136">
        <v>0</v>
      </c>
      <c r="BX270" s="136">
        <v>0</v>
      </c>
      <c r="BY270" s="136">
        <v>0</v>
      </c>
      <c r="CA270" s="136" t="e">
        <v>#REF!</v>
      </c>
      <c r="CB270" s="136">
        <v>0</v>
      </c>
    </row>
    <row r="271" spans="4:146" hidden="1" x14ac:dyDescent="0.3">
      <c r="M271" s="136">
        <v>1017081</v>
      </c>
      <c r="N271" s="136">
        <v>0</v>
      </c>
      <c r="O271" s="136">
        <v>0</v>
      </c>
      <c r="P271" s="136">
        <v>0</v>
      </c>
      <c r="Q271" s="136">
        <v>0</v>
      </c>
      <c r="R271" s="136">
        <v>-308514</v>
      </c>
      <c r="S271" s="136">
        <v>0</v>
      </c>
      <c r="T271" s="136">
        <v>0</v>
      </c>
      <c r="U271" s="136">
        <v>0</v>
      </c>
      <c r="V271" s="136">
        <v>0</v>
      </c>
      <c r="W271" s="136">
        <v>-397585</v>
      </c>
      <c r="X271" s="136">
        <v>0</v>
      </c>
      <c r="Y271" s="136">
        <v>0</v>
      </c>
      <c r="Z271" s="136">
        <v>0</v>
      </c>
      <c r="AA271" s="136">
        <v>0</v>
      </c>
      <c r="AB271" s="136">
        <v>-441159</v>
      </c>
      <c r="AC271" s="136">
        <v>0</v>
      </c>
      <c r="AD271" s="136">
        <v>0</v>
      </c>
      <c r="AE271" s="136">
        <v>0</v>
      </c>
      <c r="AF271" s="136">
        <v>0</v>
      </c>
      <c r="AG271" s="136">
        <v>-396649</v>
      </c>
      <c r="AH271" s="136">
        <v>0</v>
      </c>
      <c r="AI271" s="136">
        <v>0</v>
      </c>
      <c r="AJ271" s="136">
        <v>0</v>
      </c>
      <c r="AK271" s="136">
        <v>0</v>
      </c>
      <c r="AL271" s="136">
        <v>-474205</v>
      </c>
      <c r="AM271" s="136">
        <v>0</v>
      </c>
      <c r="AN271" s="136">
        <v>0</v>
      </c>
      <c r="AO271" s="136">
        <v>0</v>
      </c>
      <c r="AP271" s="136">
        <v>0</v>
      </c>
      <c r="AQ271" s="136">
        <v>-197318</v>
      </c>
      <c r="AR271" s="136">
        <v>0</v>
      </c>
      <c r="AS271" s="136">
        <v>0</v>
      </c>
      <c r="AT271" s="136">
        <v>0</v>
      </c>
      <c r="AU271" s="136">
        <v>0</v>
      </c>
      <c r="AV271" s="136">
        <v>-748772</v>
      </c>
      <c r="AW271" s="136">
        <v>0</v>
      </c>
      <c r="AX271" s="136">
        <v>0</v>
      </c>
      <c r="AY271" s="136">
        <v>0</v>
      </c>
      <c r="AZ271" s="136">
        <v>0</v>
      </c>
      <c r="BA271" s="136">
        <v>-280537</v>
      </c>
      <c r="BB271" s="136">
        <v>0</v>
      </c>
      <c r="BC271" s="136">
        <v>0</v>
      </c>
      <c r="BD271" s="136">
        <v>0</v>
      </c>
      <c r="BE271" s="136">
        <v>0</v>
      </c>
      <c r="BF271" s="136">
        <v>-54789195</v>
      </c>
      <c r="BG271" s="136">
        <v>0</v>
      </c>
      <c r="BH271" s="136">
        <v>0</v>
      </c>
      <c r="BI271" s="136">
        <v>0</v>
      </c>
      <c r="BJ271" s="136">
        <v>0</v>
      </c>
      <c r="BK271" s="136">
        <v>-346836</v>
      </c>
      <c r="BL271" s="136">
        <v>0</v>
      </c>
      <c r="BM271" s="136">
        <v>0</v>
      </c>
      <c r="BN271" s="136">
        <v>0</v>
      </c>
      <c r="BO271" s="136">
        <v>0</v>
      </c>
      <c r="BP271" s="136">
        <v>-386129</v>
      </c>
      <c r="BQ271" s="136">
        <v>0</v>
      </c>
      <c r="BR271" s="136">
        <v>0</v>
      </c>
      <c r="BS271" s="136">
        <v>0</v>
      </c>
      <c r="BT271" s="136">
        <v>0</v>
      </c>
      <c r="BU271" s="136">
        <v>310982</v>
      </c>
      <c r="BV271" s="136">
        <v>0</v>
      </c>
      <c r="BW271" s="136">
        <v>0</v>
      </c>
      <c r="BX271" s="136">
        <v>0</v>
      </c>
      <c r="BY271" s="136">
        <v>58060800</v>
      </c>
      <c r="CA271" s="136" t="e">
        <v>#REF!</v>
      </c>
      <c r="CB271" s="136">
        <v>0</v>
      </c>
    </row>
    <row r="272" spans="4:146" hidden="1" x14ac:dyDescent="0.3">
      <c r="M272" s="136">
        <v>0</v>
      </c>
      <c r="N272" s="136">
        <v>0</v>
      </c>
      <c r="O272" s="136">
        <v>0</v>
      </c>
      <c r="P272" s="136">
        <v>0</v>
      </c>
      <c r="Q272" s="136">
        <v>0</v>
      </c>
      <c r="R272" s="136">
        <v>0</v>
      </c>
      <c r="S272" s="136">
        <v>0</v>
      </c>
      <c r="T272" s="136">
        <v>0</v>
      </c>
      <c r="U272" s="136">
        <v>0</v>
      </c>
      <c r="V272" s="136">
        <v>0</v>
      </c>
      <c r="W272" s="136">
        <v>0</v>
      </c>
      <c r="X272" s="136">
        <v>0</v>
      </c>
      <c r="Y272" s="136">
        <v>0</v>
      </c>
      <c r="Z272" s="136">
        <v>0</v>
      </c>
      <c r="AA272" s="136">
        <v>0</v>
      </c>
      <c r="AB272" s="136">
        <v>0</v>
      </c>
      <c r="AC272" s="136">
        <v>0</v>
      </c>
      <c r="AD272" s="136">
        <v>0</v>
      </c>
      <c r="AE272" s="136">
        <v>0</v>
      </c>
      <c r="AF272" s="136">
        <v>0</v>
      </c>
      <c r="AG272" s="136">
        <v>0</v>
      </c>
      <c r="AH272" s="136">
        <v>0</v>
      </c>
      <c r="AI272" s="136">
        <v>0</v>
      </c>
      <c r="AJ272" s="136">
        <v>0</v>
      </c>
      <c r="AK272" s="136">
        <v>0</v>
      </c>
      <c r="AL272" s="136">
        <v>0</v>
      </c>
      <c r="AM272" s="136">
        <v>0</v>
      </c>
      <c r="AN272" s="136">
        <v>0</v>
      </c>
      <c r="AO272" s="136">
        <v>0</v>
      </c>
      <c r="AP272" s="136">
        <v>0</v>
      </c>
      <c r="AQ272" s="136">
        <v>0</v>
      </c>
      <c r="AR272" s="136">
        <v>0</v>
      </c>
      <c r="AS272" s="136">
        <v>0</v>
      </c>
      <c r="AT272" s="136">
        <v>0</v>
      </c>
      <c r="AU272" s="136">
        <v>0</v>
      </c>
      <c r="AV272" s="136">
        <v>0</v>
      </c>
      <c r="AW272" s="136">
        <v>0</v>
      </c>
      <c r="AX272" s="136">
        <v>0</v>
      </c>
      <c r="AY272" s="136">
        <v>0</v>
      </c>
      <c r="AZ272" s="136">
        <v>0</v>
      </c>
      <c r="BA272" s="136">
        <v>0</v>
      </c>
      <c r="BB272" s="136">
        <v>0</v>
      </c>
      <c r="BC272" s="136">
        <v>0</v>
      </c>
      <c r="BD272" s="136">
        <v>0</v>
      </c>
      <c r="BE272" s="136">
        <v>0</v>
      </c>
      <c r="BF272" s="136">
        <v>-54537922</v>
      </c>
      <c r="BG272" s="136">
        <v>0</v>
      </c>
      <c r="BH272" s="136">
        <v>0</v>
      </c>
      <c r="BI272" s="136">
        <v>0</v>
      </c>
      <c r="BJ272" s="136">
        <v>0</v>
      </c>
      <c r="BK272" s="136">
        <v>0</v>
      </c>
      <c r="BL272" s="136">
        <v>0</v>
      </c>
      <c r="BM272" s="136">
        <v>0</v>
      </c>
      <c r="BN272" s="136">
        <v>0</v>
      </c>
      <c r="BO272" s="136">
        <v>0</v>
      </c>
      <c r="BP272" s="136">
        <v>0</v>
      </c>
      <c r="BQ272" s="136">
        <v>0</v>
      </c>
      <c r="BR272" s="136">
        <v>0</v>
      </c>
      <c r="BS272" s="136">
        <v>0</v>
      </c>
      <c r="BT272" s="136">
        <v>0</v>
      </c>
      <c r="BU272" s="136">
        <v>0</v>
      </c>
      <c r="BV272" s="136">
        <v>0</v>
      </c>
      <c r="BW272" s="136">
        <v>0</v>
      </c>
      <c r="BX272" s="136">
        <v>0</v>
      </c>
      <c r="BY272" s="136">
        <v>54537922</v>
      </c>
      <c r="CA272" s="136" t="e">
        <v>#REF!</v>
      </c>
      <c r="CB272" s="136">
        <v>0</v>
      </c>
    </row>
    <row r="273" spans="13:80" hidden="1" x14ac:dyDescent="0.3">
      <c r="M273" s="136" t="e">
        <v>#REF!</v>
      </c>
      <c r="N273" s="136" t="e">
        <v>#REF!</v>
      </c>
      <c r="O273" s="136" t="e">
        <v>#REF!</v>
      </c>
      <c r="P273" s="136" t="e">
        <v>#REF!</v>
      </c>
      <c r="Q273" s="136" t="e">
        <v>#REF!</v>
      </c>
      <c r="R273" s="136" t="e">
        <v>#REF!</v>
      </c>
      <c r="S273" s="136" t="e">
        <v>#REF!</v>
      </c>
      <c r="T273" s="136" t="e">
        <v>#REF!</v>
      </c>
      <c r="U273" s="136" t="e">
        <v>#REF!</v>
      </c>
      <c r="V273" s="136" t="e">
        <v>#REF!</v>
      </c>
      <c r="W273" s="136" t="e">
        <v>#REF!</v>
      </c>
      <c r="X273" s="136" t="e">
        <v>#REF!</v>
      </c>
      <c r="Y273" s="136" t="e">
        <v>#REF!</v>
      </c>
      <c r="Z273" s="136" t="e">
        <v>#REF!</v>
      </c>
      <c r="AA273" s="136" t="e">
        <v>#REF!</v>
      </c>
      <c r="AB273" s="136" t="e">
        <v>#REF!</v>
      </c>
      <c r="AC273" s="136" t="e">
        <v>#REF!</v>
      </c>
      <c r="AD273" s="136" t="e">
        <v>#REF!</v>
      </c>
      <c r="AE273" s="136" t="e">
        <v>#REF!</v>
      </c>
      <c r="AF273" s="136" t="e">
        <v>#REF!</v>
      </c>
      <c r="AG273" s="136" t="e">
        <v>#REF!</v>
      </c>
      <c r="AH273" s="136" t="e">
        <v>#REF!</v>
      </c>
      <c r="AI273" s="136" t="e">
        <v>#REF!</v>
      </c>
      <c r="AJ273" s="136" t="e">
        <v>#REF!</v>
      </c>
      <c r="AK273" s="136" t="e">
        <v>#REF!</v>
      </c>
      <c r="AL273" s="136" t="e">
        <v>#REF!</v>
      </c>
      <c r="AM273" s="136" t="e">
        <v>#REF!</v>
      </c>
      <c r="AN273" s="136" t="e">
        <v>#REF!</v>
      </c>
      <c r="AO273" s="136" t="e">
        <v>#REF!</v>
      </c>
      <c r="AP273" s="136" t="e">
        <v>#REF!</v>
      </c>
      <c r="AQ273" s="136" t="e">
        <v>#REF!</v>
      </c>
      <c r="AR273" s="136" t="e">
        <v>#REF!</v>
      </c>
      <c r="AS273" s="136" t="e">
        <v>#REF!</v>
      </c>
      <c r="AT273" s="136" t="e">
        <v>#REF!</v>
      </c>
      <c r="AU273" s="136" t="e">
        <v>#REF!</v>
      </c>
      <c r="AV273" s="136" t="e">
        <v>#REF!</v>
      </c>
      <c r="AW273" s="136" t="e">
        <v>#REF!</v>
      </c>
      <c r="AX273" s="136" t="e">
        <v>#REF!</v>
      </c>
      <c r="AY273" s="136" t="e">
        <v>#REF!</v>
      </c>
      <c r="AZ273" s="136" t="e">
        <v>#REF!</v>
      </c>
      <c r="BA273" s="136" t="e">
        <v>#REF!</v>
      </c>
      <c r="BB273" s="136" t="e">
        <v>#REF!</v>
      </c>
      <c r="BC273" s="136" t="e">
        <v>#REF!</v>
      </c>
      <c r="BD273" s="136" t="e">
        <v>#REF!</v>
      </c>
      <c r="BE273" s="136" t="e">
        <v>#REF!</v>
      </c>
      <c r="BF273" s="136" t="e">
        <v>#REF!</v>
      </c>
      <c r="BG273" s="136" t="e">
        <v>#REF!</v>
      </c>
      <c r="BH273" s="136" t="e">
        <v>#REF!</v>
      </c>
      <c r="BI273" s="136" t="e">
        <v>#REF!</v>
      </c>
      <c r="BJ273" s="136" t="e">
        <v>#REF!</v>
      </c>
      <c r="BK273" s="136" t="e">
        <v>#REF!</v>
      </c>
      <c r="BL273" s="136" t="e">
        <v>#REF!</v>
      </c>
      <c r="BM273" s="136" t="e">
        <v>#REF!</v>
      </c>
      <c r="BN273" s="136" t="e">
        <v>#REF!</v>
      </c>
      <c r="BO273" s="136" t="e">
        <v>#REF!</v>
      </c>
      <c r="BP273" s="136" t="e">
        <v>#REF!</v>
      </c>
      <c r="BQ273" s="136" t="e">
        <v>#REF!</v>
      </c>
      <c r="BR273" s="136" t="e">
        <v>#REF!</v>
      </c>
      <c r="BS273" s="136" t="e">
        <v>#REF!</v>
      </c>
      <c r="BT273" s="136" t="e">
        <v>#REF!</v>
      </c>
      <c r="BU273" s="136" t="e">
        <v>#REF!</v>
      </c>
      <c r="BV273" s="136" t="e">
        <v>#REF!</v>
      </c>
      <c r="BW273" s="136" t="e">
        <v>#REF!</v>
      </c>
      <c r="BX273" s="136" t="e">
        <v>#REF!</v>
      </c>
      <c r="BY273" s="136" t="e">
        <v>#REF!</v>
      </c>
      <c r="CA273" s="136" t="e">
        <v>#REF!</v>
      </c>
      <c r="CB273" s="136" t="e">
        <v>#REF!</v>
      </c>
    </row>
    <row r="274" spans="13:80" hidden="1" x14ac:dyDescent="0.3">
      <c r="M274" s="136" t="e">
        <v>#REF!</v>
      </c>
      <c r="N274" s="136" t="e">
        <v>#REF!</v>
      </c>
      <c r="O274" s="136" t="e">
        <v>#REF!</v>
      </c>
      <c r="P274" s="136" t="e">
        <v>#REF!</v>
      </c>
      <c r="Q274" s="136" t="e">
        <v>#REF!</v>
      </c>
      <c r="R274" s="136" t="e">
        <v>#REF!</v>
      </c>
      <c r="S274" s="136" t="e">
        <v>#REF!</v>
      </c>
      <c r="T274" s="136" t="e">
        <v>#REF!</v>
      </c>
      <c r="U274" s="136" t="e">
        <v>#REF!</v>
      </c>
      <c r="V274" s="136" t="e">
        <v>#REF!</v>
      </c>
      <c r="W274" s="136" t="e">
        <v>#REF!</v>
      </c>
      <c r="X274" s="136" t="e">
        <v>#REF!</v>
      </c>
      <c r="Y274" s="136" t="e">
        <v>#REF!</v>
      </c>
      <c r="Z274" s="136" t="e">
        <v>#REF!</v>
      </c>
      <c r="AA274" s="136" t="e">
        <v>#REF!</v>
      </c>
      <c r="AB274" s="136" t="e">
        <v>#REF!</v>
      </c>
      <c r="AC274" s="136" t="e">
        <v>#REF!</v>
      </c>
      <c r="AD274" s="136" t="e">
        <v>#REF!</v>
      </c>
      <c r="AE274" s="136" t="e">
        <v>#REF!</v>
      </c>
      <c r="AF274" s="136" t="e">
        <v>#REF!</v>
      </c>
      <c r="AG274" s="136" t="e">
        <v>#REF!</v>
      </c>
      <c r="AH274" s="136" t="e">
        <v>#REF!</v>
      </c>
      <c r="AI274" s="136" t="e">
        <v>#REF!</v>
      </c>
      <c r="AJ274" s="136" t="e">
        <v>#REF!</v>
      </c>
      <c r="AK274" s="136" t="e">
        <v>#REF!</v>
      </c>
      <c r="AL274" s="136" t="e">
        <v>#REF!</v>
      </c>
      <c r="AM274" s="136" t="e">
        <v>#REF!</v>
      </c>
      <c r="AN274" s="136" t="e">
        <v>#REF!</v>
      </c>
      <c r="AO274" s="136" t="e">
        <v>#REF!</v>
      </c>
      <c r="AP274" s="136" t="e">
        <v>#REF!</v>
      </c>
      <c r="AQ274" s="136" t="e">
        <v>#REF!</v>
      </c>
      <c r="AR274" s="136" t="e">
        <v>#REF!</v>
      </c>
      <c r="AS274" s="136" t="e">
        <v>#REF!</v>
      </c>
      <c r="AT274" s="136" t="e">
        <v>#REF!</v>
      </c>
      <c r="AU274" s="136" t="e">
        <v>#REF!</v>
      </c>
      <c r="AV274" s="136" t="e">
        <v>#REF!</v>
      </c>
      <c r="AW274" s="136" t="e">
        <v>#REF!</v>
      </c>
      <c r="AX274" s="136" t="e">
        <v>#REF!</v>
      </c>
      <c r="AY274" s="136" t="e">
        <v>#REF!</v>
      </c>
      <c r="AZ274" s="136" t="e">
        <v>#REF!</v>
      </c>
      <c r="BA274" s="136" t="e">
        <v>#REF!</v>
      </c>
      <c r="BB274" s="136" t="e">
        <v>#REF!</v>
      </c>
      <c r="BC274" s="136" t="e">
        <v>#REF!</v>
      </c>
      <c r="BD274" s="136" t="e">
        <v>#REF!</v>
      </c>
      <c r="BE274" s="136" t="e">
        <v>#REF!</v>
      </c>
      <c r="BF274" s="136" t="e">
        <v>#REF!</v>
      </c>
      <c r="BG274" s="136" t="e">
        <v>#REF!</v>
      </c>
      <c r="BH274" s="136" t="e">
        <v>#REF!</v>
      </c>
      <c r="BI274" s="136" t="e">
        <v>#REF!</v>
      </c>
      <c r="BJ274" s="136" t="e">
        <v>#REF!</v>
      </c>
      <c r="BK274" s="136" t="e">
        <v>#REF!</v>
      </c>
      <c r="BL274" s="136" t="e">
        <v>#REF!</v>
      </c>
      <c r="BM274" s="136" t="e">
        <v>#REF!</v>
      </c>
      <c r="BN274" s="136" t="e">
        <v>#REF!</v>
      </c>
      <c r="BO274" s="136" t="e">
        <v>#REF!</v>
      </c>
      <c r="BP274" s="136" t="e">
        <v>#REF!</v>
      </c>
      <c r="BQ274" s="136" t="e">
        <v>#REF!</v>
      </c>
      <c r="BR274" s="136" t="e">
        <v>#REF!</v>
      </c>
      <c r="BS274" s="136" t="e">
        <v>#REF!</v>
      </c>
      <c r="BT274" s="136" t="e">
        <v>#REF!</v>
      </c>
      <c r="BU274" s="136" t="e">
        <v>#REF!</v>
      </c>
      <c r="BV274" s="136" t="e">
        <v>#REF!</v>
      </c>
      <c r="BW274" s="136" t="e">
        <v>#REF!</v>
      </c>
      <c r="BX274" s="136" t="e">
        <v>#REF!</v>
      </c>
      <c r="BY274" s="136" t="e">
        <v>#REF!</v>
      </c>
      <c r="CA274" s="136" t="e">
        <v>#REF!</v>
      </c>
      <c r="CB274" s="136" t="e">
        <v>#REF!</v>
      </c>
    </row>
    <row r="275" spans="13:80" hidden="1" x14ac:dyDescent="0.3">
      <c r="M275" s="136" t="e">
        <v>#REF!</v>
      </c>
      <c r="N275" s="136" t="e">
        <v>#REF!</v>
      </c>
      <c r="O275" s="136" t="e">
        <v>#REF!</v>
      </c>
      <c r="P275" s="136" t="e">
        <v>#REF!</v>
      </c>
      <c r="Q275" s="136" t="e">
        <v>#REF!</v>
      </c>
      <c r="R275" s="136" t="e">
        <v>#REF!</v>
      </c>
      <c r="S275" s="136" t="e">
        <v>#REF!</v>
      </c>
      <c r="T275" s="136" t="e">
        <v>#REF!</v>
      </c>
      <c r="U275" s="136" t="e">
        <v>#REF!</v>
      </c>
      <c r="V275" s="136" t="e">
        <v>#REF!</v>
      </c>
      <c r="W275" s="136" t="e">
        <v>#REF!</v>
      </c>
      <c r="X275" s="136" t="e">
        <v>#REF!</v>
      </c>
      <c r="Y275" s="136" t="e">
        <v>#REF!</v>
      </c>
      <c r="Z275" s="136" t="e">
        <v>#REF!</v>
      </c>
      <c r="AA275" s="136" t="e">
        <v>#REF!</v>
      </c>
      <c r="AB275" s="136" t="e">
        <v>#REF!</v>
      </c>
      <c r="AC275" s="136" t="e">
        <v>#REF!</v>
      </c>
      <c r="AD275" s="136" t="e">
        <v>#REF!</v>
      </c>
      <c r="AE275" s="136" t="e">
        <v>#REF!</v>
      </c>
      <c r="AF275" s="136" t="e">
        <v>#REF!</v>
      </c>
      <c r="AG275" s="136" t="e">
        <v>#REF!</v>
      </c>
      <c r="AH275" s="136" t="e">
        <v>#REF!</v>
      </c>
      <c r="AI275" s="136" t="e">
        <v>#REF!</v>
      </c>
      <c r="AJ275" s="136" t="e">
        <v>#REF!</v>
      </c>
      <c r="AK275" s="136" t="e">
        <v>#REF!</v>
      </c>
      <c r="AL275" s="136" t="e">
        <v>#REF!</v>
      </c>
      <c r="AM275" s="136" t="e">
        <v>#REF!</v>
      </c>
      <c r="AN275" s="136" t="e">
        <v>#REF!</v>
      </c>
      <c r="AO275" s="136" t="e">
        <v>#REF!</v>
      </c>
      <c r="AP275" s="136" t="e">
        <v>#REF!</v>
      </c>
      <c r="AQ275" s="136" t="e">
        <v>#REF!</v>
      </c>
      <c r="AR275" s="136" t="e">
        <v>#REF!</v>
      </c>
      <c r="AS275" s="136" t="e">
        <v>#REF!</v>
      </c>
      <c r="AT275" s="136" t="e">
        <v>#REF!</v>
      </c>
      <c r="AU275" s="136" t="e">
        <v>#REF!</v>
      </c>
      <c r="AV275" s="136" t="e">
        <v>#REF!</v>
      </c>
      <c r="AW275" s="136" t="e">
        <v>#REF!</v>
      </c>
      <c r="AX275" s="136" t="e">
        <v>#REF!</v>
      </c>
      <c r="AY275" s="136" t="e">
        <v>#REF!</v>
      </c>
      <c r="AZ275" s="136" t="e">
        <v>#REF!</v>
      </c>
      <c r="BA275" s="136" t="e">
        <v>#REF!</v>
      </c>
      <c r="BB275" s="136" t="e">
        <v>#REF!</v>
      </c>
      <c r="BC275" s="136" t="e">
        <v>#REF!</v>
      </c>
      <c r="BD275" s="136" t="e">
        <v>#REF!</v>
      </c>
      <c r="BE275" s="136" t="e">
        <v>#REF!</v>
      </c>
      <c r="BF275" s="136" t="e">
        <v>#REF!</v>
      </c>
      <c r="BG275" s="136" t="e">
        <v>#REF!</v>
      </c>
      <c r="BH275" s="136" t="e">
        <v>#REF!</v>
      </c>
      <c r="BI275" s="136" t="e">
        <v>#REF!</v>
      </c>
      <c r="BJ275" s="136" t="e">
        <v>#REF!</v>
      </c>
      <c r="BK275" s="136" t="e">
        <v>#REF!</v>
      </c>
      <c r="BL275" s="136" t="e">
        <v>#REF!</v>
      </c>
      <c r="BM275" s="136" t="e">
        <v>#REF!</v>
      </c>
      <c r="BN275" s="136" t="e">
        <v>#REF!</v>
      </c>
      <c r="BO275" s="136" t="e">
        <v>#REF!</v>
      </c>
      <c r="BP275" s="136" t="e">
        <v>#REF!</v>
      </c>
      <c r="BQ275" s="136" t="e">
        <v>#REF!</v>
      </c>
      <c r="BR275" s="136" t="e">
        <v>#REF!</v>
      </c>
      <c r="BS275" s="136" t="e">
        <v>#REF!</v>
      </c>
      <c r="BT275" s="136" t="e">
        <v>#REF!</v>
      </c>
      <c r="BU275" s="136" t="e">
        <v>#REF!</v>
      </c>
      <c r="BV275" s="136" t="e">
        <v>#REF!</v>
      </c>
      <c r="BW275" s="136" t="e">
        <v>#REF!</v>
      </c>
      <c r="BX275" s="136" t="e">
        <v>#REF!</v>
      </c>
      <c r="BY275" s="136" t="e">
        <v>#REF!</v>
      </c>
      <c r="CA275" s="136" t="e">
        <v>#REF!</v>
      </c>
      <c r="CB275" s="136" t="e">
        <v>#REF!</v>
      </c>
    </row>
    <row r="276" spans="13:80" hidden="1" x14ac:dyDescent="0.3">
      <c r="M276" s="136" t="e">
        <v>#REF!</v>
      </c>
      <c r="N276" s="136" t="e">
        <v>#REF!</v>
      </c>
      <c r="O276" s="136" t="e">
        <v>#REF!</v>
      </c>
      <c r="P276" s="136" t="e">
        <v>#REF!</v>
      </c>
      <c r="Q276" s="136" t="e">
        <v>#REF!</v>
      </c>
      <c r="R276" s="136" t="e">
        <v>#REF!</v>
      </c>
      <c r="S276" s="136" t="e">
        <v>#REF!</v>
      </c>
      <c r="T276" s="136" t="e">
        <v>#REF!</v>
      </c>
      <c r="U276" s="136" t="e">
        <v>#REF!</v>
      </c>
      <c r="V276" s="136" t="e">
        <v>#REF!</v>
      </c>
      <c r="W276" s="136" t="e">
        <v>#REF!</v>
      </c>
      <c r="X276" s="136" t="e">
        <v>#REF!</v>
      </c>
      <c r="Y276" s="136" t="e">
        <v>#REF!</v>
      </c>
      <c r="Z276" s="136" t="e">
        <v>#REF!</v>
      </c>
      <c r="AA276" s="136" t="e">
        <v>#REF!</v>
      </c>
      <c r="AB276" s="136" t="e">
        <v>#REF!</v>
      </c>
      <c r="AC276" s="136" t="e">
        <v>#REF!</v>
      </c>
      <c r="AD276" s="136" t="e">
        <v>#REF!</v>
      </c>
      <c r="AE276" s="136" t="e">
        <v>#REF!</v>
      </c>
      <c r="AF276" s="136" t="e">
        <v>#REF!</v>
      </c>
      <c r="AG276" s="136" t="e">
        <v>#REF!</v>
      </c>
      <c r="AH276" s="136" t="e">
        <v>#REF!</v>
      </c>
      <c r="AI276" s="136" t="e">
        <v>#REF!</v>
      </c>
      <c r="AJ276" s="136" t="e">
        <v>#REF!</v>
      </c>
      <c r="AK276" s="136" t="e">
        <v>#REF!</v>
      </c>
      <c r="AL276" s="136" t="e">
        <v>#REF!</v>
      </c>
      <c r="AM276" s="136" t="e">
        <v>#REF!</v>
      </c>
      <c r="AN276" s="136" t="e">
        <v>#REF!</v>
      </c>
      <c r="AO276" s="136" t="e">
        <v>#REF!</v>
      </c>
      <c r="AP276" s="136" t="e">
        <v>#REF!</v>
      </c>
      <c r="AQ276" s="136" t="e">
        <v>#REF!</v>
      </c>
      <c r="AR276" s="136" t="e">
        <v>#REF!</v>
      </c>
      <c r="AS276" s="136" t="e">
        <v>#REF!</v>
      </c>
      <c r="AT276" s="136" t="e">
        <v>#REF!</v>
      </c>
      <c r="AU276" s="136" t="e">
        <v>#REF!</v>
      </c>
      <c r="AV276" s="136" t="e">
        <v>#REF!</v>
      </c>
      <c r="AW276" s="136" t="e">
        <v>#REF!</v>
      </c>
      <c r="AX276" s="136" t="e">
        <v>#REF!</v>
      </c>
      <c r="AY276" s="136" t="e">
        <v>#REF!</v>
      </c>
      <c r="AZ276" s="136" t="e">
        <v>#REF!</v>
      </c>
      <c r="BA276" s="136" t="e">
        <v>#REF!</v>
      </c>
      <c r="BB276" s="136" t="e">
        <v>#REF!</v>
      </c>
      <c r="BC276" s="136" t="e">
        <v>#REF!</v>
      </c>
      <c r="BD276" s="136" t="e">
        <v>#REF!</v>
      </c>
      <c r="BE276" s="136" t="e">
        <v>#REF!</v>
      </c>
      <c r="BF276" s="136" t="e">
        <v>#REF!</v>
      </c>
      <c r="BG276" s="136" t="e">
        <v>#REF!</v>
      </c>
      <c r="BH276" s="136" t="e">
        <v>#REF!</v>
      </c>
      <c r="BI276" s="136" t="e">
        <v>#REF!</v>
      </c>
      <c r="BJ276" s="136" t="e">
        <v>#REF!</v>
      </c>
      <c r="BK276" s="136" t="e">
        <v>#REF!</v>
      </c>
      <c r="BL276" s="136" t="e">
        <v>#REF!</v>
      </c>
      <c r="BM276" s="136" t="e">
        <v>#REF!</v>
      </c>
      <c r="BN276" s="136" t="e">
        <v>#REF!</v>
      </c>
      <c r="BO276" s="136" t="e">
        <v>#REF!</v>
      </c>
      <c r="BP276" s="136" t="e">
        <v>#REF!</v>
      </c>
      <c r="BQ276" s="136" t="e">
        <v>#REF!</v>
      </c>
      <c r="BR276" s="136" t="e">
        <v>#REF!</v>
      </c>
      <c r="BS276" s="136" t="e">
        <v>#REF!</v>
      </c>
      <c r="BT276" s="136" t="e">
        <v>#REF!</v>
      </c>
      <c r="BU276" s="136" t="e">
        <v>#REF!</v>
      </c>
      <c r="BV276" s="136" t="e">
        <v>#REF!</v>
      </c>
      <c r="BW276" s="136" t="e">
        <v>#REF!</v>
      </c>
      <c r="BX276" s="136" t="e">
        <v>#REF!</v>
      </c>
      <c r="BY276" s="136" t="e">
        <v>#REF!</v>
      </c>
      <c r="CA276" s="136" t="e">
        <v>#REF!</v>
      </c>
      <c r="CB276" s="136" t="e">
        <v>#REF!</v>
      </c>
    </row>
    <row r="277" spans="13:80" hidden="1" x14ac:dyDescent="0.3">
      <c r="M277" s="136" t="e">
        <v>#REF!</v>
      </c>
      <c r="N277" s="136" t="e">
        <v>#REF!</v>
      </c>
      <c r="O277" s="136" t="e">
        <v>#REF!</v>
      </c>
      <c r="P277" s="136" t="e">
        <v>#REF!</v>
      </c>
      <c r="Q277" s="136" t="e">
        <v>#REF!</v>
      </c>
      <c r="R277" s="136" t="e">
        <v>#REF!</v>
      </c>
      <c r="S277" s="136" t="e">
        <v>#REF!</v>
      </c>
      <c r="T277" s="136" t="e">
        <v>#REF!</v>
      </c>
      <c r="U277" s="136" t="e">
        <v>#REF!</v>
      </c>
      <c r="V277" s="136" t="e">
        <v>#REF!</v>
      </c>
      <c r="W277" s="136" t="e">
        <v>#REF!</v>
      </c>
      <c r="X277" s="136" t="e">
        <v>#REF!</v>
      </c>
      <c r="Y277" s="136" t="e">
        <v>#REF!</v>
      </c>
      <c r="Z277" s="136" t="e">
        <v>#REF!</v>
      </c>
      <c r="AA277" s="136" t="e">
        <v>#REF!</v>
      </c>
      <c r="AB277" s="136" t="e">
        <v>#REF!</v>
      </c>
      <c r="AC277" s="136" t="e">
        <v>#REF!</v>
      </c>
      <c r="AD277" s="136" t="e">
        <v>#REF!</v>
      </c>
      <c r="AE277" s="136" t="e">
        <v>#REF!</v>
      </c>
      <c r="AF277" s="136" t="e">
        <v>#REF!</v>
      </c>
      <c r="AG277" s="136" t="e">
        <v>#REF!</v>
      </c>
      <c r="AH277" s="136" t="e">
        <v>#REF!</v>
      </c>
      <c r="AI277" s="136" t="e">
        <v>#REF!</v>
      </c>
      <c r="AJ277" s="136" t="e">
        <v>#REF!</v>
      </c>
      <c r="AK277" s="136" t="e">
        <v>#REF!</v>
      </c>
      <c r="AL277" s="136" t="e">
        <v>#REF!</v>
      </c>
      <c r="AM277" s="136" t="e">
        <v>#REF!</v>
      </c>
      <c r="AN277" s="136" t="e">
        <v>#REF!</v>
      </c>
      <c r="AO277" s="136" t="e">
        <v>#REF!</v>
      </c>
      <c r="AP277" s="136" t="e">
        <v>#REF!</v>
      </c>
      <c r="AQ277" s="136" t="e">
        <v>#REF!</v>
      </c>
      <c r="AR277" s="136" t="e">
        <v>#REF!</v>
      </c>
      <c r="AS277" s="136" t="e">
        <v>#REF!</v>
      </c>
      <c r="AT277" s="136" t="e">
        <v>#REF!</v>
      </c>
      <c r="AU277" s="136" t="e">
        <v>#REF!</v>
      </c>
      <c r="AV277" s="136" t="e">
        <v>#REF!</v>
      </c>
      <c r="AW277" s="136" t="e">
        <v>#REF!</v>
      </c>
      <c r="AX277" s="136" t="e">
        <v>#REF!</v>
      </c>
      <c r="AY277" s="136" t="e">
        <v>#REF!</v>
      </c>
      <c r="AZ277" s="136" t="e">
        <v>#REF!</v>
      </c>
      <c r="BA277" s="136" t="e">
        <v>#REF!</v>
      </c>
      <c r="BB277" s="136" t="e">
        <v>#REF!</v>
      </c>
      <c r="BC277" s="136" t="e">
        <v>#REF!</v>
      </c>
      <c r="BD277" s="136" t="e">
        <v>#REF!</v>
      </c>
      <c r="BE277" s="136" t="e">
        <v>#REF!</v>
      </c>
      <c r="BF277" s="136" t="e">
        <v>#REF!</v>
      </c>
      <c r="BG277" s="136" t="e">
        <v>#REF!</v>
      </c>
      <c r="BH277" s="136" t="e">
        <v>#REF!</v>
      </c>
      <c r="BI277" s="136" t="e">
        <v>#REF!</v>
      </c>
      <c r="BJ277" s="136" t="e">
        <v>#REF!</v>
      </c>
      <c r="BK277" s="136" t="e">
        <v>#REF!</v>
      </c>
      <c r="BL277" s="136" t="e">
        <v>#REF!</v>
      </c>
      <c r="BM277" s="136" t="e">
        <v>#REF!</v>
      </c>
      <c r="BN277" s="136" t="e">
        <v>#REF!</v>
      </c>
      <c r="BO277" s="136" t="e">
        <v>#REF!</v>
      </c>
      <c r="BP277" s="136" t="e">
        <v>#REF!</v>
      </c>
      <c r="BQ277" s="136" t="e">
        <v>#REF!</v>
      </c>
      <c r="BR277" s="136" t="e">
        <v>#REF!</v>
      </c>
      <c r="BS277" s="136" t="e">
        <v>#REF!</v>
      </c>
      <c r="BT277" s="136" t="e">
        <v>#REF!</v>
      </c>
      <c r="BU277" s="136" t="e">
        <v>#REF!</v>
      </c>
      <c r="BV277" s="136" t="e">
        <v>#REF!</v>
      </c>
      <c r="BW277" s="136" t="e">
        <v>#REF!</v>
      </c>
      <c r="BX277" s="136" t="e">
        <v>#REF!</v>
      </c>
      <c r="BY277" s="136" t="e">
        <v>#REF!</v>
      </c>
      <c r="CA277" s="136" t="e">
        <v>#REF!</v>
      </c>
      <c r="CB277" s="136" t="e">
        <v>#REF!</v>
      </c>
    </row>
    <row r="278" spans="13:80" hidden="1" x14ac:dyDescent="0.3">
      <c r="M278" s="136">
        <v>-1</v>
      </c>
      <c r="N278" s="136">
        <v>0</v>
      </c>
      <c r="O278" s="136">
        <v>0</v>
      </c>
      <c r="P278" s="136">
        <v>0</v>
      </c>
      <c r="Q278" s="136">
        <v>0</v>
      </c>
      <c r="R278" s="136">
        <v>0</v>
      </c>
      <c r="S278" s="136">
        <v>0</v>
      </c>
      <c r="T278" s="136">
        <v>0</v>
      </c>
      <c r="U278" s="136">
        <v>0</v>
      </c>
      <c r="V278" s="136">
        <v>0</v>
      </c>
      <c r="W278" s="136">
        <v>-2</v>
      </c>
      <c r="X278" s="136">
        <v>0</v>
      </c>
      <c r="Y278" s="136">
        <v>0</v>
      </c>
      <c r="Z278" s="136">
        <v>0</v>
      </c>
      <c r="AA278" s="136">
        <v>0</v>
      </c>
      <c r="AB278" s="136">
        <v>0</v>
      </c>
      <c r="AC278" s="136">
        <v>0</v>
      </c>
      <c r="AD278" s="136">
        <v>0</v>
      </c>
      <c r="AE278" s="136">
        <v>0</v>
      </c>
      <c r="AF278" s="136">
        <v>0</v>
      </c>
      <c r="AG278" s="136">
        <v>0</v>
      </c>
      <c r="AH278" s="136">
        <v>0</v>
      </c>
      <c r="AI278" s="136">
        <v>0</v>
      </c>
      <c r="AJ278" s="136">
        <v>0</v>
      </c>
      <c r="AK278" s="136">
        <v>0</v>
      </c>
      <c r="AL278" s="136">
        <v>0</v>
      </c>
      <c r="AM278" s="136">
        <v>0</v>
      </c>
      <c r="AN278" s="136">
        <v>0</v>
      </c>
      <c r="AO278" s="136">
        <v>0</v>
      </c>
      <c r="AP278" s="136">
        <v>0</v>
      </c>
      <c r="AQ278" s="136">
        <v>0</v>
      </c>
      <c r="AR278" s="136">
        <v>0</v>
      </c>
      <c r="AS278" s="136">
        <v>0</v>
      </c>
      <c r="AT278" s="136">
        <v>0</v>
      </c>
      <c r="AU278" s="136">
        <v>0</v>
      </c>
      <c r="AV278" s="136">
        <v>0</v>
      </c>
      <c r="AW278" s="136">
        <v>0</v>
      </c>
      <c r="AX278" s="136">
        <v>0</v>
      </c>
      <c r="AY278" s="136">
        <v>0</v>
      </c>
      <c r="AZ278" s="136">
        <v>0</v>
      </c>
      <c r="BA278" s="136">
        <v>0</v>
      </c>
      <c r="BB278" s="136">
        <v>0</v>
      </c>
      <c r="BC278" s="136">
        <v>0</v>
      </c>
      <c r="BD278" s="136">
        <v>0</v>
      </c>
      <c r="BE278" s="136">
        <v>0</v>
      </c>
      <c r="BF278" s="136">
        <v>0</v>
      </c>
      <c r="BG278" s="136">
        <v>0</v>
      </c>
      <c r="BH278" s="136">
        <v>0</v>
      </c>
      <c r="BI278" s="136">
        <v>0</v>
      </c>
      <c r="BJ278" s="136">
        <v>0</v>
      </c>
      <c r="BK278" s="136">
        <v>0</v>
      </c>
      <c r="BL278" s="136">
        <v>0</v>
      </c>
      <c r="BM278" s="136">
        <v>0</v>
      </c>
      <c r="BN278" s="136">
        <v>0</v>
      </c>
      <c r="BO278" s="136">
        <v>0</v>
      </c>
      <c r="BP278" s="136">
        <v>0</v>
      </c>
      <c r="BQ278" s="136">
        <v>0</v>
      </c>
      <c r="BR278" s="136">
        <v>0</v>
      </c>
      <c r="BS278" s="136">
        <v>0</v>
      </c>
      <c r="BT278" s="136">
        <v>0</v>
      </c>
      <c r="BU278" s="136">
        <v>-3</v>
      </c>
      <c r="BV278" s="136">
        <v>0</v>
      </c>
      <c r="BW278" s="136">
        <v>0</v>
      </c>
      <c r="BX278" s="136">
        <v>0</v>
      </c>
      <c r="BY278" s="136">
        <v>0</v>
      </c>
      <c r="CA278" s="136" t="e">
        <v>#REF!</v>
      </c>
      <c r="CB278" s="136">
        <v>0</v>
      </c>
    </row>
    <row r="279" spans="13:80" hidden="1" x14ac:dyDescent="0.3">
      <c r="M279" s="136">
        <v>1017082</v>
      </c>
      <c r="N279" s="136">
        <v>0</v>
      </c>
      <c r="O279" s="136">
        <v>0</v>
      </c>
      <c r="P279" s="136">
        <v>0</v>
      </c>
      <c r="Q279" s="136">
        <v>0</v>
      </c>
      <c r="R279" s="136">
        <v>-308514</v>
      </c>
      <c r="S279" s="136">
        <v>0</v>
      </c>
      <c r="T279" s="136">
        <v>0</v>
      </c>
      <c r="U279" s="136">
        <v>0</v>
      </c>
      <c r="V279" s="136">
        <v>0</v>
      </c>
      <c r="W279" s="136">
        <v>-397583</v>
      </c>
      <c r="X279" s="136">
        <v>0</v>
      </c>
      <c r="Y279" s="136">
        <v>0</v>
      </c>
      <c r="Z279" s="136">
        <v>0</v>
      </c>
      <c r="AA279" s="136">
        <v>0</v>
      </c>
      <c r="AB279" s="136">
        <v>-441159</v>
      </c>
      <c r="AC279" s="136">
        <v>0</v>
      </c>
      <c r="AD279" s="136">
        <v>0</v>
      </c>
      <c r="AE279" s="136">
        <v>0</v>
      </c>
      <c r="AF279" s="136">
        <v>0</v>
      </c>
      <c r="AG279" s="136">
        <v>-396649</v>
      </c>
      <c r="AH279" s="136">
        <v>0</v>
      </c>
      <c r="AI279" s="136">
        <v>0</v>
      </c>
      <c r="AJ279" s="136">
        <v>0</v>
      </c>
      <c r="AK279" s="136">
        <v>0</v>
      </c>
      <c r="AL279" s="136">
        <v>-474205</v>
      </c>
      <c r="AM279" s="136">
        <v>0</v>
      </c>
      <c r="AN279" s="136">
        <v>0</v>
      </c>
      <c r="AO279" s="136">
        <v>0</v>
      </c>
      <c r="AP279" s="136">
        <v>0</v>
      </c>
      <c r="AQ279" s="136">
        <v>-197318</v>
      </c>
      <c r="AR279" s="136">
        <v>0</v>
      </c>
      <c r="AS279" s="136">
        <v>0</v>
      </c>
      <c r="AT279" s="136">
        <v>0</v>
      </c>
      <c r="AU279" s="136">
        <v>0</v>
      </c>
      <c r="AV279" s="136">
        <v>-748772</v>
      </c>
      <c r="AW279" s="136">
        <v>0</v>
      </c>
      <c r="AX279" s="136">
        <v>0</v>
      </c>
      <c r="AY279" s="136">
        <v>0</v>
      </c>
      <c r="AZ279" s="136">
        <v>0</v>
      </c>
      <c r="BA279" s="136">
        <v>-280537</v>
      </c>
      <c r="BB279" s="136">
        <v>0</v>
      </c>
      <c r="BC279" s="136">
        <v>0</v>
      </c>
      <c r="BD279" s="136">
        <v>0</v>
      </c>
      <c r="BE279" s="136">
        <v>0</v>
      </c>
      <c r="BF279" s="136">
        <v>-251273</v>
      </c>
      <c r="BG279" s="136">
        <v>0</v>
      </c>
      <c r="BH279" s="136">
        <v>0</v>
      </c>
      <c r="BI279" s="136">
        <v>0</v>
      </c>
      <c r="BJ279" s="136">
        <v>0</v>
      </c>
      <c r="BK279" s="136">
        <v>-346836</v>
      </c>
      <c r="BL279" s="136">
        <v>0</v>
      </c>
      <c r="BM279" s="136">
        <v>0</v>
      </c>
      <c r="BN279" s="136">
        <v>0</v>
      </c>
      <c r="BO279" s="136">
        <v>0</v>
      </c>
      <c r="BP279" s="136">
        <v>-386129</v>
      </c>
      <c r="BQ279" s="136">
        <v>0</v>
      </c>
      <c r="BR279" s="136">
        <v>0</v>
      </c>
      <c r="BS279" s="136">
        <v>0</v>
      </c>
      <c r="BT279" s="136">
        <v>0</v>
      </c>
      <c r="BU279" s="136">
        <v>310985</v>
      </c>
      <c r="BV279" s="136">
        <v>0</v>
      </c>
      <c r="BW279" s="136">
        <v>0</v>
      </c>
      <c r="BX279" s="136">
        <v>0</v>
      </c>
      <c r="BY279" s="136">
        <v>3522878</v>
      </c>
      <c r="CA279" s="136" t="e">
        <v>#REF!</v>
      </c>
      <c r="CB279" s="136">
        <v>0</v>
      </c>
    </row>
    <row r="280" spans="13:80" hidden="1" x14ac:dyDescent="0.3">
      <c r="M280" s="136">
        <v>0</v>
      </c>
      <c r="N280" s="136">
        <v>0</v>
      </c>
      <c r="O280" s="136">
        <v>0</v>
      </c>
      <c r="P280" s="136">
        <v>0</v>
      </c>
      <c r="Q280" s="136">
        <v>0</v>
      </c>
      <c r="R280" s="136">
        <v>0</v>
      </c>
      <c r="S280" s="136">
        <v>0</v>
      </c>
      <c r="T280" s="136">
        <v>0</v>
      </c>
      <c r="U280" s="136">
        <v>0</v>
      </c>
      <c r="V280" s="136">
        <v>0</v>
      </c>
      <c r="W280" s="136">
        <v>0</v>
      </c>
      <c r="X280" s="136">
        <v>0</v>
      </c>
      <c r="Y280" s="136">
        <v>0</v>
      </c>
      <c r="Z280" s="136">
        <v>0</v>
      </c>
      <c r="AA280" s="136">
        <v>0</v>
      </c>
      <c r="AB280" s="136">
        <v>0</v>
      </c>
      <c r="AC280" s="136">
        <v>0</v>
      </c>
      <c r="AD280" s="136">
        <v>0</v>
      </c>
      <c r="AE280" s="136">
        <v>0</v>
      </c>
      <c r="AF280" s="136">
        <v>0</v>
      </c>
      <c r="AG280" s="136">
        <v>0</v>
      </c>
      <c r="AH280" s="136">
        <v>0</v>
      </c>
      <c r="AI280" s="136">
        <v>0</v>
      </c>
      <c r="AJ280" s="136">
        <v>0</v>
      </c>
      <c r="AK280" s="136">
        <v>0</v>
      </c>
      <c r="AL280" s="136">
        <v>0</v>
      </c>
      <c r="AM280" s="136">
        <v>0</v>
      </c>
      <c r="AN280" s="136">
        <v>0</v>
      </c>
      <c r="AO280" s="136">
        <v>0</v>
      </c>
      <c r="AP280" s="136">
        <v>0</v>
      </c>
      <c r="AQ280" s="136">
        <v>0</v>
      </c>
      <c r="AR280" s="136">
        <v>0</v>
      </c>
      <c r="AS280" s="136">
        <v>0</v>
      </c>
      <c r="AT280" s="136">
        <v>0</v>
      </c>
      <c r="AU280" s="136">
        <v>0</v>
      </c>
      <c r="AV280" s="136">
        <v>0</v>
      </c>
      <c r="AW280" s="136">
        <v>0</v>
      </c>
      <c r="AX280" s="136">
        <v>0</v>
      </c>
      <c r="AY280" s="136">
        <v>0</v>
      </c>
      <c r="AZ280" s="136">
        <v>0</v>
      </c>
      <c r="BA280" s="136">
        <v>0</v>
      </c>
      <c r="BB280" s="136">
        <v>0</v>
      </c>
      <c r="BC280" s="136">
        <v>0</v>
      </c>
      <c r="BD280" s="136">
        <v>0</v>
      </c>
      <c r="BE280" s="136">
        <v>0</v>
      </c>
      <c r="BF280" s="136">
        <v>0</v>
      </c>
      <c r="BG280" s="136">
        <v>0</v>
      </c>
      <c r="BH280" s="136">
        <v>0</v>
      </c>
      <c r="BI280" s="136">
        <v>0</v>
      </c>
      <c r="BJ280" s="136">
        <v>0</v>
      </c>
      <c r="BK280" s="136">
        <v>0</v>
      </c>
      <c r="BL280" s="136">
        <v>0</v>
      </c>
      <c r="BM280" s="136">
        <v>0</v>
      </c>
      <c r="BN280" s="136">
        <v>0</v>
      </c>
      <c r="BO280" s="136">
        <v>0</v>
      </c>
      <c r="BP280" s="136">
        <v>0</v>
      </c>
      <c r="BQ280" s="136">
        <v>0</v>
      </c>
      <c r="BR280" s="136">
        <v>0</v>
      </c>
      <c r="BS280" s="136">
        <v>0</v>
      </c>
      <c r="BT280" s="136">
        <v>0</v>
      </c>
      <c r="BU280" s="136">
        <v>0</v>
      </c>
      <c r="BV280" s="136">
        <v>0</v>
      </c>
      <c r="BW280" s="136">
        <v>0</v>
      </c>
      <c r="BX280" s="136">
        <v>0</v>
      </c>
      <c r="BY280" s="136">
        <v>0</v>
      </c>
      <c r="CA280" s="136" t="e">
        <v>#REF!</v>
      </c>
      <c r="CB280" s="136">
        <v>0</v>
      </c>
    </row>
    <row r="281" spans="13:80" hidden="1" x14ac:dyDescent="0.3">
      <c r="M281" s="136" t="e">
        <v>#REF!</v>
      </c>
      <c r="N281" s="136" t="e">
        <v>#REF!</v>
      </c>
      <c r="O281" s="136" t="e">
        <v>#REF!</v>
      </c>
      <c r="P281" s="136" t="e">
        <v>#REF!</v>
      </c>
      <c r="Q281" s="136" t="e">
        <v>#REF!</v>
      </c>
      <c r="R281" s="136" t="e">
        <v>#REF!</v>
      </c>
      <c r="S281" s="136" t="e">
        <v>#REF!</v>
      </c>
      <c r="T281" s="136" t="e">
        <v>#REF!</v>
      </c>
      <c r="U281" s="136" t="e">
        <v>#REF!</v>
      </c>
      <c r="V281" s="136" t="e">
        <v>#REF!</v>
      </c>
      <c r="W281" s="136" t="e">
        <v>#REF!</v>
      </c>
      <c r="X281" s="136" t="e">
        <v>#REF!</v>
      </c>
      <c r="Y281" s="136" t="e">
        <v>#REF!</v>
      </c>
      <c r="Z281" s="136" t="e">
        <v>#REF!</v>
      </c>
      <c r="AA281" s="136" t="e">
        <v>#REF!</v>
      </c>
      <c r="AB281" s="136" t="e">
        <v>#REF!</v>
      </c>
      <c r="AC281" s="136" t="e">
        <v>#REF!</v>
      </c>
      <c r="AD281" s="136" t="e">
        <v>#REF!</v>
      </c>
      <c r="AE281" s="136" t="e">
        <v>#REF!</v>
      </c>
      <c r="AF281" s="136" t="e">
        <v>#REF!</v>
      </c>
      <c r="AG281" s="136" t="e">
        <v>#REF!</v>
      </c>
      <c r="AH281" s="136" t="e">
        <v>#REF!</v>
      </c>
      <c r="AI281" s="136" t="e">
        <v>#REF!</v>
      </c>
      <c r="AJ281" s="136" t="e">
        <v>#REF!</v>
      </c>
      <c r="AK281" s="136" t="e">
        <v>#REF!</v>
      </c>
      <c r="AL281" s="136" t="e">
        <v>#REF!</v>
      </c>
      <c r="AM281" s="136" t="e">
        <v>#REF!</v>
      </c>
      <c r="AN281" s="136" t="e">
        <v>#REF!</v>
      </c>
      <c r="AO281" s="136" t="e">
        <v>#REF!</v>
      </c>
      <c r="AP281" s="136" t="e">
        <v>#REF!</v>
      </c>
      <c r="AQ281" s="136" t="e">
        <v>#REF!</v>
      </c>
      <c r="AR281" s="136" t="e">
        <v>#REF!</v>
      </c>
      <c r="AS281" s="136" t="e">
        <v>#REF!</v>
      </c>
      <c r="AT281" s="136" t="e">
        <v>#REF!</v>
      </c>
      <c r="AU281" s="136" t="e">
        <v>#REF!</v>
      </c>
      <c r="AV281" s="136" t="e">
        <v>#REF!</v>
      </c>
      <c r="AW281" s="136" t="e">
        <v>#REF!</v>
      </c>
      <c r="AX281" s="136" t="e">
        <v>#REF!</v>
      </c>
      <c r="AY281" s="136" t="e">
        <v>#REF!</v>
      </c>
      <c r="AZ281" s="136" t="e">
        <v>#REF!</v>
      </c>
      <c r="BA281" s="136" t="e">
        <v>#REF!</v>
      </c>
      <c r="BB281" s="136" t="e">
        <v>#REF!</v>
      </c>
      <c r="BC281" s="136" t="e">
        <v>#REF!</v>
      </c>
      <c r="BD281" s="136" t="e">
        <v>#REF!</v>
      </c>
      <c r="BE281" s="136" t="e">
        <v>#REF!</v>
      </c>
      <c r="BF281" s="136" t="e">
        <v>#REF!</v>
      </c>
      <c r="BG281" s="136" t="e">
        <v>#REF!</v>
      </c>
      <c r="BH281" s="136" t="e">
        <v>#REF!</v>
      </c>
      <c r="BI281" s="136" t="e">
        <v>#REF!</v>
      </c>
      <c r="BJ281" s="136" t="e">
        <v>#REF!</v>
      </c>
      <c r="BK281" s="136" t="e">
        <v>#REF!</v>
      </c>
      <c r="BL281" s="136" t="e">
        <v>#REF!</v>
      </c>
      <c r="BM281" s="136" t="e">
        <v>#REF!</v>
      </c>
      <c r="BN281" s="136" t="e">
        <v>#REF!</v>
      </c>
      <c r="BO281" s="136" t="e">
        <v>#REF!</v>
      </c>
      <c r="BP281" s="136" t="e">
        <v>#REF!</v>
      </c>
      <c r="BQ281" s="136" t="e">
        <v>#REF!</v>
      </c>
      <c r="BR281" s="136" t="e">
        <v>#REF!</v>
      </c>
      <c r="BS281" s="136" t="e">
        <v>#REF!</v>
      </c>
      <c r="BT281" s="136" t="e">
        <v>#REF!</v>
      </c>
      <c r="BU281" s="136" t="e">
        <v>#REF!</v>
      </c>
      <c r="BV281" s="136" t="e">
        <v>#REF!</v>
      </c>
      <c r="BW281" s="136" t="e">
        <v>#REF!</v>
      </c>
      <c r="BX281" s="136" t="e">
        <v>#REF!</v>
      </c>
      <c r="BY281" s="136" t="e">
        <v>#REF!</v>
      </c>
      <c r="CA281" s="136" t="e">
        <v>#REF!</v>
      </c>
      <c r="CB281" s="136" t="e">
        <v>#REF!</v>
      </c>
    </row>
    <row r="282" spans="13:80" hidden="1" x14ac:dyDescent="0.3">
      <c r="M282" s="136">
        <v>0</v>
      </c>
      <c r="N282" s="136">
        <v>0</v>
      </c>
      <c r="O282" s="136">
        <v>0</v>
      </c>
      <c r="P282" s="136">
        <v>0</v>
      </c>
      <c r="Q282" s="136">
        <v>0</v>
      </c>
      <c r="R282" s="136">
        <v>0</v>
      </c>
      <c r="S282" s="136">
        <v>0</v>
      </c>
      <c r="T282" s="136">
        <v>0</v>
      </c>
      <c r="U282" s="136">
        <v>0</v>
      </c>
      <c r="V282" s="136">
        <v>0</v>
      </c>
      <c r="W282" s="136">
        <v>0</v>
      </c>
      <c r="X282" s="136">
        <v>0</v>
      </c>
      <c r="Y282" s="136">
        <v>0</v>
      </c>
      <c r="Z282" s="136">
        <v>0</v>
      </c>
      <c r="AA282" s="136">
        <v>0</v>
      </c>
      <c r="AB282" s="136">
        <v>0</v>
      </c>
      <c r="AC282" s="136">
        <v>0</v>
      </c>
      <c r="AD282" s="136">
        <v>0</v>
      </c>
      <c r="AE282" s="136">
        <v>0</v>
      </c>
      <c r="AF282" s="136">
        <v>0</v>
      </c>
      <c r="AG282" s="136">
        <v>0</v>
      </c>
      <c r="AH282" s="136">
        <v>0</v>
      </c>
      <c r="AI282" s="136">
        <v>0</v>
      </c>
      <c r="AJ282" s="136">
        <v>0</v>
      </c>
      <c r="AK282" s="136">
        <v>0</v>
      </c>
      <c r="AL282" s="136">
        <v>0</v>
      </c>
      <c r="AM282" s="136">
        <v>0</v>
      </c>
      <c r="AN282" s="136">
        <v>0</v>
      </c>
      <c r="AO282" s="136">
        <v>0</v>
      </c>
      <c r="AP282" s="136">
        <v>0</v>
      </c>
      <c r="AQ282" s="136">
        <v>0</v>
      </c>
      <c r="AR282" s="136">
        <v>0</v>
      </c>
      <c r="AS282" s="136">
        <v>0</v>
      </c>
      <c r="AT282" s="136">
        <v>0</v>
      </c>
      <c r="AU282" s="136">
        <v>0</v>
      </c>
      <c r="AV282" s="136">
        <v>0</v>
      </c>
      <c r="AW282" s="136">
        <v>0</v>
      </c>
      <c r="AX282" s="136">
        <v>0</v>
      </c>
      <c r="AY282" s="136">
        <v>0</v>
      </c>
      <c r="AZ282" s="136">
        <v>0</v>
      </c>
      <c r="BA282" s="136">
        <v>0</v>
      </c>
      <c r="BB282" s="136">
        <v>0</v>
      </c>
      <c r="BC282" s="136">
        <v>0</v>
      </c>
      <c r="BD282" s="136">
        <v>0</v>
      </c>
      <c r="BE282" s="136">
        <v>0</v>
      </c>
      <c r="BF282" s="136">
        <v>0</v>
      </c>
      <c r="BG282" s="136">
        <v>0</v>
      </c>
      <c r="BH282" s="136">
        <v>0</v>
      </c>
      <c r="BI282" s="136">
        <v>0</v>
      </c>
      <c r="BJ282" s="136">
        <v>0</v>
      </c>
      <c r="BK282" s="136">
        <v>0</v>
      </c>
      <c r="BL282" s="136">
        <v>0</v>
      </c>
      <c r="BM282" s="136">
        <v>0</v>
      </c>
      <c r="BN282" s="136">
        <v>0</v>
      </c>
      <c r="BO282" s="136">
        <v>0</v>
      </c>
      <c r="BP282" s="136">
        <v>0</v>
      </c>
      <c r="BQ282" s="136">
        <v>0</v>
      </c>
      <c r="BR282" s="136">
        <v>0</v>
      </c>
      <c r="BS282" s="136">
        <v>0</v>
      </c>
      <c r="BT282" s="136">
        <v>0</v>
      </c>
      <c r="BU282" s="136">
        <v>0</v>
      </c>
      <c r="BV282" s="136">
        <v>0</v>
      </c>
      <c r="BW282" s="136">
        <v>0</v>
      </c>
      <c r="BX282" s="136">
        <v>0</v>
      </c>
      <c r="BY282" s="136">
        <v>0</v>
      </c>
      <c r="CA282" s="136" t="e">
        <v>#REF!</v>
      </c>
      <c r="CB282" s="136">
        <v>0</v>
      </c>
    </row>
    <row r="283" spans="13:80" hidden="1" x14ac:dyDescent="0.3">
      <c r="M283" s="136">
        <v>0</v>
      </c>
      <c r="N283" s="136">
        <v>0</v>
      </c>
      <c r="O283" s="136">
        <v>0</v>
      </c>
      <c r="P283" s="136">
        <v>0</v>
      </c>
      <c r="Q283" s="136">
        <v>0</v>
      </c>
      <c r="R283" s="136">
        <v>0</v>
      </c>
      <c r="S283" s="136">
        <v>0</v>
      </c>
      <c r="T283" s="136">
        <v>0</v>
      </c>
      <c r="U283" s="136">
        <v>0</v>
      </c>
      <c r="V283" s="136">
        <v>0</v>
      </c>
      <c r="W283" s="136">
        <v>0</v>
      </c>
      <c r="X283" s="136">
        <v>0</v>
      </c>
      <c r="Y283" s="136">
        <v>0</v>
      </c>
      <c r="Z283" s="136">
        <v>0</v>
      </c>
      <c r="AA283" s="136">
        <v>0</v>
      </c>
      <c r="AB283" s="136">
        <v>0</v>
      </c>
      <c r="AC283" s="136">
        <v>0</v>
      </c>
      <c r="AD283" s="136">
        <v>0</v>
      </c>
      <c r="AE283" s="136">
        <v>0</v>
      </c>
      <c r="AF283" s="136">
        <v>0</v>
      </c>
      <c r="AG283" s="136">
        <v>0</v>
      </c>
      <c r="AH283" s="136">
        <v>0</v>
      </c>
      <c r="AI283" s="136">
        <v>0</v>
      </c>
      <c r="AJ283" s="136">
        <v>0</v>
      </c>
      <c r="AK283" s="136">
        <v>0</v>
      </c>
      <c r="AL283" s="136">
        <v>0</v>
      </c>
      <c r="AM283" s="136">
        <v>0</v>
      </c>
      <c r="AN283" s="136">
        <v>0</v>
      </c>
      <c r="AO283" s="136">
        <v>0</v>
      </c>
      <c r="AP283" s="136">
        <v>0</v>
      </c>
      <c r="AQ283" s="136">
        <v>0</v>
      </c>
      <c r="AR283" s="136">
        <v>0</v>
      </c>
      <c r="AS283" s="136">
        <v>0</v>
      </c>
      <c r="AT283" s="136">
        <v>0</v>
      </c>
      <c r="AU283" s="136">
        <v>0</v>
      </c>
      <c r="AV283" s="136">
        <v>0</v>
      </c>
      <c r="AW283" s="136">
        <v>0</v>
      </c>
      <c r="AX283" s="136">
        <v>0</v>
      </c>
      <c r="AY283" s="136">
        <v>0</v>
      </c>
      <c r="AZ283" s="136">
        <v>0</v>
      </c>
      <c r="BA283" s="136">
        <v>0</v>
      </c>
      <c r="BB283" s="136">
        <v>0</v>
      </c>
      <c r="BC283" s="136">
        <v>0</v>
      </c>
      <c r="BD283" s="136">
        <v>0</v>
      </c>
      <c r="BE283" s="136">
        <v>0</v>
      </c>
      <c r="BF283" s="136">
        <v>-54537922</v>
      </c>
      <c r="BG283" s="136">
        <v>0</v>
      </c>
      <c r="BH283" s="136">
        <v>0</v>
      </c>
      <c r="BI283" s="136">
        <v>0</v>
      </c>
      <c r="BJ283" s="136">
        <v>0</v>
      </c>
      <c r="BK283" s="136">
        <v>0</v>
      </c>
      <c r="BL283" s="136">
        <v>0</v>
      </c>
      <c r="BM283" s="136">
        <v>0</v>
      </c>
      <c r="BN283" s="136">
        <v>0</v>
      </c>
      <c r="BO283" s="136">
        <v>0</v>
      </c>
      <c r="BP283" s="136">
        <v>0</v>
      </c>
      <c r="BQ283" s="136">
        <v>0</v>
      </c>
      <c r="BR283" s="136">
        <v>0</v>
      </c>
      <c r="BS283" s="136">
        <v>0</v>
      </c>
      <c r="BT283" s="136">
        <v>0</v>
      </c>
      <c r="BU283" s="136">
        <v>0</v>
      </c>
      <c r="BV283" s="136">
        <v>0</v>
      </c>
      <c r="BW283" s="136">
        <v>0</v>
      </c>
      <c r="BX283" s="136">
        <v>0</v>
      </c>
      <c r="BY283" s="136">
        <v>54537922</v>
      </c>
      <c r="CA283" s="136" t="e">
        <v>#REF!</v>
      </c>
      <c r="CB283" s="136">
        <v>0</v>
      </c>
    </row>
    <row r="284" spans="13:80" hidden="1" x14ac:dyDescent="0.3">
      <c r="M284" s="136">
        <v>0</v>
      </c>
      <c r="N284" s="136">
        <v>0</v>
      </c>
      <c r="O284" s="136">
        <v>0</v>
      </c>
      <c r="P284" s="136">
        <v>0</v>
      </c>
      <c r="Q284" s="136">
        <v>0</v>
      </c>
      <c r="R284" s="136">
        <v>0</v>
      </c>
      <c r="S284" s="136">
        <v>0</v>
      </c>
      <c r="T284" s="136">
        <v>0</v>
      </c>
      <c r="U284" s="136">
        <v>0</v>
      </c>
      <c r="V284" s="136">
        <v>0</v>
      </c>
      <c r="W284" s="136">
        <v>0</v>
      </c>
      <c r="X284" s="136">
        <v>0</v>
      </c>
      <c r="Y284" s="136">
        <v>0</v>
      </c>
      <c r="Z284" s="136">
        <v>0</v>
      </c>
      <c r="AA284" s="136">
        <v>0</v>
      </c>
      <c r="AB284" s="136">
        <v>0</v>
      </c>
      <c r="AC284" s="136">
        <v>0</v>
      </c>
      <c r="AD284" s="136">
        <v>0</v>
      </c>
      <c r="AE284" s="136">
        <v>0</v>
      </c>
      <c r="AF284" s="136">
        <v>0</v>
      </c>
      <c r="AG284" s="136">
        <v>0</v>
      </c>
      <c r="AH284" s="136">
        <v>0</v>
      </c>
      <c r="AI284" s="136">
        <v>0</v>
      </c>
      <c r="AJ284" s="136">
        <v>0</v>
      </c>
      <c r="AK284" s="136">
        <v>0</v>
      </c>
      <c r="AL284" s="136">
        <v>0</v>
      </c>
      <c r="AM284" s="136">
        <v>0</v>
      </c>
      <c r="AN284" s="136">
        <v>0</v>
      </c>
      <c r="AO284" s="136">
        <v>0</v>
      </c>
      <c r="AP284" s="136">
        <v>0</v>
      </c>
      <c r="AQ284" s="136">
        <v>0</v>
      </c>
      <c r="AR284" s="136">
        <v>0</v>
      </c>
      <c r="AS284" s="136">
        <v>0</v>
      </c>
      <c r="AT284" s="136">
        <v>0</v>
      </c>
      <c r="AU284" s="136">
        <v>0</v>
      </c>
      <c r="AV284" s="136">
        <v>0</v>
      </c>
      <c r="AW284" s="136">
        <v>0</v>
      </c>
      <c r="AX284" s="136">
        <v>0</v>
      </c>
      <c r="AY284" s="136">
        <v>0</v>
      </c>
      <c r="AZ284" s="136">
        <v>0</v>
      </c>
      <c r="BA284" s="136">
        <v>0</v>
      </c>
      <c r="BB284" s="136">
        <v>0</v>
      </c>
      <c r="BC284" s="136">
        <v>0</v>
      </c>
      <c r="BD284" s="136">
        <v>0</v>
      </c>
      <c r="BE284" s="136">
        <v>0</v>
      </c>
      <c r="BF284" s="136">
        <v>-29385000</v>
      </c>
      <c r="BG284" s="136">
        <v>0</v>
      </c>
      <c r="BH284" s="136">
        <v>0</v>
      </c>
      <c r="BI284" s="136">
        <v>0</v>
      </c>
      <c r="BJ284" s="136">
        <v>0</v>
      </c>
      <c r="BK284" s="136">
        <v>0</v>
      </c>
      <c r="BL284" s="136">
        <v>0</v>
      </c>
      <c r="BM284" s="136">
        <v>0</v>
      </c>
      <c r="BN284" s="136">
        <v>0</v>
      </c>
      <c r="BO284" s="136">
        <v>0</v>
      </c>
      <c r="BP284" s="136">
        <v>0</v>
      </c>
      <c r="BQ284" s="136">
        <v>0</v>
      </c>
      <c r="BR284" s="136">
        <v>0</v>
      </c>
      <c r="BS284" s="136">
        <v>0</v>
      </c>
      <c r="BT284" s="136">
        <v>0</v>
      </c>
      <c r="BU284" s="136">
        <v>0</v>
      </c>
      <c r="BV284" s="136">
        <v>0</v>
      </c>
      <c r="BW284" s="136">
        <v>0</v>
      </c>
      <c r="BX284" s="136">
        <v>0</v>
      </c>
      <c r="BY284" s="136">
        <v>29385000</v>
      </c>
      <c r="CA284" s="136" t="e">
        <v>#REF!</v>
      </c>
      <c r="CB284" s="136">
        <v>0</v>
      </c>
    </row>
    <row r="285" spans="13:80" hidden="1" x14ac:dyDescent="0.3">
      <c r="M285" s="136" t="e">
        <v>#REF!</v>
      </c>
      <c r="N285" s="136" t="e">
        <v>#REF!</v>
      </c>
      <c r="O285" s="136" t="e">
        <v>#REF!</v>
      </c>
      <c r="P285" s="136" t="e">
        <v>#REF!</v>
      </c>
      <c r="Q285" s="136" t="e">
        <v>#REF!</v>
      </c>
      <c r="R285" s="136" t="e">
        <v>#REF!</v>
      </c>
      <c r="S285" s="136" t="e">
        <v>#REF!</v>
      </c>
      <c r="T285" s="136" t="e">
        <v>#REF!</v>
      </c>
      <c r="U285" s="136" t="e">
        <v>#REF!</v>
      </c>
      <c r="V285" s="136" t="e">
        <v>#REF!</v>
      </c>
      <c r="W285" s="136" t="e">
        <v>#REF!</v>
      </c>
      <c r="X285" s="136" t="e">
        <v>#REF!</v>
      </c>
      <c r="Y285" s="136" t="e">
        <v>#REF!</v>
      </c>
      <c r="Z285" s="136" t="e">
        <v>#REF!</v>
      </c>
      <c r="AA285" s="136" t="e">
        <v>#REF!</v>
      </c>
      <c r="AB285" s="136" t="e">
        <v>#REF!</v>
      </c>
      <c r="AC285" s="136" t="e">
        <v>#REF!</v>
      </c>
      <c r="AD285" s="136" t="e">
        <v>#REF!</v>
      </c>
      <c r="AE285" s="136" t="e">
        <v>#REF!</v>
      </c>
      <c r="AF285" s="136" t="e">
        <v>#REF!</v>
      </c>
      <c r="AG285" s="136" t="e">
        <v>#REF!</v>
      </c>
      <c r="AH285" s="136" t="e">
        <v>#REF!</v>
      </c>
      <c r="AI285" s="136" t="e">
        <v>#REF!</v>
      </c>
      <c r="AJ285" s="136" t="e">
        <v>#REF!</v>
      </c>
      <c r="AK285" s="136" t="e">
        <v>#REF!</v>
      </c>
      <c r="AL285" s="136" t="e">
        <v>#REF!</v>
      </c>
      <c r="AM285" s="136" t="e">
        <v>#REF!</v>
      </c>
      <c r="AN285" s="136" t="e">
        <v>#REF!</v>
      </c>
      <c r="AO285" s="136" t="e">
        <v>#REF!</v>
      </c>
      <c r="AP285" s="136" t="e">
        <v>#REF!</v>
      </c>
      <c r="AQ285" s="136" t="e">
        <v>#REF!</v>
      </c>
      <c r="AR285" s="136" t="e">
        <v>#REF!</v>
      </c>
      <c r="AS285" s="136" t="e">
        <v>#REF!</v>
      </c>
      <c r="AT285" s="136" t="e">
        <v>#REF!</v>
      </c>
      <c r="AU285" s="136" t="e">
        <v>#REF!</v>
      </c>
      <c r="AV285" s="136" t="e">
        <v>#REF!</v>
      </c>
      <c r="AW285" s="136" t="e">
        <v>#REF!</v>
      </c>
      <c r="AX285" s="136" t="e">
        <v>#REF!</v>
      </c>
      <c r="AY285" s="136" t="e">
        <v>#REF!</v>
      </c>
      <c r="AZ285" s="136" t="e">
        <v>#REF!</v>
      </c>
      <c r="BA285" s="136" t="e">
        <v>#REF!</v>
      </c>
      <c r="BB285" s="136" t="e">
        <v>#REF!</v>
      </c>
      <c r="BC285" s="136" t="e">
        <v>#REF!</v>
      </c>
      <c r="BD285" s="136" t="e">
        <v>#REF!</v>
      </c>
      <c r="BE285" s="136" t="e">
        <v>#REF!</v>
      </c>
      <c r="BF285" s="136" t="e">
        <v>#REF!</v>
      </c>
      <c r="BG285" s="136" t="e">
        <v>#REF!</v>
      </c>
      <c r="BH285" s="136" t="e">
        <v>#REF!</v>
      </c>
      <c r="BI285" s="136" t="e">
        <v>#REF!</v>
      </c>
      <c r="BJ285" s="136" t="e">
        <v>#REF!</v>
      </c>
      <c r="BK285" s="136" t="e">
        <v>#REF!</v>
      </c>
      <c r="BL285" s="136" t="e">
        <v>#REF!</v>
      </c>
      <c r="BM285" s="136" t="e">
        <v>#REF!</v>
      </c>
      <c r="BN285" s="136" t="e">
        <v>#REF!</v>
      </c>
      <c r="BO285" s="136" t="e">
        <v>#REF!</v>
      </c>
      <c r="BP285" s="136" t="e">
        <v>#REF!</v>
      </c>
      <c r="BQ285" s="136" t="e">
        <v>#REF!</v>
      </c>
      <c r="BR285" s="136" t="e">
        <v>#REF!</v>
      </c>
      <c r="BS285" s="136" t="e">
        <v>#REF!</v>
      </c>
      <c r="BT285" s="136" t="e">
        <v>#REF!</v>
      </c>
      <c r="BU285" s="136" t="e">
        <v>#REF!</v>
      </c>
      <c r="BV285" s="136" t="e">
        <v>#REF!</v>
      </c>
      <c r="BW285" s="136" t="e">
        <v>#REF!</v>
      </c>
      <c r="BX285" s="136" t="e">
        <v>#REF!</v>
      </c>
      <c r="BY285" s="136" t="e">
        <v>#REF!</v>
      </c>
      <c r="CA285" s="136" t="e">
        <v>#REF!</v>
      </c>
      <c r="CB285" s="136" t="e">
        <v>#REF!</v>
      </c>
    </row>
    <row r="286" spans="13:80" hidden="1" x14ac:dyDescent="0.3">
      <c r="M286" s="136">
        <v>0</v>
      </c>
      <c r="N286" s="136">
        <v>0</v>
      </c>
      <c r="O286" s="136">
        <v>0</v>
      </c>
      <c r="P286" s="136">
        <v>0</v>
      </c>
      <c r="Q286" s="136">
        <v>0</v>
      </c>
      <c r="R286" s="136">
        <v>0</v>
      </c>
      <c r="S286" s="136">
        <v>0</v>
      </c>
      <c r="T286" s="136">
        <v>0</v>
      </c>
      <c r="U286" s="136">
        <v>0</v>
      </c>
      <c r="V286" s="136">
        <v>0</v>
      </c>
      <c r="W286" s="136">
        <v>0</v>
      </c>
      <c r="X286" s="136">
        <v>0</v>
      </c>
      <c r="Y286" s="136">
        <v>0</v>
      </c>
      <c r="Z286" s="136">
        <v>0</v>
      </c>
      <c r="AA286" s="136">
        <v>0</v>
      </c>
      <c r="AB286" s="136">
        <v>0</v>
      </c>
      <c r="AC286" s="136">
        <v>0</v>
      </c>
      <c r="AD286" s="136">
        <v>0</v>
      </c>
      <c r="AE286" s="136">
        <v>0</v>
      </c>
      <c r="AF286" s="136">
        <v>0</v>
      </c>
      <c r="AG286" s="136">
        <v>0</v>
      </c>
      <c r="AH286" s="136">
        <v>0</v>
      </c>
      <c r="AI286" s="136">
        <v>0</v>
      </c>
      <c r="AJ286" s="136">
        <v>0</v>
      </c>
      <c r="AK286" s="136">
        <v>0</v>
      </c>
      <c r="AL286" s="136">
        <v>0</v>
      </c>
      <c r="AM286" s="136">
        <v>0</v>
      </c>
      <c r="AN286" s="136">
        <v>0</v>
      </c>
      <c r="AO286" s="136">
        <v>0</v>
      </c>
      <c r="AP286" s="136">
        <v>0</v>
      </c>
      <c r="AQ286" s="136">
        <v>0</v>
      </c>
      <c r="AR286" s="136">
        <v>0</v>
      </c>
      <c r="AS286" s="136">
        <v>0</v>
      </c>
      <c r="AT286" s="136">
        <v>0</v>
      </c>
      <c r="AU286" s="136">
        <v>0</v>
      </c>
      <c r="AV286" s="136">
        <v>0</v>
      </c>
      <c r="AW286" s="136">
        <v>0</v>
      </c>
      <c r="AX286" s="136">
        <v>0</v>
      </c>
      <c r="AY286" s="136">
        <v>0</v>
      </c>
      <c r="AZ286" s="136">
        <v>0</v>
      </c>
      <c r="BA286" s="136">
        <v>0</v>
      </c>
      <c r="BB286" s="136">
        <v>0</v>
      </c>
      <c r="BC286" s="136">
        <v>0</v>
      </c>
      <c r="BD286" s="136">
        <v>0</v>
      </c>
      <c r="BE286" s="136">
        <v>0</v>
      </c>
      <c r="BF286" s="136">
        <v>-25152922</v>
      </c>
      <c r="BG286" s="136">
        <v>0</v>
      </c>
      <c r="BH286" s="136">
        <v>0</v>
      </c>
      <c r="BI286" s="136">
        <v>0</v>
      </c>
      <c r="BJ286" s="136">
        <v>0</v>
      </c>
      <c r="BK286" s="136">
        <v>0</v>
      </c>
      <c r="BL286" s="136">
        <v>0</v>
      </c>
      <c r="BM286" s="136">
        <v>0</v>
      </c>
      <c r="BN286" s="136">
        <v>0</v>
      </c>
      <c r="BO286" s="136">
        <v>0</v>
      </c>
      <c r="BP286" s="136">
        <v>0</v>
      </c>
      <c r="BQ286" s="136">
        <v>0</v>
      </c>
      <c r="BR286" s="136">
        <v>0</v>
      </c>
      <c r="BS286" s="136">
        <v>0</v>
      </c>
      <c r="BT286" s="136">
        <v>0</v>
      </c>
      <c r="BU286" s="136">
        <v>0</v>
      </c>
      <c r="BV286" s="136">
        <v>0</v>
      </c>
      <c r="BW286" s="136">
        <v>0</v>
      </c>
      <c r="BX286" s="136">
        <v>0</v>
      </c>
      <c r="BY286" s="136">
        <v>25152922</v>
      </c>
      <c r="CA286" s="136" t="e">
        <v>#REF!</v>
      </c>
      <c r="CB286" s="136">
        <v>0</v>
      </c>
    </row>
    <row r="287" spans="13:80" hidden="1" x14ac:dyDescent="0.3">
      <c r="M287" s="136" t="e">
        <v>#REF!</v>
      </c>
      <c r="N287" s="136" t="e">
        <v>#REF!</v>
      </c>
      <c r="O287" s="136" t="e">
        <v>#REF!</v>
      </c>
      <c r="P287" s="136" t="e">
        <v>#REF!</v>
      </c>
      <c r="Q287" s="136" t="e">
        <v>#REF!</v>
      </c>
      <c r="R287" s="136" t="e">
        <v>#REF!</v>
      </c>
      <c r="S287" s="136" t="e">
        <v>#REF!</v>
      </c>
      <c r="T287" s="136" t="e">
        <v>#REF!</v>
      </c>
      <c r="U287" s="136" t="e">
        <v>#REF!</v>
      </c>
      <c r="V287" s="136" t="e">
        <v>#REF!</v>
      </c>
      <c r="W287" s="136" t="e">
        <v>#REF!</v>
      </c>
      <c r="X287" s="136" t="e">
        <v>#REF!</v>
      </c>
      <c r="Y287" s="136" t="e">
        <v>#REF!</v>
      </c>
      <c r="Z287" s="136" t="e">
        <v>#REF!</v>
      </c>
      <c r="AA287" s="136" t="e">
        <v>#REF!</v>
      </c>
      <c r="AB287" s="136" t="e">
        <v>#REF!</v>
      </c>
      <c r="AC287" s="136" t="e">
        <v>#REF!</v>
      </c>
      <c r="AD287" s="136" t="e">
        <v>#REF!</v>
      </c>
      <c r="AE287" s="136" t="e">
        <v>#REF!</v>
      </c>
      <c r="AF287" s="136" t="e">
        <v>#REF!</v>
      </c>
      <c r="AG287" s="136" t="e">
        <v>#REF!</v>
      </c>
      <c r="AH287" s="136" t="e">
        <v>#REF!</v>
      </c>
      <c r="AI287" s="136" t="e">
        <v>#REF!</v>
      </c>
      <c r="AJ287" s="136" t="e">
        <v>#REF!</v>
      </c>
      <c r="AK287" s="136" t="e">
        <v>#REF!</v>
      </c>
      <c r="AL287" s="136" t="e">
        <v>#REF!</v>
      </c>
      <c r="AM287" s="136" t="e">
        <v>#REF!</v>
      </c>
      <c r="AN287" s="136" t="e">
        <v>#REF!</v>
      </c>
      <c r="AO287" s="136" t="e">
        <v>#REF!</v>
      </c>
      <c r="AP287" s="136" t="e">
        <v>#REF!</v>
      </c>
      <c r="AQ287" s="136" t="e">
        <v>#REF!</v>
      </c>
      <c r="AR287" s="136" t="e">
        <v>#REF!</v>
      </c>
      <c r="AS287" s="136" t="e">
        <v>#REF!</v>
      </c>
      <c r="AT287" s="136" t="e">
        <v>#REF!</v>
      </c>
      <c r="AU287" s="136" t="e">
        <v>#REF!</v>
      </c>
      <c r="AV287" s="136" t="e">
        <v>#REF!</v>
      </c>
      <c r="AW287" s="136" t="e">
        <v>#REF!</v>
      </c>
      <c r="AX287" s="136" t="e">
        <v>#REF!</v>
      </c>
      <c r="AY287" s="136" t="e">
        <v>#REF!</v>
      </c>
      <c r="AZ287" s="136" t="e">
        <v>#REF!</v>
      </c>
      <c r="BA287" s="136" t="e">
        <v>#REF!</v>
      </c>
      <c r="BB287" s="136" t="e">
        <v>#REF!</v>
      </c>
      <c r="BC287" s="136" t="e">
        <v>#REF!</v>
      </c>
      <c r="BD287" s="136" t="e">
        <v>#REF!</v>
      </c>
      <c r="BE287" s="136" t="e">
        <v>#REF!</v>
      </c>
      <c r="BF287" s="136" t="e">
        <v>#REF!</v>
      </c>
      <c r="BG287" s="136" t="e">
        <v>#REF!</v>
      </c>
      <c r="BH287" s="136" t="e">
        <v>#REF!</v>
      </c>
      <c r="BI287" s="136" t="e">
        <v>#REF!</v>
      </c>
      <c r="BJ287" s="136" t="e">
        <v>#REF!</v>
      </c>
      <c r="BK287" s="136" t="e">
        <v>#REF!</v>
      </c>
      <c r="BL287" s="136" t="e">
        <v>#REF!</v>
      </c>
      <c r="BM287" s="136" t="e">
        <v>#REF!</v>
      </c>
      <c r="BN287" s="136" t="e">
        <v>#REF!</v>
      </c>
      <c r="BO287" s="136" t="e">
        <v>#REF!</v>
      </c>
      <c r="BP287" s="136" t="e">
        <v>#REF!</v>
      </c>
      <c r="BQ287" s="136" t="e">
        <v>#REF!</v>
      </c>
      <c r="BR287" s="136" t="e">
        <v>#REF!</v>
      </c>
      <c r="BS287" s="136" t="e">
        <v>#REF!</v>
      </c>
      <c r="BT287" s="136" t="e">
        <v>#REF!</v>
      </c>
      <c r="BU287" s="136" t="e">
        <v>#REF!</v>
      </c>
      <c r="BV287" s="136" t="e">
        <v>#REF!</v>
      </c>
      <c r="BW287" s="136" t="e">
        <v>#REF!</v>
      </c>
      <c r="BX287" s="136" t="e">
        <v>#REF!</v>
      </c>
      <c r="BY287" s="136" t="e">
        <v>#REF!</v>
      </c>
      <c r="CA287" s="136" t="e">
        <v>#REF!</v>
      </c>
      <c r="CB287" s="136" t="e">
        <v>#REF!</v>
      </c>
    </row>
    <row r="288" spans="13:80" hidden="1" x14ac:dyDescent="0.3">
      <c r="M288" s="136">
        <v>0</v>
      </c>
      <c r="N288" s="136">
        <v>0</v>
      </c>
      <c r="O288" s="136">
        <v>0</v>
      </c>
      <c r="P288" s="136">
        <v>0</v>
      </c>
      <c r="Q288" s="136">
        <v>0</v>
      </c>
      <c r="R288" s="136">
        <v>0</v>
      </c>
      <c r="S288" s="136">
        <v>0</v>
      </c>
      <c r="T288" s="136">
        <v>0</v>
      </c>
      <c r="U288" s="136">
        <v>0</v>
      </c>
      <c r="V288" s="136">
        <v>0</v>
      </c>
      <c r="W288" s="136">
        <v>0</v>
      </c>
      <c r="X288" s="136">
        <v>0</v>
      </c>
      <c r="Y288" s="136">
        <v>0</v>
      </c>
      <c r="Z288" s="136">
        <v>0</v>
      </c>
      <c r="AA288" s="136">
        <v>0</v>
      </c>
      <c r="AB288" s="136">
        <v>0</v>
      </c>
      <c r="AC288" s="136">
        <v>0</v>
      </c>
      <c r="AD288" s="136">
        <v>0</v>
      </c>
      <c r="AE288" s="136">
        <v>0</v>
      </c>
      <c r="AF288" s="136">
        <v>0</v>
      </c>
      <c r="AG288" s="136">
        <v>0</v>
      </c>
      <c r="AH288" s="136">
        <v>0</v>
      </c>
      <c r="AI288" s="136">
        <v>0</v>
      </c>
      <c r="AJ288" s="136">
        <v>0</v>
      </c>
      <c r="AK288" s="136">
        <v>0</v>
      </c>
      <c r="AL288" s="136">
        <v>0</v>
      </c>
      <c r="AM288" s="136">
        <v>0</v>
      </c>
      <c r="AN288" s="136">
        <v>0</v>
      </c>
      <c r="AO288" s="136">
        <v>0</v>
      </c>
      <c r="AP288" s="136">
        <v>0</v>
      </c>
      <c r="AQ288" s="136">
        <v>0</v>
      </c>
      <c r="AR288" s="136">
        <v>0</v>
      </c>
      <c r="AS288" s="136">
        <v>0</v>
      </c>
      <c r="AT288" s="136">
        <v>0</v>
      </c>
      <c r="AU288" s="136">
        <v>0</v>
      </c>
      <c r="AV288" s="136">
        <v>0</v>
      </c>
      <c r="AW288" s="136">
        <v>0</v>
      </c>
      <c r="AX288" s="136">
        <v>0</v>
      </c>
      <c r="AY288" s="136">
        <v>0</v>
      </c>
      <c r="AZ288" s="136">
        <v>0</v>
      </c>
      <c r="BA288" s="136">
        <v>0</v>
      </c>
      <c r="BB288" s="136">
        <v>0</v>
      </c>
      <c r="BC288" s="136">
        <v>0</v>
      </c>
      <c r="BD288" s="136">
        <v>0</v>
      </c>
      <c r="BE288" s="136">
        <v>0</v>
      </c>
      <c r="BF288" s="136">
        <v>0</v>
      </c>
      <c r="BG288" s="136">
        <v>0</v>
      </c>
      <c r="BH288" s="136">
        <v>0</v>
      </c>
      <c r="BI288" s="136">
        <v>0</v>
      </c>
      <c r="BJ288" s="136">
        <v>0</v>
      </c>
      <c r="BK288" s="136">
        <v>0</v>
      </c>
      <c r="BL288" s="136">
        <v>0</v>
      </c>
      <c r="BM288" s="136">
        <v>0</v>
      </c>
      <c r="BN288" s="136">
        <v>0</v>
      </c>
      <c r="BO288" s="136">
        <v>0</v>
      </c>
      <c r="BP288" s="136">
        <v>0</v>
      </c>
      <c r="BQ288" s="136">
        <v>0</v>
      </c>
      <c r="BR288" s="136">
        <v>0</v>
      </c>
      <c r="BS288" s="136">
        <v>0</v>
      </c>
      <c r="BT288" s="136">
        <v>0</v>
      </c>
      <c r="BU288" s="136">
        <v>0</v>
      </c>
      <c r="BV288" s="136">
        <v>0</v>
      </c>
      <c r="BW288" s="136">
        <v>0</v>
      </c>
      <c r="BX288" s="136">
        <v>0</v>
      </c>
      <c r="BY288" s="136">
        <v>0</v>
      </c>
      <c r="CA288" s="136" t="e">
        <v>#REF!</v>
      </c>
      <c r="CB288" s="136">
        <v>0</v>
      </c>
    </row>
    <row r="289" spans="13:80" hidden="1" x14ac:dyDescent="0.3">
      <c r="M289" s="136">
        <v>0</v>
      </c>
      <c r="N289" s="136">
        <v>0</v>
      </c>
      <c r="O289" s="136">
        <v>0</v>
      </c>
      <c r="P289" s="136">
        <v>0</v>
      </c>
      <c r="Q289" s="136">
        <v>0</v>
      </c>
      <c r="R289" s="136">
        <v>0</v>
      </c>
      <c r="S289" s="136">
        <v>0</v>
      </c>
      <c r="T289" s="136">
        <v>0</v>
      </c>
      <c r="U289" s="136">
        <v>0</v>
      </c>
      <c r="V289" s="136">
        <v>0</v>
      </c>
      <c r="W289" s="136">
        <v>0</v>
      </c>
      <c r="X289" s="136">
        <v>0</v>
      </c>
      <c r="Y289" s="136">
        <v>0</v>
      </c>
      <c r="Z289" s="136">
        <v>0</v>
      </c>
      <c r="AA289" s="136">
        <v>0</v>
      </c>
      <c r="AB289" s="136">
        <v>0</v>
      </c>
      <c r="AC289" s="136">
        <v>0</v>
      </c>
      <c r="AD289" s="136">
        <v>0</v>
      </c>
      <c r="AE289" s="136">
        <v>0</v>
      </c>
      <c r="AF289" s="136">
        <v>0</v>
      </c>
      <c r="AG289" s="136">
        <v>0</v>
      </c>
      <c r="AH289" s="136">
        <v>0</v>
      </c>
      <c r="AI289" s="136">
        <v>0</v>
      </c>
      <c r="AJ289" s="136">
        <v>0</v>
      </c>
      <c r="AK289" s="136">
        <v>0</v>
      </c>
      <c r="AL289" s="136">
        <v>0</v>
      </c>
      <c r="AM289" s="136">
        <v>0</v>
      </c>
      <c r="AN289" s="136">
        <v>0</v>
      </c>
      <c r="AO289" s="136">
        <v>0</v>
      </c>
      <c r="AP289" s="136">
        <v>0</v>
      </c>
      <c r="AQ289" s="136">
        <v>0</v>
      </c>
      <c r="AR289" s="136">
        <v>0</v>
      </c>
      <c r="AS289" s="136">
        <v>0</v>
      </c>
      <c r="AT289" s="136">
        <v>0</v>
      </c>
      <c r="AU289" s="136">
        <v>0</v>
      </c>
      <c r="AV289" s="136">
        <v>0</v>
      </c>
      <c r="AW289" s="136">
        <v>0</v>
      </c>
      <c r="AX289" s="136">
        <v>0</v>
      </c>
      <c r="AY289" s="136">
        <v>0</v>
      </c>
      <c r="AZ289" s="136">
        <v>0</v>
      </c>
      <c r="BA289" s="136">
        <v>0</v>
      </c>
      <c r="BB289" s="136">
        <v>0</v>
      </c>
      <c r="BC289" s="136">
        <v>0</v>
      </c>
      <c r="BD289" s="136">
        <v>0</v>
      </c>
      <c r="BE289" s="136">
        <v>0</v>
      </c>
      <c r="BF289" s="136">
        <v>0</v>
      </c>
      <c r="BG289" s="136">
        <v>0</v>
      </c>
      <c r="BH289" s="136">
        <v>0</v>
      </c>
      <c r="BI289" s="136">
        <v>0</v>
      </c>
      <c r="BJ289" s="136">
        <v>0</v>
      </c>
      <c r="BK289" s="136">
        <v>0</v>
      </c>
      <c r="BL289" s="136">
        <v>0</v>
      </c>
      <c r="BM289" s="136">
        <v>0</v>
      </c>
      <c r="BN289" s="136">
        <v>0</v>
      </c>
      <c r="BO289" s="136">
        <v>0</v>
      </c>
      <c r="BP289" s="136">
        <v>0</v>
      </c>
      <c r="BQ289" s="136">
        <v>0</v>
      </c>
      <c r="BR289" s="136">
        <v>0</v>
      </c>
      <c r="BS289" s="136">
        <v>0</v>
      </c>
      <c r="BT289" s="136">
        <v>0</v>
      </c>
      <c r="BU289" s="136">
        <v>0</v>
      </c>
      <c r="BV289" s="136">
        <v>0</v>
      </c>
      <c r="BW289" s="136">
        <v>0</v>
      </c>
      <c r="BX289" s="136">
        <v>0</v>
      </c>
      <c r="BY289" s="136">
        <v>0</v>
      </c>
      <c r="CA289" s="136" t="e">
        <v>#REF!</v>
      </c>
      <c r="CB289" s="136">
        <v>0</v>
      </c>
    </row>
    <row r="290" spans="13:80" hidden="1" x14ac:dyDescent="0.3">
      <c r="M290" s="136" t="e">
        <v>#REF!</v>
      </c>
      <c r="N290" s="136" t="e">
        <v>#REF!</v>
      </c>
      <c r="O290" s="136" t="e">
        <v>#REF!</v>
      </c>
      <c r="P290" s="136" t="e">
        <v>#REF!</v>
      </c>
      <c r="Q290" s="136" t="e">
        <v>#REF!</v>
      </c>
      <c r="R290" s="136" t="e">
        <v>#REF!</v>
      </c>
      <c r="S290" s="136" t="e">
        <v>#REF!</v>
      </c>
      <c r="T290" s="136" t="e">
        <v>#REF!</v>
      </c>
      <c r="U290" s="136" t="e">
        <v>#REF!</v>
      </c>
      <c r="V290" s="136" t="e">
        <v>#REF!</v>
      </c>
      <c r="W290" s="136" t="e">
        <v>#REF!</v>
      </c>
      <c r="X290" s="136" t="e">
        <v>#REF!</v>
      </c>
      <c r="Y290" s="136" t="e">
        <v>#REF!</v>
      </c>
      <c r="Z290" s="136" t="e">
        <v>#REF!</v>
      </c>
      <c r="AA290" s="136" t="e">
        <v>#REF!</v>
      </c>
      <c r="AB290" s="136" t="e">
        <v>#REF!</v>
      </c>
      <c r="AC290" s="136" t="e">
        <v>#REF!</v>
      </c>
      <c r="AD290" s="136" t="e">
        <v>#REF!</v>
      </c>
      <c r="AE290" s="136" t="e">
        <v>#REF!</v>
      </c>
      <c r="AF290" s="136" t="e">
        <v>#REF!</v>
      </c>
      <c r="AG290" s="136" t="e">
        <v>#REF!</v>
      </c>
      <c r="AH290" s="136" t="e">
        <v>#REF!</v>
      </c>
      <c r="AI290" s="136" t="e">
        <v>#REF!</v>
      </c>
      <c r="AJ290" s="136" t="e">
        <v>#REF!</v>
      </c>
      <c r="AK290" s="136" t="e">
        <v>#REF!</v>
      </c>
      <c r="AL290" s="136" t="e">
        <v>#REF!</v>
      </c>
      <c r="AM290" s="136" t="e">
        <v>#REF!</v>
      </c>
      <c r="AN290" s="136" t="e">
        <v>#REF!</v>
      </c>
      <c r="AO290" s="136" t="e">
        <v>#REF!</v>
      </c>
      <c r="AP290" s="136" t="e">
        <v>#REF!</v>
      </c>
      <c r="AQ290" s="136" t="e">
        <v>#REF!</v>
      </c>
      <c r="AR290" s="136" t="e">
        <v>#REF!</v>
      </c>
      <c r="AS290" s="136" t="e">
        <v>#REF!</v>
      </c>
      <c r="AT290" s="136" t="e">
        <v>#REF!</v>
      </c>
      <c r="AU290" s="136" t="e">
        <v>#REF!</v>
      </c>
      <c r="AV290" s="136" t="e">
        <v>#REF!</v>
      </c>
      <c r="AW290" s="136" t="e">
        <v>#REF!</v>
      </c>
      <c r="AX290" s="136" t="e">
        <v>#REF!</v>
      </c>
      <c r="AY290" s="136" t="e">
        <v>#REF!</v>
      </c>
      <c r="AZ290" s="136" t="e">
        <v>#REF!</v>
      </c>
      <c r="BA290" s="136" t="e">
        <v>#REF!</v>
      </c>
      <c r="BB290" s="136" t="e">
        <v>#REF!</v>
      </c>
      <c r="BC290" s="136" t="e">
        <v>#REF!</v>
      </c>
      <c r="BD290" s="136" t="e">
        <v>#REF!</v>
      </c>
      <c r="BE290" s="136" t="e">
        <v>#REF!</v>
      </c>
      <c r="BF290" s="136" t="e">
        <v>#REF!</v>
      </c>
      <c r="BG290" s="136" t="e">
        <v>#REF!</v>
      </c>
      <c r="BH290" s="136" t="e">
        <v>#REF!</v>
      </c>
      <c r="BI290" s="136" t="e">
        <v>#REF!</v>
      </c>
      <c r="BJ290" s="136" t="e">
        <v>#REF!</v>
      </c>
      <c r="BK290" s="136" t="e">
        <v>#REF!</v>
      </c>
      <c r="BL290" s="136" t="e">
        <v>#REF!</v>
      </c>
      <c r="BM290" s="136" t="e">
        <v>#REF!</v>
      </c>
      <c r="BN290" s="136" t="e">
        <v>#REF!</v>
      </c>
      <c r="BO290" s="136" t="e">
        <v>#REF!</v>
      </c>
      <c r="BP290" s="136" t="e">
        <v>#REF!</v>
      </c>
      <c r="BQ290" s="136" t="e">
        <v>#REF!</v>
      </c>
      <c r="BR290" s="136" t="e">
        <v>#REF!</v>
      </c>
      <c r="BS290" s="136" t="e">
        <v>#REF!</v>
      </c>
      <c r="BT290" s="136" t="e">
        <v>#REF!</v>
      </c>
      <c r="BU290" s="136" t="e">
        <v>#REF!</v>
      </c>
      <c r="BV290" s="136" t="e">
        <v>#REF!</v>
      </c>
      <c r="BW290" s="136" t="e">
        <v>#REF!</v>
      </c>
      <c r="BX290" s="136" t="e">
        <v>#REF!</v>
      </c>
      <c r="BY290" s="136" t="e">
        <v>#REF!</v>
      </c>
      <c r="CA290" s="136" t="e">
        <v>#REF!</v>
      </c>
      <c r="CB290" s="136" t="e">
        <v>#REF!</v>
      </c>
    </row>
    <row r="291" spans="13:80" hidden="1" x14ac:dyDescent="0.3">
      <c r="M291" s="136">
        <v>0</v>
      </c>
      <c r="N291" s="136">
        <v>0</v>
      </c>
      <c r="O291" s="136">
        <v>0</v>
      </c>
      <c r="P291" s="136">
        <v>0</v>
      </c>
      <c r="Q291" s="136">
        <v>0</v>
      </c>
      <c r="R291" s="136">
        <v>0</v>
      </c>
      <c r="S291" s="136">
        <v>0</v>
      </c>
      <c r="T291" s="136">
        <v>0</v>
      </c>
      <c r="U291" s="136">
        <v>0</v>
      </c>
      <c r="V291" s="136">
        <v>0</v>
      </c>
      <c r="W291" s="136">
        <v>0</v>
      </c>
      <c r="X291" s="136">
        <v>0</v>
      </c>
      <c r="Y291" s="136">
        <v>0</v>
      </c>
      <c r="Z291" s="136">
        <v>0</v>
      </c>
      <c r="AA291" s="136">
        <v>0</v>
      </c>
      <c r="AB291" s="136">
        <v>0</v>
      </c>
      <c r="AC291" s="136">
        <v>0</v>
      </c>
      <c r="AD291" s="136">
        <v>0</v>
      </c>
      <c r="AE291" s="136">
        <v>0</v>
      </c>
      <c r="AF291" s="136">
        <v>0</v>
      </c>
      <c r="AG291" s="136">
        <v>0</v>
      </c>
      <c r="AH291" s="136">
        <v>0</v>
      </c>
      <c r="AI291" s="136">
        <v>0</v>
      </c>
      <c r="AJ291" s="136">
        <v>0</v>
      </c>
      <c r="AK291" s="136">
        <v>0</v>
      </c>
      <c r="AL291" s="136">
        <v>0</v>
      </c>
      <c r="AM291" s="136">
        <v>0</v>
      </c>
      <c r="AN291" s="136">
        <v>0</v>
      </c>
      <c r="AO291" s="136">
        <v>0</v>
      </c>
      <c r="AP291" s="136">
        <v>0</v>
      </c>
      <c r="AQ291" s="136">
        <v>0</v>
      </c>
      <c r="AR291" s="136">
        <v>0</v>
      </c>
      <c r="AS291" s="136">
        <v>0</v>
      </c>
      <c r="AT291" s="136">
        <v>0</v>
      </c>
      <c r="AU291" s="136">
        <v>0</v>
      </c>
      <c r="AV291" s="136">
        <v>0</v>
      </c>
      <c r="AW291" s="136">
        <v>0</v>
      </c>
      <c r="AX291" s="136">
        <v>0</v>
      </c>
      <c r="AY291" s="136">
        <v>0</v>
      </c>
      <c r="AZ291" s="136">
        <v>0</v>
      </c>
      <c r="BA291" s="136">
        <v>0</v>
      </c>
      <c r="BB291" s="136">
        <v>0</v>
      </c>
      <c r="BC291" s="136">
        <v>0</v>
      </c>
      <c r="BD291" s="136">
        <v>0</v>
      </c>
      <c r="BE291" s="136">
        <v>0</v>
      </c>
      <c r="BF291" s="136">
        <v>0</v>
      </c>
      <c r="BG291" s="136">
        <v>0</v>
      </c>
      <c r="BH291" s="136">
        <v>0</v>
      </c>
      <c r="BI291" s="136">
        <v>0</v>
      </c>
      <c r="BJ291" s="136">
        <v>0</v>
      </c>
      <c r="BK291" s="136">
        <v>0</v>
      </c>
      <c r="BL291" s="136">
        <v>0</v>
      </c>
      <c r="BM291" s="136">
        <v>0</v>
      </c>
      <c r="BN291" s="136">
        <v>0</v>
      </c>
      <c r="BO291" s="136">
        <v>0</v>
      </c>
      <c r="BP291" s="136">
        <v>0</v>
      </c>
      <c r="BQ291" s="136">
        <v>0</v>
      </c>
      <c r="BR291" s="136">
        <v>0</v>
      </c>
      <c r="BS291" s="136">
        <v>0</v>
      </c>
      <c r="BT291" s="136">
        <v>0</v>
      </c>
      <c r="BU291" s="136">
        <v>0</v>
      </c>
      <c r="BV291" s="136">
        <v>0</v>
      </c>
      <c r="BW291" s="136">
        <v>0</v>
      </c>
      <c r="BX291" s="136">
        <v>0</v>
      </c>
      <c r="BY291" s="136">
        <v>0</v>
      </c>
      <c r="CA291" s="136" t="e">
        <v>#REF!</v>
      </c>
      <c r="CB291" s="136">
        <v>0</v>
      </c>
    </row>
    <row r="292" spans="13:80" hidden="1" x14ac:dyDescent="0.3">
      <c r="M292" s="136">
        <v>0</v>
      </c>
      <c r="N292" s="136">
        <v>0</v>
      </c>
      <c r="O292" s="136">
        <v>0</v>
      </c>
      <c r="P292" s="136">
        <v>0</v>
      </c>
      <c r="Q292" s="136">
        <v>0</v>
      </c>
      <c r="R292" s="136">
        <v>0</v>
      </c>
      <c r="S292" s="136">
        <v>0</v>
      </c>
      <c r="T292" s="136">
        <v>0</v>
      </c>
      <c r="U292" s="136">
        <v>0</v>
      </c>
      <c r="V292" s="136">
        <v>0</v>
      </c>
      <c r="W292" s="136">
        <v>0</v>
      </c>
      <c r="X292" s="136">
        <v>0</v>
      </c>
      <c r="Y292" s="136">
        <v>0</v>
      </c>
      <c r="Z292" s="136">
        <v>0</v>
      </c>
      <c r="AA292" s="136">
        <v>0</v>
      </c>
      <c r="AB292" s="136">
        <v>0</v>
      </c>
      <c r="AC292" s="136">
        <v>0</v>
      </c>
      <c r="AD292" s="136">
        <v>0</v>
      </c>
      <c r="AE292" s="136">
        <v>0</v>
      </c>
      <c r="AF292" s="136">
        <v>0</v>
      </c>
      <c r="AG292" s="136">
        <v>0</v>
      </c>
      <c r="AH292" s="136">
        <v>0</v>
      </c>
      <c r="AI292" s="136">
        <v>0</v>
      </c>
      <c r="AJ292" s="136">
        <v>0</v>
      </c>
      <c r="AK292" s="136">
        <v>0</v>
      </c>
      <c r="AL292" s="136">
        <v>0</v>
      </c>
      <c r="AM292" s="136">
        <v>0</v>
      </c>
      <c r="AN292" s="136">
        <v>0</v>
      </c>
      <c r="AO292" s="136">
        <v>0</v>
      </c>
      <c r="AP292" s="136">
        <v>0</v>
      </c>
      <c r="AQ292" s="136">
        <v>0</v>
      </c>
      <c r="AR292" s="136">
        <v>0</v>
      </c>
      <c r="AS292" s="136">
        <v>0</v>
      </c>
      <c r="AT292" s="136">
        <v>0</v>
      </c>
      <c r="AU292" s="136">
        <v>0</v>
      </c>
      <c r="AV292" s="136">
        <v>0</v>
      </c>
      <c r="AW292" s="136">
        <v>0</v>
      </c>
      <c r="AX292" s="136">
        <v>0</v>
      </c>
      <c r="AY292" s="136">
        <v>0</v>
      </c>
      <c r="AZ292" s="136">
        <v>0</v>
      </c>
      <c r="BA292" s="136">
        <v>0</v>
      </c>
      <c r="BB292" s="136">
        <v>0</v>
      </c>
      <c r="BC292" s="136">
        <v>0</v>
      </c>
      <c r="BD292" s="136">
        <v>0</v>
      </c>
      <c r="BE292" s="136">
        <v>0</v>
      </c>
      <c r="BF292" s="136">
        <v>0</v>
      </c>
      <c r="BG292" s="136">
        <v>0</v>
      </c>
      <c r="BH292" s="136">
        <v>0</v>
      </c>
      <c r="BI292" s="136">
        <v>0</v>
      </c>
      <c r="BJ292" s="136">
        <v>0</v>
      </c>
      <c r="BK292" s="136">
        <v>0</v>
      </c>
      <c r="BL292" s="136">
        <v>0</v>
      </c>
      <c r="BM292" s="136">
        <v>0</v>
      </c>
      <c r="BN292" s="136">
        <v>0</v>
      </c>
      <c r="BO292" s="136">
        <v>0</v>
      </c>
      <c r="BP292" s="136">
        <v>0</v>
      </c>
      <c r="BQ292" s="136">
        <v>0</v>
      </c>
      <c r="BR292" s="136">
        <v>0</v>
      </c>
      <c r="BS292" s="136">
        <v>0</v>
      </c>
      <c r="BT292" s="136">
        <v>0</v>
      </c>
      <c r="BU292" s="136">
        <v>0</v>
      </c>
      <c r="BV292" s="136">
        <v>0</v>
      </c>
      <c r="BW292" s="136">
        <v>0</v>
      </c>
      <c r="BX292" s="136">
        <v>0</v>
      </c>
      <c r="BY292" s="136">
        <v>0</v>
      </c>
      <c r="CA292" s="136" t="e">
        <v>#REF!</v>
      </c>
      <c r="CB292" s="136">
        <v>0</v>
      </c>
    </row>
    <row r="293" spans="13:80" hidden="1" x14ac:dyDescent="0.3">
      <c r="M293" s="136">
        <v>0</v>
      </c>
      <c r="N293" s="136">
        <v>0</v>
      </c>
      <c r="O293" s="136">
        <v>0</v>
      </c>
      <c r="P293" s="136">
        <v>0</v>
      </c>
      <c r="Q293" s="136">
        <v>0</v>
      </c>
      <c r="R293" s="136">
        <v>0</v>
      </c>
      <c r="S293" s="136">
        <v>0</v>
      </c>
      <c r="T293" s="136">
        <v>0</v>
      </c>
      <c r="U293" s="136">
        <v>0</v>
      </c>
      <c r="V293" s="136">
        <v>0</v>
      </c>
      <c r="W293" s="136">
        <v>0</v>
      </c>
      <c r="X293" s="136">
        <v>0</v>
      </c>
      <c r="Y293" s="136">
        <v>0</v>
      </c>
      <c r="Z293" s="136">
        <v>0</v>
      </c>
      <c r="AA293" s="136">
        <v>0</v>
      </c>
      <c r="AB293" s="136">
        <v>0</v>
      </c>
      <c r="AC293" s="136">
        <v>0</v>
      </c>
      <c r="AD293" s="136">
        <v>0</v>
      </c>
      <c r="AE293" s="136">
        <v>0</v>
      </c>
      <c r="AF293" s="136">
        <v>0</v>
      </c>
      <c r="AG293" s="136">
        <v>0</v>
      </c>
      <c r="AH293" s="136">
        <v>0</v>
      </c>
      <c r="AI293" s="136">
        <v>0</v>
      </c>
      <c r="AJ293" s="136">
        <v>0</v>
      </c>
      <c r="AK293" s="136">
        <v>0</v>
      </c>
      <c r="AL293" s="136">
        <v>0</v>
      </c>
      <c r="AM293" s="136">
        <v>0</v>
      </c>
      <c r="AN293" s="136">
        <v>0</v>
      </c>
      <c r="AO293" s="136">
        <v>0</v>
      </c>
      <c r="AP293" s="136">
        <v>0</v>
      </c>
      <c r="AQ293" s="136">
        <v>0</v>
      </c>
      <c r="AR293" s="136">
        <v>0</v>
      </c>
      <c r="AS293" s="136">
        <v>0</v>
      </c>
      <c r="AT293" s="136">
        <v>0</v>
      </c>
      <c r="AU293" s="136">
        <v>0</v>
      </c>
      <c r="AV293" s="136">
        <v>0</v>
      </c>
      <c r="AW293" s="136">
        <v>0</v>
      </c>
      <c r="AX293" s="136">
        <v>0</v>
      </c>
      <c r="AY293" s="136">
        <v>0</v>
      </c>
      <c r="AZ293" s="136">
        <v>0</v>
      </c>
      <c r="BA293" s="136">
        <v>0</v>
      </c>
      <c r="BB293" s="136">
        <v>0</v>
      </c>
      <c r="BC293" s="136">
        <v>0</v>
      </c>
      <c r="BD293" s="136">
        <v>0</v>
      </c>
      <c r="BE293" s="136">
        <v>0</v>
      </c>
      <c r="BF293" s="136">
        <v>-54537922</v>
      </c>
      <c r="BG293" s="136">
        <v>0</v>
      </c>
      <c r="BH293" s="136">
        <v>0</v>
      </c>
      <c r="BI293" s="136">
        <v>0</v>
      </c>
      <c r="BJ293" s="136">
        <v>0</v>
      </c>
      <c r="BK293" s="136">
        <v>0</v>
      </c>
      <c r="BL293" s="136">
        <v>0</v>
      </c>
      <c r="BM293" s="136">
        <v>0</v>
      </c>
      <c r="BN293" s="136">
        <v>0</v>
      </c>
      <c r="BO293" s="136">
        <v>0</v>
      </c>
      <c r="BP293" s="136">
        <v>0</v>
      </c>
      <c r="BQ293" s="136">
        <v>0</v>
      </c>
      <c r="BR293" s="136">
        <v>0</v>
      </c>
      <c r="BS293" s="136">
        <v>0</v>
      </c>
      <c r="BT293" s="136">
        <v>0</v>
      </c>
      <c r="BU293" s="136">
        <v>0</v>
      </c>
      <c r="BV293" s="136">
        <v>0</v>
      </c>
      <c r="BW293" s="136">
        <v>0</v>
      </c>
      <c r="BX293" s="136">
        <v>0</v>
      </c>
      <c r="BY293" s="136">
        <v>54537922</v>
      </c>
      <c r="CA293" s="136" t="e">
        <v>#REF!</v>
      </c>
      <c r="CB293" s="136">
        <v>0</v>
      </c>
    </row>
    <row r="294" spans="13:80" hidden="1" x14ac:dyDescent="0.3">
      <c r="M294" s="136">
        <v>0</v>
      </c>
      <c r="N294" s="136">
        <v>0</v>
      </c>
      <c r="O294" s="136">
        <v>0</v>
      </c>
      <c r="P294" s="136">
        <v>0</v>
      </c>
      <c r="Q294" s="136">
        <v>0</v>
      </c>
      <c r="R294" s="136">
        <v>0</v>
      </c>
      <c r="S294" s="136">
        <v>0</v>
      </c>
      <c r="T294" s="136">
        <v>0</v>
      </c>
      <c r="U294" s="136">
        <v>0</v>
      </c>
      <c r="V294" s="136">
        <v>0</v>
      </c>
      <c r="W294" s="136">
        <v>0</v>
      </c>
      <c r="X294" s="136">
        <v>0</v>
      </c>
      <c r="Y294" s="136">
        <v>0</v>
      </c>
      <c r="Z294" s="136">
        <v>0</v>
      </c>
      <c r="AA294" s="136">
        <v>0</v>
      </c>
      <c r="AB294" s="136">
        <v>0</v>
      </c>
      <c r="AC294" s="136">
        <v>0</v>
      </c>
      <c r="AD294" s="136">
        <v>0</v>
      </c>
      <c r="AE294" s="136">
        <v>0</v>
      </c>
      <c r="AF294" s="136">
        <v>0</v>
      </c>
      <c r="AG294" s="136">
        <v>0</v>
      </c>
      <c r="AH294" s="136">
        <v>0</v>
      </c>
      <c r="AI294" s="136">
        <v>0</v>
      </c>
      <c r="AJ294" s="136">
        <v>0</v>
      </c>
      <c r="AK294" s="136">
        <v>0</v>
      </c>
      <c r="AL294" s="136">
        <v>0</v>
      </c>
      <c r="AM294" s="136">
        <v>0</v>
      </c>
      <c r="AN294" s="136">
        <v>0</v>
      </c>
      <c r="AO294" s="136">
        <v>0</v>
      </c>
      <c r="AP294" s="136">
        <v>0</v>
      </c>
      <c r="AQ294" s="136">
        <v>0</v>
      </c>
      <c r="AR294" s="136">
        <v>0</v>
      </c>
      <c r="AS294" s="136">
        <v>0</v>
      </c>
      <c r="AT294" s="136">
        <v>0</v>
      </c>
      <c r="AU294" s="136">
        <v>0</v>
      </c>
      <c r="AV294" s="136">
        <v>0</v>
      </c>
      <c r="AW294" s="136">
        <v>0</v>
      </c>
      <c r="AX294" s="136">
        <v>0</v>
      </c>
      <c r="AY294" s="136">
        <v>0</v>
      </c>
      <c r="AZ294" s="136">
        <v>0</v>
      </c>
      <c r="BA294" s="136">
        <v>0</v>
      </c>
      <c r="BB294" s="136">
        <v>0</v>
      </c>
      <c r="BC294" s="136">
        <v>0</v>
      </c>
      <c r="BD294" s="136">
        <v>0</v>
      </c>
      <c r="BE294" s="136">
        <v>0</v>
      </c>
      <c r="BF294" s="136">
        <v>-29385000</v>
      </c>
      <c r="BG294" s="136">
        <v>0</v>
      </c>
      <c r="BH294" s="136">
        <v>0</v>
      </c>
      <c r="BI294" s="136">
        <v>0</v>
      </c>
      <c r="BJ294" s="136">
        <v>0</v>
      </c>
      <c r="BK294" s="136">
        <v>0</v>
      </c>
      <c r="BL294" s="136">
        <v>0</v>
      </c>
      <c r="BM294" s="136">
        <v>0</v>
      </c>
      <c r="BN294" s="136">
        <v>0</v>
      </c>
      <c r="BO294" s="136">
        <v>0</v>
      </c>
      <c r="BP294" s="136">
        <v>0</v>
      </c>
      <c r="BQ294" s="136">
        <v>0</v>
      </c>
      <c r="BR294" s="136">
        <v>0</v>
      </c>
      <c r="BS294" s="136">
        <v>0</v>
      </c>
      <c r="BT294" s="136">
        <v>0</v>
      </c>
      <c r="BU294" s="136">
        <v>0</v>
      </c>
      <c r="BV294" s="136">
        <v>0</v>
      </c>
      <c r="BW294" s="136">
        <v>0</v>
      </c>
      <c r="BX294" s="136">
        <v>0</v>
      </c>
      <c r="BY294" s="136">
        <v>29385000</v>
      </c>
      <c r="CA294" s="136" t="e">
        <v>#REF!</v>
      </c>
      <c r="CB294" s="136">
        <v>0</v>
      </c>
    </row>
    <row r="295" spans="13:80" hidden="1" x14ac:dyDescent="0.3">
      <c r="M295" s="136" t="e">
        <v>#REF!</v>
      </c>
      <c r="N295" s="136" t="e">
        <v>#REF!</v>
      </c>
      <c r="O295" s="136" t="e">
        <v>#REF!</v>
      </c>
      <c r="P295" s="136" t="e">
        <v>#REF!</v>
      </c>
      <c r="Q295" s="136" t="e">
        <v>#REF!</v>
      </c>
      <c r="R295" s="136" t="e">
        <v>#REF!</v>
      </c>
      <c r="S295" s="136" t="e">
        <v>#REF!</v>
      </c>
      <c r="T295" s="136" t="e">
        <v>#REF!</v>
      </c>
      <c r="U295" s="136" t="e">
        <v>#REF!</v>
      </c>
      <c r="V295" s="136" t="e">
        <v>#REF!</v>
      </c>
      <c r="W295" s="136" t="e">
        <v>#REF!</v>
      </c>
      <c r="X295" s="136" t="e">
        <v>#REF!</v>
      </c>
      <c r="Y295" s="136" t="e">
        <v>#REF!</v>
      </c>
      <c r="Z295" s="136" t="e">
        <v>#REF!</v>
      </c>
      <c r="AA295" s="136" t="e">
        <v>#REF!</v>
      </c>
      <c r="AB295" s="136" t="e">
        <v>#REF!</v>
      </c>
      <c r="AC295" s="136" t="e">
        <v>#REF!</v>
      </c>
      <c r="AD295" s="136" t="e">
        <v>#REF!</v>
      </c>
      <c r="AE295" s="136" t="e">
        <v>#REF!</v>
      </c>
      <c r="AF295" s="136" t="e">
        <v>#REF!</v>
      </c>
      <c r="AG295" s="136" t="e">
        <v>#REF!</v>
      </c>
      <c r="AH295" s="136" t="e">
        <v>#REF!</v>
      </c>
      <c r="AI295" s="136" t="e">
        <v>#REF!</v>
      </c>
      <c r="AJ295" s="136" t="e">
        <v>#REF!</v>
      </c>
      <c r="AK295" s="136" t="e">
        <v>#REF!</v>
      </c>
      <c r="AL295" s="136" t="e">
        <v>#REF!</v>
      </c>
      <c r="AM295" s="136" t="e">
        <v>#REF!</v>
      </c>
      <c r="AN295" s="136" t="e">
        <v>#REF!</v>
      </c>
      <c r="AO295" s="136" t="e">
        <v>#REF!</v>
      </c>
      <c r="AP295" s="136" t="e">
        <v>#REF!</v>
      </c>
      <c r="AQ295" s="136" t="e">
        <v>#REF!</v>
      </c>
      <c r="AR295" s="136" t="e">
        <v>#REF!</v>
      </c>
      <c r="AS295" s="136" t="e">
        <v>#REF!</v>
      </c>
      <c r="AT295" s="136" t="e">
        <v>#REF!</v>
      </c>
      <c r="AU295" s="136" t="e">
        <v>#REF!</v>
      </c>
      <c r="AV295" s="136" t="e">
        <v>#REF!</v>
      </c>
      <c r="AW295" s="136" t="e">
        <v>#REF!</v>
      </c>
      <c r="AX295" s="136" t="e">
        <v>#REF!</v>
      </c>
      <c r="AY295" s="136" t="e">
        <v>#REF!</v>
      </c>
      <c r="AZ295" s="136" t="e">
        <v>#REF!</v>
      </c>
      <c r="BA295" s="136" t="e">
        <v>#REF!</v>
      </c>
      <c r="BB295" s="136" t="e">
        <v>#REF!</v>
      </c>
      <c r="BC295" s="136" t="e">
        <v>#REF!</v>
      </c>
      <c r="BD295" s="136" t="e">
        <v>#REF!</v>
      </c>
      <c r="BE295" s="136" t="e">
        <v>#REF!</v>
      </c>
      <c r="BF295" s="136" t="e">
        <v>#REF!</v>
      </c>
      <c r="BG295" s="136" t="e">
        <v>#REF!</v>
      </c>
      <c r="BH295" s="136" t="e">
        <v>#REF!</v>
      </c>
      <c r="BI295" s="136" t="e">
        <v>#REF!</v>
      </c>
      <c r="BJ295" s="136" t="e">
        <v>#REF!</v>
      </c>
      <c r="BK295" s="136" t="e">
        <v>#REF!</v>
      </c>
      <c r="BL295" s="136" t="e">
        <v>#REF!</v>
      </c>
      <c r="BM295" s="136" t="e">
        <v>#REF!</v>
      </c>
      <c r="BN295" s="136" t="e">
        <v>#REF!</v>
      </c>
      <c r="BO295" s="136" t="e">
        <v>#REF!</v>
      </c>
      <c r="BP295" s="136" t="e">
        <v>#REF!</v>
      </c>
      <c r="BQ295" s="136" t="e">
        <v>#REF!</v>
      </c>
      <c r="BR295" s="136" t="e">
        <v>#REF!</v>
      </c>
      <c r="BS295" s="136" t="e">
        <v>#REF!</v>
      </c>
      <c r="BT295" s="136" t="e">
        <v>#REF!</v>
      </c>
      <c r="BU295" s="136" t="e">
        <v>#REF!</v>
      </c>
      <c r="BV295" s="136" t="e">
        <v>#REF!</v>
      </c>
      <c r="BW295" s="136" t="e">
        <v>#REF!</v>
      </c>
      <c r="BX295" s="136" t="e">
        <v>#REF!</v>
      </c>
      <c r="BY295" s="136" t="e">
        <v>#REF!</v>
      </c>
      <c r="CA295" s="136" t="e">
        <v>#REF!</v>
      </c>
      <c r="CB295" s="136" t="e">
        <v>#REF!</v>
      </c>
    </row>
    <row r="296" spans="13:80" hidden="1" x14ac:dyDescent="0.3">
      <c r="M296" s="136">
        <v>0</v>
      </c>
      <c r="N296" s="136">
        <v>0</v>
      </c>
      <c r="O296" s="136">
        <v>0</v>
      </c>
      <c r="P296" s="136">
        <v>0</v>
      </c>
      <c r="Q296" s="136">
        <v>0</v>
      </c>
      <c r="R296" s="136">
        <v>0</v>
      </c>
      <c r="S296" s="136">
        <v>0</v>
      </c>
      <c r="T296" s="136">
        <v>0</v>
      </c>
      <c r="U296" s="136">
        <v>0</v>
      </c>
      <c r="V296" s="136">
        <v>0</v>
      </c>
      <c r="W296" s="136">
        <v>0</v>
      </c>
      <c r="X296" s="136">
        <v>0</v>
      </c>
      <c r="Y296" s="136">
        <v>0</v>
      </c>
      <c r="Z296" s="136">
        <v>0</v>
      </c>
      <c r="AA296" s="136">
        <v>0</v>
      </c>
      <c r="AB296" s="136">
        <v>0</v>
      </c>
      <c r="AC296" s="136">
        <v>0</v>
      </c>
      <c r="AD296" s="136">
        <v>0</v>
      </c>
      <c r="AE296" s="136">
        <v>0</v>
      </c>
      <c r="AF296" s="136">
        <v>0</v>
      </c>
      <c r="AG296" s="136">
        <v>0</v>
      </c>
      <c r="AH296" s="136">
        <v>0</v>
      </c>
      <c r="AI296" s="136">
        <v>0</v>
      </c>
      <c r="AJ296" s="136">
        <v>0</v>
      </c>
      <c r="AK296" s="136">
        <v>0</v>
      </c>
      <c r="AL296" s="136">
        <v>0</v>
      </c>
      <c r="AM296" s="136">
        <v>0</v>
      </c>
      <c r="AN296" s="136">
        <v>0</v>
      </c>
      <c r="AO296" s="136">
        <v>0</v>
      </c>
      <c r="AP296" s="136">
        <v>0</v>
      </c>
      <c r="AQ296" s="136">
        <v>0</v>
      </c>
      <c r="AR296" s="136">
        <v>0</v>
      </c>
      <c r="AS296" s="136">
        <v>0</v>
      </c>
      <c r="AT296" s="136">
        <v>0</v>
      </c>
      <c r="AU296" s="136">
        <v>0</v>
      </c>
      <c r="AV296" s="136">
        <v>0</v>
      </c>
      <c r="AW296" s="136">
        <v>0</v>
      </c>
      <c r="AX296" s="136">
        <v>0</v>
      </c>
      <c r="AY296" s="136">
        <v>0</v>
      </c>
      <c r="AZ296" s="136">
        <v>0</v>
      </c>
      <c r="BA296" s="136">
        <v>0</v>
      </c>
      <c r="BB296" s="136">
        <v>0</v>
      </c>
      <c r="BC296" s="136">
        <v>0</v>
      </c>
      <c r="BD296" s="136">
        <v>0</v>
      </c>
      <c r="BE296" s="136">
        <v>0</v>
      </c>
      <c r="BF296" s="136">
        <v>-25152922</v>
      </c>
      <c r="BG296" s="136">
        <v>0</v>
      </c>
      <c r="BH296" s="136">
        <v>0</v>
      </c>
      <c r="BI296" s="136">
        <v>0</v>
      </c>
      <c r="BJ296" s="136">
        <v>0</v>
      </c>
      <c r="BK296" s="136">
        <v>0</v>
      </c>
      <c r="BL296" s="136">
        <v>0</v>
      </c>
      <c r="BM296" s="136">
        <v>0</v>
      </c>
      <c r="BN296" s="136">
        <v>0</v>
      </c>
      <c r="BO296" s="136">
        <v>0</v>
      </c>
      <c r="BP296" s="136">
        <v>0</v>
      </c>
      <c r="BQ296" s="136">
        <v>0</v>
      </c>
      <c r="BR296" s="136">
        <v>0</v>
      </c>
      <c r="BS296" s="136">
        <v>0</v>
      </c>
      <c r="BT296" s="136">
        <v>0</v>
      </c>
      <c r="BU296" s="136">
        <v>0</v>
      </c>
      <c r="BV296" s="136">
        <v>0</v>
      </c>
      <c r="BW296" s="136">
        <v>0</v>
      </c>
      <c r="BX296" s="136">
        <v>0</v>
      </c>
      <c r="BY296" s="136">
        <v>25152922</v>
      </c>
      <c r="CA296" s="136" t="e">
        <v>#REF!</v>
      </c>
      <c r="CB296" s="136">
        <v>0</v>
      </c>
    </row>
    <row r="297" spans="13:80" hidden="1" x14ac:dyDescent="0.3">
      <c r="M297" s="136">
        <v>0</v>
      </c>
      <c r="N297" s="136">
        <v>0</v>
      </c>
      <c r="O297" s="136">
        <v>0</v>
      </c>
      <c r="P297" s="136">
        <v>0</v>
      </c>
      <c r="Q297" s="136">
        <v>0</v>
      </c>
      <c r="R297" s="136">
        <v>0</v>
      </c>
      <c r="S297" s="136">
        <v>0</v>
      </c>
      <c r="T297" s="136">
        <v>0</v>
      </c>
      <c r="U297" s="136">
        <v>0</v>
      </c>
      <c r="V297" s="136">
        <v>0</v>
      </c>
      <c r="W297" s="136">
        <v>0</v>
      </c>
      <c r="X297" s="136">
        <v>0</v>
      </c>
      <c r="Y297" s="136">
        <v>0</v>
      </c>
      <c r="Z297" s="136">
        <v>0</v>
      </c>
      <c r="AA297" s="136">
        <v>0</v>
      </c>
      <c r="AB297" s="136">
        <v>0</v>
      </c>
      <c r="AC297" s="136">
        <v>0</v>
      </c>
      <c r="AD297" s="136">
        <v>0</v>
      </c>
      <c r="AE297" s="136">
        <v>0</v>
      </c>
      <c r="AF297" s="136">
        <v>0</v>
      </c>
      <c r="AG297" s="136">
        <v>0</v>
      </c>
      <c r="AH297" s="136">
        <v>0</v>
      </c>
      <c r="AI297" s="136">
        <v>0</v>
      </c>
      <c r="AJ297" s="136">
        <v>0</v>
      </c>
      <c r="AK297" s="136">
        <v>0</v>
      </c>
      <c r="AL297" s="136">
        <v>0</v>
      </c>
      <c r="AM297" s="136">
        <v>0</v>
      </c>
      <c r="AN297" s="136">
        <v>0</v>
      </c>
      <c r="AO297" s="136">
        <v>0</v>
      </c>
      <c r="AP297" s="136">
        <v>0</v>
      </c>
      <c r="AQ297" s="136">
        <v>0</v>
      </c>
      <c r="AR297" s="136">
        <v>0</v>
      </c>
      <c r="AS297" s="136">
        <v>0</v>
      </c>
      <c r="AT297" s="136">
        <v>0</v>
      </c>
      <c r="AU297" s="136">
        <v>0</v>
      </c>
      <c r="AV297" s="136">
        <v>0</v>
      </c>
      <c r="AW297" s="136">
        <v>0</v>
      </c>
      <c r="AX297" s="136">
        <v>0</v>
      </c>
      <c r="AY297" s="136">
        <v>0</v>
      </c>
      <c r="AZ297" s="136">
        <v>0</v>
      </c>
      <c r="BA297" s="136">
        <v>0</v>
      </c>
      <c r="BB297" s="136">
        <v>0</v>
      </c>
      <c r="BC297" s="136">
        <v>0</v>
      </c>
      <c r="BD297" s="136">
        <v>0</v>
      </c>
      <c r="BE297" s="136">
        <v>0</v>
      </c>
      <c r="BF297" s="136">
        <v>0</v>
      </c>
      <c r="BG297" s="136">
        <v>0</v>
      </c>
      <c r="BH297" s="136">
        <v>0</v>
      </c>
      <c r="BI297" s="136">
        <v>0</v>
      </c>
      <c r="BJ297" s="136">
        <v>0</v>
      </c>
      <c r="BK297" s="136">
        <v>0</v>
      </c>
      <c r="BL297" s="136">
        <v>0</v>
      </c>
      <c r="BM297" s="136">
        <v>0</v>
      </c>
      <c r="BN297" s="136">
        <v>0</v>
      </c>
      <c r="BO297" s="136">
        <v>0</v>
      </c>
      <c r="BP297" s="136">
        <v>0</v>
      </c>
      <c r="BQ297" s="136">
        <v>0</v>
      </c>
      <c r="BR297" s="136">
        <v>0</v>
      </c>
      <c r="BS297" s="136">
        <v>0</v>
      </c>
      <c r="BT297" s="136">
        <v>0</v>
      </c>
      <c r="BU297" s="136">
        <v>0</v>
      </c>
      <c r="BV297" s="136">
        <v>0</v>
      </c>
      <c r="BW297" s="136">
        <v>0</v>
      </c>
      <c r="BX297" s="136">
        <v>0</v>
      </c>
      <c r="BY297" s="136">
        <v>0</v>
      </c>
      <c r="CA297" s="136" t="e">
        <v>#REF!</v>
      </c>
      <c r="CB297" s="136">
        <v>0</v>
      </c>
    </row>
    <row r="298" spans="13:80" hidden="1" x14ac:dyDescent="0.3">
      <c r="M298" s="136">
        <v>0</v>
      </c>
      <c r="N298" s="136">
        <v>0</v>
      </c>
      <c r="O298" s="136">
        <v>0</v>
      </c>
      <c r="P298" s="136">
        <v>0</v>
      </c>
      <c r="Q298" s="136">
        <v>0</v>
      </c>
      <c r="R298" s="136">
        <v>0</v>
      </c>
      <c r="S298" s="136">
        <v>0</v>
      </c>
      <c r="T298" s="136">
        <v>0</v>
      </c>
      <c r="U298" s="136">
        <v>0</v>
      </c>
      <c r="V298" s="136">
        <v>0</v>
      </c>
      <c r="W298" s="136">
        <v>0</v>
      </c>
      <c r="X298" s="136">
        <v>0</v>
      </c>
      <c r="Y298" s="136">
        <v>0</v>
      </c>
      <c r="Z298" s="136">
        <v>0</v>
      </c>
      <c r="AA298" s="136">
        <v>0</v>
      </c>
      <c r="AB298" s="136">
        <v>0</v>
      </c>
      <c r="AC298" s="136">
        <v>0</v>
      </c>
      <c r="AD298" s="136">
        <v>0</v>
      </c>
      <c r="AE298" s="136">
        <v>0</v>
      </c>
      <c r="AF298" s="136">
        <v>0</v>
      </c>
      <c r="AG298" s="136">
        <v>0</v>
      </c>
      <c r="AH298" s="136">
        <v>0</v>
      </c>
      <c r="AI298" s="136">
        <v>0</v>
      </c>
      <c r="AJ298" s="136">
        <v>0</v>
      </c>
      <c r="AK298" s="136">
        <v>0</v>
      </c>
      <c r="AL298" s="136">
        <v>0</v>
      </c>
      <c r="AM298" s="136">
        <v>0</v>
      </c>
      <c r="AN298" s="136">
        <v>0</v>
      </c>
      <c r="AO298" s="136">
        <v>0</v>
      </c>
      <c r="AP298" s="136">
        <v>0</v>
      </c>
      <c r="AQ298" s="136">
        <v>0</v>
      </c>
      <c r="AR298" s="136">
        <v>0</v>
      </c>
      <c r="AS298" s="136">
        <v>0</v>
      </c>
      <c r="AT298" s="136">
        <v>0</v>
      </c>
      <c r="AU298" s="136">
        <v>0</v>
      </c>
      <c r="AV298" s="136">
        <v>0</v>
      </c>
      <c r="AW298" s="136">
        <v>0</v>
      </c>
      <c r="AX298" s="136">
        <v>0</v>
      </c>
      <c r="AY298" s="136">
        <v>0</v>
      </c>
      <c r="AZ298" s="136">
        <v>0</v>
      </c>
      <c r="BA298" s="136">
        <v>0</v>
      </c>
      <c r="BB298" s="136">
        <v>0</v>
      </c>
      <c r="BC298" s="136">
        <v>0</v>
      </c>
      <c r="BD298" s="136">
        <v>0</v>
      </c>
      <c r="BE298" s="136">
        <v>0</v>
      </c>
      <c r="BF298" s="136">
        <v>0</v>
      </c>
      <c r="BG298" s="136">
        <v>0</v>
      </c>
      <c r="BH298" s="136">
        <v>0</v>
      </c>
      <c r="BI298" s="136">
        <v>0</v>
      </c>
      <c r="BJ298" s="136">
        <v>0</v>
      </c>
      <c r="BK298" s="136">
        <v>0</v>
      </c>
      <c r="BL298" s="136">
        <v>0</v>
      </c>
      <c r="BM298" s="136">
        <v>0</v>
      </c>
      <c r="BN298" s="136">
        <v>0</v>
      </c>
      <c r="BO298" s="136">
        <v>0</v>
      </c>
      <c r="BP298" s="136">
        <v>0</v>
      </c>
      <c r="BQ298" s="136">
        <v>0</v>
      </c>
      <c r="BR298" s="136">
        <v>0</v>
      </c>
      <c r="BS298" s="136">
        <v>0</v>
      </c>
      <c r="BT298" s="136">
        <v>0</v>
      </c>
      <c r="BU298" s="136">
        <v>0</v>
      </c>
      <c r="BV298" s="136">
        <v>0</v>
      </c>
      <c r="BW298" s="136">
        <v>0</v>
      </c>
      <c r="BX298" s="136">
        <v>0</v>
      </c>
      <c r="BY298" s="136">
        <v>0</v>
      </c>
      <c r="CA298" s="136" t="e">
        <v>#REF!</v>
      </c>
      <c r="CB298" s="136">
        <v>0</v>
      </c>
    </row>
    <row r="299" spans="13:80" hidden="1" x14ac:dyDescent="0.3">
      <c r="M299" s="136">
        <v>0</v>
      </c>
      <c r="N299" s="136">
        <v>0</v>
      </c>
      <c r="O299" s="136">
        <v>0</v>
      </c>
      <c r="P299" s="136">
        <v>0</v>
      </c>
      <c r="Q299" s="136">
        <v>0</v>
      </c>
      <c r="R299" s="136">
        <v>0</v>
      </c>
      <c r="S299" s="136">
        <v>0</v>
      </c>
      <c r="T299" s="136">
        <v>0</v>
      </c>
      <c r="U299" s="136">
        <v>0</v>
      </c>
      <c r="V299" s="136">
        <v>0</v>
      </c>
      <c r="W299" s="136">
        <v>0</v>
      </c>
      <c r="X299" s="136">
        <v>0</v>
      </c>
      <c r="Y299" s="136">
        <v>0</v>
      </c>
      <c r="Z299" s="136">
        <v>0</v>
      </c>
      <c r="AA299" s="136">
        <v>0</v>
      </c>
      <c r="AB299" s="136">
        <v>0</v>
      </c>
      <c r="AC299" s="136">
        <v>0</v>
      </c>
      <c r="AD299" s="136">
        <v>0</v>
      </c>
      <c r="AE299" s="136">
        <v>0</v>
      </c>
      <c r="AF299" s="136">
        <v>0</v>
      </c>
      <c r="AG299" s="136">
        <v>0</v>
      </c>
      <c r="AH299" s="136">
        <v>0</v>
      </c>
      <c r="AI299" s="136">
        <v>0</v>
      </c>
      <c r="AJ299" s="136">
        <v>0</v>
      </c>
      <c r="AK299" s="136">
        <v>0</v>
      </c>
      <c r="AL299" s="136">
        <v>0</v>
      </c>
      <c r="AM299" s="136">
        <v>0</v>
      </c>
      <c r="AN299" s="136">
        <v>0</v>
      </c>
      <c r="AO299" s="136">
        <v>0</v>
      </c>
      <c r="AP299" s="136">
        <v>0</v>
      </c>
      <c r="AQ299" s="136">
        <v>0</v>
      </c>
      <c r="AR299" s="136">
        <v>0</v>
      </c>
      <c r="AS299" s="136">
        <v>0</v>
      </c>
      <c r="AT299" s="136">
        <v>0</v>
      </c>
      <c r="AU299" s="136">
        <v>0</v>
      </c>
      <c r="AV299" s="136">
        <v>0</v>
      </c>
      <c r="AW299" s="136">
        <v>0</v>
      </c>
      <c r="AX299" s="136">
        <v>0</v>
      </c>
      <c r="AY299" s="136">
        <v>0</v>
      </c>
      <c r="AZ299" s="136">
        <v>0</v>
      </c>
      <c r="BA299" s="136">
        <v>0</v>
      </c>
      <c r="BB299" s="136">
        <v>0</v>
      </c>
      <c r="BC299" s="136">
        <v>0</v>
      </c>
      <c r="BD299" s="136">
        <v>0</v>
      </c>
      <c r="BE299" s="136">
        <v>0</v>
      </c>
      <c r="BF299" s="136">
        <v>0</v>
      </c>
      <c r="BG299" s="136">
        <v>0</v>
      </c>
      <c r="BH299" s="136">
        <v>0</v>
      </c>
      <c r="BI299" s="136">
        <v>0</v>
      </c>
      <c r="BJ299" s="136">
        <v>0</v>
      </c>
      <c r="BK299" s="136">
        <v>0</v>
      </c>
      <c r="BL299" s="136">
        <v>0</v>
      </c>
      <c r="BM299" s="136">
        <v>0</v>
      </c>
      <c r="BN299" s="136">
        <v>0</v>
      </c>
      <c r="BO299" s="136">
        <v>0</v>
      </c>
      <c r="BP299" s="136">
        <v>0</v>
      </c>
      <c r="BQ299" s="136">
        <v>0</v>
      </c>
      <c r="BR299" s="136">
        <v>0</v>
      </c>
      <c r="BS299" s="136">
        <v>0</v>
      </c>
      <c r="BT299" s="136">
        <v>0</v>
      </c>
      <c r="BU299" s="136">
        <v>0</v>
      </c>
      <c r="BV299" s="136">
        <v>0</v>
      </c>
      <c r="BW299" s="136">
        <v>0</v>
      </c>
      <c r="BX299" s="136">
        <v>0</v>
      </c>
      <c r="BY299" s="136">
        <v>0</v>
      </c>
      <c r="CA299" s="136" t="e">
        <v>#REF!</v>
      </c>
      <c r="CB299" s="136">
        <v>0</v>
      </c>
    </row>
    <row r="300" spans="13:80" hidden="1" x14ac:dyDescent="0.3">
      <c r="M300" s="136" t="e">
        <v>#REF!</v>
      </c>
      <c r="N300" s="136" t="e">
        <v>#REF!</v>
      </c>
      <c r="O300" s="136" t="e">
        <v>#REF!</v>
      </c>
      <c r="P300" s="136" t="e">
        <v>#REF!</v>
      </c>
      <c r="Q300" s="136" t="e">
        <v>#REF!</v>
      </c>
      <c r="R300" s="136" t="e">
        <v>#REF!</v>
      </c>
      <c r="S300" s="136" t="e">
        <v>#REF!</v>
      </c>
      <c r="T300" s="136" t="e">
        <v>#REF!</v>
      </c>
      <c r="U300" s="136" t="e">
        <v>#REF!</v>
      </c>
      <c r="V300" s="136" t="e">
        <v>#REF!</v>
      </c>
      <c r="W300" s="136" t="e">
        <v>#REF!</v>
      </c>
      <c r="X300" s="136" t="e">
        <v>#REF!</v>
      </c>
      <c r="Y300" s="136" t="e">
        <v>#REF!</v>
      </c>
      <c r="Z300" s="136" t="e">
        <v>#REF!</v>
      </c>
      <c r="AA300" s="136" t="e">
        <v>#REF!</v>
      </c>
      <c r="AB300" s="136" t="e">
        <v>#REF!</v>
      </c>
      <c r="AC300" s="136" t="e">
        <v>#REF!</v>
      </c>
      <c r="AD300" s="136" t="e">
        <v>#REF!</v>
      </c>
      <c r="AE300" s="136" t="e">
        <v>#REF!</v>
      </c>
      <c r="AF300" s="136" t="e">
        <v>#REF!</v>
      </c>
      <c r="AG300" s="136" t="e">
        <v>#REF!</v>
      </c>
      <c r="AH300" s="136" t="e">
        <v>#REF!</v>
      </c>
      <c r="AI300" s="136" t="e">
        <v>#REF!</v>
      </c>
      <c r="AJ300" s="136" t="e">
        <v>#REF!</v>
      </c>
      <c r="AK300" s="136" t="e">
        <v>#REF!</v>
      </c>
      <c r="AL300" s="136" t="e">
        <v>#REF!</v>
      </c>
      <c r="AM300" s="136" t="e">
        <v>#REF!</v>
      </c>
      <c r="AN300" s="136" t="e">
        <v>#REF!</v>
      </c>
      <c r="AO300" s="136" t="e">
        <v>#REF!</v>
      </c>
      <c r="AP300" s="136" t="e">
        <v>#REF!</v>
      </c>
      <c r="AQ300" s="136" t="e">
        <v>#REF!</v>
      </c>
      <c r="AR300" s="136" t="e">
        <v>#REF!</v>
      </c>
      <c r="AS300" s="136" t="e">
        <v>#REF!</v>
      </c>
      <c r="AT300" s="136" t="e">
        <v>#REF!</v>
      </c>
      <c r="AU300" s="136" t="e">
        <v>#REF!</v>
      </c>
      <c r="AV300" s="136" t="e">
        <v>#REF!</v>
      </c>
      <c r="AW300" s="136" t="e">
        <v>#REF!</v>
      </c>
      <c r="AX300" s="136" t="e">
        <v>#REF!</v>
      </c>
      <c r="AY300" s="136" t="e">
        <v>#REF!</v>
      </c>
      <c r="AZ300" s="136" t="e">
        <v>#REF!</v>
      </c>
      <c r="BA300" s="136" t="e">
        <v>#REF!</v>
      </c>
      <c r="BB300" s="136" t="e">
        <v>#REF!</v>
      </c>
      <c r="BC300" s="136" t="e">
        <v>#REF!</v>
      </c>
      <c r="BD300" s="136" t="e">
        <v>#REF!</v>
      </c>
      <c r="BE300" s="136" t="e">
        <v>#REF!</v>
      </c>
      <c r="BF300" s="136" t="e">
        <v>#REF!</v>
      </c>
      <c r="BG300" s="136" t="e">
        <v>#REF!</v>
      </c>
      <c r="BH300" s="136" t="e">
        <v>#REF!</v>
      </c>
      <c r="BI300" s="136" t="e">
        <v>#REF!</v>
      </c>
      <c r="BJ300" s="136" t="e">
        <v>#REF!</v>
      </c>
      <c r="BK300" s="136" t="e">
        <v>#REF!</v>
      </c>
      <c r="BL300" s="136" t="e">
        <v>#REF!</v>
      </c>
      <c r="BM300" s="136" t="e">
        <v>#REF!</v>
      </c>
      <c r="BN300" s="136" t="e">
        <v>#REF!</v>
      </c>
      <c r="BO300" s="136" t="e">
        <v>#REF!</v>
      </c>
      <c r="BP300" s="136" t="e">
        <v>#REF!</v>
      </c>
      <c r="BQ300" s="136" t="e">
        <v>#REF!</v>
      </c>
      <c r="BR300" s="136" t="e">
        <v>#REF!</v>
      </c>
      <c r="BS300" s="136" t="e">
        <v>#REF!</v>
      </c>
      <c r="BT300" s="136" t="e">
        <v>#REF!</v>
      </c>
      <c r="BU300" s="136" t="e">
        <v>#REF!</v>
      </c>
      <c r="BV300" s="136" t="e">
        <v>#REF!</v>
      </c>
      <c r="BW300" s="136" t="e">
        <v>#REF!</v>
      </c>
      <c r="BX300" s="136" t="e">
        <v>#REF!</v>
      </c>
      <c r="BY300" s="136" t="e">
        <v>#REF!</v>
      </c>
      <c r="CA300" s="136" t="e">
        <v>#REF!</v>
      </c>
      <c r="CB300" s="136" t="e">
        <v>#REF!</v>
      </c>
    </row>
    <row r="301" spans="13:80" hidden="1" x14ac:dyDescent="0.3">
      <c r="M301" s="136">
        <v>0</v>
      </c>
      <c r="N301" s="136">
        <v>0</v>
      </c>
      <c r="O301" s="136">
        <v>0</v>
      </c>
      <c r="P301" s="136">
        <v>0</v>
      </c>
      <c r="Q301" s="136">
        <v>0</v>
      </c>
      <c r="R301" s="136">
        <v>0</v>
      </c>
      <c r="S301" s="136">
        <v>0</v>
      </c>
      <c r="T301" s="136">
        <v>0</v>
      </c>
      <c r="U301" s="136">
        <v>0</v>
      </c>
      <c r="V301" s="136">
        <v>0</v>
      </c>
      <c r="W301" s="136">
        <v>0</v>
      </c>
      <c r="X301" s="136">
        <v>0</v>
      </c>
      <c r="Y301" s="136">
        <v>0</v>
      </c>
      <c r="Z301" s="136">
        <v>0</v>
      </c>
      <c r="AA301" s="136">
        <v>0</v>
      </c>
      <c r="AB301" s="136">
        <v>0</v>
      </c>
      <c r="AC301" s="136">
        <v>0</v>
      </c>
      <c r="AD301" s="136">
        <v>0</v>
      </c>
      <c r="AE301" s="136">
        <v>0</v>
      </c>
      <c r="AF301" s="136">
        <v>0</v>
      </c>
      <c r="AG301" s="136">
        <v>0</v>
      </c>
      <c r="AH301" s="136">
        <v>0</v>
      </c>
      <c r="AI301" s="136">
        <v>0</v>
      </c>
      <c r="AJ301" s="136">
        <v>0</v>
      </c>
      <c r="AK301" s="136">
        <v>0</v>
      </c>
      <c r="AL301" s="136">
        <v>0</v>
      </c>
      <c r="AM301" s="136">
        <v>0</v>
      </c>
      <c r="AN301" s="136">
        <v>0</v>
      </c>
      <c r="AO301" s="136">
        <v>0</v>
      </c>
      <c r="AP301" s="136">
        <v>0</v>
      </c>
      <c r="AQ301" s="136">
        <v>0</v>
      </c>
      <c r="AR301" s="136">
        <v>0</v>
      </c>
      <c r="AS301" s="136">
        <v>0</v>
      </c>
      <c r="AT301" s="136">
        <v>0</v>
      </c>
      <c r="AU301" s="136">
        <v>0</v>
      </c>
      <c r="AV301" s="136">
        <v>0</v>
      </c>
      <c r="AW301" s="136">
        <v>0</v>
      </c>
      <c r="AX301" s="136">
        <v>0</v>
      </c>
      <c r="AY301" s="136">
        <v>0</v>
      </c>
      <c r="AZ301" s="136">
        <v>0</v>
      </c>
      <c r="BA301" s="136">
        <v>0</v>
      </c>
      <c r="BB301" s="136">
        <v>0</v>
      </c>
      <c r="BC301" s="136">
        <v>0</v>
      </c>
      <c r="BD301" s="136">
        <v>0</v>
      </c>
      <c r="BE301" s="136">
        <v>0</v>
      </c>
      <c r="BF301" s="136">
        <v>0</v>
      </c>
      <c r="BG301" s="136">
        <v>0</v>
      </c>
      <c r="BH301" s="136">
        <v>0</v>
      </c>
      <c r="BI301" s="136">
        <v>0</v>
      </c>
      <c r="BJ301" s="136">
        <v>0</v>
      </c>
      <c r="BK301" s="136">
        <v>0</v>
      </c>
      <c r="BL301" s="136">
        <v>0</v>
      </c>
      <c r="BM301" s="136">
        <v>0</v>
      </c>
      <c r="BN301" s="136">
        <v>0</v>
      </c>
      <c r="BO301" s="136">
        <v>0</v>
      </c>
      <c r="BP301" s="136">
        <v>0</v>
      </c>
      <c r="BQ301" s="136">
        <v>0</v>
      </c>
      <c r="BR301" s="136">
        <v>0</v>
      </c>
      <c r="BS301" s="136">
        <v>0</v>
      </c>
      <c r="BT301" s="136">
        <v>0</v>
      </c>
      <c r="BU301" s="136">
        <v>0</v>
      </c>
      <c r="BV301" s="136">
        <v>0</v>
      </c>
      <c r="BW301" s="136">
        <v>0</v>
      </c>
      <c r="BX301" s="136">
        <v>0</v>
      </c>
      <c r="BY301" s="136">
        <v>0</v>
      </c>
      <c r="CA301" s="136" t="e">
        <v>#REF!</v>
      </c>
      <c r="CB301" s="136">
        <v>0</v>
      </c>
    </row>
    <row r="302" spans="13:80" hidden="1" x14ac:dyDescent="0.3">
      <c r="M302" s="136">
        <v>0</v>
      </c>
      <c r="N302" s="136">
        <v>0</v>
      </c>
      <c r="O302" s="136">
        <v>0</v>
      </c>
      <c r="P302" s="136">
        <v>0</v>
      </c>
      <c r="Q302" s="136">
        <v>0</v>
      </c>
      <c r="R302" s="136">
        <v>0</v>
      </c>
      <c r="S302" s="136">
        <v>0</v>
      </c>
      <c r="T302" s="136">
        <v>0</v>
      </c>
      <c r="U302" s="136">
        <v>0</v>
      </c>
      <c r="V302" s="136">
        <v>0</v>
      </c>
      <c r="W302" s="136">
        <v>0</v>
      </c>
      <c r="X302" s="136">
        <v>0</v>
      </c>
      <c r="Y302" s="136">
        <v>0</v>
      </c>
      <c r="Z302" s="136">
        <v>0</v>
      </c>
      <c r="AA302" s="136">
        <v>0</v>
      </c>
      <c r="AB302" s="136">
        <v>0</v>
      </c>
      <c r="AC302" s="136">
        <v>0</v>
      </c>
      <c r="AD302" s="136">
        <v>0</v>
      </c>
      <c r="AE302" s="136">
        <v>0</v>
      </c>
      <c r="AF302" s="136">
        <v>0</v>
      </c>
      <c r="AG302" s="136">
        <v>0</v>
      </c>
      <c r="AH302" s="136">
        <v>0</v>
      </c>
      <c r="AI302" s="136">
        <v>0</v>
      </c>
      <c r="AJ302" s="136">
        <v>0</v>
      </c>
      <c r="AK302" s="136">
        <v>0</v>
      </c>
      <c r="AL302" s="136">
        <v>0</v>
      </c>
      <c r="AM302" s="136">
        <v>0</v>
      </c>
      <c r="AN302" s="136">
        <v>0</v>
      </c>
      <c r="AO302" s="136">
        <v>0</v>
      </c>
      <c r="AP302" s="136">
        <v>0</v>
      </c>
      <c r="AQ302" s="136">
        <v>0</v>
      </c>
      <c r="AR302" s="136">
        <v>0</v>
      </c>
      <c r="AS302" s="136">
        <v>0</v>
      </c>
      <c r="AT302" s="136">
        <v>0</v>
      </c>
      <c r="AU302" s="136">
        <v>0</v>
      </c>
      <c r="AV302" s="136">
        <v>0</v>
      </c>
      <c r="AW302" s="136">
        <v>0</v>
      </c>
      <c r="AX302" s="136">
        <v>0</v>
      </c>
      <c r="AY302" s="136">
        <v>0</v>
      </c>
      <c r="AZ302" s="136">
        <v>0</v>
      </c>
      <c r="BA302" s="136">
        <v>0</v>
      </c>
      <c r="BB302" s="136">
        <v>0</v>
      </c>
      <c r="BC302" s="136">
        <v>0</v>
      </c>
      <c r="BD302" s="136">
        <v>0</v>
      </c>
      <c r="BE302" s="136">
        <v>0</v>
      </c>
      <c r="BF302" s="136">
        <v>0</v>
      </c>
      <c r="BG302" s="136">
        <v>0</v>
      </c>
      <c r="BH302" s="136">
        <v>0</v>
      </c>
      <c r="BI302" s="136">
        <v>0</v>
      </c>
      <c r="BJ302" s="136">
        <v>0</v>
      </c>
      <c r="BK302" s="136">
        <v>0</v>
      </c>
      <c r="BL302" s="136">
        <v>0</v>
      </c>
      <c r="BM302" s="136">
        <v>0</v>
      </c>
      <c r="BN302" s="136">
        <v>0</v>
      </c>
      <c r="BO302" s="136">
        <v>0</v>
      </c>
      <c r="BP302" s="136">
        <v>0</v>
      </c>
      <c r="BQ302" s="136">
        <v>0</v>
      </c>
      <c r="BR302" s="136">
        <v>0</v>
      </c>
      <c r="BS302" s="136">
        <v>0</v>
      </c>
      <c r="BT302" s="136">
        <v>0</v>
      </c>
      <c r="BU302" s="136">
        <v>0</v>
      </c>
      <c r="BV302" s="136">
        <v>0</v>
      </c>
      <c r="BW302" s="136">
        <v>0</v>
      </c>
      <c r="BX302" s="136">
        <v>0</v>
      </c>
      <c r="BY302" s="136">
        <v>0</v>
      </c>
      <c r="CA302" s="136" t="e">
        <v>#REF!</v>
      </c>
      <c r="CB302" s="136">
        <v>0</v>
      </c>
    </row>
    <row r="303" spans="13:80" hidden="1" x14ac:dyDescent="0.3">
      <c r="M303" s="136">
        <v>-10730812</v>
      </c>
      <c r="N303" s="136">
        <v>0</v>
      </c>
      <c r="O303" s="136">
        <v>0</v>
      </c>
      <c r="P303" s="136">
        <v>0</v>
      </c>
      <c r="Q303" s="136">
        <v>0</v>
      </c>
      <c r="R303" s="136">
        <v>-5842326</v>
      </c>
      <c r="S303" s="136">
        <v>0</v>
      </c>
      <c r="T303" s="136">
        <v>0</v>
      </c>
      <c r="U303" s="136">
        <v>0</v>
      </c>
      <c r="V303" s="136">
        <v>0</v>
      </c>
      <c r="W303" s="136">
        <v>-1918050</v>
      </c>
      <c r="X303" s="136">
        <v>0</v>
      </c>
      <c r="Y303" s="136">
        <v>0</v>
      </c>
      <c r="Z303" s="136">
        <v>0</v>
      </c>
      <c r="AA303" s="136">
        <v>0</v>
      </c>
      <c r="AB303" s="136">
        <v>-8425140</v>
      </c>
      <c r="AC303" s="136">
        <v>0</v>
      </c>
      <c r="AD303" s="136">
        <v>0</v>
      </c>
      <c r="AE303" s="136">
        <v>0</v>
      </c>
      <c r="AF303" s="136">
        <v>0</v>
      </c>
      <c r="AG303" s="136">
        <v>-7608536</v>
      </c>
      <c r="AH303" s="136">
        <v>0</v>
      </c>
      <c r="AI303" s="136">
        <v>0</v>
      </c>
      <c r="AJ303" s="136">
        <v>0</v>
      </c>
      <c r="AK303" s="136">
        <v>0</v>
      </c>
      <c r="AL303" s="136">
        <v>0</v>
      </c>
      <c r="AM303" s="136">
        <v>0</v>
      </c>
      <c r="AN303" s="136">
        <v>0</v>
      </c>
      <c r="AO303" s="136">
        <v>0</v>
      </c>
      <c r="AP303" s="136">
        <v>0</v>
      </c>
      <c r="AQ303" s="136">
        <v>-21163957</v>
      </c>
      <c r="AR303" s="136">
        <v>0</v>
      </c>
      <c r="AS303" s="136">
        <v>0</v>
      </c>
      <c r="AT303" s="136">
        <v>0</v>
      </c>
      <c r="AU303" s="136">
        <v>0</v>
      </c>
      <c r="AV303" s="136">
        <v>-4078580</v>
      </c>
      <c r="AW303" s="136">
        <v>0</v>
      </c>
      <c r="AX303" s="136">
        <v>0</v>
      </c>
      <c r="AY303" s="136">
        <v>0</v>
      </c>
      <c r="AZ303" s="136">
        <v>0</v>
      </c>
      <c r="BA303" s="136">
        <v>-6028519</v>
      </c>
      <c r="BB303" s="136">
        <v>0</v>
      </c>
      <c r="BC303" s="136">
        <v>0</v>
      </c>
      <c r="BD303" s="136">
        <v>0</v>
      </c>
      <c r="BE303" s="136">
        <v>0</v>
      </c>
      <c r="BF303" s="136">
        <v>-3570000</v>
      </c>
      <c r="BG303" s="136">
        <v>0</v>
      </c>
      <c r="BH303" s="136">
        <v>0</v>
      </c>
      <c r="BI303" s="136">
        <v>0</v>
      </c>
      <c r="BJ303" s="136">
        <v>0</v>
      </c>
      <c r="BK303" s="136">
        <v>-2850000</v>
      </c>
      <c r="BL303" s="136">
        <v>0</v>
      </c>
      <c r="BM303" s="136">
        <v>0</v>
      </c>
      <c r="BN303" s="136">
        <v>0</v>
      </c>
      <c r="BO303" s="136">
        <v>0</v>
      </c>
      <c r="BP303" s="136">
        <v>-3000000</v>
      </c>
      <c r="BQ303" s="136">
        <v>0</v>
      </c>
      <c r="BR303" s="136">
        <v>0</v>
      </c>
      <c r="BS303" s="136">
        <v>0</v>
      </c>
      <c r="BT303" s="136">
        <v>0</v>
      </c>
      <c r="BU303" s="136">
        <v>-18491188</v>
      </c>
      <c r="BV303" s="136">
        <v>0</v>
      </c>
      <c r="BW303" s="136">
        <v>0</v>
      </c>
      <c r="BX303" s="136">
        <v>0</v>
      </c>
      <c r="BY303" s="136">
        <v>56724732</v>
      </c>
      <c r="CA303" s="136" t="e">
        <v>#REF!</v>
      </c>
      <c r="CB303" s="136">
        <v>0</v>
      </c>
    </row>
    <row r="304" spans="13:80" hidden="1" x14ac:dyDescent="0.3">
      <c r="M304" s="136">
        <v>-5749186</v>
      </c>
      <c r="N304" s="136">
        <v>0</v>
      </c>
      <c r="O304" s="136">
        <v>0</v>
      </c>
      <c r="P304" s="136">
        <v>0</v>
      </c>
      <c r="Q304" s="136">
        <v>0</v>
      </c>
      <c r="R304" s="136">
        <v>-2934543</v>
      </c>
      <c r="S304" s="136">
        <v>0</v>
      </c>
      <c r="T304" s="136">
        <v>0</v>
      </c>
      <c r="U304" s="136">
        <v>0</v>
      </c>
      <c r="V304" s="136">
        <v>0</v>
      </c>
      <c r="W304" s="136">
        <v>465656</v>
      </c>
      <c r="X304" s="136">
        <v>0</v>
      </c>
      <c r="Y304" s="136">
        <v>0</v>
      </c>
      <c r="Z304" s="136">
        <v>0</v>
      </c>
      <c r="AA304" s="136">
        <v>0</v>
      </c>
      <c r="AB304" s="136">
        <v>-5562048</v>
      </c>
      <c r="AC304" s="136">
        <v>0</v>
      </c>
      <c r="AD304" s="136">
        <v>0</v>
      </c>
      <c r="AE304" s="136">
        <v>0</v>
      </c>
      <c r="AF304" s="136">
        <v>0</v>
      </c>
      <c r="AG304" s="136">
        <v>-6619051</v>
      </c>
      <c r="AH304" s="136">
        <v>0</v>
      </c>
      <c r="AI304" s="136">
        <v>0</v>
      </c>
      <c r="AJ304" s="136">
        <v>0</v>
      </c>
      <c r="AK304" s="136">
        <v>0</v>
      </c>
      <c r="AL304" s="136">
        <v>0</v>
      </c>
      <c r="AM304" s="136">
        <v>0</v>
      </c>
      <c r="AN304" s="136">
        <v>0</v>
      </c>
      <c r="AO304" s="136">
        <v>0</v>
      </c>
      <c r="AP304" s="136">
        <v>0</v>
      </c>
      <c r="AQ304" s="136">
        <v>-15201760</v>
      </c>
      <c r="AR304" s="136">
        <v>0</v>
      </c>
      <c r="AS304" s="136">
        <v>0</v>
      </c>
      <c r="AT304" s="136">
        <v>0</v>
      </c>
      <c r="AU304" s="136">
        <v>0</v>
      </c>
      <c r="AV304" s="136">
        <v>-3155013</v>
      </c>
      <c r="AW304" s="136">
        <v>0</v>
      </c>
      <c r="AX304" s="136">
        <v>0</v>
      </c>
      <c r="AY304" s="136">
        <v>0</v>
      </c>
      <c r="AZ304" s="136">
        <v>0</v>
      </c>
      <c r="BA304" s="136">
        <v>-5315484</v>
      </c>
      <c r="BB304" s="136">
        <v>0</v>
      </c>
      <c r="BC304" s="136">
        <v>0</v>
      </c>
      <c r="BD304" s="136">
        <v>0</v>
      </c>
      <c r="BE304" s="136">
        <v>0</v>
      </c>
      <c r="BF304" s="136">
        <v>-3589240</v>
      </c>
      <c r="BG304" s="136">
        <v>0</v>
      </c>
      <c r="BH304" s="136">
        <v>0</v>
      </c>
      <c r="BI304" s="136">
        <v>0</v>
      </c>
      <c r="BJ304" s="136">
        <v>0</v>
      </c>
      <c r="BK304" s="136">
        <v>-2779060</v>
      </c>
      <c r="BL304" s="136">
        <v>0</v>
      </c>
      <c r="BM304" s="136">
        <v>0</v>
      </c>
      <c r="BN304" s="136">
        <v>0</v>
      </c>
      <c r="BO304" s="136">
        <v>0</v>
      </c>
      <c r="BP304" s="136">
        <v>-2987888</v>
      </c>
      <c r="BQ304" s="136">
        <v>0</v>
      </c>
      <c r="BR304" s="136">
        <v>0</v>
      </c>
      <c r="BS304" s="136">
        <v>0</v>
      </c>
      <c r="BT304" s="136">
        <v>0</v>
      </c>
      <c r="BU304" s="136">
        <v>-8218073</v>
      </c>
      <c r="BV304" s="136">
        <v>0</v>
      </c>
      <c r="BW304" s="136">
        <v>0</v>
      </c>
      <c r="BX304" s="136">
        <v>0</v>
      </c>
      <c r="BY304" s="136">
        <v>45209544</v>
      </c>
      <c r="CA304" s="136" t="e">
        <v>#REF!</v>
      </c>
      <c r="CB304" s="136">
        <v>0</v>
      </c>
    </row>
    <row r="305" spans="13:80" hidden="1" x14ac:dyDescent="0.3">
      <c r="M305" s="136">
        <v>-148982</v>
      </c>
      <c r="N305" s="136">
        <v>0</v>
      </c>
      <c r="O305" s="136">
        <v>0</v>
      </c>
      <c r="P305" s="136">
        <v>0</v>
      </c>
      <c r="Q305" s="136">
        <v>0</v>
      </c>
      <c r="R305" s="136">
        <v>-82247</v>
      </c>
      <c r="S305" s="136">
        <v>0</v>
      </c>
      <c r="T305" s="136">
        <v>0</v>
      </c>
      <c r="U305" s="136">
        <v>0</v>
      </c>
      <c r="V305" s="136">
        <v>0</v>
      </c>
      <c r="W305" s="136">
        <v>-62546</v>
      </c>
      <c r="X305" s="136">
        <v>0</v>
      </c>
      <c r="Y305" s="136">
        <v>0</v>
      </c>
      <c r="Z305" s="136">
        <v>0</v>
      </c>
      <c r="AA305" s="136">
        <v>0</v>
      </c>
      <c r="AB305" s="136">
        <v>-99961</v>
      </c>
      <c r="AC305" s="136">
        <v>0</v>
      </c>
      <c r="AD305" s="136">
        <v>0</v>
      </c>
      <c r="AE305" s="136">
        <v>0</v>
      </c>
      <c r="AF305" s="136">
        <v>0</v>
      </c>
      <c r="AG305" s="136">
        <v>-35680</v>
      </c>
      <c r="AH305" s="136">
        <v>0</v>
      </c>
      <c r="AI305" s="136">
        <v>0</v>
      </c>
      <c r="AJ305" s="136">
        <v>0</v>
      </c>
      <c r="AK305" s="136">
        <v>0</v>
      </c>
      <c r="AL305" s="136">
        <v>0</v>
      </c>
      <c r="AM305" s="136">
        <v>0</v>
      </c>
      <c r="AN305" s="136">
        <v>0</v>
      </c>
      <c r="AO305" s="136">
        <v>0</v>
      </c>
      <c r="AP305" s="136">
        <v>0</v>
      </c>
      <c r="AQ305" s="136">
        <v>-139893</v>
      </c>
      <c r="AR305" s="136">
        <v>0</v>
      </c>
      <c r="AS305" s="136">
        <v>0</v>
      </c>
      <c r="AT305" s="136">
        <v>0</v>
      </c>
      <c r="AU305" s="136">
        <v>0</v>
      </c>
      <c r="AV305" s="136">
        <v>-20135</v>
      </c>
      <c r="AW305" s="136">
        <v>0</v>
      </c>
      <c r="AX305" s="136">
        <v>0</v>
      </c>
      <c r="AY305" s="136">
        <v>0</v>
      </c>
      <c r="AZ305" s="136">
        <v>0</v>
      </c>
      <c r="BA305" s="136">
        <v>-16418</v>
      </c>
      <c r="BB305" s="136">
        <v>0</v>
      </c>
      <c r="BC305" s="136">
        <v>0</v>
      </c>
      <c r="BD305" s="136">
        <v>0</v>
      </c>
      <c r="BE305" s="136">
        <v>0</v>
      </c>
      <c r="BF305" s="136">
        <v>-63593</v>
      </c>
      <c r="BG305" s="136">
        <v>0</v>
      </c>
      <c r="BH305" s="136">
        <v>0</v>
      </c>
      <c r="BI305" s="136">
        <v>0</v>
      </c>
      <c r="BJ305" s="136">
        <v>0</v>
      </c>
      <c r="BK305" s="136">
        <v>-96781</v>
      </c>
      <c r="BL305" s="136">
        <v>0</v>
      </c>
      <c r="BM305" s="136">
        <v>0</v>
      </c>
      <c r="BN305" s="136">
        <v>0</v>
      </c>
      <c r="BO305" s="136">
        <v>0</v>
      </c>
      <c r="BP305" s="136">
        <v>-64303</v>
      </c>
      <c r="BQ305" s="136">
        <v>0</v>
      </c>
      <c r="BR305" s="136">
        <v>0</v>
      </c>
      <c r="BS305" s="136">
        <v>0</v>
      </c>
      <c r="BT305" s="136">
        <v>0</v>
      </c>
      <c r="BU305" s="136">
        <v>-293775</v>
      </c>
      <c r="BV305" s="136">
        <v>0</v>
      </c>
      <c r="BW305" s="136">
        <v>0</v>
      </c>
      <c r="BX305" s="136">
        <v>0</v>
      </c>
      <c r="BY305" s="136">
        <v>536764</v>
      </c>
      <c r="CA305" s="136" t="e">
        <v>#REF!</v>
      </c>
      <c r="CB305" s="136">
        <v>0</v>
      </c>
    </row>
    <row r="306" spans="13:80" hidden="1" x14ac:dyDescent="0.3">
      <c r="M306" s="136">
        <v>-4832644</v>
      </c>
      <c r="N306" s="136">
        <v>0</v>
      </c>
      <c r="O306" s="136">
        <v>0</v>
      </c>
      <c r="P306" s="136">
        <v>0</v>
      </c>
      <c r="Q306" s="136">
        <v>0</v>
      </c>
      <c r="R306" s="136">
        <v>-2825536</v>
      </c>
      <c r="S306" s="136">
        <v>0</v>
      </c>
      <c r="T306" s="136">
        <v>0</v>
      </c>
      <c r="U306" s="136">
        <v>0</v>
      </c>
      <c r="V306" s="136">
        <v>0</v>
      </c>
      <c r="W306" s="136">
        <v>-2321160</v>
      </c>
      <c r="X306" s="136">
        <v>0</v>
      </c>
      <c r="Y306" s="136">
        <v>0</v>
      </c>
      <c r="Z306" s="136">
        <v>0</v>
      </c>
      <c r="AA306" s="136">
        <v>0</v>
      </c>
      <c r="AB306" s="136">
        <v>-2763131</v>
      </c>
      <c r="AC306" s="136">
        <v>0</v>
      </c>
      <c r="AD306" s="136">
        <v>0</v>
      </c>
      <c r="AE306" s="136">
        <v>0</v>
      </c>
      <c r="AF306" s="136">
        <v>0</v>
      </c>
      <c r="AG306" s="136">
        <v>-953805</v>
      </c>
      <c r="AH306" s="136">
        <v>0</v>
      </c>
      <c r="AI306" s="136">
        <v>0</v>
      </c>
      <c r="AJ306" s="136">
        <v>0</v>
      </c>
      <c r="AK306" s="136">
        <v>0</v>
      </c>
      <c r="AL306" s="136">
        <v>0</v>
      </c>
      <c r="AM306" s="136">
        <v>0</v>
      </c>
      <c r="AN306" s="136">
        <v>0</v>
      </c>
      <c r="AO306" s="136">
        <v>0</v>
      </c>
      <c r="AP306" s="136">
        <v>0</v>
      </c>
      <c r="AQ306" s="136">
        <v>-5822304</v>
      </c>
      <c r="AR306" s="136">
        <v>0</v>
      </c>
      <c r="AS306" s="136">
        <v>0</v>
      </c>
      <c r="AT306" s="136">
        <v>0</v>
      </c>
      <c r="AU306" s="136">
        <v>0</v>
      </c>
      <c r="AV306" s="136">
        <v>-903432</v>
      </c>
      <c r="AW306" s="136">
        <v>0</v>
      </c>
      <c r="AX306" s="136">
        <v>0</v>
      </c>
      <c r="AY306" s="136">
        <v>0</v>
      </c>
      <c r="AZ306" s="136">
        <v>0</v>
      </c>
      <c r="BA306" s="136">
        <v>-696617</v>
      </c>
      <c r="BB306" s="136">
        <v>0</v>
      </c>
      <c r="BC306" s="136">
        <v>0</v>
      </c>
      <c r="BD306" s="136">
        <v>0</v>
      </c>
      <c r="BE306" s="136">
        <v>0</v>
      </c>
      <c r="BF306" s="136">
        <v>82833</v>
      </c>
      <c r="BG306" s="136">
        <v>0</v>
      </c>
      <c r="BH306" s="136">
        <v>0</v>
      </c>
      <c r="BI306" s="136">
        <v>0</v>
      </c>
      <c r="BJ306" s="136">
        <v>0</v>
      </c>
      <c r="BK306" s="136">
        <v>25841</v>
      </c>
      <c r="BL306" s="136">
        <v>0</v>
      </c>
      <c r="BM306" s="136">
        <v>0</v>
      </c>
      <c r="BN306" s="136">
        <v>0</v>
      </c>
      <c r="BO306" s="136">
        <v>0</v>
      </c>
      <c r="BP306" s="136">
        <v>52191</v>
      </c>
      <c r="BQ306" s="136">
        <v>0</v>
      </c>
      <c r="BR306" s="136">
        <v>0</v>
      </c>
      <c r="BS306" s="136">
        <v>0</v>
      </c>
      <c r="BT306" s="136">
        <v>0</v>
      </c>
      <c r="BU306" s="136">
        <v>-9979340</v>
      </c>
      <c r="BV306" s="136">
        <v>0</v>
      </c>
      <c r="BW306" s="136">
        <v>0</v>
      </c>
      <c r="BX306" s="136">
        <v>0</v>
      </c>
      <c r="BY306" s="136">
        <v>10978424</v>
      </c>
      <c r="CA306" s="136" t="e">
        <v>#REF!</v>
      </c>
      <c r="CB306" s="136">
        <v>0</v>
      </c>
    </row>
    <row r="307" spans="13:80" hidden="1" x14ac:dyDescent="0.3">
      <c r="M307" s="136">
        <v>0</v>
      </c>
      <c r="N307" s="136">
        <v>0</v>
      </c>
      <c r="O307" s="136">
        <v>0</v>
      </c>
      <c r="P307" s="136">
        <v>0</v>
      </c>
      <c r="Q307" s="136">
        <v>0</v>
      </c>
      <c r="R307" s="136">
        <v>0</v>
      </c>
      <c r="S307" s="136">
        <v>0</v>
      </c>
      <c r="T307" s="136">
        <v>0</v>
      </c>
      <c r="U307" s="136">
        <v>0</v>
      </c>
      <c r="V307" s="136">
        <v>0</v>
      </c>
      <c r="W307" s="136">
        <v>0</v>
      </c>
      <c r="X307" s="136">
        <v>0</v>
      </c>
      <c r="Y307" s="136">
        <v>0</v>
      </c>
      <c r="Z307" s="136">
        <v>0</v>
      </c>
      <c r="AA307" s="136">
        <v>0</v>
      </c>
      <c r="AB307" s="136">
        <v>0</v>
      </c>
      <c r="AC307" s="136">
        <v>0</v>
      </c>
      <c r="AD307" s="136">
        <v>0</v>
      </c>
      <c r="AE307" s="136">
        <v>0</v>
      </c>
      <c r="AF307" s="136">
        <v>0</v>
      </c>
      <c r="AG307" s="136">
        <v>0</v>
      </c>
      <c r="AH307" s="136">
        <v>0</v>
      </c>
      <c r="AI307" s="136">
        <v>0</v>
      </c>
      <c r="AJ307" s="136">
        <v>0</v>
      </c>
      <c r="AK307" s="136">
        <v>0</v>
      </c>
      <c r="AL307" s="136">
        <v>0</v>
      </c>
      <c r="AM307" s="136">
        <v>0</v>
      </c>
      <c r="AN307" s="136">
        <v>0</v>
      </c>
      <c r="AO307" s="136">
        <v>0</v>
      </c>
      <c r="AP307" s="136">
        <v>0</v>
      </c>
      <c r="AQ307" s="136">
        <v>0</v>
      </c>
      <c r="AR307" s="136">
        <v>0</v>
      </c>
      <c r="AS307" s="136">
        <v>0</v>
      </c>
      <c r="AT307" s="136">
        <v>0</v>
      </c>
      <c r="AU307" s="136">
        <v>0</v>
      </c>
      <c r="AV307" s="136">
        <v>0</v>
      </c>
      <c r="AW307" s="136">
        <v>0</v>
      </c>
      <c r="AX307" s="136">
        <v>0</v>
      </c>
      <c r="AY307" s="136">
        <v>0</v>
      </c>
      <c r="AZ307" s="136">
        <v>0</v>
      </c>
      <c r="BA307" s="136">
        <v>0</v>
      </c>
      <c r="BB307" s="136">
        <v>0</v>
      </c>
      <c r="BC307" s="136">
        <v>0</v>
      </c>
      <c r="BD307" s="136">
        <v>0</v>
      </c>
      <c r="BE307" s="136">
        <v>0</v>
      </c>
      <c r="BF307" s="136">
        <v>0</v>
      </c>
      <c r="BG307" s="136">
        <v>0</v>
      </c>
      <c r="BH307" s="136">
        <v>0</v>
      </c>
      <c r="BI307" s="136">
        <v>0</v>
      </c>
      <c r="BJ307" s="136">
        <v>0</v>
      </c>
      <c r="BK307" s="136">
        <v>0</v>
      </c>
      <c r="BL307" s="136">
        <v>0</v>
      </c>
      <c r="BM307" s="136">
        <v>0</v>
      </c>
      <c r="BN307" s="136">
        <v>0</v>
      </c>
      <c r="BO307" s="136">
        <v>0</v>
      </c>
      <c r="BP307" s="136">
        <v>0</v>
      </c>
      <c r="BQ307" s="136">
        <v>0</v>
      </c>
      <c r="BR307" s="136">
        <v>0</v>
      </c>
      <c r="BS307" s="136">
        <v>0</v>
      </c>
      <c r="BT307" s="136">
        <v>0</v>
      </c>
      <c r="BU307" s="136">
        <v>0</v>
      </c>
      <c r="BV307" s="136">
        <v>0</v>
      </c>
      <c r="BW307" s="136">
        <v>0</v>
      </c>
      <c r="BX307" s="136">
        <v>0</v>
      </c>
      <c r="BY307" s="136">
        <v>0</v>
      </c>
      <c r="CA307" s="136" t="e">
        <v>#REF!</v>
      </c>
      <c r="CB307" s="136">
        <v>0</v>
      </c>
    </row>
    <row r="308" spans="13:80" hidden="1" x14ac:dyDescent="0.3">
      <c r="M308" s="136">
        <v>0</v>
      </c>
      <c r="N308" s="136">
        <v>0</v>
      </c>
      <c r="O308" s="136">
        <v>0</v>
      </c>
      <c r="P308" s="136">
        <v>0</v>
      </c>
      <c r="Q308" s="136">
        <v>0</v>
      </c>
      <c r="R308" s="136">
        <v>0</v>
      </c>
      <c r="S308" s="136">
        <v>0</v>
      </c>
      <c r="T308" s="136">
        <v>0</v>
      </c>
      <c r="U308" s="136">
        <v>0</v>
      </c>
      <c r="V308" s="136">
        <v>0</v>
      </c>
      <c r="W308" s="136">
        <v>0</v>
      </c>
      <c r="X308" s="136">
        <v>0</v>
      </c>
      <c r="Y308" s="136">
        <v>0</v>
      </c>
      <c r="Z308" s="136">
        <v>0</v>
      </c>
      <c r="AA308" s="136">
        <v>0</v>
      </c>
      <c r="AB308" s="136">
        <v>0</v>
      </c>
      <c r="AC308" s="136">
        <v>0</v>
      </c>
      <c r="AD308" s="136">
        <v>0</v>
      </c>
      <c r="AE308" s="136">
        <v>0</v>
      </c>
      <c r="AF308" s="136">
        <v>0</v>
      </c>
      <c r="AG308" s="136">
        <v>0</v>
      </c>
      <c r="AH308" s="136">
        <v>0</v>
      </c>
      <c r="AI308" s="136">
        <v>0</v>
      </c>
      <c r="AJ308" s="136">
        <v>0</v>
      </c>
      <c r="AK308" s="136">
        <v>0</v>
      </c>
      <c r="AL308" s="136">
        <v>0</v>
      </c>
      <c r="AM308" s="136">
        <v>0</v>
      </c>
      <c r="AN308" s="136">
        <v>0</v>
      </c>
      <c r="AO308" s="136">
        <v>0</v>
      </c>
      <c r="AP308" s="136">
        <v>0</v>
      </c>
      <c r="AQ308" s="136">
        <v>0</v>
      </c>
      <c r="AR308" s="136">
        <v>0</v>
      </c>
      <c r="AS308" s="136">
        <v>0</v>
      </c>
      <c r="AT308" s="136">
        <v>0</v>
      </c>
      <c r="AU308" s="136">
        <v>0</v>
      </c>
      <c r="AV308" s="136">
        <v>0</v>
      </c>
      <c r="AW308" s="136">
        <v>0</v>
      </c>
      <c r="AX308" s="136">
        <v>0</v>
      </c>
      <c r="AY308" s="136">
        <v>0</v>
      </c>
      <c r="AZ308" s="136">
        <v>0</v>
      </c>
      <c r="BA308" s="136">
        <v>0</v>
      </c>
      <c r="BB308" s="136">
        <v>0</v>
      </c>
      <c r="BC308" s="136">
        <v>0</v>
      </c>
      <c r="BD308" s="136">
        <v>0</v>
      </c>
      <c r="BE308" s="136">
        <v>0</v>
      </c>
      <c r="BF308" s="136">
        <v>0</v>
      </c>
      <c r="BG308" s="136">
        <v>0</v>
      </c>
      <c r="BH308" s="136">
        <v>0</v>
      </c>
      <c r="BI308" s="136">
        <v>0</v>
      </c>
      <c r="BJ308" s="136">
        <v>0</v>
      </c>
      <c r="BK308" s="136">
        <v>0</v>
      </c>
      <c r="BL308" s="136">
        <v>0</v>
      </c>
      <c r="BM308" s="136">
        <v>0</v>
      </c>
      <c r="BN308" s="136">
        <v>0</v>
      </c>
      <c r="BO308" s="136">
        <v>0</v>
      </c>
      <c r="BP308" s="136">
        <v>0</v>
      </c>
      <c r="BQ308" s="136">
        <v>0</v>
      </c>
      <c r="BR308" s="136">
        <v>0</v>
      </c>
      <c r="BS308" s="136">
        <v>0</v>
      </c>
      <c r="BT308" s="136">
        <v>0</v>
      </c>
      <c r="BU308" s="136">
        <v>0</v>
      </c>
      <c r="BV308" s="136">
        <v>0</v>
      </c>
      <c r="BW308" s="136">
        <v>0</v>
      </c>
      <c r="BX308" s="136">
        <v>0</v>
      </c>
      <c r="BY308" s="136">
        <v>0</v>
      </c>
      <c r="CA308" s="136" t="e">
        <v>#REF!</v>
      </c>
      <c r="CB308" s="136">
        <v>0</v>
      </c>
    </row>
    <row r="309" spans="13:80" hidden="1" x14ac:dyDescent="0.3">
      <c r="M309" s="136">
        <v>0</v>
      </c>
      <c r="N309" s="136">
        <v>0</v>
      </c>
      <c r="O309" s="136">
        <v>0</v>
      </c>
      <c r="P309" s="136">
        <v>0</v>
      </c>
      <c r="Q309" s="136">
        <v>0</v>
      </c>
      <c r="R309" s="136">
        <v>0</v>
      </c>
      <c r="S309" s="136">
        <v>0</v>
      </c>
      <c r="T309" s="136">
        <v>0</v>
      </c>
      <c r="U309" s="136">
        <v>0</v>
      </c>
      <c r="V309" s="136">
        <v>0</v>
      </c>
      <c r="W309" s="136">
        <v>0</v>
      </c>
      <c r="X309" s="136">
        <v>0</v>
      </c>
      <c r="Y309" s="136">
        <v>0</v>
      </c>
      <c r="Z309" s="136">
        <v>0</v>
      </c>
      <c r="AA309" s="136">
        <v>0</v>
      </c>
      <c r="AB309" s="136">
        <v>0</v>
      </c>
      <c r="AC309" s="136">
        <v>0</v>
      </c>
      <c r="AD309" s="136">
        <v>0</v>
      </c>
      <c r="AE309" s="136">
        <v>0</v>
      </c>
      <c r="AF309" s="136">
        <v>0</v>
      </c>
      <c r="AG309" s="136">
        <v>0</v>
      </c>
      <c r="AH309" s="136">
        <v>0</v>
      </c>
      <c r="AI309" s="136">
        <v>0</v>
      </c>
      <c r="AJ309" s="136">
        <v>0</v>
      </c>
      <c r="AK309" s="136">
        <v>0</v>
      </c>
      <c r="AL309" s="136">
        <v>0</v>
      </c>
      <c r="AM309" s="136">
        <v>0</v>
      </c>
      <c r="AN309" s="136">
        <v>0</v>
      </c>
      <c r="AO309" s="136">
        <v>0</v>
      </c>
      <c r="AP309" s="136">
        <v>0</v>
      </c>
      <c r="AQ309" s="136">
        <v>0</v>
      </c>
      <c r="AR309" s="136">
        <v>0</v>
      </c>
      <c r="AS309" s="136">
        <v>0</v>
      </c>
      <c r="AT309" s="136">
        <v>0</v>
      </c>
      <c r="AU309" s="136">
        <v>0</v>
      </c>
      <c r="AV309" s="136">
        <v>0</v>
      </c>
      <c r="AW309" s="136">
        <v>0</v>
      </c>
      <c r="AX309" s="136">
        <v>0</v>
      </c>
      <c r="AY309" s="136">
        <v>0</v>
      </c>
      <c r="AZ309" s="136">
        <v>0</v>
      </c>
      <c r="BA309" s="136">
        <v>0</v>
      </c>
      <c r="BB309" s="136">
        <v>0</v>
      </c>
      <c r="BC309" s="136">
        <v>0</v>
      </c>
      <c r="BD309" s="136">
        <v>0</v>
      </c>
      <c r="BE309" s="136">
        <v>0</v>
      </c>
      <c r="BF309" s="136">
        <v>0</v>
      </c>
      <c r="BG309" s="136">
        <v>0</v>
      </c>
      <c r="BH309" s="136">
        <v>0</v>
      </c>
      <c r="BI309" s="136">
        <v>0</v>
      </c>
      <c r="BJ309" s="136">
        <v>0</v>
      </c>
      <c r="BK309" s="136">
        <v>0</v>
      </c>
      <c r="BL309" s="136">
        <v>0</v>
      </c>
      <c r="BM309" s="136">
        <v>0</v>
      </c>
      <c r="BN309" s="136">
        <v>0</v>
      </c>
      <c r="BO309" s="136">
        <v>0</v>
      </c>
      <c r="BP309" s="136">
        <v>0</v>
      </c>
      <c r="BQ309" s="136">
        <v>0</v>
      </c>
      <c r="BR309" s="136">
        <v>0</v>
      </c>
      <c r="BS309" s="136">
        <v>0</v>
      </c>
      <c r="BT309" s="136">
        <v>0</v>
      </c>
      <c r="BU309" s="136">
        <v>0</v>
      </c>
      <c r="BV309" s="136">
        <v>0</v>
      </c>
      <c r="BW309" s="136">
        <v>0</v>
      </c>
      <c r="BX309" s="136">
        <v>0</v>
      </c>
      <c r="BY309" s="136">
        <v>0</v>
      </c>
      <c r="CA309" s="136" t="e">
        <v>#REF!</v>
      </c>
      <c r="CB309" s="136">
        <v>0</v>
      </c>
    </row>
    <row r="310" spans="13:80" hidden="1" x14ac:dyDescent="0.3">
      <c r="M310" s="136">
        <v>0</v>
      </c>
      <c r="N310" s="136">
        <v>0</v>
      </c>
      <c r="O310" s="136">
        <v>0</v>
      </c>
      <c r="P310" s="136">
        <v>0</v>
      </c>
      <c r="Q310" s="136">
        <v>0</v>
      </c>
      <c r="R310" s="136">
        <v>0</v>
      </c>
      <c r="S310" s="136">
        <v>0</v>
      </c>
      <c r="T310" s="136">
        <v>0</v>
      </c>
      <c r="U310" s="136">
        <v>0</v>
      </c>
      <c r="V310" s="136">
        <v>0</v>
      </c>
      <c r="W310" s="136">
        <v>0</v>
      </c>
      <c r="X310" s="136">
        <v>0</v>
      </c>
      <c r="Y310" s="136">
        <v>0</v>
      </c>
      <c r="Z310" s="136">
        <v>0</v>
      </c>
      <c r="AA310" s="136">
        <v>0</v>
      </c>
      <c r="AB310" s="136">
        <v>0</v>
      </c>
      <c r="AC310" s="136">
        <v>0</v>
      </c>
      <c r="AD310" s="136">
        <v>0</v>
      </c>
      <c r="AE310" s="136">
        <v>0</v>
      </c>
      <c r="AF310" s="136">
        <v>0</v>
      </c>
      <c r="AG310" s="136">
        <v>0</v>
      </c>
      <c r="AH310" s="136">
        <v>0</v>
      </c>
      <c r="AI310" s="136">
        <v>0</v>
      </c>
      <c r="AJ310" s="136">
        <v>0</v>
      </c>
      <c r="AK310" s="136">
        <v>0</v>
      </c>
      <c r="AL310" s="136">
        <v>0</v>
      </c>
      <c r="AM310" s="136">
        <v>0</v>
      </c>
      <c r="AN310" s="136">
        <v>0</v>
      </c>
      <c r="AO310" s="136">
        <v>0</v>
      </c>
      <c r="AP310" s="136">
        <v>0</v>
      </c>
      <c r="AQ310" s="136">
        <v>0</v>
      </c>
      <c r="AR310" s="136">
        <v>0</v>
      </c>
      <c r="AS310" s="136">
        <v>0</v>
      </c>
      <c r="AT310" s="136">
        <v>0</v>
      </c>
      <c r="AU310" s="136">
        <v>0</v>
      </c>
      <c r="AV310" s="136">
        <v>0</v>
      </c>
      <c r="AW310" s="136">
        <v>0</v>
      </c>
      <c r="AX310" s="136">
        <v>0</v>
      </c>
      <c r="AY310" s="136">
        <v>0</v>
      </c>
      <c r="AZ310" s="136">
        <v>0</v>
      </c>
      <c r="BA310" s="136">
        <v>0</v>
      </c>
      <c r="BB310" s="136">
        <v>0</v>
      </c>
      <c r="BC310" s="136">
        <v>0</v>
      </c>
      <c r="BD310" s="136">
        <v>0</v>
      </c>
      <c r="BE310" s="136">
        <v>0</v>
      </c>
      <c r="BF310" s="136">
        <v>0</v>
      </c>
      <c r="BG310" s="136">
        <v>0</v>
      </c>
      <c r="BH310" s="136">
        <v>0</v>
      </c>
      <c r="BI310" s="136">
        <v>0</v>
      </c>
      <c r="BJ310" s="136">
        <v>0</v>
      </c>
      <c r="BK310" s="136">
        <v>0</v>
      </c>
      <c r="BL310" s="136">
        <v>0</v>
      </c>
      <c r="BM310" s="136">
        <v>0</v>
      </c>
      <c r="BN310" s="136">
        <v>0</v>
      </c>
      <c r="BO310" s="136">
        <v>0</v>
      </c>
      <c r="BP310" s="136">
        <v>0</v>
      </c>
      <c r="BQ310" s="136">
        <v>0</v>
      </c>
      <c r="BR310" s="136">
        <v>0</v>
      </c>
      <c r="BS310" s="136">
        <v>0</v>
      </c>
      <c r="BT310" s="136">
        <v>0</v>
      </c>
      <c r="BU310" s="136">
        <v>0</v>
      </c>
      <c r="BV310" s="136">
        <v>0</v>
      </c>
      <c r="BW310" s="136">
        <v>0</v>
      </c>
      <c r="BX310" s="136">
        <v>0</v>
      </c>
      <c r="BY310" s="136">
        <v>0</v>
      </c>
      <c r="CA310" s="136" t="e">
        <v>#REF!</v>
      </c>
      <c r="CB310" s="136">
        <v>0</v>
      </c>
    </row>
    <row r="311" spans="13:80" hidden="1" x14ac:dyDescent="0.3">
      <c r="M311" s="136">
        <v>0</v>
      </c>
      <c r="N311" s="136">
        <v>0</v>
      </c>
      <c r="O311" s="136">
        <v>0</v>
      </c>
      <c r="P311" s="136">
        <v>0</v>
      </c>
      <c r="Q311" s="136">
        <v>0</v>
      </c>
      <c r="R311" s="136">
        <v>0</v>
      </c>
      <c r="S311" s="136">
        <v>0</v>
      </c>
      <c r="T311" s="136">
        <v>0</v>
      </c>
      <c r="U311" s="136">
        <v>0</v>
      </c>
      <c r="V311" s="136">
        <v>0</v>
      </c>
      <c r="W311" s="136">
        <v>0</v>
      </c>
      <c r="X311" s="136">
        <v>0</v>
      </c>
      <c r="Y311" s="136">
        <v>0</v>
      </c>
      <c r="Z311" s="136">
        <v>0</v>
      </c>
      <c r="AA311" s="136">
        <v>0</v>
      </c>
      <c r="AB311" s="136">
        <v>0</v>
      </c>
      <c r="AC311" s="136">
        <v>0</v>
      </c>
      <c r="AD311" s="136">
        <v>0</v>
      </c>
      <c r="AE311" s="136">
        <v>0</v>
      </c>
      <c r="AF311" s="136">
        <v>0</v>
      </c>
      <c r="AG311" s="136">
        <v>0</v>
      </c>
      <c r="AH311" s="136">
        <v>0</v>
      </c>
      <c r="AI311" s="136">
        <v>0</v>
      </c>
      <c r="AJ311" s="136">
        <v>0</v>
      </c>
      <c r="AK311" s="136">
        <v>0</v>
      </c>
      <c r="AL311" s="136">
        <v>0</v>
      </c>
      <c r="AM311" s="136">
        <v>0</v>
      </c>
      <c r="AN311" s="136">
        <v>0</v>
      </c>
      <c r="AO311" s="136">
        <v>0</v>
      </c>
      <c r="AP311" s="136">
        <v>0</v>
      </c>
      <c r="AQ311" s="136">
        <v>0</v>
      </c>
      <c r="AR311" s="136">
        <v>0</v>
      </c>
      <c r="AS311" s="136">
        <v>0</v>
      </c>
      <c r="AT311" s="136">
        <v>0</v>
      </c>
      <c r="AU311" s="136">
        <v>0</v>
      </c>
      <c r="AV311" s="136">
        <v>0</v>
      </c>
      <c r="AW311" s="136">
        <v>0</v>
      </c>
      <c r="AX311" s="136">
        <v>0</v>
      </c>
      <c r="AY311" s="136">
        <v>0</v>
      </c>
      <c r="AZ311" s="136">
        <v>0</v>
      </c>
      <c r="BA311" s="136">
        <v>0</v>
      </c>
      <c r="BB311" s="136">
        <v>0</v>
      </c>
      <c r="BC311" s="136">
        <v>0</v>
      </c>
      <c r="BD311" s="136">
        <v>0</v>
      </c>
      <c r="BE311" s="136">
        <v>0</v>
      </c>
      <c r="BF311" s="136">
        <v>0</v>
      </c>
      <c r="BG311" s="136">
        <v>0</v>
      </c>
      <c r="BH311" s="136">
        <v>0</v>
      </c>
      <c r="BI311" s="136">
        <v>0</v>
      </c>
      <c r="BJ311" s="136">
        <v>0</v>
      </c>
      <c r="BK311" s="136">
        <v>0</v>
      </c>
      <c r="BL311" s="136">
        <v>0</v>
      </c>
      <c r="BM311" s="136">
        <v>0</v>
      </c>
      <c r="BN311" s="136">
        <v>0</v>
      </c>
      <c r="BO311" s="136">
        <v>0</v>
      </c>
      <c r="BP311" s="136">
        <v>0</v>
      </c>
      <c r="BQ311" s="136">
        <v>0</v>
      </c>
      <c r="BR311" s="136">
        <v>0</v>
      </c>
      <c r="BS311" s="136">
        <v>0</v>
      </c>
      <c r="BT311" s="136">
        <v>0</v>
      </c>
      <c r="BU311" s="136">
        <v>0</v>
      </c>
      <c r="BV311" s="136">
        <v>0</v>
      </c>
      <c r="BW311" s="136">
        <v>0</v>
      </c>
      <c r="BX311" s="136">
        <v>0</v>
      </c>
      <c r="BY311" s="136">
        <v>0</v>
      </c>
      <c r="CA311" s="136" t="e">
        <v>#REF!</v>
      </c>
      <c r="CB311" s="136">
        <v>0</v>
      </c>
    </row>
    <row r="312" spans="13:80" hidden="1" x14ac:dyDescent="0.3">
      <c r="M312" s="136">
        <v>0</v>
      </c>
      <c r="N312" s="136">
        <v>0</v>
      </c>
      <c r="O312" s="136">
        <v>0</v>
      </c>
      <c r="P312" s="136">
        <v>0</v>
      </c>
      <c r="Q312" s="136">
        <v>0</v>
      </c>
      <c r="R312" s="136">
        <v>0</v>
      </c>
      <c r="S312" s="136">
        <v>0</v>
      </c>
      <c r="T312" s="136">
        <v>0</v>
      </c>
      <c r="U312" s="136">
        <v>0</v>
      </c>
      <c r="V312" s="136">
        <v>0</v>
      </c>
      <c r="W312" s="136">
        <v>0</v>
      </c>
      <c r="X312" s="136">
        <v>0</v>
      </c>
      <c r="Y312" s="136">
        <v>0</v>
      </c>
      <c r="Z312" s="136">
        <v>0</v>
      </c>
      <c r="AA312" s="136">
        <v>0</v>
      </c>
      <c r="AB312" s="136">
        <v>0</v>
      </c>
      <c r="AC312" s="136">
        <v>0</v>
      </c>
      <c r="AD312" s="136">
        <v>0</v>
      </c>
      <c r="AE312" s="136">
        <v>0</v>
      </c>
      <c r="AF312" s="136">
        <v>0</v>
      </c>
      <c r="AG312" s="136">
        <v>0</v>
      </c>
      <c r="AH312" s="136">
        <v>0</v>
      </c>
      <c r="AI312" s="136">
        <v>0</v>
      </c>
      <c r="AJ312" s="136">
        <v>0</v>
      </c>
      <c r="AK312" s="136">
        <v>0</v>
      </c>
      <c r="AL312" s="136">
        <v>0</v>
      </c>
      <c r="AM312" s="136">
        <v>0</v>
      </c>
      <c r="AN312" s="136">
        <v>0</v>
      </c>
      <c r="AO312" s="136">
        <v>0</v>
      </c>
      <c r="AP312" s="136">
        <v>0</v>
      </c>
      <c r="AQ312" s="136">
        <v>0</v>
      </c>
      <c r="AR312" s="136">
        <v>0</v>
      </c>
      <c r="AS312" s="136">
        <v>0</v>
      </c>
      <c r="AT312" s="136">
        <v>0</v>
      </c>
      <c r="AU312" s="136">
        <v>0</v>
      </c>
      <c r="AV312" s="136">
        <v>0</v>
      </c>
      <c r="AW312" s="136">
        <v>0</v>
      </c>
      <c r="AX312" s="136">
        <v>0</v>
      </c>
      <c r="AY312" s="136">
        <v>0</v>
      </c>
      <c r="AZ312" s="136">
        <v>0</v>
      </c>
      <c r="BA312" s="136">
        <v>0</v>
      </c>
      <c r="BB312" s="136">
        <v>0</v>
      </c>
      <c r="BC312" s="136">
        <v>0</v>
      </c>
      <c r="BD312" s="136">
        <v>0</v>
      </c>
      <c r="BE312" s="136">
        <v>0</v>
      </c>
      <c r="BF312" s="136">
        <v>0</v>
      </c>
      <c r="BG312" s="136">
        <v>0</v>
      </c>
      <c r="BH312" s="136">
        <v>0</v>
      </c>
      <c r="BI312" s="136">
        <v>0</v>
      </c>
      <c r="BJ312" s="136">
        <v>0</v>
      </c>
      <c r="BK312" s="136">
        <v>0</v>
      </c>
      <c r="BL312" s="136">
        <v>0</v>
      </c>
      <c r="BM312" s="136">
        <v>0</v>
      </c>
      <c r="BN312" s="136">
        <v>0</v>
      </c>
      <c r="BO312" s="136">
        <v>0</v>
      </c>
      <c r="BP312" s="136">
        <v>0</v>
      </c>
      <c r="BQ312" s="136">
        <v>0</v>
      </c>
      <c r="BR312" s="136">
        <v>0</v>
      </c>
      <c r="BS312" s="136">
        <v>0</v>
      </c>
      <c r="BT312" s="136">
        <v>0</v>
      </c>
      <c r="BU312" s="136">
        <v>0</v>
      </c>
      <c r="BV312" s="136">
        <v>0</v>
      </c>
      <c r="BW312" s="136">
        <v>0</v>
      </c>
      <c r="BX312" s="136">
        <v>0</v>
      </c>
      <c r="BY312" s="136">
        <v>0</v>
      </c>
      <c r="CA312" s="136" t="e">
        <v>#REF!</v>
      </c>
      <c r="CB312" s="136">
        <v>0</v>
      </c>
    </row>
    <row r="313" spans="13:80" hidden="1" x14ac:dyDescent="0.3">
      <c r="M313" s="136">
        <v>195000</v>
      </c>
      <c r="N313" s="136">
        <v>0</v>
      </c>
      <c r="O313" s="136">
        <v>0</v>
      </c>
      <c r="P313" s="136">
        <v>0</v>
      </c>
      <c r="Q313" s="136">
        <v>0</v>
      </c>
      <c r="R313" s="136">
        <v>50000</v>
      </c>
      <c r="S313" s="136">
        <v>0</v>
      </c>
      <c r="T313" s="136">
        <v>0</v>
      </c>
      <c r="U313" s="136">
        <v>0</v>
      </c>
      <c r="V313" s="136">
        <v>0</v>
      </c>
      <c r="W313" s="136">
        <v>360000</v>
      </c>
      <c r="X313" s="136">
        <v>0</v>
      </c>
      <c r="Y313" s="136">
        <v>0</v>
      </c>
      <c r="Z313" s="136">
        <v>0</v>
      </c>
      <c r="AA313" s="136">
        <v>0</v>
      </c>
      <c r="AB313" s="136">
        <v>0</v>
      </c>
      <c r="AC313" s="136">
        <v>0</v>
      </c>
      <c r="AD313" s="136">
        <v>0</v>
      </c>
      <c r="AE313" s="136">
        <v>0</v>
      </c>
      <c r="AF313" s="136">
        <v>0</v>
      </c>
      <c r="AG313" s="136">
        <v>0</v>
      </c>
      <c r="AH313" s="136">
        <v>0</v>
      </c>
      <c r="AI313" s="136">
        <v>0</v>
      </c>
      <c r="AJ313" s="136">
        <v>0</v>
      </c>
      <c r="AK313" s="136">
        <v>0</v>
      </c>
      <c r="AL313" s="136">
        <v>0</v>
      </c>
      <c r="AM313" s="136">
        <v>0</v>
      </c>
      <c r="AN313" s="136">
        <v>0</v>
      </c>
      <c r="AO313" s="136">
        <v>0</v>
      </c>
      <c r="AP313" s="136">
        <v>0</v>
      </c>
      <c r="AQ313" s="136">
        <v>0</v>
      </c>
      <c r="AR313" s="136">
        <v>0</v>
      </c>
      <c r="AS313" s="136">
        <v>0</v>
      </c>
      <c r="AT313" s="136">
        <v>0</v>
      </c>
      <c r="AU313" s="136">
        <v>0</v>
      </c>
      <c r="AV313" s="136">
        <v>0</v>
      </c>
      <c r="AW313" s="136">
        <v>0</v>
      </c>
      <c r="AX313" s="136">
        <v>0</v>
      </c>
      <c r="AY313" s="136">
        <v>0</v>
      </c>
      <c r="AZ313" s="136">
        <v>0</v>
      </c>
      <c r="BA313" s="136">
        <v>0</v>
      </c>
      <c r="BB313" s="136">
        <v>0</v>
      </c>
      <c r="BC313" s="136">
        <v>0</v>
      </c>
      <c r="BD313" s="136">
        <v>0</v>
      </c>
      <c r="BE313" s="136">
        <v>0</v>
      </c>
      <c r="BF313" s="136">
        <v>-1370000</v>
      </c>
      <c r="BG313" s="136">
        <v>0</v>
      </c>
      <c r="BH313" s="136">
        <v>0</v>
      </c>
      <c r="BI313" s="136">
        <v>0</v>
      </c>
      <c r="BJ313" s="136">
        <v>0</v>
      </c>
      <c r="BK313" s="136">
        <v>-2120000</v>
      </c>
      <c r="BL313" s="136">
        <v>0</v>
      </c>
      <c r="BM313" s="136">
        <v>0</v>
      </c>
      <c r="BN313" s="136">
        <v>0</v>
      </c>
      <c r="BO313" s="136">
        <v>0</v>
      </c>
      <c r="BP313" s="136">
        <v>-1550000</v>
      </c>
      <c r="BQ313" s="136">
        <v>0</v>
      </c>
      <c r="BR313" s="136">
        <v>0</v>
      </c>
      <c r="BS313" s="136">
        <v>0</v>
      </c>
      <c r="BT313" s="136">
        <v>0</v>
      </c>
      <c r="BU313" s="136">
        <v>605000</v>
      </c>
      <c r="BV313" s="136">
        <v>0</v>
      </c>
      <c r="BW313" s="136">
        <v>0</v>
      </c>
      <c r="BX313" s="136">
        <v>0</v>
      </c>
      <c r="BY313" s="136">
        <v>5040000</v>
      </c>
      <c r="CA313" s="136" t="e">
        <v>#REF!</v>
      </c>
      <c r="CB313" s="136">
        <v>0</v>
      </c>
    </row>
    <row r="314" spans="13:80" hidden="1" x14ac:dyDescent="0.3">
      <c r="M314" s="136">
        <v>186500</v>
      </c>
      <c r="N314" s="136">
        <v>0</v>
      </c>
      <c r="O314" s="136">
        <v>0</v>
      </c>
      <c r="P314" s="136">
        <v>0</v>
      </c>
      <c r="Q314" s="136">
        <v>0</v>
      </c>
      <c r="R314" s="136">
        <v>48228</v>
      </c>
      <c r="S314" s="136">
        <v>0</v>
      </c>
      <c r="T314" s="136">
        <v>0</v>
      </c>
      <c r="U314" s="136">
        <v>0</v>
      </c>
      <c r="V314" s="136">
        <v>0</v>
      </c>
      <c r="W314" s="136">
        <v>351344</v>
      </c>
      <c r="X314" s="136">
        <v>0</v>
      </c>
      <c r="Y314" s="136">
        <v>0</v>
      </c>
      <c r="Z314" s="136">
        <v>0</v>
      </c>
      <c r="AA314" s="136">
        <v>0</v>
      </c>
      <c r="AB314" s="136">
        <v>0</v>
      </c>
      <c r="AC314" s="136">
        <v>0</v>
      </c>
      <c r="AD314" s="136">
        <v>0</v>
      </c>
      <c r="AE314" s="136">
        <v>0</v>
      </c>
      <c r="AF314" s="136">
        <v>0</v>
      </c>
      <c r="AG314" s="136">
        <v>0</v>
      </c>
      <c r="AH314" s="136">
        <v>0</v>
      </c>
      <c r="AI314" s="136">
        <v>0</v>
      </c>
      <c r="AJ314" s="136">
        <v>0</v>
      </c>
      <c r="AK314" s="136">
        <v>0</v>
      </c>
      <c r="AL314" s="136">
        <v>0</v>
      </c>
      <c r="AM314" s="136">
        <v>0</v>
      </c>
      <c r="AN314" s="136">
        <v>0</v>
      </c>
      <c r="AO314" s="136">
        <v>0</v>
      </c>
      <c r="AP314" s="136">
        <v>0</v>
      </c>
      <c r="AQ314" s="136">
        <v>0</v>
      </c>
      <c r="AR314" s="136">
        <v>0</v>
      </c>
      <c r="AS314" s="136">
        <v>0</v>
      </c>
      <c r="AT314" s="136">
        <v>0</v>
      </c>
      <c r="AU314" s="136">
        <v>0</v>
      </c>
      <c r="AV314" s="136">
        <v>0</v>
      </c>
      <c r="AW314" s="136">
        <v>0</v>
      </c>
      <c r="AX314" s="136">
        <v>0</v>
      </c>
      <c r="AY314" s="136">
        <v>0</v>
      </c>
      <c r="AZ314" s="136">
        <v>0</v>
      </c>
      <c r="BA314" s="136">
        <v>0</v>
      </c>
      <c r="BB314" s="136">
        <v>0</v>
      </c>
      <c r="BC314" s="136">
        <v>0</v>
      </c>
      <c r="BD314" s="136">
        <v>0</v>
      </c>
      <c r="BE314" s="136">
        <v>0</v>
      </c>
      <c r="BF314" s="136">
        <v>-1306407</v>
      </c>
      <c r="BG314" s="136">
        <v>0</v>
      </c>
      <c r="BH314" s="136">
        <v>0</v>
      </c>
      <c r="BI314" s="136">
        <v>0</v>
      </c>
      <c r="BJ314" s="136">
        <v>0</v>
      </c>
      <c r="BK314" s="136">
        <v>-2023219</v>
      </c>
      <c r="BL314" s="136">
        <v>0</v>
      </c>
      <c r="BM314" s="136">
        <v>0</v>
      </c>
      <c r="BN314" s="136">
        <v>0</v>
      </c>
      <c r="BO314" s="136">
        <v>0</v>
      </c>
      <c r="BP314" s="136">
        <v>-1485697</v>
      </c>
      <c r="BQ314" s="136">
        <v>0</v>
      </c>
      <c r="BR314" s="136">
        <v>0</v>
      </c>
      <c r="BS314" s="136">
        <v>0</v>
      </c>
      <c r="BT314" s="136">
        <v>0</v>
      </c>
      <c r="BU314" s="136">
        <v>586072</v>
      </c>
      <c r="BV314" s="136">
        <v>0</v>
      </c>
      <c r="BW314" s="136">
        <v>0</v>
      </c>
      <c r="BX314" s="136">
        <v>0</v>
      </c>
      <c r="BY314" s="136">
        <v>4815323</v>
      </c>
      <c r="CA314" s="136" t="e">
        <v>#REF!</v>
      </c>
      <c r="CB314" s="136">
        <v>0</v>
      </c>
    </row>
    <row r="315" spans="13:80" hidden="1" x14ac:dyDescent="0.3">
      <c r="M315" s="136">
        <v>8500</v>
      </c>
      <c r="N315" s="136">
        <v>0</v>
      </c>
      <c r="O315" s="136">
        <v>0</v>
      </c>
      <c r="P315" s="136">
        <v>0</v>
      </c>
      <c r="Q315" s="136">
        <v>0</v>
      </c>
      <c r="R315" s="136">
        <v>1772</v>
      </c>
      <c r="S315" s="136">
        <v>0</v>
      </c>
      <c r="T315" s="136">
        <v>0</v>
      </c>
      <c r="U315" s="136">
        <v>0</v>
      </c>
      <c r="V315" s="136">
        <v>0</v>
      </c>
      <c r="W315" s="136">
        <v>8656</v>
      </c>
      <c r="X315" s="136">
        <v>0</v>
      </c>
      <c r="Y315" s="136">
        <v>0</v>
      </c>
      <c r="Z315" s="136">
        <v>0</v>
      </c>
      <c r="AA315" s="136">
        <v>0</v>
      </c>
      <c r="AB315" s="136">
        <v>0</v>
      </c>
      <c r="AC315" s="136">
        <v>0</v>
      </c>
      <c r="AD315" s="136">
        <v>0</v>
      </c>
      <c r="AE315" s="136">
        <v>0</v>
      </c>
      <c r="AF315" s="136">
        <v>0</v>
      </c>
      <c r="AG315" s="136">
        <v>0</v>
      </c>
      <c r="AH315" s="136">
        <v>0</v>
      </c>
      <c r="AI315" s="136">
        <v>0</v>
      </c>
      <c r="AJ315" s="136">
        <v>0</v>
      </c>
      <c r="AK315" s="136">
        <v>0</v>
      </c>
      <c r="AL315" s="136">
        <v>0</v>
      </c>
      <c r="AM315" s="136">
        <v>0</v>
      </c>
      <c r="AN315" s="136">
        <v>0</v>
      </c>
      <c r="AO315" s="136">
        <v>0</v>
      </c>
      <c r="AP315" s="136">
        <v>0</v>
      </c>
      <c r="AQ315" s="136">
        <v>0</v>
      </c>
      <c r="AR315" s="136">
        <v>0</v>
      </c>
      <c r="AS315" s="136">
        <v>0</v>
      </c>
      <c r="AT315" s="136">
        <v>0</v>
      </c>
      <c r="AU315" s="136">
        <v>0</v>
      </c>
      <c r="AV315" s="136">
        <v>0</v>
      </c>
      <c r="AW315" s="136">
        <v>0</v>
      </c>
      <c r="AX315" s="136">
        <v>0</v>
      </c>
      <c r="AY315" s="136">
        <v>0</v>
      </c>
      <c r="AZ315" s="136">
        <v>0</v>
      </c>
      <c r="BA315" s="136">
        <v>0</v>
      </c>
      <c r="BB315" s="136">
        <v>0</v>
      </c>
      <c r="BC315" s="136">
        <v>0</v>
      </c>
      <c r="BD315" s="136">
        <v>0</v>
      </c>
      <c r="BE315" s="136">
        <v>0</v>
      </c>
      <c r="BF315" s="136">
        <v>-63593</v>
      </c>
      <c r="BG315" s="136">
        <v>0</v>
      </c>
      <c r="BH315" s="136">
        <v>0</v>
      </c>
      <c r="BI315" s="136">
        <v>0</v>
      </c>
      <c r="BJ315" s="136">
        <v>0</v>
      </c>
      <c r="BK315" s="136">
        <v>-96781</v>
      </c>
      <c r="BL315" s="136">
        <v>0</v>
      </c>
      <c r="BM315" s="136">
        <v>0</v>
      </c>
      <c r="BN315" s="136">
        <v>0</v>
      </c>
      <c r="BO315" s="136">
        <v>0</v>
      </c>
      <c r="BP315" s="136">
        <v>-64303</v>
      </c>
      <c r="BQ315" s="136">
        <v>0</v>
      </c>
      <c r="BR315" s="136">
        <v>0</v>
      </c>
      <c r="BS315" s="136">
        <v>0</v>
      </c>
      <c r="BT315" s="136">
        <v>0</v>
      </c>
      <c r="BU315" s="136">
        <v>18928</v>
      </c>
      <c r="BV315" s="136">
        <v>0</v>
      </c>
      <c r="BW315" s="136">
        <v>0</v>
      </c>
      <c r="BX315" s="136">
        <v>0</v>
      </c>
      <c r="BY315" s="136">
        <v>224677</v>
      </c>
      <c r="CA315" s="136" t="e">
        <v>#REF!</v>
      </c>
      <c r="CB315" s="136">
        <v>0</v>
      </c>
    </row>
    <row r="316" spans="13:80" hidden="1" x14ac:dyDescent="0.3">
      <c r="M316" s="136">
        <v>0</v>
      </c>
      <c r="N316" s="136">
        <v>0</v>
      </c>
      <c r="O316" s="136">
        <v>0</v>
      </c>
      <c r="P316" s="136">
        <v>0</v>
      </c>
      <c r="Q316" s="136">
        <v>0</v>
      </c>
      <c r="R316" s="136">
        <v>0</v>
      </c>
      <c r="S316" s="136">
        <v>0</v>
      </c>
      <c r="T316" s="136">
        <v>0</v>
      </c>
      <c r="U316" s="136">
        <v>0</v>
      </c>
      <c r="V316" s="136">
        <v>0</v>
      </c>
      <c r="W316" s="136">
        <v>0</v>
      </c>
      <c r="X316" s="136">
        <v>0</v>
      </c>
      <c r="Y316" s="136">
        <v>0</v>
      </c>
      <c r="Z316" s="136">
        <v>0</v>
      </c>
      <c r="AA316" s="136">
        <v>0</v>
      </c>
      <c r="AB316" s="136">
        <v>0</v>
      </c>
      <c r="AC316" s="136">
        <v>0</v>
      </c>
      <c r="AD316" s="136">
        <v>0</v>
      </c>
      <c r="AE316" s="136">
        <v>0</v>
      </c>
      <c r="AF316" s="136">
        <v>0</v>
      </c>
      <c r="AG316" s="136">
        <v>0</v>
      </c>
      <c r="AH316" s="136">
        <v>0</v>
      </c>
      <c r="AI316" s="136">
        <v>0</v>
      </c>
      <c r="AJ316" s="136">
        <v>0</v>
      </c>
      <c r="AK316" s="136">
        <v>0</v>
      </c>
      <c r="AL316" s="136">
        <v>0</v>
      </c>
      <c r="AM316" s="136">
        <v>0</v>
      </c>
      <c r="AN316" s="136">
        <v>0</v>
      </c>
      <c r="AO316" s="136">
        <v>0</v>
      </c>
      <c r="AP316" s="136">
        <v>0</v>
      </c>
      <c r="AQ316" s="136">
        <v>0</v>
      </c>
      <c r="AR316" s="136">
        <v>0</v>
      </c>
      <c r="AS316" s="136">
        <v>0</v>
      </c>
      <c r="AT316" s="136">
        <v>0</v>
      </c>
      <c r="AU316" s="136">
        <v>0</v>
      </c>
      <c r="AV316" s="136">
        <v>0</v>
      </c>
      <c r="AW316" s="136">
        <v>0</v>
      </c>
      <c r="AX316" s="136">
        <v>0</v>
      </c>
      <c r="AY316" s="136">
        <v>0</v>
      </c>
      <c r="AZ316" s="136">
        <v>0</v>
      </c>
      <c r="BA316" s="136">
        <v>0</v>
      </c>
      <c r="BB316" s="136">
        <v>0</v>
      </c>
      <c r="BC316" s="136">
        <v>0</v>
      </c>
      <c r="BD316" s="136">
        <v>0</v>
      </c>
      <c r="BE316" s="136">
        <v>0</v>
      </c>
      <c r="BF316" s="136">
        <v>0</v>
      </c>
      <c r="BG316" s="136">
        <v>0</v>
      </c>
      <c r="BH316" s="136">
        <v>0</v>
      </c>
      <c r="BI316" s="136">
        <v>0</v>
      </c>
      <c r="BJ316" s="136">
        <v>0</v>
      </c>
      <c r="BK316" s="136">
        <v>0</v>
      </c>
      <c r="BL316" s="136">
        <v>0</v>
      </c>
      <c r="BM316" s="136">
        <v>0</v>
      </c>
      <c r="BN316" s="136">
        <v>0</v>
      </c>
      <c r="BO316" s="136">
        <v>0</v>
      </c>
      <c r="BP316" s="136">
        <v>0</v>
      </c>
      <c r="BQ316" s="136">
        <v>0</v>
      </c>
      <c r="BR316" s="136">
        <v>0</v>
      </c>
      <c r="BS316" s="136">
        <v>0</v>
      </c>
      <c r="BT316" s="136">
        <v>0</v>
      </c>
      <c r="BU316" s="136">
        <v>0</v>
      </c>
      <c r="BV316" s="136">
        <v>0</v>
      </c>
      <c r="BW316" s="136">
        <v>0</v>
      </c>
      <c r="BX316" s="136">
        <v>0</v>
      </c>
      <c r="BY316" s="136">
        <v>0</v>
      </c>
      <c r="CA316" s="136" t="e">
        <v>#REF!</v>
      </c>
      <c r="CB316" s="136">
        <v>0</v>
      </c>
    </row>
    <row r="317" spans="13:80" hidden="1" x14ac:dyDescent="0.3">
      <c r="M317" s="136">
        <v>0</v>
      </c>
      <c r="N317" s="136">
        <v>0</v>
      </c>
      <c r="O317" s="136">
        <v>0</v>
      </c>
      <c r="P317" s="136">
        <v>0</v>
      </c>
      <c r="Q317" s="136">
        <v>0</v>
      </c>
      <c r="R317" s="136">
        <v>0</v>
      </c>
      <c r="S317" s="136">
        <v>0</v>
      </c>
      <c r="T317" s="136">
        <v>0</v>
      </c>
      <c r="U317" s="136">
        <v>0</v>
      </c>
      <c r="V317" s="136">
        <v>0</v>
      </c>
      <c r="W317" s="136">
        <v>0</v>
      </c>
      <c r="X317" s="136">
        <v>0</v>
      </c>
      <c r="Y317" s="136">
        <v>0</v>
      </c>
      <c r="Z317" s="136">
        <v>0</v>
      </c>
      <c r="AA317" s="136">
        <v>0</v>
      </c>
      <c r="AB317" s="136">
        <v>0</v>
      </c>
      <c r="AC317" s="136">
        <v>0</v>
      </c>
      <c r="AD317" s="136">
        <v>0</v>
      </c>
      <c r="AE317" s="136">
        <v>0</v>
      </c>
      <c r="AF317" s="136">
        <v>0</v>
      </c>
      <c r="AG317" s="136">
        <v>0</v>
      </c>
      <c r="AH317" s="136">
        <v>0</v>
      </c>
      <c r="AI317" s="136">
        <v>0</v>
      </c>
      <c r="AJ317" s="136">
        <v>0</v>
      </c>
      <c r="AK317" s="136">
        <v>0</v>
      </c>
      <c r="AL317" s="136">
        <v>0</v>
      </c>
      <c r="AM317" s="136">
        <v>0</v>
      </c>
      <c r="AN317" s="136">
        <v>0</v>
      </c>
      <c r="AO317" s="136">
        <v>0</v>
      </c>
      <c r="AP317" s="136">
        <v>0</v>
      </c>
      <c r="AQ317" s="136">
        <v>0</v>
      </c>
      <c r="AR317" s="136">
        <v>0</v>
      </c>
      <c r="AS317" s="136">
        <v>0</v>
      </c>
      <c r="AT317" s="136">
        <v>0</v>
      </c>
      <c r="AU317" s="136">
        <v>0</v>
      </c>
      <c r="AV317" s="136">
        <v>0</v>
      </c>
      <c r="AW317" s="136">
        <v>0</v>
      </c>
      <c r="AX317" s="136">
        <v>0</v>
      </c>
      <c r="AY317" s="136">
        <v>0</v>
      </c>
      <c r="AZ317" s="136">
        <v>0</v>
      </c>
      <c r="BA317" s="136">
        <v>0</v>
      </c>
      <c r="BB317" s="136">
        <v>0</v>
      </c>
      <c r="BC317" s="136">
        <v>0</v>
      </c>
      <c r="BD317" s="136">
        <v>0</v>
      </c>
      <c r="BE317" s="136">
        <v>0</v>
      </c>
      <c r="BF317" s="136">
        <v>0</v>
      </c>
      <c r="BG317" s="136">
        <v>0</v>
      </c>
      <c r="BH317" s="136">
        <v>0</v>
      </c>
      <c r="BI317" s="136">
        <v>0</v>
      </c>
      <c r="BJ317" s="136">
        <v>0</v>
      </c>
      <c r="BK317" s="136">
        <v>0</v>
      </c>
      <c r="BL317" s="136">
        <v>0</v>
      </c>
      <c r="BM317" s="136">
        <v>0</v>
      </c>
      <c r="BN317" s="136">
        <v>0</v>
      </c>
      <c r="BO317" s="136">
        <v>0</v>
      </c>
      <c r="BP317" s="136">
        <v>0</v>
      </c>
      <c r="BQ317" s="136">
        <v>0</v>
      </c>
      <c r="BR317" s="136">
        <v>0</v>
      </c>
      <c r="BS317" s="136">
        <v>0</v>
      </c>
      <c r="BT317" s="136">
        <v>0</v>
      </c>
      <c r="BU317" s="136">
        <v>0</v>
      </c>
      <c r="BV317" s="136">
        <v>0</v>
      </c>
      <c r="BW317" s="136">
        <v>0</v>
      </c>
      <c r="BX317" s="136">
        <v>0</v>
      </c>
      <c r="BY317" s="136">
        <v>0</v>
      </c>
      <c r="CA317" s="136" t="e">
        <v>#REF!</v>
      </c>
      <c r="CB317" s="136">
        <v>0</v>
      </c>
    </row>
    <row r="318" spans="13:80" hidden="1" x14ac:dyDescent="0.3">
      <c r="M318" s="136">
        <v>1096857</v>
      </c>
      <c r="N318" s="136">
        <v>0</v>
      </c>
      <c r="O318" s="136">
        <v>0</v>
      </c>
      <c r="P318" s="136">
        <v>0</v>
      </c>
      <c r="Q318" s="136">
        <v>0</v>
      </c>
      <c r="R318" s="136">
        <v>1467064</v>
      </c>
      <c r="S318" s="136">
        <v>0</v>
      </c>
      <c r="T318" s="136">
        <v>0</v>
      </c>
      <c r="U318" s="136">
        <v>0</v>
      </c>
      <c r="V318" s="136">
        <v>0</v>
      </c>
      <c r="W318" s="136">
        <v>1912174</v>
      </c>
      <c r="X318" s="136">
        <v>0</v>
      </c>
      <c r="Y318" s="136">
        <v>0</v>
      </c>
      <c r="Z318" s="136">
        <v>0</v>
      </c>
      <c r="AA318" s="136">
        <v>0</v>
      </c>
      <c r="AB318" s="136">
        <v>0</v>
      </c>
      <c r="AC318" s="136">
        <v>0</v>
      </c>
      <c r="AD318" s="136">
        <v>0</v>
      </c>
      <c r="AE318" s="136">
        <v>0</v>
      </c>
      <c r="AF318" s="136">
        <v>0</v>
      </c>
      <c r="AG318" s="136">
        <v>-346294</v>
      </c>
      <c r="AH318" s="136">
        <v>0</v>
      </c>
      <c r="AI318" s="136">
        <v>0</v>
      </c>
      <c r="AJ318" s="136">
        <v>0</v>
      </c>
      <c r="AK318" s="136">
        <v>0</v>
      </c>
      <c r="AL318" s="136">
        <v>-471893</v>
      </c>
      <c r="AM318" s="136">
        <v>0</v>
      </c>
      <c r="AN318" s="136">
        <v>0</v>
      </c>
      <c r="AO318" s="136">
        <v>0</v>
      </c>
      <c r="AP318" s="136">
        <v>0</v>
      </c>
      <c r="AQ318" s="136">
        <v>-2412943</v>
      </c>
      <c r="AR318" s="136">
        <v>0</v>
      </c>
      <c r="AS318" s="136">
        <v>0</v>
      </c>
      <c r="AT318" s="136">
        <v>0</v>
      </c>
      <c r="AU318" s="136">
        <v>0</v>
      </c>
      <c r="AV318" s="136">
        <v>-98213</v>
      </c>
      <c r="AW318" s="136">
        <v>0</v>
      </c>
      <c r="AX318" s="136">
        <v>0</v>
      </c>
      <c r="AY318" s="136">
        <v>0</v>
      </c>
      <c r="AZ318" s="136">
        <v>0</v>
      </c>
      <c r="BA318" s="136">
        <v>-208180</v>
      </c>
      <c r="BB318" s="136">
        <v>0</v>
      </c>
      <c r="BC318" s="136">
        <v>0</v>
      </c>
      <c r="BD318" s="136">
        <v>0</v>
      </c>
      <c r="BE318" s="136">
        <v>0</v>
      </c>
      <c r="BF318" s="136">
        <v>-959116</v>
      </c>
      <c r="BG318" s="136">
        <v>0</v>
      </c>
      <c r="BH318" s="136">
        <v>0</v>
      </c>
      <c r="BI318" s="136">
        <v>0</v>
      </c>
      <c r="BJ318" s="136">
        <v>0</v>
      </c>
      <c r="BK318" s="136">
        <v>-4292373</v>
      </c>
      <c r="BL318" s="136">
        <v>0</v>
      </c>
      <c r="BM318" s="136">
        <v>0</v>
      </c>
      <c r="BN318" s="136">
        <v>0</v>
      </c>
      <c r="BO318" s="136">
        <v>0</v>
      </c>
      <c r="BP318" s="136">
        <v>-2870549</v>
      </c>
      <c r="BQ318" s="136">
        <v>0</v>
      </c>
      <c r="BR318" s="136">
        <v>0</v>
      </c>
      <c r="BS318" s="136">
        <v>0</v>
      </c>
      <c r="BT318" s="136">
        <v>0</v>
      </c>
      <c r="BU318" s="136">
        <v>4476095</v>
      </c>
      <c r="BV318" s="136">
        <v>0</v>
      </c>
      <c r="BW318" s="136">
        <v>0</v>
      </c>
      <c r="BX318" s="136">
        <v>0</v>
      </c>
      <c r="BY318" s="136">
        <v>13210313</v>
      </c>
      <c r="CA318" s="136" t="e">
        <v>#REF!</v>
      </c>
      <c r="CB318" s="136">
        <v>0</v>
      </c>
    </row>
    <row r="319" spans="13:80" hidden="1" x14ac:dyDescent="0.3">
      <c r="M319" s="136">
        <v>1096857</v>
      </c>
      <c r="N319" s="136">
        <v>0</v>
      </c>
      <c r="O319" s="136">
        <v>0</v>
      </c>
      <c r="P319" s="136">
        <v>0</v>
      </c>
      <c r="Q319" s="136">
        <v>0</v>
      </c>
      <c r="R319" s="136">
        <v>1467064</v>
      </c>
      <c r="S319" s="136">
        <v>0</v>
      </c>
      <c r="T319" s="136">
        <v>0</v>
      </c>
      <c r="U319" s="136">
        <v>0</v>
      </c>
      <c r="V319" s="136">
        <v>0</v>
      </c>
      <c r="W319" s="136">
        <v>1912174</v>
      </c>
      <c r="X319" s="136">
        <v>0</v>
      </c>
      <c r="Y319" s="136">
        <v>0</v>
      </c>
      <c r="Z319" s="136">
        <v>0</v>
      </c>
      <c r="AA319" s="136">
        <v>0</v>
      </c>
      <c r="AB319" s="136">
        <v>0</v>
      </c>
      <c r="AC319" s="136">
        <v>0</v>
      </c>
      <c r="AD319" s="136">
        <v>0</v>
      </c>
      <c r="AE319" s="136">
        <v>0</v>
      </c>
      <c r="AF319" s="136">
        <v>0</v>
      </c>
      <c r="AG319" s="136">
        <v>-346294</v>
      </c>
      <c r="AH319" s="136">
        <v>0</v>
      </c>
      <c r="AI319" s="136">
        <v>0</v>
      </c>
      <c r="AJ319" s="136">
        <v>0</v>
      </c>
      <c r="AK319" s="136">
        <v>0</v>
      </c>
      <c r="AL319" s="136">
        <v>-471893</v>
      </c>
      <c r="AM319" s="136">
        <v>0</v>
      </c>
      <c r="AN319" s="136">
        <v>0</v>
      </c>
      <c r="AO319" s="136">
        <v>0</v>
      </c>
      <c r="AP319" s="136">
        <v>0</v>
      </c>
      <c r="AQ319" s="136">
        <v>-2412943</v>
      </c>
      <c r="AR319" s="136">
        <v>0</v>
      </c>
      <c r="AS319" s="136">
        <v>0</v>
      </c>
      <c r="AT319" s="136">
        <v>0</v>
      </c>
      <c r="AU319" s="136">
        <v>0</v>
      </c>
      <c r="AV319" s="136">
        <v>-98213</v>
      </c>
      <c r="AW319" s="136">
        <v>0</v>
      </c>
      <c r="AX319" s="136">
        <v>0</v>
      </c>
      <c r="AY319" s="136">
        <v>0</v>
      </c>
      <c r="AZ319" s="136">
        <v>0</v>
      </c>
      <c r="BA319" s="136">
        <v>-208180</v>
      </c>
      <c r="BB319" s="136">
        <v>0</v>
      </c>
      <c r="BC319" s="136">
        <v>0</v>
      </c>
      <c r="BD319" s="136">
        <v>0</v>
      </c>
      <c r="BE319" s="136">
        <v>0</v>
      </c>
      <c r="BF319" s="136">
        <v>-959116</v>
      </c>
      <c r="BG319" s="136">
        <v>0</v>
      </c>
      <c r="BH319" s="136">
        <v>0</v>
      </c>
      <c r="BI319" s="136">
        <v>0</v>
      </c>
      <c r="BJ319" s="136">
        <v>0</v>
      </c>
      <c r="BK319" s="136">
        <v>-4292373</v>
      </c>
      <c r="BL319" s="136">
        <v>0</v>
      </c>
      <c r="BM319" s="136">
        <v>0</v>
      </c>
      <c r="BN319" s="136">
        <v>0</v>
      </c>
      <c r="BO319" s="136">
        <v>0</v>
      </c>
      <c r="BP319" s="136">
        <v>-2870549</v>
      </c>
      <c r="BQ319" s="136">
        <v>0</v>
      </c>
      <c r="BR319" s="136">
        <v>0</v>
      </c>
      <c r="BS319" s="136">
        <v>0</v>
      </c>
      <c r="BT319" s="136">
        <v>0</v>
      </c>
      <c r="BU319" s="136">
        <v>4476095</v>
      </c>
      <c r="BV319" s="136">
        <v>0</v>
      </c>
      <c r="BW319" s="136">
        <v>0</v>
      </c>
      <c r="BX319" s="136">
        <v>0</v>
      </c>
      <c r="BY319" s="136">
        <v>13210313</v>
      </c>
      <c r="CA319" s="136" t="e">
        <v>#REF!</v>
      </c>
      <c r="CB319" s="136">
        <v>0</v>
      </c>
    </row>
    <row r="320" spans="13:80" hidden="1" x14ac:dyDescent="0.3">
      <c r="M320" s="136">
        <v>0</v>
      </c>
      <c r="N320" s="136">
        <v>0</v>
      </c>
      <c r="O320" s="136">
        <v>0</v>
      </c>
      <c r="P320" s="136">
        <v>0</v>
      </c>
      <c r="Q320" s="136">
        <v>0</v>
      </c>
      <c r="R320" s="136">
        <v>0</v>
      </c>
      <c r="S320" s="136">
        <v>0</v>
      </c>
      <c r="T320" s="136">
        <v>0</v>
      </c>
      <c r="U320" s="136">
        <v>0</v>
      </c>
      <c r="V320" s="136">
        <v>0</v>
      </c>
      <c r="W320" s="136">
        <v>0</v>
      </c>
      <c r="X320" s="136">
        <v>0</v>
      </c>
      <c r="Y320" s="136">
        <v>0</v>
      </c>
      <c r="Z320" s="136">
        <v>0</v>
      </c>
      <c r="AA320" s="136">
        <v>0</v>
      </c>
      <c r="AB320" s="136">
        <v>0</v>
      </c>
      <c r="AC320" s="136">
        <v>0</v>
      </c>
      <c r="AD320" s="136">
        <v>0</v>
      </c>
      <c r="AE320" s="136">
        <v>0</v>
      </c>
      <c r="AF320" s="136">
        <v>0</v>
      </c>
      <c r="AG320" s="136">
        <v>0</v>
      </c>
      <c r="AH320" s="136">
        <v>0</v>
      </c>
      <c r="AI320" s="136">
        <v>0</v>
      </c>
      <c r="AJ320" s="136">
        <v>0</v>
      </c>
      <c r="AK320" s="136">
        <v>0</v>
      </c>
      <c r="AL320" s="136">
        <v>0</v>
      </c>
      <c r="AM320" s="136">
        <v>0</v>
      </c>
      <c r="AN320" s="136">
        <v>0</v>
      </c>
      <c r="AO320" s="136">
        <v>0</v>
      </c>
      <c r="AP320" s="136">
        <v>0</v>
      </c>
      <c r="AQ320" s="136">
        <v>0</v>
      </c>
      <c r="AR320" s="136">
        <v>0</v>
      </c>
      <c r="AS320" s="136">
        <v>0</v>
      </c>
      <c r="AT320" s="136">
        <v>0</v>
      </c>
      <c r="AU320" s="136">
        <v>0</v>
      </c>
      <c r="AV320" s="136">
        <v>0</v>
      </c>
      <c r="AW320" s="136">
        <v>0</v>
      </c>
      <c r="AX320" s="136">
        <v>0</v>
      </c>
      <c r="AY320" s="136">
        <v>0</v>
      </c>
      <c r="AZ320" s="136">
        <v>0</v>
      </c>
      <c r="BA320" s="136">
        <v>0</v>
      </c>
      <c r="BB320" s="136">
        <v>0</v>
      </c>
      <c r="BC320" s="136">
        <v>0</v>
      </c>
      <c r="BD320" s="136">
        <v>0</v>
      </c>
      <c r="BE320" s="136">
        <v>0</v>
      </c>
      <c r="BF320" s="136">
        <v>0</v>
      </c>
      <c r="BG320" s="136">
        <v>0</v>
      </c>
      <c r="BH320" s="136">
        <v>0</v>
      </c>
      <c r="BI320" s="136">
        <v>0</v>
      </c>
      <c r="BJ320" s="136">
        <v>0</v>
      </c>
      <c r="BK320" s="136">
        <v>0</v>
      </c>
      <c r="BL320" s="136">
        <v>0</v>
      </c>
      <c r="BM320" s="136">
        <v>0</v>
      </c>
      <c r="BN320" s="136">
        <v>0</v>
      </c>
      <c r="BO320" s="136">
        <v>0</v>
      </c>
      <c r="BP320" s="136">
        <v>0</v>
      </c>
      <c r="BQ320" s="136">
        <v>0</v>
      </c>
      <c r="BR320" s="136">
        <v>0</v>
      </c>
      <c r="BS320" s="136">
        <v>0</v>
      </c>
      <c r="BT320" s="136">
        <v>0</v>
      </c>
      <c r="BU320" s="136">
        <v>0</v>
      </c>
      <c r="BV320" s="136">
        <v>0</v>
      </c>
      <c r="BW320" s="136">
        <v>0</v>
      </c>
      <c r="BX320" s="136">
        <v>0</v>
      </c>
      <c r="BY320" s="136">
        <v>0</v>
      </c>
      <c r="CA320" s="136" t="e">
        <v>#REF!</v>
      </c>
      <c r="CB320" s="136">
        <v>0</v>
      </c>
    </row>
    <row r="321" spans="13:80" hidden="1" x14ac:dyDescent="0.3">
      <c r="M321" s="136">
        <v>0</v>
      </c>
      <c r="N321" s="136">
        <v>0</v>
      </c>
      <c r="O321" s="136">
        <v>0</v>
      </c>
      <c r="P321" s="136">
        <v>0</v>
      </c>
      <c r="Q321" s="136">
        <v>0</v>
      </c>
      <c r="R321" s="136">
        <v>0</v>
      </c>
      <c r="S321" s="136">
        <v>0</v>
      </c>
      <c r="T321" s="136">
        <v>0</v>
      </c>
      <c r="U321" s="136">
        <v>0</v>
      </c>
      <c r="V321" s="136">
        <v>0</v>
      </c>
      <c r="W321" s="136">
        <v>0</v>
      </c>
      <c r="X321" s="136">
        <v>0</v>
      </c>
      <c r="Y321" s="136">
        <v>0</v>
      </c>
      <c r="Z321" s="136">
        <v>0</v>
      </c>
      <c r="AA321" s="136">
        <v>0</v>
      </c>
      <c r="AB321" s="136">
        <v>0</v>
      </c>
      <c r="AC321" s="136">
        <v>0</v>
      </c>
      <c r="AD321" s="136">
        <v>0</v>
      </c>
      <c r="AE321" s="136">
        <v>0</v>
      </c>
      <c r="AF321" s="136">
        <v>0</v>
      </c>
      <c r="AG321" s="136">
        <v>0</v>
      </c>
      <c r="AH321" s="136">
        <v>0</v>
      </c>
      <c r="AI321" s="136">
        <v>0</v>
      </c>
      <c r="AJ321" s="136">
        <v>0</v>
      </c>
      <c r="AK321" s="136">
        <v>0</v>
      </c>
      <c r="AL321" s="136">
        <v>0</v>
      </c>
      <c r="AM321" s="136">
        <v>0</v>
      </c>
      <c r="AN321" s="136">
        <v>0</v>
      </c>
      <c r="AO321" s="136">
        <v>0</v>
      </c>
      <c r="AP321" s="136">
        <v>0</v>
      </c>
      <c r="AQ321" s="136">
        <v>0</v>
      </c>
      <c r="AR321" s="136">
        <v>0</v>
      </c>
      <c r="AS321" s="136">
        <v>0</v>
      </c>
      <c r="AT321" s="136">
        <v>0</v>
      </c>
      <c r="AU321" s="136">
        <v>0</v>
      </c>
      <c r="AV321" s="136">
        <v>0</v>
      </c>
      <c r="AW321" s="136">
        <v>0</v>
      </c>
      <c r="AX321" s="136">
        <v>0</v>
      </c>
      <c r="AY321" s="136">
        <v>0</v>
      </c>
      <c r="AZ321" s="136">
        <v>0</v>
      </c>
      <c r="BA321" s="136">
        <v>0</v>
      </c>
      <c r="BB321" s="136">
        <v>0</v>
      </c>
      <c r="BC321" s="136">
        <v>0</v>
      </c>
      <c r="BD321" s="136">
        <v>0</v>
      </c>
      <c r="BE321" s="136">
        <v>0</v>
      </c>
      <c r="BF321" s="136">
        <v>0</v>
      </c>
      <c r="BG321" s="136">
        <v>0</v>
      </c>
      <c r="BH321" s="136">
        <v>0</v>
      </c>
      <c r="BI321" s="136">
        <v>0</v>
      </c>
      <c r="BJ321" s="136">
        <v>0</v>
      </c>
      <c r="BK321" s="136">
        <v>0</v>
      </c>
      <c r="BL321" s="136">
        <v>0</v>
      </c>
      <c r="BM321" s="136">
        <v>0</v>
      </c>
      <c r="BN321" s="136">
        <v>0</v>
      </c>
      <c r="BO321" s="136">
        <v>0</v>
      </c>
      <c r="BP321" s="136">
        <v>0</v>
      </c>
      <c r="BQ321" s="136">
        <v>0</v>
      </c>
      <c r="BR321" s="136">
        <v>0</v>
      </c>
      <c r="BS321" s="136">
        <v>0</v>
      </c>
      <c r="BT321" s="136">
        <v>0</v>
      </c>
      <c r="BU321" s="136">
        <v>0</v>
      </c>
      <c r="BV321" s="136">
        <v>0</v>
      </c>
      <c r="BW321" s="136">
        <v>0</v>
      </c>
      <c r="BX321" s="136">
        <v>0</v>
      </c>
      <c r="BY321" s="136">
        <v>0</v>
      </c>
      <c r="CA321" s="136" t="e">
        <v>#REF!</v>
      </c>
      <c r="CB321" s="136">
        <v>0</v>
      </c>
    </row>
    <row r="322" spans="13:80" hidden="1" x14ac:dyDescent="0.3">
      <c r="M322" s="136">
        <v>0</v>
      </c>
      <c r="N322" s="136">
        <v>0</v>
      </c>
      <c r="O322" s="136">
        <v>0</v>
      </c>
      <c r="P322" s="136">
        <v>0</v>
      </c>
      <c r="Q322" s="136">
        <v>0</v>
      </c>
      <c r="R322" s="136">
        <v>0</v>
      </c>
      <c r="S322" s="136">
        <v>0</v>
      </c>
      <c r="T322" s="136">
        <v>0</v>
      </c>
      <c r="U322" s="136">
        <v>0</v>
      </c>
      <c r="V322" s="136">
        <v>0</v>
      </c>
      <c r="W322" s="136">
        <v>0</v>
      </c>
      <c r="X322" s="136">
        <v>0</v>
      </c>
      <c r="Y322" s="136">
        <v>0</v>
      </c>
      <c r="Z322" s="136">
        <v>0</v>
      </c>
      <c r="AA322" s="136">
        <v>0</v>
      </c>
      <c r="AB322" s="136">
        <v>0</v>
      </c>
      <c r="AC322" s="136">
        <v>0</v>
      </c>
      <c r="AD322" s="136">
        <v>0</v>
      </c>
      <c r="AE322" s="136">
        <v>0</v>
      </c>
      <c r="AF322" s="136">
        <v>0</v>
      </c>
      <c r="AG322" s="136">
        <v>0</v>
      </c>
      <c r="AH322" s="136">
        <v>0</v>
      </c>
      <c r="AI322" s="136">
        <v>0</v>
      </c>
      <c r="AJ322" s="136">
        <v>0</v>
      </c>
      <c r="AK322" s="136">
        <v>0</v>
      </c>
      <c r="AL322" s="136">
        <v>0</v>
      </c>
      <c r="AM322" s="136">
        <v>0</v>
      </c>
      <c r="AN322" s="136">
        <v>0</v>
      </c>
      <c r="AO322" s="136">
        <v>0</v>
      </c>
      <c r="AP322" s="136">
        <v>0</v>
      </c>
      <c r="AQ322" s="136">
        <v>0</v>
      </c>
      <c r="AR322" s="136">
        <v>0</v>
      </c>
      <c r="AS322" s="136">
        <v>0</v>
      </c>
      <c r="AT322" s="136">
        <v>0</v>
      </c>
      <c r="AU322" s="136">
        <v>0</v>
      </c>
      <c r="AV322" s="136">
        <v>0</v>
      </c>
      <c r="AW322" s="136">
        <v>0</v>
      </c>
      <c r="AX322" s="136">
        <v>0</v>
      </c>
      <c r="AY322" s="136">
        <v>0</v>
      </c>
      <c r="AZ322" s="136">
        <v>0</v>
      </c>
      <c r="BA322" s="136">
        <v>0</v>
      </c>
      <c r="BB322" s="136">
        <v>0</v>
      </c>
      <c r="BC322" s="136">
        <v>0</v>
      </c>
      <c r="BD322" s="136">
        <v>0</v>
      </c>
      <c r="BE322" s="136">
        <v>0</v>
      </c>
      <c r="BF322" s="136">
        <v>0</v>
      </c>
      <c r="BG322" s="136">
        <v>0</v>
      </c>
      <c r="BH322" s="136">
        <v>0</v>
      </c>
      <c r="BI322" s="136">
        <v>0</v>
      </c>
      <c r="BJ322" s="136">
        <v>0</v>
      </c>
      <c r="BK322" s="136">
        <v>0</v>
      </c>
      <c r="BL322" s="136">
        <v>0</v>
      </c>
      <c r="BM322" s="136">
        <v>0</v>
      </c>
      <c r="BN322" s="136">
        <v>0</v>
      </c>
      <c r="BO322" s="136">
        <v>0</v>
      </c>
      <c r="BP322" s="136">
        <v>0</v>
      </c>
      <c r="BQ322" s="136">
        <v>0</v>
      </c>
      <c r="BR322" s="136">
        <v>0</v>
      </c>
      <c r="BS322" s="136">
        <v>0</v>
      </c>
      <c r="BT322" s="136">
        <v>0</v>
      </c>
      <c r="BU322" s="136">
        <v>0</v>
      </c>
      <c r="BV322" s="136">
        <v>0</v>
      </c>
      <c r="BW322" s="136">
        <v>0</v>
      </c>
      <c r="BX322" s="136">
        <v>0</v>
      </c>
      <c r="BY322" s="136">
        <v>0</v>
      </c>
      <c r="CA322" s="136" t="e">
        <v>#REF!</v>
      </c>
      <c r="CB322" s="136">
        <v>0</v>
      </c>
    </row>
    <row r="323" spans="13:80" hidden="1" x14ac:dyDescent="0.3">
      <c r="M323" s="136">
        <v>0</v>
      </c>
      <c r="N323" s="136">
        <v>0</v>
      </c>
      <c r="O323" s="136">
        <v>0</v>
      </c>
      <c r="P323" s="136">
        <v>0</v>
      </c>
      <c r="Q323" s="136">
        <v>0</v>
      </c>
      <c r="R323" s="136">
        <v>0</v>
      </c>
      <c r="S323" s="136">
        <v>0</v>
      </c>
      <c r="T323" s="136">
        <v>0</v>
      </c>
      <c r="U323" s="136">
        <v>0</v>
      </c>
      <c r="V323" s="136">
        <v>0</v>
      </c>
      <c r="W323" s="136">
        <v>0</v>
      </c>
      <c r="X323" s="136">
        <v>0</v>
      </c>
      <c r="Y323" s="136">
        <v>0</v>
      </c>
      <c r="Z323" s="136">
        <v>0</v>
      </c>
      <c r="AA323" s="136">
        <v>0</v>
      </c>
      <c r="AB323" s="136">
        <v>0</v>
      </c>
      <c r="AC323" s="136">
        <v>0</v>
      </c>
      <c r="AD323" s="136">
        <v>0</v>
      </c>
      <c r="AE323" s="136">
        <v>0</v>
      </c>
      <c r="AF323" s="136">
        <v>0</v>
      </c>
      <c r="AG323" s="136">
        <v>0</v>
      </c>
      <c r="AH323" s="136">
        <v>0</v>
      </c>
      <c r="AI323" s="136">
        <v>0</v>
      </c>
      <c r="AJ323" s="136">
        <v>0</v>
      </c>
      <c r="AK323" s="136">
        <v>0</v>
      </c>
      <c r="AL323" s="136">
        <v>0</v>
      </c>
      <c r="AM323" s="136">
        <v>0</v>
      </c>
      <c r="AN323" s="136">
        <v>0</v>
      </c>
      <c r="AO323" s="136">
        <v>0</v>
      </c>
      <c r="AP323" s="136">
        <v>0</v>
      </c>
      <c r="AQ323" s="136">
        <v>0</v>
      </c>
      <c r="AR323" s="136">
        <v>0</v>
      </c>
      <c r="AS323" s="136">
        <v>0</v>
      </c>
      <c r="AT323" s="136">
        <v>0</v>
      </c>
      <c r="AU323" s="136">
        <v>0</v>
      </c>
      <c r="AV323" s="136">
        <v>0</v>
      </c>
      <c r="AW323" s="136">
        <v>0</v>
      </c>
      <c r="AX323" s="136">
        <v>0</v>
      </c>
      <c r="AY323" s="136">
        <v>0</v>
      </c>
      <c r="AZ323" s="136">
        <v>0</v>
      </c>
      <c r="BA323" s="136">
        <v>0</v>
      </c>
      <c r="BB323" s="136">
        <v>0</v>
      </c>
      <c r="BC323" s="136">
        <v>0</v>
      </c>
      <c r="BD323" s="136">
        <v>0</v>
      </c>
      <c r="BE323" s="136">
        <v>0</v>
      </c>
      <c r="BF323" s="136">
        <v>0</v>
      </c>
      <c r="BG323" s="136">
        <v>0</v>
      </c>
      <c r="BH323" s="136">
        <v>0</v>
      </c>
      <c r="BI323" s="136">
        <v>0</v>
      </c>
      <c r="BJ323" s="136">
        <v>0</v>
      </c>
      <c r="BK323" s="136">
        <v>0</v>
      </c>
      <c r="BL323" s="136">
        <v>0</v>
      </c>
      <c r="BM323" s="136">
        <v>0</v>
      </c>
      <c r="BN323" s="136">
        <v>0</v>
      </c>
      <c r="BO323" s="136">
        <v>0</v>
      </c>
      <c r="BP323" s="136">
        <v>0</v>
      </c>
      <c r="BQ323" s="136">
        <v>0</v>
      </c>
      <c r="BR323" s="136">
        <v>0</v>
      </c>
      <c r="BS323" s="136">
        <v>0</v>
      </c>
      <c r="BT323" s="136">
        <v>0</v>
      </c>
      <c r="BU323" s="136">
        <v>0</v>
      </c>
      <c r="BV323" s="136">
        <v>0</v>
      </c>
      <c r="BW323" s="136">
        <v>0</v>
      </c>
      <c r="BX323" s="136">
        <v>0</v>
      </c>
      <c r="BY323" s="136">
        <v>0</v>
      </c>
      <c r="CA323" s="136" t="e">
        <v>#REF!</v>
      </c>
      <c r="CB323" s="136">
        <v>0</v>
      </c>
    </row>
    <row r="324" spans="13:80" hidden="1" x14ac:dyDescent="0.3">
      <c r="M324" s="136">
        <v>0</v>
      </c>
      <c r="N324" s="136">
        <v>0</v>
      </c>
      <c r="O324" s="136">
        <v>0</v>
      </c>
      <c r="P324" s="136">
        <v>0</v>
      </c>
      <c r="Q324" s="136">
        <v>0</v>
      </c>
      <c r="R324" s="136">
        <v>0</v>
      </c>
      <c r="S324" s="136">
        <v>0</v>
      </c>
      <c r="T324" s="136">
        <v>0</v>
      </c>
      <c r="U324" s="136">
        <v>0</v>
      </c>
      <c r="V324" s="136">
        <v>0</v>
      </c>
      <c r="W324" s="136">
        <v>0</v>
      </c>
      <c r="X324" s="136">
        <v>0</v>
      </c>
      <c r="Y324" s="136">
        <v>0</v>
      </c>
      <c r="Z324" s="136">
        <v>0</v>
      </c>
      <c r="AA324" s="136">
        <v>0</v>
      </c>
      <c r="AB324" s="136">
        <v>0</v>
      </c>
      <c r="AC324" s="136">
        <v>0</v>
      </c>
      <c r="AD324" s="136">
        <v>0</v>
      </c>
      <c r="AE324" s="136">
        <v>0</v>
      </c>
      <c r="AF324" s="136">
        <v>0</v>
      </c>
      <c r="AG324" s="136">
        <v>0</v>
      </c>
      <c r="AH324" s="136">
        <v>0</v>
      </c>
      <c r="AI324" s="136">
        <v>0</v>
      </c>
      <c r="AJ324" s="136">
        <v>0</v>
      </c>
      <c r="AK324" s="136">
        <v>0</v>
      </c>
      <c r="AL324" s="136">
        <v>0</v>
      </c>
      <c r="AM324" s="136">
        <v>0</v>
      </c>
      <c r="AN324" s="136">
        <v>0</v>
      </c>
      <c r="AO324" s="136">
        <v>0</v>
      </c>
      <c r="AP324" s="136">
        <v>0</v>
      </c>
      <c r="AQ324" s="136">
        <v>0</v>
      </c>
      <c r="AR324" s="136">
        <v>0</v>
      </c>
      <c r="AS324" s="136">
        <v>0</v>
      </c>
      <c r="AT324" s="136">
        <v>0</v>
      </c>
      <c r="AU324" s="136">
        <v>0</v>
      </c>
      <c r="AV324" s="136">
        <v>0</v>
      </c>
      <c r="AW324" s="136">
        <v>0</v>
      </c>
      <c r="AX324" s="136">
        <v>0</v>
      </c>
      <c r="AY324" s="136">
        <v>0</v>
      </c>
      <c r="AZ324" s="136">
        <v>0</v>
      </c>
      <c r="BA324" s="136">
        <v>0</v>
      </c>
      <c r="BB324" s="136">
        <v>0</v>
      </c>
      <c r="BC324" s="136">
        <v>0</v>
      </c>
      <c r="BD324" s="136">
        <v>0</v>
      </c>
      <c r="BE324" s="136">
        <v>0</v>
      </c>
      <c r="BF324" s="136">
        <v>0</v>
      </c>
      <c r="BG324" s="136">
        <v>0</v>
      </c>
      <c r="BH324" s="136">
        <v>0</v>
      </c>
      <c r="BI324" s="136">
        <v>0</v>
      </c>
      <c r="BJ324" s="136">
        <v>0</v>
      </c>
      <c r="BK324" s="136">
        <v>0</v>
      </c>
      <c r="BL324" s="136">
        <v>0</v>
      </c>
      <c r="BM324" s="136">
        <v>0</v>
      </c>
      <c r="BN324" s="136">
        <v>0</v>
      </c>
      <c r="BO324" s="136">
        <v>0</v>
      </c>
      <c r="BP324" s="136">
        <v>0</v>
      </c>
      <c r="BQ324" s="136">
        <v>0</v>
      </c>
      <c r="BR324" s="136">
        <v>0</v>
      </c>
      <c r="BS324" s="136">
        <v>0</v>
      </c>
      <c r="BT324" s="136">
        <v>0</v>
      </c>
      <c r="BU324" s="136">
        <v>0</v>
      </c>
      <c r="BV324" s="136">
        <v>0</v>
      </c>
      <c r="BW324" s="136">
        <v>0</v>
      </c>
      <c r="BX324" s="136">
        <v>0</v>
      </c>
      <c r="BY324" s="136">
        <v>0</v>
      </c>
      <c r="CA324" s="136" t="e">
        <v>#REF!</v>
      </c>
      <c r="CB324" s="136">
        <v>0</v>
      </c>
    </row>
    <row r="325" spans="13:80" hidden="1" x14ac:dyDescent="0.3">
      <c r="M325" s="136">
        <v>0</v>
      </c>
      <c r="N325" s="136">
        <v>0</v>
      </c>
      <c r="O325" s="136">
        <v>0</v>
      </c>
      <c r="P325" s="136">
        <v>0</v>
      </c>
      <c r="Q325" s="136">
        <v>0</v>
      </c>
      <c r="R325" s="136">
        <v>0</v>
      </c>
      <c r="S325" s="136">
        <v>0</v>
      </c>
      <c r="T325" s="136">
        <v>0</v>
      </c>
      <c r="U325" s="136">
        <v>0</v>
      </c>
      <c r="V325" s="136">
        <v>0</v>
      </c>
      <c r="W325" s="136">
        <v>0</v>
      </c>
      <c r="X325" s="136">
        <v>0</v>
      </c>
      <c r="Y325" s="136">
        <v>0</v>
      </c>
      <c r="Z325" s="136">
        <v>0</v>
      </c>
      <c r="AA325" s="136">
        <v>0</v>
      </c>
      <c r="AB325" s="136">
        <v>0</v>
      </c>
      <c r="AC325" s="136">
        <v>0</v>
      </c>
      <c r="AD325" s="136">
        <v>0</v>
      </c>
      <c r="AE325" s="136">
        <v>0</v>
      </c>
      <c r="AF325" s="136">
        <v>0</v>
      </c>
      <c r="AG325" s="136">
        <v>0</v>
      </c>
      <c r="AH325" s="136">
        <v>0</v>
      </c>
      <c r="AI325" s="136">
        <v>0</v>
      </c>
      <c r="AJ325" s="136">
        <v>0</v>
      </c>
      <c r="AK325" s="136">
        <v>0</v>
      </c>
      <c r="AL325" s="136">
        <v>0</v>
      </c>
      <c r="AM325" s="136">
        <v>0</v>
      </c>
      <c r="AN325" s="136">
        <v>0</v>
      </c>
      <c r="AO325" s="136">
        <v>0</v>
      </c>
      <c r="AP325" s="136">
        <v>0</v>
      </c>
      <c r="AQ325" s="136">
        <v>0</v>
      </c>
      <c r="AR325" s="136">
        <v>0</v>
      </c>
      <c r="AS325" s="136">
        <v>0</v>
      </c>
      <c r="AT325" s="136">
        <v>0</v>
      </c>
      <c r="AU325" s="136">
        <v>0</v>
      </c>
      <c r="AV325" s="136">
        <v>0</v>
      </c>
      <c r="AW325" s="136">
        <v>0</v>
      </c>
      <c r="AX325" s="136">
        <v>0</v>
      </c>
      <c r="AY325" s="136">
        <v>0</v>
      </c>
      <c r="AZ325" s="136">
        <v>0</v>
      </c>
      <c r="BA325" s="136">
        <v>0</v>
      </c>
      <c r="BB325" s="136">
        <v>0</v>
      </c>
      <c r="BC325" s="136">
        <v>0</v>
      </c>
      <c r="BD325" s="136">
        <v>0</v>
      </c>
      <c r="BE325" s="136">
        <v>0</v>
      </c>
      <c r="BF325" s="136">
        <v>0</v>
      </c>
      <c r="BG325" s="136">
        <v>0</v>
      </c>
      <c r="BH325" s="136">
        <v>0</v>
      </c>
      <c r="BI325" s="136">
        <v>0</v>
      </c>
      <c r="BJ325" s="136">
        <v>0</v>
      </c>
      <c r="BK325" s="136">
        <v>0</v>
      </c>
      <c r="BL325" s="136">
        <v>0</v>
      </c>
      <c r="BM325" s="136">
        <v>0</v>
      </c>
      <c r="BN325" s="136">
        <v>0</v>
      </c>
      <c r="BO325" s="136">
        <v>0</v>
      </c>
      <c r="BP325" s="136">
        <v>0</v>
      </c>
      <c r="BQ325" s="136">
        <v>0</v>
      </c>
      <c r="BR325" s="136">
        <v>0</v>
      </c>
      <c r="BS325" s="136">
        <v>0</v>
      </c>
      <c r="BT325" s="136">
        <v>0</v>
      </c>
      <c r="BU325" s="136">
        <v>0</v>
      </c>
      <c r="BV325" s="136">
        <v>0</v>
      </c>
      <c r="BW325" s="136">
        <v>0</v>
      </c>
      <c r="BX325" s="136">
        <v>0</v>
      </c>
      <c r="BY325" s="136">
        <v>0</v>
      </c>
      <c r="CA325" s="136" t="e">
        <v>#REF!</v>
      </c>
      <c r="CB325" s="136">
        <v>0</v>
      </c>
    </row>
    <row r="326" spans="13:80" hidden="1" x14ac:dyDescent="0.3">
      <c r="M326" s="136">
        <v>0</v>
      </c>
      <c r="N326" s="136">
        <v>0</v>
      </c>
      <c r="O326" s="136">
        <v>0</v>
      </c>
      <c r="P326" s="136">
        <v>0</v>
      </c>
      <c r="Q326" s="136">
        <v>0</v>
      </c>
      <c r="R326" s="136">
        <v>0</v>
      </c>
      <c r="S326" s="136">
        <v>0</v>
      </c>
      <c r="T326" s="136">
        <v>0</v>
      </c>
      <c r="U326" s="136">
        <v>0</v>
      </c>
      <c r="V326" s="136">
        <v>0</v>
      </c>
      <c r="W326" s="136">
        <v>0</v>
      </c>
      <c r="X326" s="136">
        <v>0</v>
      </c>
      <c r="Y326" s="136">
        <v>0</v>
      </c>
      <c r="Z326" s="136">
        <v>0</v>
      </c>
      <c r="AA326" s="136">
        <v>0</v>
      </c>
      <c r="AB326" s="136">
        <v>0</v>
      </c>
      <c r="AC326" s="136">
        <v>0</v>
      </c>
      <c r="AD326" s="136">
        <v>0</v>
      </c>
      <c r="AE326" s="136">
        <v>0</v>
      </c>
      <c r="AF326" s="136">
        <v>0</v>
      </c>
      <c r="AG326" s="136">
        <v>0</v>
      </c>
      <c r="AH326" s="136">
        <v>0</v>
      </c>
      <c r="AI326" s="136">
        <v>0</v>
      </c>
      <c r="AJ326" s="136">
        <v>0</v>
      </c>
      <c r="AK326" s="136">
        <v>0</v>
      </c>
      <c r="AL326" s="136">
        <v>0</v>
      </c>
      <c r="AM326" s="136">
        <v>0</v>
      </c>
      <c r="AN326" s="136">
        <v>0</v>
      </c>
      <c r="AO326" s="136">
        <v>0</v>
      </c>
      <c r="AP326" s="136">
        <v>0</v>
      </c>
      <c r="AQ326" s="136">
        <v>0</v>
      </c>
      <c r="AR326" s="136">
        <v>0</v>
      </c>
      <c r="AS326" s="136">
        <v>0</v>
      </c>
      <c r="AT326" s="136">
        <v>0</v>
      </c>
      <c r="AU326" s="136">
        <v>0</v>
      </c>
      <c r="AV326" s="136">
        <v>0</v>
      </c>
      <c r="AW326" s="136">
        <v>0</v>
      </c>
      <c r="AX326" s="136">
        <v>0</v>
      </c>
      <c r="AY326" s="136">
        <v>0</v>
      </c>
      <c r="AZ326" s="136">
        <v>0</v>
      </c>
      <c r="BA326" s="136">
        <v>0</v>
      </c>
      <c r="BB326" s="136">
        <v>0</v>
      </c>
      <c r="BC326" s="136">
        <v>0</v>
      </c>
      <c r="BD326" s="136">
        <v>0</v>
      </c>
      <c r="BE326" s="136">
        <v>0</v>
      </c>
      <c r="BF326" s="136">
        <v>0</v>
      </c>
      <c r="BG326" s="136">
        <v>0</v>
      </c>
      <c r="BH326" s="136">
        <v>0</v>
      </c>
      <c r="BI326" s="136">
        <v>0</v>
      </c>
      <c r="BJ326" s="136">
        <v>0</v>
      </c>
      <c r="BK326" s="136">
        <v>0</v>
      </c>
      <c r="BL326" s="136">
        <v>0</v>
      </c>
      <c r="BM326" s="136">
        <v>0</v>
      </c>
      <c r="BN326" s="136">
        <v>0</v>
      </c>
      <c r="BO326" s="136">
        <v>0</v>
      </c>
      <c r="BP326" s="136">
        <v>0</v>
      </c>
      <c r="BQ326" s="136">
        <v>0</v>
      </c>
      <c r="BR326" s="136">
        <v>0</v>
      </c>
      <c r="BS326" s="136">
        <v>0</v>
      </c>
      <c r="BT326" s="136">
        <v>0</v>
      </c>
      <c r="BU326" s="136">
        <v>0</v>
      </c>
      <c r="BV326" s="136">
        <v>0</v>
      </c>
      <c r="BW326" s="136">
        <v>0</v>
      </c>
      <c r="BX326" s="136">
        <v>0</v>
      </c>
      <c r="BY326" s="136">
        <v>0</v>
      </c>
      <c r="CA326" s="136" t="e">
        <v>#REF!</v>
      </c>
      <c r="CB326" s="136">
        <v>0</v>
      </c>
    </row>
    <row r="327" spans="13:80" hidden="1" x14ac:dyDescent="0.3">
      <c r="M327" s="136">
        <v>0</v>
      </c>
      <c r="N327" s="136">
        <v>0</v>
      </c>
      <c r="O327" s="136">
        <v>0</v>
      </c>
      <c r="P327" s="136">
        <v>0</v>
      </c>
      <c r="Q327" s="136">
        <v>0</v>
      </c>
      <c r="R327" s="136">
        <v>0</v>
      </c>
      <c r="S327" s="136">
        <v>0</v>
      </c>
      <c r="T327" s="136">
        <v>0</v>
      </c>
      <c r="U327" s="136">
        <v>0</v>
      </c>
      <c r="V327" s="136">
        <v>0</v>
      </c>
      <c r="W327" s="136">
        <v>0</v>
      </c>
      <c r="X327" s="136">
        <v>0</v>
      </c>
      <c r="Y327" s="136">
        <v>0</v>
      </c>
      <c r="Z327" s="136">
        <v>0</v>
      </c>
      <c r="AA327" s="136">
        <v>0</v>
      </c>
      <c r="AB327" s="136">
        <v>0</v>
      </c>
      <c r="AC327" s="136">
        <v>0</v>
      </c>
      <c r="AD327" s="136">
        <v>0</v>
      </c>
      <c r="AE327" s="136">
        <v>0</v>
      </c>
      <c r="AF327" s="136">
        <v>0</v>
      </c>
      <c r="AG327" s="136">
        <v>0</v>
      </c>
      <c r="AH327" s="136">
        <v>0</v>
      </c>
      <c r="AI327" s="136">
        <v>0</v>
      </c>
      <c r="AJ327" s="136">
        <v>0</v>
      </c>
      <c r="AK327" s="136">
        <v>0</v>
      </c>
      <c r="AL327" s="136">
        <v>0</v>
      </c>
      <c r="AM327" s="136">
        <v>0</v>
      </c>
      <c r="AN327" s="136">
        <v>0</v>
      </c>
      <c r="AO327" s="136">
        <v>0</v>
      </c>
      <c r="AP327" s="136">
        <v>0</v>
      </c>
      <c r="AQ327" s="136">
        <v>0</v>
      </c>
      <c r="AR327" s="136">
        <v>0</v>
      </c>
      <c r="AS327" s="136">
        <v>0</v>
      </c>
      <c r="AT327" s="136">
        <v>0</v>
      </c>
      <c r="AU327" s="136">
        <v>0</v>
      </c>
      <c r="AV327" s="136">
        <v>0</v>
      </c>
      <c r="AW327" s="136">
        <v>0</v>
      </c>
      <c r="AX327" s="136">
        <v>0</v>
      </c>
      <c r="AY327" s="136">
        <v>0</v>
      </c>
      <c r="AZ327" s="136">
        <v>0</v>
      </c>
      <c r="BA327" s="136">
        <v>0</v>
      </c>
      <c r="BB327" s="136">
        <v>0</v>
      </c>
      <c r="BC327" s="136">
        <v>0</v>
      </c>
      <c r="BD327" s="136">
        <v>0</v>
      </c>
      <c r="BE327" s="136">
        <v>0</v>
      </c>
      <c r="BF327" s="136">
        <v>0</v>
      </c>
      <c r="BG327" s="136">
        <v>0</v>
      </c>
      <c r="BH327" s="136">
        <v>0</v>
      </c>
      <c r="BI327" s="136">
        <v>0</v>
      </c>
      <c r="BJ327" s="136">
        <v>0</v>
      </c>
      <c r="BK327" s="136">
        <v>0</v>
      </c>
      <c r="BL327" s="136">
        <v>0</v>
      </c>
      <c r="BM327" s="136">
        <v>0</v>
      </c>
      <c r="BN327" s="136">
        <v>0</v>
      </c>
      <c r="BO327" s="136">
        <v>0</v>
      </c>
      <c r="BP327" s="136">
        <v>0</v>
      </c>
      <c r="BQ327" s="136">
        <v>0</v>
      </c>
      <c r="BR327" s="136">
        <v>0</v>
      </c>
      <c r="BS327" s="136">
        <v>0</v>
      </c>
      <c r="BT327" s="136">
        <v>0</v>
      </c>
      <c r="BU327" s="136">
        <v>0</v>
      </c>
      <c r="BV327" s="136">
        <v>0</v>
      </c>
      <c r="BW327" s="136">
        <v>0</v>
      </c>
      <c r="BX327" s="136">
        <v>0</v>
      </c>
      <c r="BY327" s="136">
        <v>0</v>
      </c>
      <c r="CA327" s="136" t="e">
        <v>#REF!</v>
      </c>
      <c r="CB327" s="136">
        <v>0</v>
      </c>
    </row>
    <row r="328" spans="13:80" hidden="1" x14ac:dyDescent="0.3">
      <c r="M328" s="136">
        <v>0</v>
      </c>
      <c r="N328" s="136">
        <v>0</v>
      </c>
      <c r="O328" s="136">
        <v>0</v>
      </c>
      <c r="P328" s="136">
        <v>0</v>
      </c>
      <c r="Q328" s="136">
        <v>0</v>
      </c>
      <c r="R328" s="136">
        <v>0</v>
      </c>
      <c r="S328" s="136">
        <v>0</v>
      </c>
      <c r="T328" s="136">
        <v>0</v>
      </c>
      <c r="U328" s="136">
        <v>0</v>
      </c>
      <c r="V328" s="136">
        <v>0</v>
      </c>
      <c r="W328" s="136">
        <v>0</v>
      </c>
      <c r="X328" s="136">
        <v>0</v>
      </c>
      <c r="Y328" s="136">
        <v>0</v>
      </c>
      <c r="Z328" s="136">
        <v>0</v>
      </c>
      <c r="AA328" s="136">
        <v>0</v>
      </c>
      <c r="AB328" s="136">
        <v>0</v>
      </c>
      <c r="AC328" s="136">
        <v>0</v>
      </c>
      <c r="AD328" s="136">
        <v>0</v>
      </c>
      <c r="AE328" s="136">
        <v>0</v>
      </c>
      <c r="AF328" s="136">
        <v>0</v>
      </c>
      <c r="AG328" s="136">
        <v>0</v>
      </c>
      <c r="AH328" s="136">
        <v>0</v>
      </c>
      <c r="AI328" s="136">
        <v>0</v>
      </c>
      <c r="AJ328" s="136">
        <v>0</v>
      </c>
      <c r="AK328" s="136">
        <v>0</v>
      </c>
      <c r="AL328" s="136">
        <v>0</v>
      </c>
      <c r="AM328" s="136">
        <v>0</v>
      </c>
      <c r="AN328" s="136">
        <v>0</v>
      </c>
      <c r="AO328" s="136">
        <v>0</v>
      </c>
      <c r="AP328" s="136">
        <v>0</v>
      </c>
      <c r="AQ328" s="136">
        <v>0</v>
      </c>
      <c r="AR328" s="136">
        <v>0</v>
      </c>
      <c r="AS328" s="136">
        <v>0</v>
      </c>
      <c r="AT328" s="136">
        <v>0</v>
      </c>
      <c r="AU328" s="136">
        <v>0</v>
      </c>
      <c r="AV328" s="136">
        <v>0</v>
      </c>
      <c r="AW328" s="136">
        <v>0</v>
      </c>
      <c r="AX328" s="136">
        <v>0</v>
      </c>
      <c r="AY328" s="136">
        <v>0</v>
      </c>
      <c r="AZ328" s="136">
        <v>0</v>
      </c>
      <c r="BA328" s="136">
        <v>0</v>
      </c>
      <c r="BB328" s="136">
        <v>0</v>
      </c>
      <c r="BC328" s="136">
        <v>0</v>
      </c>
      <c r="BD328" s="136">
        <v>0</v>
      </c>
      <c r="BE328" s="136">
        <v>0</v>
      </c>
      <c r="BF328" s="136">
        <v>0</v>
      </c>
      <c r="BG328" s="136">
        <v>0</v>
      </c>
      <c r="BH328" s="136">
        <v>0</v>
      </c>
      <c r="BI328" s="136">
        <v>0</v>
      </c>
      <c r="BJ328" s="136">
        <v>0</v>
      </c>
      <c r="BK328" s="136">
        <v>0</v>
      </c>
      <c r="BL328" s="136">
        <v>0</v>
      </c>
      <c r="BM328" s="136">
        <v>0</v>
      </c>
      <c r="BN328" s="136">
        <v>0</v>
      </c>
      <c r="BO328" s="136">
        <v>0</v>
      </c>
      <c r="BP328" s="136">
        <v>0</v>
      </c>
      <c r="BQ328" s="136">
        <v>0</v>
      </c>
      <c r="BR328" s="136">
        <v>0</v>
      </c>
      <c r="BS328" s="136">
        <v>0</v>
      </c>
      <c r="BT328" s="136">
        <v>0</v>
      </c>
      <c r="BU328" s="136">
        <v>0</v>
      </c>
      <c r="BV328" s="136">
        <v>0</v>
      </c>
      <c r="BW328" s="136">
        <v>0</v>
      </c>
      <c r="BX328" s="136">
        <v>0</v>
      </c>
      <c r="BY328" s="136">
        <v>0</v>
      </c>
      <c r="CA328" s="136" t="e">
        <v>#REF!</v>
      </c>
      <c r="CB328" s="136">
        <v>0</v>
      </c>
    </row>
    <row r="329" spans="13:80" hidden="1" x14ac:dyDescent="0.3">
      <c r="M329" s="136">
        <v>0</v>
      </c>
      <c r="N329" s="136">
        <v>0</v>
      </c>
      <c r="O329" s="136">
        <v>0</v>
      </c>
      <c r="P329" s="136">
        <v>0</v>
      </c>
      <c r="Q329" s="136">
        <v>0</v>
      </c>
      <c r="R329" s="136">
        <v>0</v>
      </c>
      <c r="S329" s="136">
        <v>0</v>
      </c>
      <c r="T329" s="136">
        <v>0</v>
      </c>
      <c r="U329" s="136">
        <v>0</v>
      </c>
      <c r="V329" s="136">
        <v>0</v>
      </c>
      <c r="W329" s="136">
        <v>0</v>
      </c>
      <c r="X329" s="136">
        <v>0</v>
      </c>
      <c r="Y329" s="136">
        <v>0</v>
      </c>
      <c r="Z329" s="136">
        <v>0</v>
      </c>
      <c r="AA329" s="136">
        <v>0</v>
      </c>
      <c r="AB329" s="136">
        <v>0</v>
      </c>
      <c r="AC329" s="136">
        <v>0</v>
      </c>
      <c r="AD329" s="136">
        <v>0</v>
      </c>
      <c r="AE329" s="136">
        <v>0</v>
      </c>
      <c r="AF329" s="136">
        <v>0</v>
      </c>
      <c r="AG329" s="136">
        <v>0</v>
      </c>
      <c r="AH329" s="136">
        <v>0</v>
      </c>
      <c r="AI329" s="136">
        <v>0</v>
      </c>
      <c r="AJ329" s="136">
        <v>0</v>
      </c>
      <c r="AK329" s="136">
        <v>0</v>
      </c>
      <c r="AL329" s="136">
        <v>0</v>
      </c>
      <c r="AM329" s="136">
        <v>0</v>
      </c>
      <c r="AN329" s="136">
        <v>0</v>
      </c>
      <c r="AO329" s="136">
        <v>0</v>
      </c>
      <c r="AP329" s="136">
        <v>0</v>
      </c>
      <c r="AQ329" s="136">
        <v>0</v>
      </c>
      <c r="AR329" s="136">
        <v>0</v>
      </c>
      <c r="AS329" s="136">
        <v>0</v>
      </c>
      <c r="AT329" s="136">
        <v>0</v>
      </c>
      <c r="AU329" s="136">
        <v>0</v>
      </c>
      <c r="AV329" s="136">
        <v>0</v>
      </c>
      <c r="AW329" s="136">
        <v>0</v>
      </c>
      <c r="AX329" s="136">
        <v>0</v>
      </c>
      <c r="AY329" s="136">
        <v>0</v>
      </c>
      <c r="AZ329" s="136">
        <v>0</v>
      </c>
      <c r="BA329" s="136">
        <v>0</v>
      </c>
      <c r="BB329" s="136">
        <v>0</v>
      </c>
      <c r="BC329" s="136">
        <v>0</v>
      </c>
      <c r="BD329" s="136">
        <v>0</v>
      </c>
      <c r="BE329" s="136">
        <v>0</v>
      </c>
      <c r="BF329" s="136">
        <v>0</v>
      </c>
      <c r="BG329" s="136">
        <v>0</v>
      </c>
      <c r="BH329" s="136">
        <v>0</v>
      </c>
      <c r="BI329" s="136">
        <v>0</v>
      </c>
      <c r="BJ329" s="136">
        <v>0</v>
      </c>
      <c r="BK329" s="136">
        <v>0</v>
      </c>
      <c r="BL329" s="136">
        <v>0</v>
      </c>
      <c r="BM329" s="136">
        <v>0</v>
      </c>
      <c r="BN329" s="136">
        <v>0</v>
      </c>
      <c r="BO329" s="136">
        <v>0</v>
      </c>
      <c r="BP329" s="136">
        <v>0</v>
      </c>
      <c r="BQ329" s="136">
        <v>0</v>
      </c>
      <c r="BR329" s="136">
        <v>0</v>
      </c>
      <c r="BS329" s="136">
        <v>0</v>
      </c>
      <c r="BT329" s="136">
        <v>0</v>
      </c>
      <c r="BU329" s="136">
        <v>0</v>
      </c>
      <c r="BV329" s="136">
        <v>0</v>
      </c>
      <c r="BW329" s="136">
        <v>0</v>
      </c>
      <c r="BX329" s="136">
        <v>0</v>
      </c>
      <c r="BY329" s="136">
        <v>0</v>
      </c>
      <c r="CA329" s="136" t="e">
        <v>#REF!</v>
      </c>
      <c r="CB329" s="136">
        <v>0</v>
      </c>
    </row>
    <row r="330" spans="13:80" hidden="1" x14ac:dyDescent="0.3">
      <c r="M330" s="136">
        <v>-359624</v>
      </c>
      <c r="N330" s="136">
        <v>0</v>
      </c>
      <c r="O330" s="136">
        <v>0</v>
      </c>
      <c r="P330" s="136">
        <v>0</v>
      </c>
      <c r="Q330" s="136">
        <v>0</v>
      </c>
      <c r="R330" s="136">
        <v>157530</v>
      </c>
      <c r="S330" s="136">
        <v>0</v>
      </c>
      <c r="T330" s="136">
        <v>0</v>
      </c>
      <c r="U330" s="136">
        <v>0</v>
      </c>
      <c r="V330" s="136">
        <v>0</v>
      </c>
      <c r="W330" s="136">
        <v>0</v>
      </c>
      <c r="X330" s="136">
        <v>0</v>
      </c>
      <c r="Y330" s="136">
        <v>0</v>
      </c>
      <c r="Z330" s="136">
        <v>0</v>
      </c>
      <c r="AA330" s="136">
        <v>0</v>
      </c>
      <c r="AB330" s="136">
        <v>0</v>
      </c>
      <c r="AC330" s="136">
        <v>0</v>
      </c>
      <c r="AD330" s="136">
        <v>0</v>
      </c>
      <c r="AE330" s="136">
        <v>0</v>
      </c>
      <c r="AF330" s="136">
        <v>0</v>
      </c>
      <c r="AG330" s="136">
        <v>0</v>
      </c>
      <c r="AH330" s="136">
        <v>0</v>
      </c>
      <c r="AI330" s="136">
        <v>0</v>
      </c>
      <c r="AJ330" s="136">
        <v>0</v>
      </c>
      <c r="AK330" s="136">
        <v>0</v>
      </c>
      <c r="AL330" s="136">
        <v>0</v>
      </c>
      <c r="AM330" s="136">
        <v>0</v>
      </c>
      <c r="AN330" s="136">
        <v>0</v>
      </c>
      <c r="AO330" s="136">
        <v>0</v>
      </c>
      <c r="AP330" s="136">
        <v>0</v>
      </c>
      <c r="AQ330" s="136">
        <v>-210979</v>
      </c>
      <c r="AR330" s="136">
        <v>0</v>
      </c>
      <c r="AS330" s="136">
        <v>0</v>
      </c>
      <c r="AT330" s="136">
        <v>0</v>
      </c>
      <c r="AU330" s="136">
        <v>0</v>
      </c>
      <c r="AV330" s="136">
        <v>-80929</v>
      </c>
      <c r="AW330" s="136">
        <v>0</v>
      </c>
      <c r="AX330" s="136">
        <v>0</v>
      </c>
      <c r="AY330" s="136">
        <v>0</v>
      </c>
      <c r="AZ330" s="136">
        <v>0</v>
      </c>
      <c r="BA330" s="136">
        <v>-35099</v>
      </c>
      <c r="BB330" s="136">
        <v>0</v>
      </c>
      <c r="BC330" s="136">
        <v>0</v>
      </c>
      <c r="BD330" s="136">
        <v>0</v>
      </c>
      <c r="BE330" s="136">
        <v>0</v>
      </c>
      <c r="BF330" s="136">
        <v>-845011</v>
      </c>
      <c r="BG330" s="136">
        <v>0</v>
      </c>
      <c r="BH330" s="136">
        <v>0</v>
      </c>
      <c r="BI330" s="136">
        <v>0</v>
      </c>
      <c r="BJ330" s="136">
        <v>0</v>
      </c>
      <c r="BK330" s="136">
        <v>-2169203</v>
      </c>
      <c r="BL330" s="136">
        <v>0</v>
      </c>
      <c r="BM330" s="136">
        <v>0</v>
      </c>
      <c r="BN330" s="136">
        <v>0</v>
      </c>
      <c r="BO330" s="136">
        <v>0</v>
      </c>
      <c r="BP330" s="136">
        <v>0</v>
      </c>
      <c r="BQ330" s="136">
        <v>0</v>
      </c>
      <c r="BR330" s="136">
        <v>0</v>
      </c>
      <c r="BS330" s="136">
        <v>0</v>
      </c>
      <c r="BT330" s="136">
        <v>0</v>
      </c>
      <c r="BU330" s="136">
        <v>-202094</v>
      </c>
      <c r="BV330" s="136">
        <v>0</v>
      </c>
      <c r="BW330" s="136">
        <v>0</v>
      </c>
      <c r="BX330" s="136">
        <v>0</v>
      </c>
      <c r="BY330" s="136">
        <v>3341221</v>
      </c>
      <c r="CA330" s="136" t="e">
        <v>#REF!</v>
      </c>
      <c r="CB330" s="136">
        <v>0</v>
      </c>
    </row>
    <row r="331" spans="13:80" hidden="1" x14ac:dyDescent="0.3">
      <c r="M331" s="136">
        <v>-359624</v>
      </c>
      <c r="N331" s="136">
        <v>0</v>
      </c>
      <c r="O331" s="136">
        <v>0</v>
      </c>
      <c r="P331" s="136">
        <v>0</v>
      </c>
      <c r="Q331" s="136">
        <v>0</v>
      </c>
      <c r="R331" s="136">
        <v>157530</v>
      </c>
      <c r="S331" s="136">
        <v>0</v>
      </c>
      <c r="T331" s="136">
        <v>0</v>
      </c>
      <c r="U331" s="136">
        <v>0</v>
      </c>
      <c r="V331" s="136">
        <v>0</v>
      </c>
      <c r="W331" s="136">
        <v>0</v>
      </c>
      <c r="X331" s="136">
        <v>0</v>
      </c>
      <c r="Y331" s="136">
        <v>0</v>
      </c>
      <c r="Z331" s="136">
        <v>0</v>
      </c>
      <c r="AA331" s="136">
        <v>0</v>
      </c>
      <c r="AB331" s="136">
        <v>0</v>
      </c>
      <c r="AC331" s="136">
        <v>0</v>
      </c>
      <c r="AD331" s="136">
        <v>0</v>
      </c>
      <c r="AE331" s="136">
        <v>0</v>
      </c>
      <c r="AF331" s="136">
        <v>0</v>
      </c>
      <c r="AG331" s="136">
        <v>0</v>
      </c>
      <c r="AH331" s="136">
        <v>0</v>
      </c>
      <c r="AI331" s="136">
        <v>0</v>
      </c>
      <c r="AJ331" s="136">
        <v>0</v>
      </c>
      <c r="AK331" s="136">
        <v>0</v>
      </c>
      <c r="AL331" s="136">
        <v>0</v>
      </c>
      <c r="AM331" s="136">
        <v>0</v>
      </c>
      <c r="AN331" s="136">
        <v>0</v>
      </c>
      <c r="AO331" s="136">
        <v>0</v>
      </c>
      <c r="AP331" s="136">
        <v>0</v>
      </c>
      <c r="AQ331" s="136">
        <v>-210979</v>
      </c>
      <c r="AR331" s="136">
        <v>0</v>
      </c>
      <c r="AS331" s="136">
        <v>0</v>
      </c>
      <c r="AT331" s="136">
        <v>0</v>
      </c>
      <c r="AU331" s="136">
        <v>0</v>
      </c>
      <c r="AV331" s="136">
        <v>-80929</v>
      </c>
      <c r="AW331" s="136">
        <v>0</v>
      </c>
      <c r="AX331" s="136">
        <v>0</v>
      </c>
      <c r="AY331" s="136">
        <v>0</v>
      </c>
      <c r="AZ331" s="136">
        <v>0</v>
      </c>
      <c r="BA331" s="136">
        <v>-35099</v>
      </c>
      <c r="BB331" s="136">
        <v>0</v>
      </c>
      <c r="BC331" s="136">
        <v>0</v>
      </c>
      <c r="BD331" s="136">
        <v>0</v>
      </c>
      <c r="BE331" s="136">
        <v>0</v>
      </c>
      <c r="BF331" s="136">
        <v>-845011</v>
      </c>
      <c r="BG331" s="136">
        <v>0</v>
      </c>
      <c r="BH331" s="136">
        <v>0</v>
      </c>
      <c r="BI331" s="136">
        <v>0</v>
      </c>
      <c r="BJ331" s="136">
        <v>0</v>
      </c>
      <c r="BK331" s="136">
        <v>-2169203</v>
      </c>
      <c r="BL331" s="136">
        <v>0</v>
      </c>
      <c r="BM331" s="136">
        <v>0</v>
      </c>
      <c r="BN331" s="136">
        <v>0</v>
      </c>
      <c r="BO331" s="136">
        <v>0</v>
      </c>
      <c r="BP331" s="136">
        <v>0</v>
      </c>
      <c r="BQ331" s="136">
        <v>0</v>
      </c>
      <c r="BR331" s="136">
        <v>0</v>
      </c>
      <c r="BS331" s="136">
        <v>0</v>
      </c>
      <c r="BT331" s="136">
        <v>0</v>
      </c>
      <c r="BU331" s="136">
        <v>-202094</v>
      </c>
      <c r="BV331" s="136">
        <v>0</v>
      </c>
      <c r="BW331" s="136">
        <v>0</v>
      </c>
      <c r="BX331" s="136">
        <v>0</v>
      </c>
      <c r="BY331" s="136">
        <v>3341221</v>
      </c>
      <c r="CA331" s="136" t="e">
        <v>#REF!</v>
      </c>
      <c r="CB331" s="136">
        <v>0</v>
      </c>
    </row>
    <row r="332" spans="13:80" hidden="1" x14ac:dyDescent="0.3">
      <c r="M332" s="136">
        <v>0</v>
      </c>
      <c r="N332" s="136">
        <v>0</v>
      </c>
      <c r="O332" s="136">
        <v>0</v>
      </c>
      <c r="P332" s="136">
        <v>0</v>
      </c>
      <c r="Q332" s="136">
        <v>0</v>
      </c>
      <c r="R332" s="136">
        <v>0</v>
      </c>
      <c r="S332" s="136">
        <v>0</v>
      </c>
      <c r="T332" s="136">
        <v>0</v>
      </c>
      <c r="U332" s="136">
        <v>0</v>
      </c>
      <c r="V332" s="136">
        <v>0</v>
      </c>
      <c r="W332" s="136">
        <v>0</v>
      </c>
      <c r="X332" s="136">
        <v>0</v>
      </c>
      <c r="Y332" s="136">
        <v>0</v>
      </c>
      <c r="Z332" s="136">
        <v>0</v>
      </c>
      <c r="AA332" s="136">
        <v>0</v>
      </c>
      <c r="AB332" s="136">
        <v>0</v>
      </c>
      <c r="AC332" s="136">
        <v>0</v>
      </c>
      <c r="AD332" s="136">
        <v>0</v>
      </c>
      <c r="AE332" s="136">
        <v>0</v>
      </c>
      <c r="AF332" s="136">
        <v>0</v>
      </c>
      <c r="AG332" s="136">
        <v>0</v>
      </c>
      <c r="AH332" s="136">
        <v>0</v>
      </c>
      <c r="AI332" s="136">
        <v>0</v>
      </c>
      <c r="AJ332" s="136">
        <v>0</v>
      </c>
      <c r="AK332" s="136">
        <v>0</v>
      </c>
      <c r="AL332" s="136">
        <v>0</v>
      </c>
      <c r="AM332" s="136">
        <v>0</v>
      </c>
      <c r="AN332" s="136">
        <v>0</v>
      </c>
      <c r="AO332" s="136">
        <v>0</v>
      </c>
      <c r="AP332" s="136">
        <v>0</v>
      </c>
      <c r="AQ332" s="136">
        <v>0</v>
      </c>
      <c r="AR332" s="136">
        <v>0</v>
      </c>
      <c r="AS332" s="136">
        <v>0</v>
      </c>
      <c r="AT332" s="136">
        <v>0</v>
      </c>
      <c r="AU332" s="136">
        <v>0</v>
      </c>
      <c r="AV332" s="136">
        <v>0</v>
      </c>
      <c r="AW332" s="136">
        <v>0</v>
      </c>
      <c r="AX332" s="136">
        <v>0</v>
      </c>
      <c r="AY332" s="136">
        <v>0</v>
      </c>
      <c r="AZ332" s="136">
        <v>0</v>
      </c>
      <c r="BA332" s="136">
        <v>0</v>
      </c>
      <c r="BB332" s="136">
        <v>0</v>
      </c>
      <c r="BC332" s="136">
        <v>0</v>
      </c>
      <c r="BD332" s="136">
        <v>0</v>
      </c>
      <c r="BE332" s="136">
        <v>0</v>
      </c>
      <c r="BF332" s="136">
        <v>0</v>
      </c>
      <c r="BG332" s="136">
        <v>0</v>
      </c>
      <c r="BH332" s="136">
        <v>0</v>
      </c>
      <c r="BI332" s="136">
        <v>0</v>
      </c>
      <c r="BJ332" s="136">
        <v>0</v>
      </c>
      <c r="BK332" s="136">
        <v>0</v>
      </c>
      <c r="BL332" s="136">
        <v>0</v>
      </c>
      <c r="BM332" s="136">
        <v>0</v>
      </c>
      <c r="BN332" s="136">
        <v>0</v>
      </c>
      <c r="BO332" s="136">
        <v>0</v>
      </c>
      <c r="BP332" s="136">
        <v>0</v>
      </c>
      <c r="BQ332" s="136">
        <v>0</v>
      </c>
      <c r="BR332" s="136">
        <v>0</v>
      </c>
      <c r="BS332" s="136">
        <v>0</v>
      </c>
      <c r="BT332" s="136">
        <v>0</v>
      </c>
      <c r="BU332" s="136">
        <v>0</v>
      </c>
      <c r="BV332" s="136">
        <v>0</v>
      </c>
      <c r="BW332" s="136">
        <v>0</v>
      </c>
      <c r="BX332" s="136">
        <v>0</v>
      </c>
      <c r="BY332" s="136">
        <v>0</v>
      </c>
      <c r="CA332" s="136" t="e">
        <v>#REF!</v>
      </c>
      <c r="CB332" s="136">
        <v>0</v>
      </c>
    </row>
    <row r="333" spans="13:80" hidden="1" x14ac:dyDescent="0.3">
      <c r="M333" s="136">
        <v>0</v>
      </c>
      <c r="N333" s="136">
        <v>0</v>
      </c>
      <c r="O333" s="136">
        <v>0</v>
      </c>
      <c r="P333" s="136">
        <v>0</v>
      </c>
      <c r="Q333" s="136">
        <v>0</v>
      </c>
      <c r="R333" s="136">
        <v>0</v>
      </c>
      <c r="S333" s="136">
        <v>0</v>
      </c>
      <c r="T333" s="136">
        <v>0</v>
      </c>
      <c r="U333" s="136">
        <v>0</v>
      </c>
      <c r="V333" s="136">
        <v>0</v>
      </c>
      <c r="W333" s="136">
        <v>0</v>
      </c>
      <c r="X333" s="136">
        <v>0</v>
      </c>
      <c r="Y333" s="136">
        <v>0</v>
      </c>
      <c r="Z333" s="136">
        <v>0</v>
      </c>
      <c r="AA333" s="136">
        <v>0</v>
      </c>
      <c r="AB333" s="136">
        <v>0</v>
      </c>
      <c r="AC333" s="136">
        <v>0</v>
      </c>
      <c r="AD333" s="136">
        <v>0</v>
      </c>
      <c r="AE333" s="136">
        <v>0</v>
      </c>
      <c r="AF333" s="136">
        <v>0</v>
      </c>
      <c r="AG333" s="136">
        <v>0</v>
      </c>
      <c r="AH333" s="136">
        <v>0</v>
      </c>
      <c r="AI333" s="136">
        <v>0</v>
      </c>
      <c r="AJ333" s="136">
        <v>0</v>
      </c>
      <c r="AK333" s="136">
        <v>0</v>
      </c>
      <c r="AL333" s="136">
        <v>0</v>
      </c>
      <c r="AM333" s="136">
        <v>0</v>
      </c>
      <c r="AN333" s="136">
        <v>0</v>
      </c>
      <c r="AO333" s="136">
        <v>0</v>
      </c>
      <c r="AP333" s="136">
        <v>0</v>
      </c>
      <c r="AQ333" s="136">
        <v>0</v>
      </c>
      <c r="AR333" s="136">
        <v>0</v>
      </c>
      <c r="AS333" s="136">
        <v>0</v>
      </c>
      <c r="AT333" s="136">
        <v>0</v>
      </c>
      <c r="AU333" s="136">
        <v>0</v>
      </c>
      <c r="AV333" s="136">
        <v>0</v>
      </c>
      <c r="AW333" s="136">
        <v>0</v>
      </c>
      <c r="AX333" s="136">
        <v>0</v>
      </c>
      <c r="AY333" s="136">
        <v>0</v>
      </c>
      <c r="AZ333" s="136">
        <v>0</v>
      </c>
      <c r="BA333" s="136">
        <v>0</v>
      </c>
      <c r="BB333" s="136">
        <v>0</v>
      </c>
      <c r="BC333" s="136">
        <v>0</v>
      </c>
      <c r="BD333" s="136">
        <v>0</v>
      </c>
      <c r="BE333" s="136">
        <v>0</v>
      </c>
      <c r="BF333" s="136">
        <v>0</v>
      </c>
      <c r="BG333" s="136">
        <v>0</v>
      </c>
      <c r="BH333" s="136">
        <v>0</v>
      </c>
      <c r="BI333" s="136">
        <v>0</v>
      </c>
      <c r="BJ333" s="136">
        <v>0</v>
      </c>
      <c r="BK333" s="136">
        <v>0</v>
      </c>
      <c r="BL333" s="136">
        <v>0</v>
      </c>
      <c r="BM333" s="136">
        <v>0</v>
      </c>
      <c r="BN333" s="136">
        <v>0</v>
      </c>
      <c r="BO333" s="136">
        <v>0</v>
      </c>
      <c r="BP333" s="136">
        <v>0</v>
      </c>
      <c r="BQ333" s="136">
        <v>0</v>
      </c>
      <c r="BR333" s="136">
        <v>0</v>
      </c>
      <c r="BS333" s="136">
        <v>0</v>
      </c>
      <c r="BT333" s="136">
        <v>0</v>
      </c>
      <c r="BU333" s="136">
        <v>0</v>
      </c>
      <c r="BV333" s="136">
        <v>0</v>
      </c>
      <c r="BW333" s="136">
        <v>0</v>
      </c>
      <c r="BX333" s="136">
        <v>0</v>
      </c>
      <c r="BY333" s="136">
        <v>0</v>
      </c>
      <c r="CA333" s="136" t="e">
        <v>#REF!</v>
      </c>
      <c r="CB333" s="136">
        <v>0</v>
      </c>
    </row>
    <row r="334" spans="13:80" hidden="1" x14ac:dyDescent="0.3">
      <c r="M334" s="136">
        <v>0</v>
      </c>
      <c r="N334" s="136">
        <v>0</v>
      </c>
      <c r="O334" s="136">
        <v>0</v>
      </c>
      <c r="P334" s="136">
        <v>0</v>
      </c>
      <c r="Q334" s="136">
        <v>0</v>
      </c>
      <c r="R334" s="136">
        <v>0</v>
      </c>
      <c r="S334" s="136">
        <v>0</v>
      </c>
      <c r="T334" s="136">
        <v>0</v>
      </c>
      <c r="U334" s="136">
        <v>0</v>
      </c>
      <c r="V334" s="136">
        <v>0</v>
      </c>
      <c r="W334" s="136">
        <v>0</v>
      </c>
      <c r="X334" s="136">
        <v>0</v>
      </c>
      <c r="Y334" s="136">
        <v>0</v>
      </c>
      <c r="Z334" s="136">
        <v>0</v>
      </c>
      <c r="AA334" s="136">
        <v>0</v>
      </c>
      <c r="AB334" s="136">
        <v>0</v>
      </c>
      <c r="AC334" s="136">
        <v>0</v>
      </c>
      <c r="AD334" s="136">
        <v>0</v>
      </c>
      <c r="AE334" s="136">
        <v>0</v>
      </c>
      <c r="AF334" s="136">
        <v>0</v>
      </c>
      <c r="AG334" s="136">
        <v>0</v>
      </c>
      <c r="AH334" s="136">
        <v>0</v>
      </c>
      <c r="AI334" s="136">
        <v>0</v>
      </c>
      <c r="AJ334" s="136">
        <v>0</v>
      </c>
      <c r="AK334" s="136">
        <v>0</v>
      </c>
      <c r="AL334" s="136">
        <v>0</v>
      </c>
      <c r="AM334" s="136">
        <v>0</v>
      </c>
      <c r="AN334" s="136">
        <v>0</v>
      </c>
      <c r="AO334" s="136">
        <v>0</v>
      </c>
      <c r="AP334" s="136">
        <v>0</v>
      </c>
      <c r="AQ334" s="136">
        <v>0</v>
      </c>
      <c r="AR334" s="136">
        <v>0</v>
      </c>
      <c r="AS334" s="136">
        <v>0</v>
      </c>
      <c r="AT334" s="136">
        <v>0</v>
      </c>
      <c r="AU334" s="136">
        <v>0</v>
      </c>
      <c r="AV334" s="136">
        <v>0</v>
      </c>
      <c r="AW334" s="136">
        <v>0</v>
      </c>
      <c r="AX334" s="136">
        <v>0</v>
      </c>
      <c r="AY334" s="136">
        <v>0</v>
      </c>
      <c r="AZ334" s="136">
        <v>0</v>
      </c>
      <c r="BA334" s="136">
        <v>0</v>
      </c>
      <c r="BB334" s="136">
        <v>0</v>
      </c>
      <c r="BC334" s="136">
        <v>0</v>
      </c>
      <c r="BD334" s="136">
        <v>0</v>
      </c>
      <c r="BE334" s="136">
        <v>0</v>
      </c>
      <c r="BF334" s="136">
        <v>0</v>
      </c>
      <c r="BG334" s="136">
        <v>0</v>
      </c>
      <c r="BH334" s="136">
        <v>0</v>
      </c>
      <c r="BI334" s="136">
        <v>0</v>
      </c>
      <c r="BJ334" s="136">
        <v>0</v>
      </c>
      <c r="BK334" s="136">
        <v>0</v>
      </c>
      <c r="BL334" s="136">
        <v>0</v>
      </c>
      <c r="BM334" s="136">
        <v>0</v>
      </c>
      <c r="BN334" s="136">
        <v>0</v>
      </c>
      <c r="BO334" s="136">
        <v>0</v>
      </c>
      <c r="BP334" s="136">
        <v>0</v>
      </c>
      <c r="BQ334" s="136">
        <v>0</v>
      </c>
      <c r="BR334" s="136">
        <v>0</v>
      </c>
      <c r="BS334" s="136">
        <v>0</v>
      </c>
      <c r="BT334" s="136">
        <v>0</v>
      </c>
      <c r="BU334" s="136">
        <v>0</v>
      </c>
      <c r="BV334" s="136">
        <v>0</v>
      </c>
      <c r="BW334" s="136">
        <v>0</v>
      </c>
      <c r="BX334" s="136">
        <v>0</v>
      </c>
      <c r="BY334" s="136">
        <v>0</v>
      </c>
      <c r="CA334" s="136" t="e">
        <v>#REF!</v>
      </c>
      <c r="CB334" s="136">
        <v>0</v>
      </c>
    </row>
    <row r="335" spans="13:80" hidden="1" x14ac:dyDescent="0.3">
      <c r="M335" s="136">
        <v>0</v>
      </c>
      <c r="N335" s="136">
        <v>0</v>
      </c>
      <c r="O335" s="136">
        <v>0</v>
      </c>
      <c r="P335" s="136">
        <v>0</v>
      </c>
      <c r="Q335" s="136">
        <v>0</v>
      </c>
      <c r="R335" s="136">
        <v>0</v>
      </c>
      <c r="S335" s="136">
        <v>0</v>
      </c>
      <c r="T335" s="136">
        <v>0</v>
      </c>
      <c r="U335" s="136">
        <v>0</v>
      </c>
      <c r="V335" s="136">
        <v>0</v>
      </c>
      <c r="W335" s="136">
        <v>0</v>
      </c>
      <c r="X335" s="136">
        <v>0</v>
      </c>
      <c r="Y335" s="136">
        <v>0</v>
      </c>
      <c r="Z335" s="136">
        <v>0</v>
      </c>
      <c r="AA335" s="136">
        <v>0</v>
      </c>
      <c r="AB335" s="136">
        <v>0</v>
      </c>
      <c r="AC335" s="136">
        <v>0</v>
      </c>
      <c r="AD335" s="136">
        <v>0</v>
      </c>
      <c r="AE335" s="136">
        <v>0</v>
      </c>
      <c r="AF335" s="136">
        <v>0</v>
      </c>
      <c r="AG335" s="136">
        <v>0</v>
      </c>
      <c r="AH335" s="136">
        <v>0</v>
      </c>
      <c r="AI335" s="136">
        <v>0</v>
      </c>
      <c r="AJ335" s="136">
        <v>0</v>
      </c>
      <c r="AK335" s="136">
        <v>0</v>
      </c>
      <c r="AL335" s="136">
        <v>0</v>
      </c>
      <c r="AM335" s="136">
        <v>0</v>
      </c>
      <c r="AN335" s="136">
        <v>0</v>
      </c>
      <c r="AO335" s="136">
        <v>0</v>
      </c>
      <c r="AP335" s="136">
        <v>0</v>
      </c>
      <c r="AQ335" s="136">
        <v>0</v>
      </c>
      <c r="AR335" s="136">
        <v>0</v>
      </c>
      <c r="AS335" s="136">
        <v>0</v>
      </c>
      <c r="AT335" s="136">
        <v>0</v>
      </c>
      <c r="AU335" s="136">
        <v>0</v>
      </c>
      <c r="AV335" s="136">
        <v>0</v>
      </c>
      <c r="AW335" s="136">
        <v>0</v>
      </c>
      <c r="AX335" s="136">
        <v>0</v>
      </c>
      <c r="AY335" s="136">
        <v>0</v>
      </c>
      <c r="AZ335" s="136">
        <v>0</v>
      </c>
      <c r="BA335" s="136">
        <v>0</v>
      </c>
      <c r="BB335" s="136">
        <v>0</v>
      </c>
      <c r="BC335" s="136">
        <v>0</v>
      </c>
      <c r="BD335" s="136">
        <v>0</v>
      </c>
      <c r="BE335" s="136">
        <v>0</v>
      </c>
      <c r="BF335" s="136">
        <v>0</v>
      </c>
      <c r="BG335" s="136">
        <v>0</v>
      </c>
      <c r="BH335" s="136">
        <v>0</v>
      </c>
      <c r="BI335" s="136">
        <v>0</v>
      </c>
      <c r="BJ335" s="136">
        <v>0</v>
      </c>
      <c r="BK335" s="136">
        <v>0</v>
      </c>
      <c r="BL335" s="136">
        <v>0</v>
      </c>
      <c r="BM335" s="136">
        <v>0</v>
      </c>
      <c r="BN335" s="136">
        <v>0</v>
      </c>
      <c r="BO335" s="136">
        <v>0</v>
      </c>
      <c r="BP335" s="136">
        <v>0</v>
      </c>
      <c r="BQ335" s="136">
        <v>0</v>
      </c>
      <c r="BR335" s="136">
        <v>0</v>
      </c>
      <c r="BS335" s="136">
        <v>0</v>
      </c>
      <c r="BT335" s="136">
        <v>0</v>
      </c>
      <c r="BU335" s="136">
        <v>0</v>
      </c>
      <c r="BV335" s="136">
        <v>0</v>
      </c>
      <c r="BW335" s="136">
        <v>0</v>
      </c>
      <c r="BX335" s="136">
        <v>0</v>
      </c>
      <c r="BY335" s="136">
        <v>0</v>
      </c>
      <c r="CA335" s="136" t="e">
        <v>#REF!</v>
      </c>
      <c r="CB335" s="136">
        <v>0</v>
      </c>
    </row>
    <row r="336" spans="13:80" hidden="1" x14ac:dyDescent="0.3">
      <c r="M336" s="136">
        <v>0</v>
      </c>
      <c r="N336" s="136">
        <v>0</v>
      </c>
      <c r="O336" s="136">
        <v>0</v>
      </c>
      <c r="P336" s="136">
        <v>0</v>
      </c>
      <c r="Q336" s="136">
        <v>0</v>
      </c>
      <c r="R336" s="136">
        <v>0</v>
      </c>
      <c r="S336" s="136">
        <v>0</v>
      </c>
      <c r="T336" s="136">
        <v>0</v>
      </c>
      <c r="U336" s="136">
        <v>0</v>
      </c>
      <c r="V336" s="136">
        <v>0</v>
      </c>
      <c r="W336" s="136">
        <v>-156198</v>
      </c>
      <c r="X336" s="136">
        <v>0</v>
      </c>
      <c r="Y336" s="136">
        <v>0</v>
      </c>
      <c r="Z336" s="136">
        <v>0</v>
      </c>
      <c r="AA336" s="136">
        <v>0</v>
      </c>
      <c r="AB336" s="136">
        <v>0</v>
      </c>
      <c r="AC336" s="136">
        <v>0</v>
      </c>
      <c r="AD336" s="136">
        <v>0</v>
      </c>
      <c r="AE336" s="136">
        <v>0</v>
      </c>
      <c r="AF336" s="136">
        <v>0</v>
      </c>
      <c r="AG336" s="136">
        <v>0</v>
      </c>
      <c r="AH336" s="136">
        <v>0</v>
      </c>
      <c r="AI336" s="136">
        <v>0</v>
      </c>
      <c r="AJ336" s="136">
        <v>0</v>
      </c>
      <c r="AK336" s="136">
        <v>0</v>
      </c>
      <c r="AL336" s="136">
        <v>0</v>
      </c>
      <c r="AM336" s="136">
        <v>0</v>
      </c>
      <c r="AN336" s="136">
        <v>0</v>
      </c>
      <c r="AO336" s="136">
        <v>0</v>
      </c>
      <c r="AP336" s="136">
        <v>0</v>
      </c>
      <c r="AQ336" s="136">
        <v>-700516</v>
      </c>
      <c r="AR336" s="136">
        <v>0</v>
      </c>
      <c r="AS336" s="136">
        <v>0</v>
      </c>
      <c r="AT336" s="136">
        <v>0</v>
      </c>
      <c r="AU336" s="136">
        <v>0</v>
      </c>
      <c r="AV336" s="136">
        <v>0</v>
      </c>
      <c r="AW336" s="136">
        <v>0</v>
      </c>
      <c r="AX336" s="136">
        <v>0</v>
      </c>
      <c r="AY336" s="136">
        <v>0</v>
      </c>
      <c r="AZ336" s="136">
        <v>0</v>
      </c>
      <c r="BA336" s="136">
        <v>-163674</v>
      </c>
      <c r="BB336" s="136">
        <v>0</v>
      </c>
      <c r="BC336" s="136">
        <v>0</v>
      </c>
      <c r="BD336" s="136">
        <v>0</v>
      </c>
      <c r="BE336" s="136">
        <v>0</v>
      </c>
      <c r="BF336" s="136">
        <v>-83639</v>
      </c>
      <c r="BG336" s="136">
        <v>0</v>
      </c>
      <c r="BH336" s="136">
        <v>0</v>
      </c>
      <c r="BI336" s="136">
        <v>0</v>
      </c>
      <c r="BJ336" s="136">
        <v>0</v>
      </c>
      <c r="BK336" s="136">
        <v>0</v>
      </c>
      <c r="BL336" s="136">
        <v>0</v>
      </c>
      <c r="BM336" s="136">
        <v>0</v>
      </c>
      <c r="BN336" s="136">
        <v>0</v>
      </c>
      <c r="BO336" s="136">
        <v>0</v>
      </c>
      <c r="BP336" s="136">
        <v>0</v>
      </c>
      <c r="BQ336" s="136">
        <v>0</v>
      </c>
      <c r="BR336" s="136">
        <v>0</v>
      </c>
      <c r="BS336" s="136">
        <v>0</v>
      </c>
      <c r="BT336" s="136">
        <v>0</v>
      </c>
      <c r="BU336" s="136">
        <v>-156198</v>
      </c>
      <c r="BV336" s="136">
        <v>0</v>
      </c>
      <c r="BW336" s="136">
        <v>0</v>
      </c>
      <c r="BX336" s="136">
        <v>0</v>
      </c>
      <c r="BY336" s="136">
        <v>947829</v>
      </c>
      <c r="CA336" s="136" t="e">
        <v>#REF!</v>
      </c>
      <c r="CB336" s="136">
        <v>0</v>
      </c>
    </row>
    <row r="337" spans="13:80" hidden="1" x14ac:dyDescent="0.3">
      <c r="M337" s="136">
        <v>0</v>
      </c>
      <c r="N337" s="136">
        <v>0</v>
      </c>
      <c r="O337" s="136">
        <v>0</v>
      </c>
      <c r="P337" s="136">
        <v>0</v>
      </c>
      <c r="Q337" s="136">
        <v>0</v>
      </c>
      <c r="R337" s="136">
        <v>0</v>
      </c>
      <c r="S337" s="136">
        <v>0</v>
      </c>
      <c r="T337" s="136">
        <v>0</v>
      </c>
      <c r="U337" s="136">
        <v>0</v>
      </c>
      <c r="V337" s="136">
        <v>0</v>
      </c>
      <c r="W337" s="136">
        <v>-156198</v>
      </c>
      <c r="X337" s="136">
        <v>0</v>
      </c>
      <c r="Y337" s="136">
        <v>0</v>
      </c>
      <c r="Z337" s="136">
        <v>0</v>
      </c>
      <c r="AA337" s="136">
        <v>0</v>
      </c>
      <c r="AB337" s="136">
        <v>0</v>
      </c>
      <c r="AC337" s="136">
        <v>0</v>
      </c>
      <c r="AD337" s="136">
        <v>0</v>
      </c>
      <c r="AE337" s="136">
        <v>0</v>
      </c>
      <c r="AF337" s="136">
        <v>0</v>
      </c>
      <c r="AG337" s="136">
        <v>0</v>
      </c>
      <c r="AH337" s="136">
        <v>0</v>
      </c>
      <c r="AI337" s="136">
        <v>0</v>
      </c>
      <c r="AJ337" s="136">
        <v>0</v>
      </c>
      <c r="AK337" s="136">
        <v>0</v>
      </c>
      <c r="AL337" s="136">
        <v>0</v>
      </c>
      <c r="AM337" s="136">
        <v>0</v>
      </c>
      <c r="AN337" s="136">
        <v>0</v>
      </c>
      <c r="AO337" s="136">
        <v>0</v>
      </c>
      <c r="AP337" s="136">
        <v>0</v>
      </c>
      <c r="AQ337" s="136">
        <v>-700516</v>
      </c>
      <c r="AR337" s="136">
        <v>0</v>
      </c>
      <c r="AS337" s="136">
        <v>0</v>
      </c>
      <c r="AT337" s="136">
        <v>0</v>
      </c>
      <c r="AU337" s="136">
        <v>0</v>
      </c>
      <c r="AV337" s="136">
        <v>0</v>
      </c>
      <c r="AW337" s="136">
        <v>0</v>
      </c>
      <c r="AX337" s="136">
        <v>0</v>
      </c>
      <c r="AY337" s="136">
        <v>0</v>
      </c>
      <c r="AZ337" s="136">
        <v>0</v>
      </c>
      <c r="BA337" s="136">
        <v>-163674</v>
      </c>
      <c r="BB337" s="136">
        <v>0</v>
      </c>
      <c r="BC337" s="136">
        <v>0</v>
      </c>
      <c r="BD337" s="136">
        <v>0</v>
      </c>
      <c r="BE337" s="136">
        <v>0</v>
      </c>
      <c r="BF337" s="136">
        <v>-83639</v>
      </c>
      <c r="BG337" s="136">
        <v>0</v>
      </c>
      <c r="BH337" s="136">
        <v>0</v>
      </c>
      <c r="BI337" s="136">
        <v>0</v>
      </c>
      <c r="BJ337" s="136">
        <v>0</v>
      </c>
      <c r="BK337" s="136">
        <v>0</v>
      </c>
      <c r="BL337" s="136">
        <v>0</v>
      </c>
      <c r="BM337" s="136">
        <v>0</v>
      </c>
      <c r="BN337" s="136">
        <v>0</v>
      </c>
      <c r="BO337" s="136">
        <v>0</v>
      </c>
      <c r="BP337" s="136">
        <v>0</v>
      </c>
      <c r="BQ337" s="136">
        <v>0</v>
      </c>
      <c r="BR337" s="136">
        <v>0</v>
      </c>
      <c r="BS337" s="136">
        <v>0</v>
      </c>
      <c r="BT337" s="136">
        <v>0</v>
      </c>
      <c r="BU337" s="136">
        <v>-156198</v>
      </c>
      <c r="BV337" s="136">
        <v>0</v>
      </c>
      <c r="BW337" s="136">
        <v>0</v>
      </c>
      <c r="BX337" s="136">
        <v>0</v>
      </c>
      <c r="BY337" s="136">
        <v>947829</v>
      </c>
      <c r="CA337" s="136" t="e">
        <v>#REF!</v>
      </c>
      <c r="CB337" s="136">
        <v>0</v>
      </c>
    </row>
    <row r="338" spans="13:80" hidden="1" x14ac:dyDescent="0.3">
      <c r="M338" s="136">
        <v>0</v>
      </c>
      <c r="N338" s="136">
        <v>0</v>
      </c>
      <c r="O338" s="136">
        <v>0</v>
      </c>
      <c r="P338" s="136">
        <v>0</v>
      </c>
      <c r="Q338" s="136">
        <v>0</v>
      </c>
      <c r="R338" s="136">
        <v>0</v>
      </c>
      <c r="S338" s="136">
        <v>0</v>
      </c>
      <c r="T338" s="136">
        <v>0</v>
      </c>
      <c r="U338" s="136">
        <v>0</v>
      </c>
      <c r="V338" s="136">
        <v>0</v>
      </c>
      <c r="W338" s="136">
        <v>0</v>
      </c>
      <c r="X338" s="136">
        <v>0</v>
      </c>
      <c r="Y338" s="136">
        <v>0</v>
      </c>
      <c r="Z338" s="136">
        <v>0</v>
      </c>
      <c r="AA338" s="136">
        <v>0</v>
      </c>
      <c r="AB338" s="136">
        <v>0</v>
      </c>
      <c r="AC338" s="136">
        <v>0</v>
      </c>
      <c r="AD338" s="136">
        <v>0</v>
      </c>
      <c r="AE338" s="136">
        <v>0</v>
      </c>
      <c r="AF338" s="136">
        <v>0</v>
      </c>
      <c r="AG338" s="136">
        <v>0</v>
      </c>
      <c r="AH338" s="136">
        <v>0</v>
      </c>
      <c r="AI338" s="136">
        <v>0</v>
      </c>
      <c r="AJ338" s="136">
        <v>0</v>
      </c>
      <c r="AK338" s="136">
        <v>0</v>
      </c>
      <c r="AL338" s="136">
        <v>0</v>
      </c>
      <c r="AM338" s="136">
        <v>0</v>
      </c>
      <c r="AN338" s="136">
        <v>0</v>
      </c>
      <c r="AO338" s="136">
        <v>0</v>
      </c>
      <c r="AP338" s="136">
        <v>0</v>
      </c>
      <c r="AQ338" s="136">
        <v>0</v>
      </c>
      <c r="AR338" s="136">
        <v>0</v>
      </c>
      <c r="AS338" s="136">
        <v>0</v>
      </c>
      <c r="AT338" s="136">
        <v>0</v>
      </c>
      <c r="AU338" s="136">
        <v>0</v>
      </c>
      <c r="AV338" s="136">
        <v>0</v>
      </c>
      <c r="AW338" s="136">
        <v>0</v>
      </c>
      <c r="AX338" s="136">
        <v>0</v>
      </c>
      <c r="AY338" s="136">
        <v>0</v>
      </c>
      <c r="AZ338" s="136">
        <v>0</v>
      </c>
      <c r="BA338" s="136">
        <v>0</v>
      </c>
      <c r="BB338" s="136">
        <v>0</v>
      </c>
      <c r="BC338" s="136">
        <v>0</v>
      </c>
      <c r="BD338" s="136">
        <v>0</v>
      </c>
      <c r="BE338" s="136">
        <v>0</v>
      </c>
      <c r="BF338" s="136">
        <v>0</v>
      </c>
      <c r="BG338" s="136">
        <v>0</v>
      </c>
      <c r="BH338" s="136">
        <v>0</v>
      </c>
      <c r="BI338" s="136">
        <v>0</v>
      </c>
      <c r="BJ338" s="136">
        <v>0</v>
      </c>
      <c r="BK338" s="136">
        <v>0</v>
      </c>
      <c r="BL338" s="136">
        <v>0</v>
      </c>
      <c r="BM338" s="136">
        <v>0</v>
      </c>
      <c r="BN338" s="136">
        <v>0</v>
      </c>
      <c r="BO338" s="136">
        <v>0</v>
      </c>
      <c r="BP338" s="136">
        <v>0</v>
      </c>
      <c r="BQ338" s="136">
        <v>0</v>
      </c>
      <c r="BR338" s="136">
        <v>0</v>
      </c>
      <c r="BS338" s="136">
        <v>0</v>
      </c>
      <c r="BT338" s="136">
        <v>0</v>
      </c>
      <c r="BU338" s="136">
        <v>0</v>
      </c>
      <c r="BV338" s="136">
        <v>0</v>
      </c>
      <c r="BW338" s="136">
        <v>0</v>
      </c>
      <c r="BX338" s="136">
        <v>0</v>
      </c>
      <c r="BY338" s="136">
        <v>0</v>
      </c>
      <c r="CA338" s="136" t="e">
        <v>#REF!</v>
      </c>
      <c r="CB338" s="136">
        <v>0</v>
      </c>
    </row>
    <row r="339" spans="13:80" hidden="1" x14ac:dyDescent="0.3">
      <c r="M339" s="136">
        <v>125523</v>
      </c>
      <c r="N339" s="136">
        <v>0</v>
      </c>
      <c r="O339" s="136">
        <v>0</v>
      </c>
      <c r="P339" s="136">
        <v>0</v>
      </c>
      <c r="Q339" s="136">
        <v>0</v>
      </c>
      <c r="R339" s="136">
        <v>-182676</v>
      </c>
      <c r="S339" s="136">
        <v>0</v>
      </c>
      <c r="T339" s="136">
        <v>0</v>
      </c>
      <c r="U339" s="136">
        <v>0</v>
      </c>
      <c r="V339" s="136">
        <v>0</v>
      </c>
      <c r="W339" s="136">
        <v>0</v>
      </c>
      <c r="X339" s="136">
        <v>0</v>
      </c>
      <c r="Y339" s="136">
        <v>0</v>
      </c>
      <c r="Z339" s="136">
        <v>0</v>
      </c>
      <c r="AA339" s="136">
        <v>0</v>
      </c>
      <c r="AB339" s="136">
        <v>0</v>
      </c>
      <c r="AC339" s="136">
        <v>0</v>
      </c>
      <c r="AD339" s="136">
        <v>0</v>
      </c>
      <c r="AE339" s="136">
        <v>0</v>
      </c>
      <c r="AF339" s="136">
        <v>0</v>
      </c>
      <c r="AG339" s="136">
        <v>-283854</v>
      </c>
      <c r="AH339" s="136">
        <v>0</v>
      </c>
      <c r="AI339" s="136">
        <v>0</v>
      </c>
      <c r="AJ339" s="136">
        <v>0</v>
      </c>
      <c r="AK339" s="136">
        <v>0</v>
      </c>
      <c r="AL339" s="136">
        <v>0</v>
      </c>
      <c r="AM339" s="136">
        <v>0</v>
      </c>
      <c r="AN339" s="136">
        <v>0</v>
      </c>
      <c r="AO339" s="136">
        <v>0</v>
      </c>
      <c r="AP339" s="136">
        <v>0</v>
      </c>
      <c r="AQ339" s="136">
        <v>0</v>
      </c>
      <c r="AR339" s="136">
        <v>0</v>
      </c>
      <c r="AS339" s="136">
        <v>0</v>
      </c>
      <c r="AT339" s="136">
        <v>0</v>
      </c>
      <c r="AU339" s="136">
        <v>0</v>
      </c>
      <c r="AV339" s="136">
        <v>0</v>
      </c>
      <c r="AW339" s="136">
        <v>0</v>
      </c>
      <c r="AX339" s="136">
        <v>0</v>
      </c>
      <c r="AY339" s="136">
        <v>0</v>
      </c>
      <c r="AZ339" s="136">
        <v>0</v>
      </c>
      <c r="BA339" s="136">
        <v>0</v>
      </c>
      <c r="BB339" s="136">
        <v>0</v>
      </c>
      <c r="BC339" s="136">
        <v>0</v>
      </c>
      <c r="BD339" s="136">
        <v>0</v>
      </c>
      <c r="BE339" s="136">
        <v>0</v>
      </c>
      <c r="BF339" s="136">
        <v>0</v>
      </c>
      <c r="BG339" s="136">
        <v>0</v>
      </c>
      <c r="BH339" s="136">
        <v>0</v>
      </c>
      <c r="BI339" s="136">
        <v>0</v>
      </c>
      <c r="BJ339" s="136">
        <v>0</v>
      </c>
      <c r="BK339" s="136">
        <v>0</v>
      </c>
      <c r="BL339" s="136">
        <v>0</v>
      </c>
      <c r="BM339" s="136">
        <v>0</v>
      </c>
      <c r="BN339" s="136">
        <v>0</v>
      </c>
      <c r="BO339" s="136">
        <v>0</v>
      </c>
      <c r="BP339" s="136">
        <v>0</v>
      </c>
      <c r="BQ339" s="136">
        <v>0</v>
      </c>
      <c r="BR339" s="136">
        <v>0</v>
      </c>
      <c r="BS339" s="136">
        <v>0</v>
      </c>
      <c r="BT339" s="136">
        <v>0</v>
      </c>
      <c r="BU339" s="136">
        <v>-57153</v>
      </c>
      <c r="BV339" s="136">
        <v>0</v>
      </c>
      <c r="BW339" s="136">
        <v>0</v>
      </c>
      <c r="BX339" s="136">
        <v>0</v>
      </c>
      <c r="BY339" s="136">
        <v>283854</v>
      </c>
      <c r="CA339" s="136" t="e">
        <v>#REF!</v>
      </c>
      <c r="CB339" s="136">
        <v>0</v>
      </c>
    </row>
    <row r="340" spans="13:80" hidden="1" x14ac:dyDescent="0.3">
      <c r="M340" s="136">
        <v>125523</v>
      </c>
      <c r="N340" s="136">
        <v>0</v>
      </c>
      <c r="O340" s="136">
        <v>0</v>
      </c>
      <c r="P340" s="136">
        <v>0</v>
      </c>
      <c r="Q340" s="136">
        <v>0</v>
      </c>
      <c r="R340" s="136">
        <v>-182676</v>
      </c>
      <c r="S340" s="136">
        <v>0</v>
      </c>
      <c r="T340" s="136">
        <v>0</v>
      </c>
      <c r="U340" s="136">
        <v>0</v>
      </c>
      <c r="V340" s="136">
        <v>0</v>
      </c>
      <c r="W340" s="136">
        <v>0</v>
      </c>
      <c r="X340" s="136">
        <v>0</v>
      </c>
      <c r="Y340" s="136">
        <v>0</v>
      </c>
      <c r="Z340" s="136">
        <v>0</v>
      </c>
      <c r="AA340" s="136">
        <v>0</v>
      </c>
      <c r="AB340" s="136">
        <v>0</v>
      </c>
      <c r="AC340" s="136">
        <v>0</v>
      </c>
      <c r="AD340" s="136">
        <v>0</v>
      </c>
      <c r="AE340" s="136">
        <v>0</v>
      </c>
      <c r="AF340" s="136">
        <v>0</v>
      </c>
      <c r="AG340" s="136">
        <v>-283854</v>
      </c>
      <c r="AH340" s="136">
        <v>0</v>
      </c>
      <c r="AI340" s="136">
        <v>0</v>
      </c>
      <c r="AJ340" s="136">
        <v>0</v>
      </c>
      <c r="AK340" s="136">
        <v>0</v>
      </c>
      <c r="AL340" s="136">
        <v>0</v>
      </c>
      <c r="AM340" s="136">
        <v>0</v>
      </c>
      <c r="AN340" s="136">
        <v>0</v>
      </c>
      <c r="AO340" s="136">
        <v>0</v>
      </c>
      <c r="AP340" s="136">
        <v>0</v>
      </c>
      <c r="AQ340" s="136">
        <v>0</v>
      </c>
      <c r="AR340" s="136">
        <v>0</v>
      </c>
      <c r="AS340" s="136">
        <v>0</v>
      </c>
      <c r="AT340" s="136">
        <v>0</v>
      </c>
      <c r="AU340" s="136">
        <v>0</v>
      </c>
      <c r="AV340" s="136">
        <v>0</v>
      </c>
      <c r="AW340" s="136">
        <v>0</v>
      </c>
      <c r="AX340" s="136">
        <v>0</v>
      </c>
      <c r="AY340" s="136">
        <v>0</v>
      </c>
      <c r="AZ340" s="136">
        <v>0</v>
      </c>
      <c r="BA340" s="136">
        <v>0</v>
      </c>
      <c r="BB340" s="136">
        <v>0</v>
      </c>
      <c r="BC340" s="136">
        <v>0</v>
      </c>
      <c r="BD340" s="136">
        <v>0</v>
      </c>
      <c r="BE340" s="136">
        <v>0</v>
      </c>
      <c r="BF340" s="136">
        <v>0</v>
      </c>
      <c r="BG340" s="136">
        <v>0</v>
      </c>
      <c r="BH340" s="136">
        <v>0</v>
      </c>
      <c r="BI340" s="136">
        <v>0</v>
      </c>
      <c r="BJ340" s="136">
        <v>0</v>
      </c>
      <c r="BK340" s="136">
        <v>0</v>
      </c>
      <c r="BL340" s="136">
        <v>0</v>
      </c>
      <c r="BM340" s="136">
        <v>0</v>
      </c>
      <c r="BN340" s="136">
        <v>0</v>
      </c>
      <c r="BO340" s="136">
        <v>0</v>
      </c>
      <c r="BP340" s="136">
        <v>0</v>
      </c>
      <c r="BQ340" s="136">
        <v>0</v>
      </c>
      <c r="BR340" s="136">
        <v>0</v>
      </c>
      <c r="BS340" s="136">
        <v>0</v>
      </c>
      <c r="BT340" s="136">
        <v>0</v>
      </c>
      <c r="BU340" s="136">
        <v>-57153</v>
      </c>
      <c r="BV340" s="136">
        <v>0</v>
      </c>
      <c r="BW340" s="136">
        <v>0</v>
      </c>
      <c r="BX340" s="136">
        <v>0</v>
      </c>
      <c r="BY340" s="136">
        <v>283854</v>
      </c>
      <c r="CA340" s="136" t="e">
        <v>#REF!</v>
      </c>
      <c r="CB340" s="136">
        <v>0</v>
      </c>
    </row>
    <row r="341" spans="13:80" hidden="1" x14ac:dyDescent="0.3">
      <c r="M341" s="136">
        <v>0</v>
      </c>
      <c r="N341" s="136">
        <v>0</v>
      </c>
      <c r="O341" s="136">
        <v>0</v>
      </c>
      <c r="P341" s="136">
        <v>0</v>
      </c>
      <c r="Q341" s="136">
        <v>0</v>
      </c>
      <c r="R341" s="136">
        <v>0</v>
      </c>
      <c r="S341" s="136">
        <v>0</v>
      </c>
      <c r="T341" s="136">
        <v>0</v>
      </c>
      <c r="U341" s="136">
        <v>0</v>
      </c>
      <c r="V341" s="136">
        <v>0</v>
      </c>
      <c r="W341" s="136">
        <v>0</v>
      </c>
      <c r="X341" s="136">
        <v>0</v>
      </c>
      <c r="Y341" s="136">
        <v>0</v>
      </c>
      <c r="Z341" s="136">
        <v>0</v>
      </c>
      <c r="AA341" s="136">
        <v>0</v>
      </c>
      <c r="AB341" s="136">
        <v>0</v>
      </c>
      <c r="AC341" s="136">
        <v>0</v>
      </c>
      <c r="AD341" s="136">
        <v>0</v>
      </c>
      <c r="AE341" s="136">
        <v>0</v>
      </c>
      <c r="AF341" s="136">
        <v>0</v>
      </c>
      <c r="AG341" s="136">
        <v>0</v>
      </c>
      <c r="AH341" s="136">
        <v>0</v>
      </c>
      <c r="AI341" s="136">
        <v>0</v>
      </c>
      <c r="AJ341" s="136">
        <v>0</v>
      </c>
      <c r="AK341" s="136">
        <v>0</v>
      </c>
      <c r="AL341" s="136">
        <v>0</v>
      </c>
      <c r="AM341" s="136">
        <v>0</v>
      </c>
      <c r="AN341" s="136">
        <v>0</v>
      </c>
      <c r="AO341" s="136">
        <v>0</v>
      </c>
      <c r="AP341" s="136">
        <v>0</v>
      </c>
      <c r="AQ341" s="136">
        <v>0</v>
      </c>
      <c r="AR341" s="136">
        <v>0</v>
      </c>
      <c r="AS341" s="136">
        <v>0</v>
      </c>
      <c r="AT341" s="136">
        <v>0</v>
      </c>
      <c r="AU341" s="136">
        <v>0</v>
      </c>
      <c r="AV341" s="136">
        <v>0</v>
      </c>
      <c r="AW341" s="136">
        <v>0</v>
      </c>
      <c r="AX341" s="136">
        <v>0</v>
      </c>
      <c r="AY341" s="136">
        <v>0</v>
      </c>
      <c r="AZ341" s="136">
        <v>0</v>
      </c>
      <c r="BA341" s="136">
        <v>0</v>
      </c>
      <c r="BB341" s="136">
        <v>0</v>
      </c>
      <c r="BC341" s="136">
        <v>0</v>
      </c>
      <c r="BD341" s="136">
        <v>0</v>
      </c>
      <c r="BE341" s="136">
        <v>0</v>
      </c>
      <c r="BF341" s="136">
        <v>0</v>
      </c>
      <c r="BG341" s="136">
        <v>0</v>
      </c>
      <c r="BH341" s="136">
        <v>0</v>
      </c>
      <c r="BI341" s="136">
        <v>0</v>
      </c>
      <c r="BJ341" s="136">
        <v>0</v>
      </c>
      <c r="BK341" s="136">
        <v>0</v>
      </c>
      <c r="BL341" s="136">
        <v>0</v>
      </c>
      <c r="BM341" s="136">
        <v>0</v>
      </c>
      <c r="BN341" s="136">
        <v>0</v>
      </c>
      <c r="BO341" s="136">
        <v>0</v>
      </c>
      <c r="BP341" s="136">
        <v>0</v>
      </c>
      <c r="BQ341" s="136">
        <v>0</v>
      </c>
      <c r="BR341" s="136">
        <v>0</v>
      </c>
      <c r="BS341" s="136">
        <v>0</v>
      </c>
      <c r="BT341" s="136">
        <v>0</v>
      </c>
      <c r="BU341" s="136">
        <v>0</v>
      </c>
      <c r="BV341" s="136">
        <v>0</v>
      </c>
      <c r="BW341" s="136">
        <v>0</v>
      </c>
      <c r="BX341" s="136">
        <v>0</v>
      </c>
      <c r="BY341" s="136">
        <v>0</v>
      </c>
      <c r="CA341" s="136" t="e">
        <v>#REF!</v>
      </c>
      <c r="CB341" s="136">
        <v>0</v>
      </c>
    </row>
    <row r="342" spans="13:80" hidden="1" x14ac:dyDescent="0.3">
      <c r="M342" s="136">
        <v>0</v>
      </c>
      <c r="N342" s="136">
        <v>0</v>
      </c>
      <c r="O342" s="136">
        <v>0</v>
      </c>
      <c r="P342" s="136">
        <v>0</v>
      </c>
      <c r="Q342" s="136">
        <v>0</v>
      </c>
      <c r="R342" s="136">
        <v>9095</v>
      </c>
      <c r="S342" s="136">
        <v>0</v>
      </c>
      <c r="T342" s="136">
        <v>0</v>
      </c>
      <c r="U342" s="136">
        <v>0</v>
      </c>
      <c r="V342" s="136">
        <v>0</v>
      </c>
      <c r="W342" s="136">
        <v>0</v>
      </c>
      <c r="X342" s="136">
        <v>0</v>
      </c>
      <c r="Y342" s="136">
        <v>0</v>
      </c>
      <c r="Z342" s="136">
        <v>0</v>
      </c>
      <c r="AA342" s="136">
        <v>0</v>
      </c>
      <c r="AB342" s="136">
        <v>0</v>
      </c>
      <c r="AC342" s="136">
        <v>0</v>
      </c>
      <c r="AD342" s="136">
        <v>0</v>
      </c>
      <c r="AE342" s="136">
        <v>0</v>
      </c>
      <c r="AF342" s="136">
        <v>0</v>
      </c>
      <c r="AG342" s="136">
        <v>0</v>
      </c>
      <c r="AH342" s="136">
        <v>0</v>
      </c>
      <c r="AI342" s="136">
        <v>0</v>
      </c>
      <c r="AJ342" s="136">
        <v>0</v>
      </c>
      <c r="AK342" s="136">
        <v>0</v>
      </c>
      <c r="AL342" s="136">
        <v>0</v>
      </c>
      <c r="AM342" s="136">
        <v>0</v>
      </c>
      <c r="AN342" s="136">
        <v>0</v>
      </c>
      <c r="AO342" s="136">
        <v>0</v>
      </c>
      <c r="AP342" s="136">
        <v>0</v>
      </c>
      <c r="AQ342" s="136">
        <v>0</v>
      </c>
      <c r="AR342" s="136">
        <v>0</v>
      </c>
      <c r="AS342" s="136">
        <v>0</v>
      </c>
      <c r="AT342" s="136">
        <v>0</v>
      </c>
      <c r="AU342" s="136">
        <v>0</v>
      </c>
      <c r="AV342" s="136">
        <v>0</v>
      </c>
      <c r="AW342" s="136">
        <v>0</v>
      </c>
      <c r="AX342" s="136">
        <v>0</v>
      </c>
      <c r="AY342" s="136">
        <v>0</v>
      </c>
      <c r="AZ342" s="136">
        <v>0</v>
      </c>
      <c r="BA342" s="136">
        <v>0</v>
      </c>
      <c r="BB342" s="136">
        <v>0</v>
      </c>
      <c r="BC342" s="136">
        <v>0</v>
      </c>
      <c r="BD342" s="136">
        <v>0</v>
      </c>
      <c r="BE342" s="136">
        <v>0</v>
      </c>
      <c r="BF342" s="136">
        <v>0</v>
      </c>
      <c r="BG342" s="136">
        <v>0</v>
      </c>
      <c r="BH342" s="136">
        <v>0</v>
      </c>
      <c r="BI342" s="136">
        <v>0</v>
      </c>
      <c r="BJ342" s="136">
        <v>0</v>
      </c>
      <c r="BK342" s="136">
        <v>0</v>
      </c>
      <c r="BL342" s="136">
        <v>0</v>
      </c>
      <c r="BM342" s="136">
        <v>0</v>
      </c>
      <c r="BN342" s="136">
        <v>0</v>
      </c>
      <c r="BO342" s="136">
        <v>0</v>
      </c>
      <c r="BP342" s="136">
        <v>0</v>
      </c>
      <c r="BQ342" s="136">
        <v>0</v>
      </c>
      <c r="BR342" s="136">
        <v>0</v>
      </c>
      <c r="BS342" s="136">
        <v>0</v>
      </c>
      <c r="BT342" s="136">
        <v>0</v>
      </c>
      <c r="BU342" s="136">
        <v>9095</v>
      </c>
      <c r="BV342" s="136">
        <v>0</v>
      </c>
      <c r="BW342" s="136">
        <v>0</v>
      </c>
      <c r="BX342" s="136">
        <v>0</v>
      </c>
      <c r="BY342" s="136">
        <v>0</v>
      </c>
      <c r="CA342" s="136" t="e">
        <v>#REF!</v>
      </c>
      <c r="CB342" s="136">
        <v>0</v>
      </c>
    </row>
    <row r="343" spans="13:80" hidden="1" x14ac:dyDescent="0.3">
      <c r="M343" s="136">
        <v>0</v>
      </c>
      <c r="N343" s="136">
        <v>0</v>
      </c>
      <c r="O343" s="136">
        <v>0</v>
      </c>
      <c r="P343" s="136">
        <v>0</v>
      </c>
      <c r="Q343" s="136">
        <v>0</v>
      </c>
      <c r="R343" s="136">
        <v>9095</v>
      </c>
      <c r="S343" s="136">
        <v>0</v>
      </c>
      <c r="T343" s="136">
        <v>0</v>
      </c>
      <c r="U343" s="136">
        <v>0</v>
      </c>
      <c r="V343" s="136">
        <v>0</v>
      </c>
      <c r="W343" s="136">
        <v>0</v>
      </c>
      <c r="X343" s="136">
        <v>0</v>
      </c>
      <c r="Y343" s="136">
        <v>0</v>
      </c>
      <c r="Z343" s="136">
        <v>0</v>
      </c>
      <c r="AA343" s="136">
        <v>0</v>
      </c>
      <c r="AB343" s="136">
        <v>0</v>
      </c>
      <c r="AC343" s="136">
        <v>0</v>
      </c>
      <c r="AD343" s="136">
        <v>0</v>
      </c>
      <c r="AE343" s="136">
        <v>0</v>
      </c>
      <c r="AF343" s="136">
        <v>0</v>
      </c>
      <c r="AG343" s="136">
        <v>0</v>
      </c>
      <c r="AH343" s="136">
        <v>0</v>
      </c>
      <c r="AI343" s="136">
        <v>0</v>
      </c>
      <c r="AJ343" s="136">
        <v>0</v>
      </c>
      <c r="AK343" s="136">
        <v>0</v>
      </c>
      <c r="AL343" s="136">
        <v>0</v>
      </c>
      <c r="AM343" s="136">
        <v>0</v>
      </c>
      <c r="AN343" s="136">
        <v>0</v>
      </c>
      <c r="AO343" s="136">
        <v>0</v>
      </c>
      <c r="AP343" s="136">
        <v>0</v>
      </c>
      <c r="AQ343" s="136">
        <v>0</v>
      </c>
      <c r="AR343" s="136">
        <v>0</v>
      </c>
      <c r="AS343" s="136">
        <v>0</v>
      </c>
      <c r="AT343" s="136">
        <v>0</v>
      </c>
      <c r="AU343" s="136">
        <v>0</v>
      </c>
      <c r="AV343" s="136">
        <v>0</v>
      </c>
      <c r="AW343" s="136">
        <v>0</v>
      </c>
      <c r="AX343" s="136">
        <v>0</v>
      </c>
      <c r="AY343" s="136">
        <v>0</v>
      </c>
      <c r="AZ343" s="136">
        <v>0</v>
      </c>
      <c r="BA343" s="136">
        <v>0</v>
      </c>
      <c r="BB343" s="136">
        <v>0</v>
      </c>
      <c r="BC343" s="136">
        <v>0</v>
      </c>
      <c r="BD343" s="136">
        <v>0</v>
      </c>
      <c r="BE343" s="136">
        <v>0</v>
      </c>
      <c r="BF343" s="136">
        <v>0</v>
      </c>
      <c r="BG343" s="136">
        <v>0</v>
      </c>
      <c r="BH343" s="136">
        <v>0</v>
      </c>
      <c r="BI343" s="136">
        <v>0</v>
      </c>
      <c r="BJ343" s="136">
        <v>0</v>
      </c>
      <c r="BK343" s="136">
        <v>0</v>
      </c>
      <c r="BL343" s="136">
        <v>0</v>
      </c>
      <c r="BM343" s="136">
        <v>0</v>
      </c>
      <c r="BN343" s="136">
        <v>0</v>
      </c>
      <c r="BO343" s="136">
        <v>0</v>
      </c>
      <c r="BP343" s="136">
        <v>0</v>
      </c>
      <c r="BQ343" s="136">
        <v>0</v>
      </c>
      <c r="BR343" s="136">
        <v>0</v>
      </c>
      <c r="BS343" s="136">
        <v>0</v>
      </c>
      <c r="BT343" s="136">
        <v>0</v>
      </c>
      <c r="BU343" s="136">
        <v>9095</v>
      </c>
      <c r="BV343" s="136">
        <v>0</v>
      </c>
      <c r="BW343" s="136">
        <v>0</v>
      </c>
      <c r="BX343" s="136">
        <v>0</v>
      </c>
      <c r="BY343" s="136">
        <v>0</v>
      </c>
      <c r="CA343" s="136" t="e">
        <v>#REF!</v>
      </c>
      <c r="CB343" s="136">
        <v>0</v>
      </c>
    </row>
    <row r="344" spans="13:80" hidden="1" x14ac:dyDescent="0.3">
      <c r="M344" s="136">
        <v>0</v>
      </c>
      <c r="N344" s="136">
        <v>0</v>
      </c>
      <c r="O344" s="136">
        <v>0</v>
      </c>
      <c r="P344" s="136">
        <v>0</v>
      </c>
      <c r="Q344" s="136">
        <v>0</v>
      </c>
      <c r="R344" s="136">
        <v>0</v>
      </c>
      <c r="S344" s="136">
        <v>0</v>
      </c>
      <c r="T344" s="136">
        <v>0</v>
      </c>
      <c r="U344" s="136">
        <v>0</v>
      </c>
      <c r="V344" s="136">
        <v>0</v>
      </c>
      <c r="W344" s="136">
        <v>0</v>
      </c>
      <c r="X344" s="136">
        <v>0</v>
      </c>
      <c r="Y344" s="136">
        <v>0</v>
      </c>
      <c r="Z344" s="136">
        <v>0</v>
      </c>
      <c r="AA344" s="136">
        <v>0</v>
      </c>
      <c r="AB344" s="136">
        <v>0</v>
      </c>
      <c r="AC344" s="136">
        <v>0</v>
      </c>
      <c r="AD344" s="136">
        <v>0</v>
      </c>
      <c r="AE344" s="136">
        <v>0</v>
      </c>
      <c r="AF344" s="136">
        <v>0</v>
      </c>
      <c r="AG344" s="136">
        <v>0</v>
      </c>
      <c r="AH344" s="136">
        <v>0</v>
      </c>
      <c r="AI344" s="136">
        <v>0</v>
      </c>
      <c r="AJ344" s="136">
        <v>0</v>
      </c>
      <c r="AK344" s="136">
        <v>0</v>
      </c>
      <c r="AL344" s="136">
        <v>0</v>
      </c>
      <c r="AM344" s="136">
        <v>0</v>
      </c>
      <c r="AN344" s="136">
        <v>0</v>
      </c>
      <c r="AO344" s="136">
        <v>0</v>
      </c>
      <c r="AP344" s="136">
        <v>0</v>
      </c>
      <c r="AQ344" s="136">
        <v>0</v>
      </c>
      <c r="AR344" s="136">
        <v>0</v>
      </c>
      <c r="AS344" s="136">
        <v>0</v>
      </c>
      <c r="AT344" s="136">
        <v>0</v>
      </c>
      <c r="AU344" s="136">
        <v>0</v>
      </c>
      <c r="AV344" s="136">
        <v>0</v>
      </c>
      <c r="AW344" s="136">
        <v>0</v>
      </c>
      <c r="AX344" s="136">
        <v>0</v>
      </c>
      <c r="AY344" s="136">
        <v>0</v>
      </c>
      <c r="AZ344" s="136">
        <v>0</v>
      </c>
      <c r="BA344" s="136">
        <v>0</v>
      </c>
      <c r="BB344" s="136">
        <v>0</v>
      </c>
      <c r="BC344" s="136">
        <v>0</v>
      </c>
      <c r="BD344" s="136">
        <v>0</v>
      </c>
      <c r="BE344" s="136">
        <v>0</v>
      </c>
      <c r="BF344" s="136">
        <v>0</v>
      </c>
      <c r="BG344" s="136">
        <v>0</v>
      </c>
      <c r="BH344" s="136">
        <v>0</v>
      </c>
      <c r="BI344" s="136">
        <v>0</v>
      </c>
      <c r="BJ344" s="136">
        <v>0</v>
      </c>
      <c r="BK344" s="136">
        <v>0</v>
      </c>
      <c r="BL344" s="136">
        <v>0</v>
      </c>
      <c r="BM344" s="136">
        <v>0</v>
      </c>
      <c r="BN344" s="136">
        <v>0</v>
      </c>
      <c r="BO344" s="136">
        <v>0</v>
      </c>
      <c r="BP344" s="136">
        <v>0</v>
      </c>
      <c r="BQ344" s="136">
        <v>0</v>
      </c>
      <c r="BR344" s="136">
        <v>0</v>
      </c>
      <c r="BS344" s="136">
        <v>0</v>
      </c>
      <c r="BT344" s="136">
        <v>0</v>
      </c>
      <c r="BU344" s="136">
        <v>0</v>
      </c>
      <c r="BV344" s="136">
        <v>0</v>
      </c>
      <c r="BW344" s="136">
        <v>0</v>
      </c>
      <c r="BX344" s="136">
        <v>0</v>
      </c>
      <c r="BY344" s="136">
        <v>0</v>
      </c>
      <c r="CA344" s="136" t="e">
        <v>#REF!</v>
      </c>
      <c r="CB344" s="136">
        <v>0</v>
      </c>
    </row>
    <row r="345" spans="13:80" hidden="1" x14ac:dyDescent="0.3">
      <c r="M345" s="136">
        <v>0</v>
      </c>
      <c r="N345" s="136">
        <v>0</v>
      </c>
      <c r="O345" s="136">
        <v>0</v>
      </c>
      <c r="P345" s="136">
        <v>0</v>
      </c>
      <c r="Q345" s="136">
        <v>0</v>
      </c>
      <c r="R345" s="136">
        <v>68344</v>
      </c>
      <c r="S345" s="136">
        <v>0</v>
      </c>
      <c r="T345" s="136">
        <v>0</v>
      </c>
      <c r="U345" s="136">
        <v>0</v>
      </c>
      <c r="V345" s="136">
        <v>0</v>
      </c>
      <c r="W345" s="136">
        <v>-89521</v>
      </c>
      <c r="X345" s="136">
        <v>0</v>
      </c>
      <c r="Y345" s="136">
        <v>0</v>
      </c>
      <c r="Z345" s="136">
        <v>0</v>
      </c>
      <c r="AA345" s="136">
        <v>0</v>
      </c>
      <c r="AB345" s="136">
        <v>0</v>
      </c>
      <c r="AC345" s="136">
        <v>0</v>
      </c>
      <c r="AD345" s="136">
        <v>0</v>
      </c>
      <c r="AE345" s="136">
        <v>0</v>
      </c>
      <c r="AF345" s="136">
        <v>0</v>
      </c>
      <c r="AG345" s="136">
        <v>0</v>
      </c>
      <c r="AH345" s="136">
        <v>0</v>
      </c>
      <c r="AI345" s="136">
        <v>0</v>
      </c>
      <c r="AJ345" s="136">
        <v>0</v>
      </c>
      <c r="AK345" s="136">
        <v>0</v>
      </c>
      <c r="AL345" s="136">
        <v>-237446</v>
      </c>
      <c r="AM345" s="136">
        <v>0</v>
      </c>
      <c r="AN345" s="136">
        <v>0</v>
      </c>
      <c r="AO345" s="136">
        <v>0</v>
      </c>
      <c r="AP345" s="136">
        <v>0</v>
      </c>
      <c r="AQ345" s="136">
        <v>-230297</v>
      </c>
      <c r="AR345" s="136">
        <v>0</v>
      </c>
      <c r="AS345" s="136">
        <v>0</v>
      </c>
      <c r="AT345" s="136">
        <v>0</v>
      </c>
      <c r="AU345" s="136">
        <v>0</v>
      </c>
      <c r="AV345" s="136">
        <v>0</v>
      </c>
      <c r="AW345" s="136">
        <v>0</v>
      </c>
      <c r="AX345" s="136">
        <v>0</v>
      </c>
      <c r="AY345" s="136">
        <v>0</v>
      </c>
      <c r="AZ345" s="136">
        <v>0</v>
      </c>
      <c r="BA345" s="136">
        <v>0</v>
      </c>
      <c r="BB345" s="136">
        <v>0</v>
      </c>
      <c r="BC345" s="136">
        <v>0</v>
      </c>
      <c r="BD345" s="136">
        <v>0</v>
      </c>
      <c r="BE345" s="136">
        <v>0</v>
      </c>
      <c r="BF345" s="136">
        <v>0</v>
      </c>
      <c r="BG345" s="136">
        <v>0</v>
      </c>
      <c r="BH345" s="136">
        <v>0</v>
      </c>
      <c r="BI345" s="136">
        <v>0</v>
      </c>
      <c r="BJ345" s="136">
        <v>0</v>
      </c>
      <c r="BK345" s="136">
        <v>-71498</v>
      </c>
      <c r="BL345" s="136">
        <v>0</v>
      </c>
      <c r="BM345" s="136">
        <v>0</v>
      </c>
      <c r="BN345" s="136">
        <v>0</v>
      </c>
      <c r="BO345" s="136">
        <v>0</v>
      </c>
      <c r="BP345" s="136">
        <v>-124501</v>
      </c>
      <c r="BQ345" s="136">
        <v>0</v>
      </c>
      <c r="BR345" s="136">
        <v>0</v>
      </c>
      <c r="BS345" s="136">
        <v>0</v>
      </c>
      <c r="BT345" s="136">
        <v>0</v>
      </c>
      <c r="BU345" s="136">
        <v>-21177</v>
      </c>
      <c r="BV345" s="136">
        <v>0</v>
      </c>
      <c r="BW345" s="136">
        <v>0</v>
      </c>
      <c r="BX345" s="136">
        <v>0</v>
      </c>
      <c r="BY345" s="136">
        <v>663742</v>
      </c>
      <c r="CA345" s="136" t="e">
        <v>#REF!</v>
      </c>
      <c r="CB345" s="136">
        <v>0</v>
      </c>
    </row>
    <row r="346" spans="13:80" hidden="1" x14ac:dyDescent="0.3">
      <c r="M346" s="136">
        <v>0</v>
      </c>
      <c r="N346" s="136">
        <v>0</v>
      </c>
      <c r="O346" s="136">
        <v>0</v>
      </c>
      <c r="P346" s="136">
        <v>0</v>
      </c>
      <c r="Q346" s="136">
        <v>0</v>
      </c>
      <c r="R346" s="136">
        <v>68344</v>
      </c>
      <c r="S346" s="136">
        <v>0</v>
      </c>
      <c r="T346" s="136">
        <v>0</v>
      </c>
      <c r="U346" s="136">
        <v>0</v>
      </c>
      <c r="V346" s="136">
        <v>0</v>
      </c>
      <c r="W346" s="136">
        <v>-89521</v>
      </c>
      <c r="X346" s="136">
        <v>0</v>
      </c>
      <c r="Y346" s="136">
        <v>0</v>
      </c>
      <c r="Z346" s="136">
        <v>0</v>
      </c>
      <c r="AA346" s="136">
        <v>0</v>
      </c>
      <c r="AB346" s="136">
        <v>0</v>
      </c>
      <c r="AC346" s="136">
        <v>0</v>
      </c>
      <c r="AD346" s="136">
        <v>0</v>
      </c>
      <c r="AE346" s="136">
        <v>0</v>
      </c>
      <c r="AF346" s="136">
        <v>0</v>
      </c>
      <c r="AG346" s="136">
        <v>0</v>
      </c>
      <c r="AH346" s="136">
        <v>0</v>
      </c>
      <c r="AI346" s="136">
        <v>0</v>
      </c>
      <c r="AJ346" s="136">
        <v>0</v>
      </c>
      <c r="AK346" s="136">
        <v>0</v>
      </c>
      <c r="AL346" s="136">
        <v>-237446</v>
      </c>
      <c r="AM346" s="136">
        <v>0</v>
      </c>
      <c r="AN346" s="136">
        <v>0</v>
      </c>
      <c r="AO346" s="136">
        <v>0</v>
      </c>
      <c r="AP346" s="136">
        <v>0</v>
      </c>
      <c r="AQ346" s="136">
        <v>-230297</v>
      </c>
      <c r="AR346" s="136">
        <v>0</v>
      </c>
      <c r="AS346" s="136">
        <v>0</v>
      </c>
      <c r="AT346" s="136">
        <v>0</v>
      </c>
      <c r="AU346" s="136">
        <v>0</v>
      </c>
      <c r="AV346" s="136">
        <v>0</v>
      </c>
      <c r="AW346" s="136">
        <v>0</v>
      </c>
      <c r="AX346" s="136">
        <v>0</v>
      </c>
      <c r="AY346" s="136">
        <v>0</v>
      </c>
      <c r="AZ346" s="136">
        <v>0</v>
      </c>
      <c r="BA346" s="136">
        <v>0</v>
      </c>
      <c r="BB346" s="136">
        <v>0</v>
      </c>
      <c r="BC346" s="136">
        <v>0</v>
      </c>
      <c r="BD346" s="136">
        <v>0</v>
      </c>
      <c r="BE346" s="136">
        <v>0</v>
      </c>
      <c r="BF346" s="136">
        <v>0</v>
      </c>
      <c r="BG346" s="136">
        <v>0</v>
      </c>
      <c r="BH346" s="136">
        <v>0</v>
      </c>
      <c r="BI346" s="136">
        <v>0</v>
      </c>
      <c r="BJ346" s="136">
        <v>0</v>
      </c>
      <c r="BK346" s="136">
        <v>-71498</v>
      </c>
      <c r="BL346" s="136">
        <v>0</v>
      </c>
      <c r="BM346" s="136">
        <v>0</v>
      </c>
      <c r="BN346" s="136">
        <v>0</v>
      </c>
      <c r="BO346" s="136">
        <v>0</v>
      </c>
      <c r="BP346" s="136">
        <v>-124501</v>
      </c>
      <c r="BQ346" s="136">
        <v>0</v>
      </c>
      <c r="BR346" s="136">
        <v>0</v>
      </c>
      <c r="BS346" s="136">
        <v>0</v>
      </c>
      <c r="BT346" s="136">
        <v>0</v>
      </c>
      <c r="BU346" s="136">
        <v>-21177</v>
      </c>
      <c r="BV346" s="136">
        <v>0</v>
      </c>
      <c r="BW346" s="136">
        <v>0</v>
      </c>
      <c r="BX346" s="136">
        <v>0</v>
      </c>
      <c r="BY346" s="136">
        <v>663742</v>
      </c>
      <c r="CA346" s="136" t="e">
        <v>#REF!</v>
      </c>
      <c r="CB346" s="136">
        <v>0</v>
      </c>
    </row>
    <row r="347" spans="13:80" hidden="1" x14ac:dyDescent="0.3">
      <c r="M347" s="136">
        <v>0</v>
      </c>
      <c r="N347" s="136">
        <v>0</v>
      </c>
      <c r="O347" s="136">
        <v>0</v>
      </c>
      <c r="P347" s="136">
        <v>0</v>
      </c>
      <c r="Q347" s="136">
        <v>0</v>
      </c>
      <c r="R347" s="136">
        <v>0</v>
      </c>
      <c r="S347" s="136">
        <v>0</v>
      </c>
      <c r="T347" s="136">
        <v>0</v>
      </c>
      <c r="U347" s="136">
        <v>0</v>
      </c>
      <c r="V347" s="136">
        <v>0</v>
      </c>
      <c r="W347" s="136">
        <v>0</v>
      </c>
      <c r="X347" s="136">
        <v>0</v>
      </c>
      <c r="Y347" s="136">
        <v>0</v>
      </c>
      <c r="Z347" s="136">
        <v>0</v>
      </c>
      <c r="AA347" s="136">
        <v>0</v>
      </c>
      <c r="AB347" s="136">
        <v>0</v>
      </c>
      <c r="AC347" s="136">
        <v>0</v>
      </c>
      <c r="AD347" s="136">
        <v>0</v>
      </c>
      <c r="AE347" s="136">
        <v>0</v>
      </c>
      <c r="AF347" s="136">
        <v>0</v>
      </c>
      <c r="AG347" s="136">
        <v>0</v>
      </c>
      <c r="AH347" s="136">
        <v>0</v>
      </c>
      <c r="AI347" s="136">
        <v>0</v>
      </c>
      <c r="AJ347" s="136">
        <v>0</v>
      </c>
      <c r="AK347" s="136">
        <v>0</v>
      </c>
      <c r="AL347" s="136">
        <v>0</v>
      </c>
      <c r="AM347" s="136">
        <v>0</v>
      </c>
      <c r="AN347" s="136">
        <v>0</v>
      </c>
      <c r="AO347" s="136">
        <v>0</v>
      </c>
      <c r="AP347" s="136">
        <v>0</v>
      </c>
      <c r="AQ347" s="136">
        <v>0</v>
      </c>
      <c r="AR347" s="136">
        <v>0</v>
      </c>
      <c r="AS347" s="136">
        <v>0</v>
      </c>
      <c r="AT347" s="136">
        <v>0</v>
      </c>
      <c r="AU347" s="136">
        <v>0</v>
      </c>
      <c r="AV347" s="136">
        <v>0</v>
      </c>
      <c r="AW347" s="136">
        <v>0</v>
      </c>
      <c r="AX347" s="136">
        <v>0</v>
      </c>
      <c r="AY347" s="136">
        <v>0</v>
      </c>
      <c r="AZ347" s="136">
        <v>0</v>
      </c>
      <c r="BA347" s="136">
        <v>0</v>
      </c>
      <c r="BB347" s="136">
        <v>0</v>
      </c>
      <c r="BC347" s="136">
        <v>0</v>
      </c>
      <c r="BD347" s="136">
        <v>0</v>
      </c>
      <c r="BE347" s="136">
        <v>0</v>
      </c>
      <c r="BF347" s="136">
        <v>0</v>
      </c>
      <c r="BG347" s="136">
        <v>0</v>
      </c>
      <c r="BH347" s="136">
        <v>0</v>
      </c>
      <c r="BI347" s="136">
        <v>0</v>
      </c>
      <c r="BJ347" s="136">
        <v>0</v>
      </c>
      <c r="BK347" s="136">
        <v>0</v>
      </c>
      <c r="BL347" s="136">
        <v>0</v>
      </c>
      <c r="BM347" s="136">
        <v>0</v>
      </c>
      <c r="BN347" s="136">
        <v>0</v>
      </c>
      <c r="BO347" s="136">
        <v>0</v>
      </c>
      <c r="BP347" s="136">
        <v>0</v>
      </c>
      <c r="BQ347" s="136">
        <v>0</v>
      </c>
      <c r="BR347" s="136">
        <v>0</v>
      </c>
      <c r="BS347" s="136">
        <v>0</v>
      </c>
      <c r="BT347" s="136">
        <v>0</v>
      </c>
      <c r="BU347" s="136">
        <v>0</v>
      </c>
      <c r="BV347" s="136">
        <v>0</v>
      </c>
      <c r="BW347" s="136">
        <v>0</v>
      </c>
      <c r="BX347" s="136">
        <v>0</v>
      </c>
      <c r="BY347" s="136">
        <v>0</v>
      </c>
      <c r="CA347" s="136" t="e">
        <v>#REF!</v>
      </c>
      <c r="CB347" s="136">
        <v>0</v>
      </c>
    </row>
    <row r="348" spans="13:80" hidden="1" x14ac:dyDescent="0.3">
      <c r="M348" s="136">
        <v>98003</v>
      </c>
      <c r="N348" s="136">
        <v>0</v>
      </c>
      <c r="O348" s="136">
        <v>0</v>
      </c>
      <c r="P348" s="136">
        <v>0</v>
      </c>
      <c r="Q348" s="136">
        <v>0</v>
      </c>
      <c r="R348" s="136">
        <v>41259</v>
      </c>
      <c r="S348" s="136">
        <v>0</v>
      </c>
      <c r="T348" s="136">
        <v>0</v>
      </c>
      <c r="U348" s="136">
        <v>0</v>
      </c>
      <c r="V348" s="136">
        <v>0</v>
      </c>
      <c r="W348" s="136">
        <v>211421</v>
      </c>
      <c r="X348" s="136">
        <v>0</v>
      </c>
      <c r="Y348" s="136">
        <v>0</v>
      </c>
      <c r="Z348" s="136">
        <v>0</v>
      </c>
      <c r="AA348" s="136">
        <v>0</v>
      </c>
      <c r="AB348" s="136">
        <v>0</v>
      </c>
      <c r="AC348" s="136">
        <v>0</v>
      </c>
      <c r="AD348" s="136">
        <v>0</v>
      </c>
      <c r="AE348" s="136">
        <v>0</v>
      </c>
      <c r="AF348" s="136">
        <v>0</v>
      </c>
      <c r="AG348" s="136">
        <v>0</v>
      </c>
      <c r="AH348" s="136">
        <v>0</v>
      </c>
      <c r="AI348" s="136">
        <v>0</v>
      </c>
      <c r="AJ348" s="136">
        <v>0</v>
      </c>
      <c r="AK348" s="136">
        <v>0</v>
      </c>
      <c r="AL348" s="136">
        <v>0</v>
      </c>
      <c r="AM348" s="136">
        <v>0</v>
      </c>
      <c r="AN348" s="136">
        <v>0</v>
      </c>
      <c r="AO348" s="136">
        <v>0</v>
      </c>
      <c r="AP348" s="136">
        <v>0</v>
      </c>
      <c r="AQ348" s="136">
        <v>0</v>
      </c>
      <c r="AR348" s="136">
        <v>0</v>
      </c>
      <c r="AS348" s="136">
        <v>0</v>
      </c>
      <c r="AT348" s="136">
        <v>0</v>
      </c>
      <c r="AU348" s="136">
        <v>0</v>
      </c>
      <c r="AV348" s="136">
        <v>0</v>
      </c>
      <c r="AW348" s="136">
        <v>0</v>
      </c>
      <c r="AX348" s="136">
        <v>0</v>
      </c>
      <c r="AY348" s="136">
        <v>0</v>
      </c>
      <c r="AZ348" s="136">
        <v>0</v>
      </c>
      <c r="BA348" s="136">
        <v>-9407</v>
      </c>
      <c r="BB348" s="136">
        <v>0</v>
      </c>
      <c r="BC348" s="136">
        <v>0</v>
      </c>
      <c r="BD348" s="136">
        <v>0</v>
      </c>
      <c r="BE348" s="136">
        <v>0</v>
      </c>
      <c r="BF348" s="136">
        <v>0</v>
      </c>
      <c r="BG348" s="136">
        <v>0</v>
      </c>
      <c r="BH348" s="136">
        <v>0</v>
      </c>
      <c r="BI348" s="136">
        <v>0</v>
      </c>
      <c r="BJ348" s="136">
        <v>0</v>
      </c>
      <c r="BK348" s="136">
        <v>-141255</v>
      </c>
      <c r="BL348" s="136">
        <v>0</v>
      </c>
      <c r="BM348" s="136">
        <v>0</v>
      </c>
      <c r="BN348" s="136">
        <v>0</v>
      </c>
      <c r="BO348" s="136">
        <v>0</v>
      </c>
      <c r="BP348" s="136">
        <v>-361272</v>
      </c>
      <c r="BQ348" s="136">
        <v>0</v>
      </c>
      <c r="BR348" s="136">
        <v>0</v>
      </c>
      <c r="BS348" s="136">
        <v>0</v>
      </c>
      <c r="BT348" s="136">
        <v>0</v>
      </c>
      <c r="BU348" s="136">
        <v>350683</v>
      </c>
      <c r="BV348" s="136">
        <v>0</v>
      </c>
      <c r="BW348" s="136">
        <v>0</v>
      </c>
      <c r="BX348" s="136">
        <v>0</v>
      </c>
      <c r="BY348" s="136">
        <v>511934</v>
      </c>
      <c r="CA348" s="136" t="e">
        <v>#REF!</v>
      </c>
      <c r="CB348" s="136">
        <v>0</v>
      </c>
    </row>
    <row r="349" spans="13:80" hidden="1" x14ac:dyDescent="0.3">
      <c r="M349" s="136">
        <v>98003</v>
      </c>
      <c r="N349" s="136">
        <v>0</v>
      </c>
      <c r="O349" s="136">
        <v>0</v>
      </c>
      <c r="P349" s="136">
        <v>0</v>
      </c>
      <c r="Q349" s="136">
        <v>0</v>
      </c>
      <c r="R349" s="136">
        <v>41259</v>
      </c>
      <c r="S349" s="136">
        <v>0</v>
      </c>
      <c r="T349" s="136">
        <v>0</v>
      </c>
      <c r="U349" s="136">
        <v>0</v>
      </c>
      <c r="V349" s="136">
        <v>0</v>
      </c>
      <c r="W349" s="136">
        <v>211421</v>
      </c>
      <c r="X349" s="136">
        <v>0</v>
      </c>
      <c r="Y349" s="136">
        <v>0</v>
      </c>
      <c r="Z349" s="136">
        <v>0</v>
      </c>
      <c r="AA349" s="136">
        <v>0</v>
      </c>
      <c r="AB349" s="136">
        <v>0</v>
      </c>
      <c r="AC349" s="136">
        <v>0</v>
      </c>
      <c r="AD349" s="136">
        <v>0</v>
      </c>
      <c r="AE349" s="136">
        <v>0</v>
      </c>
      <c r="AF349" s="136">
        <v>0</v>
      </c>
      <c r="AG349" s="136">
        <v>0</v>
      </c>
      <c r="AH349" s="136">
        <v>0</v>
      </c>
      <c r="AI349" s="136">
        <v>0</v>
      </c>
      <c r="AJ349" s="136">
        <v>0</v>
      </c>
      <c r="AK349" s="136">
        <v>0</v>
      </c>
      <c r="AL349" s="136">
        <v>0</v>
      </c>
      <c r="AM349" s="136">
        <v>0</v>
      </c>
      <c r="AN349" s="136">
        <v>0</v>
      </c>
      <c r="AO349" s="136">
        <v>0</v>
      </c>
      <c r="AP349" s="136">
        <v>0</v>
      </c>
      <c r="AQ349" s="136">
        <v>0</v>
      </c>
      <c r="AR349" s="136">
        <v>0</v>
      </c>
      <c r="AS349" s="136">
        <v>0</v>
      </c>
      <c r="AT349" s="136">
        <v>0</v>
      </c>
      <c r="AU349" s="136">
        <v>0</v>
      </c>
      <c r="AV349" s="136">
        <v>0</v>
      </c>
      <c r="AW349" s="136">
        <v>0</v>
      </c>
      <c r="AX349" s="136">
        <v>0</v>
      </c>
      <c r="AY349" s="136">
        <v>0</v>
      </c>
      <c r="AZ349" s="136">
        <v>0</v>
      </c>
      <c r="BA349" s="136">
        <v>-9407</v>
      </c>
      <c r="BB349" s="136">
        <v>0</v>
      </c>
      <c r="BC349" s="136">
        <v>0</v>
      </c>
      <c r="BD349" s="136">
        <v>0</v>
      </c>
      <c r="BE349" s="136">
        <v>0</v>
      </c>
      <c r="BF349" s="136">
        <v>0</v>
      </c>
      <c r="BG349" s="136">
        <v>0</v>
      </c>
      <c r="BH349" s="136">
        <v>0</v>
      </c>
      <c r="BI349" s="136">
        <v>0</v>
      </c>
      <c r="BJ349" s="136">
        <v>0</v>
      </c>
      <c r="BK349" s="136">
        <v>-141255</v>
      </c>
      <c r="BL349" s="136">
        <v>0</v>
      </c>
      <c r="BM349" s="136">
        <v>0</v>
      </c>
      <c r="BN349" s="136">
        <v>0</v>
      </c>
      <c r="BO349" s="136">
        <v>0</v>
      </c>
      <c r="BP349" s="136">
        <v>-361272</v>
      </c>
      <c r="BQ349" s="136">
        <v>0</v>
      </c>
      <c r="BR349" s="136">
        <v>0</v>
      </c>
      <c r="BS349" s="136">
        <v>0</v>
      </c>
      <c r="BT349" s="136">
        <v>0</v>
      </c>
      <c r="BU349" s="136">
        <v>350683</v>
      </c>
      <c r="BV349" s="136">
        <v>0</v>
      </c>
      <c r="BW349" s="136">
        <v>0</v>
      </c>
      <c r="BX349" s="136">
        <v>0</v>
      </c>
      <c r="BY349" s="136">
        <v>511934</v>
      </c>
      <c r="CA349" s="136" t="e">
        <v>#REF!</v>
      </c>
      <c r="CB349" s="136">
        <v>0</v>
      </c>
    </row>
    <row r="350" spans="13:80" hidden="1" x14ac:dyDescent="0.3">
      <c r="M350" s="136">
        <v>0</v>
      </c>
      <c r="N350" s="136">
        <v>0</v>
      </c>
      <c r="O350" s="136">
        <v>0</v>
      </c>
      <c r="P350" s="136">
        <v>0</v>
      </c>
      <c r="Q350" s="136">
        <v>0</v>
      </c>
      <c r="R350" s="136">
        <v>0</v>
      </c>
      <c r="S350" s="136">
        <v>0</v>
      </c>
      <c r="T350" s="136">
        <v>0</v>
      </c>
      <c r="U350" s="136">
        <v>0</v>
      </c>
      <c r="V350" s="136">
        <v>0</v>
      </c>
      <c r="W350" s="136">
        <v>0</v>
      </c>
      <c r="X350" s="136">
        <v>0</v>
      </c>
      <c r="Y350" s="136">
        <v>0</v>
      </c>
      <c r="Z350" s="136">
        <v>0</v>
      </c>
      <c r="AA350" s="136">
        <v>0</v>
      </c>
      <c r="AB350" s="136">
        <v>0</v>
      </c>
      <c r="AC350" s="136">
        <v>0</v>
      </c>
      <c r="AD350" s="136">
        <v>0</v>
      </c>
      <c r="AE350" s="136">
        <v>0</v>
      </c>
      <c r="AF350" s="136">
        <v>0</v>
      </c>
      <c r="AG350" s="136">
        <v>0</v>
      </c>
      <c r="AH350" s="136">
        <v>0</v>
      </c>
      <c r="AI350" s="136">
        <v>0</v>
      </c>
      <c r="AJ350" s="136">
        <v>0</v>
      </c>
      <c r="AK350" s="136">
        <v>0</v>
      </c>
      <c r="AL350" s="136">
        <v>0</v>
      </c>
      <c r="AM350" s="136">
        <v>0</v>
      </c>
      <c r="AN350" s="136">
        <v>0</v>
      </c>
      <c r="AO350" s="136">
        <v>0</v>
      </c>
      <c r="AP350" s="136">
        <v>0</v>
      </c>
      <c r="AQ350" s="136">
        <v>0</v>
      </c>
      <c r="AR350" s="136">
        <v>0</v>
      </c>
      <c r="AS350" s="136">
        <v>0</v>
      </c>
      <c r="AT350" s="136">
        <v>0</v>
      </c>
      <c r="AU350" s="136">
        <v>0</v>
      </c>
      <c r="AV350" s="136">
        <v>0</v>
      </c>
      <c r="AW350" s="136">
        <v>0</v>
      </c>
      <c r="AX350" s="136">
        <v>0</v>
      </c>
      <c r="AY350" s="136">
        <v>0</v>
      </c>
      <c r="AZ350" s="136">
        <v>0</v>
      </c>
      <c r="BA350" s="136">
        <v>0</v>
      </c>
      <c r="BB350" s="136">
        <v>0</v>
      </c>
      <c r="BC350" s="136">
        <v>0</v>
      </c>
      <c r="BD350" s="136">
        <v>0</v>
      </c>
      <c r="BE350" s="136">
        <v>0</v>
      </c>
      <c r="BF350" s="136">
        <v>0</v>
      </c>
      <c r="BG350" s="136">
        <v>0</v>
      </c>
      <c r="BH350" s="136">
        <v>0</v>
      </c>
      <c r="BI350" s="136">
        <v>0</v>
      </c>
      <c r="BJ350" s="136">
        <v>0</v>
      </c>
      <c r="BK350" s="136">
        <v>0</v>
      </c>
      <c r="BL350" s="136">
        <v>0</v>
      </c>
      <c r="BM350" s="136">
        <v>0</v>
      </c>
      <c r="BN350" s="136">
        <v>0</v>
      </c>
      <c r="BO350" s="136">
        <v>0</v>
      </c>
      <c r="BP350" s="136">
        <v>0</v>
      </c>
      <c r="BQ350" s="136">
        <v>0</v>
      </c>
      <c r="BR350" s="136">
        <v>0</v>
      </c>
      <c r="BS350" s="136">
        <v>0</v>
      </c>
      <c r="BT350" s="136">
        <v>0</v>
      </c>
      <c r="BU350" s="136">
        <v>0</v>
      </c>
      <c r="BV350" s="136">
        <v>0</v>
      </c>
      <c r="BW350" s="136">
        <v>0</v>
      </c>
      <c r="BX350" s="136">
        <v>0</v>
      </c>
      <c r="BY350" s="136">
        <v>0</v>
      </c>
      <c r="CA350" s="136" t="e">
        <v>#REF!</v>
      </c>
      <c r="CB350" s="136">
        <v>0</v>
      </c>
    </row>
    <row r="351" spans="13:80" hidden="1" x14ac:dyDescent="0.3">
      <c r="M351" s="136">
        <v>0</v>
      </c>
      <c r="N351" s="136">
        <v>0</v>
      </c>
      <c r="O351" s="136">
        <v>0</v>
      </c>
      <c r="P351" s="136">
        <v>0</v>
      </c>
      <c r="Q351" s="136">
        <v>0</v>
      </c>
      <c r="R351" s="136">
        <v>-82818</v>
      </c>
      <c r="S351" s="136">
        <v>0</v>
      </c>
      <c r="T351" s="136">
        <v>0</v>
      </c>
      <c r="U351" s="136">
        <v>0</v>
      </c>
      <c r="V351" s="136">
        <v>0</v>
      </c>
      <c r="W351" s="136">
        <v>-293189</v>
      </c>
      <c r="X351" s="136">
        <v>0</v>
      </c>
      <c r="Y351" s="136">
        <v>0</v>
      </c>
      <c r="Z351" s="136">
        <v>0</v>
      </c>
      <c r="AA351" s="136">
        <v>0</v>
      </c>
      <c r="AB351" s="136">
        <v>0</v>
      </c>
      <c r="AC351" s="136">
        <v>0</v>
      </c>
      <c r="AD351" s="136">
        <v>0</v>
      </c>
      <c r="AE351" s="136">
        <v>0</v>
      </c>
      <c r="AF351" s="136">
        <v>0</v>
      </c>
      <c r="AG351" s="136">
        <v>0</v>
      </c>
      <c r="AH351" s="136">
        <v>0</v>
      </c>
      <c r="AI351" s="136">
        <v>0</v>
      </c>
      <c r="AJ351" s="136">
        <v>0</v>
      </c>
      <c r="AK351" s="136">
        <v>0</v>
      </c>
      <c r="AL351" s="136">
        <v>0</v>
      </c>
      <c r="AM351" s="136">
        <v>0</v>
      </c>
      <c r="AN351" s="136">
        <v>0</v>
      </c>
      <c r="AO351" s="136">
        <v>0</v>
      </c>
      <c r="AP351" s="136">
        <v>0</v>
      </c>
      <c r="AQ351" s="136">
        <v>0</v>
      </c>
      <c r="AR351" s="136">
        <v>0</v>
      </c>
      <c r="AS351" s="136">
        <v>0</v>
      </c>
      <c r="AT351" s="136">
        <v>0</v>
      </c>
      <c r="AU351" s="136">
        <v>0</v>
      </c>
      <c r="AV351" s="136">
        <v>0</v>
      </c>
      <c r="AW351" s="136">
        <v>0</v>
      </c>
      <c r="AX351" s="136">
        <v>0</v>
      </c>
      <c r="AY351" s="136">
        <v>0</v>
      </c>
      <c r="AZ351" s="136">
        <v>0</v>
      </c>
      <c r="BA351" s="136">
        <v>0</v>
      </c>
      <c r="BB351" s="136">
        <v>0</v>
      </c>
      <c r="BC351" s="136">
        <v>0</v>
      </c>
      <c r="BD351" s="136">
        <v>0</v>
      </c>
      <c r="BE351" s="136">
        <v>0</v>
      </c>
      <c r="BF351" s="136">
        <v>0</v>
      </c>
      <c r="BG351" s="136">
        <v>0</v>
      </c>
      <c r="BH351" s="136">
        <v>0</v>
      </c>
      <c r="BI351" s="136">
        <v>0</v>
      </c>
      <c r="BJ351" s="136">
        <v>0</v>
      </c>
      <c r="BK351" s="136">
        <v>0</v>
      </c>
      <c r="BL351" s="136">
        <v>0</v>
      </c>
      <c r="BM351" s="136">
        <v>0</v>
      </c>
      <c r="BN351" s="136">
        <v>0</v>
      </c>
      <c r="BO351" s="136">
        <v>0</v>
      </c>
      <c r="BP351" s="136">
        <v>0</v>
      </c>
      <c r="BQ351" s="136">
        <v>0</v>
      </c>
      <c r="BR351" s="136">
        <v>0</v>
      </c>
      <c r="BS351" s="136">
        <v>0</v>
      </c>
      <c r="BT351" s="136">
        <v>0</v>
      </c>
      <c r="BU351" s="136">
        <v>-376007</v>
      </c>
      <c r="BV351" s="136">
        <v>0</v>
      </c>
      <c r="BW351" s="136">
        <v>0</v>
      </c>
      <c r="BX351" s="136">
        <v>0</v>
      </c>
      <c r="BY351" s="136">
        <v>0</v>
      </c>
      <c r="CA351" s="136" t="e">
        <v>#REF!</v>
      </c>
      <c r="CB351" s="136">
        <v>0</v>
      </c>
    </row>
    <row r="352" spans="13:80" hidden="1" x14ac:dyDescent="0.3">
      <c r="M352" s="136">
        <v>0</v>
      </c>
      <c r="N352" s="136">
        <v>0</v>
      </c>
      <c r="O352" s="136">
        <v>0</v>
      </c>
      <c r="P352" s="136">
        <v>0</v>
      </c>
      <c r="Q352" s="136">
        <v>0</v>
      </c>
      <c r="R352" s="136">
        <v>-82818</v>
      </c>
      <c r="S352" s="136">
        <v>0</v>
      </c>
      <c r="T352" s="136">
        <v>0</v>
      </c>
      <c r="U352" s="136">
        <v>0</v>
      </c>
      <c r="V352" s="136">
        <v>0</v>
      </c>
      <c r="W352" s="136">
        <v>-293189</v>
      </c>
      <c r="X352" s="136">
        <v>0</v>
      </c>
      <c r="Y352" s="136">
        <v>0</v>
      </c>
      <c r="Z352" s="136">
        <v>0</v>
      </c>
      <c r="AA352" s="136">
        <v>0</v>
      </c>
      <c r="AB352" s="136">
        <v>0</v>
      </c>
      <c r="AC352" s="136">
        <v>0</v>
      </c>
      <c r="AD352" s="136">
        <v>0</v>
      </c>
      <c r="AE352" s="136">
        <v>0</v>
      </c>
      <c r="AF352" s="136">
        <v>0</v>
      </c>
      <c r="AG352" s="136">
        <v>0</v>
      </c>
      <c r="AH352" s="136">
        <v>0</v>
      </c>
      <c r="AI352" s="136">
        <v>0</v>
      </c>
      <c r="AJ352" s="136">
        <v>0</v>
      </c>
      <c r="AK352" s="136">
        <v>0</v>
      </c>
      <c r="AL352" s="136">
        <v>0</v>
      </c>
      <c r="AM352" s="136">
        <v>0</v>
      </c>
      <c r="AN352" s="136">
        <v>0</v>
      </c>
      <c r="AO352" s="136">
        <v>0</v>
      </c>
      <c r="AP352" s="136">
        <v>0</v>
      </c>
      <c r="AQ352" s="136">
        <v>0</v>
      </c>
      <c r="AR352" s="136">
        <v>0</v>
      </c>
      <c r="AS352" s="136">
        <v>0</v>
      </c>
      <c r="AT352" s="136">
        <v>0</v>
      </c>
      <c r="AU352" s="136">
        <v>0</v>
      </c>
      <c r="AV352" s="136">
        <v>0</v>
      </c>
      <c r="AW352" s="136">
        <v>0</v>
      </c>
      <c r="AX352" s="136">
        <v>0</v>
      </c>
      <c r="AY352" s="136">
        <v>0</v>
      </c>
      <c r="AZ352" s="136">
        <v>0</v>
      </c>
      <c r="BA352" s="136">
        <v>0</v>
      </c>
      <c r="BB352" s="136">
        <v>0</v>
      </c>
      <c r="BC352" s="136">
        <v>0</v>
      </c>
      <c r="BD352" s="136">
        <v>0</v>
      </c>
      <c r="BE352" s="136">
        <v>0</v>
      </c>
      <c r="BF352" s="136">
        <v>0</v>
      </c>
      <c r="BG352" s="136">
        <v>0</v>
      </c>
      <c r="BH352" s="136">
        <v>0</v>
      </c>
      <c r="BI352" s="136">
        <v>0</v>
      </c>
      <c r="BJ352" s="136">
        <v>0</v>
      </c>
      <c r="BK352" s="136">
        <v>0</v>
      </c>
      <c r="BL352" s="136">
        <v>0</v>
      </c>
      <c r="BM352" s="136">
        <v>0</v>
      </c>
      <c r="BN352" s="136">
        <v>0</v>
      </c>
      <c r="BO352" s="136">
        <v>0</v>
      </c>
      <c r="BP352" s="136">
        <v>0</v>
      </c>
      <c r="BQ352" s="136">
        <v>0</v>
      </c>
      <c r="BR352" s="136">
        <v>0</v>
      </c>
      <c r="BS352" s="136">
        <v>0</v>
      </c>
      <c r="BT352" s="136">
        <v>0</v>
      </c>
      <c r="BU352" s="136">
        <v>-376007</v>
      </c>
      <c r="BV352" s="136">
        <v>0</v>
      </c>
      <c r="BW352" s="136">
        <v>0</v>
      </c>
      <c r="BX352" s="136">
        <v>0</v>
      </c>
      <c r="BY352" s="136">
        <v>0</v>
      </c>
      <c r="CA352" s="136" t="e">
        <v>#REF!</v>
      </c>
      <c r="CB352" s="136">
        <v>0</v>
      </c>
    </row>
    <row r="353" spans="13:80" hidden="1" x14ac:dyDescent="0.3">
      <c r="M353" s="136">
        <v>0</v>
      </c>
      <c r="N353" s="136">
        <v>0</v>
      </c>
      <c r="O353" s="136">
        <v>0</v>
      </c>
      <c r="P353" s="136">
        <v>0</v>
      </c>
      <c r="Q353" s="136">
        <v>0</v>
      </c>
      <c r="R353" s="136">
        <v>0</v>
      </c>
      <c r="S353" s="136">
        <v>0</v>
      </c>
      <c r="T353" s="136">
        <v>0</v>
      </c>
      <c r="U353" s="136">
        <v>0</v>
      </c>
      <c r="V353" s="136">
        <v>0</v>
      </c>
      <c r="W353" s="136">
        <v>0</v>
      </c>
      <c r="X353" s="136">
        <v>0</v>
      </c>
      <c r="Y353" s="136">
        <v>0</v>
      </c>
      <c r="Z353" s="136">
        <v>0</v>
      </c>
      <c r="AA353" s="136">
        <v>0</v>
      </c>
      <c r="AB353" s="136">
        <v>0</v>
      </c>
      <c r="AC353" s="136">
        <v>0</v>
      </c>
      <c r="AD353" s="136">
        <v>0</v>
      </c>
      <c r="AE353" s="136">
        <v>0</v>
      </c>
      <c r="AF353" s="136">
        <v>0</v>
      </c>
      <c r="AG353" s="136">
        <v>0</v>
      </c>
      <c r="AH353" s="136">
        <v>0</v>
      </c>
      <c r="AI353" s="136">
        <v>0</v>
      </c>
      <c r="AJ353" s="136">
        <v>0</v>
      </c>
      <c r="AK353" s="136">
        <v>0</v>
      </c>
      <c r="AL353" s="136">
        <v>0</v>
      </c>
      <c r="AM353" s="136">
        <v>0</v>
      </c>
      <c r="AN353" s="136">
        <v>0</v>
      </c>
      <c r="AO353" s="136">
        <v>0</v>
      </c>
      <c r="AP353" s="136">
        <v>0</v>
      </c>
      <c r="AQ353" s="136">
        <v>0</v>
      </c>
      <c r="AR353" s="136">
        <v>0</v>
      </c>
      <c r="AS353" s="136">
        <v>0</v>
      </c>
      <c r="AT353" s="136">
        <v>0</v>
      </c>
      <c r="AU353" s="136">
        <v>0</v>
      </c>
      <c r="AV353" s="136">
        <v>0</v>
      </c>
      <c r="AW353" s="136">
        <v>0</v>
      </c>
      <c r="AX353" s="136">
        <v>0</v>
      </c>
      <c r="AY353" s="136">
        <v>0</v>
      </c>
      <c r="AZ353" s="136">
        <v>0</v>
      </c>
      <c r="BA353" s="136">
        <v>0</v>
      </c>
      <c r="BB353" s="136">
        <v>0</v>
      </c>
      <c r="BC353" s="136">
        <v>0</v>
      </c>
      <c r="BD353" s="136">
        <v>0</v>
      </c>
      <c r="BE353" s="136">
        <v>0</v>
      </c>
      <c r="BF353" s="136">
        <v>0</v>
      </c>
      <c r="BG353" s="136">
        <v>0</v>
      </c>
      <c r="BH353" s="136">
        <v>0</v>
      </c>
      <c r="BI353" s="136">
        <v>0</v>
      </c>
      <c r="BJ353" s="136">
        <v>0</v>
      </c>
      <c r="BK353" s="136">
        <v>0</v>
      </c>
      <c r="BL353" s="136">
        <v>0</v>
      </c>
      <c r="BM353" s="136">
        <v>0</v>
      </c>
      <c r="BN353" s="136">
        <v>0</v>
      </c>
      <c r="BO353" s="136">
        <v>0</v>
      </c>
      <c r="BP353" s="136">
        <v>0</v>
      </c>
      <c r="BQ353" s="136">
        <v>0</v>
      </c>
      <c r="BR353" s="136">
        <v>0</v>
      </c>
      <c r="BS353" s="136">
        <v>0</v>
      </c>
      <c r="BT353" s="136">
        <v>0</v>
      </c>
      <c r="BU353" s="136">
        <v>0</v>
      </c>
      <c r="BV353" s="136">
        <v>0</v>
      </c>
      <c r="BW353" s="136">
        <v>0</v>
      </c>
      <c r="BX353" s="136">
        <v>0</v>
      </c>
      <c r="BY353" s="136">
        <v>0</v>
      </c>
      <c r="CA353" s="136" t="e">
        <v>#REF!</v>
      </c>
      <c r="CB353" s="136">
        <v>0</v>
      </c>
    </row>
    <row r="354" spans="13:80" hidden="1" x14ac:dyDescent="0.3">
      <c r="M354" s="136">
        <v>243596</v>
      </c>
      <c r="N354" s="136">
        <v>0</v>
      </c>
      <c r="O354" s="136">
        <v>0</v>
      </c>
      <c r="P354" s="136">
        <v>0</v>
      </c>
      <c r="Q354" s="136">
        <v>0</v>
      </c>
      <c r="R354" s="136">
        <v>0</v>
      </c>
      <c r="S354" s="136">
        <v>0</v>
      </c>
      <c r="T354" s="136">
        <v>0</v>
      </c>
      <c r="U354" s="136">
        <v>0</v>
      </c>
      <c r="V354" s="136">
        <v>0</v>
      </c>
      <c r="W354" s="136">
        <v>799388</v>
      </c>
      <c r="X354" s="136">
        <v>0</v>
      </c>
      <c r="Y354" s="136">
        <v>0</v>
      </c>
      <c r="Z354" s="136">
        <v>0</v>
      </c>
      <c r="AA354" s="136">
        <v>0</v>
      </c>
      <c r="AB354" s="136">
        <v>0</v>
      </c>
      <c r="AC354" s="136">
        <v>0</v>
      </c>
      <c r="AD354" s="136">
        <v>0</v>
      </c>
      <c r="AE354" s="136">
        <v>0</v>
      </c>
      <c r="AF354" s="136">
        <v>0</v>
      </c>
      <c r="AG354" s="136">
        <v>0</v>
      </c>
      <c r="AH354" s="136">
        <v>0</v>
      </c>
      <c r="AI354" s="136">
        <v>0</v>
      </c>
      <c r="AJ354" s="136">
        <v>0</v>
      </c>
      <c r="AK354" s="136">
        <v>0</v>
      </c>
      <c r="AL354" s="136">
        <v>0</v>
      </c>
      <c r="AM354" s="136">
        <v>0</v>
      </c>
      <c r="AN354" s="136">
        <v>0</v>
      </c>
      <c r="AO354" s="136">
        <v>0</v>
      </c>
      <c r="AP354" s="136">
        <v>0</v>
      </c>
      <c r="AQ354" s="136">
        <v>0</v>
      </c>
      <c r="AR354" s="136">
        <v>0</v>
      </c>
      <c r="AS354" s="136">
        <v>0</v>
      </c>
      <c r="AT354" s="136">
        <v>0</v>
      </c>
      <c r="AU354" s="136">
        <v>0</v>
      </c>
      <c r="AV354" s="136">
        <v>0</v>
      </c>
      <c r="AW354" s="136">
        <v>0</v>
      </c>
      <c r="AX354" s="136">
        <v>0</v>
      </c>
      <c r="AY354" s="136">
        <v>0</v>
      </c>
      <c r="AZ354" s="136">
        <v>0</v>
      </c>
      <c r="BA354" s="136">
        <v>0</v>
      </c>
      <c r="BB354" s="136">
        <v>0</v>
      </c>
      <c r="BC354" s="136">
        <v>0</v>
      </c>
      <c r="BD354" s="136">
        <v>0</v>
      </c>
      <c r="BE354" s="136">
        <v>0</v>
      </c>
      <c r="BF354" s="136">
        <v>0</v>
      </c>
      <c r="BG354" s="136">
        <v>0</v>
      </c>
      <c r="BH354" s="136">
        <v>0</v>
      </c>
      <c r="BI354" s="136">
        <v>0</v>
      </c>
      <c r="BJ354" s="136">
        <v>0</v>
      </c>
      <c r="BK354" s="136">
        <v>0</v>
      </c>
      <c r="BL354" s="136">
        <v>0</v>
      </c>
      <c r="BM354" s="136">
        <v>0</v>
      </c>
      <c r="BN354" s="136">
        <v>0</v>
      </c>
      <c r="BO354" s="136">
        <v>0</v>
      </c>
      <c r="BP354" s="136">
        <v>-335506</v>
      </c>
      <c r="BQ354" s="136">
        <v>0</v>
      </c>
      <c r="BR354" s="136">
        <v>0</v>
      </c>
      <c r="BS354" s="136">
        <v>0</v>
      </c>
      <c r="BT354" s="136">
        <v>0</v>
      </c>
      <c r="BU354" s="136">
        <v>1042984</v>
      </c>
      <c r="BV354" s="136">
        <v>0</v>
      </c>
      <c r="BW354" s="136">
        <v>0</v>
      </c>
      <c r="BX354" s="136">
        <v>0</v>
      </c>
      <c r="BY354" s="136">
        <v>335506</v>
      </c>
      <c r="CA354" s="136" t="e">
        <v>#REF!</v>
      </c>
      <c r="CB354" s="136">
        <v>0</v>
      </c>
    </row>
    <row r="355" spans="13:80" hidden="1" x14ac:dyDescent="0.3">
      <c r="M355" s="136">
        <v>243596</v>
      </c>
      <c r="N355" s="136">
        <v>0</v>
      </c>
      <c r="O355" s="136">
        <v>0</v>
      </c>
      <c r="P355" s="136">
        <v>0</v>
      </c>
      <c r="Q355" s="136">
        <v>0</v>
      </c>
      <c r="R355" s="136">
        <v>0</v>
      </c>
      <c r="S355" s="136">
        <v>0</v>
      </c>
      <c r="T355" s="136">
        <v>0</v>
      </c>
      <c r="U355" s="136">
        <v>0</v>
      </c>
      <c r="V355" s="136">
        <v>0</v>
      </c>
      <c r="W355" s="136">
        <v>799388</v>
      </c>
      <c r="X355" s="136">
        <v>0</v>
      </c>
      <c r="Y355" s="136">
        <v>0</v>
      </c>
      <c r="Z355" s="136">
        <v>0</v>
      </c>
      <c r="AA355" s="136">
        <v>0</v>
      </c>
      <c r="AB355" s="136">
        <v>0</v>
      </c>
      <c r="AC355" s="136">
        <v>0</v>
      </c>
      <c r="AD355" s="136">
        <v>0</v>
      </c>
      <c r="AE355" s="136">
        <v>0</v>
      </c>
      <c r="AF355" s="136">
        <v>0</v>
      </c>
      <c r="AG355" s="136">
        <v>0</v>
      </c>
      <c r="AH355" s="136">
        <v>0</v>
      </c>
      <c r="AI355" s="136">
        <v>0</v>
      </c>
      <c r="AJ355" s="136">
        <v>0</v>
      </c>
      <c r="AK355" s="136">
        <v>0</v>
      </c>
      <c r="AL355" s="136">
        <v>0</v>
      </c>
      <c r="AM355" s="136">
        <v>0</v>
      </c>
      <c r="AN355" s="136">
        <v>0</v>
      </c>
      <c r="AO355" s="136">
        <v>0</v>
      </c>
      <c r="AP355" s="136">
        <v>0</v>
      </c>
      <c r="AQ355" s="136">
        <v>0</v>
      </c>
      <c r="AR355" s="136">
        <v>0</v>
      </c>
      <c r="AS355" s="136">
        <v>0</v>
      </c>
      <c r="AT355" s="136">
        <v>0</v>
      </c>
      <c r="AU355" s="136">
        <v>0</v>
      </c>
      <c r="AV355" s="136">
        <v>0</v>
      </c>
      <c r="AW355" s="136">
        <v>0</v>
      </c>
      <c r="AX355" s="136">
        <v>0</v>
      </c>
      <c r="AY355" s="136">
        <v>0</v>
      </c>
      <c r="AZ355" s="136">
        <v>0</v>
      </c>
      <c r="BA355" s="136">
        <v>0</v>
      </c>
      <c r="BB355" s="136">
        <v>0</v>
      </c>
      <c r="BC355" s="136">
        <v>0</v>
      </c>
      <c r="BD355" s="136">
        <v>0</v>
      </c>
      <c r="BE355" s="136">
        <v>0</v>
      </c>
      <c r="BF355" s="136">
        <v>0</v>
      </c>
      <c r="BG355" s="136">
        <v>0</v>
      </c>
      <c r="BH355" s="136">
        <v>0</v>
      </c>
      <c r="BI355" s="136">
        <v>0</v>
      </c>
      <c r="BJ355" s="136">
        <v>0</v>
      </c>
      <c r="BK355" s="136">
        <v>0</v>
      </c>
      <c r="BL355" s="136">
        <v>0</v>
      </c>
      <c r="BM355" s="136">
        <v>0</v>
      </c>
      <c r="BN355" s="136">
        <v>0</v>
      </c>
      <c r="BO355" s="136">
        <v>0</v>
      </c>
      <c r="BP355" s="136">
        <v>-335506</v>
      </c>
      <c r="BQ355" s="136">
        <v>0</v>
      </c>
      <c r="BR355" s="136">
        <v>0</v>
      </c>
      <c r="BS355" s="136">
        <v>0</v>
      </c>
      <c r="BT355" s="136">
        <v>0</v>
      </c>
      <c r="BU355" s="136">
        <v>1042984</v>
      </c>
      <c r="BV355" s="136">
        <v>0</v>
      </c>
      <c r="BW355" s="136">
        <v>0</v>
      </c>
      <c r="BX355" s="136">
        <v>0</v>
      </c>
      <c r="BY355" s="136">
        <v>335506</v>
      </c>
      <c r="CA355" s="136" t="e">
        <v>#REF!</v>
      </c>
      <c r="CB355" s="136">
        <v>0</v>
      </c>
    </row>
    <row r="356" spans="13:80" hidden="1" x14ac:dyDescent="0.3">
      <c r="M356" s="136">
        <v>0</v>
      </c>
      <c r="N356" s="136">
        <v>0</v>
      </c>
      <c r="O356" s="136">
        <v>0</v>
      </c>
      <c r="P356" s="136">
        <v>0</v>
      </c>
      <c r="Q356" s="136">
        <v>0</v>
      </c>
      <c r="R356" s="136">
        <v>0</v>
      </c>
      <c r="S356" s="136">
        <v>0</v>
      </c>
      <c r="T356" s="136">
        <v>0</v>
      </c>
      <c r="U356" s="136">
        <v>0</v>
      </c>
      <c r="V356" s="136">
        <v>0</v>
      </c>
      <c r="W356" s="136">
        <v>0</v>
      </c>
      <c r="X356" s="136">
        <v>0</v>
      </c>
      <c r="Y356" s="136">
        <v>0</v>
      </c>
      <c r="Z356" s="136">
        <v>0</v>
      </c>
      <c r="AA356" s="136">
        <v>0</v>
      </c>
      <c r="AB356" s="136">
        <v>0</v>
      </c>
      <c r="AC356" s="136">
        <v>0</v>
      </c>
      <c r="AD356" s="136">
        <v>0</v>
      </c>
      <c r="AE356" s="136">
        <v>0</v>
      </c>
      <c r="AF356" s="136">
        <v>0</v>
      </c>
      <c r="AG356" s="136">
        <v>0</v>
      </c>
      <c r="AH356" s="136">
        <v>0</v>
      </c>
      <c r="AI356" s="136">
        <v>0</v>
      </c>
      <c r="AJ356" s="136">
        <v>0</v>
      </c>
      <c r="AK356" s="136">
        <v>0</v>
      </c>
      <c r="AL356" s="136">
        <v>0</v>
      </c>
      <c r="AM356" s="136">
        <v>0</v>
      </c>
      <c r="AN356" s="136">
        <v>0</v>
      </c>
      <c r="AO356" s="136">
        <v>0</v>
      </c>
      <c r="AP356" s="136">
        <v>0</v>
      </c>
      <c r="AQ356" s="136">
        <v>0</v>
      </c>
      <c r="AR356" s="136">
        <v>0</v>
      </c>
      <c r="AS356" s="136">
        <v>0</v>
      </c>
      <c r="AT356" s="136">
        <v>0</v>
      </c>
      <c r="AU356" s="136">
        <v>0</v>
      </c>
      <c r="AV356" s="136">
        <v>0</v>
      </c>
      <c r="AW356" s="136">
        <v>0</v>
      </c>
      <c r="AX356" s="136">
        <v>0</v>
      </c>
      <c r="AY356" s="136">
        <v>0</v>
      </c>
      <c r="AZ356" s="136">
        <v>0</v>
      </c>
      <c r="BA356" s="136">
        <v>0</v>
      </c>
      <c r="BB356" s="136">
        <v>0</v>
      </c>
      <c r="BC356" s="136">
        <v>0</v>
      </c>
      <c r="BD356" s="136">
        <v>0</v>
      </c>
      <c r="BE356" s="136">
        <v>0</v>
      </c>
      <c r="BF356" s="136">
        <v>0</v>
      </c>
      <c r="BG356" s="136">
        <v>0</v>
      </c>
      <c r="BH356" s="136">
        <v>0</v>
      </c>
      <c r="BI356" s="136">
        <v>0</v>
      </c>
      <c r="BJ356" s="136">
        <v>0</v>
      </c>
      <c r="BK356" s="136">
        <v>0</v>
      </c>
      <c r="BL356" s="136">
        <v>0</v>
      </c>
      <c r="BM356" s="136">
        <v>0</v>
      </c>
      <c r="BN356" s="136">
        <v>0</v>
      </c>
      <c r="BO356" s="136">
        <v>0</v>
      </c>
      <c r="BP356" s="136">
        <v>0</v>
      </c>
      <c r="BQ356" s="136">
        <v>0</v>
      </c>
      <c r="BR356" s="136">
        <v>0</v>
      </c>
      <c r="BS356" s="136">
        <v>0</v>
      </c>
      <c r="BT356" s="136">
        <v>0</v>
      </c>
      <c r="BU356" s="136">
        <v>0</v>
      </c>
      <c r="BV356" s="136">
        <v>0</v>
      </c>
      <c r="BW356" s="136">
        <v>0</v>
      </c>
      <c r="BX356" s="136">
        <v>0</v>
      </c>
      <c r="BY356" s="136">
        <v>0</v>
      </c>
      <c r="CA356" s="136" t="e">
        <v>#REF!</v>
      </c>
      <c r="CB356" s="136">
        <v>0</v>
      </c>
    </row>
    <row r="357" spans="13:80" hidden="1" x14ac:dyDescent="0.3">
      <c r="M357" s="136">
        <v>0</v>
      </c>
      <c r="N357" s="136">
        <v>0</v>
      </c>
      <c r="O357" s="136">
        <v>0</v>
      </c>
      <c r="P357" s="136">
        <v>0</v>
      </c>
      <c r="Q357" s="136">
        <v>0</v>
      </c>
      <c r="R357" s="136">
        <v>0</v>
      </c>
      <c r="S357" s="136">
        <v>0</v>
      </c>
      <c r="T357" s="136">
        <v>0</v>
      </c>
      <c r="U357" s="136">
        <v>0</v>
      </c>
      <c r="V357" s="136">
        <v>0</v>
      </c>
      <c r="W357" s="136">
        <v>0</v>
      </c>
      <c r="X357" s="136">
        <v>0</v>
      </c>
      <c r="Y357" s="136">
        <v>0</v>
      </c>
      <c r="Z357" s="136">
        <v>0</v>
      </c>
      <c r="AA357" s="136">
        <v>0</v>
      </c>
      <c r="AB357" s="136">
        <v>0</v>
      </c>
      <c r="AC357" s="136">
        <v>0</v>
      </c>
      <c r="AD357" s="136">
        <v>0</v>
      </c>
      <c r="AE357" s="136">
        <v>0</v>
      </c>
      <c r="AF357" s="136">
        <v>0</v>
      </c>
      <c r="AG357" s="136">
        <v>0</v>
      </c>
      <c r="AH357" s="136">
        <v>0</v>
      </c>
      <c r="AI357" s="136">
        <v>0</v>
      </c>
      <c r="AJ357" s="136">
        <v>0</v>
      </c>
      <c r="AK357" s="136">
        <v>0</v>
      </c>
      <c r="AL357" s="136">
        <v>0</v>
      </c>
      <c r="AM357" s="136">
        <v>0</v>
      </c>
      <c r="AN357" s="136">
        <v>0</v>
      </c>
      <c r="AO357" s="136">
        <v>0</v>
      </c>
      <c r="AP357" s="136">
        <v>0</v>
      </c>
      <c r="AQ357" s="136">
        <v>0</v>
      </c>
      <c r="AR357" s="136">
        <v>0</v>
      </c>
      <c r="AS357" s="136">
        <v>0</v>
      </c>
      <c r="AT357" s="136">
        <v>0</v>
      </c>
      <c r="AU357" s="136">
        <v>0</v>
      </c>
      <c r="AV357" s="136">
        <v>-17284</v>
      </c>
      <c r="AW357" s="136">
        <v>0</v>
      </c>
      <c r="AX357" s="136">
        <v>0</v>
      </c>
      <c r="AY357" s="136">
        <v>0</v>
      </c>
      <c r="AZ357" s="136">
        <v>0</v>
      </c>
      <c r="BA357" s="136">
        <v>0</v>
      </c>
      <c r="BB357" s="136">
        <v>0</v>
      </c>
      <c r="BC357" s="136">
        <v>0</v>
      </c>
      <c r="BD357" s="136">
        <v>0</v>
      </c>
      <c r="BE357" s="136">
        <v>0</v>
      </c>
      <c r="BF357" s="136">
        <v>0</v>
      </c>
      <c r="BG357" s="136">
        <v>0</v>
      </c>
      <c r="BH357" s="136">
        <v>0</v>
      </c>
      <c r="BI357" s="136">
        <v>0</v>
      </c>
      <c r="BJ357" s="136">
        <v>0</v>
      </c>
      <c r="BK357" s="136">
        <v>0</v>
      </c>
      <c r="BL357" s="136">
        <v>0</v>
      </c>
      <c r="BM357" s="136">
        <v>0</v>
      </c>
      <c r="BN357" s="136">
        <v>0</v>
      </c>
      <c r="BO357" s="136">
        <v>0</v>
      </c>
      <c r="BP357" s="136">
        <v>0</v>
      </c>
      <c r="BQ357" s="136">
        <v>0</v>
      </c>
      <c r="BR357" s="136">
        <v>0</v>
      </c>
      <c r="BS357" s="136">
        <v>0</v>
      </c>
      <c r="BT357" s="136">
        <v>0</v>
      </c>
      <c r="BU357" s="136">
        <v>0</v>
      </c>
      <c r="BV357" s="136">
        <v>0</v>
      </c>
      <c r="BW357" s="136">
        <v>0</v>
      </c>
      <c r="BX357" s="136">
        <v>0</v>
      </c>
      <c r="BY357" s="136">
        <v>17284</v>
      </c>
      <c r="CA357" s="136" t="e">
        <v>#REF!</v>
      </c>
      <c r="CB357" s="136">
        <v>0</v>
      </c>
    </row>
    <row r="358" spans="13:80" hidden="1" x14ac:dyDescent="0.3">
      <c r="M358" s="136">
        <v>0</v>
      </c>
      <c r="N358" s="136">
        <v>0</v>
      </c>
      <c r="O358" s="136">
        <v>0</v>
      </c>
      <c r="P358" s="136">
        <v>0</v>
      </c>
      <c r="Q358" s="136">
        <v>0</v>
      </c>
      <c r="R358" s="136">
        <v>0</v>
      </c>
      <c r="S358" s="136">
        <v>0</v>
      </c>
      <c r="T358" s="136">
        <v>0</v>
      </c>
      <c r="U358" s="136">
        <v>0</v>
      </c>
      <c r="V358" s="136">
        <v>0</v>
      </c>
      <c r="W358" s="136">
        <v>0</v>
      </c>
      <c r="X358" s="136">
        <v>0</v>
      </c>
      <c r="Y358" s="136">
        <v>0</v>
      </c>
      <c r="Z358" s="136">
        <v>0</v>
      </c>
      <c r="AA358" s="136">
        <v>0</v>
      </c>
      <c r="AB358" s="136">
        <v>0</v>
      </c>
      <c r="AC358" s="136">
        <v>0</v>
      </c>
      <c r="AD358" s="136">
        <v>0</v>
      </c>
      <c r="AE358" s="136">
        <v>0</v>
      </c>
      <c r="AF358" s="136">
        <v>0</v>
      </c>
      <c r="AG358" s="136">
        <v>0</v>
      </c>
      <c r="AH358" s="136">
        <v>0</v>
      </c>
      <c r="AI358" s="136">
        <v>0</v>
      </c>
      <c r="AJ358" s="136">
        <v>0</v>
      </c>
      <c r="AK358" s="136">
        <v>0</v>
      </c>
      <c r="AL358" s="136">
        <v>0</v>
      </c>
      <c r="AM358" s="136">
        <v>0</v>
      </c>
      <c r="AN358" s="136">
        <v>0</v>
      </c>
      <c r="AO358" s="136">
        <v>0</v>
      </c>
      <c r="AP358" s="136">
        <v>0</v>
      </c>
      <c r="AQ358" s="136">
        <v>0</v>
      </c>
      <c r="AR358" s="136">
        <v>0</v>
      </c>
      <c r="AS358" s="136">
        <v>0</v>
      </c>
      <c r="AT358" s="136">
        <v>0</v>
      </c>
      <c r="AU358" s="136">
        <v>0</v>
      </c>
      <c r="AV358" s="136">
        <v>-17284</v>
      </c>
      <c r="AW358" s="136">
        <v>0</v>
      </c>
      <c r="AX358" s="136">
        <v>0</v>
      </c>
      <c r="AY358" s="136">
        <v>0</v>
      </c>
      <c r="AZ358" s="136">
        <v>0</v>
      </c>
      <c r="BA358" s="136">
        <v>0</v>
      </c>
      <c r="BB358" s="136">
        <v>0</v>
      </c>
      <c r="BC358" s="136">
        <v>0</v>
      </c>
      <c r="BD358" s="136">
        <v>0</v>
      </c>
      <c r="BE358" s="136">
        <v>0</v>
      </c>
      <c r="BF358" s="136">
        <v>0</v>
      </c>
      <c r="BG358" s="136">
        <v>0</v>
      </c>
      <c r="BH358" s="136">
        <v>0</v>
      </c>
      <c r="BI358" s="136">
        <v>0</v>
      </c>
      <c r="BJ358" s="136">
        <v>0</v>
      </c>
      <c r="BK358" s="136">
        <v>0</v>
      </c>
      <c r="BL358" s="136">
        <v>0</v>
      </c>
      <c r="BM358" s="136">
        <v>0</v>
      </c>
      <c r="BN358" s="136">
        <v>0</v>
      </c>
      <c r="BO358" s="136">
        <v>0</v>
      </c>
      <c r="BP358" s="136">
        <v>0</v>
      </c>
      <c r="BQ358" s="136">
        <v>0</v>
      </c>
      <c r="BR358" s="136">
        <v>0</v>
      </c>
      <c r="BS358" s="136">
        <v>0</v>
      </c>
      <c r="BT358" s="136">
        <v>0</v>
      </c>
      <c r="BU358" s="136">
        <v>0</v>
      </c>
      <c r="BV358" s="136">
        <v>0</v>
      </c>
      <c r="BW358" s="136">
        <v>0</v>
      </c>
      <c r="BX358" s="136">
        <v>0</v>
      </c>
      <c r="BY358" s="136">
        <v>17284</v>
      </c>
      <c r="CA358" s="136" t="e">
        <v>#REF!</v>
      </c>
      <c r="CB358" s="136">
        <v>0</v>
      </c>
    </row>
    <row r="359" spans="13:80" hidden="1" x14ac:dyDescent="0.3">
      <c r="M359" s="136">
        <v>0</v>
      </c>
      <c r="N359" s="136">
        <v>0</v>
      </c>
      <c r="O359" s="136">
        <v>0</v>
      </c>
      <c r="P359" s="136">
        <v>0</v>
      </c>
      <c r="Q359" s="136">
        <v>0</v>
      </c>
      <c r="R359" s="136">
        <v>0</v>
      </c>
      <c r="S359" s="136">
        <v>0</v>
      </c>
      <c r="T359" s="136">
        <v>0</v>
      </c>
      <c r="U359" s="136">
        <v>0</v>
      </c>
      <c r="V359" s="136">
        <v>0</v>
      </c>
      <c r="W359" s="136">
        <v>0</v>
      </c>
      <c r="X359" s="136">
        <v>0</v>
      </c>
      <c r="Y359" s="136">
        <v>0</v>
      </c>
      <c r="Z359" s="136">
        <v>0</v>
      </c>
      <c r="AA359" s="136">
        <v>0</v>
      </c>
      <c r="AB359" s="136">
        <v>0</v>
      </c>
      <c r="AC359" s="136">
        <v>0</v>
      </c>
      <c r="AD359" s="136">
        <v>0</v>
      </c>
      <c r="AE359" s="136">
        <v>0</v>
      </c>
      <c r="AF359" s="136">
        <v>0</v>
      </c>
      <c r="AG359" s="136">
        <v>0</v>
      </c>
      <c r="AH359" s="136">
        <v>0</v>
      </c>
      <c r="AI359" s="136">
        <v>0</v>
      </c>
      <c r="AJ359" s="136">
        <v>0</v>
      </c>
      <c r="AK359" s="136">
        <v>0</v>
      </c>
      <c r="AL359" s="136">
        <v>0</v>
      </c>
      <c r="AM359" s="136">
        <v>0</v>
      </c>
      <c r="AN359" s="136">
        <v>0</v>
      </c>
      <c r="AO359" s="136">
        <v>0</v>
      </c>
      <c r="AP359" s="136">
        <v>0</v>
      </c>
      <c r="AQ359" s="136">
        <v>0</v>
      </c>
      <c r="AR359" s="136">
        <v>0</v>
      </c>
      <c r="AS359" s="136">
        <v>0</v>
      </c>
      <c r="AT359" s="136">
        <v>0</v>
      </c>
      <c r="AU359" s="136">
        <v>0</v>
      </c>
      <c r="AV359" s="136">
        <v>0</v>
      </c>
      <c r="AW359" s="136">
        <v>0</v>
      </c>
      <c r="AX359" s="136">
        <v>0</v>
      </c>
      <c r="AY359" s="136">
        <v>0</v>
      </c>
      <c r="AZ359" s="136">
        <v>0</v>
      </c>
      <c r="BA359" s="136">
        <v>0</v>
      </c>
      <c r="BB359" s="136">
        <v>0</v>
      </c>
      <c r="BC359" s="136">
        <v>0</v>
      </c>
      <c r="BD359" s="136">
        <v>0</v>
      </c>
      <c r="BE359" s="136">
        <v>0</v>
      </c>
      <c r="BF359" s="136">
        <v>0</v>
      </c>
      <c r="BG359" s="136">
        <v>0</v>
      </c>
      <c r="BH359" s="136">
        <v>0</v>
      </c>
      <c r="BI359" s="136">
        <v>0</v>
      </c>
      <c r="BJ359" s="136">
        <v>0</v>
      </c>
      <c r="BK359" s="136">
        <v>0</v>
      </c>
      <c r="BL359" s="136">
        <v>0</v>
      </c>
      <c r="BM359" s="136">
        <v>0</v>
      </c>
      <c r="BN359" s="136">
        <v>0</v>
      </c>
      <c r="BO359" s="136">
        <v>0</v>
      </c>
      <c r="BP359" s="136">
        <v>0</v>
      </c>
      <c r="BQ359" s="136">
        <v>0</v>
      </c>
      <c r="BR359" s="136">
        <v>0</v>
      </c>
      <c r="BS359" s="136">
        <v>0</v>
      </c>
      <c r="BT359" s="136">
        <v>0</v>
      </c>
      <c r="BU359" s="136">
        <v>0</v>
      </c>
      <c r="BV359" s="136">
        <v>0</v>
      </c>
      <c r="BW359" s="136">
        <v>0</v>
      </c>
      <c r="BX359" s="136">
        <v>0</v>
      </c>
      <c r="BY359" s="136">
        <v>0</v>
      </c>
      <c r="CA359" s="136" t="e">
        <v>#REF!</v>
      </c>
      <c r="CB359" s="136">
        <v>0</v>
      </c>
    </row>
    <row r="360" spans="13:80" hidden="1" x14ac:dyDescent="0.3">
      <c r="M360" s="136">
        <v>-57818</v>
      </c>
      <c r="N360" s="136">
        <v>0</v>
      </c>
      <c r="O360" s="136">
        <v>0</v>
      </c>
      <c r="P360" s="136">
        <v>0</v>
      </c>
      <c r="Q360" s="136">
        <v>0</v>
      </c>
      <c r="R360" s="136">
        <v>0</v>
      </c>
      <c r="S360" s="136">
        <v>0</v>
      </c>
      <c r="T360" s="136">
        <v>0</v>
      </c>
      <c r="U360" s="136">
        <v>0</v>
      </c>
      <c r="V360" s="136">
        <v>0</v>
      </c>
      <c r="W360" s="136">
        <v>0</v>
      </c>
      <c r="X360" s="136">
        <v>0</v>
      </c>
      <c r="Y360" s="136">
        <v>0</v>
      </c>
      <c r="Z360" s="136">
        <v>0</v>
      </c>
      <c r="AA360" s="136">
        <v>0</v>
      </c>
      <c r="AB360" s="136">
        <v>0</v>
      </c>
      <c r="AC360" s="136">
        <v>0</v>
      </c>
      <c r="AD360" s="136">
        <v>0</v>
      </c>
      <c r="AE360" s="136">
        <v>0</v>
      </c>
      <c r="AF360" s="136">
        <v>0</v>
      </c>
      <c r="AG360" s="136">
        <v>0</v>
      </c>
      <c r="AH360" s="136">
        <v>0</v>
      </c>
      <c r="AI360" s="136">
        <v>0</v>
      </c>
      <c r="AJ360" s="136">
        <v>0</v>
      </c>
      <c r="AK360" s="136">
        <v>0</v>
      </c>
      <c r="AL360" s="136">
        <v>0</v>
      </c>
      <c r="AM360" s="136">
        <v>0</v>
      </c>
      <c r="AN360" s="136">
        <v>0</v>
      </c>
      <c r="AO360" s="136">
        <v>0</v>
      </c>
      <c r="AP360" s="136">
        <v>0</v>
      </c>
      <c r="AQ360" s="136">
        <v>-1271151</v>
      </c>
      <c r="AR360" s="136">
        <v>0</v>
      </c>
      <c r="AS360" s="136">
        <v>0</v>
      </c>
      <c r="AT360" s="136">
        <v>0</v>
      </c>
      <c r="AU360" s="136">
        <v>0</v>
      </c>
      <c r="AV360" s="136">
        <v>0</v>
      </c>
      <c r="AW360" s="136">
        <v>0</v>
      </c>
      <c r="AX360" s="136">
        <v>0</v>
      </c>
      <c r="AY360" s="136">
        <v>0</v>
      </c>
      <c r="AZ360" s="136">
        <v>0</v>
      </c>
      <c r="BA360" s="136">
        <v>0</v>
      </c>
      <c r="BB360" s="136">
        <v>0</v>
      </c>
      <c r="BC360" s="136">
        <v>0</v>
      </c>
      <c r="BD360" s="136">
        <v>0</v>
      </c>
      <c r="BE360" s="136">
        <v>0</v>
      </c>
      <c r="BF360" s="136">
        <v>0</v>
      </c>
      <c r="BG360" s="136">
        <v>0</v>
      </c>
      <c r="BH360" s="136">
        <v>0</v>
      </c>
      <c r="BI360" s="136">
        <v>0</v>
      </c>
      <c r="BJ360" s="136">
        <v>0</v>
      </c>
      <c r="BK360" s="136">
        <v>0</v>
      </c>
      <c r="BL360" s="136">
        <v>0</v>
      </c>
      <c r="BM360" s="136">
        <v>0</v>
      </c>
      <c r="BN360" s="136">
        <v>0</v>
      </c>
      <c r="BO360" s="136">
        <v>0</v>
      </c>
      <c r="BP360" s="136">
        <v>0</v>
      </c>
      <c r="BQ360" s="136">
        <v>0</v>
      </c>
      <c r="BR360" s="136">
        <v>0</v>
      </c>
      <c r="BS360" s="136">
        <v>0</v>
      </c>
      <c r="BT360" s="136">
        <v>0</v>
      </c>
      <c r="BU360" s="136">
        <v>-57818</v>
      </c>
      <c r="BV360" s="136">
        <v>0</v>
      </c>
      <c r="BW360" s="136">
        <v>0</v>
      </c>
      <c r="BX360" s="136">
        <v>0</v>
      </c>
      <c r="BY360" s="136">
        <v>1271151</v>
      </c>
      <c r="CA360" s="136" t="e">
        <v>#REF!</v>
      </c>
      <c r="CB360" s="136">
        <v>0</v>
      </c>
    </row>
    <row r="361" spans="13:80" hidden="1" x14ac:dyDescent="0.3">
      <c r="M361" s="136">
        <v>-57818</v>
      </c>
      <c r="N361" s="136">
        <v>0</v>
      </c>
      <c r="O361" s="136">
        <v>0</v>
      </c>
      <c r="P361" s="136">
        <v>0</v>
      </c>
      <c r="Q361" s="136">
        <v>0</v>
      </c>
      <c r="R361" s="136">
        <v>0</v>
      </c>
      <c r="S361" s="136">
        <v>0</v>
      </c>
      <c r="T361" s="136">
        <v>0</v>
      </c>
      <c r="U361" s="136">
        <v>0</v>
      </c>
      <c r="V361" s="136">
        <v>0</v>
      </c>
      <c r="W361" s="136">
        <v>0</v>
      </c>
      <c r="X361" s="136">
        <v>0</v>
      </c>
      <c r="Y361" s="136">
        <v>0</v>
      </c>
      <c r="Z361" s="136">
        <v>0</v>
      </c>
      <c r="AA361" s="136">
        <v>0</v>
      </c>
      <c r="AB361" s="136">
        <v>0</v>
      </c>
      <c r="AC361" s="136">
        <v>0</v>
      </c>
      <c r="AD361" s="136">
        <v>0</v>
      </c>
      <c r="AE361" s="136">
        <v>0</v>
      </c>
      <c r="AF361" s="136">
        <v>0</v>
      </c>
      <c r="AG361" s="136">
        <v>0</v>
      </c>
      <c r="AH361" s="136">
        <v>0</v>
      </c>
      <c r="AI361" s="136">
        <v>0</v>
      </c>
      <c r="AJ361" s="136">
        <v>0</v>
      </c>
      <c r="AK361" s="136">
        <v>0</v>
      </c>
      <c r="AL361" s="136">
        <v>0</v>
      </c>
      <c r="AM361" s="136">
        <v>0</v>
      </c>
      <c r="AN361" s="136">
        <v>0</v>
      </c>
      <c r="AO361" s="136">
        <v>0</v>
      </c>
      <c r="AP361" s="136">
        <v>0</v>
      </c>
      <c r="AQ361" s="136">
        <v>-1271151</v>
      </c>
      <c r="AR361" s="136">
        <v>0</v>
      </c>
      <c r="AS361" s="136">
        <v>0</v>
      </c>
      <c r="AT361" s="136">
        <v>0</v>
      </c>
      <c r="AU361" s="136">
        <v>0</v>
      </c>
      <c r="AV361" s="136">
        <v>0</v>
      </c>
      <c r="AW361" s="136">
        <v>0</v>
      </c>
      <c r="AX361" s="136">
        <v>0</v>
      </c>
      <c r="AY361" s="136">
        <v>0</v>
      </c>
      <c r="AZ361" s="136">
        <v>0</v>
      </c>
      <c r="BA361" s="136">
        <v>0</v>
      </c>
      <c r="BB361" s="136">
        <v>0</v>
      </c>
      <c r="BC361" s="136">
        <v>0</v>
      </c>
      <c r="BD361" s="136">
        <v>0</v>
      </c>
      <c r="BE361" s="136">
        <v>0</v>
      </c>
      <c r="BF361" s="136">
        <v>0</v>
      </c>
      <c r="BG361" s="136">
        <v>0</v>
      </c>
      <c r="BH361" s="136">
        <v>0</v>
      </c>
      <c r="BI361" s="136">
        <v>0</v>
      </c>
      <c r="BJ361" s="136">
        <v>0</v>
      </c>
      <c r="BK361" s="136">
        <v>0</v>
      </c>
      <c r="BL361" s="136">
        <v>0</v>
      </c>
      <c r="BM361" s="136">
        <v>0</v>
      </c>
      <c r="BN361" s="136">
        <v>0</v>
      </c>
      <c r="BO361" s="136">
        <v>0</v>
      </c>
      <c r="BP361" s="136">
        <v>0</v>
      </c>
      <c r="BQ361" s="136">
        <v>0</v>
      </c>
      <c r="BR361" s="136">
        <v>0</v>
      </c>
      <c r="BS361" s="136">
        <v>0</v>
      </c>
      <c r="BT361" s="136">
        <v>0</v>
      </c>
      <c r="BU361" s="136">
        <v>-57818</v>
      </c>
      <c r="BV361" s="136">
        <v>0</v>
      </c>
      <c r="BW361" s="136">
        <v>0</v>
      </c>
      <c r="BX361" s="136">
        <v>0</v>
      </c>
      <c r="BY361" s="136">
        <v>1271151</v>
      </c>
      <c r="CA361" s="136" t="e">
        <v>#REF!</v>
      </c>
      <c r="CB361" s="136">
        <v>0</v>
      </c>
    </row>
    <row r="362" spans="13:80" hidden="1" x14ac:dyDescent="0.3">
      <c r="M362" s="136">
        <v>0</v>
      </c>
      <c r="N362" s="136">
        <v>0</v>
      </c>
      <c r="O362" s="136">
        <v>0</v>
      </c>
      <c r="P362" s="136">
        <v>0</v>
      </c>
      <c r="Q362" s="136">
        <v>0</v>
      </c>
      <c r="R362" s="136">
        <v>0</v>
      </c>
      <c r="S362" s="136">
        <v>0</v>
      </c>
      <c r="T362" s="136">
        <v>0</v>
      </c>
      <c r="U362" s="136">
        <v>0</v>
      </c>
      <c r="V362" s="136">
        <v>0</v>
      </c>
      <c r="W362" s="136">
        <v>0</v>
      </c>
      <c r="X362" s="136">
        <v>0</v>
      </c>
      <c r="Y362" s="136">
        <v>0</v>
      </c>
      <c r="Z362" s="136">
        <v>0</v>
      </c>
      <c r="AA362" s="136">
        <v>0</v>
      </c>
      <c r="AB362" s="136">
        <v>0</v>
      </c>
      <c r="AC362" s="136">
        <v>0</v>
      </c>
      <c r="AD362" s="136">
        <v>0</v>
      </c>
      <c r="AE362" s="136">
        <v>0</v>
      </c>
      <c r="AF362" s="136">
        <v>0</v>
      </c>
      <c r="AG362" s="136">
        <v>0</v>
      </c>
      <c r="AH362" s="136">
        <v>0</v>
      </c>
      <c r="AI362" s="136">
        <v>0</v>
      </c>
      <c r="AJ362" s="136">
        <v>0</v>
      </c>
      <c r="AK362" s="136">
        <v>0</v>
      </c>
      <c r="AL362" s="136">
        <v>0</v>
      </c>
      <c r="AM362" s="136">
        <v>0</v>
      </c>
      <c r="AN362" s="136">
        <v>0</v>
      </c>
      <c r="AO362" s="136">
        <v>0</v>
      </c>
      <c r="AP362" s="136">
        <v>0</v>
      </c>
      <c r="AQ362" s="136">
        <v>0</v>
      </c>
      <c r="AR362" s="136">
        <v>0</v>
      </c>
      <c r="AS362" s="136">
        <v>0</v>
      </c>
      <c r="AT362" s="136">
        <v>0</v>
      </c>
      <c r="AU362" s="136">
        <v>0</v>
      </c>
      <c r="AV362" s="136">
        <v>0</v>
      </c>
      <c r="AW362" s="136">
        <v>0</v>
      </c>
      <c r="AX362" s="136">
        <v>0</v>
      </c>
      <c r="AY362" s="136">
        <v>0</v>
      </c>
      <c r="AZ362" s="136">
        <v>0</v>
      </c>
      <c r="BA362" s="136">
        <v>0</v>
      </c>
      <c r="BB362" s="136">
        <v>0</v>
      </c>
      <c r="BC362" s="136">
        <v>0</v>
      </c>
      <c r="BD362" s="136">
        <v>0</v>
      </c>
      <c r="BE362" s="136">
        <v>0</v>
      </c>
      <c r="BF362" s="136">
        <v>0</v>
      </c>
      <c r="BG362" s="136">
        <v>0</v>
      </c>
      <c r="BH362" s="136">
        <v>0</v>
      </c>
      <c r="BI362" s="136">
        <v>0</v>
      </c>
      <c r="BJ362" s="136">
        <v>0</v>
      </c>
      <c r="BK362" s="136">
        <v>0</v>
      </c>
      <c r="BL362" s="136">
        <v>0</v>
      </c>
      <c r="BM362" s="136">
        <v>0</v>
      </c>
      <c r="BN362" s="136">
        <v>0</v>
      </c>
      <c r="BO362" s="136">
        <v>0</v>
      </c>
      <c r="BP362" s="136">
        <v>0</v>
      </c>
      <c r="BQ362" s="136">
        <v>0</v>
      </c>
      <c r="BR362" s="136">
        <v>0</v>
      </c>
      <c r="BS362" s="136">
        <v>0</v>
      </c>
      <c r="BT362" s="136">
        <v>0</v>
      </c>
      <c r="BU362" s="136">
        <v>0</v>
      </c>
      <c r="BV362" s="136">
        <v>0</v>
      </c>
      <c r="BW362" s="136">
        <v>0</v>
      </c>
      <c r="BX362" s="136">
        <v>0</v>
      </c>
      <c r="BY362" s="136">
        <v>0</v>
      </c>
      <c r="CA362" s="136" t="e">
        <v>#REF!</v>
      </c>
      <c r="CB362" s="136">
        <v>0</v>
      </c>
    </row>
    <row r="363" spans="13:80" hidden="1" x14ac:dyDescent="0.3">
      <c r="M363" s="136">
        <v>242058</v>
      </c>
      <c r="N363" s="136">
        <v>0</v>
      </c>
      <c r="O363" s="136">
        <v>0</v>
      </c>
      <c r="P363" s="136">
        <v>0</v>
      </c>
      <c r="Q363" s="136">
        <v>0</v>
      </c>
      <c r="R363" s="136">
        <v>0</v>
      </c>
      <c r="S363" s="136">
        <v>0</v>
      </c>
      <c r="T363" s="136">
        <v>0</v>
      </c>
      <c r="U363" s="136">
        <v>0</v>
      </c>
      <c r="V363" s="136">
        <v>0</v>
      </c>
      <c r="W363" s="136">
        <v>9217</v>
      </c>
      <c r="X363" s="136">
        <v>0</v>
      </c>
      <c r="Y363" s="136">
        <v>0</v>
      </c>
      <c r="Z363" s="136">
        <v>0</v>
      </c>
      <c r="AA363" s="136">
        <v>0</v>
      </c>
      <c r="AB363" s="136">
        <v>0</v>
      </c>
      <c r="AC363" s="136">
        <v>0</v>
      </c>
      <c r="AD363" s="136">
        <v>0</v>
      </c>
      <c r="AE363" s="136">
        <v>0</v>
      </c>
      <c r="AF363" s="136">
        <v>0</v>
      </c>
      <c r="AG363" s="136">
        <v>-62440</v>
      </c>
      <c r="AH363" s="136">
        <v>0</v>
      </c>
      <c r="AI363" s="136">
        <v>0</v>
      </c>
      <c r="AJ363" s="136">
        <v>0</v>
      </c>
      <c r="AK363" s="136">
        <v>0</v>
      </c>
      <c r="AL363" s="136">
        <v>0</v>
      </c>
      <c r="AM363" s="136">
        <v>0</v>
      </c>
      <c r="AN363" s="136">
        <v>0</v>
      </c>
      <c r="AO363" s="136">
        <v>0</v>
      </c>
      <c r="AP363" s="136">
        <v>0</v>
      </c>
      <c r="AQ363" s="136">
        <v>0</v>
      </c>
      <c r="AR363" s="136">
        <v>0</v>
      </c>
      <c r="AS363" s="136">
        <v>0</v>
      </c>
      <c r="AT363" s="136">
        <v>0</v>
      </c>
      <c r="AU363" s="136">
        <v>0</v>
      </c>
      <c r="AV363" s="136">
        <v>0</v>
      </c>
      <c r="AW363" s="136">
        <v>0</v>
      </c>
      <c r="AX363" s="136">
        <v>0</v>
      </c>
      <c r="AY363" s="136">
        <v>0</v>
      </c>
      <c r="AZ363" s="136">
        <v>0</v>
      </c>
      <c r="BA363" s="136">
        <v>0</v>
      </c>
      <c r="BB363" s="136">
        <v>0</v>
      </c>
      <c r="BC363" s="136">
        <v>0</v>
      </c>
      <c r="BD363" s="136">
        <v>0</v>
      </c>
      <c r="BE363" s="136">
        <v>0</v>
      </c>
      <c r="BF363" s="136">
        <v>0</v>
      </c>
      <c r="BG363" s="136">
        <v>0</v>
      </c>
      <c r="BH363" s="136">
        <v>0</v>
      </c>
      <c r="BI363" s="136">
        <v>0</v>
      </c>
      <c r="BJ363" s="136">
        <v>0</v>
      </c>
      <c r="BK363" s="136">
        <v>0</v>
      </c>
      <c r="BL363" s="136">
        <v>0</v>
      </c>
      <c r="BM363" s="136">
        <v>0</v>
      </c>
      <c r="BN363" s="136">
        <v>0</v>
      </c>
      <c r="BO363" s="136">
        <v>0</v>
      </c>
      <c r="BP363" s="136">
        <v>-43667</v>
      </c>
      <c r="BQ363" s="136">
        <v>0</v>
      </c>
      <c r="BR363" s="136">
        <v>0</v>
      </c>
      <c r="BS363" s="136">
        <v>0</v>
      </c>
      <c r="BT363" s="136">
        <v>0</v>
      </c>
      <c r="BU363" s="136">
        <v>251275</v>
      </c>
      <c r="BV363" s="136">
        <v>0</v>
      </c>
      <c r="BW363" s="136">
        <v>0</v>
      </c>
      <c r="BX363" s="136">
        <v>0</v>
      </c>
      <c r="BY363" s="136">
        <v>106107</v>
      </c>
      <c r="CA363" s="136" t="e">
        <v>#REF!</v>
      </c>
      <c r="CB363" s="136">
        <v>0</v>
      </c>
    </row>
    <row r="364" spans="13:80" hidden="1" x14ac:dyDescent="0.3">
      <c r="M364" s="136">
        <v>242058</v>
      </c>
      <c r="N364" s="136">
        <v>0</v>
      </c>
      <c r="O364" s="136">
        <v>0</v>
      </c>
      <c r="P364" s="136">
        <v>0</v>
      </c>
      <c r="Q364" s="136">
        <v>0</v>
      </c>
      <c r="R364" s="136">
        <v>0</v>
      </c>
      <c r="S364" s="136">
        <v>0</v>
      </c>
      <c r="T364" s="136">
        <v>0</v>
      </c>
      <c r="U364" s="136">
        <v>0</v>
      </c>
      <c r="V364" s="136">
        <v>0</v>
      </c>
      <c r="W364" s="136">
        <v>9217</v>
      </c>
      <c r="X364" s="136">
        <v>0</v>
      </c>
      <c r="Y364" s="136">
        <v>0</v>
      </c>
      <c r="Z364" s="136">
        <v>0</v>
      </c>
      <c r="AA364" s="136">
        <v>0</v>
      </c>
      <c r="AB364" s="136">
        <v>0</v>
      </c>
      <c r="AC364" s="136">
        <v>0</v>
      </c>
      <c r="AD364" s="136">
        <v>0</v>
      </c>
      <c r="AE364" s="136">
        <v>0</v>
      </c>
      <c r="AF364" s="136">
        <v>0</v>
      </c>
      <c r="AG364" s="136">
        <v>-62440</v>
      </c>
      <c r="AH364" s="136">
        <v>0</v>
      </c>
      <c r="AI364" s="136">
        <v>0</v>
      </c>
      <c r="AJ364" s="136">
        <v>0</v>
      </c>
      <c r="AK364" s="136">
        <v>0</v>
      </c>
      <c r="AL364" s="136">
        <v>0</v>
      </c>
      <c r="AM364" s="136">
        <v>0</v>
      </c>
      <c r="AN364" s="136">
        <v>0</v>
      </c>
      <c r="AO364" s="136">
        <v>0</v>
      </c>
      <c r="AP364" s="136">
        <v>0</v>
      </c>
      <c r="AQ364" s="136">
        <v>0</v>
      </c>
      <c r="AR364" s="136">
        <v>0</v>
      </c>
      <c r="AS364" s="136">
        <v>0</v>
      </c>
      <c r="AT364" s="136">
        <v>0</v>
      </c>
      <c r="AU364" s="136">
        <v>0</v>
      </c>
      <c r="AV364" s="136">
        <v>0</v>
      </c>
      <c r="AW364" s="136">
        <v>0</v>
      </c>
      <c r="AX364" s="136">
        <v>0</v>
      </c>
      <c r="AY364" s="136">
        <v>0</v>
      </c>
      <c r="AZ364" s="136">
        <v>0</v>
      </c>
      <c r="BA364" s="136">
        <v>0</v>
      </c>
      <c r="BB364" s="136">
        <v>0</v>
      </c>
      <c r="BC364" s="136">
        <v>0</v>
      </c>
      <c r="BD364" s="136">
        <v>0</v>
      </c>
      <c r="BE364" s="136">
        <v>0</v>
      </c>
      <c r="BF364" s="136">
        <v>0</v>
      </c>
      <c r="BG364" s="136">
        <v>0</v>
      </c>
      <c r="BH364" s="136">
        <v>0</v>
      </c>
      <c r="BI364" s="136">
        <v>0</v>
      </c>
      <c r="BJ364" s="136">
        <v>0</v>
      </c>
      <c r="BK364" s="136">
        <v>0</v>
      </c>
      <c r="BL364" s="136">
        <v>0</v>
      </c>
      <c r="BM364" s="136">
        <v>0</v>
      </c>
      <c r="BN364" s="136">
        <v>0</v>
      </c>
      <c r="BO364" s="136">
        <v>0</v>
      </c>
      <c r="BP364" s="136">
        <v>-43667</v>
      </c>
      <c r="BQ364" s="136">
        <v>0</v>
      </c>
      <c r="BR364" s="136">
        <v>0</v>
      </c>
      <c r="BS364" s="136">
        <v>0</v>
      </c>
      <c r="BT364" s="136">
        <v>0</v>
      </c>
      <c r="BU364" s="136">
        <v>251275</v>
      </c>
      <c r="BV364" s="136">
        <v>0</v>
      </c>
      <c r="BW364" s="136">
        <v>0</v>
      </c>
      <c r="BX364" s="136">
        <v>0</v>
      </c>
      <c r="BY364" s="136">
        <v>106107</v>
      </c>
      <c r="CA364" s="136" t="e">
        <v>#REF!</v>
      </c>
      <c r="CB364" s="136">
        <v>0</v>
      </c>
    </row>
    <row r="365" spans="13:80" hidden="1" x14ac:dyDescent="0.3">
      <c r="M365" s="136">
        <v>0</v>
      </c>
      <c r="N365" s="136">
        <v>0</v>
      </c>
      <c r="O365" s="136">
        <v>0</v>
      </c>
      <c r="P365" s="136">
        <v>0</v>
      </c>
      <c r="Q365" s="136">
        <v>0</v>
      </c>
      <c r="R365" s="136">
        <v>0</v>
      </c>
      <c r="S365" s="136">
        <v>0</v>
      </c>
      <c r="T365" s="136">
        <v>0</v>
      </c>
      <c r="U365" s="136">
        <v>0</v>
      </c>
      <c r="V365" s="136">
        <v>0</v>
      </c>
      <c r="W365" s="136">
        <v>0</v>
      </c>
      <c r="X365" s="136">
        <v>0</v>
      </c>
      <c r="Y365" s="136">
        <v>0</v>
      </c>
      <c r="Z365" s="136">
        <v>0</v>
      </c>
      <c r="AA365" s="136">
        <v>0</v>
      </c>
      <c r="AB365" s="136">
        <v>0</v>
      </c>
      <c r="AC365" s="136">
        <v>0</v>
      </c>
      <c r="AD365" s="136">
        <v>0</v>
      </c>
      <c r="AE365" s="136">
        <v>0</v>
      </c>
      <c r="AF365" s="136">
        <v>0</v>
      </c>
      <c r="AG365" s="136">
        <v>0</v>
      </c>
      <c r="AH365" s="136">
        <v>0</v>
      </c>
      <c r="AI365" s="136">
        <v>0</v>
      </c>
      <c r="AJ365" s="136">
        <v>0</v>
      </c>
      <c r="AK365" s="136">
        <v>0</v>
      </c>
      <c r="AL365" s="136">
        <v>0</v>
      </c>
      <c r="AM365" s="136">
        <v>0</v>
      </c>
      <c r="AN365" s="136">
        <v>0</v>
      </c>
      <c r="AO365" s="136">
        <v>0</v>
      </c>
      <c r="AP365" s="136">
        <v>0</v>
      </c>
      <c r="AQ365" s="136">
        <v>0</v>
      </c>
      <c r="AR365" s="136">
        <v>0</v>
      </c>
      <c r="AS365" s="136">
        <v>0</v>
      </c>
      <c r="AT365" s="136">
        <v>0</v>
      </c>
      <c r="AU365" s="136">
        <v>0</v>
      </c>
      <c r="AV365" s="136">
        <v>0</v>
      </c>
      <c r="AW365" s="136">
        <v>0</v>
      </c>
      <c r="AX365" s="136">
        <v>0</v>
      </c>
      <c r="AY365" s="136">
        <v>0</v>
      </c>
      <c r="AZ365" s="136">
        <v>0</v>
      </c>
      <c r="BA365" s="136">
        <v>0</v>
      </c>
      <c r="BB365" s="136">
        <v>0</v>
      </c>
      <c r="BC365" s="136">
        <v>0</v>
      </c>
      <c r="BD365" s="136">
        <v>0</v>
      </c>
      <c r="BE365" s="136">
        <v>0</v>
      </c>
      <c r="BF365" s="136">
        <v>0</v>
      </c>
      <c r="BG365" s="136">
        <v>0</v>
      </c>
      <c r="BH365" s="136">
        <v>0</v>
      </c>
      <c r="BI365" s="136">
        <v>0</v>
      </c>
      <c r="BJ365" s="136">
        <v>0</v>
      </c>
      <c r="BK365" s="136">
        <v>0</v>
      </c>
      <c r="BL365" s="136">
        <v>0</v>
      </c>
      <c r="BM365" s="136">
        <v>0</v>
      </c>
      <c r="BN365" s="136">
        <v>0</v>
      </c>
      <c r="BO365" s="136">
        <v>0</v>
      </c>
      <c r="BP365" s="136">
        <v>0</v>
      </c>
      <c r="BQ365" s="136">
        <v>0</v>
      </c>
      <c r="BR365" s="136">
        <v>0</v>
      </c>
      <c r="BS365" s="136">
        <v>0</v>
      </c>
      <c r="BT365" s="136">
        <v>0</v>
      </c>
      <c r="BU365" s="136">
        <v>0</v>
      </c>
      <c r="BV365" s="136">
        <v>0</v>
      </c>
      <c r="BW365" s="136">
        <v>0</v>
      </c>
      <c r="BX365" s="136">
        <v>0</v>
      </c>
      <c r="BY365" s="136">
        <v>0</v>
      </c>
      <c r="CA365" s="136" t="e">
        <v>#REF!</v>
      </c>
      <c r="CB365" s="136">
        <v>0</v>
      </c>
    </row>
    <row r="366" spans="13:80" hidden="1" x14ac:dyDescent="0.3">
      <c r="M366" s="136">
        <v>0</v>
      </c>
      <c r="N366" s="136">
        <v>0</v>
      </c>
      <c r="O366" s="136">
        <v>0</v>
      </c>
      <c r="P366" s="136">
        <v>0</v>
      </c>
      <c r="Q366" s="136">
        <v>0</v>
      </c>
      <c r="R366" s="136">
        <v>860915</v>
      </c>
      <c r="S366" s="136">
        <v>0</v>
      </c>
      <c r="T366" s="136">
        <v>0</v>
      </c>
      <c r="U366" s="136">
        <v>0</v>
      </c>
      <c r="V366" s="136">
        <v>0</v>
      </c>
      <c r="W366" s="136">
        <v>0</v>
      </c>
      <c r="X366" s="136">
        <v>0</v>
      </c>
      <c r="Y366" s="136">
        <v>0</v>
      </c>
      <c r="Z366" s="136">
        <v>0</v>
      </c>
      <c r="AA366" s="136">
        <v>0</v>
      </c>
      <c r="AB366" s="136">
        <v>0</v>
      </c>
      <c r="AC366" s="136">
        <v>0</v>
      </c>
      <c r="AD366" s="136">
        <v>0</v>
      </c>
      <c r="AE366" s="136">
        <v>0</v>
      </c>
      <c r="AF366" s="136">
        <v>0</v>
      </c>
      <c r="AG366" s="136">
        <v>0</v>
      </c>
      <c r="AH366" s="136">
        <v>0</v>
      </c>
      <c r="AI366" s="136">
        <v>0</v>
      </c>
      <c r="AJ366" s="136">
        <v>0</v>
      </c>
      <c r="AK366" s="136">
        <v>0</v>
      </c>
      <c r="AL366" s="136">
        <v>0</v>
      </c>
      <c r="AM366" s="136">
        <v>0</v>
      </c>
      <c r="AN366" s="136">
        <v>0</v>
      </c>
      <c r="AO366" s="136">
        <v>0</v>
      </c>
      <c r="AP366" s="136">
        <v>0</v>
      </c>
      <c r="AQ366" s="136">
        <v>0</v>
      </c>
      <c r="AR366" s="136">
        <v>0</v>
      </c>
      <c r="AS366" s="136">
        <v>0</v>
      </c>
      <c r="AT366" s="136">
        <v>0</v>
      </c>
      <c r="AU366" s="136">
        <v>0</v>
      </c>
      <c r="AV366" s="136">
        <v>0</v>
      </c>
      <c r="AW366" s="136">
        <v>0</v>
      </c>
      <c r="AX366" s="136">
        <v>0</v>
      </c>
      <c r="AY366" s="136">
        <v>0</v>
      </c>
      <c r="AZ366" s="136">
        <v>0</v>
      </c>
      <c r="BA366" s="136">
        <v>0</v>
      </c>
      <c r="BB366" s="136">
        <v>0</v>
      </c>
      <c r="BC366" s="136">
        <v>0</v>
      </c>
      <c r="BD366" s="136">
        <v>0</v>
      </c>
      <c r="BE366" s="136">
        <v>0</v>
      </c>
      <c r="BF366" s="136">
        <v>0</v>
      </c>
      <c r="BG366" s="136">
        <v>0</v>
      </c>
      <c r="BH366" s="136">
        <v>0</v>
      </c>
      <c r="BI366" s="136">
        <v>0</v>
      </c>
      <c r="BJ366" s="136">
        <v>0</v>
      </c>
      <c r="BK366" s="136">
        <v>0</v>
      </c>
      <c r="BL366" s="136">
        <v>0</v>
      </c>
      <c r="BM366" s="136">
        <v>0</v>
      </c>
      <c r="BN366" s="136">
        <v>0</v>
      </c>
      <c r="BO366" s="136">
        <v>0</v>
      </c>
      <c r="BP366" s="136">
        <v>0</v>
      </c>
      <c r="BQ366" s="136">
        <v>0</v>
      </c>
      <c r="BR366" s="136">
        <v>0</v>
      </c>
      <c r="BS366" s="136">
        <v>0</v>
      </c>
      <c r="BT366" s="136">
        <v>0</v>
      </c>
      <c r="BU366" s="136">
        <v>860915</v>
      </c>
      <c r="BV366" s="136">
        <v>0</v>
      </c>
      <c r="BW366" s="136">
        <v>0</v>
      </c>
      <c r="BX366" s="136">
        <v>0</v>
      </c>
      <c r="BY366" s="136">
        <v>0</v>
      </c>
      <c r="CA366" s="136" t="e">
        <v>#REF!</v>
      </c>
      <c r="CB366" s="136">
        <v>0</v>
      </c>
    </row>
    <row r="367" spans="13:80" hidden="1" x14ac:dyDescent="0.3">
      <c r="M367" s="136">
        <v>0</v>
      </c>
      <c r="N367" s="136">
        <v>0</v>
      </c>
      <c r="O367" s="136">
        <v>0</v>
      </c>
      <c r="P367" s="136">
        <v>0</v>
      </c>
      <c r="Q367" s="136">
        <v>0</v>
      </c>
      <c r="R367" s="136">
        <v>860915</v>
      </c>
      <c r="S367" s="136">
        <v>0</v>
      </c>
      <c r="T367" s="136">
        <v>0</v>
      </c>
      <c r="U367" s="136">
        <v>0</v>
      </c>
      <c r="V367" s="136">
        <v>0</v>
      </c>
      <c r="W367" s="136">
        <v>0</v>
      </c>
      <c r="X367" s="136">
        <v>0</v>
      </c>
      <c r="Y367" s="136">
        <v>0</v>
      </c>
      <c r="Z367" s="136">
        <v>0</v>
      </c>
      <c r="AA367" s="136">
        <v>0</v>
      </c>
      <c r="AB367" s="136">
        <v>0</v>
      </c>
      <c r="AC367" s="136">
        <v>0</v>
      </c>
      <c r="AD367" s="136">
        <v>0</v>
      </c>
      <c r="AE367" s="136">
        <v>0</v>
      </c>
      <c r="AF367" s="136">
        <v>0</v>
      </c>
      <c r="AG367" s="136">
        <v>0</v>
      </c>
      <c r="AH367" s="136">
        <v>0</v>
      </c>
      <c r="AI367" s="136">
        <v>0</v>
      </c>
      <c r="AJ367" s="136">
        <v>0</v>
      </c>
      <c r="AK367" s="136">
        <v>0</v>
      </c>
      <c r="AL367" s="136">
        <v>0</v>
      </c>
      <c r="AM367" s="136">
        <v>0</v>
      </c>
      <c r="AN367" s="136">
        <v>0</v>
      </c>
      <c r="AO367" s="136">
        <v>0</v>
      </c>
      <c r="AP367" s="136">
        <v>0</v>
      </c>
      <c r="AQ367" s="136">
        <v>0</v>
      </c>
      <c r="AR367" s="136">
        <v>0</v>
      </c>
      <c r="AS367" s="136">
        <v>0</v>
      </c>
      <c r="AT367" s="136">
        <v>0</v>
      </c>
      <c r="AU367" s="136">
        <v>0</v>
      </c>
      <c r="AV367" s="136">
        <v>0</v>
      </c>
      <c r="AW367" s="136">
        <v>0</v>
      </c>
      <c r="AX367" s="136">
        <v>0</v>
      </c>
      <c r="AY367" s="136">
        <v>0</v>
      </c>
      <c r="AZ367" s="136">
        <v>0</v>
      </c>
      <c r="BA367" s="136">
        <v>0</v>
      </c>
      <c r="BB367" s="136">
        <v>0</v>
      </c>
      <c r="BC367" s="136">
        <v>0</v>
      </c>
      <c r="BD367" s="136">
        <v>0</v>
      </c>
      <c r="BE367" s="136">
        <v>0</v>
      </c>
      <c r="BF367" s="136">
        <v>0</v>
      </c>
      <c r="BG367" s="136">
        <v>0</v>
      </c>
      <c r="BH367" s="136">
        <v>0</v>
      </c>
      <c r="BI367" s="136">
        <v>0</v>
      </c>
      <c r="BJ367" s="136">
        <v>0</v>
      </c>
      <c r="BK367" s="136">
        <v>0</v>
      </c>
      <c r="BL367" s="136">
        <v>0</v>
      </c>
      <c r="BM367" s="136">
        <v>0</v>
      </c>
      <c r="BN367" s="136">
        <v>0</v>
      </c>
      <c r="BO367" s="136">
        <v>0</v>
      </c>
      <c r="BP367" s="136">
        <v>0</v>
      </c>
      <c r="BQ367" s="136">
        <v>0</v>
      </c>
      <c r="BR367" s="136">
        <v>0</v>
      </c>
      <c r="BS367" s="136">
        <v>0</v>
      </c>
      <c r="BT367" s="136">
        <v>0</v>
      </c>
      <c r="BU367" s="136">
        <v>860915</v>
      </c>
      <c r="BV367" s="136">
        <v>0</v>
      </c>
      <c r="BW367" s="136">
        <v>0</v>
      </c>
      <c r="BX367" s="136">
        <v>0</v>
      </c>
      <c r="BY367" s="136">
        <v>0</v>
      </c>
      <c r="CA367" s="136" t="e">
        <v>#REF!</v>
      </c>
      <c r="CB367" s="136">
        <v>0</v>
      </c>
    </row>
    <row r="368" spans="13:80" hidden="1" x14ac:dyDescent="0.3">
      <c r="M368" s="136">
        <v>0</v>
      </c>
      <c r="N368" s="136">
        <v>0</v>
      </c>
      <c r="O368" s="136">
        <v>0</v>
      </c>
      <c r="P368" s="136">
        <v>0</v>
      </c>
      <c r="Q368" s="136">
        <v>0</v>
      </c>
      <c r="R368" s="136">
        <v>0</v>
      </c>
      <c r="S368" s="136">
        <v>0</v>
      </c>
      <c r="T368" s="136">
        <v>0</v>
      </c>
      <c r="U368" s="136">
        <v>0</v>
      </c>
      <c r="V368" s="136">
        <v>0</v>
      </c>
      <c r="W368" s="136">
        <v>0</v>
      </c>
      <c r="X368" s="136">
        <v>0</v>
      </c>
      <c r="Y368" s="136">
        <v>0</v>
      </c>
      <c r="Z368" s="136">
        <v>0</v>
      </c>
      <c r="AA368" s="136">
        <v>0</v>
      </c>
      <c r="AB368" s="136">
        <v>0</v>
      </c>
      <c r="AC368" s="136">
        <v>0</v>
      </c>
      <c r="AD368" s="136">
        <v>0</v>
      </c>
      <c r="AE368" s="136">
        <v>0</v>
      </c>
      <c r="AF368" s="136">
        <v>0</v>
      </c>
      <c r="AG368" s="136">
        <v>0</v>
      </c>
      <c r="AH368" s="136">
        <v>0</v>
      </c>
      <c r="AI368" s="136">
        <v>0</v>
      </c>
      <c r="AJ368" s="136">
        <v>0</v>
      </c>
      <c r="AK368" s="136">
        <v>0</v>
      </c>
      <c r="AL368" s="136">
        <v>0</v>
      </c>
      <c r="AM368" s="136">
        <v>0</v>
      </c>
      <c r="AN368" s="136">
        <v>0</v>
      </c>
      <c r="AO368" s="136">
        <v>0</v>
      </c>
      <c r="AP368" s="136">
        <v>0</v>
      </c>
      <c r="AQ368" s="136">
        <v>0</v>
      </c>
      <c r="AR368" s="136">
        <v>0</v>
      </c>
      <c r="AS368" s="136">
        <v>0</v>
      </c>
      <c r="AT368" s="136">
        <v>0</v>
      </c>
      <c r="AU368" s="136">
        <v>0</v>
      </c>
      <c r="AV368" s="136">
        <v>0</v>
      </c>
      <c r="AW368" s="136">
        <v>0</v>
      </c>
      <c r="AX368" s="136">
        <v>0</v>
      </c>
      <c r="AY368" s="136">
        <v>0</v>
      </c>
      <c r="AZ368" s="136">
        <v>0</v>
      </c>
      <c r="BA368" s="136">
        <v>0</v>
      </c>
      <c r="BB368" s="136">
        <v>0</v>
      </c>
      <c r="BC368" s="136">
        <v>0</v>
      </c>
      <c r="BD368" s="136">
        <v>0</v>
      </c>
      <c r="BE368" s="136">
        <v>0</v>
      </c>
      <c r="BF368" s="136">
        <v>0</v>
      </c>
      <c r="BG368" s="136">
        <v>0</v>
      </c>
      <c r="BH368" s="136">
        <v>0</v>
      </c>
      <c r="BI368" s="136">
        <v>0</v>
      </c>
      <c r="BJ368" s="136">
        <v>0</v>
      </c>
      <c r="BK368" s="136">
        <v>0</v>
      </c>
      <c r="BL368" s="136">
        <v>0</v>
      </c>
      <c r="BM368" s="136">
        <v>0</v>
      </c>
      <c r="BN368" s="136">
        <v>0</v>
      </c>
      <c r="BO368" s="136">
        <v>0</v>
      </c>
      <c r="BP368" s="136">
        <v>0</v>
      </c>
      <c r="BQ368" s="136">
        <v>0</v>
      </c>
      <c r="BR368" s="136">
        <v>0</v>
      </c>
      <c r="BS368" s="136">
        <v>0</v>
      </c>
      <c r="BT368" s="136">
        <v>0</v>
      </c>
      <c r="BU368" s="136">
        <v>0</v>
      </c>
      <c r="BV368" s="136">
        <v>0</v>
      </c>
      <c r="BW368" s="136">
        <v>0</v>
      </c>
      <c r="BX368" s="136">
        <v>0</v>
      </c>
      <c r="BY368" s="136">
        <v>0</v>
      </c>
      <c r="CA368" s="136" t="e">
        <v>#REF!</v>
      </c>
      <c r="CB368" s="136">
        <v>0</v>
      </c>
    </row>
    <row r="369" spans="13:80" hidden="1" x14ac:dyDescent="0.3">
      <c r="M369" s="136">
        <v>0</v>
      </c>
      <c r="N369" s="136">
        <v>0</v>
      </c>
      <c r="O369" s="136">
        <v>0</v>
      </c>
      <c r="P369" s="136">
        <v>0</v>
      </c>
      <c r="Q369" s="136">
        <v>0</v>
      </c>
      <c r="R369" s="136">
        <v>0</v>
      </c>
      <c r="S369" s="136">
        <v>0</v>
      </c>
      <c r="T369" s="136">
        <v>0</v>
      </c>
      <c r="U369" s="136">
        <v>0</v>
      </c>
      <c r="V369" s="136">
        <v>0</v>
      </c>
      <c r="W369" s="136">
        <v>-8983</v>
      </c>
      <c r="X369" s="136">
        <v>0</v>
      </c>
      <c r="Y369" s="136">
        <v>0</v>
      </c>
      <c r="Z369" s="136">
        <v>0</v>
      </c>
      <c r="AA369" s="136">
        <v>0</v>
      </c>
      <c r="AB369" s="136">
        <v>0</v>
      </c>
      <c r="AC369" s="136">
        <v>0</v>
      </c>
      <c r="AD369" s="136">
        <v>0</v>
      </c>
      <c r="AE369" s="136">
        <v>0</v>
      </c>
      <c r="AF369" s="136">
        <v>0</v>
      </c>
      <c r="AG369" s="136">
        <v>0</v>
      </c>
      <c r="AH369" s="136">
        <v>0</v>
      </c>
      <c r="AI369" s="136">
        <v>0</v>
      </c>
      <c r="AJ369" s="136">
        <v>0</v>
      </c>
      <c r="AK369" s="136">
        <v>0</v>
      </c>
      <c r="AL369" s="136">
        <v>0</v>
      </c>
      <c r="AM369" s="136">
        <v>0</v>
      </c>
      <c r="AN369" s="136">
        <v>0</v>
      </c>
      <c r="AO369" s="136">
        <v>0</v>
      </c>
      <c r="AP369" s="136">
        <v>0</v>
      </c>
      <c r="AQ369" s="136">
        <v>0</v>
      </c>
      <c r="AR369" s="136">
        <v>0</v>
      </c>
      <c r="AS369" s="136">
        <v>0</v>
      </c>
      <c r="AT369" s="136">
        <v>0</v>
      </c>
      <c r="AU369" s="136">
        <v>0</v>
      </c>
      <c r="AV369" s="136">
        <v>0</v>
      </c>
      <c r="AW369" s="136">
        <v>0</v>
      </c>
      <c r="AX369" s="136">
        <v>0</v>
      </c>
      <c r="AY369" s="136">
        <v>0</v>
      </c>
      <c r="AZ369" s="136">
        <v>0</v>
      </c>
      <c r="BA369" s="136">
        <v>0</v>
      </c>
      <c r="BB369" s="136">
        <v>0</v>
      </c>
      <c r="BC369" s="136">
        <v>0</v>
      </c>
      <c r="BD369" s="136">
        <v>0</v>
      </c>
      <c r="BE369" s="136">
        <v>0</v>
      </c>
      <c r="BF369" s="136">
        <v>0</v>
      </c>
      <c r="BG369" s="136">
        <v>0</v>
      </c>
      <c r="BH369" s="136">
        <v>0</v>
      </c>
      <c r="BI369" s="136">
        <v>0</v>
      </c>
      <c r="BJ369" s="136">
        <v>0</v>
      </c>
      <c r="BK369" s="136">
        <v>0</v>
      </c>
      <c r="BL369" s="136">
        <v>0</v>
      </c>
      <c r="BM369" s="136">
        <v>0</v>
      </c>
      <c r="BN369" s="136">
        <v>0</v>
      </c>
      <c r="BO369" s="136">
        <v>0</v>
      </c>
      <c r="BP369" s="136">
        <v>-21657</v>
      </c>
      <c r="BQ369" s="136">
        <v>0</v>
      </c>
      <c r="BR369" s="136">
        <v>0</v>
      </c>
      <c r="BS369" s="136">
        <v>0</v>
      </c>
      <c r="BT369" s="136">
        <v>0</v>
      </c>
      <c r="BU369" s="136">
        <v>-8983</v>
      </c>
      <c r="BV369" s="136">
        <v>0</v>
      </c>
      <c r="BW369" s="136">
        <v>0</v>
      </c>
      <c r="BX369" s="136">
        <v>0</v>
      </c>
      <c r="BY369" s="136">
        <v>21657</v>
      </c>
      <c r="CA369" s="136" t="e">
        <v>#REF!</v>
      </c>
      <c r="CB369" s="136">
        <v>0</v>
      </c>
    </row>
    <row r="370" spans="13:80" hidden="1" x14ac:dyDescent="0.3">
      <c r="M370" s="136">
        <v>0</v>
      </c>
      <c r="N370" s="136">
        <v>0</v>
      </c>
      <c r="O370" s="136">
        <v>0</v>
      </c>
      <c r="P370" s="136">
        <v>0</v>
      </c>
      <c r="Q370" s="136">
        <v>0</v>
      </c>
      <c r="R370" s="136">
        <v>0</v>
      </c>
      <c r="S370" s="136">
        <v>0</v>
      </c>
      <c r="T370" s="136">
        <v>0</v>
      </c>
      <c r="U370" s="136">
        <v>0</v>
      </c>
      <c r="V370" s="136">
        <v>0</v>
      </c>
      <c r="W370" s="136">
        <v>-8983</v>
      </c>
      <c r="X370" s="136">
        <v>0</v>
      </c>
      <c r="Y370" s="136">
        <v>0</v>
      </c>
      <c r="Z370" s="136">
        <v>0</v>
      </c>
      <c r="AA370" s="136">
        <v>0</v>
      </c>
      <c r="AB370" s="136">
        <v>0</v>
      </c>
      <c r="AC370" s="136">
        <v>0</v>
      </c>
      <c r="AD370" s="136">
        <v>0</v>
      </c>
      <c r="AE370" s="136">
        <v>0</v>
      </c>
      <c r="AF370" s="136">
        <v>0</v>
      </c>
      <c r="AG370" s="136">
        <v>0</v>
      </c>
      <c r="AH370" s="136">
        <v>0</v>
      </c>
      <c r="AI370" s="136">
        <v>0</v>
      </c>
      <c r="AJ370" s="136">
        <v>0</v>
      </c>
      <c r="AK370" s="136">
        <v>0</v>
      </c>
      <c r="AL370" s="136">
        <v>0</v>
      </c>
      <c r="AM370" s="136">
        <v>0</v>
      </c>
      <c r="AN370" s="136">
        <v>0</v>
      </c>
      <c r="AO370" s="136">
        <v>0</v>
      </c>
      <c r="AP370" s="136">
        <v>0</v>
      </c>
      <c r="AQ370" s="136">
        <v>0</v>
      </c>
      <c r="AR370" s="136">
        <v>0</v>
      </c>
      <c r="AS370" s="136">
        <v>0</v>
      </c>
      <c r="AT370" s="136">
        <v>0</v>
      </c>
      <c r="AU370" s="136">
        <v>0</v>
      </c>
      <c r="AV370" s="136">
        <v>0</v>
      </c>
      <c r="AW370" s="136">
        <v>0</v>
      </c>
      <c r="AX370" s="136">
        <v>0</v>
      </c>
      <c r="AY370" s="136">
        <v>0</v>
      </c>
      <c r="AZ370" s="136">
        <v>0</v>
      </c>
      <c r="BA370" s="136">
        <v>0</v>
      </c>
      <c r="BB370" s="136">
        <v>0</v>
      </c>
      <c r="BC370" s="136">
        <v>0</v>
      </c>
      <c r="BD370" s="136">
        <v>0</v>
      </c>
      <c r="BE370" s="136">
        <v>0</v>
      </c>
      <c r="BF370" s="136">
        <v>0</v>
      </c>
      <c r="BG370" s="136">
        <v>0</v>
      </c>
      <c r="BH370" s="136">
        <v>0</v>
      </c>
      <c r="BI370" s="136">
        <v>0</v>
      </c>
      <c r="BJ370" s="136">
        <v>0</v>
      </c>
      <c r="BK370" s="136">
        <v>0</v>
      </c>
      <c r="BL370" s="136">
        <v>0</v>
      </c>
      <c r="BM370" s="136">
        <v>0</v>
      </c>
      <c r="BN370" s="136">
        <v>0</v>
      </c>
      <c r="BO370" s="136">
        <v>0</v>
      </c>
      <c r="BP370" s="136">
        <v>-21657</v>
      </c>
      <c r="BQ370" s="136">
        <v>0</v>
      </c>
      <c r="BR370" s="136">
        <v>0</v>
      </c>
      <c r="BS370" s="136">
        <v>0</v>
      </c>
      <c r="BT370" s="136">
        <v>0</v>
      </c>
      <c r="BU370" s="136">
        <v>-8983</v>
      </c>
      <c r="BV370" s="136">
        <v>0</v>
      </c>
      <c r="BW370" s="136">
        <v>0</v>
      </c>
      <c r="BX370" s="136">
        <v>0</v>
      </c>
      <c r="BY370" s="136">
        <v>21657</v>
      </c>
      <c r="CA370" s="136" t="e">
        <v>#REF!</v>
      </c>
      <c r="CB370" s="136">
        <v>0</v>
      </c>
    </row>
    <row r="371" spans="13:80" hidden="1" x14ac:dyDescent="0.3">
      <c r="M371" s="136">
        <v>0</v>
      </c>
      <c r="N371" s="136">
        <v>0</v>
      </c>
      <c r="O371" s="136">
        <v>0</v>
      </c>
      <c r="P371" s="136">
        <v>0</v>
      </c>
      <c r="Q371" s="136">
        <v>0</v>
      </c>
      <c r="R371" s="136">
        <v>0</v>
      </c>
      <c r="S371" s="136">
        <v>0</v>
      </c>
      <c r="T371" s="136">
        <v>0</v>
      </c>
      <c r="U371" s="136">
        <v>0</v>
      </c>
      <c r="V371" s="136">
        <v>0</v>
      </c>
      <c r="W371" s="136">
        <v>0</v>
      </c>
      <c r="X371" s="136">
        <v>0</v>
      </c>
      <c r="Y371" s="136">
        <v>0</v>
      </c>
      <c r="Z371" s="136">
        <v>0</v>
      </c>
      <c r="AA371" s="136">
        <v>0</v>
      </c>
      <c r="AB371" s="136">
        <v>0</v>
      </c>
      <c r="AC371" s="136">
        <v>0</v>
      </c>
      <c r="AD371" s="136">
        <v>0</v>
      </c>
      <c r="AE371" s="136">
        <v>0</v>
      </c>
      <c r="AF371" s="136">
        <v>0</v>
      </c>
      <c r="AG371" s="136">
        <v>0</v>
      </c>
      <c r="AH371" s="136">
        <v>0</v>
      </c>
      <c r="AI371" s="136">
        <v>0</v>
      </c>
      <c r="AJ371" s="136">
        <v>0</v>
      </c>
      <c r="AK371" s="136">
        <v>0</v>
      </c>
      <c r="AL371" s="136">
        <v>0</v>
      </c>
      <c r="AM371" s="136">
        <v>0</v>
      </c>
      <c r="AN371" s="136">
        <v>0</v>
      </c>
      <c r="AO371" s="136">
        <v>0</v>
      </c>
      <c r="AP371" s="136">
        <v>0</v>
      </c>
      <c r="AQ371" s="136">
        <v>0</v>
      </c>
      <c r="AR371" s="136">
        <v>0</v>
      </c>
      <c r="AS371" s="136">
        <v>0</v>
      </c>
      <c r="AT371" s="136">
        <v>0</v>
      </c>
      <c r="AU371" s="136">
        <v>0</v>
      </c>
      <c r="AV371" s="136">
        <v>0</v>
      </c>
      <c r="AW371" s="136">
        <v>0</v>
      </c>
      <c r="AX371" s="136">
        <v>0</v>
      </c>
      <c r="AY371" s="136">
        <v>0</v>
      </c>
      <c r="AZ371" s="136">
        <v>0</v>
      </c>
      <c r="BA371" s="136">
        <v>0</v>
      </c>
      <c r="BB371" s="136">
        <v>0</v>
      </c>
      <c r="BC371" s="136">
        <v>0</v>
      </c>
      <c r="BD371" s="136">
        <v>0</v>
      </c>
      <c r="BE371" s="136">
        <v>0</v>
      </c>
      <c r="BF371" s="136">
        <v>0</v>
      </c>
      <c r="BG371" s="136">
        <v>0</v>
      </c>
      <c r="BH371" s="136">
        <v>0</v>
      </c>
      <c r="BI371" s="136">
        <v>0</v>
      </c>
      <c r="BJ371" s="136">
        <v>0</v>
      </c>
      <c r="BK371" s="136">
        <v>0</v>
      </c>
      <c r="BL371" s="136">
        <v>0</v>
      </c>
      <c r="BM371" s="136">
        <v>0</v>
      </c>
      <c r="BN371" s="136">
        <v>0</v>
      </c>
      <c r="BO371" s="136">
        <v>0</v>
      </c>
      <c r="BP371" s="136">
        <v>0</v>
      </c>
      <c r="BQ371" s="136">
        <v>0</v>
      </c>
      <c r="BR371" s="136">
        <v>0</v>
      </c>
      <c r="BS371" s="136">
        <v>0</v>
      </c>
      <c r="BT371" s="136">
        <v>0</v>
      </c>
      <c r="BU371" s="136">
        <v>0</v>
      </c>
      <c r="BV371" s="136">
        <v>0</v>
      </c>
      <c r="BW371" s="136">
        <v>0</v>
      </c>
      <c r="BX371" s="136">
        <v>0</v>
      </c>
      <c r="BY371" s="136">
        <v>0</v>
      </c>
      <c r="CA371" s="136" t="e">
        <v>#REF!</v>
      </c>
      <c r="CB371" s="136">
        <v>0</v>
      </c>
    </row>
    <row r="372" spans="13:80" hidden="1" x14ac:dyDescent="0.3">
      <c r="M372" s="136">
        <v>0</v>
      </c>
      <c r="N372" s="136">
        <v>0</v>
      </c>
      <c r="O372" s="136">
        <v>0</v>
      </c>
      <c r="P372" s="136">
        <v>0</v>
      </c>
      <c r="Q372" s="136">
        <v>0</v>
      </c>
      <c r="R372" s="136">
        <v>0</v>
      </c>
      <c r="S372" s="136">
        <v>0</v>
      </c>
      <c r="T372" s="136">
        <v>0</v>
      </c>
      <c r="U372" s="136">
        <v>0</v>
      </c>
      <c r="V372" s="136">
        <v>0</v>
      </c>
      <c r="W372" s="136">
        <v>0</v>
      </c>
      <c r="X372" s="136">
        <v>0</v>
      </c>
      <c r="Y372" s="136">
        <v>0</v>
      </c>
      <c r="Z372" s="136">
        <v>0</v>
      </c>
      <c r="AA372" s="136">
        <v>0</v>
      </c>
      <c r="AB372" s="136">
        <v>0</v>
      </c>
      <c r="AC372" s="136">
        <v>0</v>
      </c>
      <c r="AD372" s="136">
        <v>0</v>
      </c>
      <c r="AE372" s="136">
        <v>0</v>
      </c>
      <c r="AF372" s="136">
        <v>0</v>
      </c>
      <c r="AG372" s="136">
        <v>0</v>
      </c>
      <c r="AH372" s="136">
        <v>0</v>
      </c>
      <c r="AI372" s="136">
        <v>0</v>
      </c>
      <c r="AJ372" s="136">
        <v>0</v>
      </c>
      <c r="AK372" s="136">
        <v>0</v>
      </c>
      <c r="AL372" s="136">
        <v>0</v>
      </c>
      <c r="AM372" s="136">
        <v>0</v>
      </c>
      <c r="AN372" s="136">
        <v>0</v>
      </c>
      <c r="AO372" s="136">
        <v>0</v>
      </c>
      <c r="AP372" s="136">
        <v>0</v>
      </c>
      <c r="AQ372" s="136">
        <v>0</v>
      </c>
      <c r="AR372" s="136">
        <v>0</v>
      </c>
      <c r="AS372" s="136">
        <v>0</v>
      </c>
      <c r="AT372" s="136">
        <v>0</v>
      </c>
      <c r="AU372" s="136">
        <v>0</v>
      </c>
      <c r="AV372" s="136">
        <v>0</v>
      </c>
      <c r="AW372" s="136">
        <v>0</v>
      </c>
      <c r="AX372" s="136">
        <v>0</v>
      </c>
      <c r="AY372" s="136">
        <v>0</v>
      </c>
      <c r="AZ372" s="136">
        <v>0</v>
      </c>
      <c r="BA372" s="136">
        <v>0</v>
      </c>
      <c r="BB372" s="136">
        <v>0</v>
      </c>
      <c r="BC372" s="136">
        <v>0</v>
      </c>
      <c r="BD372" s="136">
        <v>0</v>
      </c>
      <c r="BE372" s="136">
        <v>0</v>
      </c>
      <c r="BF372" s="136">
        <v>0</v>
      </c>
      <c r="BG372" s="136">
        <v>0</v>
      </c>
      <c r="BH372" s="136">
        <v>0</v>
      </c>
      <c r="BI372" s="136">
        <v>0</v>
      </c>
      <c r="BJ372" s="136">
        <v>0</v>
      </c>
      <c r="BK372" s="136">
        <v>0</v>
      </c>
      <c r="BL372" s="136">
        <v>0</v>
      </c>
      <c r="BM372" s="136">
        <v>0</v>
      </c>
      <c r="BN372" s="136">
        <v>0</v>
      </c>
      <c r="BO372" s="136">
        <v>0</v>
      </c>
      <c r="BP372" s="136">
        <v>0</v>
      </c>
      <c r="BQ372" s="136">
        <v>0</v>
      </c>
      <c r="BR372" s="136">
        <v>0</v>
      </c>
      <c r="BS372" s="136">
        <v>0</v>
      </c>
      <c r="BT372" s="136">
        <v>0</v>
      </c>
      <c r="BU372" s="136">
        <v>0</v>
      </c>
      <c r="BV372" s="136">
        <v>0</v>
      </c>
      <c r="BW372" s="136">
        <v>0</v>
      </c>
      <c r="BX372" s="136">
        <v>0</v>
      </c>
      <c r="BY372" s="136">
        <v>0</v>
      </c>
      <c r="CA372" s="136" t="e">
        <v>#REF!</v>
      </c>
      <c r="CB372" s="136">
        <v>0</v>
      </c>
    </row>
    <row r="373" spans="13:80" hidden="1" x14ac:dyDescent="0.3">
      <c r="M373" s="136">
        <v>0</v>
      </c>
      <c r="N373" s="136">
        <v>0</v>
      </c>
      <c r="O373" s="136">
        <v>0</v>
      </c>
      <c r="P373" s="136">
        <v>0</v>
      </c>
      <c r="Q373" s="136">
        <v>0</v>
      </c>
      <c r="R373" s="136">
        <v>0</v>
      </c>
      <c r="S373" s="136">
        <v>0</v>
      </c>
      <c r="T373" s="136">
        <v>0</v>
      </c>
      <c r="U373" s="136">
        <v>0</v>
      </c>
      <c r="V373" s="136">
        <v>0</v>
      </c>
      <c r="W373" s="136">
        <v>0</v>
      </c>
      <c r="X373" s="136">
        <v>0</v>
      </c>
      <c r="Y373" s="136">
        <v>0</v>
      </c>
      <c r="Z373" s="136">
        <v>0</v>
      </c>
      <c r="AA373" s="136">
        <v>0</v>
      </c>
      <c r="AB373" s="136">
        <v>0</v>
      </c>
      <c r="AC373" s="136">
        <v>0</v>
      </c>
      <c r="AD373" s="136">
        <v>0</v>
      </c>
      <c r="AE373" s="136">
        <v>0</v>
      </c>
      <c r="AF373" s="136">
        <v>0</v>
      </c>
      <c r="AG373" s="136">
        <v>0</v>
      </c>
      <c r="AH373" s="136">
        <v>0</v>
      </c>
      <c r="AI373" s="136">
        <v>0</v>
      </c>
      <c r="AJ373" s="136">
        <v>0</v>
      </c>
      <c r="AK373" s="136">
        <v>0</v>
      </c>
      <c r="AL373" s="136">
        <v>0</v>
      </c>
      <c r="AM373" s="136">
        <v>0</v>
      </c>
      <c r="AN373" s="136">
        <v>0</v>
      </c>
      <c r="AO373" s="136">
        <v>0</v>
      </c>
      <c r="AP373" s="136">
        <v>0</v>
      </c>
      <c r="AQ373" s="136">
        <v>0</v>
      </c>
      <c r="AR373" s="136">
        <v>0</v>
      </c>
      <c r="AS373" s="136">
        <v>0</v>
      </c>
      <c r="AT373" s="136">
        <v>0</v>
      </c>
      <c r="AU373" s="136">
        <v>0</v>
      </c>
      <c r="AV373" s="136">
        <v>0</v>
      </c>
      <c r="AW373" s="136">
        <v>0</v>
      </c>
      <c r="AX373" s="136">
        <v>0</v>
      </c>
      <c r="AY373" s="136">
        <v>0</v>
      </c>
      <c r="AZ373" s="136">
        <v>0</v>
      </c>
      <c r="BA373" s="136">
        <v>0</v>
      </c>
      <c r="BB373" s="136">
        <v>0</v>
      </c>
      <c r="BC373" s="136">
        <v>0</v>
      </c>
      <c r="BD373" s="136">
        <v>0</v>
      </c>
      <c r="BE373" s="136">
        <v>0</v>
      </c>
      <c r="BF373" s="136">
        <v>0</v>
      </c>
      <c r="BG373" s="136">
        <v>0</v>
      </c>
      <c r="BH373" s="136">
        <v>0</v>
      </c>
      <c r="BI373" s="136">
        <v>0</v>
      </c>
      <c r="BJ373" s="136">
        <v>0</v>
      </c>
      <c r="BK373" s="136">
        <v>0</v>
      </c>
      <c r="BL373" s="136">
        <v>0</v>
      </c>
      <c r="BM373" s="136">
        <v>0</v>
      </c>
      <c r="BN373" s="136">
        <v>0</v>
      </c>
      <c r="BO373" s="136">
        <v>0</v>
      </c>
      <c r="BP373" s="136">
        <v>0</v>
      </c>
      <c r="BQ373" s="136">
        <v>0</v>
      </c>
      <c r="BR373" s="136">
        <v>0</v>
      </c>
      <c r="BS373" s="136">
        <v>0</v>
      </c>
      <c r="BT373" s="136">
        <v>0</v>
      </c>
      <c r="BU373" s="136">
        <v>0</v>
      </c>
      <c r="BV373" s="136">
        <v>0</v>
      </c>
      <c r="BW373" s="136">
        <v>0</v>
      </c>
      <c r="BX373" s="136">
        <v>0</v>
      </c>
      <c r="BY373" s="136">
        <v>0</v>
      </c>
      <c r="CA373" s="136" t="e">
        <v>#REF!</v>
      </c>
      <c r="CB373" s="136">
        <v>0</v>
      </c>
    </row>
    <row r="374" spans="13:80" hidden="1" x14ac:dyDescent="0.3">
      <c r="M374" s="136">
        <v>0</v>
      </c>
      <c r="N374" s="136">
        <v>0</v>
      </c>
      <c r="O374" s="136">
        <v>0</v>
      </c>
      <c r="P374" s="136">
        <v>0</v>
      </c>
      <c r="Q374" s="136">
        <v>0</v>
      </c>
      <c r="R374" s="136">
        <v>0</v>
      </c>
      <c r="S374" s="136">
        <v>0</v>
      </c>
      <c r="T374" s="136">
        <v>0</v>
      </c>
      <c r="U374" s="136">
        <v>0</v>
      </c>
      <c r="V374" s="136">
        <v>0</v>
      </c>
      <c r="W374" s="136">
        <v>0</v>
      </c>
      <c r="X374" s="136">
        <v>0</v>
      </c>
      <c r="Y374" s="136">
        <v>0</v>
      </c>
      <c r="Z374" s="136">
        <v>0</v>
      </c>
      <c r="AA374" s="136">
        <v>0</v>
      </c>
      <c r="AB374" s="136">
        <v>0</v>
      </c>
      <c r="AC374" s="136">
        <v>0</v>
      </c>
      <c r="AD374" s="136">
        <v>0</v>
      </c>
      <c r="AE374" s="136">
        <v>0</v>
      </c>
      <c r="AF374" s="136">
        <v>0</v>
      </c>
      <c r="AG374" s="136">
        <v>0</v>
      </c>
      <c r="AH374" s="136">
        <v>0</v>
      </c>
      <c r="AI374" s="136">
        <v>0</v>
      </c>
      <c r="AJ374" s="136">
        <v>0</v>
      </c>
      <c r="AK374" s="136">
        <v>0</v>
      </c>
      <c r="AL374" s="136">
        <v>0</v>
      </c>
      <c r="AM374" s="136">
        <v>0</v>
      </c>
      <c r="AN374" s="136">
        <v>0</v>
      </c>
      <c r="AO374" s="136">
        <v>0</v>
      </c>
      <c r="AP374" s="136">
        <v>0</v>
      </c>
      <c r="AQ374" s="136">
        <v>0</v>
      </c>
      <c r="AR374" s="136">
        <v>0</v>
      </c>
      <c r="AS374" s="136">
        <v>0</v>
      </c>
      <c r="AT374" s="136">
        <v>0</v>
      </c>
      <c r="AU374" s="136">
        <v>0</v>
      </c>
      <c r="AV374" s="136">
        <v>0</v>
      </c>
      <c r="AW374" s="136">
        <v>0</v>
      </c>
      <c r="AX374" s="136">
        <v>0</v>
      </c>
      <c r="AY374" s="136">
        <v>0</v>
      </c>
      <c r="AZ374" s="136">
        <v>0</v>
      </c>
      <c r="BA374" s="136">
        <v>0</v>
      </c>
      <c r="BB374" s="136">
        <v>0</v>
      </c>
      <c r="BC374" s="136">
        <v>0</v>
      </c>
      <c r="BD374" s="136">
        <v>0</v>
      </c>
      <c r="BE374" s="136">
        <v>0</v>
      </c>
      <c r="BF374" s="136">
        <v>0</v>
      </c>
      <c r="BG374" s="136">
        <v>0</v>
      </c>
      <c r="BH374" s="136">
        <v>0</v>
      </c>
      <c r="BI374" s="136">
        <v>0</v>
      </c>
      <c r="BJ374" s="136">
        <v>0</v>
      </c>
      <c r="BK374" s="136">
        <v>0</v>
      </c>
      <c r="BL374" s="136">
        <v>0</v>
      </c>
      <c r="BM374" s="136">
        <v>0</v>
      </c>
      <c r="BN374" s="136">
        <v>0</v>
      </c>
      <c r="BO374" s="136">
        <v>0</v>
      </c>
      <c r="BP374" s="136">
        <v>0</v>
      </c>
      <c r="BQ374" s="136">
        <v>0</v>
      </c>
      <c r="BR374" s="136">
        <v>0</v>
      </c>
      <c r="BS374" s="136">
        <v>0</v>
      </c>
      <c r="BT374" s="136">
        <v>0</v>
      </c>
      <c r="BU374" s="136">
        <v>0</v>
      </c>
      <c r="BV374" s="136">
        <v>0</v>
      </c>
      <c r="BW374" s="136">
        <v>0</v>
      </c>
      <c r="BX374" s="136">
        <v>0</v>
      </c>
      <c r="BY374" s="136">
        <v>0</v>
      </c>
      <c r="CA374" s="136" t="e">
        <v>#REF!</v>
      </c>
      <c r="CB374" s="136">
        <v>0</v>
      </c>
    </row>
    <row r="375" spans="13:80" hidden="1" x14ac:dyDescent="0.3">
      <c r="M375" s="136">
        <v>0</v>
      </c>
      <c r="N375" s="136">
        <v>0</v>
      </c>
      <c r="O375" s="136">
        <v>0</v>
      </c>
      <c r="P375" s="136">
        <v>0</v>
      </c>
      <c r="Q375" s="136">
        <v>0</v>
      </c>
      <c r="R375" s="136">
        <v>0</v>
      </c>
      <c r="S375" s="136">
        <v>0</v>
      </c>
      <c r="T375" s="136">
        <v>0</v>
      </c>
      <c r="U375" s="136">
        <v>0</v>
      </c>
      <c r="V375" s="136">
        <v>0</v>
      </c>
      <c r="W375" s="136">
        <v>0</v>
      </c>
      <c r="X375" s="136">
        <v>0</v>
      </c>
      <c r="Y375" s="136">
        <v>0</v>
      </c>
      <c r="Z375" s="136">
        <v>0</v>
      </c>
      <c r="AA375" s="136">
        <v>0</v>
      </c>
      <c r="AB375" s="136">
        <v>0</v>
      </c>
      <c r="AC375" s="136">
        <v>0</v>
      </c>
      <c r="AD375" s="136">
        <v>0</v>
      </c>
      <c r="AE375" s="136">
        <v>0</v>
      </c>
      <c r="AF375" s="136">
        <v>0</v>
      </c>
      <c r="AG375" s="136">
        <v>0</v>
      </c>
      <c r="AH375" s="136">
        <v>0</v>
      </c>
      <c r="AI375" s="136">
        <v>0</v>
      </c>
      <c r="AJ375" s="136">
        <v>0</v>
      </c>
      <c r="AK375" s="136">
        <v>0</v>
      </c>
      <c r="AL375" s="136">
        <v>0</v>
      </c>
      <c r="AM375" s="136">
        <v>0</v>
      </c>
      <c r="AN375" s="136">
        <v>0</v>
      </c>
      <c r="AO375" s="136">
        <v>0</v>
      </c>
      <c r="AP375" s="136">
        <v>0</v>
      </c>
      <c r="AQ375" s="136">
        <v>0</v>
      </c>
      <c r="AR375" s="136">
        <v>0</v>
      </c>
      <c r="AS375" s="136">
        <v>0</v>
      </c>
      <c r="AT375" s="136">
        <v>0</v>
      </c>
      <c r="AU375" s="136">
        <v>0</v>
      </c>
      <c r="AV375" s="136">
        <v>0</v>
      </c>
      <c r="AW375" s="136">
        <v>0</v>
      </c>
      <c r="AX375" s="136">
        <v>0</v>
      </c>
      <c r="AY375" s="136">
        <v>0</v>
      </c>
      <c r="AZ375" s="136">
        <v>0</v>
      </c>
      <c r="BA375" s="136">
        <v>0</v>
      </c>
      <c r="BB375" s="136">
        <v>0</v>
      </c>
      <c r="BC375" s="136">
        <v>0</v>
      </c>
      <c r="BD375" s="136">
        <v>0</v>
      </c>
      <c r="BE375" s="136">
        <v>0</v>
      </c>
      <c r="BF375" s="136">
        <v>0</v>
      </c>
      <c r="BG375" s="136">
        <v>0</v>
      </c>
      <c r="BH375" s="136">
        <v>0</v>
      </c>
      <c r="BI375" s="136">
        <v>0</v>
      </c>
      <c r="BJ375" s="136">
        <v>0</v>
      </c>
      <c r="BK375" s="136">
        <v>0</v>
      </c>
      <c r="BL375" s="136">
        <v>0</v>
      </c>
      <c r="BM375" s="136">
        <v>0</v>
      </c>
      <c r="BN375" s="136">
        <v>0</v>
      </c>
      <c r="BO375" s="136">
        <v>0</v>
      </c>
      <c r="BP375" s="136">
        <v>0</v>
      </c>
      <c r="BQ375" s="136">
        <v>0</v>
      </c>
      <c r="BR375" s="136">
        <v>0</v>
      </c>
      <c r="BS375" s="136">
        <v>0</v>
      </c>
      <c r="BT375" s="136">
        <v>0</v>
      </c>
      <c r="BU375" s="136">
        <v>0</v>
      </c>
      <c r="BV375" s="136">
        <v>0</v>
      </c>
      <c r="BW375" s="136">
        <v>0</v>
      </c>
      <c r="BX375" s="136">
        <v>0</v>
      </c>
      <c r="BY375" s="136">
        <v>0</v>
      </c>
      <c r="CA375" s="136" t="e">
        <v>#REF!</v>
      </c>
      <c r="CB375" s="136">
        <v>0</v>
      </c>
    </row>
    <row r="376" spans="13:80" hidden="1" x14ac:dyDescent="0.3">
      <c r="M376" s="136">
        <v>0</v>
      </c>
      <c r="N376" s="136">
        <v>0</v>
      </c>
      <c r="O376" s="136">
        <v>0</v>
      </c>
      <c r="P376" s="136">
        <v>0</v>
      </c>
      <c r="Q376" s="136">
        <v>0</v>
      </c>
      <c r="R376" s="136">
        <v>0</v>
      </c>
      <c r="S376" s="136">
        <v>0</v>
      </c>
      <c r="T376" s="136">
        <v>0</v>
      </c>
      <c r="U376" s="136">
        <v>0</v>
      </c>
      <c r="V376" s="136">
        <v>0</v>
      </c>
      <c r="W376" s="136">
        <v>0</v>
      </c>
      <c r="X376" s="136">
        <v>0</v>
      </c>
      <c r="Y376" s="136">
        <v>0</v>
      </c>
      <c r="Z376" s="136">
        <v>0</v>
      </c>
      <c r="AA376" s="136">
        <v>0</v>
      </c>
      <c r="AB376" s="136">
        <v>0</v>
      </c>
      <c r="AC376" s="136">
        <v>0</v>
      </c>
      <c r="AD376" s="136">
        <v>0</v>
      </c>
      <c r="AE376" s="136">
        <v>0</v>
      </c>
      <c r="AF376" s="136">
        <v>0</v>
      </c>
      <c r="AG376" s="136">
        <v>0</v>
      </c>
      <c r="AH376" s="136">
        <v>0</v>
      </c>
      <c r="AI376" s="136">
        <v>0</v>
      </c>
      <c r="AJ376" s="136">
        <v>0</v>
      </c>
      <c r="AK376" s="136">
        <v>0</v>
      </c>
      <c r="AL376" s="136">
        <v>0</v>
      </c>
      <c r="AM376" s="136">
        <v>0</v>
      </c>
      <c r="AN376" s="136">
        <v>0</v>
      </c>
      <c r="AO376" s="136">
        <v>0</v>
      </c>
      <c r="AP376" s="136">
        <v>0</v>
      </c>
      <c r="AQ376" s="136">
        <v>0</v>
      </c>
      <c r="AR376" s="136">
        <v>0</v>
      </c>
      <c r="AS376" s="136">
        <v>0</v>
      </c>
      <c r="AT376" s="136">
        <v>0</v>
      </c>
      <c r="AU376" s="136">
        <v>0</v>
      </c>
      <c r="AV376" s="136">
        <v>0</v>
      </c>
      <c r="AW376" s="136">
        <v>0</v>
      </c>
      <c r="AX376" s="136">
        <v>0</v>
      </c>
      <c r="AY376" s="136">
        <v>0</v>
      </c>
      <c r="AZ376" s="136">
        <v>0</v>
      </c>
      <c r="BA376" s="136">
        <v>0</v>
      </c>
      <c r="BB376" s="136">
        <v>0</v>
      </c>
      <c r="BC376" s="136">
        <v>0</v>
      </c>
      <c r="BD376" s="136">
        <v>0</v>
      </c>
      <c r="BE376" s="136">
        <v>0</v>
      </c>
      <c r="BF376" s="136">
        <v>0</v>
      </c>
      <c r="BG376" s="136">
        <v>0</v>
      </c>
      <c r="BH376" s="136">
        <v>0</v>
      </c>
      <c r="BI376" s="136">
        <v>0</v>
      </c>
      <c r="BJ376" s="136">
        <v>0</v>
      </c>
      <c r="BK376" s="136">
        <v>0</v>
      </c>
      <c r="BL376" s="136">
        <v>0</v>
      </c>
      <c r="BM376" s="136">
        <v>0</v>
      </c>
      <c r="BN376" s="136">
        <v>0</v>
      </c>
      <c r="BO376" s="136">
        <v>0</v>
      </c>
      <c r="BP376" s="136">
        <v>0</v>
      </c>
      <c r="BQ376" s="136">
        <v>0</v>
      </c>
      <c r="BR376" s="136">
        <v>0</v>
      </c>
      <c r="BS376" s="136">
        <v>0</v>
      </c>
      <c r="BT376" s="136">
        <v>0</v>
      </c>
      <c r="BU376" s="136">
        <v>0</v>
      </c>
      <c r="BV376" s="136">
        <v>0</v>
      </c>
      <c r="BW376" s="136">
        <v>0</v>
      </c>
      <c r="BX376" s="136">
        <v>0</v>
      </c>
      <c r="BY376" s="136">
        <v>0</v>
      </c>
      <c r="CA376" s="136" t="e">
        <v>#REF!</v>
      </c>
      <c r="CB376" s="136">
        <v>0</v>
      </c>
    </row>
    <row r="377" spans="13:80" hidden="1" x14ac:dyDescent="0.3">
      <c r="M377" s="136">
        <v>0</v>
      </c>
      <c r="N377" s="136">
        <v>0</v>
      </c>
      <c r="O377" s="136">
        <v>0</v>
      </c>
      <c r="P377" s="136">
        <v>0</v>
      </c>
      <c r="Q377" s="136">
        <v>0</v>
      </c>
      <c r="R377" s="136">
        <v>0</v>
      </c>
      <c r="S377" s="136">
        <v>0</v>
      </c>
      <c r="T377" s="136">
        <v>0</v>
      </c>
      <c r="U377" s="136">
        <v>0</v>
      </c>
      <c r="V377" s="136">
        <v>0</v>
      </c>
      <c r="W377" s="136">
        <v>0</v>
      </c>
      <c r="X377" s="136">
        <v>0</v>
      </c>
      <c r="Y377" s="136">
        <v>0</v>
      </c>
      <c r="Z377" s="136">
        <v>0</v>
      </c>
      <c r="AA377" s="136">
        <v>0</v>
      </c>
      <c r="AB377" s="136">
        <v>0</v>
      </c>
      <c r="AC377" s="136">
        <v>0</v>
      </c>
      <c r="AD377" s="136">
        <v>0</v>
      </c>
      <c r="AE377" s="136">
        <v>0</v>
      </c>
      <c r="AF377" s="136">
        <v>0</v>
      </c>
      <c r="AG377" s="136">
        <v>0</v>
      </c>
      <c r="AH377" s="136">
        <v>0</v>
      </c>
      <c r="AI377" s="136">
        <v>0</v>
      </c>
      <c r="AJ377" s="136">
        <v>0</v>
      </c>
      <c r="AK377" s="136">
        <v>0</v>
      </c>
      <c r="AL377" s="136">
        <v>0</v>
      </c>
      <c r="AM377" s="136">
        <v>0</v>
      </c>
      <c r="AN377" s="136">
        <v>0</v>
      </c>
      <c r="AO377" s="136">
        <v>0</v>
      </c>
      <c r="AP377" s="136">
        <v>0</v>
      </c>
      <c r="AQ377" s="136">
        <v>0</v>
      </c>
      <c r="AR377" s="136">
        <v>0</v>
      </c>
      <c r="AS377" s="136">
        <v>0</v>
      </c>
      <c r="AT377" s="136">
        <v>0</v>
      </c>
      <c r="AU377" s="136">
        <v>0</v>
      </c>
      <c r="AV377" s="136">
        <v>0</v>
      </c>
      <c r="AW377" s="136">
        <v>0</v>
      </c>
      <c r="AX377" s="136">
        <v>0</v>
      </c>
      <c r="AY377" s="136">
        <v>0</v>
      </c>
      <c r="AZ377" s="136">
        <v>0</v>
      </c>
      <c r="BA377" s="136">
        <v>0</v>
      </c>
      <c r="BB377" s="136">
        <v>0</v>
      </c>
      <c r="BC377" s="136">
        <v>0</v>
      </c>
      <c r="BD377" s="136">
        <v>0</v>
      </c>
      <c r="BE377" s="136">
        <v>0</v>
      </c>
      <c r="BF377" s="136">
        <v>0</v>
      </c>
      <c r="BG377" s="136">
        <v>0</v>
      </c>
      <c r="BH377" s="136">
        <v>0</v>
      </c>
      <c r="BI377" s="136">
        <v>0</v>
      </c>
      <c r="BJ377" s="136">
        <v>0</v>
      </c>
      <c r="BK377" s="136">
        <v>0</v>
      </c>
      <c r="BL377" s="136">
        <v>0</v>
      </c>
      <c r="BM377" s="136">
        <v>0</v>
      </c>
      <c r="BN377" s="136">
        <v>0</v>
      </c>
      <c r="BO377" s="136">
        <v>0</v>
      </c>
      <c r="BP377" s="136">
        <v>0</v>
      </c>
      <c r="BQ377" s="136">
        <v>0</v>
      </c>
      <c r="BR377" s="136">
        <v>0</v>
      </c>
      <c r="BS377" s="136">
        <v>0</v>
      </c>
      <c r="BT377" s="136">
        <v>0</v>
      </c>
      <c r="BU377" s="136">
        <v>0</v>
      </c>
      <c r="BV377" s="136">
        <v>0</v>
      </c>
      <c r="BW377" s="136">
        <v>0</v>
      </c>
      <c r="BX377" s="136">
        <v>0</v>
      </c>
      <c r="BY377" s="136">
        <v>0</v>
      </c>
      <c r="CA377" s="136" t="e">
        <v>#REF!</v>
      </c>
      <c r="CB377" s="136">
        <v>0</v>
      </c>
    </row>
    <row r="378" spans="13:80" hidden="1" x14ac:dyDescent="0.3">
      <c r="M378" s="136">
        <v>0</v>
      </c>
      <c r="N378" s="136">
        <v>0</v>
      </c>
      <c r="O378" s="136">
        <v>0</v>
      </c>
      <c r="P378" s="136">
        <v>0</v>
      </c>
      <c r="Q378" s="136">
        <v>0</v>
      </c>
      <c r="R378" s="136">
        <v>0</v>
      </c>
      <c r="S378" s="136">
        <v>0</v>
      </c>
      <c r="T378" s="136">
        <v>0</v>
      </c>
      <c r="U378" s="136">
        <v>0</v>
      </c>
      <c r="V378" s="136">
        <v>0</v>
      </c>
      <c r="W378" s="136">
        <v>0</v>
      </c>
      <c r="X378" s="136">
        <v>0</v>
      </c>
      <c r="Y378" s="136">
        <v>0</v>
      </c>
      <c r="Z378" s="136">
        <v>0</v>
      </c>
      <c r="AA378" s="136">
        <v>0</v>
      </c>
      <c r="AB378" s="136">
        <v>0</v>
      </c>
      <c r="AC378" s="136">
        <v>0</v>
      </c>
      <c r="AD378" s="136">
        <v>0</v>
      </c>
      <c r="AE378" s="136">
        <v>0</v>
      </c>
      <c r="AF378" s="136">
        <v>0</v>
      </c>
      <c r="AG378" s="136">
        <v>0</v>
      </c>
      <c r="AH378" s="136">
        <v>0</v>
      </c>
      <c r="AI378" s="136">
        <v>0</v>
      </c>
      <c r="AJ378" s="136">
        <v>0</v>
      </c>
      <c r="AK378" s="136">
        <v>0</v>
      </c>
      <c r="AL378" s="136">
        <v>0</v>
      </c>
      <c r="AM378" s="136">
        <v>0</v>
      </c>
      <c r="AN378" s="136">
        <v>0</v>
      </c>
      <c r="AO378" s="136">
        <v>0</v>
      </c>
      <c r="AP378" s="136">
        <v>0</v>
      </c>
      <c r="AQ378" s="136">
        <v>0</v>
      </c>
      <c r="AR378" s="136">
        <v>0</v>
      </c>
      <c r="AS378" s="136">
        <v>0</v>
      </c>
      <c r="AT378" s="136">
        <v>0</v>
      </c>
      <c r="AU378" s="136">
        <v>0</v>
      </c>
      <c r="AV378" s="136">
        <v>0</v>
      </c>
      <c r="AW378" s="136">
        <v>0</v>
      </c>
      <c r="AX378" s="136">
        <v>0</v>
      </c>
      <c r="AY378" s="136">
        <v>0</v>
      </c>
      <c r="AZ378" s="136">
        <v>0</v>
      </c>
      <c r="BA378" s="136">
        <v>0</v>
      </c>
      <c r="BB378" s="136">
        <v>0</v>
      </c>
      <c r="BC378" s="136">
        <v>0</v>
      </c>
      <c r="BD378" s="136">
        <v>0</v>
      </c>
      <c r="BE378" s="136">
        <v>0</v>
      </c>
      <c r="BF378" s="136">
        <v>0</v>
      </c>
      <c r="BG378" s="136">
        <v>0</v>
      </c>
      <c r="BH378" s="136">
        <v>0</v>
      </c>
      <c r="BI378" s="136">
        <v>0</v>
      </c>
      <c r="BJ378" s="136">
        <v>0</v>
      </c>
      <c r="BK378" s="136">
        <v>0</v>
      </c>
      <c r="BL378" s="136">
        <v>0</v>
      </c>
      <c r="BM378" s="136">
        <v>0</v>
      </c>
      <c r="BN378" s="136">
        <v>0</v>
      </c>
      <c r="BO378" s="136">
        <v>0</v>
      </c>
      <c r="BP378" s="136">
        <v>0</v>
      </c>
      <c r="BQ378" s="136">
        <v>0</v>
      </c>
      <c r="BR378" s="136">
        <v>0</v>
      </c>
      <c r="BS378" s="136">
        <v>0</v>
      </c>
      <c r="BT378" s="136">
        <v>0</v>
      </c>
      <c r="BU378" s="136">
        <v>0</v>
      </c>
      <c r="BV378" s="136">
        <v>0</v>
      </c>
      <c r="BW378" s="136">
        <v>0</v>
      </c>
      <c r="BX378" s="136">
        <v>0</v>
      </c>
      <c r="BY378" s="136">
        <v>0</v>
      </c>
      <c r="CA378" s="136" t="e">
        <v>#REF!</v>
      </c>
      <c r="CB378" s="136">
        <v>0</v>
      </c>
    </row>
    <row r="379" spans="13:80" hidden="1" x14ac:dyDescent="0.3">
      <c r="M379" s="136">
        <v>0</v>
      </c>
      <c r="N379" s="136">
        <v>0</v>
      </c>
      <c r="O379" s="136">
        <v>0</v>
      </c>
      <c r="P379" s="136">
        <v>0</v>
      </c>
      <c r="Q379" s="136">
        <v>0</v>
      </c>
      <c r="R379" s="136">
        <v>0</v>
      </c>
      <c r="S379" s="136">
        <v>0</v>
      </c>
      <c r="T379" s="136">
        <v>0</v>
      </c>
      <c r="U379" s="136">
        <v>0</v>
      </c>
      <c r="V379" s="136">
        <v>0</v>
      </c>
      <c r="W379" s="136">
        <v>0</v>
      </c>
      <c r="X379" s="136">
        <v>0</v>
      </c>
      <c r="Y379" s="136">
        <v>0</v>
      </c>
      <c r="Z379" s="136">
        <v>0</v>
      </c>
      <c r="AA379" s="136">
        <v>0</v>
      </c>
      <c r="AB379" s="136">
        <v>0</v>
      </c>
      <c r="AC379" s="136">
        <v>0</v>
      </c>
      <c r="AD379" s="136">
        <v>0</v>
      </c>
      <c r="AE379" s="136">
        <v>0</v>
      </c>
      <c r="AF379" s="136">
        <v>0</v>
      </c>
      <c r="AG379" s="136">
        <v>0</v>
      </c>
      <c r="AH379" s="136">
        <v>0</v>
      </c>
      <c r="AI379" s="136">
        <v>0</v>
      </c>
      <c r="AJ379" s="136">
        <v>0</v>
      </c>
      <c r="AK379" s="136">
        <v>0</v>
      </c>
      <c r="AL379" s="136">
        <v>0</v>
      </c>
      <c r="AM379" s="136">
        <v>0</v>
      </c>
      <c r="AN379" s="136">
        <v>0</v>
      </c>
      <c r="AO379" s="136">
        <v>0</v>
      </c>
      <c r="AP379" s="136">
        <v>0</v>
      </c>
      <c r="AQ379" s="136">
        <v>0</v>
      </c>
      <c r="AR379" s="136">
        <v>0</v>
      </c>
      <c r="AS379" s="136">
        <v>0</v>
      </c>
      <c r="AT379" s="136">
        <v>0</v>
      </c>
      <c r="AU379" s="136">
        <v>0</v>
      </c>
      <c r="AV379" s="136">
        <v>0</v>
      </c>
      <c r="AW379" s="136">
        <v>0</v>
      </c>
      <c r="AX379" s="136">
        <v>0</v>
      </c>
      <c r="AY379" s="136">
        <v>0</v>
      </c>
      <c r="AZ379" s="136">
        <v>0</v>
      </c>
      <c r="BA379" s="136">
        <v>0</v>
      </c>
      <c r="BB379" s="136">
        <v>0</v>
      </c>
      <c r="BC379" s="136">
        <v>0</v>
      </c>
      <c r="BD379" s="136">
        <v>0</v>
      </c>
      <c r="BE379" s="136">
        <v>0</v>
      </c>
      <c r="BF379" s="136">
        <v>0</v>
      </c>
      <c r="BG379" s="136">
        <v>0</v>
      </c>
      <c r="BH379" s="136">
        <v>0</v>
      </c>
      <c r="BI379" s="136">
        <v>0</v>
      </c>
      <c r="BJ379" s="136">
        <v>0</v>
      </c>
      <c r="BK379" s="136">
        <v>0</v>
      </c>
      <c r="BL379" s="136">
        <v>0</v>
      </c>
      <c r="BM379" s="136">
        <v>0</v>
      </c>
      <c r="BN379" s="136">
        <v>0</v>
      </c>
      <c r="BO379" s="136">
        <v>0</v>
      </c>
      <c r="BP379" s="136">
        <v>0</v>
      </c>
      <c r="BQ379" s="136">
        <v>0</v>
      </c>
      <c r="BR379" s="136">
        <v>0</v>
      </c>
      <c r="BS379" s="136">
        <v>0</v>
      </c>
      <c r="BT379" s="136">
        <v>0</v>
      </c>
      <c r="BU379" s="136">
        <v>0</v>
      </c>
      <c r="BV379" s="136">
        <v>0</v>
      </c>
      <c r="BW379" s="136">
        <v>0</v>
      </c>
      <c r="BX379" s="136">
        <v>0</v>
      </c>
      <c r="BY379" s="136">
        <v>0</v>
      </c>
      <c r="CA379" s="136" t="e">
        <v>#REF!</v>
      </c>
      <c r="CB379" s="136">
        <v>0</v>
      </c>
    </row>
    <row r="380" spans="13:80" hidden="1" x14ac:dyDescent="0.3">
      <c r="M380" s="136">
        <v>0</v>
      </c>
      <c r="N380" s="136">
        <v>0</v>
      </c>
      <c r="O380" s="136">
        <v>0</v>
      </c>
      <c r="P380" s="136">
        <v>0</v>
      </c>
      <c r="Q380" s="136">
        <v>0</v>
      </c>
      <c r="R380" s="136">
        <v>0</v>
      </c>
      <c r="S380" s="136">
        <v>0</v>
      </c>
      <c r="T380" s="136">
        <v>0</v>
      </c>
      <c r="U380" s="136">
        <v>0</v>
      </c>
      <c r="V380" s="136">
        <v>0</v>
      </c>
      <c r="W380" s="136">
        <v>0</v>
      </c>
      <c r="X380" s="136">
        <v>0</v>
      </c>
      <c r="Y380" s="136">
        <v>0</v>
      </c>
      <c r="Z380" s="136">
        <v>0</v>
      </c>
      <c r="AA380" s="136">
        <v>0</v>
      </c>
      <c r="AB380" s="136">
        <v>0</v>
      </c>
      <c r="AC380" s="136">
        <v>0</v>
      </c>
      <c r="AD380" s="136">
        <v>0</v>
      </c>
      <c r="AE380" s="136">
        <v>0</v>
      </c>
      <c r="AF380" s="136">
        <v>0</v>
      </c>
      <c r="AG380" s="136">
        <v>0</v>
      </c>
      <c r="AH380" s="136">
        <v>0</v>
      </c>
      <c r="AI380" s="136">
        <v>0</v>
      </c>
      <c r="AJ380" s="136">
        <v>0</v>
      </c>
      <c r="AK380" s="136">
        <v>0</v>
      </c>
      <c r="AL380" s="136">
        <v>0</v>
      </c>
      <c r="AM380" s="136">
        <v>0</v>
      </c>
      <c r="AN380" s="136">
        <v>0</v>
      </c>
      <c r="AO380" s="136">
        <v>0</v>
      </c>
      <c r="AP380" s="136">
        <v>0</v>
      </c>
      <c r="AQ380" s="136">
        <v>0</v>
      </c>
      <c r="AR380" s="136">
        <v>0</v>
      </c>
      <c r="AS380" s="136">
        <v>0</v>
      </c>
      <c r="AT380" s="136">
        <v>0</v>
      </c>
      <c r="AU380" s="136">
        <v>0</v>
      </c>
      <c r="AV380" s="136">
        <v>0</v>
      </c>
      <c r="AW380" s="136">
        <v>0</v>
      </c>
      <c r="AX380" s="136">
        <v>0</v>
      </c>
      <c r="AY380" s="136">
        <v>0</v>
      </c>
      <c r="AZ380" s="136">
        <v>0</v>
      </c>
      <c r="BA380" s="136">
        <v>0</v>
      </c>
      <c r="BB380" s="136">
        <v>0</v>
      </c>
      <c r="BC380" s="136">
        <v>0</v>
      </c>
      <c r="BD380" s="136">
        <v>0</v>
      </c>
      <c r="BE380" s="136">
        <v>0</v>
      </c>
      <c r="BF380" s="136">
        <v>0</v>
      </c>
      <c r="BG380" s="136">
        <v>0</v>
      </c>
      <c r="BH380" s="136">
        <v>0</v>
      </c>
      <c r="BI380" s="136">
        <v>0</v>
      </c>
      <c r="BJ380" s="136">
        <v>0</v>
      </c>
      <c r="BK380" s="136">
        <v>0</v>
      </c>
      <c r="BL380" s="136">
        <v>0</v>
      </c>
      <c r="BM380" s="136">
        <v>0</v>
      </c>
      <c r="BN380" s="136">
        <v>0</v>
      </c>
      <c r="BO380" s="136">
        <v>0</v>
      </c>
      <c r="BP380" s="136">
        <v>0</v>
      </c>
      <c r="BQ380" s="136">
        <v>0</v>
      </c>
      <c r="BR380" s="136">
        <v>0</v>
      </c>
      <c r="BS380" s="136">
        <v>0</v>
      </c>
      <c r="BT380" s="136">
        <v>0</v>
      </c>
      <c r="BU380" s="136">
        <v>0</v>
      </c>
      <c r="BV380" s="136">
        <v>0</v>
      </c>
      <c r="BW380" s="136">
        <v>0</v>
      </c>
      <c r="BX380" s="136">
        <v>0</v>
      </c>
      <c r="BY380" s="136">
        <v>0</v>
      </c>
      <c r="CA380" s="136" t="e">
        <v>#REF!</v>
      </c>
      <c r="CB380" s="136">
        <v>0</v>
      </c>
    </row>
    <row r="381" spans="13:80" hidden="1" x14ac:dyDescent="0.3">
      <c r="M381" s="136">
        <v>0</v>
      </c>
      <c r="N381" s="136">
        <v>0</v>
      </c>
      <c r="O381" s="136">
        <v>0</v>
      </c>
      <c r="P381" s="136">
        <v>0</v>
      </c>
      <c r="Q381" s="136">
        <v>0</v>
      </c>
      <c r="R381" s="136">
        <v>0</v>
      </c>
      <c r="S381" s="136">
        <v>0</v>
      </c>
      <c r="T381" s="136">
        <v>0</v>
      </c>
      <c r="U381" s="136">
        <v>0</v>
      </c>
      <c r="V381" s="136">
        <v>0</v>
      </c>
      <c r="W381" s="136">
        <v>0</v>
      </c>
      <c r="X381" s="136">
        <v>0</v>
      </c>
      <c r="Y381" s="136">
        <v>0</v>
      </c>
      <c r="Z381" s="136">
        <v>0</v>
      </c>
      <c r="AA381" s="136">
        <v>0</v>
      </c>
      <c r="AB381" s="136">
        <v>0</v>
      </c>
      <c r="AC381" s="136">
        <v>0</v>
      </c>
      <c r="AD381" s="136">
        <v>0</v>
      </c>
      <c r="AE381" s="136">
        <v>0</v>
      </c>
      <c r="AF381" s="136">
        <v>0</v>
      </c>
      <c r="AG381" s="136">
        <v>0</v>
      </c>
      <c r="AH381" s="136">
        <v>0</v>
      </c>
      <c r="AI381" s="136">
        <v>0</v>
      </c>
      <c r="AJ381" s="136">
        <v>0</v>
      </c>
      <c r="AK381" s="136">
        <v>0</v>
      </c>
      <c r="AL381" s="136">
        <v>0</v>
      </c>
      <c r="AM381" s="136">
        <v>0</v>
      </c>
      <c r="AN381" s="136">
        <v>0</v>
      </c>
      <c r="AO381" s="136">
        <v>0</v>
      </c>
      <c r="AP381" s="136">
        <v>0</v>
      </c>
      <c r="AQ381" s="136">
        <v>0</v>
      </c>
      <c r="AR381" s="136">
        <v>0</v>
      </c>
      <c r="AS381" s="136">
        <v>0</v>
      </c>
      <c r="AT381" s="136">
        <v>0</v>
      </c>
      <c r="AU381" s="136">
        <v>0</v>
      </c>
      <c r="AV381" s="136">
        <v>0</v>
      </c>
      <c r="AW381" s="136">
        <v>0</v>
      </c>
      <c r="AX381" s="136">
        <v>0</v>
      </c>
      <c r="AY381" s="136">
        <v>0</v>
      </c>
      <c r="AZ381" s="136">
        <v>0</v>
      </c>
      <c r="BA381" s="136">
        <v>0</v>
      </c>
      <c r="BB381" s="136">
        <v>0</v>
      </c>
      <c r="BC381" s="136">
        <v>0</v>
      </c>
      <c r="BD381" s="136">
        <v>0</v>
      </c>
      <c r="BE381" s="136">
        <v>0</v>
      </c>
      <c r="BF381" s="136">
        <v>0</v>
      </c>
      <c r="BG381" s="136">
        <v>0</v>
      </c>
      <c r="BH381" s="136">
        <v>0</v>
      </c>
      <c r="BI381" s="136">
        <v>0</v>
      </c>
      <c r="BJ381" s="136">
        <v>0</v>
      </c>
      <c r="BK381" s="136">
        <v>0</v>
      </c>
      <c r="BL381" s="136">
        <v>0</v>
      </c>
      <c r="BM381" s="136">
        <v>0</v>
      </c>
      <c r="BN381" s="136">
        <v>0</v>
      </c>
      <c r="BO381" s="136">
        <v>0</v>
      </c>
      <c r="BP381" s="136">
        <v>0</v>
      </c>
      <c r="BQ381" s="136">
        <v>0</v>
      </c>
      <c r="BR381" s="136">
        <v>0</v>
      </c>
      <c r="BS381" s="136">
        <v>0</v>
      </c>
      <c r="BT381" s="136">
        <v>0</v>
      </c>
      <c r="BU381" s="136">
        <v>0</v>
      </c>
      <c r="BV381" s="136">
        <v>0</v>
      </c>
      <c r="BW381" s="136">
        <v>0</v>
      </c>
      <c r="BX381" s="136">
        <v>0</v>
      </c>
      <c r="BY381" s="136">
        <v>0</v>
      </c>
      <c r="CA381" s="136" t="e">
        <v>#REF!</v>
      </c>
      <c r="CB381" s="136">
        <v>0</v>
      </c>
    </row>
    <row r="382" spans="13:80" hidden="1" x14ac:dyDescent="0.3">
      <c r="M382" s="136">
        <v>0</v>
      </c>
      <c r="N382" s="136">
        <v>0</v>
      </c>
      <c r="O382" s="136">
        <v>0</v>
      </c>
      <c r="P382" s="136">
        <v>0</v>
      </c>
      <c r="Q382" s="136">
        <v>0</v>
      </c>
      <c r="R382" s="136">
        <v>0</v>
      </c>
      <c r="S382" s="136">
        <v>0</v>
      </c>
      <c r="T382" s="136">
        <v>0</v>
      </c>
      <c r="U382" s="136">
        <v>0</v>
      </c>
      <c r="V382" s="136">
        <v>0</v>
      </c>
      <c r="W382" s="136">
        <v>0</v>
      </c>
      <c r="X382" s="136">
        <v>0</v>
      </c>
      <c r="Y382" s="136">
        <v>0</v>
      </c>
      <c r="Z382" s="136">
        <v>0</v>
      </c>
      <c r="AA382" s="136">
        <v>0</v>
      </c>
      <c r="AB382" s="136">
        <v>0</v>
      </c>
      <c r="AC382" s="136">
        <v>0</v>
      </c>
      <c r="AD382" s="136">
        <v>0</v>
      </c>
      <c r="AE382" s="136">
        <v>0</v>
      </c>
      <c r="AF382" s="136">
        <v>0</v>
      </c>
      <c r="AG382" s="136">
        <v>0</v>
      </c>
      <c r="AH382" s="136">
        <v>0</v>
      </c>
      <c r="AI382" s="136">
        <v>0</v>
      </c>
      <c r="AJ382" s="136">
        <v>0</v>
      </c>
      <c r="AK382" s="136">
        <v>0</v>
      </c>
      <c r="AL382" s="136">
        <v>0</v>
      </c>
      <c r="AM382" s="136">
        <v>0</v>
      </c>
      <c r="AN382" s="136">
        <v>0</v>
      </c>
      <c r="AO382" s="136">
        <v>0</v>
      </c>
      <c r="AP382" s="136">
        <v>0</v>
      </c>
      <c r="AQ382" s="136">
        <v>0</v>
      </c>
      <c r="AR382" s="136">
        <v>0</v>
      </c>
      <c r="AS382" s="136">
        <v>0</v>
      </c>
      <c r="AT382" s="136">
        <v>0</v>
      </c>
      <c r="AU382" s="136">
        <v>0</v>
      </c>
      <c r="AV382" s="136">
        <v>0</v>
      </c>
      <c r="AW382" s="136">
        <v>0</v>
      </c>
      <c r="AX382" s="136">
        <v>0</v>
      </c>
      <c r="AY382" s="136">
        <v>0</v>
      </c>
      <c r="AZ382" s="136">
        <v>0</v>
      </c>
      <c r="BA382" s="136">
        <v>0</v>
      </c>
      <c r="BB382" s="136">
        <v>0</v>
      </c>
      <c r="BC382" s="136">
        <v>0</v>
      </c>
      <c r="BD382" s="136">
        <v>0</v>
      </c>
      <c r="BE382" s="136">
        <v>0</v>
      </c>
      <c r="BF382" s="136">
        <v>0</v>
      </c>
      <c r="BG382" s="136">
        <v>0</v>
      </c>
      <c r="BH382" s="136">
        <v>0</v>
      </c>
      <c r="BI382" s="136">
        <v>0</v>
      </c>
      <c r="BJ382" s="136">
        <v>0</v>
      </c>
      <c r="BK382" s="136">
        <v>0</v>
      </c>
      <c r="BL382" s="136">
        <v>0</v>
      </c>
      <c r="BM382" s="136">
        <v>0</v>
      </c>
      <c r="BN382" s="136">
        <v>0</v>
      </c>
      <c r="BO382" s="136">
        <v>0</v>
      </c>
      <c r="BP382" s="136">
        <v>0</v>
      </c>
      <c r="BQ382" s="136">
        <v>0</v>
      </c>
      <c r="BR382" s="136">
        <v>0</v>
      </c>
      <c r="BS382" s="136">
        <v>0</v>
      </c>
      <c r="BT382" s="136">
        <v>0</v>
      </c>
      <c r="BU382" s="136">
        <v>0</v>
      </c>
      <c r="BV382" s="136">
        <v>0</v>
      </c>
      <c r="BW382" s="136">
        <v>0</v>
      </c>
      <c r="BX382" s="136">
        <v>0</v>
      </c>
      <c r="BY382" s="136">
        <v>0</v>
      </c>
      <c r="CA382" s="136" t="e">
        <v>#REF!</v>
      </c>
      <c r="CB382" s="136">
        <v>0</v>
      </c>
    </row>
    <row r="383" spans="13:80" hidden="1" x14ac:dyDescent="0.3">
      <c r="M383" s="136">
        <v>0</v>
      </c>
      <c r="N383" s="136">
        <v>0</v>
      </c>
      <c r="O383" s="136">
        <v>0</v>
      </c>
      <c r="P383" s="136">
        <v>0</v>
      </c>
      <c r="Q383" s="136">
        <v>0</v>
      </c>
      <c r="R383" s="136">
        <v>0</v>
      </c>
      <c r="S383" s="136">
        <v>0</v>
      </c>
      <c r="T383" s="136">
        <v>0</v>
      </c>
      <c r="U383" s="136">
        <v>0</v>
      </c>
      <c r="V383" s="136">
        <v>0</v>
      </c>
      <c r="W383" s="136">
        <v>0</v>
      </c>
      <c r="X383" s="136">
        <v>0</v>
      </c>
      <c r="Y383" s="136">
        <v>0</v>
      </c>
      <c r="Z383" s="136">
        <v>0</v>
      </c>
      <c r="AA383" s="136">
        <v>0</v>
      </c>
      <c r="AB383" s="136">
        <v>0</v>
      </c>
      <c r="AC383" s="136">
        <v>0</v>
      </c>
      <c r="AD383" s="136">
        <v>0</v>
      </c>
      <c r="AE383" s="136">
        <v>0</v>
      </c>
      <c r="AF383" s="136">
        <v>0</v>
      </c>
      <c r="AG383" s="136">
        <v>0</v>
      </c>
      <c r="AH383" s="136">
        <v>0</v>
      </c>
      <c r="AI383" s="136">
        <v>0</v>
      </c>
      <c r="AJ383" s="136">
        <v>0</v>
      </c>
      <c r="AK383" s="136">
        <v>0</v>
      </c>
      <c r="AL383" s="136">
        <v>0</v>
      </c>
      <c r="AM383" s="136">
        <v>0</v>
      </c>
      <c r="AN383" s="136">
        <v>0</v>
      </c>
      <c r="AO383" s="136">
        <v>0</v>
      </c>
      <c r="AP383" s="136">
        <v>0</v>
      </c>
      <c r="AQ383" s="136">
        <v>0</v>
      </c>
      <c r="AR383" s="136">
        <v>0</v>
      </c>
      <c r="AS383" s="136">
        <v>0</v>
      </c>
      <c r="AT383" s="136">
        <v>0</v>
      </c>
      <c r="AU383" s="136">
        <v>0</v>
      </c>
      <c r="AV383" s="136">
        <v>0</v>
      </c>
      <c r="AW383" s="136">
        <v>0</v>
      </c>
      <c r="AX383" s="136">
        <v>0</v>
      </c>
      <c r="AY383" s="136">
        <v>0</v>
      </c>
      <c r="AZ383" s="136">
        <v>0</v>
      </c>
      <c r="BA383" s="136">
        <v>0</v>
      </c>
      <c r="BB383" s="136">
        <v>0</v>
      </c>
      <c r="BC383" s="136">
        <v>0</v>
      </c>
      <c r="BD383" s="136">
        <v>0</v>
      </c>
      <c r="BE383" s="136">
        <v>0</v>
      </c>
      <c r="BF383" s="136">
        <v>0</v>
      </c>
      <c r="BG383" s="136">
        <v>0</v>
      </c>
      <c r="BH383" s="136">
        <v>0</v>
      </c>
      <c r="BI383" s="136">
        <v>0</v>
      </c>
      <c r="BJ383" s="136">
        <v>0</v>
      </c>
      <c r="BK383" s="136">
        <v>0</v>
      </c>
      <c r="BL383" s="136">
        <v>0</v>
      </c>
      <c r="BM383" s="136">
        <v>0</v>
      </c>
      <c r="BN383" s="136">
        <v>0</v>
      </c>
      <c r="BO383" s="136">
        <v>0</v>
      </c>
      <c r="BP383" s="136">
        <v>0</v>
      </c>
      <c r="BQ383" s="136">
        <v>0</v>
      </c>
      <c r="BR383" s="136">
        <v>0</v>
      </c>
      <c r="BS383" s="136">
        <v>0</v>
      </c>
      <c r="BT383" s="136">
        <v>0</v>
      </c>
      <c r="BU383" s="136">
        <v>0</v>
      </c>
      <c r="BV383" s="136">
        <v>0</v>
      </c>
      <c r="BW383" s="136">
        <v>0</v>
      </c>
      <c r="BX383" s="136">
        <v>0</v>
      </c>
      <c r="BY383" s="136">
        <v>0</v>
      </c>
      <c r="CA383" s="136" t="e">
        <v>#REF!</v>
      </c>
      <c r="CB383" s="136">
        <v>0</v>
      </c>
    </row>
    <row r="384" spans="13:80" hidden="1" x14ac:dyDescent="0.3">
      <c r="M384" s="136">
        <v>0</v>
      </c>
      <c r="N384" s="136">
        <v>0</v>
      </c>
      <c r="O384" s="136">
        <v>0</v>
      </c>
      <c r="P384" s="136">
        <v>0</v>
      </c>
      <c r="Q384" s="136">
        <v>0</v>
      </c>
      <c r="R384" s="136">
        <v>0</v>
      </c>
      <c r="S384" s="136">
        <v>0</v>
      </c>
      <c r="T384" s="136">
        <v>0</v>
      </c>
      <c r="U384" s="136">
        <v>0</v>
      </c>
      <c r="V384" s="136">
        <v>0</v>
      </c>
      <c r="W384" s="136">
        <v>0</v>
      </c>
      <c r="X384" s="136">
        <v>0</v>
      </c>
      <c r="Y384" s="136">
        <v>0</v>
      </c>
      <c r="Z384" s="136">
        <v>0</v>
      </c>
      <c r="AA384" s="136">
        <v>0</v>
      </c>
      <c r="AB384" s="136">
        <v>0</v>
      </c>
      <c r="AC384" s="136">
        <v>0</v>
      </c>
      <c r="AD384" s="136">
        <v>0</v>
      </c>
      <c r="AE384" s="136">
        <v>0</v>
      </c>
      <c r="AF384" s="136">
        <v>0</v>
      </c>
      <c r="AG384" s="136">
        <v>0</v>
      </c>
      <c r="AH384" s="136">
        <v>0</v>
      </c>
      <c r="AI384" s="136">
        <v>0</v>
      </c>
      <c r="AJ384" s="136">
        <v>0</v>
      </c>
      <c r="AK384" s="136">
        <v>0</v>
      </c>
      <c r="AL384" s="136">
        <v>0</v>
      </c>
      <c r="AM384" s="136">
        <v>0</v>
      </c>
      <c r="AN384" s="136">
        <v>0</v>
      </c>
      <c r="AO384" s="136">
        <v>0</v>
      </c>
      <c r="AP384" s="136">
        <v>0</v>
      </c>
      <c r="AQ384" s="136">
        <v>0</v>
      </c>
      <c r="AR384" s="136">
        <v>0</v>
      </c>
      <c r="AS384" s="136">
        <v>0</v>
      </c>
      <c r="AT384" s="136">
        <v>0</v>
      </c>
      <c r="AU384" s="136">
        <v>0</v>
      </c>
      <c r="AV384" s="136">
        <v>0</v>
      </c>
      <c r="AW384" s="136">
        <v>0</v>
      </c>
      <c r="AX384" s="136">
        <v>0</v>
      </c>
      <c r="AY384" s="136">
        <v>0</v>
      </c>
      <c r="AZ384" s="136">
        <v>0</v>
      </c>
      <c r="BA384" s="136">
        <v>0</v>
      </c>
      <c r="BB384" s="136">
        <v>0</v>
      </c>
      <c r="BC384" s="136">
        <v>0</v>
      </c>
      <c r="BD384" s="136">
        <v>0</v>
      </c>
      <c r="BE384" s="136">
        <v>0</v>
      </c>
      <c r="BF384" s="136">
        <v>0</v>
      </c>
      <c r="BG384" s="136">
        <v>0</v>
      </c>
      <c r="BH384" s="136">
        <v>0</v>
      </c>
      <c r="BI384" s="136">
        <v>0</v>
      </c>
      <c r="BJ384" s="136">
        <v>0</v>
      </c>
      <c r="BK384" s="136">
        <v>0</v>
      </c>
      <c r="BL384" s="136">
        <v>0</v>
      </c>
      <c r="BM384" s="136">
        <v>0</v>
      </c>
      <c r="BN384" s="136">
        <v>0</v>
      </c>
      <c r="BO384" s="136">
        <v>0</v>
      </c>
      <c r="BP384" s="136">
        <v>0</v>
      </c>
      <c r="BQ384" s="136">
        <v>0</v>
      </c>
      <c r="BR384" s="136">
        <v>0</v>
      </c>
      <c r="BS384" s="136">
        <v>0</v>
      </c>
      <c r="BT384" s="136">
        <v>0</v>
      </c>
      <c r="BU384" s="136">
        <v>0</v>
      </c>
      <c r="BV384" s="136">
        <v>0</v>
      </c>
      <c r="BW384" s="136">
        <v>0</v>
      </c>
      <c r="BX384" s="136">
        <v>0</v>
      </c>
      <c r="BY384" s="136">
        <v>0</v>
      </c>
      <c r="CA384" s="136" t="e">
        <v>#REF!</v>
      </c>
      <c r="CB384" s="136">
        <v>0</v>
      </c>
    </row>
    <row r="385" spans="13:80" hidden="1" x14ac:dyDescent="0.3">
      <c r="M385" s="136">
        <v>0</v>
      </c>
      <c r="N385" s="136">
        <v>0</v>
      </c>
      <c r="O385" s="136">
        <v>0</v>
      </c>
      <c r="P385" s="136">
        <v>0</v>
      </c>
      <c r="Q385" s="136">
        <v>0</v>
      </c>
      <c r="R385" s="136">
        <v>0</v>
      </c>
      <c r="S385" s="136">
        <v>0</v>
      </c>
      <c r="T385" s="136">
        <v>0</v>
      </c>
      <c r="U385" s="136">
        <v>0</v>
      </c>
      <c r="V385" s="136">
        <v>0</v>
      </c>
      <c r="W385" s="136">
        <v>0</v>
      </c>
      <c r="X385" s="136">
        <v>0</v>
      </c>
      <c r="Y385" s="136">
        <v>0</v>
      </c>
      <c r="Z385" s="136">
        <v>0</v>
      </c>
      <c r="AA385" s="136">
        <v>0</v>
      </c>
      <c r="AB385" s="136">
        <v>0</v>
      </c>
      <c r="AC385" s="136">
        <v>0</v>
      </c>
      <c r="AD385" s="136">
        <v>0</v>
      </c>
      <c r="AE385" s="136">
        <v>0</v>
      </c>
      <c r="AF385" s="136">
        <v>0</v>
      </c>
      <c r="AG385" s="136">
        <v>0</v>
      </c>
      <c r="AH385" s="136">
        <v>0</v>
      </c>
      <c r="AI385" s="136">
        <v>0</v>
      </c>
      <c r="AJ385" s="136">
        <v>0</v>
      </c>
      <c r="AK385" s="136">
        <v>0</v>
      </c>
      <c r="AL385" s="136">
        <v>0</v>
      </c>
      <c r="AM385" s="136">
        <v>0</v>
      </c>
      <c r="AN385" s="136">
        <v>0</v>
      </c>
      <c r="AO385" s="136">
        <v>0</v>
      </c>
      <c r="AP385" s="136">
        <v>0</v>
      </c>
      <c r="AQ385" s="136">
        <v>0</v>
      </c>
      <c r="AR385" s="136">
        <v>0</v>
      </c>
      <c r="AS385" s="136">
        <v>0</v>
      </c>
      <c r="AT385" s="136">
        <v>0</v>
      </c>
      <c r="AU385" s="136">
        <v>0</v>
      </c>
      <c r="AV385" s="136">
        <v>0</v>
      </c>
      <c r="AW385" s="136">
        <v>0</v>
      </c>
      <c r="AX385" s="136">
        <v>0</v>
      </c>
      <c r="AY385" s="136">
        <v>0</v>
      </c>
      <c r="AZ385" s="136">
        <v>0</v>
      </c>
      <c r="BA385" s="136">
        <v>0</v>
      </c>
      <c r="BB385" s="136">
        <v>0</v>
      </c>
      <c r="BC385" s="136">
        <v>0</v>
      </c>
      <c r="BD385" s="136">
        <v>0</v>
      </c>
      <c r="BE385" s="136">
        <v>0</v>
      </c>
      <c r="BF385" s="136">
        <v>0</v>
      </c>
      <c r="BG385" s="136">
        <v>0</v>
      </c>
      <c r="BH385" s="136">
        <v>0</v>
      </c>
      <c r="BI385" s="136">
        <v>0</v>
      </c>
      <c r="BJ385" s="136">
        <v>0</v>
      </c>
      <c r="BK385" s="136">
        <v>0</v>
      </c>
      <c r="BL385" s="136">
        <v>0</v>
      </c>
      <c r="BM385" s="136">
        <v>0</v>
      </c>
      <c r="BN385" s="136">
        <v>0</v>
      </c>
      <c r="BO385" s="136">
        <v>0</v>
      </c>
      <c r="BP385" s="136">
        <v>0</v>
      </c>
      <c r="BQ385" s="136">
        <v>0</v>
      </c>
      <c r="BR385" s="136">
        <v>0</v>
      </c>
      <c r="BS385" s="136">
        <v>0</v>
      </c>
      <c r="BT385" s="136">
        <v>0</v>
      </c>
      <c r="BU385" s="136">
        <v>0</v>
      </c>
      <c r="BV385" s="136">
        <v>0</v>
      </c>
      <c r="BW385" s="136">
        <v>0</v>
      </c>
      <c r="BX385" s="136">
        <v>0</v>
      </c>
      <c r="BY385" s="136">
        <v>0</v>
      </c>
      <c r="CA385" s="136" t="e">
        <v>#REF!</v>
      </c>
      <c r="CB385" s="136">
        <v>0</v>
      </c>
    </row>
    <row r="386" spans="13:80" hidden="1" x14ac:dyDescent="0.3">
      <c r="M386" s="136">
        <v>0</v>
      </c>
      <c r="N386" s="136">
        <v>0</v>
      </c>
      <c r="O386" s="136">
        <v>0</v>
      </c>
      <c r="P386" s="136">
        <v>0</v>
      </c>
      <c r="Q386" s="136">
        <v>0</v>
      </c>
      <c r="R386" s="136">
        <v>0</v>
      </c>
      <c r="S386" s="136">
        <v>0</v>
      </c>
      <c r="T386" s="136">
        <v>0</v>
      </c>
      <c r="U386" s="136">
        <v>0</v>
      </c>
      <c r="V386" s="136">
        <v>0</v>
      </c>
      <c r="W386" s="136">
        <v>0</v>
      </c>
      <c r="X386" s="136">
        <v>0</v>
      </c>
      <c r="Y386" s="136">
        <v>0</v>
      </c>
      <c r="Z386" s="136">
        <v>0</v>
      </c>
      <c r="AA386" s="136">
        <v>0</v>
      </c>
      <c r="AB386" s="136">
        <v>0</v>
      </c>
      <c r="AC386" s="136">
        <v>0</v>
      </c>
      <c r="AD386" s="136">
        <v>0</v>
      </c>
      <c r="AE386" s="136">
        <v>0</v>
      </c>
      <c r="AF386" s="136">
        <v>0</v>
      </c>
      <c r="AG386" s="136">
        <v>0</v>
      </c>
      <c r="AH386" s="136">
        <v>0</v>
      </c>
      <c r="AI386" s="136">
        <v>0</v>
      </c>
      <c r="AJ386" s="136">
        <v>0</v>
      </c>
      <c r="AK386" s="136">
        <v>0</v>
      </c>
      <c r="AL386" s="136">
        <v>0</v>
      </c>
      <c r="AM386" s="136">
        <v>0</v>
      </c>
      <c r="AN386" s="136">
        <v>0</v>
      </c>
      <c r="AO386" s="136">
        <v>0</v>
      </c>
      <c r="AP386" s="136">
        <v>0</v>
      </c>
      <c r="AQ386" s="136">
        <v>0</v>
      </c>
      <c r="AR386" s="136">
        <v>0</v>
      </c>
      <c r="AS386" s="136">
        <v>0</v>
      </c>
      <c r="AT386" s="136">
        <v>0</v>
      </c>
      <c r="AU386" s="136">
        <v>0</v>
      </c>
      <c r="AV386" s="136">
        <v>0</v>
      </c>
      <c r="AW386" s="136">
        <v>0</v>
      </c>
      <c r="AX386" s="136">
        <v>0</v>
      </c>
      <c r="AY386" s="136">
        <v>0</v>
      </c>
      <c r="AZ386" s="136">
        <v>0</v>
      </c>
      <c r="BA386" s="136">
        <v>0</v>
      </c>
      <c r="BB386" s="136">
        <v>0</v>
      </c>
      <c r="BC386" s="136">
        <v>0</v>
      </c>
      <c r="BD386" s="136">
        <v>0</v>
      </c>
      <c r="BE386" s="136">
        <v>0</v>
      </c>
      <c r="BF386" s="136">
        <v>0</v>
      </c>
      <c r="BG386" s="136">
        <v>0</v>
      </c>
      <c r="BH386" s="136">
        <v>0</v>
      </c>
      <c r="BI386" s="136">
        <v>0</v>
      </c>
      <c r="BJ386" s="136">
        <v>0</v>
      </c>
      <c r="BK386" s="136">
        <v>0</v>
      </c>
      <c r="BL386" s="136">
        <v>0</v>
      </c>
      <c r="BM386" s="136">
        <v>0</v>
      </c>
      <c r="BN386" s="136">
        <v>0</v>
      </c>
      <c r="BO386" s="136">
        <v>0</v>
      </c>
      <c r="BP386" s="136">
        <v>0</v>
      </c>
      <c r="BQ386" s="136">
        <v>0</v>
      </c>
      <c r="BR386" s="136">
        <v>0</v>
      </c>
      <c r="BS386" s="136">
        <v>0</v>
      </c>
      <c r="BT386" s="136">
        <v>0</v>
      </c>
      <c r="BU386" s="136">
        <v>0</v>
      </c>
      <c r="BV386" s="136">
        <v>0</v>
      </c>
      <c r="BW386" s="136">
        <v>0</v>
      </c>
      <c r="BX386" s="136">
        <v>0</v>
      </c>
      <c r="BY386" s="136">
        <v>0</v>
      </c>
      <c r="CA386" s="136" t="e">
        <v>#REF!</v>
      </c>
      <c r="CB386" s="136">
        <v>0</v>
      </c>
    </row>
    <row r="387" spans="13:80" hidden="1" x14ac:dyDescent="0.3">
      <c r="M387" s="136">
        <v>0</v>
      </c>
      <c r="N387" s="136">
        <v>0</v>
      </c>
      <c r="O387" s="136">
        <v>0</v>
      </c>
      <c r="P387" s="136">
        <v>0</v>
      </c>
      <c r="Q387" s="136">
        <v>0</v>
      </c>
      <c r="R387" s="136">
        <v>0</v>
      </c>
      <c r="S387" s="136">
        <v>0</v>
      </c>
      <c r="T387" s="136">
        <v>0</v>
      </c>
      <c r="U387" s="136">
        <v>0</v>
      </c>
      <c r="V387" s="136">
        <v>0</v>
      </c>
      <c r="W387" s="136">
        <v>0</v>
      </c>
      <c r="X387" s="136">
        <v>0</v>
      </c>
      <c r="Y387" s="136">
        <v>0</v>
      </c>
      <c r="Z387" s="136">
        <v>0</v>
      </c>
      <c r="AA387" s="136">
        <v>0</v>
      </c>
      <c r="AB387" s="136">
        <v>0</v>
      </c>
      <c r="AC387" s="136">
        <v>0</v>
      </c>
      <c r="AD387" s="136">
        <v>0</v>
      </c>
      <c r="AE387" s="136">
        <v>0</v>
      </c>
      <c r="AF387" s="136">
        <v>0</v>
      </c>
      <c r="AG387" s="136">
        <v>0</v>
      </c>
      <c r="AH387" s="136">
        <v>0</v>
      </c>
      <c r="AI387" s="136">
        <v>0</v>
      </c>
      <c r="AJ387" s="136">
        <v>0</v>
      </c>
      <c r="AK387" s="136">
        <v>0</v>
      </c>
      <c r="AL387" s="136">
        <v>0</v>
      </c>
      <c r="AM387" s="136">
        <v>0</v>
      </c>
      <c r="AN387" s="136">
        <v>0</v>
      </c>
      <c r="AO387" s="136">
        <v>0</v>
      </c>
      <c r="AP387" s="136">
        <v>0</v>
      </c>
      <c r="AQ387" s="136">
        <v>0</v>
      </c>
      <c r="AR387" s="136">
        <v>0</v>
      </c>
      <c r="AS387" s="136">
        <v>0</v>
      </c>
      <c r="AT387" s="136">
        <v>0</v>
      </c>
      <c r="AU387" s="136">
        <v>0</v>
      </c>
      <c r="AV387" s="136">
        <v>0</v>
      </c>
      <c r="AW387" s="136">
        <v>0</v>
      </c>
      <c r="AX387" s="136">
        <v>0</v>
      </c>
      <c r="AY387" s="136">
        <v>0</v>
      </c>
      <c r="AZ387" s="136">
        <v>0</v>
      </c>
      <c r="BA387" s="136">
        <v>0</v>
      </c>
      <c r="BB387" s="136">
        <v>0</v>
      </c>
      <c r="BC387" s="136">
        <v>0</v>
      </c>
      <c r="BD387" s="136">
        <v>0</v>
      </c>
      <c r="BE387" s="136">
        <v>0</v>
      </c>
      <c r="BF387" s="136">
        <v>0</v>
      </c>
      <c r="BG387" s="136">
        <v>0</v>
      </c>
      <c r="BH387" s="136">
        <v>0</v>
      </c>
      <c r="BI387" s="136">
        <v>0</v>
      </c>
      <c r="BJ387" s="136">
        <v>0</v>
      </c>
      <c r="BK387" s="136">
        <v>0</v>
      </c>
      <c r="BL387" s="136">
        <v>0</v>
      </c>
      <c r="BM387" s="136">
        <v>0</v>
      </c>
      <c r="BN387" s="136">
        <v>0</v>
      </c>
      <c r="BO387" s="136">
        <v>0</v>
      </c>
      <c r="BP387" s="136">
        <v>0</v>
      </c>
      <c r="BQ387" s="136">
        <v>0</v>
      </c>
      <c r="BR387" s="136">
        <v>0</v>
      </c>
      <c r="BS387" s="136">
        <v>0</v>
      </c>
      <c r="BT387" s="136">
        <v>0</v>
      </c>
      <c r="BU387" s="136">
        <v>0</v>
      </c>
      <c r="BV387" s="136">
        <v>0</v>
      </c>
      <c r="BW387" s="136">
        <v>0</v>
      </c>
      <c r="BX387" s="136">
        <v>0</v>
      </c>
      <c r="BY387" s="136">
        <v>0</v>
      </c>
      <c r="CA387" s="136" t="e">
        <v>#REF!</v>
      </c>
      <c r="CB387" s="136">
        <v>0</v>
      </c>
    </row>
    <row r="388" spans="13:80" hidden="1" x14ac:dyDescent="0.3">
      <c r="M388" s="136">
        <v>0</v>
      </c>
      <c r="N388" s="136">
        <v>0</v>
      </c>
      <c r="O388" s="136">
        <v>0</v>
      </c>
      <c r="P388" s="136">
        <v>0</v>
      </c>
      <c r="Q388" s="136">
        <v>0</v>
      </c>
      <c r="R388" s="136">
        <v>0</v>
      </c>
      <c r="S388" s="136">
        <v>0</v>
      </c>
      <c r="T388" s="136">
        <v>0</v>
      </c>
      <c r="U388" s="136">
        <v>0</v>
      </c>
      <c r="V388" s="136">
        <v>0</v>
      </c>
      <c r="W388" s="136">
        <v>0</v>
      </c>
      <c r="X388" s="136">
        <v>0</v>
      </c>
      <c r="Y388" s="136">
        <v>0</v>
      </c>
      <c r="Z388" s="136">
        <v>0</v>
      </c>
      <c r="AA388" s="136">
        <v>0</v>
      </c>
      <c r="AB388" s="136">
        <v>0</v>
      </c>
      <c r="AC388" s="136">
        <v>0</v>
      </c>
      <c r="AD388" s="136">
        <v>0</v>
      </c>
      <c r="AE388" s="136">
        <v>0</v>
      </c>
      <c r="AF388" s="136">
        <v>0</v>
      </c>
      <c r="AG388" s="136">
        <v>0</v>
      </c>
      <c r="AH388" s="136">
        <v>0</v>
      </c>
      <c r="AI388" s="136">
        <v>0</v>
      </c>
      <c r="AJ388" s="136">
        <v>0</v>
      </c>
      <c r="AK388" s="136">
        <v>0</v>
      </c>
      <c r="AL388" s="136">
        <v>0</v>
      </c>
      <c r="AM388" s="136">
        <v>0</v>
      </c>
      <c r="AN388" s="136">
        <v>0</v>
      </c>
      <c r="AO388" s="136">
        <v>0</v>
      </c>
      <c r="AP388" s="136">
        <v>0</v>
      </c>
      <c r="AQ388" s="136">
        <v>0</v>
      </c>
      <c r="AR388" s="136">
        <v>0</v>
      </c>
      <c r="AS388" s="136">
        <v>0</v>
      </c>
      <c r="AT388" s="136">
        <v>0</v>
      </c>
      <c r="AU388" s="136">
        <v>0</v>
      </c>
      <c r="AV388" s="136">
        <v>0</v>
      </c>
      <c r="AW388" s="136">
        <v>0</v>
      </c>
      <c r="AX388" s="136">
        <v>0</v>
      </c>
      <c r="AY388" s="136">
        <v>0</v>
      </c>
      <c r="AZ388" s="136">
        <v>0</v>
      </c>
      <c r="BA388" s="136">
        <v>0</v>
      </c>
      <c r="BB388" s="136">
        <v>0</v>
      </c>
      <c r="BC388" s="136">
        <v>0</v>
      </c>
      <c r="BD388" s="136">
        <v>0</v>
      </c>
      <c r="BE388" s="136">
        <v>0</v>
      </c>
      <c r="BF388" s="136">
        <v>0</v>
      </c>
      <c r="BG388" s="136">
        <v>0</v>
      </c>
      <c r="BH388" s="136">
        <v>0</v>
      </c>
      <c r="BI388" s="136">
        <v>0</v>
      </c>
      <c r="BJ388" s="136">
        <v>0</v>
      </c>
      <c r="BK388" s="136">
        <v>0</v>
      </c>
      <c r="BL388" s="136">
        <v>0</v>
      </c>
      <c r="BM388" s="136">
        <v>0</v>
      </c>
      <c r="BN388" s="136">
        <v>0</v>
      </c>
      <c r="BO388" s="136">
        <v>0</v>
      </c>
      <c r="BP388" s="136">
        <v>0</v>
      </c>
      <c r="BQ388" s="136">
        <v>0</v>
      </c>
      <c r="BR388" s="136">
        <v>0</v>
      </c>
      <c r="BS388" s="136">
        <v>0</v>
      </c>
      <c r="BT388" s="136">
        <v>0</v>
      </c>
      <c r="BU388" s="136">
        <v>0</v>
      </c>
      <c r="BV388" s="136">
        <v>0</v>
      </c>
      <c r="BW388" s="136">
        <v>0</v>
      </c>
      <c r="BX388" s="136">
        <v>0</v>
      </c>
      <c r="BY388" s="136">
        <v>0</v>
      </c>
      <c r="CA388" s="136" t="e">
        <v>#REF!</v>
      </c>
      <c r="CB388" s="136">
        <v>0</v>
      </c>
    </row>
    <row r="389" spans="13:80" hidden="1" x14ac:dyDescent="0.3">
      <c r="M389" s="136">
        <v>0</v>
      </c>
      <c r="N389" s="136">
        <v>0</v>
      </c>
      <c r="O389" s="136">
        <v>0</v>
      </c>
      <c r="P389" s="136">
        <v>0</v>
      </c>
      <c r="Q389" s="136">
        <v>0</v>
      </c>
      <c r="R389" s="136">
        <v>0</v>
      </c>
      <c r="S389" s="136">
        <v>0</v>
      </c>
      <c r="T389" s="136">
        <v>0</v>
      </c>
      <c r="U389" s="136">
        <v>0</v>
      </c>
      <c r="V389" s="136">
        <v>0</v>
      </c>
      <c r="W389" s="136">
        <v>0</v>
      </c>
      <c r="X389" s="136">
        <v>0</v>
      </c>
      <c r="Y389" s="136">
        <v>0</v>
      </c>
      <c r="Z389" s="136">
        <v>0</v>
      </c>
      <c r="AA389" s="136">
        <v>0</v>
      </c>
      <c r="AB389" s="136">
        <v>0</v>
      </c>
      <c r="AC389" s="136">
        <v>0</v>
      </c>
      <c r="AD389" s="136">
        <v>0</v>
      </c>
      <c r="AE389" s="136">
        <v>0</v>
      </c>
      <c r="AF389" s="136">
        <v>0</v>
      </c>
      <c r="AG389" s="136">
        <v>0</v>
      </c>
      <c r="AH389" s="136">
        <v>0</v>
      </c>
      <c r="AI389" s="136">
        <v>0</v>
      </c>
      <c r="AJ389" s="136">
        <v>0</v>
      </c>
      <c r="AK389" s="136">
        <v>0</v>
      </c>
      <c r="AL389" s="136">
        <v>0</v>
      </c>
      <c r="AM389" s="136">
        <v>0</v>
      </c>
      <c r="AN389" s="136">
        <v>0</v>
      </c>
      <c r="AO389" s="136">
        <v>0</v>
      </c>
      <c r="AP389" s="136">
        <v>0</v>
      </c>
      <c r="AQ389" s="136">
        <v>0</v>
      </c>
      <c r="AR389" s="136">
        <v>0</v>
      </c>
      <c r="AS389" s="136">
        <v>0</v>
      </c>
      <c r="AT389" s="136">
        <v>0</v>
      </c>
      <c r="AU389" s="136">
        <v>0</v>
      </c>
      <c r="AV389" s="136">
        <v>0</v>
      </c>
      <c r="AW389" s="136">
        <v>0</v>
      </c>
      <c r="AX389" s="136">
        <v>0</v>
      </c>
      <c r="AY389" s="136">
        <v>0</v>
      </c>
      <c r="AZ389" s="136">
        <v>0</v>
      </c>
      <c r="BA389" s="136">
        <v>0</v>
      </c>
      <c r="BB389" s="136">
        <v>0</v>
      </c>
      <c r="BC389" s="136">
        <v>0</v>
      </c>
      <c r="BD389" s="136">
        <v>0</v>
      </c>
      <c r="BE389" s="136">
        <v>0</v>
      </c>
      <c r="BF389" s="136">
        <v>0</v>
      </c>
      <c r="BG389" s="136">
        <v>0</v>
      </c>
      <c r="BH389" s="136">
        <v>0</v>
      </c>
      <c r="BI389" s="136">
        <v>0</v>
      </c>
      <c r="BJ389" s="136">
        <v>0</v>
      </c>
      <c r="BK389" s="136">
        <v>0</v>
      </c>
      <c r="BL389" s="136">
        <v>0</v>
      </c>
      <c r="BM389" s="136">
        <v>0</v>
      </c>
      <c r="BN389" s="136">
        <v>0</v>
      </c>
      <c r="BO389" s="136">
        <v>0</v>
      </c>
      <c r="BP389" s="136">
        <v>0</v>
      </c>
      <c r="BQ389" s="136">
        <v>0</v>
      </c>
      <c r="BR389" s="136">
        <v>0</v>
      </c>
      <c r="BS389" s="136">
        <v>0</v>
      </c>
      <c r="BT389" s="136">
        <v>0</v>
      </c>
      <c r="BU389" s="136">
        <v>0</v>
      </c>
      <c r="BV389" s="136">
        <v>0</v>
      </c>
      <c r="BW389" s="136">
        <v>0</v>
      </c>
      <c r="BX389" s="136">
        <v>0</v>
      </c>
      <c r="BY389" s="136">
        <v>0</v>
      </c>
      <c r="CA389" s="136" t="e">
        <v>#REF!</v>
      </c>
      <c r="CB389" s="136">
        <v>0</v>
      </c>
    </row>
    <row r="390" spans="13:80" hidden="1" x14ac:dyDescent="0.3">
      <c r="M390" s="136">
        <v>0</v>
      </c>
      <c r="N390" s="136">
        <v>0</v>
      </c>
      <c r="O390" s="136">
        <v>0</v>
      </c>
      <c r="P390" s="136">
        <v>0</v>
      </c>
      <c r="Q390" s="136">
        <v>0</v>
      </c>
      <c r="R390" s="136">
        <v>0</v>
      </c>
      <c r="S390" s="136">
        <v>0</v>
      </c>
      <c r="T390" s="136">
        <v>0</v>
      </c>
      <c r="U390" s="136">
        <v>0</v>
      </c>
      <c r="V390" s="136">
        <v>0</v>
      </c>
      <c r="W390" s="136">
        <v>0</v>
      </c>
      <c r="X390" s="136">
        <v>0</v>
      </c>
      <c r="Y390" s="136">
        <v>0</v>
      </c>
      <c r="Z390" s="136">
        <v>0</v>
      </c>
      <c r="AA390" s="136">
        <v>0</v>
      </c>
      <c r="AB390" s="136">
        <v>0</v>
      </c>
      <c r="AC390" s="136">
        <v>0</v>
      </c>
      <c r="AD390" s="136">
        <v>0</v>
      </c>
      <c r="AE390" s="136">
        <v>0</v>
      </c>
      <c r="AF390" s="136">
        <v>0</v>
      </c>
      <c r="AG390" s="136">
        <v>0</v>
      </c>
      <c r="AH390" s="136">
        <v>0</v>
      </c>
      <c r="AI390" s="136">
        <v>0</v>
      </c>
      <c r="AJ390" s="136">
        <v>0</v>
      </c>
      <c r="AK390" s="136">
        <v>0</v>
      </c>
      <c r="AL390" s="136">
        <v>0</v>
      </c>
      <c r="AM390" s="136">
        <v>0</v>
      </c>
      <c r="AN390" s="136">
        <v>0</v>
      </c>
      <c r="AO390" s="136">
        <v>0</v>
      </c>
      <c r="AP390" s="136">
        <v>0</v>
      </c>
      <c r="AQ390" s="136">
        <v>0</v>
      </c>
      <c r="AR390" s="136">
        <v>0</v>
      </c>
      <c r="AS390" s="136">
        <v>0</v>
      </c>
      <c r="AT390" s="136">
        <v>0</v>
      </c>
      <c r="AU390" s="136">
        <v>0</v>
      </c>
      <c r="AV390" s="136">
        <v>0</v>
      </c>
      <c r="AW390" s="136">
        <v>0</v>
      </c>
      <c r="AX390" s="136">
        <v>0</v>
      </c>
      <c r="AY390" s="136">
        <v>0</v>
      </c>
      <c r="AZ390" s="136">
        <v>0</v>
      </c>
      <c r="BA390" s="136">
        <v>0</v>
      </c>
      <c r="BB390" s="136">
        <v>0</v>
      </c>
      <c r="BC390" s="136">
        <v>0</v>
      </c>
      <c r="BD390" s="136">
        <v>0</v>
      </c>
      <c r="BE390" s="136">
        <v>0</v>
      </c>
      <c r="BF390" s="136">
        <v>0</v>
      </c>
      <c r="BG390" s="136">
        <v>0</v>
      </c>
      <c r="BH390" s="136">
        <v>0</v>
      </c>
      <c r="BI390" s="136">
        <v>0</v>
      </c>
      <c r="BJ390" s="136">
        <v>0</v>
      </c>
      <c r="BK390" s="136">
        <v>0</v>
      </c>
      <c r="BL390" s="136">
        <v>0</v>
      </c>
      <c r="BM390" s="136">
        <v>0</v>
      </c>
      <c r="BN390" s="136">
        <v>0</v>
      </c>
      <c r="BO390" s="136">
        <v>0</v>
      </c>
      <c r="BP390" s="136">
        <v>0</v>
      </c>
      <c r="BQ390" s="136">
        <v>0</v>
      </c>
      <c r="BR390" s="136">
        <v>0</v>
      </c>
      <c r="BS390" s="136">
        <v>0</v>
      </c>
      <c r="BT390" s="136">
        <v>0</v>
      </c>
      <c r="BU390" s="136">
        <v>0</v>
      </c>
      <c r="BV390" s="136">
        <v>0</v>
      </c>
      <c r="BW390" s="136">
        <v>0</v>
      </c>
      <c r="BX390" s="136">
        <v>0</v>
      </c>
      <c r="BY390" s="136">
        <v>0</v>
      </c>
      <c r="CA390" s="136" t="e">
        <v>#REF!</v>
      </c>
      <c r="CB390" s="136">
        <v>0</v>
      </c>
    </row>
    <row r="391" spans="13:80" hidden="1" x14ac:dyDescent="0.3">
      <c r="M391" s="136">
        <v>0</v>
      </c>
      <c r="N391" s="136">
        <v>0</v>
      </c>
      <c r="O391" s="136">
        <v>0</v>
      </c>
      <c r="P391" s="136">
        <v>0</v>
      </c>
      <c r="Q391" s="136">
        <v>0</v>
      </c>
      <c r="R391" s="136">
        <v>0</v>
      </c>
      <c r="S391" s="136">
        <v>0</v>
      </c>
      <c r="T391" s="136">
        <v>0</v>
      </c>
      <c r="U391" s="136">
        <v>0</v>
      </c>
      <c r="V391" s="136">
        <v>0</v>
      </c>
      <c r="W391" s="136">
        <v>0</v>
      </c>
      <c r="X391" s="136">
        <v>0</v>
      </c>
      <c r="Y391" s="136">
        <v>0</v>
      </c>
      <c r="Z391" s="136">
        <v>0</v>
      </c>
      <c r="AA391" s="136">
        <v>0</v>
      </c>
      <c r="AB391" s="136">
        <v>0</v>
      </c>
      <c r="AC391" s="136">
        <v>0</v>
      </c>
      <c r="AD391" s="136">
        <v>0</v>
      </c>
      <c r="AE391" s="136">
        <v>0</v>
      </c>
      <c r="AF391" s="136">
        <v>0</v>
      </c>
      <c r="AG391" s="136">
        <v>0</v>
      </c>
      <c r="AH391" s="136">
        <v>0</v>
      </c>
      <c r="AI391" s="136">
        <v>0</v>
      </c>
      <c r="AJ391" s="136">
        <v>0</v>
      </c>
      <c r="AK391" s="136">
        <v>0</v>
      </c>
      <c r="AL391" s="136">
        <v>0</v>
      </c>
      <c r="AM391" s="136">
        <v>0</v>
      </c>
      <c r="AN391" s="136">
        <v>0</v>
      </c>
      <c r="AO391" s="136">
        <v>0</v>
      </c>
      <c r="AP391" s="136">
        <v>0</v>
      </c>
      <c r="AQ391" s="136">
        <v>0</v>
      </c>
      <c r="AR391" s="136">
        <v>0</v>
      </c>
      <c r="AS391" s="136">
        <v>0</v>
      </c>
      <c r="AT391" s="136">
        <v>0</v>
      </c>
      <c r="AU391" s="136">
        <v>0</v>
      </c>
      <c r="AV391" s="136">
        <v>0</v>
      </c>
      <c r="AW391" s="136">
        <v>0</v>
      </c>
      <c r="AX391" s="136">
        <v>0</v>
      </c>
      <c r="AY391" s="136">
        <v>0</v>
      </c>
      <c r="AZ391" s="136">
        <v>0</v>
      </c>
      <c r="BA391" s="136">
        <v>0</v>
      </c>
      <c r="BB391" s="136">
        <v>0</v>
      </c>
      <c r="BC391" s="136">
        <v>0</v>
      </c>
      <c r="BD391" s="136">
        <v>0</v>
      </c>
      <c r="BE391" s="136">
        <v>0</v>
      </c>
      <c r="BF391" s="136">
        <v>0</v>
      </c>
      <c r="BG391" s="136">
        <v>0</v>
      </c>
      <c r="BH391" s="136">
        <v>0</v>
      </c>
      <c r="BI391" s="136">
        <v>0</v>
      </c>
      <c r="BJ391" s="136">
        <v>0</v>
      </c>
      <c r="BK391" s="136">
        <v>0</v>
      </c>
      <c r="BL391" s="136">
        <v>0</v>
      </c>
      <c r="BM391" s="136">
        <v>0</v>
      </c>
      <c r="BN391" s="136">
        <v>0</v>
      </c>
      <c r="BO391" s="136">
        <v>0</v>
      </c>
      <c r="BP391" s="136">
        <v>0</v>
      </c>
      <c r="BQ391" s="136">
        <v>0</v>
      </c>
      <c r="BR391" s="136">
        <v>0</v>
      </c>
      <c r="BS391" s="136">
        <v>0</v>
      </c>
      <c r="BT391" s="136">
        <v>0</v>
      </c>
      <c r="BU391" s="136">
        <v>0</v>
      </c>
      <c r="BV391" s="136">
        <v>0</v>
      </c>
      <c r="BW391" s="136">
        <v>0</v>
      </c>
      <c r="BX391" s="136">
        <v>0</v>
      </c>
      <c r="BY391" s="136">
        <v>0</v>
      </c>
      <c r="CA391" s="136" t="e">
        <v>#REF!</v>
      </c>
      <c r="CB391" s="136">
        <v>0</v>
      </c>
    </row>
    <row r="392" spans="13:80" hidden="1" x14ac:dyDescent="0.3">
      <c r="M392" s="136">
        <v>0</v>
      </c>
      <c r="N392" s="136">
        <v>0</v>
      </c>
      <c r="O392" s="136">
        <v>0</v>
      </c>
      <c r="P392" s="136">
        <v>0</v>
      </c>
      <c r="Q392" s="136">
        <v>0</v>
      </c>
      <c r="R392" s="136">
        <v>0</v>
      </c>
      <c r="S392" s="136">
        <v>0</v>
      </c>
      <c r="T392" s="136">
        <v>0</v>
      </c>
      <c r="U392" s="136">
        <v>0</v>
      </c>
      <c r="V392" s="136">
        <v>0</v>
      </c>
      <c r="W392" s="136">
        <v>0</v>
      </c>
      <c r="X392" s="136">
        <v>0</v>
      </c>
      <c r="Y392" s="136">
        <v>0</v>
      </c>
      <c r="Z392" s="136">
        <v>0</v>
      </c>
      <c r="AA392" s="136">
        <v>0</v>
      </c>
      <c r="AB392" s="136">
        <v>0</v>
      </c>
      <c r="AC392" s="136">
        <v>0</v>
      </c>
      <c r="AD392" s="136">
        <v>0</v>
      </c>
      <c r="AE392" s="136">
        <v>0</v>
      </c>
      <c r="AF392" s="136">
        <v>0</v>
      </c>
      <c r="AG392" s="136">
        <v>0</v>
      </c>
      <c r="AH392" s="136">
        <v>0</v>
      </c>
      <c r="AI392" s="136">
        <v>0</v>
      </c>
      <c r="AJ392" s="136">
        <v>0</v>
      </c>
      <c r="AK392" s="136">
        <v>0</v>
      </c>
      <c r="AL392" s="136">
        <v>0</v>
      </c>
      <c r="AM392" s="136">
        <v>0</v>
      </c>
      <c r="AN392" s="136">
        <v>0</v>
      </c>
      <c r="AO392" s="136">
        <v>0</v>
      </c>
      <c r="AP392" s="136">
        <v>0</v>
      </c>
      <c r="AQ392" s="136">
        <v>0</v>
      </c>
      <c r="AR392" s="136">
        <v>0</v>
      </c>
      <c r="AS392" s="136">
        <v>0</v>
      </c>
      <c r="AT392" s="136">
        <v>0</v>
      </c>
      <c r="AU392" s="136">
        <v>0</v>
      </c>
      <c r="AV392" s="136">
        <v>0</v>
      </c>
      <c r="AW392" s="136">
        <v>0</v>
      </c>
      <c r="AX392" s="136">
        <v>0</v>
      </c>
      <c r="AY392" s="136">
        <v>0</v>
      </c>
      <c r="AZ392" s="136">
        <v>0</v>
      </c>
      <c r="BA392" s="136">
        <v>0</v>
      </c>
      <c r="BB392" s="136">
        <v>0</v>
      </c>
      <c r="BC392" s="136">
        <v>0</v>
      </c>
      <c r="BD392" s="136">
        <v>0</v>
      </c>
      <c r="BE392" s="136">
        <v>0</v>
      </c>
      <c r="BF392" s="136">
        <v>0</v>
      </c>
      <c r="BG392" s="136">
        <v>0</v>
      </c>
      <c r="BH392" s="136">
        <v>0</v>
      </c>
      <c r="BI392" s="136">
        <v>0</v>
      </c>
      <c r="BJ392" s="136">
        <v>0</v>
      </c>
      <c r="BK392" s="136">
        <v>0</v>
      </c>
      <c r="BL392" s="136">
        <v>0</v>
      </c>
      <c r="BM392" s="136">
        <v>0</v>
      </c>
      <c r="BN392" s="136">
        <v>0</v>
      </c>
      <c r="BO392" s="136">
        <v>0</v>
      </c>
      <c r="BP392" s="136">
        <v>0</v>
      </c>
      <c r="BQ392" s="136">
        <v>0</v>
      </c>
      <c r="BR392" s="136">
        <v>0</v>
      </c>
      <c r="BS392" s="136">
        <v>0</v>
      </c>
      <c r="BT392" s="136">
        <v>0</v>
      </c>
      <c r="BU392" s="136">
        <v>0</v>
      </c>
      <c r="BV392" s="136">
        <v>0</v>
      </c>
      <c r="BW392" s="136">
        <v>0</v>
      </c>
      <c r="BX392" s="136">
        <v>0</v>
      </c>
      <c r="BY392" s="136">
        <v>0</v>
      </c>
      <c r="CA392" s="136" t="e">
        <v>#REF!</v>
      </c>
      <c r="CB392" s="136">
        <v>0</v>
      </c>
    </row>
    <row r="393" spans="13:80" hidden="1" x14ac:dyDescent="0.3">
      <c r="M393" s="136">
        <v>0</v>
      </c>
      <c r="N393" s="136">
        <v>0</v>
      </c>
      <c r="O393" s="136">
        <v>0</v>
      </c>
      <c r="P393" s="136">
        <v>0</v>
      </c>
      <c r="Q393" s="136">
        <v>0</v>
      </c>
      <c r="R393" s="136">
        <v>0</v>
      </c>
      <c r="S393" s="136">
        <v>0</v>
      </c>
      <c r="T393" s="136">
        <v>0</v>
      </c>
      <c r="U393" s="136">
        <v>0</v>
      </c>
      <c r="V393" s="136">
        <v>0</v>
      </c>
      <c r="W393" s="136">
        <v>0</v>
      </c>
      <c r="X393" s="136">
        <v>0</v>
      </c>
      <c r="Y393" s="136">
        <v>0</v>
      </c>
      <c r="Z393" s="136">
        <v>0</v>
      </c>
      <c r="AA393" s="136">
        <v>0</v>
      </c>
      <c r="AB393" s="136">
        <v>0</v>
      </c>
      <c r="AC393" s="136">
        <v>0</v>
      </c>
      <c r="AD393" s="136">
        <v>0</v>
      </c>
      <c r="AE393" s="136">
        <v>0</v>
      </c>
      <c r="AF393" s="136">
        <v>0</v>
      </c>
      <c r="AG393" s="136">
        <v>0</v>
      </c>
      <c r="AH393" s="136">
        <v>0</v>
      </c>
      <c r="AI393" s="136">
        <v>0</v>
      </c>
      <c r="AJ393" s="136">
        <v>0</v>
      </c>
      <c r="AK393" s="136">
        <v>0</v>
      </c>
      <c r="AL393" s="136">
        <v>0</v>
      </c>
      <c r="AM393" s="136">
        <v>0</v>
      </c>
      <c r="AN393" s="136">
        <v>0</v>
      </c>
      <c r="AO393" s="136">
        <v>0</v>
      </c>
      <c r="AP393" s="136">
        <v>0</v>
      </c>
      <c r="AQ393" s="136">
        <v>0</v>
      </c>
      <c r="AR393" s="136">
        <v>0</v>
      </c>
      <c r="AS393" s="136">
        <v>0</v>
      </c>
      <c r="AT393" s="136">
        <v>0</v>
      </c>
      <c r="AU393" s="136">
        <v>0</v>
      </c>
      <c r="AV393" s="136">
        <v>0</v>
      </c>
      <c r="AW393" s="136">
        <v>0</v>
      </c>
      <c r="AX393" s="136">
        <v>0</v>
      </c>
      <c r="AY393" s="136">
        <v>0</v>
      </c>
      <c r="AZ393" s="136">
        <v>0</v>
      </c>
      <c r="BA393" s="136">
        <v>0</v>
      </c>
      <c r="BB393" s="136">
        <v>0</v>
      </c>
      <c r="BC393" s="136">
        <v>0</v>
      </c>
      <c r="BD393" s="136">
        <v>0</v>
      </c>
      <c r="BE393" s="136">
        <v>0</v>
      </c>
      <c r="BF393" s="136">
        <v>0</v>
      </c>
      <c r="BG393" s="136">
        <v>0</v>
      </c>
      <c r="BH393" s="136">
        <v>0</v>
      </c>
      <c r="BI393" s="136">
        <v>0</v>
      </c>
      <c r="BJ393" s="136">
        <v>0</v>
      </c>
      <c r="BK393" s="136">
        <v>0</v>
      </c>
      <c r="BL393" s="136">
        <v>0</v>
      </c>
      <c r="BM393" s="136">
        <v>0</v>
      </c>
      <c r="BN393" s="136">
        <v>0</v>
      </c>
      <c r="BO393" s="136">
        <v>0</v>
      </c>
      <c r="BP393" s="136">
        <v>0</v>
      </c>
      <c r="BQ393" s="136">
        <v>0</v>
      </c>
      <c r="BR393" s="136">
        <v>0</v>
      </c>
      <c r="BS393" s="136">
        <v>0</v>
      </c>
      <c r="BT393" s="136">
        <v>0</v>
      </c>
      <c r="BU393" s="136">
        <v>0</v>
      </c>
      <c r="BV393" s="136">
        <v>0</v>
      </c>
      <c r="BW393" s="136">
        <v>0</v>
      </c>
      <c r="BX393" s="136">
        <v>0</v>
      </c>
      <c r="BY393" s="136">
        <v>0</v>
      </c>
      <c r="CA393" s="136" t="e">
        <v>#REF!</v>
      </c>
      <c r="CB393" s="136">
        <v>0</v>
      </c>
    </row>
    <row r="394" spans="13:80" hidden="1" x14ac:dyDescent="0.3">
      <c r="M394" s="136">
        <v>0</v>
      </c>
      <c r="N394" s="136">
        <v>0</v>
      </c>
      <c r="O394" s="136">
        <v>0</v>
      </c>
      <c r="P394" s="136">
        <v>0</v>
      </c>
      <c r="Q394" s="136">
        <v>0</v>
      </c>
      <c r="R394" s="136">
        <v>0</v>
      </c>
      <c r="S394" s="136">
        <v>0</v>
      </c>
      <c r="T394" s="136">
        <v>0</v>
      </c>
      <c r="U394" s="136">
        <v>0</v>
      </c>
      <c r="V394" s="136">
        <v>0</v>
      </c>
      <c r="W394" s="136">
        <v>0</v>
      </c>
      <c r="X394" s="136">
        <v>0</v>
      </c>
      <c r="Y394" s="136">
        <v>0</v>
      </c>
      <c r="Z394" s="136">
        <v>0</v>
      </c>
      <c r="AA394" s="136">
        <v>0</v>
      </c>
      <c r="AB394" s="136">
        <v>0</v>
      </c>
      <c r="AC394" s="136">
        <v>0</v>
      </c>
      <c r="AD394" s="136">
        <v>0</v>
      </c>
      <c r="AE394" s="136">
        <v>0</v>
      </c>
      <c r="AF394" s="136">
        <v>0</v>
      </c>
      <c r="AG394" s="136">
        <v>0</v>
      </c>
      <c r="AH394" s="136">
        <v>0</v>
      </c>
      <c r="AI394" s="136">
        <v>0</v>
      </c>
      <c r="AJ394" s="136">
        <v>0</v>
      </c>
      <c r="AK394" s="136">
        <v>0</v>
      </c>
      <c r="AL394" s="136">
        <v>0</v>
      </c>
      <c r="AM394" s="136">
        <v>0</v>
      </c>
      <c r="AN394" s="136">
        <v>0</v>
      </c>
      <c r="AO394" s="136">
        <v>0</v>
      </c>
      <c r="AP394" s="136">
        <v>0</v>
      </c>
      <c r="AQ394" s="136">
        <v>0</v>
      </c>
      <c r="AR394" s="136">
        <v>0</v>
      </c>
      <c r="AS394" s="136">
        <v>0</v>
      </c>
      <c r="AT394" s="136">
        <v>0</v>
      </c>
      <c r="AU394" s="136">
        <v>0</v>
      </c>
      <c r="AV394" s="136">
        <v>0</v>
      </c>
      <c r="AW394" s="136">
        <v>0</v>
      </c>
      <c r="AX394" s="136">
        <v>0</v>
      </c>
      <c r="AY394" s="136">
        <v>0</v>
      </c>
      <c r="AZ394" s="136">
        <v>0</v>
      </c>
      <c r="BA394" s="136">
        <v>0</v>
      </c>
      <c r="BB394" s="136">
        <v>0</v>
      </c>
      <c r="BC394" s="136">
        <v>0</v>
      </c>
      <c r="BD394" s="136">
        <v>0</v>
      </c>
      <c r="BE394" s="136">
        <v>0</v>
      </c>
      <c r="BF394" s="136">
        <v>0</v>
      </c>
      <c r="BG394" s="136">
        <v>0</v>
      </c>
      <c r="BH394" s="136">
        <v>0</v>
      </c>
      <c r="BI394" s="136">
        <v>0</v>
      </c>
      <c r="BJ394" s="136">
        <v>0</v>
      </c>
      <c r="BK394" s="136">
        <v>0</v>
      </c>
      <c r="BL394" s="136">
        <v>0</v>
      </c>
      <c r="BM394" s="136">
        <v>0</v>
      </c>
      <c r="BN394" s="136">
        <v>0</v>
      </c>
      <c r="BO394" s="136">
        <v>0</v>
      </c>
      <c r="BP394" s="136">
        <v>0</v>
      </c>
      <c r="BQ394" s="136">
        <v>0</v>
      </c>
      <c r="BR394" s="136">
        <v>0</v>
      </c>
      <c r="BS394" s="136">
        <v>0</v>
      </c>
      <c r="BT394" s="136">
        <v>0</v>
      </c>
      <c r="BU394" s="136">
        <v>0</v>
      </c>
      <c r="BV394" s="136">
        <v>0</v>
      </c>
      <c r="BW394" s="136">
        <v>0</v>
      </c>
      <c r="BX394" s="136">
        <v>0</v>
      </c>
      <c r="BY394" s="136">
        <v>0</v>
      </c>
      <c r="CA394" s="136" t="e">
        <v>#REF!</v>
      </c>
      <c r="CB394" s="136">
        <v>0</v>
      </c>
    </row>
    <row r="395" spans="13:80" hidden="1" x14ac:dyDescent="0.3">
      <c r="M395" s="136">
        <v>0</v>
      </c>
      <c r="N395" s="136">
        <v>0</v>
      </c>
      <c r="O395" s="136">
        <v>0</v>
      </c>
      <c r="P395" s="136">
        <v>0</v>
      </c>
      <c r="Q395" s="136">
        <v>0</v>
      </c>
      <c r="R395" s="136">
        <v>0</v>
      </c>
      <c r="S395" s="136">
        <v>0</v>
      </c>
      <c r="T395" s="136">
        <v>0</v>
      </c>
      <c r="U395" s="136">
        <v>0</v>
      </c>
      <c r="V395" s="136">
        <v>0</v>
      </c>
      <c r="W395" s="136">
        <v>0</v>
      </c>
      <c r="X395" s="136">
        <v>0</v>
      </c>
      <c r="Y395" s="136">
        <v>0</v>
      </c>
      <c r="Z395" s="136">
        <v>0</v>
      </c>
      <c r="AA395" s="136">
        <v>0</v>
      </c>
      <c r="AB395" s="136">
        <v>0</v>
      </c>
      <c r="AC395" s="136">
        <v>0</v>
      </c>
      <c r="AD395" s="136">
        <v>0</v>
      </c>
      <c r="AE395" s="136">
        <v>0</v>
      </c>
      <c r="AF395" s="136">
        <v>0</v>
      </c>
      <c r="AG395" s="136">
        <v>0</v>
      </c>
      <c r="AH395" s="136">
        <v>0</v>
      </c>
      <c r="AI395" s="136">
        <v>0</v>
      </c>
      <c r="AJ395" s="136">
        <v>0</v>
      </c>
      <c r="AK395" s="136">
        <v>0</v>
      </c>
      <c r="AL395" s="136">
        <v>0</v>
      </c>
      <c r="AM395" s="136">
        <v>0</v>
      </c>
      <c r="AN395" s="136">
        <v>0</v>
      </c>
      <c r="AO395" s="136">
        <v>0</v>
      </c>
      <c r="AP395" s="136">
        <v>0</v>
      </c>
      <c r="AQ395" s="136">
        <v>0</v>
      </c>
      <c r="AR395" s="136">
        <v>0</v>
      </c>
      <c r="AS395" s="136">
        <v>0</v>
      </c>
      <c r="AT395" s="136">
        <v>0</v>
      </c>
      <c r="AU395" s="136">
        <v>0</v>
      </c>
      <c r="AV395" s="136">
        <v>0</v>
      </c>
      <c r="AW395" s="136">
        <v>0</v>
      </c>
      <c r="AX395" s="136">
        <v>0</v>
      </c>
      <c r="AY395" s="136">
        <v>0</v>
      </c>
      <c r="AZ395" s="136">
        <v>0</v>
      </c>
      <c r="BA395" s="136">
        <v>0</v>
      </c>
      <c r="BB395" s="136">
        <v>0</v>
      </c>
      <c r="BC395" s="136">
        <v>0</v>
      </c>
      <c r="BD395" s="136">
        <v>0</v>
      </c>
      <c r="BE395" s="136">
        <v>0</v>
      </c>
      <c r="BF395" s="136">
        <v>0</v>
      </c>
      <c r="BG395" s="136">
        <v>0</v>
      </c>
      <c r="BH395" s="136">
        <v>0</v>
      </c>
      <c r="BI395" s="136">
        <v>0</v>
      </c>
      <c r="BJ395" s="136">
        <v>0</v>
      </c>
      <c r="BK395" s="136">
        <v>0</v>
      </c>
      <c r="BL395" s="136">
        <v>0</v>
      </c>
      <c r="BM395" s="136">
        <v>0</v>
      </c>
      <c r="BN395" s="136">
        <v>0</v>
      </c>
      <c r="BO395" s="136">
        <v>0</v>
      </c>
      <c r="BP395" s="136">
        <v>0</v>
      </c>
      <c r="BQ395" s="136">
        <v>0</v>
      </c>
      <c r="BR395" s="136">
        <v>0</v>
      </c>
      <c r="BS395" s="136">
        <v>0</v>
      </c>
      <c r="BT395" s="136">
        <v>0</v>
      </c>
      <c r="BU395" s="136">
        <v>0</v>
      </c>
      <c r="BV395" s="136">
        <v>0</v>
      </c>
      <c r="BW395" s="136">
        <v>0</v>
      </c>
      <c r="BX395" s="136">
        <v>0</v>
      </c>
      <c r="BY395" s="136">
        <v>0</v>
      </c>
      <c r="CA395" s="136" t="e">
        <v>#REF!</v>
      </c>
      <c r="CB395" s="136">
        <v>0</v>
      </c>
    </row>
    <row r="396" spans="13:80" hidden="1" x14ac:dyDescent="0.3">
      <c r="M396" s="136">
        <v>0</v>
      </c>
      <c r="N396" s="136">
        <v>0</v>
      </c>
      <c r="O396" s="136">
        <v>0</v>
      </c>
      <c r="P396" s="136">
        <v>0</v>
      </c>
      <c r="Q396" s="136">
        <v>0</v>
      </c>
      <c r="R396" s="136">
        <v>0</v>
      </c>
      <c r="S396" s="136">
        <v>0</v>
      </c>
      <c r="T396" s="136">
        <v>0</v>
      </c>
      <c r="U396" s="136">
        <v>0</v>
      </c>
      <c r="V396" s="136">
        <v>0</v>
      </c>
      <c r="W396" s="136">
        <v>0</v>
      </c>
      <c r="X396" s="136">
        <v>0</v>
      </c>
      <c r="Y396" s="136">
        <v>0</v>
      </c>
      <c r="Z396" s="136">
        <v>0</v>
      </c>
      <c r="AA396" s="136">
        <v>0</v>
      </c>
      <c r="AB396" s="136">
        <v>0</v>
      </c>
      <c r="AC396" s="136">
        <v>0</v>
      </c>
      <c r="AD396" s="136">
        <v>0</v>
      </c>
      <c r="AE396" s="136">
        <v>0</v>
      </c>
      <c r="AF396" s="136">
        <v>0</v>
      </c>
      <c r="AG396" s="136">
        <v>0</v>
      </c>
      <c r="AH396" s="136">
        <v>0</v>
      </c>
      <c r="AI396" s="136">
        <v>0</v>
      </c>
      <c r="AJ396" s="136">
        <v>0</v>
      </c>
      <c r="AK396" s="136">
        <v>0</v>
      </c>
      <c r="AL396" s="136">
        <v>0</v>
      </c>
      <c r="AM396" s="136">
        <v>0</v>
      </c>
      <c r="AN396" s="136">
        <v>0</v>
      </c>
      <c r="AO396" s="136">
        <v>0</v>
      </c>
      <c r="AP396" s="136">
        <v>0</v>
      </c>
      <c r="AQ396" s="136">
        <v>0</v>
      </c>
      <c r="AR396" s="136">
        <v>0</v>
      </c>
      <c r="AS396" s="136">
        <v>0</v>
      </c>
      <c r="AT396" s="136">
        <v>0</v>
      </c>
      <c r="AU396" s="136">
        <v>0</v>
      </c>
      <c r="AV396" s="136">
        <v>0</v>
      </c>
      <c r="AW396" s="136">
        <v>0</v>
      </c>
      <c r="AX396" s="136">
        <v>0</v>
      </c>
      <c r="AY396" s="136">
        <v>0</v>
      </c>
      <c r="AZ396" s="136">
        <v>0</v>
      </c>
      <c r="BA396" s="136">
        <v>0</v>
      </c>
      <c r="BB396" s="136">
        <v>0</v>
      </c>
      <c r="BC396" s="136">
        <v>0</v>
      </c>
      <c r="BD396" s="136">
        <v>0</v>
      </c>
      <c r="BE396" s="136">
        <v>0</v>
      </c>
      <c r="BF396" s="136">
        <v>0</v>
      </c>
      <c r="BG396" s="136">
        <v>0</v>
      </c>
      <c r="BH396" s="136">
        <v>0</v>
      </c>
      <c r="BI396" s="136">
        <v>0</v>
      </c>
      <c r="BJ396" s="136">
        <v>0</v>
      </c>
      <c r="BK396" s="136">
        <v>0</v>
      </c>
      <c r="BL396" s="136">
        <v>0</v>
      </c>
      <c r="BM396" s="136">
        <v>0</v>
      </c>
      <c r="BN396" s="136">
        <v>0</v>
      </c>
      <c r="BO396" s="136">
        <v>0</v>
      </c>
      <c r="BP396" s="136">
        <v>0</v>
      </c>
      <c r="BQ396" s="136">
        <v>0</v>
      </c>
      <c r="BR396" s="136">
        <v>0</v>
      </c>
      <c r="BS396" s="136">
        <v>0</v>
      </c>
      <c r="BT396" s="136">
        <v>0</v>
      </c>
      <c r="BU396" s="136">
        <v>0</v>
      </c>
      <c r="BV396" s="136">
        <v>0</v>
      </c>
      <c r="BW396" s="136">
        <v>0</v>
      </c>
      <c r="BX396" s="136">
        <v>0</v>
      </c>
      <c r="BY396" s="136">
        <v>0</v>
      </c>
      <c r="CA396" s="136" t="e">
        <v>#REF!</v>
      </c>
      <c r="CB396" s="136">
        <v>0</v>
      </c>
    </row>
    <row r="397" spans="13:80" hidden="1" x14ac:dyDescent="0.3">
      <c r="M397" s="136">
        <v>0</v>
      </c>
      <c r="N397" s="136">
        <v>0</v>
      </c>
      <c r="O397" s="136">
        <v>0</v>
      </c>
      <c r="P397" s="136">
        <v>0</v>
      </c>
      <c r="Q397" s="136">
        <v>0</v>
      </c>
      <c r="R397" s="136">
        <v>0</v>
      </c>
      <c r="S397" s="136">
        <v>0</v>
      </c>
      <c r="T397" s="136">
        <v>0</v>
      </c>
      <c r="U397" s="136">
        <v>0</v>
      </c>
      <c r="V397" s="136">
        <v>0</v>
      </c>
      <c r="W397" s="136">
        <v>0</v>
      </c>
      <c r="X397" s="136">
        <v>0</v>
      </c>
      <c r="Y397" s="136">
        <v>0</v>
      </c>
      <c r="Z397" s="136">
        <v>0</v>
      </c>
      <c r="AA397" s="136">
        <v>0</v>
      </c>
      <c r="AB397" s="136">
        <v>0</v>
      </c>
      <c r="AC397" s="136">
        <v>0</v>
      </c>
      <c r="AD397" s="136">
        <v>0</v>
      </c>
      <c r="AE397" s="136">
        <v>0</v>
      </c>
      <c r="AF397" s="136">
        <v>0</v>
      </c>
      <c r="AG397" s="136">
        <v>0</v>
      </c>
      <c r="AH397" s="136">
        <v>0</v>
      </c>
      <c r="AI397" s="136">
        <v>0</v>
      </c>
      <c r="AJ397" s="136">
        <v>0</v>
      </c>
      <c r="AK397" s="136">
        <v>0</v>
      </c>
      <c r="AL397" s="136">
        <v>0</v>
      </c>
      <c r="AM397" s="136">
        <v>0</v>
      </c>
      <c r="AN397" s="136">
        <v>0</v>
      </c>
      <c r="AO397" s="136">
        <v>0</v>
      </c>
      <c r="AP397" s="136">
        <v>0</v>
      </c>
      <c r="AQ397" s="136">
        <v>0</v>
      </c>
      <c r="AR397" s="136">
        <v>0</v>
      </c>
      <c r="AS397" s="136">
        <v>0</v>
      </c>
      <c r="AT397" s="136">
        <v>0</v>
      </c>
      <c r="AU397" s="136">
        <v>0</v>
      </c>
      <c r="AV397" s="136">
        <v>0</v>
      </c>
      <c r="AW397" s="136">
        <v>0</v>
      </c>
      <c r="AX397" s="136">
        <v>0</v>
      </c>
      <c r="AY397" s="136">
        <v>0</v>
      </c>
      <c r="AZ397" s="136">
        <v>0</v>
      </c>
      <c r="BA397" s="136">
        <v>0</v>
      </c>
      <c r="BB397" s="136">
        <v>0</v>
      </c>
      <c r="BC397" s="136">
        <v>0</v>
      </c>
      <c r="BD397" s="136">
        <v>0</v>
      </c>
      <c r="BE397" s="136">
        <v>0</v>
      </c>
      <c r="BF397" s="136">
        <v>0</v>
      </c>
      <c r="BG397" s="136">
        <v>0</v>
      </c>
      <c r="BH397" s="136">
        <v>0</v>
      </c>
      <c r="BI397" s="136">
        <v>0</v>
      </c>
      <c r="BJ397" s="136">
        <v>0</v>
      </c>
      <c r="BK397" s="136">
        <v>0</v>
      </c>
      <c r="BL397" s="136">
        <v>0</v>
      </c>
      <c r="BM397" s="136">
        <v>0</v>
      </c>
      <c r="BN397" s="136">
        <v>0</v>
      </c>
      <c r="BO397" s="136">
        <v>0</v>
      </c>
      <c r="BP397" s="136">
        <v>0</v>
      </c>
      <c r="BQ397" s="136">
        <v>0</v>
      </c>
      <c r="BR397" s="136">
        <v>0</v>
      </c>
      <c r="BS397" s="136">
        <v>0</v>
      </c>
      <c r="BT397" s="136">
        <v>0</v>
      </c>
      <c r="BU397" s="136">
        <v>0</v>
      </c>
      <c r="BV397" s="136">
        <v>0</v>
      </c>
      <c r="BW397" s="136">
        <v>0</v>
      </c>
      <c r="BX397" s="136">
        <v>0</v>
      </c>
      <c r="BY397" s="136">
        <v>0</v>
      </c>
      <c r="CA397" s="136" t="e">
        <v>#REF!</v>
      </c>
      <c r="CB397" s="136">
        <v>0</v>
      </c>
    </row>
    <row r="398" spans="13:80" hidden="1" x14ac:dyDescent="0.3">
      <c r="M398" s="136">
        <v>0</v>
      </c>
      <c r="N398" s="136">
        <v>0</v>
      </c>
      <c r="O398" s="136">
        <v>0</v>
      </c>
      <c r="P398" s="136">
        <v>0</v>
      </c>
      <c r="Q398" s="136">
        <v>0</v>
      </c>
      <c r="R398" s="136">
        <v>0</v>
      </c>
      <c r="S398" s="136">
        <v>0</v>
      </c>
      <c r="T398" s="136">
        <v>0</v>
      </c>
      <c r="U398" s="136">
        <v>0</v>
      </c>
      <c r="V398" s="136">
        <v>0</v>
      </c>
      <c r="W398" s="136">
        <v>0</v>
      </c>
      <c r="X398" s="136">
        <v>0</v>
      </c>
      <c r="Y398" s="136">
        <v>0</v>
      </c>
      <c r="Z398" s="136">
        <v>0</v>
      </c>
      <c r="AA398" s="136">
        <v>0</v>
      </c>
      <c r="AB398" s="136">
        <v>0</v>
      </c>
      <c r="AC398" s="136">
        <v>0</v>
      </c>
      <c r="AD398" s="136">
        <v>0</v>
      </c>
      <c r="AE398" s="136">
        <v>0</v>
      </c>
      <c r="AF398" s="136">
        <v>0</v>
      </c>
      <c r="AG398" s="136">
        <v>0</v>
      </c>
      <c r="AH398" s="136">
        <v>0</v>
      </c>
      <c r="AI398" s="136">
        <v>0</v>
      </c>
      <c r="AJ398" s="136">
        <v>0</v>
      </c>
      <c r="AK398" s="136">
        <v>0</v>
      </c>
      <c r="AL398" s="136">
        <v>0</v>
      </c>
      <c r="AM398" s="136">
        <v>0</v>
      </c>
      <c r="AN398" s="136">
        <v>0</v>
      </c>
      <c r="AO398" s="136">
        <v>0</v>
      </c>
      <c r="AP398" s="136">
        <v>0</v>
      </c>
      <c r="AQ398" s="136">
        <v>0</v>
      </c>
      <c r="AR398" s="136">
        <v>0</v>
      </c>
      <c r="AS398" s="136">
        <v>0</v>
      </c>
      <c r="AT398" s="136">
        <v>0</v>
      </c>
      <c r="AU398" s="136">
        <v>0</v>
      </c>
      <c r="AV398" s="136">
        <v>0</v>
      </c>
      <c r="AW398" s="136">
        <v>0</v>
      </c>
      <c r="AX398" s="136">
        <v>0</v>
      </c>
      <c r="AY398" s="136">
        <v>0</v>
      </c>
      <c r="AZ398" s="136">
        <v>0</v>
      </c>
      <c r="BA398" s="136">
        <v>0</v>
      </c>
      <c r="BB398" s="136">
        <v>0</v>
      </c>
      <c r="BC398" s="136">
        <v>0</v>
      </c>
      <c r="BD398" s="136">
        <v>0</v>
      </c>
      <c r="BE398" s="136">
        <v>0</v>
      </c>
      <c r="BF398" s="136">
        <v>0</v>
      </c>
      <c r="BG398" s="136">
        <v>0</v>
      </c>
      <c r="BH398" s="136">
        <v>0</v>
      </c>
      <c r="BI398" s="136">
        <v>0</v>
      </c>
      <c r="BJ398" s="136">
        <v>0</v>
      </c>
      <c r="BK398" s="136">
        <v>0</v>
      </c>
      <c r="BL398" s="136">
        <v>0</v>
      </c>
      <c r="BM398" s="136">
        <v>0</v>
      </c>
      <c r="BN398" s="136">
        <v>0</v>
      </c>
      <c r="BO398" s="136">
        <v>0</v>
      </c>
      <c r="BP398" s="136">
        <v>0</v>
      </c>
      <c r="BQ398" s="136">
        <v>0</v>
      </c>
      <c r="BR398" s="136">
        <v>0</v>
      </c>
      <c r="BS398" s="136">
        <v>0</v>
      </c>
      <c r="BT398" s="136">
        <v>0</v>
      </c>
      <c r="BU398" s="136">
        <v>0</v>
      </c>
      <c r="BV398" s="136">
        <v>0</v>
      </c>
      <c r="BW398" s="136">
        <v>0</v>
      </c>
      <c r="BX398" s="136">
        <v>0</v>
      </c>
      <c r="BY398" s="136">
        <v>0</v>
      </c>
      <c r="CA398" s="136" t="e">
        <v>#REF!</v>
      </c>
      <c r="CB398" s="136">
        <v>0</v>
      </c>
    </row>
    <row r="399" spans="13:80" hidden="1" x14ac:dyDescent="0.3">
      <c r="M399" s="136">
        <v>0</v>
      </c>
      <c r="N399" s="136">
        <v>0</v>
      </c>
      <c r="O399" s="136">
        <v>0</v>
      </c>
      <c r="P399" s="136">
        <v>0</v>
      </c>
      <c r="Q399" s="136">
        <v>0</v>
      </c>
      <c r="R399" s="136">
        <v>0</v>
      </c>
      <c r="S399" s="136">
        <v>0</v>
      </c>
      <c r="T399" s="136">
        <v>0</v>
      </c>
      <c r="U399" s="136">
        <v>0</v>
      </c>
      <c r="V399" s="136">
        <v>0</v>
      </c>
      <c r="W399" s="136">
        <v>0</v>
      </c>
      <c r="X399" s="136">
        <v>0</v>
      </c>
      <c r="Y399" s="136">
        <v>0</v>
      </c>
      <c r="Z399" s="136">
        <v>0</v>
      </c>
      <c r="AA399" s="136">
        <v>0</v>
      </c>
      <c r="AB399" s="136">
        <v>0</v>
      </c>
      <c r="AC399" s="136">
        <v>0</v>
      </c>
      <c r="AD399" s="136">
        <v>0</v>
      </c>
      <c r="AE399" s="136">
        <v>0</v>
      </c>
      <c r="AF399" s="136">
        <v>0</v>
      </c>
      <c r="AG399" s="136">
        <v>0</v>
      </c>
      <c r="AH399" s="136">
        <v>0</v>
      </c>
      <c r="AI399" s="136">
        <v>0</v>
      </c>
      <c r="AJ399" s="136">
        <v>0</v>
      </c>
      <c r="AK399" s="136">
        <v>0</v>
      </c>
      <c r="AL399" s="136">
        <v>0</v>
      </c>
      <c r="AM399" s="136">
        <v>0</v>
      </c>
      <c r="AN399" s="136">
        <v>0</v>
      </c>
      <c r="AO399" s="136">
        <v>0</v>
      </c>
      <c r="AP399" s="136">
        <v>0</v>
      </c>
      <c r="AQ399" s="136">
        <v>0</v>
      </c>
      <c r="AR399" s="136">
        <v>0</v>
      </c>
      <c r="AS399" s="136">
        <v>0</v>
      </c>
      <c r="AT399" s="136">
        <v>0</v>
      </c>
      <c r="AU399" s="136">
        <v>0</v>
      </c>
      <c r="AV399" s="136">
        <v>0</v>
      </c>
      <c r="AW399" s="136">
        <v>0</v>
      </c>
      <c r="AX399" s="136">
        <v>0</v>
      </c>
      <c r="AY399" s="136">
        <v>0</v>
      </c>
      <c r="AZ399" s="136">
        <v>0</v>
      </c>
      <c r="BA399" s="136">
        <v>0</v>
      </c>
      <c r="BB399" s="136">
        <v>0</v>
      </c>
      <c r="BC399" s="136">
        <v>0</v>
      </c>
      <c r="BD399" s="136">
        <v>0</v>
      </c>
      <c r="BE399" s="136">
        <v>0</v>
      </c>
      <c r="BF399" s="136">
        <v>0</v>
      </c>
      <c r="BG399" s="136">
        <v>0</v>
      </c>
      <c r="BH399" s="136">
        <v>0</v>
      </c>
      <c r="BI399" s="136">
        <v>0</v>
      </c>
      <c r="BJ399" s="136">
        <v>0</v>
      </c>
      <c r="BK399" s="136">
        <v>0</v>
      </c>
      <c r="BL399" s="136">
        <v>0</v>
      </c>
      <c r="BM399" s="136">
        <v>0</v>
      </c>
      <c r="BN399" s="136">
        <v>0</v>
      </c>
      <c r="BO399" s="136">
        <v>0</v>
      </c>
      <c r="BP399" s="136">
        <v>0</v>
      </c>
      <c r="BQ399" s="136">
        <v>0</v>
      </c>
      <c r="BR399" s="136">
        <v>0</v>
      </c>
      <c r="BS399" s="136">
        <v>0</v>
      </c>
      <c r="BT399" s="136">
        <v>0</v>
      </c>
      <c r="BU399" s="136">
        <v>0</v>
      </c>
      <c r="BV399" s="136">
        <v>0</v>
      </c>
      <c r="BW399" s="136">
        <v>0</v>
      </c>
      <c r="BX399" s="136">
        <v>0</v>
      </c>
      <c r="BY399" s="136">
        <v>0</v>
      </c>
      <c r="CA399" s="136" t="e">
        <v>#REF!</v>
      </c>
      <c r="CB399" s="136">
        <v>0</v>
      </c>
    </row>
    <row r="400" spans="13:80" hidden="1" x14ac:dyDescent="0.3">
      <c r="M400" s="136">
        <v>0</v>
      </c>
      <c r="N400" s="136">
        <v>0</v>
      </c>
      <c r="O400" s="136">
        <v>0</v>
      </c>
      <c r="P400" s="136">
        <v>0</v>
      </c>
      <c r="Q400" s="136">
        <v>0</v>
      </c>
      <c r="R400" s="136">
        <v>0</v>
      </c>
      <c r="S400" s="136">
        <v>0</v>
      </c>
      <c r="T400" s="136">
        <v>0</v>
      </c>
      <c r="U400" s="136">
        <v>0</v>
      </c>
      <c r="V400" s="136">
        <v>0</v>
      </c>
      <c r="W400" s="136">
        <v>0</v>
      </c>
      <c r="X400" s="136">
        <v>0</v>
      </c>
      <c r="Y400" s="136">
        <v>0</v>
      </c>
      <c r="Z400" s="136">
        <v>0</v>
      </c>
      <c r="AA400" s="136">
        <v>0</v>
      </c>
      <c r="AB400" s="136">
        <v>0</v>
      </c>
      <c r="AC400" s="136">
        <v>0</v>
      </c>
      <c r="AD400" s="136">
        <v>0</v>
      </c>
      <c r="AE400" s="136">
        <v>0</v>
      </c>
      <c r="AF400" s="136">
        <v>0</v>
      </c>
      <c r="AG400" s="136">
        <v>0</v>
      </c>
      <c r="AH400" s="136">
        <v>0</v>
      </c>
      <c r="AI400" s="136">
        <v>0</v>
      </c>
      <c r="AJ400" s="136">
        <v>0</v>
      </c>
      <c r="AK400" s="136">
        <v>0</v>
      </c>
      <c r="AL400" s="136">
        <v>0</v>
      </c>
      <c r="AM400" s="136">
        <v>0</v>
      </c>
      <c r="AN400" s="136">
        <v>0</v>
      </c>
      <c r="AO400" s="136">
        <v>0</v>
      </c>
      <c r="AP400" s="136">
        <v>0</v>
      </c>
      <c r="AQ400" s="136">
        <v>0</v>
      </c>
      <c r="AR400" s="136">
        <v>0</v>
      </c>
      <c r="AS400" s="136">
        <v>0</v>
      </c>
      <c r="AT400" s="136">
        <v>0</v>
      </c>
      <c r="AU400" s="136">
        <v>0</v>
      </c>
      <c r="AV400" s="136">
        <v>0</v>
      </c>
      <c r="AW400" s="136">
        <v>0</v>
      </c>
      <c r="AX400" s="136">
        <v>0</v>
      </c>
      <c r="AY400" s="136">
        <v>0</v>
      </c>
      <c r="AZ400" s="136">
        <v>0</v>
      </c>
      <c r="BA400" s="136">
        <v>0</v>
      </c>
      <c r="BB400" s="136">
        <v>0</v>
      </c>
      <c r="BC400" s="136">
        <v>0</v>
      </c>
      <c r="BD400" s="136">
        <v>0</v>
      </c>
      <c r="BE400" s="136">
        <v>0</v>
      </c>
      <c r="BF400" s="136">
        <v>0</v>
      </c>
      <c r="BG400" s="136">
        <v>0</v>
      </c>
      <c r="BH400" s="136">
        <v>0</v>
      </c>
      <c r="BI400" s="136">
        <v>0</v>
      </c>
      <c r="BJ400" s="136">
        <v>0</v>
      </c>
      <c r="BK400" s="136">
        <v>0</v>
      </c>
      <c r="BL400" s="136">
        <v>0</v>
      </c>
      <c r="BM400" s="136">
        <v>0</v>
      </c>
      <c r="BN400" s="136">
        <v>0</v>
      </c>
      <c r="BO400" s="136">
        <v>0</v>
      </c>
      <c r="BP400" s="136">
        <v>0</v>
      </c>
      <c r="BQ400" s="136">
        <v>0</v>
      </c>
      <c r="BR400" s="136">
        <v>0</v>
      </c>
      <c r="BS400" s="136">
        <v>0</v>
      </c>
      <c r="BT400" s="136">
        <v>0</v>
      </c>
      <c r="BU400" s="136">
        <v>0</v>
      </c>
      <c r="BV400" s="136">
        <v>0</v>
      </c>
      <c r="BW400" s="136">
        <v>0</v>
      </c>
      <c r="BX400" s="136">
        <v>0</v>
      </c>
      <c r="BY400" s="136">
        <v>0</v>
      </c>
      <c r="CA400" s="136" t="e">
        <v>#REF!</v>
      </c>
      <c r="CB400" s="136">
        <v>0</v>
      </c>
    </row>
    <row r="401" spans="13:80" hidden="1" x14ac:dyDescent="0.3">
      <c r="M401" s="136">
        <v>0</v>
      </c>
      <c r="N401" s="136">
        <v>0</v>
      </c>
      <c r="O401" s="136">
        <v>0</v>
      </c>
      <c r="P401" s="136">
        <v>0</v>
      </c>
      <c r="Q401" s="136">
        <v>0</v>
      </c>
      <c r="R401" s="136">
        <v>0</v>
      </c>
      <c r="S401" s="136">
        <v>0</v>
      </c>
      <c r="T401" s="136">
        <v>0</v>
      </c>
      <c r="U401" s="136">
        <v>0</v>
      </c>
      <c r="V401" s="136">
        <v>0</v>
      </c>
      <c r="W401" s="136">
        <v>0</v>
      </c>
      <c r="X401" s="136">
        <v>0</v>
      </c>
      <c r="Y401" s="136">
        <v>0</v>
      </c>
      <c r="Z401" s="136">
        <v>0</v>
      </c>
      <c r="AA401" s="136">
        <v>0</v>
      </c>
      <c r="AB401" s="136">
        <v>0</v>
      </c>
      <c r="AC401" s="136">
        <v>0</v>
      </c>
      <c r="AD401" s="136">
        <v>0</v>
      </c>
      <c r="AE401" s="136">
        <v>0</v>
      </c>
      <c r="AF401" s="136">
        <v>0</v>
      </c>
      <c r="AG401" s="136">
        <v>0</v>
      </c>
      <c r="AH401" s="136">
        <v>0</v>
      </c>
      <c r="AI401" s="136">
        <v>0</v>
      </c>
      <c r="AJ401" s="136">
        <v>0</v>
      </c>
      <c r="AK401" s="136">
        <v>0</v>
      </c>
      <c r="AL401" s="136">
        <v>0</v>
      </c>
      <c r="AM401" s="136">
        <v>0</v>
      </c>
      <c r="AN401" s="136">
        <v>0</v>
      </c>
      <c r="AO401" s="136">
        <v>0</v>
      </c>
      <c r="AP401" s="136">
        <v>0</v>
      </c>
      <c r="AQ401" s="136">
        <v>0</v>
      </c>
      <c r="AR401" s="136">
        <v>0</v>
      </c>
      <c r="AS401" s="136">
        <v>0</v>
      </c>
      <c r="AT401" s="136">
        <v>0</v>
      </c>
      <c r="AU401" s="136">
        <v>0</v>
      </c>
      <c r="AV401" s="136">
        <v>0</v>
      </c>
      <c r="AW401" s="136">
        <v>0</v>
      </c>
      <c r="AX401" s="136">
        <v>0</v>
      </c>
      <c r="AY401" s="136">
        <v>0</v>
      </c>
      <c r="AZ401" s="136">
        <v>0</v>
      </c>
      <c r="BA401" s="136">
        <v>0</v>
      </c>
      <c r="BB401" s="136">
        <v>0</v>
      </c>
      <c r="BC401" s="136">
        <v>0</v>
      </c>
      <c r="BD401" s="136">
        <v>0</v>
      </c>
      <c r="BE401" s="136">
        <v>0</v>
      </c>
      <c r="BF401" s="136">
        <v>0</v>
      </c>
      <c r="BG401" s="136">
        <v>0</v>
      </c>
      <c r="BH401" s="136">
        <v>0</v>
      </c>
      <c r="BI401" s="136">
        <v>0</v>
      </c>
      <c r="BJ401" s="136">
        <v>0</v>
      </c>
      <c r="BK401" s="136">
        <v>0</v>
      </c>
      <c r="BL401" s="136">
        <v>0</v>
      </c>
      <c r="BM401" s="136">
        <v>0</v>
      </c>
      <c r="BN401" s="136">
        <v>0</v>
      </c>
      <c r="BO401" s="136">
        <v>0</v>
      </c>
      <c r="BP401" s="136">
        <v>0</v>
      </c>
      <c r="BQ401" s="136">
        <v>0</v>
      </c>
      <c r="BR401" s="136">
        <v>0</v>
      </c>
      <c r="BS401" s="136">
        <v>0</v>
      </c>
      <c r="BT401" s="136">
        <v>0</v>
      </c>
      <c r="BU401" s="136">
        <v>0</v>
      </c>
      <c r="BV401" s="136">
        <v>0</v>
      </c>
      <c r="BW401" s="136">
        <v>0</v>
      </c>
      <c r="BX401" s="136">
        <v>0</v>
      </c>
      <c r="BY401" s="136">
        <v>0</v>
      </c>
      <c r="CA401" s="136" t="e">
        <v>#REF!</v>
      </c>
      <c r="CB401" s="136">
        <v>0</v>
      </c>
    </row>
    <row r="402" spans="13:80" hidden="1" x14ac:dyDescent="0.3">
      <c r="M402" s="136">
        <v>0</v>
      </c>
      <c r="N402" s="136">
        <v>0</v>
      </c>
      <c r="O402" s="136">
        <v>0</v>
      </c>
      <c r="P402" s="136">
        <v>0</v>
      </c>
      <c r="Q402" s="136">
        <v>0</v>
      </c>
      <c r="R402" s="136">
        <v>0</v>
      </c>
      <c r="S402" s="136">
        <v>0</v>
      </c>
      <c r="T402" s="136">
        <v>0</v>
      </c>
      <c r="U402" s="136">
        <v>0</v>
      </c>
      <c r="V402" s="136">
        <v>0</v>
      </c>
      <c r="W402" s="136">
        <v>0</v>
      </c>
      <c r="X402" s="136">
        <v>0</v>
      </c>
      <c r="Y402" s="136">
        <v>0</v>
      </c>
      <c r="Z402" s="136">
        <v>0</v>
      </c>
      <c r="AA402" s="136">
        <v>0</v>
      </c>
      <c r="AB402" s="136">
        <v>0</v>
      </c>
      <c r="AC402" s="136">
        <v>0</v>
      </c>
      <c r="AD402" s="136">
        <v>0</v>
      </c>
      <c r="AE402" s="136">
        <v>0</v>
      </c>
      <c r="AF402" s="136">
        <v>0</v>
      </c>
      <c r="AG402" s="136">
        <v>0</v>
      </c>
      <c r="AH402" s="136">
        <v>0</v>
      </c>
      <c r="AI402" s="136">
        <v>0</v>
      </c>
      <c r="AJ402" s="136">
        <v>0</v>
      </c>
      <c r="AK402" s="136">
        <v>0</v>
      </c>
      <c r="AL402" s="136">
        <v>0</v>
      </c>
      <c r="AM402" s="136">
        <v>0</v>
      </c>
      <c r="AN402" s="136">
        <v>0</v>
      </c>
      <c r="AO402" s="136">
        <v>0</v>
      </c>
      <c r="AP402" s="136">
        <v>0</v>
      </c>
      <c r="AQ402" s="136">
        <v>0</v>
      </c>
      <c r="AR402" s="136">
        <v>0</v>
      </c>
      <c r="AS402" s="136">
        <v>0</v>
      </c>
      <c r="AT402" s="136">
        <v>0</v>
      </c>
      <c r="AU402" s="136">
        <v>0</v>
      </c>
      <c r="AV402" s="136">
        <v>0</v>
      </c>
      <c r="AW402" s="136">
        <v>0</v>
      </c>
      <c r="AX402" s="136">
        <v>0</v>
      </c>
      <c r="AY402" s="136">
        <v>0</v>
      </c>
      <c r="AZ402" s="136">
        <v>0</v>
      </c>
      <c r="BA402" s="136">
        <v>0</v>
      </c>
      <c r="BB402" s="136">
        <v>0</v>
      </c>
      <c r="BC402" s="136">
        <v>0</v>
      </c>
      <c r="BD402" s="136">
        <v>0</v>
      </c>
      <c r="BE402" s="136">
        <v>0</v>
      </c>
      <c r="BF402" s="136">
        <v>0</v>
      </c>
      <c r="BG402" s="136">
        <v>0</v>
      </c>
      <c r="BH402" s="136">
        <v>0</v>
      </c>
      <c r="BI402" s="136">
        <v>0</v>
      </c>
      <c r="BJ402" s="136">
        <v>0</v>
      </c>
      <c r="BK402" s="136">
        <v>0</v>
      </c>
      <c r="BL402" s="136">
        <v>0</v>
      </c>
      <c r="BM402" s="136">
        <v>0</v>
      </c>
      <c r="BN402" s="136">
        <v>0</v>
      </c>
      <c r="BO402" s="136">
        <v>0</v>
      </c>
      <c r="BP402" s="136">
        <v>0</v>
      </c>
      <c r="BQ402" s="136">
        <v>0</v>
      </c>
      <c r="BR402" s="136">
        <v>0</v>
      </c>
      <c r="BS402" s="136">
        <v>0</v>
      </c>
      <c r="BT402" s="136">
        <v>0</v>
      </c>
      <c r="BU402" s="136">
        <v>0</v>
      </c>
      <c r="BV402" s="136">
        <v>0</v>
      </c>
      <c r="BW402" s="136">
        <v>0</v>
      </c>
      <c r="BX402" s="136">
        <v>0</v>
      </c>
      <c r="BY402" s="136">
        <v>0</v>
      </c>
      <c r="CA402" s="136" t="e">
        <v>#REF!</v>
      </c>
      <c r="CB402" s="136">
        <v>0</v>
      </c>
    </row>
    <row r="403" spans="13:80" hidden="1" x14ac:dyDescent="0.3">
      <c r="M403" s="136">
        <v>0</v>
      </c>
      <c r="N403" s="136">
        <v>0</v>
      </c>
      <c r="O403" s="136">
        <v>0</v>
      </c>
      <c r="P403" s="136">
        <v>0</v>
      </c>
      <c r="Q403" s="136">
        <v>0</v>
      </c>
      <c r="R403" s="136">
        <v>0</v>
      </c>
      <c r="S403" s="136">
        <v>0</v>
      </c>
      <c r="T403" s="136">
        <v>0</v>
      </c>
      <c r="U403" s="136">
        <v>0</v>
      </c>
      <c r="V403" s="136">
        <v>0</v>
      </c>
      <c r="W403" s="136">
        <v>0</v>
      </c>
      <c r="X403" s="136">
        <v>0</v>
      </c>
      <c r="Y403" s="136">
        <v>0</v>
      </c>
      <c r="Z403" s="136">
        <v>0</v>
      </c>
      <c r="AA403" s="136">
        <v>0</v>
      </c>
      <c r="AB403" s="136">
        <v>0</v>
      </c>
      <c r="AC403" s="136">
        <v>0</v>
      </c>
      <c r="AD403" s="136">
        <v>0</v>
      </c>
      <c r="AE403" s="136">
        <v>0</v>
      </c>
      <c r="AF403" s="136">
        <v>0</v>
      </c>
      <c r="AG403" s="136">
        <v>0</v>
      </c>
      <c r="AH403" s="136">
        <v>0</v>
      </c>
      <c r="AI403" s="136">
        <v>0</v>
      </c>
      <c r="AJ403" s="136">
        <v>0</v>
      </c>
      <c r="AK403" s="136">
        <v>0</v>
      </c>
      <c r="AL403" s="136">
        <v>0</v>
      </c>
      <c r="AM403" s="136">
        <v>0</v>
      </c>
      <c r="AN403" s="136">
        <v>0</v>
      </c>
      <c r="AO403" s="136">
        <v>0</v>
      </c>
      <c r="AP403" s="136">
        <v>0</v>
      </c>
      <c r="AQ403" s="136">
        <v>0</v>
      </c>
      <c r="AR403" s="136">
        <v>0</v>
      </c>
      <c r="AS403" s="136">
        <v>0</v>
      </c>
      <c r="AT403" s="136">
        <v>0</v>
      </c>
      <c r="AU403" s="136">
        <v>0</v>
      </c>
      <c r="AV403" s="136">
        <v>0</v>
      </c>
      <c r="AW403" s="136">
        <v>0</v>
      </c>
      <c r="AX403" s="136">
        <v>0</v>
      </c>
      <c r="AY403" s="136">
        <v>0</v>
      </c>
      <c r="AZ403" s="136">
        <v>0</v>
      </c>
      <c r="BA403" s="136">
        <v>0</v>
      </c>
      <c r="BB403" s="136">
        <v>0</v>
      </c>
      <c r="BC403" s="136">
        <v>0</v>
      </c>
      <c r="BD403" s="136">
        <v>0</v>
      </c>
      <c r="BE403" s="136">
        <v>0</v>
      </c>
      <c r="BF403" s="136">
        <v>0</v>
      </c>
      <c r="BG403" s="136">
        <v>0</v>
      </c>
      <c r="BH403" s="136">
        <v>0</v>
      </c>
      <c r="BI403" s="136">
        <v>0</v>
      </c>
      <c r="BJ403" s="136">
        <v>0</v>
      </c>
      <c r="BK403" s="136">
        <v>0</v>
      </c>
      <c r="BL403" s="136">
        <v>0</v>
      </c>
      <c r="BM403" s="136">
        <v>0</v>
      </c>
      <c r="BN403" s="136">
        <v>0</v>
      </c>
      <c r="BO403" s="136">
        <v>0</v>
      </c>
      <c r="BP403" s="136">
        <v>0</v>
      </c>
      <c r="BQ403" s="136">
        <v>0</v>
      </c>
      <c r="BR403" s="136">
        <v>0</v>
      </c>
      <c r="BS403" s="136">
        <v>0</v>
      </c>
      <c r="BT403" s="136">
        <v>0</v>
      </c>
      <c r="BU403" s="136">
        <v>0</v>
      </c>
      <c r="BV403" s="136">
        <v>0</v>
      </c>
      <c r="BW403" s="136">
        <v>0</v>
      </c>
      <c r="BX403" s="136">
        <v>0</v>
      </c>
      <c r="BY403" s="136">
        <v>0</v>
      </c>
      <c r="CA403" s="136" t="e">
        <v>#REF!</v>
      </c>
      <c r="CB403" s="136">
        <v>0</v>
      </c>
    </row>
    <row r="404" spans="13:80" hidden="1" x14ac:dyDescent="0.3">
      <c r="M404" s="136">
        <v>0</v>
      </c>
      <c r="N404" s="136">
        <v>0</v>
      </c>
      <c r="O404" s="136">
        <v>0</v>
      </c>
      <c r="P404" s="136">
        <v>0</v>
      </c>
      <c r="Q404" s="136">
        <v>0</v>
      </c>
      <c r="R404" s="136">
        <v>0</v>
      </c>
      <c r="S404" s="136">
        <v>0</v>
      </c>
      <c r="T404" s="136">
        <v>0</v>
      </c>
      <c r="U404" s="136">
        <v>0</v>
      </c>
      <c r="V404" s="136">
        <v>0</v>
      </c>
      <c r="W404" s="136">
        <v>0</v>
      </c>
      <c r="X404" s="136">
        <v>0</v>
      </c>
      <c r="Y404" s="136">
        <v>0</v>
      </c>
      <c r="Z404" s="136">
        <v>0</v>
      </c>
      <c r="AA404" s="136">
        <v>0</v>
      </c>
      <c r="AB404" s="136">
        <v>0</v>
      </c>
      <c r="AC404" s="136">
        <v>0</v>
      </c>
      <c r="AD404" s="136">
        <v>0</v>
      </c>
      <c r="AE404" s="136">
        <v>0</v>
      </c>
      <c r="AF404" s="136">
        <v>0</v>
      </c>
      <c r="AG404" s="136">
        <v>0</v>
      </c>
      <c r="AH404" s="136">
        <v>0</v>
      </c>
      <c r="AI404" s="136">
        <v>0</v>
      </c>
      <c r="AJ404" s="136">
        <v>0</v>
      </c>
      <c r="AK404" s="136">
        <v>0</v>
      </c>
      <c r="AL404" s="136">
        <v>0</v>
      </c>
      <c r="AM404" s="136">
        <v>0</v>
      </c>
      <c r="AN404" s="136">
        <v>0</v>
      </c>
      <c r="AO404" s="136">
        <v>0</v>
      </c>
      <c r="AP404" s="136">
        <v>0</v>
      </c>
      <c r="AQ404" s="136">
        <v>0</v>
      </c>
      <c r="AR404" s="136">
        <v>0</v>
      </c>
      <c r="AS404" s="136">
        <v>0</v>
      </c>
      <c r="AT404" s="136">
        <v>0</v>
      </c>
      <c r="AU404" s="136">
        <v>0</v>
      </c>
      <c r="AV404" s="136">
        <v>0</v>
      </c>
      <c r="AW404" s="136">
        <v>0</v>
      </c>
      <c r="AX404" s="136">
        <v>0</v>
      </c>
      <c r="AY404" s="136">
        <v>0</v>
      </c>
      <c r="AZ404" s="136">
        <v>0</v>
      </c>
      <c r="BA404" s="136">
        <v>0</v>
      </c>
      <c r="BB404" s="136">
        <v>0</v>
      </c>
      <c r="BC404" s="136">
        <v>0</v>
      </c>
      <c r="BD404" s="136">
        <v>0</v>
      </c>
      <c r="BE404" s="136">
        <v>0</v>
      </c>
      <c r="BF404" s="136">
        <v>0</v>
      </c>
      <c r="BG404" s="136">
        <v>0</v>
      </c>
      <c r="BH404" s="136">
        <v>0</v>
      </c>
      <c r="BI404" s="136">
        <v>0</v>
      </c>
      <c r="BJ404" s="136">
        <v>0</v>
      </c>
      <c r="BK404" s="136">
        <v>0</v>
      </c>
      <c r="BL404" s="136">
        <v>0</v>
      </c>
      <c r="BM404" s="136">
        <v>0</v>
      </c>
      <c r="BN404" s="136">
        <v>0</v>
      </c>
      <c r="BO404" s="136">
        <v>0</v>
      </c>
      <c r="BP404" s="136">
        <v>0</v>
      </c>
      <c r="BQ404" s="136">
        <v>0</v>
      </c>
      <c r="BR404" s="136">
        <v>0</v>
      </c>
      <c r="BS404" s="136">
        <v>0</v>
      </c>
      <c r="BT404" s="136">
        <v>0</v>
      </c>
      <c r="BU404" s="136">
        <v>0</v>
      </c>
      <c r="BV404" s="136">
        <v>0</v>
      </c>
      <c r="BW404" s="136">
        <v>0</v>
      </c>
      <c r="BX404" s="136">
        <v>0</v>
      </c>
      <c r="BY404" s="136">
        <v>0</v>
      </c>
      <c r="CA404" s="136" t="e">
        <v>#REF!</v>
      </c>
      <c r="CB404" s="136">
        <v>0</v>
      </c>
    </row>
    <row r="405" spans="13:80" hidden="1" x14ac:dyDescent="0.3">
      <c r="M405" s="136">
        <v>0</v>
      </c>
      <c r="N405" s="136">
        <v>0</v>
      </c>
      <c r="O405" s="136">
        <v>0</v>
      </c>
      <c r="P405" s="136">
        <v>0</v>
      </c>
      <c r="Q405" s="136">
        <v>0</v>
      </c>
      <c r="R405" s="136">
        <v>0</v>
      </c>
      <c r="S405" s="136">
        <v>0</v>
      </c>
      <c r="T405" s="136">
        <v>0</v>
      </c>
      <c r="U405" s="136">
        <v>0</v>
      </c>
      <c r="V405" s="136">
        <v>0</v>
      </c>
      <c r="W405" s="136">
        <v>0</v>
      </c>
      <c r="X405" s="136">
        <v>0</v>
      </c>
      <c r="Y405" s="136">
        <v>0</v>
      </c>
      <c r="Z405" s="136">
        <v>0</v>
      </c>
      <c r="AA405" s="136">
        <v>0</v>
      </c>
      <c r="AB405" s="136">
        <v>0</v>
      </c>
      <c r="AC405" s="136">
        <v>0</v>
      </c>
      <c r="AD405" s="136">
        <v>0</v>
      </c>
      <c r="AE405" s="136">
        <v>0</v>
      </c>
      <c r="AF405" s="136">
        <v>0</v>
      </c>
      <c r="AG405" s="136">
        <v>0</v>
      </c>
      <c r="AH405" s="136">
        <v>0</v>
      </c>
      <c r="AI405" s="136">
        <v>0</v>
      </c>
      <c r="AJ405" s="136">
        <v>0</v>
      </c>
      <c r="AK405" s="136">
        <v>0</v>
      </c>
      <c r="AL405" s="136">
        <v>0</v>
      </c>
      <c r="AM405" s="136">
        <v>0</v>
      </c>
      <c r="AN405" s="136">
        <v>0</v>
      </c>
      <c r="AO405" s="136">
        <v>0</v>
      </c>
      <c r="AP405" s="136">
        <v>0</v>
      </c>
      <c r="AQ405" s="136">
        <v>0</v>
      </c>
      <c r="AR405" s="136">
        <v>0</v>
      </c>
      <c r="AS405" s="136">
        <v>0</v>
      </c>
      <c r="AT405" s="136">
        <v>0</v>
      </c>
      <c r="AU405" s="136">
        <v>0</v>
      </c>
      <c r="AV405" s="136">
        <v>0</v>
      </c>
      <c r="AW405" s="136">
        <v>0</v>
      </c>
      <c r="AX405" s="136">
        <v>0</v>
      </c>
      <c r="AY405" s="136">
        <v>0</v>
      </c>
      <c r="AZ405" s="136">
        <v>0</v>
      </c>
      <c r="BA405" s="136">
        <v>0</v>
      </c>
      <c r="BB405" s="136">
        <v>0</v>
      </c>
      <c r="BC405" s="136">
        <v>0</v>
      </c>
      <c r="BD405" s="136">
        <v>0</v>
      </c>
      <c r="BE405" s="136">
        <v>0</v>
      </c>
      <c r="BF405" s="136">
        <v>0</v>
      </c>
      <c r="BG405" s="136">
        <v>0</v>
      </c>
      <c r="BH405" s="136">
        <v>0</v>
      </c>
      <c r="BI405" s="136">
        <v>0</v>
      </c>
      <c r="BJ405" s="136">
        <v>0</v>
      </c>
      <c r="BK405" s="136">
        <v>0</v>
      </c>
      <c r="BL405" s="136">
        <v>0</v>
      </c>
      <c r="BM405" s="136">
        <v>0</v>
      </c>
      <c r="BN405" s="136">
        <v>0</v>
      </c>
      <c r="BO405" s="136">
        <v>0</v>
      </c>
      <c r="BP405" s="136">
        <v>0</v>
      </c>
      <c r="BQ405" s="136">
        <v>0</v>
      </c>
      <c r="BR405" s="136">
        <v>0</v>
      </c>
      <c r="BS405" s="136">
        <v>0</v>
      </c>
      <c r="BT405" s="136">
        <v>0</v>
      </c>
      <c r="BU405" s="136">
        <v>0</v>
      </c>
      <c r="BV405" s="136">
        <v>0</v>
      </c>
      <c r="BW405" s="136">
        <v>0</v>
      </c>
      <c r="BX405" s="136">
        <v>0</v>
      </c>
      <c r="BY405" s="136">
        <v>0</v>
      </c>
      <c r="CA405" s="136" t="e">
        <v>#REF!</v>
      </c>
      <c r="CB405" s="136">
        <v>0</v>
      </c>
    </row>
    <row r="406" spans="13:80" hidden="1" x14ac:dyDescent="0.3">
      <c r="M406" s="136">
        <v>0</v>
      </c>
      <c r="N406" s="136">
        <v>0</v>
      </c>
      <c r="O406" s="136">
        <v>0</v>
      </c>
      <c r="P406" s="136">
        <v>0</v>
      </c>
      <c r="Q406" s="136">
        <v>0</v>
      </c>
      <c r="R406" s="136">
        <v>0</v>
      </c>
      <c r="S406" s="136">
        <v>0</v>
      </c>
      <c r="T406" s="136">
        <v>0</v>
      </c>
      <c r="U406" s="136">
        <v>0</v>
      </c>
      <c r="V406" s="136">
        <v>0</v>
      </c>
      <c r="W406" s="136">
        <v>0</v>
      </c>
      <c r="X406" s="136">
        <v>0</v>
      </c>
      <c r="Y406" s="136">
        <v>0</v>
      </c>
      <c r="Z406" s="136">
        <v>0</v>
      </c>
      <c r="AA406" s="136">
        <v>0</v>
      </c>
      <c r="AB406" s="136">
        <v>0</v>
      </c>
      <c r="AC406" s="136">
        <v>0</v>
      </c>
      <c r="AD406" s="136">
        <v>0</v>
      </c>
      <c r="AE406" s="136">
        <v>0</v>
      </c>
      <c r="AF406" s="136">
        <v>0</v>
      </c>
      <c r="AG406" s="136">
        <v>0</v>
      </c>
      <c r="AH406" s="136">
        <v>0</v>
      </c>
      <c r="AI406" s="136">
        <v>0</v>
      </c>
      <c r="AJ406" s="136">
        <v>0</v>
      </c>
      <c r="AK406" s="136">
        <v>0</v>
      </c>
      <c r="AL406" s="136">
        <v>0</v>
      </c>
      <c r="AM406" s="136">
        <v>0</v>
      </c>
      <c r="AN406" s="136">
        <v>0</v>
      </c>
      <c r="AO406" s="136">
        <v>0</v>
      </c>
      <c r="AP406" s="136">
        <v>0</v>
      </c>
      <c r="AQ406" s="136">
        <v>0</v>
      </c>
      <c r="AR406" s="136">
        <v>0</v>
      </c>
      <c r="AS406" s="136">
        <v>0</v>
      </c>
      <c r="AT406" s="136">
        <v>0</v>
      </c>
      <c r="AU406" s="136">
        <v>0</v>
      </c>
      <c r="AV406" s="136">
        <v>0</v>
      </c>
      <c r="AW406" s="136">
        <v>0</v>
      </c>
      <c r="AX406" s="136">
        <v>0</v>
      </c>
      <c r="AY406" s="136">
        <v>0</v>
      </c>
      <c r="AZ406" s="136">
        <v>0</v>
      </c>
      <c r="BA406" s="136">
        <v>0</v>
      </c>
      <c r="BB406" s="136">
        <v>0</v>
      </c>
      <c r="BC406" s="136">
        <v>0</v>
      </c>
      <c r="BD406" s="136">
        <v>0</v>
      </c>
      <c r="BE406" s="136">
        <v>0</v>
      </c>
      <c r="BF406" s="136">
        <v>0</v>
      </c>
      <c r="BG406" s="136">
        <v>0</v>
      </c>
      <c r="BH406" s="136">
        <v>0</v>
      </c>
      <c r="BI406" s="136">
        <v>0</v>
      </c>
      <c r="BJ406" s="136">
        <v>0</v>
      </c>
      <c r="BK406" s="136">
        <v>0</v>
      </c>
      <c r="BL406" s="136">
        <v>0</v>
      </c>
      <c r="BM406" s="136">
        <v>0</v>
      </c>
      <c r="BN406" s="136">
        <v>0</v>
      </c>
      <c r="BO406" s="136">
        <v>0</v>
      </c>
      <c r="BP406" s="136">
        <v>0</v>
      </c>
      <c r="BQ406" s="136">
        <v>0</v>
      </c>
      <c r="BR406" s="136">
        <v>0</v>
      </c>
      <c r="BS406" s="136">
        <v>0</v>
      </c>
      <c r="BT406" s="136">
        <v>0</v>
      </c>
      <c r="BU406" s="136">
        <v>0</v>
      </c>
      <c r="BV406" s="136">
        <v>0</v>
      </c>
      <c r="BW406" s="136">
        <v>0</v>
      </c>
      <c r="BX406" s="136">
        <v>0</v>
      </c>
      <c r="BY406" s="136">
        <v>0</v>
      </c>
      <c r="CA406" s="136" t="e">
        <v>#REF!</v>
      </c>
      <c r="CB406" s="136">
        <v>0</v>
      </c>
    </row>
    <row r="407" spans="13:80" hidden="1" x14ac:dyDescent="0.3">
      <c r="M407" s="136">
        <v>0</v>
      </c>
      <c r="N407" s="136">
        <v>0</v>
      </c>
      <c r="O407" s="136">
        <v>0</v>
      </c>
      <c r="P407" s="136">
        <v>0</v>
      </c>
      <c r="Q407" s="136">
        <v>0</v>
      </c>
      <c r="R407" s="136">
        <v>0</v>
      </c>
      <c r="S407" s="136">
        <v>0</v>
      </c>
      <c r="T407" s="136">
        <v>0</v>
      </c>
      <c r="U407" s="136">
        <v>0</v>
      </c>
      <c r="V407" s="136">
        <v>0</v>
      </c>
      <c r="W407" s="136">
        <v>0</v>
      </c>
      <c r="X407" s="136">
        <v>0</v>
      </c>
      <c r="Y407" s="136">
        <v>0</v>
      </c>
      <c r="Z407" s="136">
        <v>0</v>
      </c>
      <c r="AA407" s="136">
        <v>0</v>
      </c>
      <c r="AB407" s="136">
        <v>0</v>
      </c>
      <c r="AC407" s="136">
        <v>0</v>
      </c>
      <c r="AD407" s="136">
        <v>0</v>
      </c>
      <c r="AE407" s="136">
        <v>0</v>
      </c>
      <c r="AF407" s="136">
        <v>0</v>
      </c>
      <c r="AG407" s="136">
        <v>0</v>
      </c>
      <c r="AH407" s="136">
        <v>0</v>
      </c>
      <c r="AI407" s="136">
        <v>0</v>
      </c>
      <c r="AJ407" s="136">
        <v>0</v>
      </c>
      <c r="AK407" s="136">
        <v>0</v>
      </c>
      <c r="AL407" s="136">
        <v>0</v>
      </c>
      <c r="AM407" s="136">
        <v>0</v>
      </c>
      <c r="AN407" s="136">
        <v>0</v>
      </c>
      <c r="AO407" s="136">
        <v>0</v>
      </c>
      <c r="AP407" s="136">
        <v>0</v>
      </c>
      <c r="AQ407" s="136">
        <v>0</v>
      </c>
      <c r="AR407" s="136">
        <v>0</v>
      </c>
      <c r="AS407" s="136">
        <v>0</v>
      </c>
      <c r="AT407" s="136">
        <v>0</v>
      </c>
      <c r="AU407" s="136">
        <v>0</v>
      </c>
      <c r="AV407" s="136">
        <v>0</v>
      </c>
      <c r="AW407" s="136">
        <v>0</v>
      </c>
      <c r="AX407" s="136">
        <v>0</v>
      </c>
      <c r="AY407" s="136">
        <v>0</v>
      </c>
      <c r="AZ407" s="136">
        <v>0</v>
      </c>
      <c r="BA407" s="136">
        <v>0</v>
      </c>
      <c r="BB407" s="136">
        <v>0</v>
      </c>
      <c r="BC407" s="136">
        <v>0</v>
      </c>
      <c r="BD407" s="136">
        <v>0</v>
      </c>
      <c r="BE407" s="136">
        <v>0</v>
      </c>
      <c r="BF407" s="136">
        <v>0</v>
      </c>
      <c r="BG407" s="136">
        <v>0</v>
      </c>
      <c r="BH407" s="136">
        <v>0</v>
      </c>
      <c r="BI407" s="136">
        <v>0</v>
      </c>
      <c r="BJ407" s="136">
        <v>0</v>
      </c>
      <c r="BK407" s="136">
        <v>0</v>
      </c>
      <c r="BL407" s="136">
        <v>0</v>
      </c>
      <c r="BM407" s="136">
        <v>0</v>
      </c>
      <c r="BN407" s="136">
        <v>0</v>
      </c>
      <c r="BO407" s="136">
        <v>0</v>
      </c>
      <c r="BP407" s="136">
        <v>0</v>
      </c>
      <c r="BQ407" s="136">
        <v>0</v>
      </c>
      <c r="BR407" s="136">
        <v>0</v>
      </c>
      <c r="BS407" s="136">
        <v>0</v>
      </c>
      <c r="BT407" s="136">
        <v>0</v>
      </c>
      <c r="BU407" s="136">
        <v>0</v>
      </c>
      <c r="BV407" s="136">
        <v>0</v>
      </c>
      <c r="BW407" s="136">
        <v>0</v>
      </c>
      <c r="BX407" s="136">
        <v>0</v>
      </c>
      <c r="BY407" s="136">
        <v>0</v>
      </c>
      <c r="CA407" s="136" t="e">
        <v>#REF!</v>
      </c>
      <c r="CB407" s="136">
        <v>0</v>
      </c>
    </row>
    <row r="408" spans="13:80" hidden="1" x14ac:dyDescent="0.3">
      <c r="M408" s="136">
        <v>0</v>
      </c>
      <c r="N408" s="136">
        <v>0</v>
      </c>
      <c r="O408" s="136">
        <v>0</v>
      </c>
      <c r="P408" s="136">
        <v>0</v>
      </c>
      <c r="Q408" s="136">
        <v>0</v>
      </c>
      <c r="R408" s="136">
        <v>0</v>
      </c>
      <c r="S408" s="136">
        <v>0</v>
      </c>
      <c r="T408" s="136">
        <v>0</v>
      </c>
      <c r="U408" s="136">
        <v>0</v>
      </c>
      <c r="V408" s="136">
        <v>0</v>
      </c>
      <c r="W408" s="136">
        <v>0</v>
      </c>
      <c r="X408" s="136">
        <v>0</v>
      </c>
      <c r="Y408" s="136">
        <v>0</v>
      </c>
      <c r="Z408" s="136">
        <v>0</v>
      </c>
      <c r="AA408" s="136">
        <v>0</v>
      </c>
      <c r="AB408" s="136">
        <v>0</v>
      </c>
      <c r="AC408" s="136">
        <v>0</v>
      </c>
      <c r="AD408" s="136">
        <v>0</v>
      </c>
      <c r="AE408" s="136">
        <v>0</v>
      </c>
      <c r="AF408" s="136">
        <v>0</v>
      </c>
      <c r="AG408" s="136">
        <v>0</v>
      </c>
      <c r="AH408" s="136">
        <v>0</v>
      </c>
      <c r="AI408" s="136">
        <v>0</v>
      </c>
      <c r="AJ408" s="136">
        <v>0</v>
      </c>
      <c r="AK408" s="136">
        <v>0</v>
      </c>
      <c r="AL408" s="136">
        <v>0</v>
      </c>
      <c r="AM408" s="136">
        <v>0</v>
      </c>
      <c r="AN408" s="136">
        <v>0</v>
      </c>
      <c r="AO408" s="136">
        <v>0</v>
      </c>
      <c r="AP408" s="136">
        <v>0</v>
      </c>
      <c r="AQ408" s="136">
        <v>0</v>
      </c>
      <c r="AR408" s="136">
        <v>0</v>
      </c>
      <c r="AS408" s="136">
        <v>0</v>
      </c>
      <c r="AT408" s="136">
        <v>0</v>
      </c>
      <c r="AU408" s="136">
        <v>0</v>
      </c>
      <c r="AV408" s="136">
        <v>0</v>
      </c>
      <c r="AW408" s="136">
        <v>0</v>
      </c>
      <c r="AX408" s="136">
        <v>0</v>
      </c>
      <c r="AY408" s="136">
        <v>0</v>
      </c>
      <c r="AZ408" s="136">
        <v>0</v>
      </c>
      <c r="BA408" s="136">
        <v>0</v>
      </c>
      <c r="BB408" s="136">
        <v>0</v>
      </c>
      <c r="BC408" s="136">
        <v>0</v>
      </c>
      <c r="BD408" s="136">
        <v>0</v>
      </c>
      <c r="BE408" s="136">
        <v>0</v>
      </c>
      <c r="BF408" s="136">
        <v>0</v>
      </c>
      <c r="BG408" s="136">
        <v>0</v>
      </c>
      <c r="BH408" s="136">
        <v>0</v>
      </c>
      <c r="BI408" s="136">
        <v>0</v>
      </c>
      <c r="BJ408" s="136">
        <v>0</v>
      </c>
      <c r="BK408" s="136">
        <v>0</v>
      </c>
      <c r="BL408" s="136">
        <v>0</v>
      </c>
      <c r="BM408" s="136">
        <v>0</v>
      </c>
      <c r="BN408" s="136">
        <v>0</v>
      </c>
      <c r="BO408" s="136">
        <v>0</v>
      </c>
      <c r="BP408" s="136">
        <v>0</v>
      </c>
      <c r="BQ408" s="136">
        <v>0</v>
      </c>
      <c r="BR408" s="136">
        <v>0</v>
      </c>
      <c r="BS408" s="136">
        <v>0</v>
      </c>
      <c r="BT408" s="136">
        <v>0</v>
      </c>
      <c r="BU408" s="136">
        <v>0</v>
      </c>
      <c r="BV408" s="136">
        <v>0</v>
      </c>
      <c r="BW408" s="136">
        <v>0</v>
      </c>
      <c r="BX408" s="136">
        <v>0</v>
      </c>
      <c r="BY408" s="136">
        <v>0</v>
      </c>
      <c r="CA408" s="136" t="e">
        <v>#REF!</v>
      </c>
      <c r="CB408" s="136">
        <v>0</v>
      </c>
    </row>
    <row r="409" spans="13:80" hidden="1" x14ac:dyDescent="0.3">
      <c r="M409" s="136" t="e">
        <v>#REF!</v>
      </c>
      <c r="N409" s="136" t="e">
        <v>#REF!</v>
      </c>
      <c r="O409" s="136" t="e">
        <v>#REF!</v>
      </c>
      <c r="P409" s="136" t="e">
        <v>#REF!</v>
      </c>
      <c r="Q409" s="136" t="e">
        <v>#REF!</v>
      </c>
      <c r="R409" s="136" t="e">
        <v>#REF!</v>
      </c>
      <c r="S409" s="136" t="e">
        <v>#REF!</v>
      </c>
      <c r="T409" s="136" t="e">
        <v>#REF!</v>
      </c>
      <c r="U409" s="136" t="e">
        <v>#REF!</v>
      </c>
      <c r="V409" s="136" t="e">
        <v>#REF!</v>
      </c>
      <c r="W409" s="136" t="e">
        <v>#REF!</v>
      </c>
      <c r="X409" s="136" t="e">
        <v>#REF!</v>
      </c>
      <c r="Y409" s="136" t="e">
        <v>#REF!</v>
      </c>
      <c r="Z409" s="136" t="e">
        <v>#REF!</v>
      </c>
      <c r="AA409" s="136" t="e">
        <v>#REF!</v>
      </c>
      <c r="AB409" s="136" t="e">
        <v>#REF!</v>
      </c>
      <c r="AC409" s="136" t="e">
        <v>#REF!</v>
      </c>
      <c r="AD409" s="136" t="e">
        <v>#REF!</v>
      </c>
      <c r="AE409" s="136" t="e">
        <v>#REF!</v>
      </c>
      <c r="AF409" s="136" t="e">
        <v>#REF!</v>
      </c>
      <c r="AG409" s="136" t="e">
        <v>#REF!</v>
      </c>
      <c r="AH409" s="136" t="e">
        <v>#REF!</v>
      </c>
      <c r="AI409" s="136" t="e">
        <v>#REF!</v>
      </c>
      <c r="AJ409" s="136" t="e">
        <v>#REF!</v>
      </c>
      <c r="AK409" s="136" t="e">
        <v>#REF!</v>
      </c>
      <c r="AL409" s="136" t="e">
        <v>#REF!</v>
      </c>
      <c r="AM409" s="136" t="e">
        <v>#REF!</v>
      </c>
      <c r="AN409" s="136" t="e">
        <v>#REF!</v>
      </c>
      <c r="AO409" s="136" t="e">
        <v>#REF!</v>
      </c>
      <c r="AP409" s="136" t="e">
        <v>#REF!</v>
      </c>
      <c r="AQ409" s="136" t="e">
        <v>#REF!</v>
      </c>
      <c r="AR409" s="136" t="e">
        <v>#REF!</v>
      </c>
      <c r="AS409" s="136" t="e">
        <v>#REF!</v>
      </c>
      <c r="AT409" s="136" t="e">
        <v>#REF!</v>
      </c>
      <c r="AU409" s="136" t="e">
        <v>#REF!</v>
      </c>
      <c r="AV409" s="136" t="e">
        <v>#REF!</v>
      </c>
      <c r="AW409" s="136" t="e">
        <v>#REF!</v>
      </c>
      <c r="AX409" s="136" t="e">
        <v>#REF!</v>
      </c>
      <c r="AY409" s="136" t="e">
        <v>#REF!</v>
      </c>
      <c r="AZ409" s="136" t="e">
        <v>#REF!</v>
      </c>
      <c r="BA409" s="136" t="e">
        <v>#REF!</v>
      </c>
      <c r="BB409" s="136" t="e">
        <v>#REF!</v>
      </c>
      <c r="BC409" s="136" t="e">
        <v>#REF!</v>
      </c>
      <c r="BD409" s="136" t="e">
        <v>#REF!</v>
      </c>
      <c r="BE409" s="136" t="e">
        <v>#REF!</v>
      </c>
      <c r="BF409" s="136" t="e">
        <v>#REF!</v>
      </c>
      <c r="BG409" s="136" t="e">
        <v>#REF!</v>
      </c>
      <c r="BH409" s="136" t="e">
        <v>#REF!</v>
      </c>
      <c r="BI409" s="136" t="e">
        <v>#REF!</v>
      </c>
      <c r="BJ409" s="136" t="e">
        <v>#REF!</v>
      </c>
      <c r="BK409" s="136" t="e">
        <v>#REF!</v>
      </c>
      <c r="BL409" s="136" t="e">
        <v>#REF!</v>
      </c>
      <c r="BM409" s="136" t="e">
        <v>#REF!</v>
      </c>
      <c r="BN409" s="136" t="e">
        <v>#REF!</v>
      </c>
      <c r="BO409" s="136" t="e">
        <v>#REF!</v>
      </c>
      <c r="BP409" s="136" t="e">
        <v>#REF!</v>
      </c>
      <c r="BQ409" s="136" t="e">
        <v>#REF!</v>
      </c>
      <c r="BR409" s="136" t="e">
        <v>#REF!</v>
      </c>
      <c r="BS409" s="136" t="e">
        <v>#REF!</v>
      </c>
      <c r="BT409" s="136" t="e">
        <v>#REF!</v>
      </c>
      <c r="BU409" s="136" t="e">
        <v>#REF!</v>
      </c>
      <c r="BV409" s="136" t="e">
        <v>#REF!</v>
      </c>
      <c r="BW409" s="136" t="e">
        <v>#REF!</v>
      </c>
      <c r="BX409" s="136" t="e">
        <v>#REF!</v>
      </c>
      <c r="BY409" s="136" t="e">
        <v>#REF!</v>
      </c>
      <c r="CA409" s="136" t="e">
        <v>#REF!</v>
      </c>
      <c r="CB409" s="136" t="e">
        <v>#REF!</v>
      </c>
    </row>
    <row r="410" spans="13:80" hidden="1" x14ac:dyDescent="0.3">
      <c r="M410" s="136">
        <v>0</v>
      </c>
      <c r="N410" s="136">
        <v>0</v>
      </c>
      <c r="O410" s="136">
        <v>0</v>
      </c>
      <c r="P410" s="136">
        <v>0</v>
      </c>
      <c r="Q410" s="136">
        <v>0</v>
      </c>
      <c r="R410" s="136">
        <v>0</v>
      </c>
      <c r="S410" s="136">
        <v>0</v>
      </c>
      <c r="T410" s="136">
        <v>0</v>
      </c>
      <c r="U410" s="136">
        <v>0</v>
      </c>
      <c r="V410" s="136">
        <v>0</v>
      </c>
      <c r="W410" s="136">
        <v>0</v>
      </c>
      <c r="X410" s="136">
        <v>0</v>
      </c>
      <c r="Y410" s="136">
        <v>0</v>
      </c>
      <c r="Z410" s="136">
        <v>0</v>
      </c>
      <c r="AA410" s="136">
        <v>0</v>
      </c>
      <c r="AB410" s="136">
        <v>0</v>
      </c>
      <c r="AC410" s="136">
        <v>0</v>
      </c>
      <c r="AD410" s="136">
        <v>0</v>
      </c>
      <c r="AE410" s="136">
        <v>0</v>
      </c>
      <c r="AF410" s="136">
        <v>0</v>
      </c>
      <c r="AG410" s="136">
        <v>0</v>
      </c>
      <c r="AH410" s="136">
        <v>0</v>
      </c>
      <c r="AI410" s="136">
        <v>0</v>
      </c>
      <c r="AJ410" s="136">
        <v>0</v>
      </c>
      <c r="AK410" s="136">
        <v>0</v>
      </c>
      <c r="AL410" s="136">
        <v>0</v>
      </c>
      <c r="AM410" s="136">
        <v>0</v>
      </c>
      <c r="AN410" s="136">
        <v>0</v>
      </c>
      <c r="AO410" s="136">
        <v>0</v>
      </c>
      <c r="AP410" s="136">
        <v>0</v>
      </c>
      <c r="AQ410" s="136">
        <v>0</v>
      </c>
      <c r="AR410" s="136">
        <v>0</v>
      </c>
      <c r="AS410" s="136">
        <v>0</v>
      </c>
      <c r="AT410" s="136">
        <v>0</v>
      </c>
      <c r="AU410" s="136">
        <v>0</v>
      </c>
      <c r="AV410" s="136">
        <v>0</v>
      </c>
      <c r="AW410" s="136">
        <v>0</v>
      </c>
      <c r="AX410" s="136">
        <v>0</v>
      </c>
      <c r="AY410" s="136">
        <v>0</v>
      </c>
      <c r="AZ410" s="136">
        <v>0</v>
      </c>
      <c r="BA410" s="136">
        <v>0</v>
      </c>
      <c r="BB410" s="136">
        <v>0</v>
      </c>
      <c r="BC410" s="136">
        <v>0</v>
      </c>
      <c r="BD410" s="136">
        <v>0</v>
      </c>
      <c r="BE410" s="136">
        <v>0</v>
      </c>
      <c r="BF410" s="136">
        <v>0</v>
      </c>
      <c r="BG410" s="136">
        <v>0</v>
      </c>
      <c r="BH410" s="136">
        <v>0</v>
      </c>
      <c r="BI410" s="136">
        <v>0</v>
      </c>
      <c r="BJ410" s="136">
        <v>0</v>
      </c>
      <c r="BK410" s="136">
        <v>0</v>
      </c>
      <c r="BL410" s="136">
        <v>0</v>
      </c>
      <c r="BM410" s="136">
        <v>0</v>
      </c>
      <c r="BN410" s="136">
        <v>0</v>
      </c>
      <c r="BO410" s="136">
        <v>0</v>
      </c>
      <c r="BP410" s="136">
        <v>0</v>
      </c>
      <c r="BQ410" s="136">
        <v>0</v>
      </c>
      <c r="BR410" s="136">
        <v>0</v>
      </c>
      <c r="BS410" s="136">
        <v>0</v>
      </c>
      <c r="BT410" s="136">
        <v>0</v>
      </c>
      <c r="BU410" s="136">
        <v>0</v>
      </c>
      <c r="BV410" s="136">
        <v>0</v>
      </c>
      <c r="BW410" s="136">
        <v>0</v>
      </c>
      <c r="BX410" s="136">
        <v>0</v>
      </c>
      <c r="BY410" s="136">
        <v>0</v>
      </c>
      <c r="CA410" s="136" t="e">
        <v>#REF!</v>
      </c>
      <c r="CB410" s="136">
        <v>0</v>
      </c>
    </row>
    <row r="411" spans="13:80" hidden="1" x14ac:dyDescent="0.3"/>
    <row r="412" spans="13:80" hidden="1" x14ac:dyDescent="0.3"/>
    <row r="413" spans="13:80" hidden="1" x14ac:dyDescent="0.3"/>
    <row r="414" spans="13:80" hidden="1" x14ac:dyDescent="0.3"/>
    <row r="415" spans="13:80" hidden="1" x14ac:dyDescent="0.3"/>
    <row r="416" spans="13:80" hidden="1" x14ac:dyDescent="0.3"/>
    <row r="417" hidden="1" x14ac:dyDescent="0.3"/>
    <row r="418" hidden="1" x14ac:dyDescent="0.3"/>
  </sheetData>
  <mergeCells count="2">
    <mergeCell ref="H3:BU3"/>
    <mergeCell ref="BZ3:EM3"/>
  </mergeCells>
  <pageMargins left="0.70866141732283472" right="0.70866141732283472" top="0.74803149606299213" bottom="0.74803149606299213" header="0.31496062992125984" footer="0.31496062992125984"/>
  <pageSetup paperSize="9"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88A03-0901-4D7D-BF56-E9B74CB39D5D}">
  <dimension ref="C2:EM413"/>
  <sheetViews>
    <sheetView topLeftCell="A176" workbookViewId="0">
      <selection activeCell="M23" sqref="M23"/>
    </sheetView>
  </sheetViews>
  <sheetFormatPr defaultColWidth="9.36328125" defaultRowHeight="13" x14ac:dyDescent="0.3"/>
  <cols>
    <col min="1" max="1" width="1.7265625" style="136" customWidth="1"/>
    <col min="2" max="2" width="0.90625" style="136" customWidth="1"/>
    <col min="3" max="3" width="0.6328125" style="136" customWidth="1"/>
    <col min="4" max="4" width="62.26953125" style="136" customWidth="1"/>
    <col min="5" max="6" width="0.90625" style="136" customWidth="1"/>
    <col min="7" max="7" width="17" style="136" customWidth="1"/>
    <col min="8" max="11" width="0.90625" style="136" customWidth="1"/>
    <col min="12" max="12" width="17" style="136" customWidth="1"/>
    <col min="13" max="16" width="0.90625" style="136" customWidth="1"/>
    <col min="17" max="17" width="17" style="136" customWidth="1"/>
    <col min="18" max="21" width="0.90625" style="136" customWidth="1"/>
    <col min="22" max="22" width="17" style="136" customWidth="1"/>
    <col min="23" max="24" width="0.90625" style="136" customWidth="1"/>
    <col min="25" max="26" width="0.90625" style="136" hidden="1" customWidth="1"/>
    <col min="27" max="27" width="17" style="136" hidden="1" customWidth="1"/>
    <col min="28" max="31" width="0.90625" style="136" hidden="1" customWidth="1"/>
    <col min="32" max="32" width="17" style="136" hidden="1" customWidth="1"/>
    <col min="33" max="36" width="0.90625" style="136" hidden="1" customWidth="1"/>
    <col min="37" max="37" width="17" style="136" hidden="1" customWidth="1"/>
    <col min="38" max="41" width="0.90625" style="136" hidden="1" customWidth="1"/>
    <col min="42" max="42" width="17" style="136" hidden="1" customWidth="1"/>
    <col min="43" max="46" width="0.90625" style="136" hidden="1" customWidth="1"/>
    <col min="47" max="47" width="14.81640625" style="136" hidden="1" customWidth="1"/>
    <col min="48" max="51" width="0.90625" style="136" hidden="1" customWidth="1"/>
    <col min="52" max="52" width="17" style="136" hidden="1" customWidth="1"/>
    <col min="53" max="56" width="0.90625" style="136" hidden="1" customWidth="1"/>
    <col min="57" max="57" width="17" style="136" hidden="1" customWidth="1"/>
    <col min="58" max="61" width="0.90625" style="136" hidden="1" customWidth="1"/>
    <col min="62" max="62" width="17" style="136" hidden="1" customWidth="1"/>
    <col min="63" max="66" width="0.90625" style="136" hidden="1" customWidth="1"/>
    <col min="67" max="67" width="17" style="136" hidden="1" customWidth="1"/>
    <col min="68" max="69" width="0.90625" style="136" hidden="1" customWidth="1"/>
    <col min="70" max="71" width="0.90625" style="136" customWidth="1"/>
    <col min="72" max="72" width="17" style="136" customWidth="1"/>
    <col min="73" max="73" width="0.90625" style="136" customWidth="1"/>
    <col min="74" max="74" width="1.26953125" style="136" customWidth="1"/>
    <col min="75" max="75" width="0.90625" style="136" customWidth="1"/>
    <col min="76" max="77" width="0.90625" style="136" hidden="1" customWidth="1"/>
    <col min="78" max="78" width="17" style="136" hidden="1" customWidth="1"/>
    <col min="79" max="82" width="0.90625" style="136" hidden="1" customWidth="1"/>
    <col min="83" max="83" width="17" style="136" hidden="1" customWidth="1"/>
    <col min="84" max="87" width="0.90625" style="136" hidden="1" customWidth="1"/>
    <col min="88" max="88" width="17" style="136" hidden="1" customWidth="1"/>
    <col min="89" max="92" width="0.90625" style="136" hidden="1" customWidth="1"/>
    <col min="93" max="93" width="17" style="136" hidden="1" customWidth="1"/>
    <col min="94" max="97" width="0.90625" style="136" hidden="1" customWidth="1"/>
    <col min="98" max="98" width="17" style="136" hidden="1" customWidth="1"/>
    <col min="99" max="102" width="0.90625" style="136" hidden="1" customWidth="1"/>
    <col min="103" max="103" width="17" style="136" hidden="1" customWidth="1"/>
    <col min="104" max="107" width="0.90625" style="136" hidden="1" customWidth="1"/>
    <col min="108" max="108" width="17" style="136" hidden="1" customWidth="1"/>
    <col min="109" max="110" width="0.90625" style="136" hidden="1" customWidth="1"/>
    <col min="111" max="111" width="0.6328125" style="136" hidden="1" customWidth="1"/>
    <col min="112" max="112" width="0.90625" style="136" hidden="1" customWidth="1"/>
    <col min="113" max="113" width="17" style="136" hidden="1" customWidth="1"/>
    <col min="114" max="117" width="0.90625" style="136" hidden="1" customWidth="1"/>
    <col min="118" max="118" width="17" style="136" hidden="1" customWidth="1"/>
    <col min="119" max="122" width="0.90625" style="136" hidden="1" customWidth="1"/>
    <col min="123" max="123" width="17" style="136" hidden="1" customWidth="1"/>
    <col min="124" max="127" width="0.90625" style="136" hidden="1" customWidth="1"/>
    <col min="128" max="128" width="17" style="136" hidden="1" customWidth="1"/>
    <col min="129" max="132" width="0.90625" style="136" hidden="1" customWidth="1"/>
    <col min="133" max="133" width="17" style="136" hidden="1" customWidth="1"/>
    <col min="134" max="137" width="0.90625" style="136" hidden="1" customWidth="1"/>
    <col min="138" max="138" width="17" style="136" hidden="1" customWidth="1"/>
    <col min="139" max="140" width="0.90625" style="136" hidden="1" customWidth="1"/>
    <col min="141" max="141" width="0.6328125" style="136" customWidth="1"/>
    <col min="142" max="142" width="3.08984375" style="136" customWidth="1"/>
    <col min="143" max="143" width="4.1796875" style="136" customWidth="1"/>
    <col min="144" max="16384" width="9.36328125" style="136"/>
  </cols>
  <sheetData>
    <row r="2" spans="3:143" ht="15.5" x14ac:dyDescent="0.35">
      <c r="D2" s="466" t="s">
        <v>476</v>
      </c>
      <c r="E2" s="466"/>
      <c r="F2" s="466"/>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row>
    <row r="3" spans="3:143" x14ac:dyDescent="0.3">
      <c r="C3" s="499"/>
      <c r="D3" s="201"/>
      <c r="E3" s="467"/>
      <c r="F3" s="468"/>
      <c r="G3" s="589" t="s">
        <v>3</v>
      </c>
      <c r="H3" s="589"/>
      <c r="I3" s="589"/>
      <c r="J3" s="589"/>
      <c r="K3" s="589"/>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606"/>
      <c r="AL3" s="606"/>
      <c r="AM3" s="606"/>
      <c r="AN3" s="606"/>
      <c r="AO3" s="606"/>
      <c r="AP3" s="606"/>
      <c r="AQ3" s="606"/>
      <c r="AR3" s="606"/>
      <c r="AS3" s="606"/>
      <c r="AT3" s="606"/>
      <c r="AU3" s="606"/>
      <c r="AV3" s="606"/>
      <c r="AW3" s="606"/>
      <c r="AX3" s="606"/>
      <c r="AY3" s="606"/>
      <c r="AZ3" s="606"/>
      <c r="BA3" s="606"/>
      <c r="BB3" s="606"/>
      <c r="BC3" s="606"/>
      <c r="BD3" s="606"/>
      <c r="BE3" s="606"/>
      <c r="BF3" s="606"/>
      <c r="BG3" s="606"/>
      <c r="BH3" s="606"/>
      <c r="BI3" s="606"/>
      <c r="BJ3" s="606"/>
      <c r="BK3" s="606"/>
      <c r="BL3" s="606"/>
      <c r="BM3" s="606"/>
      <c r="BN3" s="606"/>
      <c r="BO3" s="606"/>
      <c r="BP3" s="606"/>
      <c r="BQ3" s="606"/>
      <c r="BR3" s="606"/>
      <c r="BS3" s="606"/>
      <c r="BT3" s="606"/>
      <c r="BU3" s="396"/>
      <c r="BV3" s="396"/>
      <c r="BW3" s="589"/>
      <c r="BX3" s="589"/>
      <c r="BY3" s="589"/>
      <c r="BZ3" s="589"/>
      <c r="CA3" s="589"/>
      <c r="CB3" s="589"/>
      <c r="CC3" s="589"/>
      <c r="CD3" s="589"/>
      <c r="CE3" s="589"/>
      <c r="CF3" s="589"/>
      <c r="CG3" s="589"/>
      <c r="CH3" s="589"/>
      <c r="CI3" s="589"/>
      <c r="CJ3" s="589"/>
      <c r="CK3" s="589"/>
      <c r="CL3" s="589"/>
      <c r="CM3" s="589"/>
      <c r="CN3" s="589"/>
      <c r="CO3" s="589"/>
      <c r="CP3" s="589"/>
      <c r="CQ3" s="589"/>
      <c r="CR3" s="589"/>
      <c r="CS3" s="589"/>
      <c r="CT3" s="589"/>
      <c r="CU3" s="589"/>
      <c r="CV3" s="589"/>
      <c r="CW3" s="589"/>
      <c r="CX3" s="589"/>
      <c r="CY3" s="589"/>
      <c r="CZ3" s="589"/>
      <c r="DA3" s="589"/>
      <c r="DB3" s="589"/>
      <c r="DC3" s="589"/>
      <c r="DD3" s="589"/>
      <c r="DE3" s="589"/>
      <c r="DF3" s="589"/>
      <c r="DG3" s="589"/>
      <c r="DH3" s="589"/>
      <c r="DI3" s="589"/>
      <c r="DJ3" s="589"/>
      <c r="DK3" s="589"/>
      <c r="DL3" s="589"/>
      <c r="DM3" s="589"/>
      <c r="DN3" s="589"/>
      <c r="DO3" s="589"/>
      <c r="DP3" s="589"/>
      <c r="DQ3" s="589"/>
      <c r="DR3" s="589"/>
      <c r="DS3" s="589"/>
      <c r="DT3" s="589"/>
      <c r="DU3" s="589"/>
      <c r="DV3" s="589"/>
      <c r="DW3" s="589"/>
      <c r="DX3" s="589"/>
      <c r="DY3" s="589"/>
      <c r="DZ3" s="589"/>
      <c r="EA3" s="589"/>
      <c r="EB3" s="589"/>
      <c r="EC3" s="589"/>
      <c r="ED3" s="589"/>
      <c r="EE3" s="589"/>
      <c r="EF3" s="589"/>
      <c r="EG3" s="589"/>
      <c r="EH3" s="589"/>
      <c r="EI3" s="142"/>
      <c r="EJ3" s="143"/>
      <c r="EK3" s="144"/>
    </row>
    <row r="4" spans="3:143" ht="18" customHeight="1" x14ac:dyDescent="0.3">
      <c r="D4" s="144"/>
      <c r="E4" s="400"/>
      <c r="G4" s="214" t="s">
        <v>5</v>
      </c>
      <c r="H4" s="214"/>
      <c r="I4" s="214"/>
      <c r="J4" s="394"/>
      <c r="K4" s="214"/>
      <c r="L4" s="214" t="s">
        <v>6</v>
      </c>
      <c r="M4" s="214"/>
      <c r="N4" s="214"/>
      <c r="O4" s="394"/>
      <c r="P4" s="214"/>
      <c r="Q4" s="214" t="s">
        <v>7</v>
      </c>
      <c r="R4" s="214"/>
      <c r="S4" s="214"/>
      <c r="T4" s="394"/>
      <c r="U4" s="214"/>
      <c r="V4" s="214" t="s">
        <v>8</v>
      </c>
      <c r="W4" s="214"/>
      <c r="X4" s="214"/>
      <c r="Y4" s="394"/>
      <c r="Z4" s="214"/>
      <c r="AA4" s="214" t="s">
        <v>9</v>
      </c>
      <c r="AB4" s="214"/>
      <c r="AC4" s="214"/>
      <c r="AD4" s="394"/>
      <c r="AE4" s="214"/>
      <c r="AF4" s="214" t="s">
        <v>10</v>
      </c>
      <c r="AG4" s="214"/>
      <c r="AH4" s="214"/>
      <c r="AI4" s="394"/>
      <c r="AJ4" s="214"/>
      <c r="AK4" s="214" t="s">
        <v>11</v>
      </c>
      <c r="AL4" s="214"/>
      <c r="AM4" s="214"/>
      <c r="AN4" s="394"/>
      <c r="AO4" s="214"/>
      <c r="AP4" s="214" t="s">
        <v>12</v>
      </c>
      <c r="AQ4" s="214"/>
      <c r="AR4" s="214"/>
      <c r="AS4" s="394"/>
      <c r="AT4" s="214"/>
      <c r="AU4" s="214" t="s">
        <v>13</v>
      </c>
      <c r="AV4" s="214"/>
      <c r="AW4" s="214"/>
      <c r="AX4" s="394"/>
      <c r="AY4" s="214"/>
      <c r="AZ4" s="214" t="s">
        <v>14</v>
      </c>
      <c r="BA4" s="214"/>
      <c r="BB4" s="214"/>
      <c r="BC4" s="394"/>
      <c r="BD4" s="214"/>
      <c r="BE4" s="214" t="s">
        <v>15</v>
      </c>
      <c r="BF4" s="214"/>
      <c r="BG4" s="214"/>
      <c r="BH4" s="394"/>
      <c r="BI4" s="214"/>
      <c r="BJ4" s="214" t="s">
        <v>16</v>
      </c>
      <c r="BK4" s="214"/>
      <c r="BL4" s="214"/>
      <c r="BM4" s="394"/>
      <c r="BN4" s="214"/>
      <c r="BO4" s="214" t="s">
        <v>17</v>
      </c>
      <c r="BP4" s="214"/>
      <c r="BQ4" s="214"/>
      <c r="BR4" s="394"/>
      <c r="BS4" s="214"/>
      <c r="BT4" s="214" t="s">
        <v>18</v>
      </c>
      <c r="BU4" s="214"/>
      <c r="BV4" s="214"/>
      <c r="BW4" s="214"/>
      <c r="BX4" s="394"/>
      <c r="BY4" s="214"/>
      <c r="BZ4" s="214" t="s">
        <v>6</v>
      </c>
      <c r="CA4" s="214"/>
      <c r="CB4" s="214"/>
      <c r="CC4" s="394"/>
      <c r="CD4" s="214"/>
      <c r="CE4" s="214" t="s">
        <v>7</v>
      </c>
      <c r="CF4" s="214"/>
      <c r="CG4" s="214"/>
      <c r="CH4" s="394"/>
      <c r="CI4" s="214"/>
      <c r="CJ4" s="214" t="s">
        <v>8</v>
      </c>
      <c r="CK4" s="214"/>
      <c r="CL4" s="214"/>
      <c r="CM4" s="394"/>
      <c r="CN4" s="214"/>
      <c r="CO4" s="214" t="s">
        <v>9</v>
      </c>
      <c r="CP4" s="214"/>
      <c r="CQ4" s="214"/>
      <c r="CR4" s="394"/>
      <c r="CS4" s="214"/>
      <c r="CT4" s="214" t="s">
        <v>10</v>
      </c>
      <c r="CU4" s="214"/>
      <c r="CV4" s="214"/>
      <c r="CW4" s="394"/>
      <c r="CX4" s="214"/>
      <c r="CY4" s="214" t="s">
        <v>11</v>
      </c>
      <c r="CZ4" s="214"/>
      <c r="DA4" s="214"/>
      <c r="DB4" s="394"/>
      <c r="DC4" s="214"/>
      <c r="DD4" s="214" t="s">
        <v>12</v>
      </c>
      <c r="DE4" s="214"/>
      <c r="DF4" s="214"/>
      <c r="DG4" s="394"/>
      <c r="DH4" s="214"/>
      <c r="DI4" s="214" t="s">
        <v>13</v>
      </c>
      <c r="DJ4" s="214"/>
      <c r="DK4" s="214"/>
      <c r="DL4" s="394"/>
      <c r="DM4" s="214"/>
      <c r="DN4" s="214" t="s">
        <v>14</v>
      </c>
      <c r="DO4" s="214"/>
      <c r="DP4" s="214"/>
      <c r="DQ4" s="394"/>
      <c r="DR4" s="214"/>
      <c r="DS4" s="214" t="s">
        <v>15</v>
      </c>
      <c r="DT4" s="214"/>
      <c r="DU4" s="214"/>
      <c r="DV4" s="394"/>
      <c r="DW4" s="214"/>
      <c r="DX4" s="214" t="s">
        <v>16</v>
      </c>
      <c r="DY4" s="214"/>
      <c r="DZ4" s="214"/>
      <c r="EA4" s="394"/>
      <c r="EB4" s="214"/>
      <c r="EC4" s="214" t="s">
        <v>20</v>
      </c>
      <c r="ED4" s="214"/>
      <c r="EE4" s="214"/>
      <c r="EF4" s="394"/>
      <c r="EG4" s="214"/>
      <c r="EH4" s="214" t="s">
        <v>18</v>
      </c>
      <c r="EI4" s="214"/>
      <c r="EJ4" s="214"/>
      <c r="EK4" s="144"/>
    </row>
    <row r="5" spans="3:143" x14ac:dyDescent="0.3">
      <c r="D5" s="395" t="s">
        <v>21</v>
      </c>
      <c r="E5" s="473"/>
      <c r="F5" s="472"/>
      <c r="G5" s="397" t="s">
        <v>23</v>
      </c>
      <c r="H5" s="397"/>
      <c r="I5" s="397"/>
      <c r="J5" s="212"/>
      <c r="K5" s="397"/>
      <c r="L5" s="396"/>
      <c r="M5" s="396"/>
      <c r="N5" s="396"/>
      <c r="O5" s="474"/>
      <c r="P5" s="396"/>
      <c r="Q5" s="396"/>
      <c r="R5" s="396"/>
      <c r="S5" s="396"/>
      <c r="T5" s="474"/>
      <c r="U5" s="396"/>
      <c r="V5" s="396"/>
      <c r="W5" s="396"/>
      <c r="X5" s="396"/>
      <c r="Y5" s="474"/>
      <c r="Z5" s="396"/>
      <c r="AA5" s="396"/>
      <c r="AB5" s="396"/>
      <c r="AC5" s="396"/>
      <c r="AD5" s="474"/>
      <c r="AE5" s="396"/>
      <c r="AF5" s="396"/>
      <c r="AG5" s="396"/>
      <c r="AH5" s="396"/>
      <c r="AI5" s="474"/>
      <c r="AJ5" s="396"/>
      <c r="AK5" s="396"/>
      <c r="AL5" s="396"/>
      <c r="AM5" s="396"/>
      <c r="AN5" s="474"/>
      <c r="AO5" s="396"/>
      <c r="AP5" s="396"/>
      <c r="AQ5" s="396"/>
      <c r="AR5" s="396"/>
      <c r="AS5" s="474"/>
      <c r="AT5" s="396"/>
      <c r="AU5" s="396"/>
      <c r="AV5" s="396"/>
      <c r="AW5" s="396"/>
      <c r="AX5" s="474"/>
      <c r="AY5" s="396"/>
      <c r="AZ5" s="396"/>
      <c r="BA5" s="396"/>
      <c r="BB5" s="396"/>
      <c r="BC5" s="474"/>
      <c r="BD5" s="396"/>
      <c r="BE5" s="396"/>
      <c r="BF5" s="396"/>
      <c r="BG5" s="396"/>
      <c r="BH5" s="474"/>
      <c r="BI5" s="396"/>
      <c r="BJ5" s="396"/>
      <c r="BK5" s="396"/>
      <c r="BL5" s="396"/>
      <c r="BM5" s="474"/>
      <c r="BN5" s="396"/>
      <c r="BO5" s="396"/>
      <c r="BP5" s="396"/>
      <c r="BQ5" s="396"/>
      <c r="BR5" s="474"/>
      <c r="BS5" s="396"/>
      <c r="BT5" s="396"/>
      <c r="BU5" s="396"/>
      <c r="BV5" s="396"/>
      <c r="BW5" s="397"/>
      <c r="BX5" s="212"/>
      <c r="BY5" s="397"/>
      <c r="BZ5" s="396"/>
      <c r="CA5" s="396"/>
      <c r="CB5" s="396"/>
      <c r="CC5" s="474"/>
      <c r="CD5" s="396"/>
      <c r="CE5" s="396"/>
      <c r="CF5" s="396"/>
      <c r="CG5" s="396"/>
      <c r="CH5" s="474"/>
      <c r="CI5" s="396"/>
      <c r="CJ5" s="396"/>
      <c r="CK5" s="396"/>
      <c r="CL5" s="396"/>
      <c r="CM5" s="474"/>
      <c r="CN5" s="396"/>
      <c r="CO5" s="396"/>
      <c r="CP5" s="396"/>
      <c r="CQ5" s="396"/>
      <c r="CR5" s="474"/>
      <c r="CS5" s="396"/>
      <c r="CT5" s="396"/>
      <c r="CU5" s="396"/>
      <c r="CV5" s="396"/>
      <c r="CW5" s="474"/>
      <c r="CX5" s="396"/>
      <c r="CY5" s="396"/>
      <c r="CZ5" s="396"/>
      <c r="DA5" s="396"/>
      <c r="DB5" s="474"/>
      <c r="DC5" s="396"/>
      <c r="DD5" s="396"/>
      <c r="DE5" s="396"/>
      <c r="DF5" s="396"/>
      <c r="DG5" s="474"/>
      <c r="DH5" s="396"/>
      <c r="DI5" s="396"/>
      <c r="DJ5" s="396"/>
      <c r="DK5" s="396"/>
      <c r="DL5" s="474"/>
      <c r="DM5" s="396"/>
      <c r="DN5" s="396"/>
      <c r="DO5" s="396"/>
      <c r="DP5" s="396"/>
      <c r="DQ5" s="474"/>
      <c r="DR5" s="396"/>
      <c r="DS5" s="396"/>
      <c r="DT5" s="396"/>
      <c r="DU5" s="396"/>
      <c r="DV5" s="474"/>
      <c r="DW5" s="396"/>
      <c r="DX5" s="396"/>
      <c r="DY5" s="396"/>
      <c r="DZ5" s="396"/>
      <c r="EA5" s="474"/>
      <c r="EB5" s="396"/>
      <c r="EC5" s="396"/>
      <c r="ED5" s="396"/>
      <c r="EE5" s="396"/>
      <c r="EF5" s="474"/>
      <c r="EG5" s="396"/>
      <c r="EH5" s="396"/>
      <c r="EI5" s="396"/>
      <c r="EJ5" s="526"/>
      <c r="EK5" s="144"/>
    </row>
    <row r="6" spans="3:143" x14ac:dyDescent="0.3">
      <c r="D6" s="144"/>
      <c r="E6" s="400"/>
      <c r="J6" s="400"/>
      <c r="O6" s="400"/>
      <c r="T6" s="400"/>
      <c r="Y6" s="400"/>
      <c r="AD6" s="400"/>
      <c r="AI6" s="400"/>
      <c r="AN6" s="400"/>
      <c r="AS6" s="400"/>
      <c r="AX6" s="400"/>
      <c r="BC6" s="400"/>
      <c r="BH6" s="400"/>
      <c r="BM6" s="400"/>
      <c r="BR6" s="400"/>
      <c r="BX6" s="400"/>
      <c r="CC6" s="400"/>
      <c r="CH6" s="400"/>
      <c r="CM6" s="400"/>
      <c r="CR6" s="400"/>
      <c r="CW6" s="400"/>
      <c r="DB6" s="400"/>
      <c r="DG6" s="400"/>
      <c r="DL6" s="400"/>
      <c r="DQ6" s="400"/>
      <c r="DV6" s="400"/>
      <c r="EA6" s="400"/>
      <c r="EF6" s="400"/>
      <c r="EK6" s="144"/>
    </row>
    <row r="7" spans="3:143" x14ac:dyDescent="0.3">
      <c r="D7" s="201" t="s">
        <v>477</v>
      </c>
      <c r="E7" s="400"/>
      <c r="G7" s="49">
        <v>98873872</v>
      </c>
      <c r="H7" s="56"/>
      <c r="I7" s="56"/>
      <c r="J7" s="485"/>
      <c r="L7" s="49">
        <v>0</v>
      </c>
      <c r="M7" s="56"/>
      <c r="N7" s="56"/>
      <c r="O7" s="485"/>
      <c r="Q7" s="49">
        <v>0</v>
      </c>
      <c r="R7" s="56"/>
      <c r="S7" s="56"/>
      <c r="T7" s="485"/>
      <c r="V7" s="49">
        <v>0</v>
      </c>
      <c r="W7" s="56"/>
      <c r="X7" s="56"/>
      <c r="Y7" s="485"/>
      <c r="AA7" s="49">
        <v>0</v>
      </c>
      <c r="AB7" s="56"/>
      <c r="AC7" s="56"/>
      <c r="AD7" s="485"/>
      <c r="AF7" s="49">
        <v>0</v>
      </c>
      <c r="AG7" s="56"/>
      <c r="AH7" s="56"/>
      <c r="AI7" s="485"/>
      <c r="AK7" s="49">
        <v>0</v>
      </c>
      <c r="AL7" s="56"/>
      <c r="AM7" s="56"/>
      <c r="AN7" s="485"/>
      <c r="AP7" s="49">
        <v>0</v>
      </c>
      <c r="AQ7" s="56"/>
      <c r="AR7" s="56"/>
      <c r="AS7" s="485"/>
      <c r="AU7" s="49">
        <v>0</v>
      </c>
      <c r="AV7" s="56"/>
      <c r="AW7" s="56"/>
      <c r="AX7" s="485"/>
      <c r="AZ7" s="49">
        <v>0</v>
      </c>
      <c r="BA7" s="56"/>
      <c r="BB7" s="56"/>
      <c r="BC7" s="485"/>
      <c r="BE7" s="49">
        <v>0</v>
      </c>
      <c r="BF7" s="56"/>
      <c r="BG7" s="56"/>
      <c r="BH7" s="485"/>
      <c r="BJ7" s="49">
        <v>0</v>
      </c>
      <c r="BK7" s="56"/>
      <c r="BL7" s="56"/>
      <c r="BM7" s="485"/>
      <c r="BO7" s="49">
        <v>0</v>
      </c>
      <c r="BP7" s="56"/>
      <c r="BQ7" s="56"/>
      <c r="BR7" s="485"/>
      <c r="BT7" s="49">
        <v>0</v>
      </c>
      <c r="BU7" s="56"/>
      <c r="BV7" s="56"/>
      <c r="BW7" s="56"/>
      <c r="BX7" s="485"/>
      <c r="BZ7" s="49">
        <v>0</v>
      </c>
      <c r="CA7" s="56"/>
      <c r="CB7" s="56"/>
      <c r="CC7" s="485"/>
      <c r="CE7" s="49">
        <v>0</v>
      </c>
      <c r="CF7" s="56"/>
      <c r="CG7" s="56"/>
      <c r="CH7" s="485"/>
      <c r="CJ7" s="49">
        <v>0</v>
      </c>
      <c r="CK7" s="56"/>
      <c r="CL7" s="56"/>
      <c r="CM7" s="485"/>
      <c r="CO7" s="49">
        <v>0</v>
      </c>
      <c r="CP7" s="56"/>
      <c r="CQ7" s="56"/>
      <c r="CR7" s="485"/>
      <c r="CT7" s="49">
        <v>0</v>
      </c>
      <c r="CU7" s="56"/>
      <c r="CV7" s="56"/>
      <c r="CW7" s="485"/>
      <c r="CY7" s="49">
        <v>0</v>
      </c>
      <c r="CZ7" s="56"/>
      <c r="DA7" s="56"/>
      <c r="DB7" s="485"/>
      <c r="DD7" s="49">
        <v>0</v>
      </c>
      <c r="DE7" s="56"/>
      <c r="DF7" s="56"/>
      <c r="DG7" s="485"/>
      <c r="DI7" s="49">
        <v>63381850</v>
      </c>
      <c r="DJ7" s="56"/>
      <c r="DK7" s="56"/>
      <c r="DL7" s="485"/>
      <c r="DN7" s="49">
        <v>0</v>
      </c>
      <c r="DO7" s="56"/>
      <c r="DP7" s="56"/>
      <c r="DQ7" s="485"/>
      <c r="DS7" s="49">
        <v>0</v>
      </c>
      <c r="DT7" s="56"/>
      <c r="DU7" s="56"/>
      <c r="DV7" s="485"/>
      <c r="DX7" s="49">
        <v>0</v>
      </c>
      <c r="DY7" s="56"/>
      <c r="DZ7" s="56"/>
      <c r="EA7" s="485"/>
      <c r="EC7" s="49">
        <v>3974864</v>
      </c>
      <c r="ED7" s="56"/>
      <c r="EE7" s="56"/>
      <c r="EF7" s="485"/>
      <c r="EH7" s="49">
        <v>0</v>
      </c>
      <c r="EI7" s="56"/>
      <c r="EJ7" s="56"/>
      <c r="EK7" s="144"/>
    </row>
    <row r="8" spans="3:143" x14ac:dyDescent="0.3">
      <c r="D8" s="144" t="s">
        <v>478</v>
      </c>
      <c r="E8" s="400"/>
      <c r="F8" s="486"/>
      <c r="G8" s="483">
        <v>98873872</v>
      </c>
      <c r="H8" s="484"/>
      <c r="I8" s="56"/>
      <c r="J8" s="485"/>
      <c r="K8" s="486"/>
      <c r="L8" s="483">
        <v>0</v>
      </c>
      <c r="M8" s="484"/>
      <c r="N8" s="56"/>
      <c r="O8" s="485"/>
      <c r="P8" s="486"/>
      <c r="Q8" s="483">
        <v>0</v>
      </c>
      <c r="R8" s="484"/>
      <c r="S8" s="56"/>
      <c r="T8" s="485"/>
      <c r="U8" s="486"/>
      <c r="V8" s="483">
        <v>0</v>
      </c>
      <c r="W8" s="484"/>
      <c r="X8" s="56"/>
      <c r="Y8" s="485"/>
      <c r="Z8" s="486"/>
      <c r="AA8" s="483">
        <v>0</v>
      </c>
      <c r="AB8" s="484"/>
      <c r="AC8" s="56"/>
      <c r="AD8" s="485"/>
      <c r="AE8" s="486"/>
      <c r="AF8" s="483">
        <v>0</v>
      </c>
      <c r="AG8" s="484"/>
      <c r="AH8" s="56"/>
      <c r="AI8" s="485"/>
      <c r="AJ8" s="486"/>
      <c r="AK8" s="483">
        <v>0</v>
      </c>
      <c r="AL8" s="484"/>
      <c r="AM8" s="56"/>
      <c r="AN8" s="485"/>
      <c r="AO8" s="486"/>
      <c r="AP8" s="483">
        <v>0</v>
      </c>
      <c r="AQ8" s="484"/>
      <c r="AR8" s="56"/>
      <c r="AS8" s="485"/>
      <c r="AT8" s="486"/>
      <c r="AU8" s="483">
        <v>0</v>
      </c>
      <c r="AV8" s="484"/>
      <c r="AW8" s="56"/>
      <c r="AX8" s="485"/>
      <c r="AY8" s="486"/>
      <c r="AZ8" s="483">
        <v>0</v>
      </c>
      <c r="BA8" s="484"/>
      <c r="BB8" s="56"/>
      <c r="BC8" s="485"/>
      <c r="BD8" s="486"/>
      <c r="BE8" s="483">
        <v>0</v>
      </c>
      <c r="BF8" s="484"/>
      <c r="BG8" s="56"/>
      <c r="BH8" s="485"/>
      <c r="BI8" s="486"/>
      <c r="BJ8" s="483">
        <v>0</v>
      </c>
      <c r="BK8" s="484"/>
      <c r="BL8" s="56"/>
      <c r="BM8" s="485"/>
      <c r="BN8" s="486"/>
      <c r="BO8" s="483">
        <v>0</v>
      </c>
      <c r="BP8" s="484"/>
      <c r="BQ8" s="56"/>
      <c r="BR8" s="485"/>
      <c r="BS8" s="486"/>
      <c r="BT8" s="483">
        <v>0</v>
      </c>
      <c r="BU8" s="484"/>
      <c r="BV8" s="56"/>
      <c r="BW8" s="56"/>
      <c r="BX8" s="485"/>
      <c r="BY8" s="486"/>
      <c r="BZ8" s="483">
        <v>0</v>
      </c>
      <c r="CA8" s="484"/>
      <c r="CB8" s="56"/>
      <c r="CC8" s="485"/>
      <c r="CD8" s="486"/>
      <c r="CE8" s="483">
        <v>0</v>
      </c>
      <c r="CF8" s="484"/>
      <c r="CG8" s="56"/>
      <c r="CH8" s="485"/>
      <c r="CI8" s="486"/>
      <c r="CJ8" s="483">
        <v>0</v>
      </c>
      <c r="CK8" s="484"/>
      <c r="CL8" s="56"/>
      <c r="CM8" s="485"/>
      <c r="CN8" s="486"/>
      <c r="CO8" s="483">
        <v>0</v>
      </c>
      <c r="CP8" s="484"/>
      <c r="CQ8" s="56"/>
      <c r="CR8" s="485"/>
      <c r="CS8" s="486"/>
      <c r="CT8" s="483">
        <v>0</v>
      </c>
      <c r="CU8" s="484"/>
      <c r="CV8" s="56"/>
      <c r="CW8" s="485"/>
      <c r="CX8" s="486"/>
      <c r="CY8" s="483">
        <v>0</v>
      </c>
      <c r="CZ8" s="484"/>
      <c r="DA8" s="56"/>
      <c r="DB8" s="485"/>
      <c r="DC8" s="486"/>
      <c r="DD8" s="483">
        <v>0</v>
      </c>
      <c r="DE8" s="484"/>
      <c r="DF8" s="56"/>
      <c r="DG8" s="485"/>
      <c r="DH8" s="486"/>
      <c r="DI8" s="483">
        <v>63381850</v>
      </c>
      <c r="DJ8" s="484"/>
      <c r="DK8" s="56"/>
      <c r="DL8" s="485"/>
      <c r="DM8" s="486"/>
      <c r="DN8" s="483">
        <v>0</v>
      </c>
      <c r="DO8" s="484"/>
      <c r="DP8" s="56"/>
      <c r="DQ8" s="485"/>
      <c r="DR8" s="486"/>
      <c r="DS8" s="483">
        <v>0</v>
      </c>
      <c r="DT8" s="484"/>
      <c r="DU8" s="56"/>
      <c r="DV8" s="485"/>
      <c r="DW8" s="486"/>
      <c r="DX8" s="483">
        <v>0</v>
      </c>
      <c r="DY8" s="484"/>
      <c r="DZ8" s="56"/>
      <c r="EA8" s="485"/>
      <c r="EB8" s="486"/>
      <c r="EC8" s="483">
        <v>3974864</v>
      </c>
      <c r="ED8" s="484"/>
      <c r="EE8" s="56"/>
      <c r="EF8" s="485"/>
      <c r="EG8" s="486"/>
      <c r="EH8" s="483">
        <v>0</v>
      </c>
      <c r="EI8" s="484"/>
      <c r="EJ8" s="56"/>
      <c r="EK8" s="144"/>
    </row>
    <row r="9" spans="3:143" x14ac:dyDescent="0.3">
      <c r="D9" s="144" t="s">
        <v>479</v>
      </c>
      <c r="E9" s="400"/>
      <c r="F9" s="485"/>
      <c r="G9" s="56">
        <v>0</v>
      </c>
      <c r="H9" s="55"/>
      <c r="I9" s="56"/>
      <c r="J9" s="485"/>
      <c r="K9" s="485"/>
      <c r="L9" s="56">
        <v>0</v>
      </c>
      <c r="M9" s="55"/>
      <c r="N9" s="56"/>
      <c r="O9" s="485"/>
      <c r="P9" s="485"/>
      <c r="Q9" s="56">
        <v>0</v>
      </c>
      <c r="R9" s="55"/>
      <c r="S9" s="56"/>
      <c r="T9" s="485"/>
      <c r="U9" s="485"/>
      <c r="V9" s="56">
        <v>0</v>
      </c>
      <c r="W9" s="55"/>
      <c r="X9" s="56"/>
      <c r="Y9" s="485"/>
      <c r="Z9" s="485"/>
      <c r="AA9" s="56">
        <v>0</v>
      </c>
      <c r="AB9" s="55"/>
      <c r="AC9" s="56"/>
      <c r="AD9" s="485"/>
      <c r="AE9" s="485"/>
      <c r="AF9" s="56">
        <v>0</v>
      </c>
      <c r="AG9" s="55"/>
      <c r="AH9" s="56"/>
      <c r="AI9" s="485"/>
      <c r="AJ9" s="485"/>
      <c r="AK9" s="56">
        <v>0</v>
      </c>
      <c r="AL9" s="55"/>
      <c r="AM9" s="56"/>
      <c r="AN9" s="485"/>
      <c r="AO9" s="485"/>
      <c r="AP9" s="56">
        <v>0</v>
      </c>
      <c r="AQ9" s="55"/>
      <c r="AR9" s="56"/>
      <c r="AS9" s="485"/>
      <c r="AT9" s="485"/>
      <c r="AU9" s="56">
        <v>0</v>
      </c>
      <c r="AV9" s="55"/>
      <c r="AW9" s="56"/>
      <c r="AX9" s="485"/>
      <c r="AY9" s="485"/>
      <c r="AZ9" s="56">
        <v>0</v>
      </c>
      <c r="BA9" s="55"/>
      <c r="BB9" s="56"/>
      <c r="BC9" s="485"/>
      <c r="BD9" s="485"/>
      <c r="BE9" s="56">
        <v>0</v>
      </c>
      <c r="BF9" s="55"/>
      <c r="BG9" s="56"/>
      <c r="BH9" s="485"/>
      <c r="BI9" s="485"/>
      <c r="BJ9" s="56">
        <v>0</v>
      </c>
      <c r="BK9" s="55"/>
      <c r="BL9" s="56"/>
      <c r="BM9" s="485"/>
      <c r="BN9" s="485"/>
      <c r="BO9" s="56">
        <v>0</v>
      </c>
      <c r="BP9" s="55"/>
      <c r="BQ9" s="56"/>
      <c r="BR9" s="485"/>
      <c r="BS9" s="485"/>
      <c r="BT9" s="56">
        <v>0</v>
      </c>
      <c r="BU9" s="55"/>
      <c r="BV9" s="56"/>
      <c r="BW9" s="56"/>
      <c r="BX9" s="485"/>
      <c r="BY9" s="485"/>
      <c r="BZ9" s="56">
        <v>0</v>
      </c>
      <c r="CA9" s="55"/>
      <c r="CB9" s="56"/>
      <c r="CC9" s="485"/>
      <c r="CD9" s="485"/>
      <c r="CE9" s="56">
        <v>0</v>
      </c>
      <c r="CF9" s="55"/>
      <c r="CG9" s="56"/>
      <c r="CH9" s="485"/>
      <c r="CI9" s="485"/>
      <c r="CJ9" s="56">
        <v>0</v>
      </c>
      <c r="CK9" s="55"/>
      <c r="CL9" s="56"/>
      <c r="CM9" s="485"/>
      <c r="CN9" s="485"/>
      <c r="CO9" s="56">
        <v>0</v>
      </c>
      <c r="CP9" s="55"/>
      <c r="CQ9" s="56"/>
      <c r="CR9" s="485"/>
      <c r="CS9" s="485"/>
      <c r="CT9" s="56">
        <v>0</v>
      </c>
      <c r="CU9" s="55"/>
      <c r="CV9" s="56"/>
      <c r="CW9" s="485"/>
      <c r="CX9" s="485"/>
      <c r="CY9" s="56">
        <v>0</v>
      </c>
      <c r="CZ9" s="55"/>
      <c r="DA9" s="56"/>
      <c r="DB9" s="485"/>
      <c r="DC9" s="485"/>
      <c r="DD9" s="56">
        <v>0</v>
      </c>
      <c r="DE9" s="55"/>
      <c r="DF9" s="56"/>
      <c r="DG9" s="485"/>
      <c r="DH9" s="485"/>
      <c r="DI9" s="56">
        <v>0</v>
      </c>
      <c r="DJ9" s="55"/>
      <c r="DK9" s="56"/>
      <c r="DL9" s="485"/>
      <c r="DM9" s="485"/>
      <c r="DN9" s="56">
        <v>0</v>
      </c>
      <c r="DO9" s="55"/>
      <c r="DP9" s="56"/>
      <c r="DQ9" s="485"/>
      <c r="DR9" s="485"/>
      <c r="DS9" s="56">
        <v>0</v>
      </c>
      <c r="DT9" s="55"/>
      <c r="DU9" s="56"/>
      <c r="DV9" s="485"/>
      <c r="DW9" s="485"/>
      <c r="DX9" s="56">
        <v>0</v>
      </c>
      <c r="DY9" s="55"/>
      <c r="DZ9" s="56"/>
      <c r="EA9" s="485"/>
      <c r="EB9" s="485"/>
      <c r="EC9" s="56">
        <v>0</v>
      </c>
      <c r="ED9" s="55"/>
      <c r="EE9" s="56"/>
      <c r="EF9" s="485"/>
      <c r="EG9" s="485"/>
      <c r="EH9" s="56">
        <v>0</v>
      </c>
      <c r="EI9" s="55"/>
      <c r="EJ9" s="56"/>
      <c r="EK9" s="144"/>
    </row>
    <row r="10" spans="3:143" x14ac:dyDescent="0.3">
      <c r="D10" s="144" t="s">
        <v>480</v>
      </c>
      <c r="E10" s="400"/>
      <c r="F10" s="494"/>
      <c r="G10" s="121">
        <v>0</v>
      </c>
      <c r="H10" s="120"/>
      <c r="I10" s="56"/>
      <c r="J10" s="485"/>
      <c r="K10" s="494"/>
      <c r="L10" s="121">
        <v>0</v>
      </c>
      <c r="M10" s="120"/>
      <c r="N10" s="56"/>
      <c r="O10" s="485"/>
      <c r="P10" s="494"/>
      <c r="Q10" s="121">
        <v>0</v>
      </c>
      <c r="R10" s="120"/>
      <c r="S10" s="56"/>
      <c r="T10" s="485"/>
      <c r="U10" s="494"/>
      <c r="V10" s="121">
        <v>0</v>
      </c>
      <c r="W10" s="120"/>
      <c r="X10" s="56"/>
      <c r="Y10" s="485"/>
      <c r="Z10" s="494"/>
      <c r="AA10" s="121">
        <v>0</v>
      </c>
      <c r="AB10" s="120"/>
      <c r="AC10" s="56"/>
      <c r="AD10" s="485"/>
      <c r="AE10" s="494"/>
      <c r="AF10" s="121">
        <v>0</v>
      </c>
      <c r="AG10" s="120"/>
      <c r="AH10" s="56"/>
      <c r="AI10" s="485"/>
      <c r="AJ10" s="494"/>
      <c r="AK10" s="121">
        <v>0</v>
      </c>
      <c r="AL10" s="120"/>
      <c r="AM10" s="56"/>
      <c r="AN10" s="485"/>
      <c r="AO10" s="494"/>
      <c r="AP10" s="121">
        <v>0</v>
      </c>
      <c r="AQ10" s="120"/>
      <c r="AR10" s="56"/>
      <c r="AS10" s="485"/>
      <c r="AT10" s="494"/>
      <c r="AU10" s="121">
        <v>0</v>
      </c>
      <c r="AV10" s="120"/>
      <c r="AW10" s="56"/>
      <c r="AX10" s="485"/>
      <c r="AY10" s="494"/>
      <c r="AZ10" s="121">
        <v>0</v>
      </c>
      <c r="BA10" s="120"/>
      <c r="BB10" s="56"/>
      <c r="BC10" s="485"/>
      <c r="BD10" s="494"/>
      <c r="BE10" s="121">
        <v>0</v>
      </c>
      <c r="BF10" s="120"/>
      <c r="BG10" s="56"/>
      <c r="BH10" s="485"/>
      <c r="BI10" s="494"/>
      <c r="BJ10" s="121">
        <v>0</v>
      </c>
      <c r="BK10" s="120"/>
      <c r="BL10" s="56"/>
      <c r="BM10" s="485"/>
      <c r="BN10" s="494"/>
      <c r="BO10" s="121">
        <v>0</v>
      </c>
      <c r="BP10" s="120"/>
      <c r="BQ10" s="56"/>
      <c r="BR10" s="485"/>
      <c r="BS10" s="494"/>
      <c r="BT10" s="121">
        <v>0</v>
      </c>
      <c r="BU10" s="120"/>
      <c r="BV10" s="56"/>
      <c r="BW10" s="56"/>
      <c r="BX10" s="485"/>
      <c r="BY10" s="494"/>
      <c r="BZ10" s="121">
        <v>0</v>
      </c>
      <c r="CA10" s="120"/>
      <c r="CB10" s="56"/>
      <c r="CC10" s="485"/>
      <c r="CD10" s="494"/>
      <c r="CE10" s="121">
        <v>0</v>
      </c>
      <c r="CF10" s="120"/>
      <c r="CG10" s="56"/>
      <c r="CH10" s="485"/>
      <c r="CI10" s="494"/>
      <c r="CJ10" s="121">
        <v>0</v>
      </c>
      <c r="CK10" s="120"/>
      <c r="CL10" s="56"/>
      <c r="CM10" s="485"/>
      <c r="CN10" s="494"/>
      <c r="CO10" s="121">
        <v>0</v>
      </c>
      <c r="CP10" s="120"/>
      <c r="CQ10" s="56"/>
      <c r="CR10" s="485"/>
      <c r="CS10" s="494"/>
      <c r="CT10" s="121">
        <v>0</v>
      </c>
      <c r="CU10" s="120"/>
      <c r="CV10" s="56"/>
      <c r="CW10" s="485"/>
      <c r="CX10" s="494"/>
      <c r="CY10" s="121">
        <v>0</v>
      </c>
      <c r="CZ10" s="120"/>
      <c r="DA10" s="56"/>
      <c r="DB10" s="485"/>
      <c r="DC10" s="494"/>
      <c r="DD10" s="121">
        <v>0</v>
      </c>
      <c r="DE10" s="120"/>
      <c r="DF10" s="56"/>
      <c r="DG10" s="485"/>
      <c r="DH10" s="494"/>
      <c r="DI10" s="121">
        <v>0</v>
      </c>
      <c r="DJ10" s="120"/>
      <c r="DK10" s="56"/>
      <c r="DL10" s="485"/>
      <c r="DM10" s="494"/>
      <c r="DN10" s="121">
        <v>0</v>
      </c>
      <c r="DO10" s="120"/>
      <c r="DP10" s="56"/>
      <c r="DQ10" s="485"/>
      <c r="DR10" s="494"/>
      <c r="DS10" s="121">
        <v>0</v>
      </c>
      <c r="DT10" s="120"/>
      <c r="DU10" s="56"/>
      <c r="DV10" s="485"/>
      <c r="DW10" s="494"/>
      <c r="DX10" s="121">
        <v>0</v>
      </c>
      <c r="DY10" s="120"/>
      <c r="DZ10" s="56"/>
      <c r="EA10" s="485"/>
      <c r="EB10" s="494"/>
      <c r="EC10" s="121">
        <v>0</v>
      </c>
      <c r="ED10" s="120"/>
      <c r="EE10" s="56"/>
      <c r="EF10" s="485"/>
      <c r="EG10" s="494"/>
      <c r="EH10" s="121">
        <v>0</v>
      </c>
      <c r="EI10" s="120"/>
      <c r="EJ10" s="56"/>
      <c r="EK10" s="144"/>
    </row>
    <row r="11" spans="3:143" x14ac:dyDescent="0.3">
      <c r="D11" s="144"/>
      <c r="E11" s="400"/>
      <c r="G11" s="56"/>
      <c r="H11" s="56"/>
      <c r="I11" s="56"/>
      <c r="J11" s="485"/>
      <c r="K11" s="56"/>
      <c r="L11" s="56"/>
      <c r="M11" s="56"/>
      <c r="N11" s="56"/>
      <c r="O11" s="485"/>
      <c r="P11" s="56"/>
      <c r="Q11" s="56"/>
      <c r="R11" s="56"/>
      <c r="S11" s="56"/>
      <c r="T11" s="485"/>
      <c r="U11" s="56"/>
      <c r="V11" s="56"/>
      <c r="W11" s="56"/>
      <c r="X11" s="56"/>
      <c r="Y11" s="485"/>
      <c r="Z11" s="56"/>
      <c r="AA11" s="56"/>
      <c r="AB11" s="56"/>
      <c r="AC11" s="56"/>
      <c r="AD11" s="485"/>
      <c r="AE11" s="56"/>
      <c r="AF11" s="56"/>
      <c r="AG11" s="56"/>
      <c r="AH11" s="56"/>
      <c r="AI11" s="485"/>
      <c r="AJ11" s="56"/>
      <c r="AK11" s="56"/>
      <c r="AL11" s="56"/>
      <c r="AM11" s="56"/>
      <c r="AN11" s="485"/>
      <c r="AO11" s="56"/>
      <c r="AP11" s="56"/>
      <c r="AQ11" s="56"/>
      <c r="AR11" s="56"/>
      <c r="AS11" s="485"/>
      <c r="AT11" s="56"/>
      <c r="AU11" s="56"/>
      <c r="AV11" s="56"/>
      <c r="AW11" s="56"/>
      <c r="AX11" s="485"/>
      <c r="AY11" s="56"/>
      <c r="AZ11" s="56"/>
      <c r="BA11" s="56"/>
      <c r="BB11" s="56"/>
      <c r="BC11" s="485"/>
      <c r="BD11" s="56"/>
      <c r="BE11" s="56"/>
      <c r="BF11" s="56"/>
      <c r="BG11" s="56"/>
      <c r="BH11" s="485"/>
      <c r="BI11" s="56"/>
      <c r="BJ11" s="56"/>
      <c r="BK11" s="56"/>
      <c r="BL11" s="56"/>
      <c r="BM11" s="485"/>
      <c r="BN11" s="56"/>
      <c r="BO11" s="56"/>
      <c r="BP11" s="56"/>
      <c r="BQ11" s="56"/>
      <c r="BR11" s="485"/>
      <c r="BS11" s="56"/>
      <c r="BT11" s="56"/>
      <c r="BU11" s="56"/>
      <c r="BV11" s="56"/>
      <c r="BW11" s="56"/>
      <c r="BX11" s="485"/>
      <c r="BY11" s="56"/>
      <c r="BZ11" s="56"/>
      <c r="CA11" s="56"/>
      <c r="CB11" s="56"/>
      <c r="CC11" s="485"/>
      <c r="CD11" s="56"/>
      <c r="CE11" s="56"/>
      <c r="CF11" s="56"/>
      <c r="CG11" s="56"/>
      <c r="CH11" s="485"/>
      <c r="CI11" s="56"/>
      <c r="CJ11" s="56"/>
      <c r="CK11" s="56"/>
      <c r="CL11" s="56"/>
      <c r="CM11" s="485"/>
      <c r="CN11" s="56"/>
      <c r="CO11" s="56"/>
      <c r="CP11" s="56"/>
      <c r="CQ11" s="56"/>
      <c r="CR11" s="485"/>
      <c r="CS11" s="56"/>
      <c r="CT11" s="56"/>
      <c r="CU11" s="56"/>
      <c r="CV11" s="56"/>
      <c r="CW11" s="485"/>
      <c r="CX11" s="56"/>
      <c r="CY11" s="56"/>
      <c r="CZ11" s="56"/>
      <c r="DA11" s="56"/>
      <c r="DB11" s="485"/>
      <c r="DC11" s="56"/>
      <c r="DD11" s="56"/>
      <c r="DE11" s="56"/>
      <c r="DF11" s="56"/>
      <c r="DG11" s="485"/>
      <c r="DH11" s="56"/>
      <c r="DI11" s="56"/>
      <c r="DJ11" s="56"/>
      <c r="DK11" s="56"/>
      <c r="DL11" s="485"/>
      <c r="DM11" s="56"/>
      <c r="DN11" s="56"/>
      <c r="DO11" s="56"/>
      <c r="DP11" s="56"/>
      <c r="DQ11" s="485"/>
      <c r="DR11" s="56"/>
      <c r="DS11" s="56"/>
      <c r="DT11" s="56"/>
      <c r="DU11" s="56"/>
      <c r="DV11" s="485"/>
      <c r="DW11" s="56"/>
      <c r="DX11" s="56"/>
      <c r="DY11" s="56"/>
      <c r="DZ11" s="56"/>
      <c r="EA11" s="485"/>
      <c r="EB11" s="56"/>
      <c r="EC11" s="56"/>
      <c r="ED11" s="56"/>
      <c r="EE11" s="56"/>
      <c r="EF11" s="485"/>
      <c r="EG11" s="56"/>
      <c r="EH11" s="56"/>
      <c r="EI11" s="56"/>
      <c r="EJ11" s="56"/>
      <c r="EK11" s="144"/>
    </row>
    <row r="12" spans="3:143" s="145" customFormat="1" x14ac:dyDescent="0.3">
      <c r="D12" s="201" t="s">
        <v>481</v>
      </c>
      <c r="E12" s="402"/>
      <c r="G12" s="49">
        <v>98873872</v>
      </c>
      <c r="H12" s="49"/>
      <c r="I12" s="49"/>
      <c r="J12" s="118"/>
      <c r="K12" s="49"/>
      <c r="L12" s="49">
        <v>0</v>
      </c>
      <c r="M12" s="49"/>
      <c r="N12" s="49"/>
      <c r="O12" s="118"/>
      <c r="P12" s="49"/>
      <c r="Q12" s="49">
        <v>0</v>
      </c>
      <c r="R12" s="49"/>
      <c r="S12" s="49"/>
      <c r="T12" s="118"/>
      <c r="U12" s="49"/>
      <c r="V12" s="49">
        <v>0</v>
      </c>
      <c r="W12" s="49"/>
      <c r="X12" s="49"/>
      <c r="Y12" s="118"/>
      <c r="Z12" s="49"/>
      <c r="AA12" s="49">
        <v>0</v>
      </c>
      <c r="AB12" s="49"/>
      <c r="AC12" s="49"/>
      <c r="AD12" s="118"/>
      <c r="AE12" s="49"/>
      <c r="AF12" s="49">
        <v>0</v>
      </c>
      <c r="AG12" s="49"/>
      <c r="AH12" s="49"/>
      <c r="AI12" s="118"/>
      <c r="AJ12" s="49"/>
      <c r="AK12" s="49">
        <v>0</v>
      </c>
      <c r="AL12" s="49"/>
      <c r="AM12" s="49"/>
      <c r="AN12" s="118"/>
      <c r="AO12" s="49"/>
      <c r="AP12" s="49">
        <v>0</v>
      </c>
      <c r="AQ12" s="49"/>
      <c r="AR12" s="49"/>
      <c r="AS12" s="118"/>
      <c r="AT12" s="49"/>
      <c r="AU12" s="49">
        <v>0</v>
      </c>
      <c r="AV12" s="49"/>
      <c r="AW12" s="49"/>
      <c r="AX12" s="118"/>
      <c r="AY12" s="49"/>
      <c r="AZ12" s="49">
        <v>0</v>
      </c>
      <c r="BA12" s="49"/>
      <c r="BB12" s="49"/>
      <c r="BC12" s="118"/>
      <c r="BD12" s="49"/>
      <c r="BE12" s="49">
        <v>0</v>
      </c>
      <c r="BF12" s="49"/>
      <c r="BG12" s="49"/>
      <c r="BH12" s="118"/>
      <c r="BI12" s="49"/>
      <c r="BJ12" s="49">
        <v>0</v>
      </c>
      <c r="BK12" s="49"/>
      <c r="BL12" s="49"/>
      <c r="BM12" s="118"/>
      <c r="BN12" s="49"/>
      <c r="BO12" s="49">
        <v>0</v>
      </c>
      <c r="BP12" s="49"/>
      <c r="BQ12" s="49"/>
      <c r="BR12" s="118"/>
      <c r="BS12" s="49"/>
      <c r="BT12" s="49">
        <v>0</v>
      </c>
      <c r="BU12" s="49"/>
      <c r="BV12" s="49"/>
      <c r="BW12" s="49"/>
      <c r="BX12" s="118"/>
      <c r="BY12" s="49"/>
      <c r="BZ12" s="49">
        <v>0</v>
      </c>
      <c r="CA12" s="49"/>
      <c r="CB12" s="49"/>
      <c r="CC12" s="118"/>
      <c r="CD12" s="49"/>
      <c r="CE12" s="49">
        <v>0</v>
      </c>
      <c r="CF12" s="49"/>
      <c r="CG12" s="49"/>
      <c r="CH12" s="118"/>
      <c r="CI12" s="49"/>
      <c r="CJ12" s="49">
        <v>0</v>
      </c>
      <c r="CK12" s="49"/>
      <c r="CL12" s="49"/>
      <c r="CM12" s="118"/>
      <c r="CN12" s="49"/>
      <c r="CO12" s="49">
        <v>0</v>
      </c>
      <c r="CP12" s="49"/>
      <c r="CQ12" s="49"/>
      <c r="CR12" s="118"/>
      <c r="CS12" s="49"/>
      <c r="CT12" s="49">
        <v>0</v>
      </c>
      <c r="CU12" s="49"/>
      <c r="CV12" s="49"/>
      <c r="CW12" s="118"/>
      <c r="CX12" s="49"/>
      <c r="CY12" s="49">
        <v>0</v>
      </c>
      <c r="CZ12" s="49"/>
      <c r="DA12" s="49"/>
      <c r="DB12" s="118"/>
      <c r="DC12" s="49"/>
      <c r="DD12" s="49">
        <v>0</v>
      </c>
      <c r="DE12" s="49"/>
      <c r="DF12" s="49"/>
      <c r="DG12" s="118"/>
      <c r="DH12" s="49"/>
      <c r="DI12" s="49">
        <v>63381850</v>
      </c>
      <c r="DJ12" s="49"/>
      <c r="DK12" s="49"/>
      <c r="DL12" s="118"/>
      <c r="DM12" s="49"/>
      <c r="DN12" s="49">
        <v>0</v>
      </c>
      <c r="DO12" s="49"/>
      <c r="DP12" s="49"/>
      <c r="DQ12" s="118"/>
      <c r="DR12" s="49"/>
      <c r="DS12" s="49">
        <v>0</v>
      </c>
      <c r="DT12" s="49"/>
      <c r="DU12" s="49"/>
      <c r="DV12" s="118"/>
      <c r="DW12" s="49"/>
      <c r="DX12" s="49">
        <v>0</v>
      </c>
      <c r="DY12" s="49"/>
      <c r="DZ12" s="49"/>
      <c r="EA12" s="118"/>
      <c r="EB12" s="49"/>
      <c r="EC12" s="49">
        <v>3974864</v>
      </c>
      <c r="ED12" s="49"/>
      <c r="EE12" s="49"/>
      <c r="EF12" s="118"/>
      <c r="EG12" s="49"/>
      <c r="EH12" s="49">
        <v>0</v>
      </c>
      <c r="EI12" s="49"/>
      <c r="EJ12" s="49"/>
      <c r="EK12" s="201"/>
      <c r="EM12" s="136"/>
    </row>
    <row r="13" spans="3:143" x14ac:dyDescent="0.3">
      <c r="D13" s="144" t="s">
        <v>362</v>
      </c>
      <c r="E13" s="400"/>
      <c r="F13" s="406"/>
      <c r="G13" s="483">
        <v>98873872</v>
      </c>
      <c r="H13" s="484"/>
      <c r="I13" s="56"/>
      <c r="J13" s="485"/>
      <c r="K13" s="486"/>
      <c r="L13" s="483">
        <v>0</v>
      </c>
      <c r="M13" s="484"/>
      <c r="N13" s="56"/>
      <c r="O13" s="485"/>
      <c r="P13" s="486"/>
      <c r="Q13" s="483">
        <v>0</v>
      </c>
      <c r="R13" s="484"/>
      <c r="S13" s="56"/>
      <c r="T13" s="485"/>
      <c r="U13" s="486"/>
      <c r="V13" s="483">
        <v>0</v>
      </c>
      <c r="W13" s="484"/>
      <c r="X13" s="56"/>
      <c r="Y13" s="485"/>
      <c r="Z13" s="486"/>
      <c r="AA13" s="483">
        <v>0</v>
      </c>
      <c r="AB13" s="484"/>
      <c r="AC13" s="56"/>
      <c r="AD13" s="485"/>
      <c r="AE13" s="486"/>
      <c r="AF13" s="483">
        <v>0</v>
      </c>
      <c r="AG13" s="484"/>
      <c r="AH13" s="56"/>
      <c r="AI13" s="485"/>
      <c r="AJ13" s="486"/>
      <c r="AK13" s="483">
        <v>0</v>
      </c>
      <c r="AL13" s="484"/>
      <c r="AM13" s="56"/>
      <c r="AN13" s="485"/>
      <c r="AO13" s="486"/>
      <c r="AP13" s="483">
        <v>0</v>
      </c>
      <c r="AQ13" s="484"/>
      <c r="AR13" s="56"/>
      <c r="AS13" s="485"/>
      <c r="AT13" s="486"/>
      <c r="AU13" s="483">
        <v>0</v>
      </c>
      <c r="AV13" s="484"/>
      <c r="AW13" s="56"/>
      <c r="AX13" s="485"/>
      <c r="AY13" s="486"/>
      <c r="AZ13" s="483">
        <v>0</v>
      </c>
      <c r="BA13" s="484"/>
      <c r="BB13" s="56"/>
      <c r="BC13" s="485"/>
      <c r="BD13" s="486"/>
      <c r="BE13" s="483">
        <v>0</v>
      </c>
      <c r="BF13" s="484"/>
      <c r="BG13" s="56"/>
      <c r="BH13" s="485"/>
      <c r="BI13" s="486"/>
      <c r="BJ13" s="483">
        <v>0</v>
      </c>
      <c r="BK13" s="484"/>
      <c r="BL13" s="56"/>
      <c r="BM13" s="485"/>
      <c r="BN13" s="486"/>
      <c r="BO13" s="483">
        <v>0</v>
      </c>
      <c r="BP13" s="484"/>
      <c r="BQ13" s="56"/>
      <c r="BR13" s="485"/>
      <c r="BS13" s="486"/>
      <c r="BT13" s="483">
        <v>0</v>
      </c>
      <c r="BU13" s="484"/>
      <c r="BV13" s="56"/>
      <c r="BW13" s="56"/>
      <c r="BX13" s="485"/>
      <c r="BY13" s="486"/>
      <c r="BZ13" s="483">
        <v>0</v>
      </c>
      <c r="CA13" s="484"/>
      <c r="CB13" s="56"/>
      <c r="CC13" s="485"/>
      <c r="CD13" s="486"/>
      <c r="CE13" s="483">
        <v>0</v>
      </c>
      <c r="CF13" s="484"/>
      <c r="CG13" s="56"/>
      <c r="CH13" s="485"/>
      <c r="CI13" s="486"/>
      <c r="CJ13" s="483">
        <v>0</v>
      </c>
      <c r="CK13" s="484"/>
      <c r="CL13" s="56"/>
      <c r="CM13" s="485"/>
      <c r="CN13" s="486"/>
      <c r="CO13" s="483">
        <v>0</v>
      </c>
      <c r="CP13" s="484"/>
      <c r="CQ13" s="56"/>
      <c r="CR13" s="485"/>
      <c r="CS13" s="486"/>
      <c r="CT13" s="483">
        <v>0</v>
      </c>
      <c r="CU13" s="484"/>
      <c r="CV13" s="56"/>
      <c r="CW13" s="485"/>
      <c r="CX13" s="486"/>
      <c r="CY13" s="483">
        <v>0</v>
      </c>
      <c r="CZ13" s="484"/>
      <c r="DA13" s="56"/>
      <c r="DB13" s="485"/>
      <c r="DC13" s="486"/>
      <c r="DD13" s="483">
        <v>0</v>
      </c>
      <c r="DE13" s="484"/>
      <c r="DF13" s="56"/>
      <c r="DG13" s="485"/>
      <c r="DH13" s="486"/>
      <c r="DI13" s="483">
        <v>63381850</v>
      </c>
      <c r="DJ13" s="484"/>
      <c r="DK13" s="56"/>
      <c r="DL13" s="485"/>
      <c r="DM13" s="486"/>
      <c r="DN13" s="483">
        <v>0</v>
      </c>
      <c r="DO13" s="484"/>
      <c r="DP13" s="56"/>
      <c r="DQ13" s="485"/>
      <c r="DR13" s="486"/>
      <c r="DS13" s="483">
        <v>0</v>
      </c>
      <c r="DT13" s="484"/>
      <c r="DU13" s="56"/>
      <c r="DV13" s="485"/>
      <c r="DW13" s="486"/>
      <c r="DX13" s="483">
        <v>0</v>
      </c>
      <c r="DY13" s="484"/>
      <c r="DZ13" s="56"/>
      <c r="EA13" s="485"/>
      <c r="EB13" s="486"/>
      <c r="EC13" s="483">
        <v>3974864</v>
      </c>
      <c r="ED13" s="484"/>
      <c r="EE13" s="56"/>
      <c r="EF13" s="485"/>
      <c r="EG13" s="486"/>
      <c r="EH13" s="483">
        <v>0</v>
      </c>
      <c r="EI13" s="484"/>
      <c r="EJ13" s="56"/>
      <c r="EK13" s="144"/>
    </row>
    <row r="14" spans="3:143" x14ac:dyDescent="0.3">
      <c r="D14" s="144" t="s">
        <v>365</v>
      </c>
      <c r="E14" s="400"/>
      <c r="F14" s="400"/>
      <c r="G14" s="56">
        <v>0</v>
      </c>
      <c r="H14" s="55"/>
      <c r="I14" s="56"/>
      <c r="J14" s="485"/>
      <c r="K14" s="485"/>
      <c r="L14" s="56">
        <v>0</v>
      </c>
      <c r="M14" s="55"/>
      <c r="N14" s="56"/>
      <c r="O14" s="485"/>
      <c r="P14" s="485"/>
      <c r="Q14" s="56">
        <v>0</v>
      </c>
      <c r="R14" s="55"/>
      <c r="S14" s="56"/>
      <c r="T14" s="485"/>
      <c r="U14" s="485"/>
      <c r="V14" s="56">
        <v>0</v>
      </c>
      <c r="W14" s="55"/>
      <c r="X14" s="56"/>
      <c r="Y14" s="485"/>
      <c r="Z14" s="485"/>
      <c r="AA14" s="56">
        <v>0</v>
      </c>
      <c r="AB14" s="55"/>
      <c r="AC14" s="56"/>
      <c r="AD14" s="485"/>
      <c r="AE14" s="485"/>
      <c r="AF14" s="56">
        <v>0</v>
      </c>
      <c r="AG14" s="55"/>
      <c r="AH14" s="56"/>
      <c r="AI14" s="485"/>
      <c r="AJ14" s="485"/>
      <c r="AK14" s="56">
        <v>0</v>
      </c>
      <c r="AL14" s="55"/>
      <c r="AM14" s="56"/>
      <c r="AN14" s="485"/>
      <c r="AO14" s="485"/>
      <c r="AP14" s="56">
        <v>0</v>
      </c>
      <c r="AQ14" s="55"/>
      <c r="AR14" s="56"/>
      <c r="AS14" s="485"/>
      <c r="AT14" s="485"/>
      <c r="AU14" s="56">
        <v>0</v>
      </c>
      <c r="AV14" s="55"/>
      <c r="AW14" s="56"/>
      <c r="AX14" s="485"/>
      <c r="AY14" s="485"/>
      <c r="AZ14" s="56">
        <v>0</v>
      </c>
      <c r="BA14" s="55"/>
      <c r="BB14" s="56"/>
      <c r="BC14" s="485"/>
      <c r="BD14" s="485"/>
      <c r="BE14" s="56">
        <v>0</v>
      </c>
      <c r="BF14" s="55"/>
      <c r="BG14" s="56"/>
      <c r="BH14" s="485"/>
      <c r="BI14" s="485"/>
      <c r="BJ14" s="56">
        <v>0</v>
      </c>
      <c r="BK14" s="55"/>
      <c r="BL14" s="56"/>
      <c r="BM14" s="485"/>
      <c r="BN14" s="485"/>
      <c r="BO14" s="56">
        <v>0</v>
      </c>
      <c r="BP14" s="55"/>
      <c r="BQ14" s="56"/>
      <c r="BR14" s="485"/>
      <c r="BS14" s="485"/>
      <c r="BT14" s="56">
        <v>0</v>
      </c>
      <c r="BU14" s="55"/>
      <c r="BV14" s="56"/>
      <c r="BW14" s="56"/>
      <c r="BX14" s="485"/>
      <c r="BY14" s="485"/>
      <c r="BZ14" s="56">
        <v>0</v>
      </c>
      <c r="CA14" s="55"/>
      <c r="CB14" s="56"/>
      <c r="CC14" s="485"/>
      <c r="CD14" s="485"/>
      <c r="CE14" s="56">
        <v>0</v>
      </c>
      <c r="CF14" s="55"/>
      <c r="CG14" s="56"/>
      <c r="CH14" s="485"/>
      <c r="CI14" s="485"/>
      <c r="CJ14" s="56">
        <v>0</v>
      </c>
      <c r="CK14" s="55"/>
      <c r="CL14" s="56"/>
      <c r="CM14" s="485"/>
      <c r="CN14" s="485"/>
      <c r="CO14" s="56">
        <v>0</v>
      </c>
      <c r="CP14" s="55"/>
      <c r="CQ14" s="56"/>
      <c r="CR14" s="485"/>
      <c r="CS14" s="485"/>
      <c r="CT14" s="56">
        <v>0</v>
      </c>
      <c r="CU14" s="55"/>
      <c r="CV14" s="56"/>
      <c r="CW14" s="485"/>
      <c r="CX14" s="485"/>
      <c r="CY14" s="56">
        <v>0</v>
      </c>
      <c r="CZ14" s="55"/>
      <c r="DA14" s="56"/>
      <c r="DB14" s="485"/>
      <c r="DC14" s="485"/>
      <c r="DD14" s="56">
        <v>0</v>
      </c>
      <c r="DE14" s="55"/>
      <c r="DF14" s="56"/>
      <c r="DG14" s="485"/>
      <c r="DH14" s="485"/>
      <c r="DI14" s="56">
        <v>0</v>
      </c>
      <c r="DJ14" s="55"/>
      <c r="DK14" s="56"/>
      <c r="DL14" s="485"/>
      <c r="DM14" s="485"/>
      <c r="DN14" s="56">
        <v>0</v>
      </c>
      <c r="DO14" s="55"/>
      <c r="DP14" s="56"/>
      <c r="DQ14" s="485"/>
      <c r="DR14" s="485"/>
      <c r="DS14" s="56">
        <v>0</v>
      </c>
      <c r="DT14" s="55"/>
      <c r="DU14" s="56"/>
      <c r="DV14" s="485"/>
      <c r="DW14" s="485"/>
      <c r="DX14" s="56">
        <v>0</v>
      </c>
      <c r="DY14" s="55"/>
      <c r="DZ14" s="56"/>
      <c r="EA14" s="485"/>
      <c r="EB14" s="485"/>
      <c r="EC14" s="56">
        <v>0</v>
      </c>
      <c r="ED14" s="55"/>
      <c r="EE14" s="56"/>
      <c r="EF14" s="485"/>
      <c r="EG14" s="485"/>
      <c r="EH14" s="56">
        <v>0</v>
      </c>
      <c r="EI14" s="55"/>
      <c r="EJ14" s="56"/>
      <c r="EK14" s="144"/>
    </row>
    <row r="15" spans="3:143" x14ac:dyDescent="0.3">
      <c r="D15" s="144" t="s">
        <v>382</v>
      </c>
      <c r="E15" s="400"/>
      <c r="F15" s="420"/>
      <c r="G15" s="121">
        <v>0</v>
      </c>
      <c r="H15" s="120"/>
      <c r="I15" s="56"/>
      <c r="J15" s="485"/>
      <c r="K15" s="494"/>
      <c r="L15" s="121">
        <v>0</v>
      </c>
      <c r="M15" s="120"/>
      <c r="N15" s="56"/>
      <c r="O15" s="485"/>
      <c r="P15" s="494"/>
      <c r="Q15" s="121">
        <v>0</v>
      </c>
      <c r="R15" s="120"/>
      <c r="S15" s="56"/>
      <c r="T15" s="485"/>
      <c r="U15" s="494"/>
      <c r="V15" s="121">
        <v>0</v>
      </c>
      <c r="W15" s="120"/>
      <c r="X15" s="56"/>
      <c r="Y15" s="485"/>
      <c r="Z15" s="494"/>
      <c r="AA15" s="121">
        <v>0</v>
      </c>
      <c r="AB15" s="120"/>
      <c r="AC15" s="56"/>
      <c r="AD15" s="485"/>
      <c r="AE15" s="494"/>
      <c r="AF15" s="121">
        <v>0</v>
      </c>
      <c r="AG15" s="120"/>
      <c r="AH15" s="56"/>
      <c r="AI15" s="485"/>
      <c r="AJ15" s="494"/>
      <c r="AK15" s="121">
        <v>0</v>
      </c>
      <c r="AL15" s="120"/>
      <c r="AM15" s="56"/>
      <c r="AN15" s="485"/>
      <c r="AO15" s="494"/>
      <c r="AP15" s="121">
        <v>0</v>
      </c>
      <c r="AQ15" s="120"/>
      <c r="AR15" s="56"/>
      <c r="AS15" s="485"/>
      <c r="AT15" s="494"/>
      <c r="AU15" s="121">
        <v>0</v>
      </c>
      <c r="AV15" s="120"/>
      <c r="AW15" s="56"/>
      <c r="AX15" s="485"/>
      <c r="AY15" s="494"/>
      <c r="AZ15" s="121">
        <v>0</v>
      </c>
      <c r="BA15" s="120"/>
      <c r="BB15" s="56"/>
      <c r="BC15" s="485"/>
      <c r="BD15" s="494"/>
      <c r="BE15" s="121">
        <v>0</v>
      </c>
      <c r="BF15" s="120"/>
      <c r="BG15" s="56"/>
      <c r="BH15" s="485"/>
      <c r="BI15" s="494"/>
      <c r="BJ15" s="121">
        <v>0</v>
      </c>
      <c r="BK15" s="120"/>
      <c r="BL15" s="56"/>
      <c r="BM15" s="485"/>
      <c r="BN15" s="494"/>
      <c r="BO15" s="121">
        <v>0</v>
      </c>
      <c r="BP15" s="120"/>
      <c r="BQ15" s="56"/>
      <c r="BR15" s="485"/>
      <c r="BS15" s="494"/>
      <c r="BT15" s="121">
        <v>0</v>
      </c>
      <c r="BU15" s="120"/>
      <c r="BV15" s="56"/>
      <c r="BW15" s="56"/>
      <c r="BX15" s="485"/>
      <c r="BY15" s="494"/>
      <c r="BZ15" s="121">
        <v>0</v>
      </c>
      <c r="CA15" s="120"/>
      <c r="CB15" s="56"/>
      <c r="CC15" s="485"/>
      <c r="CD15" s="494"/>
      <c r="CE15" s="121">
        <v>0</v>
      </c>
      <c r="CF15" s="120"/>
      <c r="CG15" s="56"/>
      <c r="CH15" s="485"/>
      <c r="CI15" s="494"/>
      <c r="CJ15" s="121">
        <v>0</v>
      </c>
      <c r="CK15" s="120"/>
      <c r="CL15" s="56"/>
      <c r="CM15" s="485"/>
      <c r="CN15" s="494"/>
      <c r="CO15" s="121">
        <v>0</v>
      </c>
      <c r="CP15" s="120"/>
      <c r="CQ15" s="56"/>
      <c r="CR15" s="485"/>
      <c r="CS15" s="494"/>
      <c r="CT15" s="121">
        <v>0</v>
      </c>
      <c r="CU15" s="120"/>
      <c r="CV15" s="56"/>
      <c r="CW15" s="485"/>
      <c r="CX15" s="494"/>
      <c r="CY15" s="121">
        <v>0</v>
      </c>
      <c r="CZ15" s="120"/>
      <c r="DA15" s="56"/>
      <c r="DB15" s="485"/>
      <c r="DC15" s="494"/>
      <c r="DD15" s="121">
        <v>0</v>
      </c>
      <c r="DE15" s="120"/>
      <c r="DF15" s="56"/>
      <c r="DG15" s="485"/>
      <c r="DH15" s="494"/>
      <c r="DI15" s="121">
        <v>0</v>
      </c>
      <c r="DJ15" s="120"/>
      <c r="DK15" s="56"/>
      <c r="DL15" s="485"/>
      <c r="DM15" s="494"/>
      <c r="DN15" s="121">
        <v>0</v>
      </c>
      <c r="DO15" s="120"/>
      <c r="DP15" s="56"/>
      <c r="DQ15" s="485"/>
      <c r="DR15" s="494"/>
      <c r="DS15" s="121">
        <v>0</v>
      </c>
      <c r="DT15" s="120"/>
      <c r="DU15" s="56"/>
      <c r="DV15" s="485"/>
      <c r="DW15" s="494"/>
      <c r="DX15" s="121">
        <v>0</v>
      </c>
      <c r="DY15" s="120"/>
      <c r="DZ15" s="56"/>
      <c r="EA15" s="485"/>
      <c r="EB15" s="494"/>
      <c r="EC15" s="121">
        <v>0</v>
      </c>
      <c r="ED15" s="120"/>
      <c r="EE15" s="56"/>
      <c r="EF15" s="485"/>
      <c r="EG15" s="494"/>
      <c r="EH15" s="121">
        <v>0</v>
      </c>
      <c r="EI15" s="120"/>
      <c r="EJ15" s="56"/>
      <c r="EK15" s="144"/>
    </row>
    <row r="16" spans="3:143" hidden="1" x14ac:dyDescent="0.3">
      <c r="D16" s="144"/>
      <c r="E16" s="400"/>
      <c r="G16" s="56"/>
      <c r="H16" s="56"/>
      <c r="I16" s="56"/>
      <c r="J16" s="485"/>
      <c r="K16" s="56"/>
      <c r="L16" s="56"/>
      <c r="M16" s="56"/>
      <c r="N16" s="56"/>
      <c r="O16" s="485"/>
      <c r="P16" s="56"/>
      <c r="Q16" s="56"/>
      <c r="R16" s="56"/>
      <c r="S16" s="56"/>
      <c r="T16" s="485"/>
      <c r="U16" s="56"/>
      <c r="V16" s="56"/>
      <c r="W16" s="56"/>
      <c r="X16" s="56"/>
      <c r="Y16" s="485"/>
      <c r="Z16" s="56"/>
      <c r="AA16" s="56"/>
      <c r="AB16" s="56"/>
      <c r="AC16" s="56"/>
      <c r="AD16" s="485"/>
      <c r="AE16" s="56"/>
      <c r="AF16" s="56"/>
      <c r="AG16" s="56"/>
      <c r="AH16" s="56"/>
      <c r="AI16" s="485"/>
      <c r="AJ16" s="56"/>
      <c r="AK16" s="56"/>
      <c r="AL16" s="56"/>
      <c r="AM16" s="56"/>
      <c r="AN16" s="485"/>
      <c r="AO16" s="56"/>
      <c r="AP16" s="56"/>
      <c r="AQ16" s="56"/>
      <c r="AR16" s="56"/>
      <c r="AS16" s="485"/>
      <c r="AT16" s="56"/>
      <c r="AU16" s="56"/>
      <c r="AV16" s="56"/>
      <c r="AW16" s="56"/>
      <c r="AX16" s="485"/>
      <c r="AY16" s="56"/>
      <c r="AZ16" s="56"/>
      <c r="BA16" s="56"/>
      <c r="BB16" s="56"/>
      <c r="BC16" s="485"/>
      <c r="BD16" s="56"/>
      <c r="BE16" s="56"/>
      <c r="BF16" s="56"/>
      <c r="BG16" s="56"/>
      <c r="BH16" s="485"/>
      <c r="BI16" s="56"/>
      <c r="BJ16" s="56"/>
      <c r="BK16" s="56"/>
      <c r="BL16" s="56"/>
      <c r="BM16" s="485"/>
      <c r="BN16" s="56"/>
      <c r="BO16" s="56"/>
      <c r="BP16" s="56"/>
      <c r="BQ16" s="56"/>
      <c r="BR16" s="485"/>
      <c r="BS16" s="56"/>
      <c r="BT16" s="56"/>
      <c r="BU16" s="56"/>
      <c r="BV16" s="56"/>
      <c r="BW16" s="56"/>
      <c r="BX16" s="485"/>
      <c r="BY16" s="56"/>
      <c r="BZ16" s="56"/>
      <c r="CA16" s="56"/>
      <c r="CB16" s="56"/>
      <c r="CC16" s="485"/>
      <c r="CD16" s="56"/>
      <c r="CE16" s="56"/>
      <c r="CF16" s="56"/>
      <c r="CG16" s="56"/>
      <c r="CH16" s="485"/>
      <c r="CI16" s="56"/>
      <c r="CJ16" s="56"/>
      <c r="CK16" s="56"/>
      <c r="CL16" s="56"/>
      <c r="CM16" s="485"/>
      <c r="CN16" s="56"/>
      <c r="CO16" s="56"/>
      <c r="CP16" s="56"/>
      <c r="CQ16" s="56"/>
      <c r="CR16" s="485"/>
      <c r="CS16" s="56"/>
      <c r="CT16" s="56"/>
      <c r="CU16" s="56"/>
      <c r="CV16" s="56"/>
      <c r="CW16" s="485"/>
      <c r="CX16" s="56"/>
      <c r="CY16" s="56"/>
      <c r="CZ16" s="56"/>
      <c r="DA16" s="56"/>
      <c r="DB16" s="485"/>
      <c r="DC16" s="56"/>
      <c r="DD16" s="56"/>
      <c r="DE16" s="56"/>
      <c r="DF16" s="56"/>
      <c r="DG16" s="485"/>
      <c r="DH16" s="56"/>
      <c r="DI16" s="56"/>
      <c r="DJ16" s="56"/>
      <c r="DK16" s="56"/>
      <c r="DL16" s="485"/>
      <c r="DM16" s="56"/>
      <c r="DN16" s="56"/>
      <c r="DO16" s="56"/>
      <c r="DP16" s="56"/>
      <c r="DQ16" s="485"/>
      <c r="DR16" s="56"/>
      <c r="DS16" s="56"/>
      <c r="DT16" s="56"/>
      <c r="DU16" s="56"/>
      <c r="DV16" s="485"/>
      <c r="DW16" s="56"/>
      <c r="DX16" s="56"/>
      <c r="DY16" s="56"/>
      <c r="DZ16" s="56"/>
      <c r="EA16" s="485"/>
      <c r="EB16" s="56"/>
      <c r="EC16" s="56"/>
      <c r="ED16" s="56"/>
      <c r="EE16" s="56"/>
      <c r="EF16" s="485"/>
      <c r="EG16" s="56"/>
      <c r="EH16" s="56"/>
      <c r="EI16" s="56"/>
      <c r="EJ16" s="56"/>
      <c r="EK16" s="144"/>
    </row>
    <row r="17" spans="4:141" ht="12.75" hidden="1" customHeight="1" x14ac:dyDescent="0.3">
      <c r="D17" s="144" t="s">
        <v>482</v>
      </c>
      <c r="E17" s="400"/>
      <c r="G17" s="56">
        <v>0</v>
      </c>
      <c r="H17" s="56"/>
      <c r="I17" s="56"/>
      <c r="J17" s="485"/>
      <c r="K17" s="56"/>
      <c r="L17" s="56">
        <v>0</v>
      </c>
      <c r="M17" s="56"/>
      <c r="N17" s="56"/>
      <c r="O17" s="485"/>
      <c r="P17" s="56"/>
      <c r="Q17" s="56">
        <v>0</v>
      </c>
      <c r="R17" s="56"/>
      <c r="S17" s="56"/>
      <c r="T17" s="485"/>
      <c r="U17" s="56"/>
      <c r="V17" s="56">
        <v>0</v>
      </c>
      <c r="W17" s="56"/>
      <c r="X17" s="56"/>
      <c r="Y17" s="485"/>
      <c r="Z17" s="56"/>
      <c r="AA17" s="56">
        <v>0</v>
      </c>
      <c r="AB17" s="56"/>
      <c r="AC17" s="56"/>
      <c r="AD17" s="485"/>
      <c r="AE17" s="56"/>
      <c r="AF17" s="56">
        <v>0</v>
      </c>
      <c r="AG17" s="56"/>
      <c r="AH17" s="56"/>
      <c r="AI17" s="485"/>
      <c r="AJ17" s="56"/>
      <c r="AK17" s="56">
        <v>0</v>
      </c>
      <c r="AL17" s="56"/>
      <c r="AM17" s="56"/>
      <c r="AN17" s="485"/>
      <c r="AO17" s="56"/>
      <c r="AP17" s="56">
        <v>0</v>
      </c>
      <c r="AQ17" s="56"/>
      <c r="AR17" s="56"/>
      <c r="AS17" s="485"/>
      <c r="AT17" s="56"/>
      <c r="AU17" s="56">
        <v>0</v>
      </c>
      <c r="AV17" s="56"/>
      <c r="AW17" s="56"/>
      <c r="AX17" s="485"/>
      <c r="AY17" s="56"/>
      <c r="AZ17" s="56">
        <v>0</v>
      </c>
      <c r="BA17" s="56"/>
      <c r="BB17" s="56"/>
      <c r="BC17" s="485"/>
      <c r="BD17" s="56"/>
      <c r="BE17" s="56">
        <v>0</v>
      </c>
      <c r="BF17" s="56"/>
      <c r="BG17" s="56"/>
      <c r="BH17" s="485"/>
      <c r="BI17" s="56"/>
      <c r="BJ17" s="56">
        <v>0</v>
      </c>
      <c r="BK17" s="56"/>
      <c r="BL17" s="56"/>
      <c r="BM17" s="485"/>
      <c r="BN17" s="56"/>
      <c r="BO17" s="56">
        <v>0</v>
      </c>
      <c r="BP17" s="56"/>
      <c r="BQ17" s="56"/>
      <c r="BR17" s="485"/>
      <c r="BS17" s="56"/>
      <c r="BT17" s="56">
        <v>0</v>
      </c>
      <c r="BU17" s="56"/>
      <c r="BV17" s="56"/>
      <c r="BW17" s="56"/>
      <c r="BX17" s="485"/>
      <c r="BY17" s="56"/>
      <c r="BZ17" s="56">
        <v>0</v>
      </c>
      <c r="CA17" s="56"/>
      <c r="CB17" s="56"/>
      <c r="CC17" s="485"/>
      <c r="CD17" s="56"/>
      <c r="CE17" s="56">
        <v>0</v>
      </c>
      <c r="CF17" s="56"/>
      <c r="CG17" s="56"/>
      <c r="CH17" s="485"/>
      <c r="CI17" s="56"/>
      <c r="CJ17" s="56">
        <v>0</v>
      </c>
      <c r="CK17" s="56"/>
      <c r="CL17" s="56"/>
      <c r="CM17" s="485"/>
      <c r="CN17" s="56"/>
      <c r="CO17" s="56">
        <v>0</v>
      </c>
      <c r="CP17" s="56"/>
      <c r="CQ17" s="56"/>
      <c r="CR17" s="485"/>
      <c r="CS17" s="56"/>
      <c r="CT17" s="56">
        <v>0</v>
      </c>
      <c r="CU17" s="56"/>
      <c r="CV17" s="56"/>
      <c r="CW17" s="485"/>
      <c r="CX17" s="56"/>
      <c r="CY17" s="56">
        <v>0</v>
      </c>
      <c r="CZ17" s="56"/>
      <c r="DA17" s="56"/>
      <c r="DB17" s="485"/>
      <c r="DC17" s="56"/>
      <c r="DD17" s="56">
        <v>0</v>
      </c>
      <c r="DE17" s="56"/>
      <c r="DF17" s="56"/>
      <c r="DG17" s="485"/>
      <c r="DH17" s="56"/>
      <c r="DI17" s="56">
        <v>0</v>
      </c>
      <c r="DJ17" s="56"/>
      <c r="DK17" s="56"/>
      <c r="DL17" s="485"/>
      <c r="DM17" s="56"/>
      <c r="DN17" s="56">
        <v>0</v>
      </c>
      <c r="DO17" s="56"/>
      <c r="DP17" s="56"/>
      <c r="DQ17" s="485"/>
      <c r="DR17" s="56"/>
      <c r="DS17" s="56">
        <v>0</v>
      </c>
      <c r="DT17" s="56"/>
      <c r="DU17" s="56"/>
      <c r="DV17" s="485"/>
      <c r="DW17" s="56"/>
      <c r="DX17" s="56">
        <v>0</v>
      </c>
      <c r="DY17" s="56"/>
      <c r="DZ17" s="56"/>
      <c r="EA17" s="485"/>
      <c r="EB17" s="56"/>
      <c r="EC17" s="56">
        <v>0</v>
      </c>
      <c r="ED17" s="56"/>
      <c r="EE17" s="56"/>
      <c r="EF17" s="485"/>
      <c r="EG17" s="56"/>
      <c r="EH17" s="56">
        <v>0</v>
      </c>
      <c r="EI17" s="56"/>
      <c r="EJ17" s="56"/>
      <c r="EK17" s="144"/>
    </row>
    <row r="18" spans="4:141" ht="12.75" hidden="1" customHeight="1" x14ac:dyDescent="0.3">
      <c r="D18" s="144" t="s">
        <v>362</v>
      </c>
      <c r="E18" s="400"/>
      <c r="F18" s="406"/>
      <c r="G18" s="483">
        <v>0</v>
      </c>
      <c r="H18" s="484"/>
      <c r="I18" s="56"/>
      <c r="J18" s="485"/>
      <c r="K18" s="486"/>
      <c r="L18" s="483">
        <v>0</v>
      </c>
      <c r="M18" s="484"/>
      <c r="N18" s="56"/>
      <c r="O18" s="485"/>
      <c r="P18" s="486"/>
      <c r="Q18" s="483">
        <v>0</v>
      </c>
      <c r="R18" s="484"/>
      <c r="S18" s="56"/>
      <c r="T18" s="485"/>
      <c r="U18" s="486"/>
      <c r="V18" s="483">
        <v>0</v>
      </c>
      <c r="W18" s="484"/>
      <c r="X18" s="56"/>
      <c r="Y18" s="485"/>
      <c r="Z18" s="486"/>
      <c r="AA18" s="483">
        <v>0</v>
      </c>
      <c r="AB18" s="484"/>
      <c r="AC18" s="56"/>
      <c r="AD18" s="485"/>
      <c r="AE18" s="486"/>
      <c r="AF18" s="483">
        <v>0</v>
      </c>
      <c r="AG18" s="484"/>
      <c r="AH18" s="56"/>
      <c r="AI18" s="485"/>
      <c r="AJ18" s="486"/>
      <c r="AK18" s="483">
        <v>0</v>
      </c>
      <c r="AL18" s="484"/>
      <c r="AM18" s="56"/>
      <c r="AN18" s="485"/>
      <c r="AO18" s="486"/>
      <c r="AP18" s="483">
        <v>0</v>
      </c>
      <c r="AQ18" s="484"/>
      <c r="AR18" s="56"/>
      <c r="AS18" s="485"/>
      <c r="AT18" s="486"/>
      <c r="AU18" s="483">
        <v>0</v>
      </c>
      <c r="AV18" s="484"/>
      <c r="AW18" s="56"/>
      <c r="AX18" s="485"/>
      <c r="AY18" s="486"/>
      <c r="AZ18" s="483">
        <v>0</v>
      </c>
      <c r="BA18" s="484"/>
      <c r="BB18" s="56"/>
      <c r="BC18" s="485"/>
      <c r="BD18" s="486"/>
      <c r="BE18" s="483">
        <v>0</v>
      </c>
      <c r="BF18" s="484"/>
      <c r="BG18" s="56"/>
      <c r="BH18" s="485"/>
      <c r="BI18" s="486"/>
      <c r="BJ18" s="483">
        <v>0</v>
      </c>
      <c r="BK18" s="484"/>
      <c r="BL18" s="56"/>
      <c r="BM18" s="485"/>
      <c r="BN18" s="486"/>
      <c r="BO18" s="483">
        <v>0</v>
      </c>
      <c r="BP18" s="484"/>
      <c r="BQ18" s="56"/>
      <c r="BR18" s="485"/>
      <c r="BS18" s="486"/>
      <c r="BT18" s="483">
        <v>0</v>
      </c>
      <c r="BU18" s="484"/>
      <c r="BV18" s="56"/>
      <c r="BW18" s="56"/>
      <c r="BX18" s="485"/>
      <c r="BY18" s="486"/>
      <c r="BZ18" s="483">
        <v>0</v>
      </c>
      <c r="CA18" s="484"/>
      <c r="CB18" s="56"/>
      <c r="CC18" s="485"/>
      <c r="CD18" s="486"/>
      <c r="CE18" s="483">
        <v>0</v>
      </c>
      <c r="CF18" s="484"/>
      <c r="CG18" s="56"/>
      <c r="CH18" s="485"/>
      <c r="CI18" s="486"/>
      <c r="CJ18" s="483">
        <v>0</v>
      </c>
      <c r="CK18" s="484"/>
      <c r="CL18" s="56"/>
      <c r="CM18" s="485"/>
      <c r="CN18" s="486"/>
      <c r="CO18" s="483">
        <v>0</v>
      </c>
      <c r="CP18" s="484"/>
      <c r="CQ18" s="56"/>
      <c r="CR18" s="485"/>
      <c r="CS18" s="486"/>
      <c r="CT18" s="483">
        <v>0</v>
      </c>
      <c r="CU18" s="484"/>
      <c r="CV18" s="56"/>
      <c r="CW18" s="485"/>
      <c r="CX18" s="486"/>
      <c r="CY18" s="483">
        <v>0</v>
      </c>
      <c r="CZ18" s="484"/>
      <c r="DA18" s="56"/>
      <c r="DB18" s="485"/>
      <c r="DC18" s="486"/>
      <c r="DD18" s="483">
        <v>0</v>
      </c>
      <c r="DE18" s="484"/>
      <c r="DF18" s="56"/>
      <c r="DG18" s="485"/>
      <c r="DH18" s="486"/>
      <c r="DI18" s="483">
        <v>0</v>
      </c>
      <c r="DJ18" s="484"/>
      <c r="DK18" s="56"/>
      <c r="DL18" s="485"/>
      <c r="DM18" s="486"/>
      <c r="DN18" s="483">
        <v>0</v>
      </c>
      <c r="DO18" s="484"/>
      <c r="DP18" s="56"/>
      <c r="DQ18" s="485"/>
      <c r="DR18" s="486"/>
      <c r="DS18" s="483">
        <v>0</v>
      </c>
      <c r="DT18" s="484"/>
      <c r="DU18" s="56"/>
      <c r="DV18" s="485"/>
      <c r="DW18" s="486"/>
      <c r="DX18" s="483">
        <v>0</v>
      </c>
      <c r="DY18" s="484"/>
      <c r="DZ18" s="56"/>
      <c r="EA18" s="485"/>
      <c r="EB18" s="486"/>
      <c r="EC18" s="483">
        <v>0</v>
      </c>
      <c r="ED18" s="484"/>
      <c r="EE18" s="56"/>
      <c r="EF18" s="485"/>
      <c r="EG18" s="486"/>
      <c r="EH18" s="483">
        <v>0</v>
      </c>
      <c r="EI18" s="484"/>
      <c r="EJ18" s="56"/>
      <c r="EK18" s="144"/>
    </row>
    <row r="19" spans="4:141" ht="12.75" hidden="1" customHeight="1" x14ac:dyDescent="0.3">
      <c r="D19" s="144" t="s">
        <v>365</v>
      </c>
      <c r="E19" s="400"/>
      <c r="F19" s="400"/>
      <c r="G19" s="56">
        <v>0</v>
      </c>
      <c r="H19" s="55"/>
      <c r="I19" s="56"/>
      <c r="J19" s="485"/>
      <c r="K19" s="485"/>
      <c r="L19" s="56">
        <v>0</v>
      </c>
      <c r="M19" s="55"/>
      <c r="N19" s="56"/>
      <c r="O19" s="485"/>
      <c r="P19" s="485"/>
      <c r="Q19" s="56">
        <v>0</v>
      </c>
      <c r="R19" s="55"/>
      <c r="S19" s="56"/>
      <c r="T19" s="485"/>
      <c r="U19" s="485"/>
      <c r="V19" s="56">
        <v>0</v>
      </c>
      <c r="W19" s="55"/>
      <c r="X19" s="56"/>
      <c r="Y19" s="485"/>
      <c r="Z19" s="485"/>
      <c r="AA19" s="56">
        <v>0</v>
      </c>
      <c r="AB19" s="55"/>
      <c r="AC19" s="56"/>
      <c r="AD19" s="485"/>
      <c r="AE19" s="485"/>
      <c r="AF19" s="56">
        <v>0</v>
      </c>
      <c r="AG19" s="55"/>
      <c r="AH19" s="56"/>
      <c r="AI19" s="485"/>
      <c r="AJ19" s="485"/>
      <c r="AK19" s="56">
        <v>0</v>
      </c>
      <c r="AL19" s="55"/>
      <c r="AM19" s="56"/>
      <c r="AN19" s="485"/>
      <c r="AO19" s="485"/>
      <c r="AP19" s="56">
        <v>0</v>
      </c>
      <c r="AQ19" s="55"/>
      <c r="AR19" s="56"/>
      <c r="AS19" s="485"/>
      <c r="AT19" s="485"/>
      <c r="AU19" s="56">
        <v>0</v>
      </c>
      <c r="AV19" s="55"/>
      <c r="AW19" s="56"/>
      <c r="AX19" s="485"/>
      <c r="AY19" s="485"/>
      <c r="AZ19" s="56">
        <v>0</v>
      </c>
      <c r="BA19" s="55"/>
      <c r="BB19" s="56"/>
      <c r="BC19" s="485"/>
      <c r="BD19" s="485"/>
      <c r="BE19" s="56">
        <v>0</v>
      </c>
      <c r="BF19" s="55"/>
      <c r="BG19" s="56"/>
      <c r="BH19" s="485"/>
      <c r="BI19" s="485"/>
      <c r="BJ19" s="56">
        <v>0</v>
      </c>
      <c r="BK19" s="55"/>
      <c r="BL19" s="56"/>
      <c r="BM19" s="485"/>
      <c r="BN19" s="485"/>
      <c r="BO19" s="56">
        <v>0</v>
      </c>
      <c r="BP19" s="55"/>
      <c r="BQ19" s="56"/>
      <c r="BR19" s="485"/>
      <c r="BS19" s="485"/>
      <c r="BT19" s="56">
        <v>0</v>
      </c>
      <c r="BU19" s="55"/>
      <c r="BV19" s="56"/>
      <c r="BW19" s="56"/>
      <c r="BX19" s="485"/>
      <c r="BY19" s="485"/>
      <c r="BZ19" s="56">
        <v>0</v>
      </c>
      <c r="CA19" s="55"/>
      <c r="CB19" s="56"/>
      <c r="CC19" s="485"/>
      <c r="CD19" s="485"/>
      <c r="CE19" s="56">
        <v>0</v>
      </c>
      <c r="CF19" s="55"/>
      <c r="CG19" s="56"/>
      <c r="CH19" s="485"/>
      <c r="CI19" s="485"/>
      <c r="CJ19" s="56">
        <v>0</v>
      </c>
      <c r="CK19" s="55"/>
      <c r="CL19" s="56"/>
      <c r="CM19" s="485"/>
      <c r="CN19" s="485"/>
      <c r="CO19" s="56">
        <v>0</v>
      </c>
      <c r="CP19" s="55"/>
      <c r="CQ19" s="56"/>
      <c r="CR19" s="485"/>
      <c r="CS19" s="485"/>
      <c r="CT19" s="56">
        <v>0</v>
      </c>
      <c r="CU19" s="55"/>
      <c r="CV19" s="56"/>
      <c r="CW19" s="485"/>
      <c r="CX19" s="485"/>
      <c r="CY19" s="56">
        <v>0</v>
      </c>
      <c r="CZ19" s="55"/>
      <c r="DA19" s="56"/>
      <c r="DB19" s="485"/>
      <c r="DC19" s="485"/>
      <c r="DD19" s="56">
        <v>0</v>
      </c>
      <c r="DE19" s="55"/>
      <c r="DF19" s="56"/>
      <c r="DG19" s="485"/>
      <c r="DH19" s="485"/>
      <c r="DI19" s="56">
        <v>0</v>
      </c>
      <c r="DJ19" s="55"/>
      <c r="DK19" s="56"/>
      <c r="DL19" s="485"/>
      <c r="DM19" s="485"/>
      <c r="DN19" s="56">
        <v>0</v>
      </c>
      <c r="DO19" s="55"/>
      <c r="DP19" s="56"/>
      <c r="DQ19" s="485"/>
      <c r="DR19" s="485"/>
      <c r="DS19" s="56">
        <v>0</v>
      </c>
      <c r="DT19" s="55"/>
      <c r="DU19" s="56"/>
      <c r="DV19" s="485"/>
      <c r="DW19" s="485"/>
      <c r="DX19" s="56">
        <v>0</v>
      </c>
      <c r="DY19" s="55"/>
      <c r="DZ19" s="56"/>
      <c r="EA19" s="485"/>
      <c r="EB19" s="485"/>
      <c r="EC19" s="56">
        <v>0</v>
      </c>
      <c r="ED19" s="55"/>
      <c r="EE19" s="56"/>
      <c r="EF19" s="485"/>
      <c r="EG19" s="485"/>
      <c r="EH19" s="56">
        <v>0</v>
      </c>
      <c r="EI19" s="55"/>
      <c r="EJ19" s="56"/>
      <c r="EK19" s="144"/>
    </row>
    <row r="20" spans="4:141" ht="12.75" hidden="1" customHeight="1" x14ac:dyDescent="0.3">
      <c r="D20" s="144" t="s">
        <v>382</v>
      </c>
      <c r="E20" s="400"/>
      <c r="F20" s="420"/>
      <c r="G20" s="121">
        <v>0</v>
      </c>
      <c r="H20" s="120"/>
      <c r="I20" s="56"/>
      <c r="J20" s="485"/>
      <c r="K20" s="494"/>
      <c r="L20" s="121">
        <v>0</v>
      </c>
      <c r="M20" s="120"/>
      <c r="N20" s="56"/>
      <c r="O20" s="485"/>
      <c r="P20" s="494"/>
      <c r="Q20" s="121">
        <v>0</v>
      </c>
      <c r="R20" s="120"/>
      <c r="S20" s="56"/>
      <c r="T20" s="485"/>
      <c r="U20" s="494"/>
      <c r="V20" s="121">
        <v>0</v>
      </c>
      <c r="W20" s="120"/>
      <c r="X20" s="56"/>
      <c r="Y20" s="485"/>
      <c r="Z20" s="494"/>
      <c r="AA20" s="121">
        <v>0</v>
      </c>
      <c r="AB20" s="120"/>
      <c r="AC20" s="56"/>
      <c r="AD20" s="485"/>
      <c r="AE20" s="494"/>
      <c r="AF20" s="121">
        <v>0</v>
      </c>
      <c r="AG20" s="120"/>
      <c r="AH20" s="56"/>
      <c r="AI20" s="485"/>
      <c r="AJ20" s="494"/>
      <c r="AK20" s="121">
        <v>0</v>
      </c>
      <c r="AL20" s="120"/>
      <c r="AM20" s="56"/>
      <c r="AN20" s="485"/>
      <c r="AO20" s="494"/>
      <c r="AP20" s="121">
        <v>0</v>
      </c>
      <c r="AQ20" s="120"/>
      <c r="AR20" s="56"/>
      <c r="AS20" s="485"/>
      <c r="AT20" s="494"/>
      <c r="AU20" s="121">
        <v>0</v>
      </c>
      <c r="AV20" s="120"/>
      <c r="AW20" s="56"/>
      <c r="AX20" s="485"/>
      <c r="AY20" s="494"/>
      <c r="AZ20" s="121">
        <v>0</v>
      </c>
      <c r="BA20" s="120"/>
      <c r="BB20" s="56"/>
      <c r="BC20" s="485"/>
      <c r="BD20" s="494"/>
      <c r="BE20" s="121">
        <v>0</v>
      </c>
      <c r="BF20" s="120"/>
      <c r="BG20" s="56"/>
      <c r="BH20" s="485"/>
      <c r="BI20" s="494"/>
      <c r="BJ20" s="121">
        <v>0</v>
      </c>
      <c r="BK20" s="120"/>
      <c r="BL20" s="56"/>
      <c r="BM20" s="485"/>
      <c r="BN20" s="494"/>
      <c r="BO20" s="121">
        <v>0</v>
      </c>
      <c r="BP20" s="120"/>
      <c r="BQ20" s="56"/>
      <c r="BR20" s="485"/>
      <c r="BS20" s="494"/>
      <c r="BT20" s="121">
        <v>0</v>
      </c>
      <c r="BU20" s="120"/>
      <c r="BV20" s="56"/>
      <c r="BW20" s="56"/>
      <c r="BX20" s="485"/>
      <c r="BY20" s="494"/>
      <c r="BZ20" s="121">
        <v>0</v>
      </c>
      <c r="CA20" s="120"/>
      <c r="CB20" s="56"/>
      <c r="CC20" s="485"/>
      <c r="CD20" s="494"/>
      <c r="CE20" s="121">
        <v>0</v>
      </c>
      <c r="CF20" s="120"/>
      <c r="CG20" s="56"/>
      <c r="CH20" s="485"/>
      <c r="CI20" s="494"/>
      <c r="CJ20" s="121">
        <v>0</v>
      </c>
      <c r="CK20" s="120"/>
      <c r="CL20" s="56"/>
      <c r="CM20" s="485"/>
      <c r="CN20" s="494"/>
      <c r="CO20" s="121">
        <v>0</v>
      </c>
      <c r="CP20" s="120"/>
      <c r="CQ20" s="56"/>
      <c r="CR20" s="485"/>
      <c r="CS20" s="494"/>
      <c r="CT20" s="121">
        <v>0</v>
      </c>
      <c r="CU20" s="120"/>
      <c r="CV20" s="56"/>
      <c r="CW20" s="485"/>
      <c r="CX20" s="494"/>
      <c r="CY20" s="121">
        <v>0</v>
      </c>
      <c r="CZ20" s="120"/>
      <c r="DA20" s="56"/>
      <c r="DB20" s="485"/>
      <c r="DC20" s="494"/>
      <c r="DD20" s="121">
        <v>0</v>
      </c>
      <c r="DE20" s="120"/>
      <c r="DF20" s="56"/>
      <c r="DG20" s="485"/>
      <c r="DH20" s="494"/>
      <c r="DI20" s="121">
        <v>0</v>
      </c>
      <c r="DJ20" s="120"/>
      <c r="DK20" s="56"/>
      <c r="DL20" s="485"/>
      <c r="DM20" s="494"/>
      <c r="DN20" s="121">
        <v>0</v>
      </c>
      <c r="DO20" s="120"/>
      <c r="DP20" s="56"/>
      <c r="DQ20" s="485"/>
      <c r="DR20" s="494"/>
      <c r="DS20" s="121">
        <v>0</v>
      </c>
      <c r="DT20" s="120"/>
      <c r="DU20" s="56"/>
      <c r="DV20" s="485"/>
      <c r="DW20" s="494"/>
      <c r="DX20" s="121">
        <v>0</v>
      </c>
      <c r="DY20" s="120"/>
      <c r="DZ20" s="56"/>
      <c r="EA20" s="485"/>
      <c r="EB20" s="494"/>
      <c r="EC20" s="121">
        <v>0</v>
      </c>
      <c r="ED20" s="120"/>
      <c r="EE20" s="56"/>
      <c r="EF20" s="485"/>
      <c r="EG20" s="494"/>
      <c r="EH20" s="121">
        <v>0</v>
      </c>
      <c r="EI20" s="120"/>
      <c r="EJ20" s="56"/>
      <c r="EK20" s="144"/>
    </row>
    <row r="21" spans="4:141" ht="12.75" hidden="1" customHeight="1" x14ac:dyDescent="0.3">
      <c r="D21" s="144"/>
      <c r="E21" s="400"/>
      <c r="G21" s="56"/>
      <c r="H21" s="56"/>
      <c r="I21" s="56"/>
      <c r="J21" s="485"/>
      <c r="K21" s="56"/>
      <c r="L21" s="56"/>
      <c r="M21" s="56"/>
      <c r="N21" s="56"/>
      <c r="O21" s="485"/>
      <c r="P21" s="56"/>
      <c r="Q21" s="56"/>
      <c r="R21" s="56"/>
      <c r="S21" s="56"/>
      <c r="T21" s="485"/>
      <c r="U21" s="56"/>
      <c r="V21" s="56"/>
      <c r="W21" s="56"/>
      <c r="X21" s="56"/>
      <c r="Y21" s="485"/>
      <c r="Z21" s="56"/>
      <c r="AA21" s="56"/>
      <c r="AB21" s="56"/>
      <c r="AC21" s="56"/>
      <c r="AD21" s="485"/>
      <c r="AE21" s="56"/>
      <c r="AF21" s="56"/>
      <c r="AG21" s="56"/>
      <c r="AH21" s="56"/>
      <c r="AI21" s="485"/>
      <c r="AJ21" s="56"/>
      <c r="AK21" s="56"/>
      <c r="AL21" s="56"/>
      <c r="AM21" s="56"/>
      <c r="AN21" s="485"/>
      <c r="AO21" s="56"/>
      <c r="AP21" s="56"/>
      <c r="AQ21" s="56"/>
      <c r="AR21" s="56"/>
      <c r="AS21" s="485"/>
      <c r="AT21" s="56"/>
      <c r="AU21" s="56"/>
      <c r="AV21" s="56"/>
      <c r="AW21" s="56"/>
      <c r="AX21" s="485"/>
      <c r="AY21" s="56"/>
      <c r="AZ21" s="56"/>
      <c r="BA21" s="56"/>
      <c r="BB21" s="56"/>
      <c r="BC21" s="485"/>
      <c r="BD21" s="56"/>
      <c r="BE21" s="56"/>
      <c r="BF21" s="56"/>
      <c r="BG21" s="56"/>
      <c r="BH21" s="485"/>
      <c r="BI21" s="56"/>
      <c r="BJ21" s="56"/>
      <c r="BK21" s="56"/>
      <c r="BL21" s="56"/>
      <c r="BM21" s="485"/>
      <c r="BN21" s="56"/>
      <c r="BO21" s="56"/>
      <c r="BP21" s="56"/>
      <c r="BQ21" s="56"/>
      <c r="BR21" s="485"/>
      <c r="BS21" s="56"/>
      <c r="BT21" s="56"/>
      <c r="BU21" s="56"/>
      <c r="BV21" s="56"/>
      <c r="BW21" s="56"/>
      <c r="BX21" s="485"/>
      <c r="BY21" s="56"/>
      <c r="BZ21" s="56"/>
      <c r="CA21" s="56"/>
      <c r="CB21" s="56"/>
      <c r="CC21" s="485"/>
      <c r="CD21" s="56"/>
      <c r="CE21" s="56"/>
      <c r="CF21" s="56"/>
      <c r="CG21" s="56"/>
      <c r="CH21" s="485"/>
      <c r="CI21" s="56"/>
      <c r="CJ21" s="56"/>
      <c r="CK21" s="56"/>
      <c r="CL21" s="56"/>
      <c r="CM21" s="485"/>
      <c r="CN21" s="56"/>
      <c r="CO21" s="56"/>
      <c r="CP21" s="56"/>
      <c r="CQ21" s="56"/>
      <c r="CR21" s="485"/>
      <c r="CS21" s="56"/>
      <c r="CT21" s="56"/>
      <c r="CU21" s="56"/>
      <c r="CV21" s="56"/>
      <c r="CW21" s="485"/>
      <c r="CX21" s="56"/>
      <c r="CY21" s="56"/>
      <c r="CZ21" s="56"/>
      <c r="DA21" s="56"/>
      <c r="DB21" s="485"/>
      <c r="DC21" s="56"/>
      <c r="DD21" s="56"/>
      <c r="DE21" s="56"/>
      <c r="DF21" s="56"/>
      <c r="DG21" s="485"/>
      <c r="DH21" s="56"/>
      <c r="DI21" s="56"/>
      <c r="DJ21" s="56"/>
      <c r="DK21" s="56"/>
      <c r="DL21" s="485"/>
      <c r="DM21" s="56"/>
      <c r="DN21" s="56"/>
      <c r="DO21" s="56"/>
      <c r="DP21" s="56"/>
      <c r="DQ21" s="485"/>
      <c r="DR21" s="56"/>
      <c r="DS21" s="56"/>
      <c r="DT21" s="56"/>
      <c r="DU21" s="56"/>
      <c r="DV21" s="485"/>
      <c r="DW21" s="56"/>
      <c r="DX21" s="56"/>
      <c r="DY21" s="56"/>
      <c r="DZ21" s="56"/>
      <c r="EA21" s="485"/>
      <c r="EB21" s="56"/>
      <c r="EC21" s="56"/>
      <c r="ED21" s="56"/>
      <c r="EE21" s="56"/>
      <c r="EF21" s="485"/>
      <c r="EG21" s="56"/>
      <c r="EH21" s="56"/>
      <c r="EI21" s="56"/>
      <c r="EJ21" s="56"/>
      <c r="EK21" s="144"/>
    </row>
    <row r="22" spans="4:141" ht="12.75" hidden="1" customHeight="1" x14ac:dyDescent="0.3">
      <c r="D22" s="144" t="s">
        <v>483</v>
      </c>
      <c r="E22" s="400"/>
      <c r="G22" s="56">
        <v>0</v>
      </c>
      <c r="H22" s="56"/>
      <c r="I22" s="56"/>
      <c r="J22" s="485"/>
      <c r="K22" s="56"/>
      <c r="L22" s="56">
        <v>0</v>
      </c>
      <c r="M22" s="56"/>
      <c r="N22" s="56"/>
      <c r="O22" s="485"/>
      <c r="P22" s="56"/>
      <c r="Q22" s="56">
        <v>0</v>
      </c>
      <c r="R22" s="56"/>
      <c r="S22" s="56"/>
      <c r="T22" s="485"/>
      <c r="U22" s="56"/>
      <c r="V22" s="56">
        <v>0</v>
      </c>
      <c r="W22" s="56"/>
      <c r="X22" s="56"/>
      <c r="Y22" s="485"/>
      <c r="Z22" s="56"/>
      <c r="AA22" s="56">
        <v>0</v>
      </c>
      <c r="AB22" s="56"/>
      <c r="AC22" s="56"/>
      <c r="AD22" s="485"/>
      <c r="AE22" s="56"/>
      <c r="AF22" s="56">
        <v>0</v>
      </c>
      <c r="AG22" s="56"/>
      <c r="AH22" s="56"/>
      <c r="AI22" s="485"/>
      <c r="AJ22" s="56"/>
      <c r="AK22" s="56">
        <v>0</v>
      </c>
      <c r="AL22" s="56"/>
      <c r="AM22" s="56"/>
      <c r="AN22" s="485"/>
      <c r="AO22" s="56"/>
      <c r="AP22" s="56">
        <v>0</v>
      </c>
      <c r="AQ22" s="56"/>
      <c r="AR22" s="56"/>
      <c r="AS22" s="485"/>
      <c r="AT22" s="56"/>
      <c r="AU22" s="56">
        <v>0</v>
      </c>
      <c r="AV22" s="56"/>
      <c r="AW22" s="56"/>
      <c r="AX22" s="485"/>
      <c r="AY22" s="56"/>
      <c r="AZ22" s="56">
        <v>0</v>
      </c>
      <c r="BA22" s="56"/>
      <c r="BB22" s="56"/>
      <c r="BC22" s="485"/>
      <c r="BD22" s="56"/>
      <c r="BE22" s="56">
        <v>0</v>
      </c>
      <c r="BF22" s="56"/>
      <c r="BG22" s="56"/>
      <c r="BH22" s="485"/>
      <c r="BI22" s="56"/>
      <c r="BJ22" s="56">
        <v>0</v>
      </c>
      <c r="BK22" s="56"/>
      <c r="BL22" s="56"/>
      <c r="BM22" s="485"/>
      <c r="BN22" s="56"/>
      <c r="BO22" s="56">
        <v>0</v>
      </c>
      <c r="BP22" s="56"/>
      <c r="BQ22" s="56"/>
      <c r="BR22" s="485"/>
      <c r="BS22" s="56"/>
      <c r="BT22" s="56">
        <v>0</v>
      </c>
      <c r="BU22" s="56"/>
      <c r="BV22" s="56"/>
      <c r="BW22" s="56"/>
      <c r="BX22" s="485"/>
      <c r="BY22" s="56"/>
      <c r="BZ22" s="56">
        <v>0</v>
      </c>
      <c r="CA22" s="56"/>
      <c r="CB22" s="56"/>
      <c r="CC22" s="485"/>
      <c r="CD22" s="56"/>
      <c r="CE22" s="56">
        <v>0</v>
      </c>
      <c r="CF22" s="56"/>
      <c r="CG22" s="56"/>
      <c r="CH22" s="485"/>
      <c r="CI22" s="56"/>
      <c r="CJ22" s="56">
        <v>0</v>
      </c>
      <c r="CK22" s="56"/>
      <c r="CL22" s="56"/>
      <c r="CM22" s="485"/>
      <c r="CN22" s="56"/>
      <c r="CO22" s="56">
        <v>0</v>
      </c>
      <c r="CP22" s="56"/>
      <c r="CQ22" s="56"/>
      <c r="CR22" s="485"/>
      <c r="CS22" s="56"/>
      <c r="CT22" s="56">
        <v>0</v>
      </c>
      <c r="CU22" s="56"/>
      <c r="CV22" s="56"/>
      <c r="CW22" s="485"/>
      <c r="CX22" s="56"/>
      <c r="CY22" s="56">
        <v>0</v>
      </c>
      <c r="CZ22" s="56"/>
      <c r="DA22" s="56"/>
      <c r="DB22" s="485"/>
      <c r="DC22" s="56"/>
      <c r="DD22" s="56">
        <v>0</v>
      </c>
      <c r="DE22" s="56"/>
      <c r="DF22" s="56"/>
      <c r="DG22" s="485"/>
      <c r="DH22" s="56"/>
      <c r="DI22" s="56">
        <v>0</v>
      </c>
      <c r="DJ22" s="56"/>
      <c r="DK22" s="56"/>
      <c r="DL22" s="485"/>
      <c r="DM22" s="56"/>
      <c r="DN22" s="56">
        <v>0</v>
      </c>
      <c r="DO22" s="56"/>
      <c r="DP22" s="56"/>
      <c r="DQ22" s="485"/>
      <c r="DR22" s="56"/>
      <c r="DS22" s="56">
        <v>0</v>
      </c>
      <c r="DT22" s="56"/>
      <c r="DU22" s="56"/>
      <c r="DV22" s="485"/>
      <c r="DW22" s="56"/>
      <c r="DX22" s="56">
        <v>0</v>
      </c>
      <c r="DY22" s="56"/>
      <c r="DZ22" s="56"/>
      <c r="EA22" s="485"/>
      <c r="EB22" s="56"/>
      <c r="EC22" s="56">
        <v>0</v>
      </c>
      <c r="ED22" s="56"/>
      <c r="EE22" s="56"/>
      <c r="EF22" s="485"/>
      <c r="EG22" s="56"/>
      <c r="EH22" s="56">
        <v>0</v>
      </c>
      <c r="EI22" s="56"/>
      <c r="EJ22" s="56"/>
      <c r="EK22" s="144"/>
    </row>
    <row r="23" spans="4:141" ht="12.75" hidden="1" customHeight="1" x14ac:dyDescent="0.3">
      <c r="D23" s="144" t="s">
        <v>362</v>
      </c>
      <c r="E23" s="400"/>
      <c r="F23" s="486"/>
      <c r="G23" s="483">
        <v>0</v>
      </c>
      <c r="H23" s="484"/>
      <c r="I23" s="56"/>
      <c r="J23" s="485"/>
      <c r="K23" s="486"/>
      <c r="L23" s="483">
        <v>0</v>
      </c>
      <c r="M23" s="484"/>
      <c r="N23" s="56"/>
      <c r="O23" s="485"/>
      <c r="P23" s="486"/>
      <c r="Q23" s="483">
        <v>0</v>
      </c>
      <c r="R23" s="484"/>
      <c r="S23" s="56"/>
      <c r="T23" s="485"/>
      <c r="U23" s="486"/>
      <c r="V23" s="483">
        <v>0</v>
      </c>
      <c r="W23" s="484"/>
      <c r="X23" s="56"/>
      <c r="Y23" s="485"/>
      <c r="Z23" s="486"/>
      <c r="AA23" s="483">
        <v>0</v>
      </c>
      <c r="AB23" s="484"/>
      <c r="AC23" s="56"/>
      <c r="AD23" s="485"/>
      <c r="AE23" s="486"/>
      <c r="AF23" s="483">
        <v>0</v>
      </c>
      <c r="AG23" s="484"/>
      <c r="AH23" s="56"/>
      <c r="AI23" s="485"/>
      <c r="AJ23" s="486"/>
      <c r="AK23" s="483">
        <v>0</v>
      </c>
      <c r="AL23" s="484"/>
      <c r="AM23" s="56"/>
      <c r="AN23" s="485"/>
      <c r="AO23" s="486"/>
      <c r="AP23" s="483">
        <v>0</v>
      </c>
      <c r="AQ23" s="484"/>
      <c r="AR23" s="56"/>
      <c r="AS23" s="485"/>
      <c r="AT23" s="486"/>
      <c r="AU23" s="483">
        <v>0</v>
      </c>
      <c r="AV23" s="484"/>
      <c r="AW23" s="56"/>
      <c r="AX23" s="485"/>
      <c r="AY23" s="486"/>
      <c r="AZ23" s="483">
        <v>0</v>
      </c>
      <c r="BA23" s="484"/>
      <c r="BB23" s="56"/>
      <c r="BC23" s="485"/>
      <c r="BD23" s="486"/>
      <c r="BE23" s="483">
        <v>0</v>
      </c>
      <c r="BF23" s="484"/>
      <c r="BG23" s="56"/>
      <c r="BH23" s="485"/>
      <c r="BI23" s="486"/>
      <c r="BJ23" s="483">
        <v>0</v>
      </c>
      <c r="BK23" s="484"/>
      <c r="BL23" s="56"/>
      <c r="BM23" s="485"/>
      <c r="BN23" s="486"/>
      <c r="BO23" s="483">
        <v>0</v>
      </c>
      <c r="BP23" s="484"/>
      <c r="BQ23" s="56"/>
      <c r="BR23" s="485"/>
      <c r="BS23" s="486"/>
      <c r="BT23" s="483">
        <v>0</v>
      </c>
      <c r="BU23" s="484"/>
      <c r="BV23" s="56"/>
      <c r="BW23" s="56"/>
      <c r="BX23" s="485"/>
      <c r="BY23" s="486"/>
      <c r="BZ23" s="483">
        <v>0</v>
      </c>
      <c r="CA23" s="484"/>
      <c r="CB23" s="56"/>
      <c r="CC23" s="485"/>
      <c r="CD23" s="486"/>
      <c r="CE23" s="483">
        <v>0</v>
      </c>
      <c r="CF23" s="484"/>
      <c r="CG23" s="56"/>
      <c r="CH23" s="485"/>
      <c r="CI23" s="486"/>
      <c r="CJ23" s="483">
        <v>0</v>
      </c>
      <c r="CK23" s="484"/>
      <c r="CL23" s="56"/>
      <c r="CM23" s="485"/>
      <c r="CN23" s="486"/>
      <c r="CO23" s="483">
        <v>0</v>
      </c>
      <c r="CP23" s="484"/>
      <c r="CQ23" s="56"/>
      <c r="CR23" s="485"/>
      <c r="CS23" s="486"/>
      <c r="CT23" s="483">
        <v>0</v>
      </c>
      <c r="CU23" s="484"/>
      <c r="CV23" s="56"/>
      <c r="CW23" s="485"/>
      <c r="CX23" s="486"/>
      <c r="CY23" s="483">
        <v>0</v>
      </c>
      <c r="CZ23" s="484"/>
      <c r="DA23" s="56"/>
      <c r="DB23" s="485"/>
      <c r="DC23" s="486"/>
      <c r="DD23" s="483">
        <v>0</v>
      </c>
      <c r="DE23" s="484"/>
      <c r="DF23" s="56"/>
      <c r="DG23" s="485"/>
      <c r="DH23" s="486"/>
      <c r="DI23" s="483">
        <v>0</v>
      </c>
      <c r="DJ23" s="484"/>
      <c r="DK23" s="56"/>
      <c r="DL23" s="485"/>
      <c r="DM23" s="486"/>
      <c r="DN23" s="483">
        <v>0</v>
      </c>
      <c r="DO23" s="484"/>
      <c r="DP23" s="56"/>
      <c r="DQ23" s="485"/>
      <c r="DR23" s="486"/>
      <c r="DS23" s="483">
        <v>0</v>
      </c>
      <c r="DT23" s="484"/>
      <c r="DU23" s="56"/>
      <c r="DV23" s="485"/>
      <c r="DW23" s="486"/>
      <c r="DX23" s="483">
        <v>0</v>
      </c>
      <c r="DY23" s="484"/>
      <c r="DZ23" s="56"/>
      <c r="EA23" s="485"/>
      <c r="EB23" s="486"/>
      <c r="EC23" s="483">
        <v>0</v>
      </c>
      <c r="ED23" s="484"/>
      <c r="EE23" s="56"/>
      <c r="EF23" s="485"/>
      <c r="EG23" s="486"/>
      <c r="EH23" s="483">
        <v>0</v>
      </c>
      <c r="EI23" s="484"/>
      <c r="EJ23" s="56"/>
      <c r="EK23" s="144"/>
    </row>
    <row r="24" spans="4:141" ht="12.75" hidden="1" customHeight="1" x14ac:dyDescent="0.3">
      <c r="D24" s="144" t="s">
        <v>365</v>
      </c>
      <c r="E24" s="400"/>
      <c r="F24" s="485"/>
      <c r="G24" s="56">
        <v>0</v>
      </c>
      <c r="H24" s="55"/>
      <c r="I24" s="56"/>
      <c r="J24" s="485"/>
      <c r="K24" s="485"/>
      <c r="L24" s="56">
        <v>0</v>
      </c>
      <c r="M24" s="55"/>
      <c r="N24" s="56"/>
      <c r="O24" s="485"/>
      <c r="P24" s="485"/>
      <c r="Q24" s="56">
        <v>0</v>
      </c>
      <c r="R24" s="55"/>
      <c r="S24" s="56"/>
      <c r="T24" s="485"/>
      <c r="U24" s="485"/>
      <c r="V24" s="56">
        <v>0</v>
      </c>
      <c r="W24" s="55"/>
      <c r="X24" s="56"/>
      <c r="Y24" s="485"/>
      <c r="Z24" s="485"/>
      <c r="AA24" s="56">
        <v>0</v>
      </c>
      <c r="AB24" s="55"/>
      <c r="AC24" s="56"/>
      <c r="AD24" s="485"/>
      <c r="AE24" s="485"/>
      <c r="AF24" s="56">
        <v>0</v>
      </c>
      <c r="AG24" s="55"/>
      <c r="AH24" s="56"/>
      <c r="AI24" s="485"/>
      <c r="AJ24" s="485"/>
      <c r="AK24" s="56">
        <v>0</v>
      </c>
      <c r="AL24" s="55"/>
      <c r="AM24" s="56"/>
      <c r="AN24" s="485"/>
      <c r="AO24" s="485"/>
      <c r="AP24" s="56">
        <v>0</v>
      </c>
      <c r="AQ24" s="55"/>
      <c r="AR24" s="56"/>
      <c r="AS24" s="485"/>
      <c r="AT24" s="485"/>
      <c r="AU24" s="56">
        <v>0</v>
      </c>
      <c r="AV24" s="55"/>
      <c r="AW24" s="56"/>
      <c r="AX24" s="485"/>
      <c r="AY24" s="485"/>
      <c r="AZ24" s="56">
        <v>0</v>
      </c>
      <c r="BA24" s="55"/>
      <c r="BB24" s="56"/>
      <c r="BC24" s="485"/>
      <c r="BD24" s="485"/>
      <c r="BE24" s="56">
        <v>0</v>
      </c>
      <c r="BF24" s="55"/>
      <c r="BG24" s="56"/>
      <c r="BH24" s="485"/>
      <c r="BI24" s="485"/>
      <c r="BJ24" s="56">
        <v>0</v>
      </c>
      <c r="BK24" s="55"/>
      <c r="BL24" s="56"/>
      <c r="BM24" s="485"/>
      <c r="BN24" s="485"/>
      <c r="BO24" s="56">
        <v>0</v>
      </c>
      <c r="BP24" s="55"/>
      <c r="BQ24" s="56"/>
      <c r="BR24" s="485"/>
      <c r="BS24" s="485"/>
      <c r="BT24" s="56">
        <v>0</v>
      </c>
      <c r="BU24" s="55"/>
      <c r="BV24" s="56"/>
      <c r="BW24" s="56"/>
      <c r="BX24" s="485"/>
      <c r="BY24" s="485"/>
      <c r="BZ24" s="56">
        <v>0</v>
      </c>
      <c r="CA24" s="55"/>
      <c r="CB24" s="56"/>
      <c r="CC24" s="485"/>
      <c r="CD24" s="485"/>
      <c r="CE24" s="56">
        <v>0</v>
      </c>
      <c r="CF24" s="55"/>
      <c r="CG24" s="56"/>
      <c r="CH24" s="485"/>
      <c r="CI24" s="485"/>
      <c r="CJ24" s="56">
        <v>0</v>
      </c>
      <c r="CK24" s="55"/>
      <c r="CL24" s="56"/>
      <c r="CM24" s="485"/>
      <c r="CN24" s="485"/>
      <c r="CO24" s="56">
        <v>0</v>
      </c>
      <c r="CP24" s="55"/>
      <c r="CQ24" s="56"/>
      <c r="CR24" s="485"/>
      <c r="CS24" s="485"/>
      <c r="CT24" s="56">
        <v>0</v>
      </c>
      <c r="CU24" s="55"/>
      <c r="CV24" s="56"/>
      <c r="CW24" s="485"/>
      <c r="CX24" s="485"/>
      <c r="CY24" s="56">
        <v>0</v>
      </c>
      <c r="CZ24" s="55"/>
      <c r="DA24" s="56"/>
      <c r="DB24" s="485"/>
      <c r="DC24" s="485"/>
      <c r="DD24" s="56">
        <v>0</v>
      </c>
      <c r="DE24" s="55"/>
      <c r="DF24" s="56"/>
      <c r="DG24" s="485"/>
      <c r="DH24" s="485"/>
      <c r="DI24" s="56">
        <v>0</v>
      </c>
      <c r="DJ24" s="55"/>
      <c r="DK24" s="56"/>
      <c r="DL24" s="485"/>
      <c r="DM24" s="485"/>
      <c r="DN24" s="56">
        <v>0</v>
      </c>
      <c r="DO24" s="55"/>
      <c r="DP24" s="56"/>
      <c r="DQ24" s="485"/>
      <c r="DR24" s="485"/>
      <c r="DS24" s="56">
        <v>0</v>
      </c>
      <c r="DT24" s="55"/>
      <c r="DU24" s="56"/>
      <c r="DV24" s="485"/>
      <c r="DW24" s="485"/>
      <c r="DX24" s="56">
        <v>0</v>
      </c>
      <c r="DY24" s="55"/>
      <c r="DZ24" s="56"/>
      <c r="EA24" s="485"/>
      <c r="EB24" s="485"/>
      <c r="EC24" s="56">
        <v>0</v>
      </c>
      <c r="ED24" s="55"/>
      <c r="EE24" s="56"/>
      <c r="EF24" s="485"/>
      <c r="EG24" s="485"/>
      <c r="EH24" s="56">
        <v>0</v>
      </c>
      <c r="EI24" s="55"/>
      <c r="EJ24" s="56"/>
      <c r="EK24" s="144"/>
    </row>
    <row r="25" spans="4:141" ht="12.75" hidden="1" customHeight="1" x14ac:dyDescent="0.3">
      <c r="D25" s="144" t="s">
        <v>382</v>
      </c>
      <c r="E25" s="400"/>
      <c r="F25" s="494"/>
      <c r="G25" s="121">
        <v>0</v>
      </c>
      <c r="H25" s="120"/>
      <c r="I25" s="56"/>
      <c r="J25" s="485"/>
      <c r="K25" s="494"/>
      <c r="L25" s="121">
        <v>0</v>
      </c>
      <c r="M25" s="120"/>
      <c r="N25" s="56"/>
      <c r="O25" s="485"/>
      <c r="P25" s="494"/>
      <c r="Q25" s="121">
        <v>0</v>
      </c>
      <c r="R25" s="120"/>
      <c r="S25" s="56"/>
      <c r="T25" s="485"/>
      <c r="U25" s="494"/>
      <c r="V25" s="121">
        <v>0</v>
      </c>
      <c r="W25" s="120"/>
      <c r="X25" s="56"/>
      <c r="Y25" s="485"/>
      <c r="Z25" s="494"/>
      <c r="AA25" s="121">
        <v>0</v>
      </c>
      <c r="AB25" s="120"/>
      <c r="AC25" s="56"/>
      <c r="AD25" s="485"/>
      <c r="AE25" s="494"/>
      <c r="AF25" s="121">
        <v>0</v>
      </c>
      <c r="AG25" s="120"/>
      <c r="AH25" s="56"/>
      <c r="AI25" s="485"/>
      <c r="AJ25" s="494"/>
      <c r="AK25" s="121">
        <v>0</v>
      </c>
      <c r="AL25" s="120"/>
      <c r="AM25" s="56"/>
      <c r="AN25" s="485"/>
      <c r="AO25" s="494"/>
      <c r="AP25" s="121">
        <v>0</v>
      </c>
      <c r="AQ25" s="120"/>
      <c r="AR25" s="56"/>
      <c r="AS25" s="485"/>
      <c r="AT25" s="494"/>
      <c r="AU25" s="121">
        <v>0</v>
      </c>
      <c r="AV25" s="120"/>
      <c r="AW25" s="56"/>
      <c r="AX25" s="485"/>
      <c r="AY25" s="494"/>
      <c r="AZ25" s="121">
        <v>0</v>
      </c>
      <c r="BA25" s="120"/>
      <c r="BB25" s="56"/>
      <c r="BC25" s="485"/>
      <c r="BD25" s="494"/>
      <c r="BE25" s="121">
        <v>0</v>
      </c>
      <c r="BF25" s="120"/>
      <c r="BG25" s="56"/>
      <c r="BH25" s="485"/>
      <c r="BI25" s="494"/>
      <c r="BJ25" s="121">
        <v>0</v>
      </c>
      <c r="BK25" s="120"/>
      <c r="BL25" s="56"/>
      <c r="BM25" s="485"/>
      <c r="BN25" s="494"/>
      <c r="BO25" s="121">
        <v>0</v>
      </c>
      <c r="BP25" s="120"/>
      <c r="BQ25" s="56"/>
      <c r="BR25" s="485"/>
      <c r="BS25" s="494"/>
      <c r="BT25" s="121">
        <v>0</v>
      </c>
      <c r="BU25" s="120"/>
      <c r="BV25" s="56"/>
      <c r="BW25" s="56"/>
      <c r="BX25" s="485"/>
      <c r="BY25" s="494"/>
      <c r="BZ25" s="121">
        <v>0</v>
      </c>
      <c r="CA25" s="120"/>
      <c r="CB25" s="56"/>
      <c r="CC25" s="485"/>
      <c r="CD25" s="494"/>
      <c r="CE25" s="121">
        <v>0</v>
      </c>
      <c r="CF25" s="120"/>
      <c r="CG25" s="56"/>
      <c r="CH25" s="485"/>
      <c r="CI25" s="494"/>
      <c r="CJ25" s="121">
        <v>0</v>
      </c>
      <c r="CK25" s="120"/>
      <c r="CL25" s="56"/>
      <c r="CM25" s="485"/>
      <c r="CN25" s="494"/>
      <c r="CO25" s="121">
        <v>0</v>
      </c>
      <c r="CP25" s="120"/>
      <c r="CQ25" s="56"/>
      <c r="CR25" s="485"/>
      <c r="CS25" s="494"/>
      <c r="CT25" s="121">
        <v>0</v>
      </c>
      <c r="CU25" s="120"/>
      <c r="CV25" s="56"/>
      <c r="CW25" s="485"/>
      <c r="CX25" s="494"/>
      <c r="CY25" s="121">
        <v>0</v>
      </c>
      <c r="CZ25" s="120"/>
      <c r="DA25" s="56"/>
      <c r="DB25" s="485"/>
      <c r="DC25" s="494"/>
      <c r="DD25" s="121">
        <v>0</v>
      </c>
      <c r="DE25" s="120"/>
      <c r="DF25" s="56"/>
      <c r="DG25" s="485"/>
      <c r="DH25" s="494"/>
      <c r="DI25" s="121">
        <v>0</v>
      </c>
      <c r="DJ25" s="120"/>
      <c r="DK25" s="56"/>
      <c r="DL25" s="485"/>
      <c r="DM25" s="494"/>
      <c r="DN25" s="121">
        <v>0</v>
      </c>
      <c r="DO25" s="120"/>
      <c r="DP25" s="56"/>
      <c r="DQ25" s="485"/>
      <c r="DR25" s="494"/>
      <c r="DS25" s="121">
        <v>0</v>
      </c>
      <c r="DT25" s="120"/>
      <c r="DU25" s="56"/>
      <c r="DV25" s="485"/>
      <c r="DW25" s="494"/>
      <c r="DX25" s="121">
        <v>0</v>
      </c>
      <c r="DY25" s="120"/>
      <c r="DZ25" s="56"/>
      <c r="EA25" s="485"/>
      <c r="EB25" s="494"/>
      <c r="EC25" s="121">
        <v>0</v>
      </c>
      <c r="ED25" s="120"/>
      <c r="EE25" s="56"/>
      <c r="EF25" s="485"/>
      <c r="EG25" s="494"/>
      <c r="EH25" s="121">
        <v>0</v>
      </c>
      <c r="EI25" s="120"/>
      <c r="EJ25" s="56"/>
      <c r="EK25" s="144"/>
    </row>
    <row r="26" spans="4:141" ht="12.75" hidden="1" customHeight="1" x14ac:dyDescent="0.3">
      <c r="D26" s="144"/>
      <c r="E26" s="400"/>
      <c r="F26" s="56"/>
      <c r="G26" s="56"/>
      <c r="H26" s="56"/>
      <c r="I26" s="56"/>
      <c r="J26" s="485"/>
      <c r="K26" s="56"/>
      <c r="L26" s="56"/>
      <c r="M26" s="56"/>
      <c r="N26" s="56"/>
      <c r="O26" s="485"/>
      <c r="P26" s="56"/>
      <c r="Q26" s="56"/>
      <c r="R26" s="56"/>
      <c r="S26" s="56"/>
      <c r="T26" s="485"/>
      <c r="U26" s="56"/>
      <c r="V26" s="56"/>
      <c r="W26" s="56"/>
      <c r="X26" s="56"/>
      <c r="Y26" s="485"/>
      <c r="Z26" s="56"/>
      <c r="AA26" s="56"/>
      <c r="AB26" s="56"/>
      <c r="AC26" s="56"/>
      <c r="AD26" s="485"/>
      <c r="AE26" s="56"/>
      <c r="AF26" s="56"/>
      <c r="AG26" s="56"/>
      <c r="AH26" s="56"/>
      <c r="AI26" s="485"/>
      <c r="AJ26" s="56"/>
      <c r="AK26" s="56"/>
      <c r="AL26" s="56"/>
      <c r="AM26" s="56"/>
      <c r="AN26" s="485"/>
      <c r="AO26" s="56"/>
      <c r="AP26" s="56"/>
      <c r="AQ26" s="56"/>
      <c r="AR26" s="56"/>
      <c r="AS26" s="485"/>
      <c r="AT26" s="56"/>
      <c r="AU26" s="56"/>
      <c r="AV26" s="56"/>
      <c r="AW26" s="56"/>
      <c r="AX26" s="485"/>
      <c r="AY26" s="56"/>
      <c r="AZ26" s="56"/>
      <c r="BA26" s="56"/>
      <c r="BB26" s="56"/>
      <c r="BC26" s="485"/>
      <c r="BD26" s="56"/>
      <c r="BE26" s="56"/>
      <c r="BF26" s="56"/>
      <c r="BG26" s="56"/>
      <c r="BH26" s="485"/>
      <c r="BI26" s="56"/>
      <c r="BJ26" s="56"/>
      <c r="BK26" s="56"/>
      <c r="BL26" s="56"/>
      <c r="BM26" s="485"/>
      <c r="BN26" s="56"/>
      <c r="BO26" s="56"/>
      <c r="BP26" s="56"/>
      <c r="BQ26" s="56"/>
      <c r="BR26" s="485"/>
      <c r="BS26" s="56"/>
      <c r="BT26" s="56"/>
      <c r="BU26" s="56"/>
      <c r="BV26" s="56"/>
      <c r="BW26" s="56"/>
      <c r="BX26" s="485"/>
      <c r="BY26" s="56"/>
      <c r="BZ26" s="56"/>
      <c r="CA26" s="56"/>
      <c r="CB26" s="56"/>
      <c r="CC26" s="485"/>
      <c r="CD26" s="56"/>
      <c r="CE26" s="56"/>
      <c r="CF26" s="56"/>
      <c r="CG26" s="56"/>
      <c r="CH26" s="485"/>
      <c r="CI26" s="56"/>
      <c r="CJ26" s="56"/>
      <c r="CK26" s="56"/>
      <c r="CL26" s="56"/>
      <c r="CM26" s="485"/>
      <c r="CN26" s="56"/>
      <c r="CO26" s="56"/>
      <c r="CP26" s="56"/>
      <c r="CQ26" s="56"/>
      <c r="CR26" s="485"/>
      <c r="CS26" s="56"/>
      <c r="CT26" s="56"/>
      <c r="CU26" s="56"/>
      <c r="CV26" s="56"/>
      <c r="CW26" s="485"/>
      <c r="CX26" s="56"/>
      <c r="CY26" s="56"/>
      <c r="CZ26" s="56"/>
      <c r="DA26" s="56"/>
      <c r="DB26" s="485"/>
      <c r="DC26" s="56"/>
      <c r="DD26" s="56"/>
      <c r="DE26" s="56"/>
      <c r="DF26" s="56"/>
      <c r="DG26" s="485"/>
      <c r="DH26" s="56"/>
      <c r="DI26" s="56"/>
      <c r="DJ26" s="56"/>
      <c r="DK26" s="56"/>
      <c r="DL26" s="485"/>
      <c r="DM26" s="56"/>
      <c r="DN26" s="56"/>
      <c r="DO26" s="56"/>
      <c r="DP26" s="56"/>
      <c r="DQ26" s="485"/>
      <c r="DR26" s="56"/>
      <c r="DS26" s="56"/>
      <c r="DT26" s="56"/>
      <c r="DU26" s="56"/>
      <c r="DV26" s="485"/>
      <c r="DW26" s="56"/>
      <c r="DX26" s="56"/>
      <c r="DY26" s="56"/>
      <c r="DZ26" s="56"/>
      <c r="EA26" s="485"/>
      <c r="EB26" s="56"/>
      <c r="EC26" s="56"/>
      <c r="ED26" s="56"/>
      <c r="EE26" s="56"/>
      <c r="EF26" s="485"/>
      <c r="EG26" s="56"/>
      <c r="EH26" s="56"/>
      <c r="EI26" s="56"/>
      <c r="EJ26" s="56"/>
      <c r="EK26" s="144"/>
    </row>
    <row r="27" spans="4:141" ht="12.75" hidden="1" customHeight="1" x14ac:dyDescent="0.3">
      <c r="D27" s="144" t="s">
        <v>484</v>
      </c>
      <c r="E27" s="400"/>
      <c r="F27" s="56"/>
      <c r="G27" s="56">
        <v>0</v>
      </c>
      <c r="H27" s="56"/>
      <c r="I27" s="56"/>
      <c r="J27" s="485"/>
      <c r="K27" s="56"/>
      <c r="L27" s="56">
        <v>0</v>
      </c>
      <c r="M27" s="56"/>
      <c r="N27" s="56"/>
      <c r="O27" s="485"/>
      <c r="P27" s="56"/>
      <c r="Q27" s="56">
        <v>0</v>
      </c>
      <c r="R27" s="56"/>
      <c r="S27" s="56"/>
      <c r="T27" s="485"/>
      <c r="U27" s="56"/>
      <c r="V27" s="56">
        <v>0</v>
      </c>
      <c r="W27" s="56"/>
      <c r="X27" s="56"/>
      <c r="Y27" s="485"/>
      <c r="Z27" s="56"/>
      <c r="AA27" s="56">
        <v>0</v>
      </c>
      <c r="AB27" s="56"/>
      <c r="AC27" s="56"/>
      <c r="AD27" s="485"/>
      <c r="AE27" s="56"/>
      <c r="AF27" s="56">
        <v>0</v>
      </c>
      <c r="AG27" s="56"/>
      <c r="AH27" s="56"/>
      <c r="AI27" s="485"/>
      <c r="AJ27" s="56"/>
      <c r="AK27" s="56">
        <v>0</v>
      </c>
      <c r="AL27" s="56"/>
      <c r="AM27" s="56"/>
      <c r="AN27" s="485"/>
      <c r="AO27" s="56"/>
      <c r="AP27" s="56">
        <v>0</v>
      </c>
      <c r="AQ27" s="56"/>
      <c r="AR27" s="56"/>
      <c r="AS27" s="485"/>
      <c r="AT27" s="56"/>
      <c r="AU27" s="56">
        <v>0</v>
      </c>
      <c r="AV27" s="56"/>
      <c r="AW27" s="56"/>
      <c r="AX27" s="485"/>
      <c r="AY27" s="56"/>
      <c r="AZ27" s="56">
        <v>0</v>
      </c>
      <c r="BA27" s="56"/>
      <c r="BB27" s="56"/>
      <c r="BC27" s="485"/>
      <c r="BD27" s="56"/>
      <c r="BE27" s="56">
        <v>0</v>
      </c>
      <c r="BF27" s="56"/>
      <c r="BG27" s="56"/>
      <c r="BH27" s="485"/>
      <c r="BI27" s="56"/>
      <c r="BJ27" s="56">
        <v>0</v>
      </c>
      <c r="BK27" s="56"/>
      <c r="BL27" s="56"/>
      <c r="BM27" s="485"/>
      <c r="BN27" s="56"/>
      <c r="BO27" s="56">
        <v>0</v>
      </c>
      <c r="BP27" s="56"/>
      <c r="BQ27" s="56"/>
      <c r="BR27" s="485"/>
      <c r="BS27" s="56"/>
      <c r="BT27" s="56">
        <v>0</v>
      </c>
      <c r="BU27" s="56"/>
      <c r="BV27" s="56"/>
      <c r="BW27" s="56"/>
      <c r="BX27" s="485"/>
      <c r="BY27" s="56"/>
      <c r="BZ27" s="56">
        <v>0</v>
      </c>
      <c r="CA27" s="56"/>
      <c r="CB27" s="56"/>
      <c r="CC27" s="485"/>
      <c r="CD27" s="56"/>
      <c r="CE27" s="56">
        <v>0</v>
      </c>
      <c r="CF27" s="56"/>
      <c r="CG27" s="56"/>
      <c r="CH27" s="485"/>
      <c r="CI27" s="56"/>
      <c r="CJ27" s="56">
        <v>0</v>
      </c>
      <c r="CK27" s="56"/>
      <c r="CL27" s="56"/>
      <c r="CM27" s="485"/>
      <c r="CN27" s="56"/>
      <c r="CO27" s="56">
        <v>0</v>
      </c>
      <c r="CP27" s="56"/>
      <c r="CQ27" s="56"/>
      <c r="CR27" s="485"/>
      <c r="CS27" s="56"/>
      <c r="CT27" s="56">
        <v>0</v>
      </c>
      <c r="CU27" s="56"/>
      <c r="CV27" s="56"/>
      <c r="CW27" s="485"/>
      <c r="CX27" s="56"/>
      <c r="CY27" s="56">
        <v>0</v>
      </c>
      <c r="CZ27" s="56"/>
      <c r="DA27" s="56"/>
      <c r="DB27" s="485"/>
      <c r="DC27" s="56"/>
      <c r="DD27" s="56">
        <v>0</v>
      </c>
      <c r="DE27" s="56"/>
      <c r="DF27" s="56"/>
      <c r="DG27" s="485"/>
      <c r="DH27" s="56"/>
      <c r="DI27" s="56">
        <v>0</v>
      </c>
      <c r="DJ27" s="56"/>
      <c r="DK27" s="56"/>
      <c r="DL27" s="485"/>
      <c r="DM27" s="56"/>
      <c r="DN27" s="56">
        <v>0</v>
      </c>
      <c r="DO27" s="56"/>
      <c r="DP27" s="56"/>
      <c r="DQ27" s="485"/>
      <c r="DR27" s="56"/>
      <c r="DS27" s="56">
        <v>0</v>
      </c>
      <c r="DT27" s="56"/>
      <c r="DU27" s="56"/>
      <c r="DV27" s="485"/>
      <c r="DW27" s="56"/>
      <c r="DX27" s="56">
        <v>0</v>
      </c>
      <c r="DY27" s="56"/>
      <c r="DZ27" s="56"/>
      <c r="EA27" s="485"/>
      <c r="EB27" s="56"/>
      <c r="EC27" s="56">
        <v>0</v>
      </c>
      <c r="ED27" s="56"/>
      <c r="EE27" s="56"/>
      <c r="EF27" s="485"/>
      <c r="EG27" s="56"/>
      <c r="EH27" s="56">
        <v>0</v>
      </c>
      <c r="EI27" s="56"/>
      <c r="EJ27" s="56"/>
      <c r="EK27" s="144"/>
    </row>
    <row r="28" spans="4:141" ht="12.75" hidden="1" customHeight="1" x14ac:dyDescent="0.3">
      <c r="D28" s="144" t="s">
        <v>362</v>
      </c>
      <c r="E28" s="400"/>
      <c r="F28" s="486"/>
      <c r="G28" s="483">
        <v>0</v>
      </c>
      <c r="H28" s="484"/>
      <c r="I28" s="56"/>
      <c r="J28" s="485"/>
      <c r="K28" s="486"/>
      <c r="L28" s="483">
        <v>0</v>
      </c>
      <c r="M28" s="484"/>
      <c r="N28" s="56"/>
      <c r="O28" s="485"/>
      <c r="P28" s="486"/>
      <c r="Q28" s="483">
        <v>0</v>
      </c>
      <c r="R28" s="484"/>
      <c r="S28" s="56"/>
      <c r="T28" s="485"/>
      <c r="U28" s="486"/>
      <c r="V28" s="483">
        <v>0</v>
      </c>
      <c r="W28" s="484"/>
      <c r="X28" s="56"/>
      <c r="Y28" s="485"/>
      <c r="Z28" s="486"/>
      <c r="AA28" s="483">
        <v>0</v>
      </c>
      <c r="AB28" s="484"/>
      <c r="AC28" s="56"/>
      <c r="AD28" s="485"/>
      <c r="AE28" s="486"/>
      <c r="AF28" s="483">
        <v>0</v>
      </c>
      <c r="AG28" s="484"/>
      <c r="AH28" s="56"/>
      <c r="AI28" s="485"/>
      <c r="AJ28" s="486"/>
      <c r="AK28" s="483">
        <v>0</v>
      </c>
      <c r="AL28" s="484"/>
      <c r="AM28" s="56"/>
      <c r="AN28" s="485"/>
      <c r="AO28" s="486"/>
      <c r="AP28" s="483">
        <v>0</v>
      </c>
      <c r="AQ28" s="484"/>
      <c r="AR28" s="56"/>
      <c r="AS28" s="485"/>
      <c r="AT28" s="486"/>
      <c r="AU28" s="483">
        <v>0</v>
      </c>
      <c r="AV28" s="484"/>
      <c r="AW28" s="56"/>
      <c r="AX28" s="485"/>
      <c r="AY28" s="486"/>
      <c r="AZ28" s="483">
        <v>0</v>
      </c>
      <c r="BA28" s="484"/>
      <c r="BB28" s="56"/>
      <c r="BC28" s="485"/>
      <c r="BD28" s="486"/>
      <c r="BE28" s="483">
        <v>0</v>
      </c>
      <c r="BF28" s="484"/>
      <c r="BG28" s="56"/>
      <c r="BH28" s="485"/>
      <c r="BI28" s="486"/>
      <c r="BJ28" s="483">
        <v>0</v>
      </c>
      <c r="BK28" s="484"/>
      <c r="BL28" s="56"/>
      <c r="BM28" s="485"/>
      <c r="BN28" s="486"/>
      <c r="BO28" s="483">
        <v>0</v>
      </c>
      <c r="BP28" s="484"/>
      <c r="BQ28" s="56"/>
      <c r="BR28" s="485"/>
      <c r="BS28" s="486"/>
      <c r="BT28" s="483">
        <v>0</v>
      </c>
      <c r="BU28" s="484"/>
      <c r="BV28" s="56"/>
      <c r="BW28" s="56"/>
      <c r="BX28" s="485"/>
      <c r="BY28" s="486"/>
      <c r="BZ28" s="483">
        <v>0</v>
      </c>
      <c r="CA28" s="484"/>
      <c r="CB28" s="56"/>
      <c r="CC28" s="485"/>
      <c r="CD28" s="486"/>
      <c r="CE28" s="483">
        <v>0</v>
      </c>
      <c r="CF28" s="484"/>
      <c r="CG28" s="56"/>
      <c r="CH28" s="485"/>
      <c r="CI28" s="486"/>
      <c r="CJ28" s="483">
        <v>0</v>
      </c>
      <c r="CK28" s="484"/>
      <c r="CL28" s="56"/>
      <c r="CM28" s="485"/>
      <c r="CN28" s="486"/>
      <c r="CO28" s="483">
        <v>0</v>
      </c>
      <c r="CP28" s="484"/>
      <c r="CQ28" s="56"/>
      <c r="CR28" s="485"/>
      <c r="CS28" s="486"/>
      <c r="CT28" s="483">
        <v>0</v>
      </c>
      <c r="CU28" s="484"/>
      <c r="CV28" s="56"/>
      <c r="CW28" s="485"/>
      <c r="CX28" s="486"/>
      <c r="CY28" s="483">
        <v>0</v>
      </c>
      <c r="CZ28" s="484"/>
      <c r="DA28" s="56"/>
      <c r="DB28" s="485"/>
      <c r="DC28" s="486"/>
      <c r="DD28" s="483">
        <v>0</v>
      </c>
      <c r="DE28" s="484"/>
      <c r="DF28" s="56"/>
      <c r="DG28" s="485"/>
      <c r="DH28" s="486"/>
      <c r="DI28" s="483">
        <v>0</v>
      </c>
      <c r="DJ28" s="484"/>
      <c r="DK28" s="56"/>
      <c r="DL28" s="485"/>
      <c r="DM28" s="486"/>
      <c r="DN28" s="483">
        <v>0</v>
      </c>
      <c r="DO28" s="484"/>
      <c r="DP28" s="56"/>
      <c r="DQ28" s="485"/>
      <c r="DR28" s="486"/>
      <c r="DS28" s="483">
        <v>0</v>
      </c>
      <c r="DT28" s="484"/>
      <c r="DU28" s="56"/>
      <c r="DV28" s="485"/>
      <c r="DW28" s="486"/>
      <c r="DX28" s="483">
        <v>0</v>
      </c>
      <c r="DY28" s="484"/>
      <c r="DZ28" s="56"/>
      <c r="EA28" s="485"/>
      <c r="EB28" s="486"/>
      <c r="EC28" s="483">
        <v>0</v>
      </c>
      <c r="ED28" s="484"/>
      <c r="EE28" s="56"/>
      <c r="EF28" s="485"/>
      <c r="EG28" s="486"/>
      <c r="EH28" s="483">
        <v>0</v>
      </c>
      <c r="EI28" s="484"/>
      <c r="EJ28" s="56"/>
      <c r="EK28" s="144"/>
    </row>
    <row r="29" spans="4:141" ht="12.75" hidden="1" customHeight="1" x14ac:dyDescent="0.3">
      <c r="D29" s="144" t="s">
        <v>365</v>
      </c>
      <c r="E29" s="400"/>
      <c r="F29" s="485"/>
      <c r="G29" s="56">
        <v>0</v>
      </c>
      <c r="H29" s="55"/>
      <c r="I29" s="56"/>
      <c r="J29" s="485"/>
      <c r="K29" s="485"/>
      <c r="L29" s="56">
        <v>0</v>
      </c>
      <c r="M29" s="55"/>
      <c r="N29" s="56"/>
      <c r="O29" s="485"/>
      <c r="P29" s="485"/>
      <c r="Q29" s="56">
        <v>0</v>
      </c>
      <c r="R29" s="55"/>
      <c r="S29" s="56"/>
      <c r="T29" s="485"/>
      <c r="U29" s="485"/>
      <c r="V29" s="56">
        <v>0</v>
      </c>
      <c r="W29" s="55"/>
      <c r="X29" s="56"/>
      <c r="Y29" s="485"/>
      <c r="Z29" s="485"/>
      <c r="AA29" s="56">
        <v>0</v>
      </c>
      <c r="AB29" s="55"/>
      <c r="AC29" s="56"/>
      <c r="AD29" s="485"/>
      <c r="AE29" s="485"/>
      <c r="AF29" s="56">
        <v>0</v>
      </c>
      <c r="AG29" s="55"/>
      <c r="AH29" s="56"/>
      <c r="AI29" s="485"/>
      <c r="AJ29" s="485"/>
      <c r="AK29" s="56">
        <v>0</v>
      </c>
      <c r="AL29" s="55"/>
      <c r="AM29" s="56"/>
      <c r="AN29" s="485"/>
      <c r="AO29" s="485"/>
      <c r="AP29" s="56">
        <v>0</v>
      </c>
      <c r="AQ29" s="55"/>
      <c r="AR29" s="56"/>
      <c r="AS29" s="485"/>
      <c r="AT29" s="485"/>
      <c r="AU29" s="56">
        <v>0</v>
      </c>
      <c r="AV29" s="55"/>
      <c r="AW29" s="56"/>
      <c r="AX29" s="485"/>
      <c r="AY29" s="485"/>
      <c r="AZ29" s="56">
        <v>0</v>
      </c>
      <c r="BA29" s="55"/>
      <c r="BB29" s="56"/>
      <c r="BC29" s="485"/>
      <c r="BD29" s="485"/>
      <c r="BE29" s="56">
        <v>0</v>
      </c>
      <c r="BF29" s="55"/>
      <c r="BG29" s="56"/>
      <c r="BH29" s="485"/>
      <c r="BI29" s="485"/>
      <c r="BJ29" s="56">
        <v>0</v>
      </c>
      <c r="BK29" s="55"/>
      <c r="BL29" s="56"/>
      <c r="BM29" s="485"/>
      <c r="BN29" s="485"/>
      <c r="BO29" s="56">
        <v>0</v>
      </c>
      <c r="BP29" s="55"/>
      <c r="BQ29" s="56"/>
      <c r="BR29" s="485"/>
      <c r="BS29" s="485"/>
      <c r="BT29" s="56">
        <v>0</v>
      </c>
      <c r="BU29" s="55"/>
      <c r="BV29" s="56"/>
      <c r="BW29" s="56"/>
      <c r="BX29" s="485"/>
      <c r="BY29" s="485"/>
      <c r="BZ29" s="56">
        <v>0</v>
      </c>
      <c r="CA29" s="55"/>
      <c r="CB29" s="56"/>
      <c r="CC29" s="485"/>
      <c r="CD29" s="485"/>
      <c r="CE29" s="56">
        <v>0</v>
      </c>
      <c r="CF29" s="55"/>
      <c r="CG29" s="56"/>
      <c r="CH29" s="485"/>
      <c r="CI29" s="485"/>
      <c r="CJ29" s="56">
        <v>0</v>
      </c>
      <c r="CK29" s="55"/>
      <c r="CL29" s="56"/>
      <c r="CM29" s="485"/>
      <c r="CN29" s="485"/>
      <c r="CO29" s="56">
        <v>0</v>
      </c>
      <c r="CP29" s="55"/>
      <c r="CQ29" s="56"/>
      <c r="CR29" s="485"/>
      <c r="CS29" s="485"/>
      <c r="CT29" s="56">
        <v>0</v>
      </c>
      <c r="CU29" s="55"/>
      <c r="CV29" s="56"/>
      <c r="CW29" s="485"/>
      <c r="CX29" s="485"/>
      <c r="CY29" s="56">
        <v>0</v>
      </c>
      <c r="CZ29" s="55"/>
      <c r="DA29" s="56"/>
      <c r="DB29" s="485"/>
      <c r="DC29" s="485"/>
      <c r="DD29" s="56">
        <v>0</v>
      </c>
      <c r="DE29" s="55"/>
      <c r="DF29" s="56"/>
      <c r="DG29" s="485"/>
      <c r="DH29" s="485"/>
      <c r="DI29" s="56">
        <v>0</v>
      </c>
      <c r="DJ29" s="55"/>
      <c r="DK29" s="56"/>
      <c r="DL29" s="485"/>
      <c r="DM29" s="485"/>
      <c r="DN29" s="56">
        <v>0</v>
      </c>
      <c r="DO29" s="55"/>
      <c r="DP29" s="56"/>
      <c r="DQ29" s="485"/>
      <c r="DR29" s="485"/>
      <c r="DS29" s="56">
        <v>0</v>
      </c>
      <c r="DT29" s="55"/>
      <c r="DU29" s="56"/>
      <c r="DV29" s="485"/>
      <c r="DW29" s="485"/>
      <c r="DX29" s="56">
        <v>0</v>
      </c>
      <c r="DY29" s="55"/>
      <c r="DZ29" s="56"/>
      <c r="EA29" s="485"/>
      <c r="EB29" s="485"/>
      <c r="EC29" s="56">
        <v>0</v>
      </c>
      <c r="ED29" s="55"/>
      <c r="EE29" s="56"/>
      <c r="EF29" s="485"/>
      <c r="EG29" s="485"/>
      <c r="EH29" s="56">
        <v>0</v>
      </c>
      <c r="EI29" s="55"/>
      <c r="EJ29" s="56"/>
      <c r="EK29" s="144"/>
    </row>
    <row r="30" spans="4:141" ht="12.75" hidden="1" customHeight="1" x14ac:dyDescent="0.3">
      <c r="D30" s="144" t="s">
        <v>382</v>
      </c>
      <c r="E30" s="400"/>
      <c r="F30" s="494"/>
      <c r="G30" s="121">
        <v>0</v>
      </c>
      <c r="H30" s="120"/>
      <c r="I30" s="56"/>
      <c r="J30" s="485"/>
      <c r="K30" s="494"/>
      <c r="L30" s="121">
        <v>0</v>
      </c>
      <c r="M30" s="120"/>
      <c r="N30" s="56"/>
      <c r="O30" s="485"/>
      <c r="P30" s="494"/>
      <c r="Q30" s="121">
        <v>0</v>
      </c>
      <c r="R30" s="120"/>
      <c r="S30" s="56"/>
      <c r="T30" s="485"/>
      <c r="U30" s="494"/>
      <c r="V30" s="121">
        <v>0</v>
      </c>
      <c r="W30" s="120"/>
      <c r="X30" s="56"/>
      <c r="Y30" s="485"/>
      <c r="Z30" s="494"/>
      <c r="AA30" s="121">
        <v>0</v>
      </c>
      <c r="AB30" s="120"/>
      <c r="AC30" s="56"/>
      <c r="AD30" s="485"/>
      <c r="AE30" s="494"/>
      <c r="AF30" s="121">
        <v>0</v>
      </c>
      <c r="AG30" s="120"/>
      <c r="AH30" s="56"/>
      <c r="AI30" s="485"/>
      <c r="AJ30" s="494"/>
      <c r="AK30" s="121">
        <v>0</v>
      </c>
      <c r="AL30" s="120"/>
      <c r="AM30" s="56"/>
      <c r="AN30" s="485"/>
      <c r="AO30" s="494"/>
      <c r="AP30" s="121">
        <v>0</v>
      </c>
      <c r="AQ30" s="120"/>
      <c r="AR30" s="56"/>
      <c r="AS30" s="485"/>
      <c r="AT30" s="494"/>
      <c r="AU30" s="121">
        <v>0</v>
      </c>
      <c r="AV30" s="120"/>
      <c r="AW30" s="56"/>
      <c r="AX30" s="485"/>
      <c r="AY30" s="494"/>
      <c r="AZ30" s="121">
        <v>0</v>
      </c>
      <c r="BA30" s="120"/>
      <c r="BB30" s="56"/>
      <c r="BC30" s="485"/>
      <c r="BD30" s="494"/>
      <c r="BE30" s="121">
        <v>0</v>
      </c>
      <c r="BF30" s="120"/>
      <c r="BG30" s="56"/>
      <c r="BH30" s="485"/>
      <c r="BI30" s="494"/>
      <c r="BJ30" s="121">
        <v>0</v>
      </c>
      <c r="BK30" s="120"/>
      <c r="BL30" s="56"/>
      <c r="BM30" s="485"/>
      <c r="BN30" s="494"/>
      <c r="BO30" s="121">
        <v>0</v>
      </c>
      <c r="BP30" s="120"/>
      <c r="BQ30" s="56"/>
      <c r="BR30" s="485"/>
      <c r="BS30" s="494"/>
      <c r="BT30" s="121">
        <v>0</v>
      </c>
      <c r="BU30" s="120"/>
      <c r="BV30" s="56"/>
      <c r="BW30" s="56"/>
      <c r="BX30" s="485"/>
      <c r="BY30" s="494"/>
      <c r="BZ30" s="121">
        <v>0</v>
      </c>
      <c r="CA30" s="120"/>
      <c r="CB30" s="56"/>
      <c r="CC30" s="485"/>
      <c r="CD30" s="494"/>
      <c r="CE30" s="121">
        <v>0</v>
      </c>
      <c r="CF30" s="120"/>
      <c r="CG30" s="56"/>
      <c r="CH30" s="485"/>
      <c r="CI30" s="494"/>
      <c r="CJ30" s="121">
        <v>0</v>
      </c>
      <c r="CK30" s="120"/>
      <c r="CL30" s="56"/>
      <c r="CM30" s="485"/>
      <c r="CN30" s="494"/>
      <c r="CO30" s="121">
        <v>0</v>
      </c>
      <c r="CP30" s="120"/>
      <c r="CQ30" s="56"/>
      <c r="CR30" s="485"/>
      <c r="CS30" s="494"/>
      <c r="CT30" s="121">
        <v>0</v>
      </c>
      <c r="CU30" s="120"/>
      <c r="CV30" s="56"/>
      <c r="CW30" s="485"/>
      <c r="CX30" s="494"/>
      <c r="CY30" s="121">
        <v>0</v>
      </c>
      <c r="CZ30" s="120"/>
      <c r="DA30" s="56"/>
      <c r="DB30" s="485"/>
      <c r="DC30" s="494"/>
      <c r="DD30" s="121">
        <v>0</v>
      </c>
      <c r="DE30" s="120"/>
      <c r="DF30" s="56"/>
      <c r="DG30" s="485"/>
      <c r="DH30" s="494"/>
      <c r="DI30" s="121">
        <v>0</v>
      </c>
      <c r="DJ30" s="120"/>
      <c r="DK30" s="56"/>
      <c r="DL30" s="485"/>
      <c r="DM30" s="494"/>
      <c r="DN30" s="121">
        <v>0</v>
      </c>
      <c r="DO30" s="120"/>
      <c r="DP30" s="56"/>
      <c r="DQ30" s="485"/>
      <c r="DR30" s="494"/>
      <c r="DS30" s="121">
        <v>0</v>
      </c>
      <c r="DT30" s="120"/>
      <c r="DU30" s="56"/>
      <c r="DV30" s="485"/>
      <c r="DW30" s="494"/>
      <c r="DX30" s="121">
        <v>0</v>
      </c>
      <c r="DY30" s="120"/>
      <c r="DZ30" s="56"/>
      <c r="EA30" s="485"/>
      <c r="EB30" s="494"/>
      <c r="EC30" s="121">
        <v>0</v>
      </c>
      <c r="ED30" s="120"/>
      <c r="EE30" s="56"/>
      <c r="EF30" s="485"/>
      <c r="EG30" s="494"/>
      <c r="EH30" s="121">
        <v>0</v>
      </c>
      <c r="EI30" s="120"/>
      <c r="EJ30" s="56"/>
      <c r="EK30" s="144"/>
    </row>
    <row r="31" spans="4:141" hidden="1" x14ac:dyDescent="0.3">
      <c r="D31" s="144"/>
      <c r="E31" s="400"/>
      <c r="G31" s="56"/>
      <c r="H31" s="56"/>
      <c r="I31" s="56"/>
      <c r="J31" s="485"/>
      <c r="K31" s="56"/>
      <c r="L31" s="56"/>
      <c r="M31" s="56"/>
      <c r="N31" s="56"/>
      <c r="O31" s="485"/>
      <c r="P31" s="56"/>
      <c r="Q31" s="56"/>
      <c r="R31" s="56"/>
      <c r="S31" s="56"/>
      <c r="T31" s="485"/>
      <c r="U31" s="56"/>
      <c r="V31" s="56"/>
      <c r="W31" s="56"/>
      <c r="X31" s="56"/>
      <c r="Y31" s="485"/>
      <c r="Z31" s="56"/>
      <c r="AA31" s="56"/>
      <c r="AB31" s="56"/>
      <c r="AC31" s="56"/>
      <c r="AD31" s="485"/>
      <c r="AE31" s="56"/>
      <c r="AF31" s="56"/>
      <c r="AG31" s="56"/>
      <c r="AH31" s="56"/>
      <c r="AI31" s="485"/>
      <c r="AJ31" s="56"/>
      <c r="AK31" s="56"/>
      <c r="AL31" s="56"/>
      <c r="AM31" s="56"/>
      <c r="AN31" s="485"/>
      <c r="AO31" s="56"/>
      <c r="AP31" s="56"/>
      <c r="AQ31" s="56"/>
      <c r="AR31" s="56"/>
      <c r="AS31" s="485"/>
      <c r="AT31" s="56"/>
      <c r="AU31" s="56"/>
      <c r="AV31" s="56"/>
      <c r="AW31" s="56"/>
      <c r="AX31" s="485"/>
      <c r="AY31" s="56"/>
      <c r="AZ31" s="56"/>
      <c r="BA31" s="56"/>
      <c r="BB31" s="56"/>
      <c r="BC31" s="485"/>
      <c r="BD31" s="56"/>
      <c r="BE31" s="56"/>
      <c r="BF31" s="56"/>
      <c r="BG31" s="56"/>
      <c r="BH31" s="485"/>
      <c r="BI31" s="56"/>
      <c r="BJ31" s="56"/>
      <c r="BK31" s="56"/>
      <c r="BL31" s="56"/>
      <c r="BM31" s="485"/>
      <c r="BN31" s="56"/>
      <c r="BO31" s="56"/>
      <c r="BP31" s="56"/>
      <c r="BQ31" s="56"/>
      <c r="BR31" s="485"/>
      <c r="BS31" s="56"/>
      <c r="BT31" s="56"/>
      <c r="BU31" s="56"/>
      <c r="BV31" s="56"/>
      <c r="BW31" s="56"/>
      <c r="BX31" s="485"/>
      <c r="BY31" s="56"/>
      <c r="BZ31" s="56"/>
      <c r="CA31" s="56"/>
      <c r="CB31" s="56"/>
      <c r="CC31" s="485"/>
      <c r="CD31" s="56"/>
      <c r="CE31" s="56"/>
      <c r="CF31" s="56"/>
      <c r="CG31" s="56"/>
      <c r="CH31" s="485"/>
      <c r="CI31" s="56"/>
      <c r="CJ31" s="56"/>
      <c r="CK31" s="56"/>
      <c r="CL31" s="56"/>
      <c r="CM31" s="485"/>
      <c r="CN31" s="56"/>
      <c r="CO31" s="56"/>
      <c r="CP31" s="56"/>
      <c r="CQ31" s="56"/>
      <c r="CR31" s="485"/>
      <c r="CS31" s="56"/>
      <c r="CT31" s="56"/>
      <c r="CU31" s="56"/>
      <c r="CV31" s="56"/>
      <c r="CW31" s="485"/>
      <c r="CX31" s="56"/>
      <c r="CY31" s="56"/>
      <c r="CZ31" s="56"/>
      <c r="DA31" s="56"/>
      <c r="DB31" s="485"/>
      <c r="DC31" s="56"/>
      <c r="DD31" s="56"/>
      <c r="DE31" s="56"/>
      <c r="DF31" s="56"/>
      <c r="DG31" s="485"/>
      <c r="DH31" s="56"/>
      <c r="DI31" s="56"/>
      <c r="DJ31" s="56"/>
      <c r="DK31" s="56"/>
      <c r="DL31" s="485"/>
      <c r="DM31" s="56"/>
      <c r="DN31" s="56"/>
      <c r="DO31" s="56"/>
      <c r="DP31" s="56"/>
      <c r="DQ31" s="485"/>
      <c r="DR31" s="56"/>
      <c r="DS31" s="56"/>
      <c r="DT31" s="56"/>
      <c r="DU31" s="56"/>
      <c r="DV31" s="485"/>
      <c r="DW31" s="56"/>
      <c r="DX31" s="56"/>
      <c r="DY31" s="56"/>
      <c r="DZ31" s="56"/>
      <c r="EA31" s="485"/>
      <c r="EB31" s="56"/>
      <c r="EC31" s="56"/>
      <c r="ED31" s="56"/>
      <c r="EE31" s="56"/>
      <c r="EF31" s="485"/>
      <c r="EG31" s="56"/>
      <c r="EH31" s="56"/>
      <c r="EI31" s="56"/>
      <c r="EJ31" s="56"/>
      <c r="EK31" s="144"/>
    </row>
    <row r="32" spans="4:141" hidden="1" x14ac:dyDescent="0.3">
      <c r="D32" s="144" t="s">
        <v>485</v>
      </c>
      <c r="E32" s="400"/>
      <c r="G32" s="56">
        <v>0</v>
      </c>
      <c r="H32" s="56"/>
      <c r="I32" s="56"/>
      <c r="J32" s="485"/>
      <c r="K32" s="56"/>
      <c r="L32" s="56">
        <v>0</v>
      </c>
      <c r="M32" s="56"/>
      <c r="N32" s="56"/>
      <c r="O32" s="485"/>
      <c r="P32" s="56"/>
      <c r="Q32" s="56">
        <v>0</v>
      </c>
      <c r="R32" s="56"/>
      <c r="S32" s="56"/>
      <c r="T32" s="485"/>
      <c r="U32" s="56"/>
      <c r="V32" s="56">
        <v>0</v>
      </c>
      <c r="W32" s="56"/>
      <c r="X32" s="56"/>
      <c r="Y32" s="485"/>
      <c r="Z32" s="56"/>
      <c r="AA32" s="56">
        <v>0</v>
      </c>
      <c r="AB32" s="56"/>
      <c r="AC32" s="56"/>
      <c r="AD32" s="485"/>
      <c r="AE32" s="56"/>
      <c r="AF32" s="56">
        <v>0</v>
      </c>
      <c r="AG32" s="56"/>
      <c r="AH32" s="56"/>
      <c r="AI32" s="485"/>
      <c r="AJ32" s="56"/>
      <c r="AK32" s="56">
        <v>0</v>
      </c>
      <c r="AL32" s="56"/>
      <c r="AM32" s="56"/>
      <c r="AN32" s="485"/>
      <c r="AO32" s="56"/>
      <c r="AP32" s="56">
        <v>0</v>
      </c>
      <c r="AQ32" s="56"/>
      <c r="AR32" s="56"/>
      <c r="AS32" s="485"/>
      <c r="AT32" s="56"/>
      <c r="AU32" s="56">
        <v>0</v>
      </c>
      <c r="AV32" s="56"/>
      <c r="AW32" s="56"/>
      <c r="AX32" s="485"/>
      <c r="AY32" s="56"/>
      <c r="AZ32" s="56">
        <v>0</v>
      </c>
      <c r="BA32" s="56"/>
      <c r="BB32" s="56"/>
      <c r="BC32" s="485"/>
      <c r="BD32" s="56"/>
      <c r="BE32" s="56">
        <v>0</v>
      </c>
      <c r="BF32" s="56"/>
      <c r="BG32" s="56"/>
      <c r="BH32" s="485"/>
      <c r="BI32" s="56"/>
      <c r="BJ32" s="56">
        <v>0</v>
      </c>
      <c r="BK32" s="56"/>
      <c r="BL32" s="56"/>
      <c r="BM32" s="485"/>
      <c r="BN32" s="56"/>
      <c r="BO32" s="56">
        <v>0</v>
      </c>
      <c r="BP32" s="56"/>
      <c r="BQ32" s="56"/>
      <c r="BR32" s="485"/>
      <c r="BS32" s="56"/>
      <c r="BT32" s="56">
        <v>0</v>
      </c>
      <c r="BU32" s="56"/>
      <c r="BV32" s="56"/>
      <c r="BW32" s="56"/>
      <c r="BX32" s="485"/>
      <c r="BY32" s="56"/>
      <c r="BZ32" s="56">
        <v>0</v>
      </c>
      <c r="CA32" s="56"/>
      <c r="CB32" s="56"/>
      <c r="CC32" s="485"/>
      <c r="CD32" s="56"/>
      <c r="CE32" s="56">
        <v>0</v>
      </c>
      <c r="CF32" s="56"/>
      <c r="CG32" s="56"/>
      <c r="CH32" s="485"/>
      <c r="CI32" s="56"/>
      <c r="CJ32" s="56">
        <v>0</v>
      </c>
      <c r="CK32" s="56"/>
      <c r="CL32" s="56"/>
      <c r="CM32" s="485"/>
      <c r="CN32" s="56"/>
      <c r="CO32" s="56">
        <v>0</v>
      </c>
      <c r="CP32" s="56"/>
      <c r="CQ32" s="56"/>
      <c r="CR32" s="485"/>
      <c r="CS32" s="56"/>
      <c r="CT32" s="56">
        <v>0</v>
      </c>
      <c r="CU32" s="56"/>
      <c r="CV32" s="56"/>
      <c r="CW32" s="485"/>
      <c r="CX32" s="56"/>
      <c r="CY32" s="56">
        <v>0</v>
      </c>
      <c r="CZ32" s="56"/>
      <c r="DA32" s="56"/>
      <c r="DB32" s="485"/>
      <c r="DC32" s="56"/>
      <c r="DD32" s="56">
        <v>0</v>
      </c>
      <c r="DE32" s="56"/>
      <c r="DF32" s="56"/>
      <c r="DG32" s="485"/>
      <c r="DH32" s="56"/>
      <c r="DI32" s="56">
        <v>0</v>
      </c>
      <c r="DJ32" s="56"/>
      <c r="DK32" s="56"/>
      <c r="DL32" s="485"/>
      <c r="DM32" s="56"/>
      <c r="DN32" s="56">
        <v>0</v>
      </c>
      <c r="DO32" s="56"/>
      <c r="DP32" s="56"/>
      <c r="DQ32" s="485"/>
      <c r="DR32" s="56"/>
      <c r="DS32" s="56">
        <v>0</v>
      </c>
      <c r="DT32" s="56"/>
      <c r="DU32" s="56"/>
      <c r="DV32" s="485"/>
      <c r="DW32" s="56"/>
      <c r="DX32" s="56">
        <v>0</v>
      </c>
      <c r="DY32" s="56"/>
      <c r="DZ32" s="56"/>
      <c r="EA32" s="485"/>
      <c r="EB32" s="56"/>
      <c r="EC32" s="56">
        <v>0</v>
      </c>
      <c r="ED32" s="56"/>
      <c r="EE32" s="56"/>
      <c r="EF32" s="485"/>
      <c r="EG32" s="56"/>
      <c r="EH32" s="56">
        <v>0</v>
      </c>
      <c r="EI32" s="56"/>
      <c r="EJ32" s="56"/>
      <c r="EK32" s="144"/>
    </row>
    <row r="33" spans="4:141" hidden="1" x14ac:dyDescent="0.3">
      <c r="D33" s="144" t="s">
        <v>362</v>
      </c>
      <c r="E33" s="400"/>
      <c r="F33" s="406"/>
      <c r="G33" s="483">
        <v>0</v>
      </c>
      <c r="H33" s="484"/>
      <c r="I33" s="56"/>
      <c r="J33" s="485"/>
      <c r="K33" s="486"/>
      <c r="L33" s="483">
        <v>0</v>
      </c>
      <c r="M33" s="484"/>
      <c r="N33" s="56"/>
      <c r="O33" s="485"/>
      <c r="P33" s="486"/>
      <c r="Q33" s="483">
        <v>0</v>
      </c>
      <c r="R33" s="484"/>
      <c r="S33" s="56"/>
      <c r="T33" s="485"/>
      <c r="U33" s="486"/>
      <c r="V33" s="483">
        <v>0</v>
      </c>
      <c r="W33" s="484"/>
      <c r="X33" s="56"/>
      <c r="Y33" s="485"/>
      <c r="Z33" s="486"/>
      <c r="AA33" s="483">
        <v>0</v>
      </c>
      <c r="AB33" s="484"/>
      <c r="AC33" s="56"/>
      <c r="AD33" s="485"/>
      <c r="AE33" s="486"/>
      <c r="AF33" s="483">
        <v>0</v>
      </c>
      <c r="AG33" s="484"/>
      <c r="AH33" s="56"/>
      <c r="AI33" s="485"/>
      <c r="AJ33" s="486"/>
      <c r="AK33" s="483">
        <v>0</v>
      </c>
      <c r="AL33" s="484"/>
      <c r="AM33" s="56"/>
      <c r="AN33" s="485"/>
      <c r="AO33" s="486"/>
      <c r="AP33" s="483">
        <v>0</v>
      </c>
      <c r="AQ33" s="484"/>
      <c r="AR33" s="56"/>
      <c r="AS33" s="485"/>
      <c r="AT33" s="486"/>
      <c r="AU33" s="483">
        <v>0</v>
      </c>
      <c r="AV33" s="484"/>
      <c r="AW33" s="56"/>
      <c r="AX33" s="485"/>
      <c r="AY33" s="486"/>
      <c r="AZ33" s="483">
        <v>0</v>
      </c>
      <c r="BA33" s="484"/>
      <c r="BB33" s="56"/>
      <c r="BC33" s="485"/>
      <c r="BD33" s="486"/>
      <c r="BE33" s="483">
        <v>0</v>
      </c>
      <c r="BF33" s="484"/>
      <c r="BG33" s="56"/>
      <c r="BH33" s="485"/>
      <c r="BI33" s="486"/>
      <c r="BJ33" s="483">
        <v>0</v>
      </c>
      <c r="BK33" s="484"/>
      <c r="BL33" s="56"/>
      <c r="BM33" s="485"/>
      <c r="BN33" s="486"/>
      <c r="BO33" s="483">
        <v>0</v>
      </c>
      <c r="BP33" s="484"/>
      <c r="BQ33" s="56"/>
      <c r="BR33" s="485"/>
      <c r="BS33" s="486"/>
      <c r="BT33" s="483">
        <v>0</v>
      </c>
      <c r="BU33" s="484"/>
      <c r="BV33" s="56"/>
      <c r="BW33" s="56"/>
      <c r="BX33" s="485"/>
      <c r="BY33" s="486"/>
      <c r="BZ33" s="483">
        <v>0</v>
      </c>
      <c r="CA33" s="484"/>
      <c r="CB33" s="56"/>
      <c r="CC33" s="485"/>
      <c r="CD33" s="486"/>
      <c r="CE33" s="483">
        <v>0</v>
      </c>
      <c r="CF33" s="484"/>
      <c r="CG33" s="56"/>
      <c r="CH33" s="485"/>
      <c r="CI33" s="486"/>
      <c r="CJ33" s="483">
        <v>0</v>
      </c>
      <c r="CK33" s="484"/>
      <c r="CL33" s="56"/>
      <c r="CM33" s="485"/>
      <c r="CN33" s="486"/>
      <c r="CO33" s="483">
        <v>0</v>
      </c>
      <c r="CP33" s="484"/>
      <c r="CQ33" s="56"/>
      <c r="CR33" s="485"/>
      <c r="CS33" s="486"/>
      <c r="CT33" s="483">
        <v>0</v>
      </c>
      <c r="CU33" s="484"/>
      <c r="CV33" s="56"/>
      <c r="CW33" s="485"/>
      <c r="CX33" s="486"/>
      <c r="CY33" s="483">
        <v>0</v>
      </c>
      <c r="CZ33" s="484"/>
      <c r="DA33" s="56"/>
      <c r="DB33" s="485"/>
      <c r="DC33" s="486"/>
      <c r="DD33" s="483">
        <v>0</v>
      </c>
      <c r="DE33" s="484"/>
      <c r="DF33" s="56"/>
      <c r="DG33" s="485"/>
      <c r="DH33" s="486"/>
      <c r="DI33" s="483">
        <v>0</v>
      </c>
      <c r="DJ33" s="484"/>
      <c r="DK33" s="56"/>
      <c r="DL33" s="485"/>
      <c r="DM33" s="486"/>
      <c r="DN33" s="483">
        <v>0</v>
      </c>
      <c r="DO33" s="484"/>
      <c r="DP33" s="56"/>
      <c r="DQ33" s="485"/>
      <c r="DR33" s="486"/>
      <c r="DS33" s="483">
        <v>0</v>
      </c>
      <c r="DT33" s="484"/>
      <c r="DU33" s="56"/>
      <c r="DV33" s="485"/>
      <c r="DW33" s="486"/>
      <c r="DX33" s="483">
        <v>0</v>
      </c>
      <c r="DY33" s="484"/>
      <c r="DZ33" s="56"/>
      <c r="EA33" s="485"/>
      <c r="EB33" s="486"/>
      <c r="EC33" s="483">
        <v>0</v>
      </c>
      <c r="ED33" s="484"/>
      <c r="EE33" s="56"/>
      <c r="EF33" s="485"/>
      <c r="EG33" s="486"/>
      <c r="EH33" s="483">
        <v>0</v>
      </c>
      <c r="EI33" s="484"/>
      <c r="EJ33" s="56"/>
      <c r="EK33" s="144"/>
    </row>
    <row r="34" spans="4:141" hidden="1" x14ac:dyDescent="0.3">
      <c r="D34" s="144" t="s">
        <v>365</v>
      </c>
      <c r="E34" s="400"/>
      <c r="F34" s="400"/>
      <c r="G34" s="56">
        <v>0</v>
      </c>
      <c r="H34" s="55"/>
      <c r="I34" s="56"/>
      <c r="J34" s="485"/>
      <c r="K34" s="485"/>
      <c r="L34" s="56">
        <v>0</v>
      </c>
      <c r="M34" s="55"/>
      <c r="N34" s="56"/>
      <c r="O34" s="485"/>
      <c r="P34" s="485"/>
      <c r="Q34" s="56">
        <v>0</v>
      </c>
      <c r="R34" s="55"/>
      <c r="S34" s="56"/>
      <c r="T34" s="485"/>
      <c r="U34" s="485"/>
      <c r="V34" s="56">
        <v>0</v>
      </c>
      <c r="W34" s="55"/>
      <c r="X34" s="56"/>
      <c r="Y34" s="485"/>
      <c r="Z34" s="485"/>
      <c r="AA34" s="56">
        <v>0</v>
      </c>
      <c r="AB34" s="55"/>
      <c r="AC34" s="56"/>
      <c r="AD34" s="485"/>
      <c r="AE34" s="485"/>
      <c r="AF34" s="56">
        <v>0</v>
      </c>
      <c r="AG34" s="55"/>
      <c r="AH34" s="56"/>
      <c r="AI34" s="485"/>
      <c r="AJ34" s="485"/>
      <c r="AK34" s="56">
        <v>0</v>
      </c>
      <c r="AL34" s="55"/>
      <c r="AM34" s="56"/>
      <c r="AN34" s="485"/>
      <c r="AO34" s="485"/>
      <c r="AP34" s="56">
        <v>0</v>
      </c>
      <c r="AQ34" s="55"/>
      <c r="AR34" s="56"/>
      <c r="AS34" s="485"/>
      <c r="AT34" s="485"/>
      <c r="AU34" s="56">
        <v>0</v>
      </c>
      <c r="AV34" s="55"/>
      <c r="AW34" s="56"/>
      <c r="AX34" s="485"/>
      <c r="AY34" s="485"/>
      <c r="AZ34" s="56">
        <v>0</v>
      </c>
      <c r="BA34" s="55"/>
      <c r="BB34" s="56"/>
      <c r="BC34" s="485"/>
      <c r="BD34" s="485"/>
      <c r="BE34" s="56">
        <v>0</v>
      </c>
      <c r="BF34" s="55"/>
      <c r="BG34" s="56"/>
      <c r="BH34" s="485"/>
      <c r="BI34" s="485"/>
      <c r="BJ34" s="56">
        <v>0</v>
      </c>
      <c r="BK34" s="55"/>
      <c r="BL34" s="56"/>
      <c r="BM34" s="485"/>
      <c r="BN34" s="485"/>
      <c r="BO34" s="56">
        <v>0</v>
      </c>
      <c r="BP34" s="55"/>
      <c r="BQ34" s="56"/>
      <c r="BR34" s="485"/>
      <c r="BS34" s="485"/>
      <c r="BT34" s="56">
        <v>0</v>
      </c>
      <c r="BU34" s="55"/>
      <c r="BV34" s="56"/>
      <c r="BW34" s="56"/>
      <c r="BX34" s="485"/>
      <c r="BY34" s="485"/>
      <c r="BZ34" s="56">
        <v>0</v>
      </c>
      <c r="CA34" s="55"/>
      <c r="CB34" s="56"/>
      <c r="CC34" s="485"/>
      <c r="CD34" s="485"/>
      <c r="CE34" s="56">
        <v>0</v>
      </c>
      <c r="CF34" s="55"/>
      <c r="CG34" s="56"/>
      <c r="CH34" s="485"/>
      <c r="CI34" s="485"/>
      <c r="CJ34" s="56">
        <v>0</v>
      </c>
      <c r="CK34" s="55"/>
      <c r="CL34" s="56"/>
      <c r="CM34" s="485"/>
      <c r="CN34" s="485"/>
      <c r="CO34" s="56">
        <v>0</v>
      </c>
      <c r="CP34" s="55"/>
      <c r="CQ34" s="56"/>
      <c r="CR34" s="485"/>
      <c r="CS34" s="485"/>
      <c r="CT34" s="56">
        <v>0</v>
      </c>
      <c r="CU34" s="55"/>
      <c r="CV34" s="56"/>
      <c r="CW34" s="485"/>
      <c r="CX34" s="485"/>
      <c r="CY34" s="56">
        <v>0</v>
      </c>
      <c r="CZ34" s="55"/>
      <c r="DA34" s="56"/>
      <c r="DB34" s="485"/>
      <c r="DC34" s="485"/>
      <c r="DD34" s="56">
        <v>0</v>
      </c>
      <c r="DE34" s="55"/>
      <c r="DF34" s="56"/>
      <c r="DG34" s="485"/>
      <c r="DH34" s="485"/>
      <c r="DI34" s="56">
        <v>0</v>
      </c>
      <c r="DJ34" s="55"/>
      <c r="DK34" s="56"/>
      <c r="DL34" s="485"/>
      <c r="DM34" s="485"/>
      <c r="DN34" s="56">
        <v>0</v>
      </c>
      <c r="DO34" s="55"/>
      <c r="DP34" s="56"/>
      <c r="DQ34" s="485"/>
      <c r="DR34" s="485"/>
      <c r="DS34" s="56">
        <v>0</v>
      </c>
      <c r="DT34" s="55"/>
      <c r="DU34" s="56"/>
      <c r="DV34" s="485"/>
      <c r="DW34" s="485"/>
      <c r="DX34" s="56">
        <v>0</v>
      </c>
      <c r="DY34" s="55"/>
      <c r="DZ34" s="56"/>
      <c r="EA34" s="485"/>
      <c r="EB34" s="485"/>
      <c r="EC34" s="56">
        <v>0</v>
      </c>
      <c r="ED34" s="55"/>
      <c r="EE34" s="56"/>
      <c r="EF34" s="485"/>
      <c r="EG34" s="485"/>
      <c r="EH34" s="56">
        <v>0</v>
      </c>
      <c r="EI34" s="55"/>
      <c r="EJ34" s="56"/>
      <c r="EK34" s="144"/>
    </row>
    <row r="35" spans="4:141" hidden="1" x14ac:dyDescent="0.3">
      <c r="D35" s="144" t="s">
        <v>382</v>
      </c>
      <c r="E35" s="400"/>
      <c r="F35" s="420"/>
      <c r="G35" s="121">
        <v>0</v>
      </c>
      <c r="H35" s="120"/>
      <c r="I35" s="56"/>
      <c r="J35" s="485"/>
      <c r="K35" s="494"/>
      <c r="L35" s="121">
        <v>0</v>
      </c>
      <c r="M35" s="120"/>
      <c r="N35" s="56"/>
      <c r="O35" s="485"/>
      <c r="P35" s="494"/>
      <c r="Q35" s="121">
        <v>0</v>
      </c>
      <c r="R35" s="120"/>
      <c r="S35" s="56"/>
      <c r="T35" s="485"/>
      <c r="U35" s="494"/>
      <c r="V35" s="121">
        <v>0</v>
      </c>
      <c r="W35" s="120"/>
      <c r="X35" s="56"/>
      <c r="Y35" s="485"/>
      <c r="Z35" s="494"/>
      <c r="AA35" s="121">
        <v>0</v>
      </c>
      <c r="AB35" s="120"/>
      <c r="AC35" s="56"/>
      <c r="AD35" s="485"/>
      <c r="AE35" s="494"/>
      <c r="AF35" s="121">
        <v>0</v>
      </c>
      <c r="AG35" s="120"/>
      <c r="AH35" s="56"/>
      <c r="AI35" s="485"/>
      <c r="AJ35" s="494"/>
      <c r="AK35" s="121">
        <v>0</v>
      </c>
      <c r="AL35" s="120"/>
      <c r="AM35" s="56"/>
      <c r="AN35" s="485"/>
      <c r="AO35" s="494"/>
      <c r="AP35" s="121">
        <v>0</v>
      </c>
      <c r="AQ35" s="120"/>
      <c r="AR35" s="56"/>
      <c r="AS35" s="485"/>
      <c r="AT35" s="494"/>
      <c r="AU35" s="121">
        <v>0</v>
      </c>
      <c r="AV35" s="120"/>
      <c r="AW35" s="56"/>
      <c r="AX35" s="485"/>
      <c r="AY35" s="494"/>
      <c r="AZ35" s="121">
        <v>0</v>
      </c>
      <c r="BA35" s="120"/>
      <c r="BB35" s="56"/>
      <c r="BC35" s="485"/>
      <c r="BD35" s="494"/>
      <c r="BE35" s="121">
        <v>0</v>
      </c>
      <c r="BF35" s="120"/>
      <c r="BG35" s="56"/>
      <c r="BH35" s="485"/>
      <c r="BI35" s="494"/>
      <c r="BJ35" s="121">
        <v>0</v>
      </c>
      <c r="BK35" s="120"/>
      <c r="BL35" s="56"/>
      <c r="BM35" s="485"/>
      <c r="BN35" s="494"/>
      <c r="BO35" s="121">
        <v>0</v>
      </c>
      <c r="BP35" s="120"/>
      <c r="BQ35" s="56"/>
      <c r="BR35" s="485"/>
      <c r="BS35" s="494"/>
      <c r="BT35" s="121">
        <v>0</v>
      </c>
      <c r="BU35" s="120"/>
      <c r="BV35" s="56"/>
      <c r="BW35" s="56"/>
      <c r="BX35" s="485"/>
      <c r="BY35" s="494"/>
      <c r="BZ35" s="121">
        <v>0</v>
      </c>
      <c r="CA35" s="120"/>
      <c r="CB35" s="56"/>
      <c r="CC35" s="485"/>
      <c r="CD35" s="494"/>
      <c r="CE35" s="121">
        <v>0</v>
      </c>
      <c r="CF35" s="120"/>
      <c r="CG35" s="56"/>
      <c r="CH35" s="485"/>
      <c r="CI35" s="494"/>
      <c r="CJ35" s="121">
        <v>0</v>
      </c>
      <c r="CK35" s="120"/>
      <c r="CL35" s="56"/>
      <c r="CM35" s="485"/>
      <c r="CN35" s="494"/>
      <c r="CO35" s="121">
        <v>0</v>
      </c>
      <c r="CP35" s="120"/>
      <c r="CQ35" s="56"/>
      <c r="CR35" s="485"/>
      <c r="CS35" s="494"/>
      <c r="CT35" s="121">
        <v>0</v>
      </c>
      <c r="CU35" s="120"/>
      <c r="CV35" s="56"/>
      <c r="CW35" s="485"/>
      <c r="CX35" s="494"/>
      <c r="CY35" s="121">
        <v>0</v>
      </c>
      <c r="CZ35" s="120"/>
      <c r="DA35" s="56"/>
      <c r="DB35" s="485"/>
      <c r="DC35" s="494"/>
      <c r="DD35" s="121">
        <v>0</v>
      </c>
      <c r="DE35" s="120"/>
      <c r="DF35" s="56"/>
      <c r="DG35" s="485"/>
      <c r="DH35" s="494"/>
      <c r="DI35" s="121">
        <v>0</v>
      </c>
      <c r="DJ35" s="120"/>
      <c r="DK35" s="56"/>
      <c r="DL35" s="485"/>
      <c r="DM35" s="494"/>
      <c r="DN35" s="121">
        <v>0</v>
      </c>
      <c r="DO35" s="120"/>
      <c r="DP35" s="56"/>
      <c r="DQ35" s="485"/>
      <c r="DR35" s="494"/>
      <c r="DS35" s="121">
        <v>0</v>
      </c>
      <c r="DT35" s="120"/>
      <c r="DU35" s="56"/>
      <c r="DV35" s="485"/>
      <c r="DW35" s="494"/>
      <c r="DX35" s="121">
        <v>0</v>
      </c>
      <c r="DY35" s="120"/>
      <c r="DZ35" s="56"/>
      <c r="EA35" s="485"/>
      <c r="EB35" s="494"/>
      <c r="EC35" s="121">
        <v>0</v>
      </c>
      <c r="ED35" s="120"/>
      <c r="EE35" s="56"/>
      <c r="EF35" s="485"/>
      <c r="EG35" s="494"/>
      <c r="EH35" s="121">
        <v>0</v>
      </c>
      <c r="EI35" s="120"/>
      <c r="EJ35" s="56"/>
      <c r="EK35" s="144"/>
    </row>
    <row r="36" spans="4:141" ht="12.75" hidden="1" customHeight="1" x14ac:dyDescent="0.3">
      <c r="D36" s="165"/>
      <c r="E36" s="250"/>
      <c r="F36" s="160"/>
      <c r="G36" s="56"/>
      <c r="H36" s="56"/>
      <c r="I36" s="56"/>
      <c r="J36" s="485"/>
      <c r="K36" s="56"/>
      <c r="L36" s="56"/>
      <c r="M36" s="56"/>
      <c r="N36" s="56"/>
      <c r="O36" s="485"/>
      <c r="P36" s="56"/>
      <c r="Q36" s="56"/>
      <c r="R36" s="56"/>
      <c r="S36" s="56"/>
      <c r="T36" s="485"/>
      <c r="U36" s="56"/>
      <c r="V36" s="56"/>
      <c r="W36" s="56"/>
      <c r="X36" s="56"/>
      <c r="Y36" s="485"/>
      <c r="Z36" s="56"/>
      <c r="AA36" s="56"/>
      <c r="AB36" s="56"/>
      <c r="AC36" s="56"/>
      <c r="AD36" s="485"/>
      <c r="AE36" s="56"/>
      <c r="AF36" s="56"/>
      <c r="AG36" s="56"/>
      <c r="AH36" s="56"/>
      <c r="AI36" s="485"/>
      <c r="AJ36" s="56"/>
      <c r="AK36" s="56"/>
      <c r="AL36" s="56"/>
      <c r="AM36" s="56"/>
      <c r="AN36" s="485"/>
      <c r="AO36" s="56"/>
      <c r="AP36" s="56"/>
      <c r="AQ36" s="56"/>
      <c r="AR36" s="56"/>
      <c r="AS36" s="485"/>
      <c r="AT36" s="56"/>
      <c r="AU36" s="56"/>
      <c r="AV36" s="56"/>
      <c r="AW36" s="56"/>
      <c r="AX36" s="485"/>
      <c r="AY36" s="56"/>
      <c r="AZ36" s="56"/>
      <c r="BA36" s="56"/>
      <c r="BB36" s="56"/>
      <c r="BC36" s="485"/>
      <c r="BD36" s="56"/>
      <c r="BE36" s="56"/>
      <c r="BF36" s="56"/>
      <c r="BG36" s="56"/>
      <c r="BH36" s="485"/>
      <c r="BI36" s="56"/>
      <c r="BJ36" s="56"/>
      <c r="BK36" s="56"/>
      <c r="BL36" s="56"/>
      <c r="BM36" s="485"/>
      <c r="BN36" s="56"/>
      <c r="BO36" s="56"/>
      <c r="BP36" s="56"/>
      <c r="BQ36" s="56"/>
      <c r="BR36" s="485"/>
      <c r="BS36" s="56"/>
      <c r="BT36" s="56"/>
      <c r="BU36" s="56"/>
      <c r="BV36" s="56"/>
      <c r="BW36" s="56"/>
      <c r="BX36" s="485"/>
      <c r="BY36" s="56"/>
      <c r="BZ36" s="56"/>
      <c r="CA36" s="56"/>
      <c r="CB36" s="56"/>
      <c r="CC36" s="485"/>
      <c r="CD36" s="56"/>
      <c r="CE36" s="56"/>
      <c r="CF36" s="56"/>
      <c r="CG36" s="56"/>
      <c r="CH36" s="485"/>
      <c r="CI36" s="56"/>
      <c r="CJ36" s="56"/>
      <c r="CK36" s="56"/>
      <c r="CL36" s="56"/>
      <c r="CM36" s="485"/>
      <c r="CN36" s="56"/>
      <c r="CO36" s="56"/>
      <c r="CP36" s="56"/>
      <c r="CQ36" s="56"/>
      <c r="CR36" s="485"/>
      <c r="CS36" s="56"/>
      <c r="CT36" s="56"/>
      <c r="CU36" s="56"/>
      <c r="CV36" s="56"/>
      <c r="CW36" s="485"/>
      <c r="CX36" s="56"/>
      <c r="CY36" s="56"/>
      <c r="CZ36" s="56"/>
      <c r="DA36" s="56"/>
      <c r="DB36" s="485"/>
      <c r="DC36" s="56"/>
      <c r="DD36" s="56"/>
      <c r="DE36" s="56"/>
      <c r="DF36" s="56"/>
      <c r="DG36" s="485"/>
      <c r="DH36" s="56"/>
      <c r="DI36" s="56"/>
      <c r="DJ36" s="56"/>
      <c r="DK36" s="56"/>
      <c r="DL36" s="485"/>
      <c r="DM36" s="56"/>
      <c r="DN36" s="56"/>
      <c r="DO36" s="56"/>
      <c r="DP36" s="56"/>
      <c r="DQ36" s="485"/>
      <c r="DR36" s="56"/>
      <c r="DS36" s="56"/>
      <c r="DT36" s="56"/>
      <c r="DU36" s="56"/>
      <c r="DV36" s="485"/>
      <c r="DW36" s="56"/>
      <c r="DX36" s="56"/>
      <c r="DY36" s="56"/>
      <c r="DZ36" s="56"/>
      <c r="EA36" s="485"/>
      <c r="EB36" s="56"/>
      <c r="EC36" s="56"/>
      <c r="ED36" s="56"/>
      <c r="EE36" s="56"/>
      <c r="EF36" s="485"/>
      <c r="EG36" s="56"/>
      <c r="EH36" s="56"/>
      <c r="EI36" s="56"/>
      <c r="EJ36" s="56"/>
      <c r="EK36" s="144"/>
    </row>
    <row r="37" spans="4:141" ht="12.75" hidden="1" customHeight="1" x14ac:dyDescent="0.3">
      <c r="D37" s="144" t="s">
        <v>486</v>
      </c>
      <c r="E37" s="400"/>
      <c r="G37" s="56">
        <v>0</v>
      </c>
      <c r="H37" s="56"/>
      <c r="I37" s="56"/>
      <c r="J37" s="485"/>
      <c r="K37" s="56"/>
      <c r="L37" s="56">
        <v>0</v>
      </c>
      <c r="M37" s="56"/>
      <c r="N37" s="56"/>
      <c r="O37" s="485"/>
      <c r="P37" s="56"/>
      <c r="Q37" s="56">
        <v>0</v>
      </c>
      <c r="R37" s="56"/>
      <c r="S37" s="56"/>
      <c r="T37" s="485"/>
      <c r="U37" s="56"/>
      <c r="V37" s="56">
        <v>0</v>
      </c>
      <c r="W37" s="56"/>
      <c r="X37" s="56"/>
      <c r="Y37" s="485"/>
      <c r="Z37" s="56"/>
      <c r="AA37" s="56">
        <v>0</v>
      </c>
      <c r="AB37" s="56"/>
      <c r="AC37" s="56"/>
      <c r="AD37" s="485"/>
      <c r="AE37" s="56"/>
      <c r="AF37" s="56">
        <v>0</v>
      </c>
      <c r="AG37" s="56"/>
      <c r="AH37" s="56"/>
      <c r="AI37" s="485"/>
      <c r="AJ37" s="56"/>
      <c r="AK37" s="56">
        <v>0</v>
      </c>
      <c r="AL37" s="56"/>
      <c r="AM37" s="56"/>
      <c r="AN37" s="485"/>
      <c r="AO37" s="56"/>
      <c r="AP37" s="56">
        <v>0</v>
      </c>
      <c r="AQ37" s="56"/>
      <c r="AR37" s="56"/>
      <c r="AS37" s="485"/>
      <c r="AT37" s="56"/>
      <c r="AU37" s="56">
        <v>0</v>
      </c>
      <c r="AV37" s="56"/>
      <c r="AW37" s="56"/>
      <c r="AX37" s="485"/>
      <c r="AY37" s="56"/>
      <c r="AZ37" s="56">
        <v>0</v>
      </c>
      <c r="BA37" s="56"/>
      <c r="BB37" s="56"/>
      <c r="BC37" s="485"/>
      <c r="BD37" s="56"/>
      <c r="BE37" s="56">
        <v>0</v>
      </c>
      <c r="BF37" s="56"/>
      <c r="BG37" s="56"/>
      <c r="BH37" s="485"/>
      <c r="BI37" s="56"/>
      <c r="BJ37" s="56">
        <v>0</v>
      </c>
      <c r="BK37" s="56"/>
      <c r="BL37" s="56"/>
      <c r="BM37" s="485"/>
      <c r="BN37" s="56"/>
      <c r="BO37" s="56">
        <v>0</v>
      </c>
      <c r="BP37" s="56"/>
      <c r="BQ37" s="56"/>
      <c r="BR37" s="485"/>
      <c r="BS37" s="56"/>
      <c r="BT37" s="56">
        <v>0</v>
      </c>
      <c r="BU37" s="56"/>
      <c r="BV37" s="56"/>
      <c r="BW37" s="56"/>
      <c r="BX37" s="485"/>
      <c r="BY37" s="56"/>
      <c r="BZ37" s="56">
        <v>0</v>
      </c>
      <c r="CA37" s="56"/>
      <c r="CB37" s="56"/>
      <c r="CC37" s="485"/>
      <c r="CD37" s="56"/>
      <c r="CE37" s="56">
        <v>0</v>
      </c>
      <c r="CF37" s="56"/>
      <c r="CG37" s="56"/>
      <c r="CH37" s="485"/>
      <c r="CI37" s="56"/>
      <c r="CJ37" s="56">
        <v>0</v>
      </c>
      <c r="CK37" s="56"/>
      <c r="CL37" s="56"/>
      <c r="CM37" s="485"/>
      <c r="CN37" s="56"/>
      <c r="CO37" s="56">
        <v>0</v>
      </c>
      <c r="CP37" s="56"/>
      <c r="CQ37" s="56"/>
      <c r="CR37" s="485"/>
      <c r="CS37" s="56"/>
      <c r="CT37" s="56">
        <v>0</v>
      </c>
      <c r="CU37" s="56"/>
      <c r="CV37" s="56"/>
      <c r="CW37" s="485"/>
      <c r="CX37" s="56"/>
      <c r="CY37" s="56">
        <v>0</v>
      </c>
      <c r="CZ37" s="56"/>
      <c r="DA37" s="56"/>
      <c r="DB37" s="485"/>
      <c r="DC37" s="56"/>
      <c r="DD37" s="56">
        <v>0</v>
      </c>
      <c r="DE37" s="56"/>
      <c r="DF37" s="56"/>
      <c r="DG37" s="485"/>
      <c r="DH37" s="56"/>
      <c r="DI37" s="56">
        <v>0</v>
      </c>
      <c r="DJ37" s="56"/>
      <c r="DK37" s="56"/>
      <c r="DL37" s="485"/>
      <c r="DM37" s="56"/>
      <c r="DN37" s="56">
        <v>0</v>
      </c>
      <c r="DO37" s="56"/>
      <c r="DP37" s="56"/>
      <c r="DQ37" s="485"/>
      <c r="DR37" s="56"/>
      <c r="DS37" s="56">
        <v>0</v>
      </c>
      <c r="DT37" s="56"/>
      <c r="DU37" s="56"/>
      <c r="DV37" s="485"/>
      <c r="DW37" s="56"/>
      <c r="DX37" s="56">
        <v>0</v>
      </c>
      <c r="DY37" s="56"/>
      <c r="DZ37" s="56"/>
      <c r="EA37" s="485"/>
      <c r="EB37" s="56"/>
      <c r="EC37" s="56">
        <v>0</v>
      </c>
      <c r="ED37" s="56"/>
      <c r="EE37" s="56"/>
      <c r="EF37" s="485"/>
      <c r="EG37" s="56"/>
      <c r="EH37" s="56">
        <v>0</v>
      </c>
      <c r="EI37" s="56"/>
      <c r="EJ37" s="56"/>
      <c r="EK37" s="144"/>
    </row>
    <row r="38" spans="4:141" ht="12.75" hidden="1" customHeight="1" x14ac:dyDescent="0.3">
      <c r="D38" s="144" t="s">
        <v>362</v>
      </c>
      <c r="E38" s="400"/>
      <c r="F38" s="406"/>
      <c r="G38" s="483">
        <v>0</v>
      </c>
      <c r="H38" s="484"/>
      <c r="I38" s="56"/>
      <c r="J38" s="485"/>
      <c r="K38" s="486"/>
      <c r="L38" s="483">
        <v>0</v>
      </c>
      <c r="M38" s="484"/>
      <c r="N38" s="56"/>
      <c r="O38" s="485"/>
      <c r="P38" s="486"/>
      <c r="Q38" s="483">
        <v>0</v>
      </c>
      <c r="R38" s="484"/>
      <c r="S38" s="56"/>
      <c r="T38" s="485"/>
      <c r="U38" s="486"/>
      <c r="V38" s="483">
        <v>0</v>
      </c>
      <c r="W38" s="484"/>
      <c r="X38" s="56"/>
      <c r="Y38" s="485"/>
      <c r="Z38" s="486"/>
      <c r="AA38" s="483">
        <v>0</v>
      </c>
      <c r="AB38" s="484"/>
      <c r="AC38" s="56"/>
      <c r="AD38" s="485"/>
      <c r="AE38" s="486"/>
      <c r="AF38" s="483">
        <v>0</v>
      </c>
      <c r="AG38" s="484"/>
      <c r="AH38" s="56"/>
      <c r="AI38" s="485"/>
      <c r="AJ38" s="486"/>
      <c r="AK38" s="483">
        <v>0</v>
      </c>
      <c r="AL38" s="484"/>
      <c r="AM38" s="56"/>
      <c r="AN38" s="485"/>
      <c r="AO38" s="486"/>
      <c r="AP38" s="483">
        <v>0</v>
      </c>
      <c r="AQ38" s="484"/>
      <c r="AR38" s="56"/>
      <c r="AS38" s="485"/>
      <c r="AT38" s="486"/>
      <c r="AU38" s="483">
        <v>0</v>
      </c>
      <c r="AV38" s="484"/>
      <c r="AW38" s="56"/>
      <c r="AX38" s="485"/>
      <c r="AY38" s="486"/>
      <c r="AZ38" s="483">
        <v>0</v>
      </c>
      <c r="BA38" s="484"/>
      <c r="BB38" s="56"/>
      <c r="BC38" s="485"/>
      <c r="BD38" s="486"/>
      <c r="BE38" s="483">
        <v>0</v>
      </c>
      <c r="BF38" s="484"/>
      <c r="BG38" s="56"/>
      <c r="BH38" s="485"/>
      <c r="BI38" s="486"/>
      <c r="BJ38" s="483">
        <v>0</v>
      </c>
      <c r="BK38" s="484"/>
      <c r="BL38" s="56"/>
      <c r="BM38" s="485"/>
      <c r="BN38" s="486"/>
      <c r="BO38" s="483">
        <v>0</v>
      </c>
      <c r="BP38" s="484"/>
      <c r="BQ38" s="56"/>
      <c r="BR38" s="485"/>
      <c r="BS38" s="486"/>
      <c r="BT38" s="483">
        <v>0</v>
      </c>
      <c r="BU38" s="484"/>
      <c r="BV38" s="56"/>
      <c r="BW38" s="56"/>
      <c r="BX38" s="485"/>
      <c r="BY38" s="486"/>
      <c r="BZ38" s="483">
        <v>0</v>
      </c>
      <c r="CA38" s="484"/>
      <c r="CB38" s="56"/>
      <c r="CC38" s="485"/>
      <c r="CD38" s="486"/>
      <c r="CE38" s="483">
        <v>0</v>
      </c>
      <c r="CF38" s="484"/>
      <c r="CG38" s="56"/>
      <c r="CH38" s="485"/>
      <c r="CI38" s="486"/>
      <c r="CJ38" s="483">
        <v>0</v>
      </c>
      <c r="CK38" s="484"/>
      <c r="CL38" s="56"/>
      <c r="CM38" s="485"/>
      <c r="CN38" s="486"/>
      <c r="CO38" s="483">
        <v>0</v>
      </c>
      <c r="CP38" s="484"/>
      <c r="CQ38" s="56"/>
      <c r="CR38" s="485"/>
      <c r="CS38" s="486"/>
      <c r="CT38" s="483">
        <v>0</v>
      </c>
      <c r="CU38" s="484"/>
      <c r="CV38" s="56"/>
      <c r="CW38" s="485"/>
      <c r="CX38" s="486"/>
      <c r="CY38" s="483">
        <v>0</v>
      </c>
      <c r="CZ38" s="484"/>
      <c r="DA38" s="56"/>
      <c r="DB38" s="485"/>
      <c r="DC38" s="486"/>
      <c r="DD38" s="483">
        <v>0</v>
      </c>
      <c r="DE38" s="484"/>
      <c r="DF38" s="56"/>
      <c r="DG38" s="485"/>
      <c r="DH38" s="486"/>
      <c r="DI38" s="483">
        <v>0</v>
      </c>
      <c r="DJ38" s="484"/>
      <c r="DK38" s="56"/>
      <c r="DL38" s="485"/>
      <c r="DM38" s="486"/>
      <c r="DN38" s="483">
        <v>0</v>
      </c>
      <c r="DO38" s="484"/>
      <c r="DP38" s="56"/>
      <c r="DQ38" s="485"/>
      <c r="DR38" s="486"/>
      <c r="DS38" s="483">
        <v>0</v>
      </c>
      <c r="DT38" s="484"/>
      <c r="DU38" s="56"/>
      <c r="DV38" s="485"/>
      <c r="DW38" s="486"/>
      <c r="DX38" s="483">
        <v>0</v>
      </c>
      <c r="DY38" s="484"/>
      <c r="DZ38" s="56"/>
      <c r="EA38" s="485"/>
      <c r="EB38" s="486"/>
      <c r="EC38" s="483">
        <v>0</v>
      </c>
      <c r="ED38" s="484"/>
      <c r="EE38" s="56"/>
      <c r="EF38" s="485"/>
      <c r="EG38" s="486"/>
      <c r="EH38" s="483">
        <v>0</v>
      </c>
      <c r="EI38" s="484"/>
      <c r="EJ38" s="56"/>
      <c r="EK38" s="144"/>
    </row>
    <row r="39" spans="4:141" ht="12.75" hidden="1" customHeight="1" x14ac:dyDescent="0.3">
      <c r="D39" s="144" t="s">
        <v>365</v>
      </c>
      <c r="E39" s="400"/>
      <c r="F39" s="400"/>
      <c r="G39" s="56">
        <v>0</v>
      </c>
      <c r="H39" s="55"/>
      <c r="I39" s="56"/>
      <c r="J39" s="485"/>
      <c r="K39" s="485"/>
      <c r="L39" s="56">
        <v>0</v>
      </c>
      <c r="M39" s="55"/>
      <c r="N39" s="56"/>
      <c r="O39" s="485"/>
      <c r="P39" s="485"/>
      <c r="Q39" s="56">
        <v>0</v>
      </c>
      <c r="R39" s="55"/>
      <c r="S39" s="56"/>
      <c r="T39" s="485"/>
      <c r="U39" s="485"/>
      <c r="V39" s="56">
        <v>0</v>
      </c>
      <c r="W39" s="55"/>
      <c r="X39" s="56"/>
      <c r="Y39" s="485"/>
      <c r="Z39" s="485"/>
      <c r="AA39" s="56">
        <v>0</v>
      </c>
      <c r="AB39" s="55"/>
      <c r="AC39" s="56"/>
      <c r="AD39" s="485"/>
      <c r="AE39" s="485"/>
      <c r="AF39" s="56">
        <v>0</v>
      </c>
      <c r="AG39" s="55"/>
      <c r="AH39" s="56"/>
      <c r="AI39" s="485"/>
      <c r="AJ39" s="485"/>
      <c r="AK39" s="56">
        <v>0</v>
      </c>
      <c r="AL39" s="55"/>
      <c r="AM39" s="56"/>
      <c r="AN39" s="485"/>
      <c r="AO39" s="485"/>
      <c r="AP39" s="56">
        <v>0</v>
      </c>
      <c r="AQ39" s="55"/>
      <c r="AR39" s="56"/>
      <c r="AS39" s="485"/>
      <c r="AT39" s="485"/>
      <c r="AU39" s="56">
        <v>0</v>
      </c>
      <c r="AV39" s="55"/>
      <c r="AW39" s="56"/>
      <c r="AX39" s="485"/>
      <c r="AY39" s="485"/>
      <c r="AZ39" s="56">
        <v>0</v>
      </c>
      <c r="BA39" s="55"/>
      <c r="BB39" s="56"/>
      <c r="BC39" s="485"/>
      <c r="BD39" s="485"/>
      <c r="BE39" s="56">
        <v>0</v>
      </c>
      <c r="BF39" s="55"/>
      <c r="BG39" s="56"/>
      <c r="BH39" s="485"/>
      <c r="BI39" s="485"/>
      <c r="BJ39" s="56">
        <v>0</v>
      </c>
      <c r="BK39" s="55"/>
      <c r="BL39" s="56"/>
      <c r="BM39" s="485"/>
      <c r="BN39" s="485"/>
      <c r="BO39" s="56">
        <v>0</v>
      </c>
      <c r="BP39" s="55"/>
      <c r="BQ39" s="56"/>
      <c r="BR39" s="485"/>
      <c r="BS39" s="485"/>
      <c r="BT39" s="56">
        <v>0</v>
      </c>
      <c r="BU39" s="55"/>
      <c r="BV39" s="56"/>
      <c r="BW39" s="56"/>
      <c r="BX39" s="485"/>
      <c r="BY39" s="485"/>
      <c r="BZ39" s="56">
        <v>0</v>
      </c>
      <c r="CA39" s="55"/>
      <c r="CB39" s="56"/>
      <c r="CC39" s="485"/>
      <c r="CD39" s="485"/>
      <c r="CE39" s="56">
        <v>0</v>
      </c>
      <c r="CF39" s="55"/>
      <c r="CG39" s="56"/>
      <c r="CH39" s="485"/>
      <c r="CI39" s="485"/>
      <c r="CJ39" s="56">
        <v>0</v>
      </c>
      <c r="CK39" s="55"/>
      <c r="CL39" s="56"/>
      <c r="CM39" s="485"/>
      <c r="CN39" s="485"/>
      <c r="CO39" s="56">
        <v>0</v>
      </c>
      <c r="CP39" s="55"/>
      <c r="CQ39" s="56"/>
      <c r="CR39" s="485"/>
      <c r="CS39" s="485"/>
      <c r="CT39" s="56">
        <v>0</v>
      </c>
      <c r="CU39" s="55"/>
      <c r="CV39" s="56"/>
      <c r="CW39" s="485"/>
      <c r="CX39" s="485"/>
      <c r="CY39" s="56">
        <v>0</v>
      </c>
      <c r="CZ39" s="55"/>
      <c r="DA39" s="56"/>
      <c r="DB39" s="485"/>
      <c r="DC39" s="485"/>
      <c r="DD39" s="56">
        <v>0</v>
      </c>
      <c r="DE39" s="55"/>
      <c r="DF39" s="56"/>
      <c r="DG39" s="485"/>
      <c r="DH39" s="485"/>
      <c r="DI39" s="56">
        <v>0</v>
      </c>
      <c r="DJ39" s="55"/>
      <c r="DK39" s="56"/>
      <c r="DL39" s="485"/>
      <c r="DM39" s="485"/>
      <c r="DN39" s="56">
        <v>0</v>
      </c>
      <c r="DO39" s="55"/>
      <c r="DP39" s="56"/>
      <c r="DQ39" s="485"/>
      <c r="DR39" s="485"/>
      <c r="DS39" s="56">
        <v>0</v>
      </c>
      <c r="DT39" s="55"/>
      <c r="DU39" s="56"/>
      <c r="DV39" s="485"/>
      <c r="DW39" s="485"/>
      <c r="DX39" s="56">
        <v>0</v>
      </c>
      <c r="DY39" s="55"/>
      <c r="DZ39" s="56"/>
      <c r="EA39" s="485"/>
      <c r="EB39" s="485"/>
      <c r="EC39" s="56">
        <v>0</v>
      </c>
      <c r="ED39" s="55"/>
      <c r="EE39" s="56"/>
      <c r="EF39" s="485"/>
      <c r="EG39" s="485"/>
      <c r="EH39" s="56">
        <v>0</v>
      </c>
      <c r="EI39" s="55"/>
      <c r="EJ39" s="56"/>
      <c r="EK39" s="144"/>
    </row>
    <row r="40" spans="4:141" ht="12.75" hidden="1" customHeight="1" x14ac:dyDescent="0.3">
      <c r="D40" s="144" t="s">
        <v>382</v>
      </c>
      <c r="E40" s="400"/>
      <c r="F40" s="420"/>
      <c r="G40" s="121">
        <v>0</v>
      </c>
      <c r="H40" s="120"/>
      <c r="I40" s="56"/>
      <c r="J40" s="485"/>
      <c r="K40" s="494"/>
      <c r="L40" s="121">
        <v>0</v>
      </c>
      <c r="M40" s="120"/>
      <c r="N40" s="56"/>
      <c r="O40" s="485"/>
      <c r="P40" s="494"/>
      <c r="Q40" s="121">
        <v>0</v>
      </c>
      <c r="R40" s="120"/>
      <c r="S40" s="56"/>
      <c r="T40" s="485"/>
      <c r="U40" s="494"/>
      <c r="V40" s="121">
        <v>0</v>
      </c>
      <c r="W40" s="120"/>
      <c r="X40" s="56"/>
      <c r="Y40" s="485"/>
      <c r="Z40" s="494"/>
      <c r="AA40" s="121">
        <v>0</v>
      </c>
      <c r="AB40" s="120"/>
      <c r="AC40" s="56"/>
      <c r="AD40" s="485"/>
      <c r="AE40" s="494"/>
      <c r="AF40" s="121">
        <v>0</v>
      </c>
      <c r="AG40" s="120"/>
      <c r="AH40" s="56"/>
      <c r="AI40" s="485"/>
      <c r="AJ40" s="494"/>
      <c r="AK40" s="121">
        <v>0</v>
      </c>
      <c r="AL40" s="120"/>
      <c r="AM40" s="56"/>
      <c r="AN40" s="485"/>
      <c r="AO40" s="494"/>
      <c r="AP40" s="121">
        <v>0</v>
      </c>
      <c r="AQ40" s="120"/>
      <c r="AR40" s="56"/>
      <c r="AS40" s="485"/>
      <c r="AT40" s="494"/>
      <c r="AU40" s="121">
        <v>0</v>
      </c>
      <c r="AV40" s="120"/>
      <c r="AW40" s="56"/>
      <c r="AX40" s="485"/>
      <c r="AY40" s="494"/>
      <c r="AZ40" s="121">
        <v>0</v>
      </c>
      <c r="BA40" s="120"/>
      <c r="BB40" s="56"/>
      <c r="BC40" s="485"/>
      <c r="BD40" s="494"/>
      <c r="BE40" s="121">
        <v>0</v>
      </c>
      <c r="BF40" s="120"/>
      <c r="BG40" s="56"/>
      <c r="BH40" s="485"/>
      <c r="BI40" s="494"/>
      <c r="BJ40" s="121">
        <v>0</v>
      </c>
      <c r="BK40" s="120"/>
      <c r="BL40" s="56"/>
      <c r="BM40" s="485"/>
      <c r="BN40" s="494"/>
      <c r="BO40" s="121">
        <v>0</v>
      </c>
      <c r="BP40" s="120"/>
      <c r="BQ40" s="56"/>
      <c r="BR40" s="485"/>
      <c r="BS40" s="494"/>
      <c r="BT40" s="121">
        <v>0</v>
      </c>
      <c r="BU40" s="120"/>
      <c r="BV40" s="56"/>
      <c r="BW40" s="56"/>
      <c r="BX40" s="485"/>
      <c r="BY40" s="494"/>
      <c r="BZ40" s="121">
        <v>0</v>
      </c>
      <c r="CA40" s="120"/>
      <c r="CB40" s="56"/>
      <c r="CC40" s="485"/>
      <c r="CD40" s="494"/>
      <c r="CE40" s="121">
        <v>0</v>
      </c>
      <c r="CF40" s="120"/>
      <c r="CG40" s="56"/>
      <c r="CH40" s="485"/>
      <c r="CI40" s="494"/>
      <c r="CJ40" s="121">
        <v>0</v>
      </c>
      <c r="CK40" s="120"/>
      <c r="CL40" s="56"/>
      <c r="CM40" s="485"/>
      <c r="CN40" s="494"/>
      <c r="CO40" s="121">
        <v>0</v>
      </c>
      <c r="CP40" s="120"/>
      <c r="CQ40" s="56"/>
      <c r="CR40" s="485"/>
      <c r="CS40" s="494"/>
      <c r="CT40" s="121">
        <v>0</v>
      </c>
      <c r="CU40" s="120"/>
      <c r="CV40" s="56"/>
      <c r="CW40" s="485"/>
      <c r="CX40" s="494"/>
      <c r="CY40" s="121">
        <v>0</v>
      </c>
      <c r="CZ40" s="120"/>
      <c r="DA40" s="56"/>
      <c r="DB40" s="485"/>
      <c r="DC40" s="494"/>
      <c r="DD40" s="121">
        <v>0</v>
      </c>
      <c r="DE40" s="120"/>
      <c r="DF40" s="56"/>
      <c r="DG40" s="485"/>
      <c r="DH40" s="494"/>
      <c r="DI40" s="121">
        <v>0</v>
      </c>
      <c r="DJ40" s="120"/>
      <c r="DK40" s="56"/>
      <c r="DL40" s="485"/>
      <c r="DM40" s="494"/>
      <c r="DN40" s="121">
        <v>0</v>
      </c>
      <c r="DO40" s="120"/>
      <c r="DP40" s="56"/>
      <c r="DQ40" s="485"/>
      <c r="DR40" s="494"/>
      <c r="DS40" s="121">
        <v>0</v>
      </c>
      <c r="DT40" s="120"/>
      <c r="DU40" s="56"/>
      <c r="DV40" s="485"/>
      <c r="DW40" s="494"/>
      <c r="DX40" s="121">
        <v>0</v>
      </c>
      <c r="DY40" s="120"/>
      <c r="DZ40" s="56"/>
      <c r="EA40" s="485"/>
      <c r="EB40" s="494"/>
      <c r="EC40" s="121">
        <v>0</v>
      </c>
      <c r="ED40" s="120"/>
      <c r="EE40" s="56"/>
      <c r="EF40" s="485"/>
      <c r="EG40" s="494"/>
      <c r="EH40" s="121">
        <v>0</v>
      </c>
      <c r="EI40" s="120"/>
      <c r="EJ40" s="56"/>
      <c r="EK40" s="144"/>
    </row>
    <row r="41" spans="4:141" ht="12.75" hidden="1" customHeight="1" x14ac:dyDescent="0.3">
      <c r="D41" s="165"/>
      <c r="E41" s="250"/>
      <c r="F41" s="160"/>
      <c r="G41" s="56"/>
      <c r="H41" s="56"/>
      <c r="I41" s="56"/>
      <c r="J41" s="485"/>
      <c r="K41" s="56"/>
      <c r="L41" s="56"/>
      <c r="M41" s="56"/>
      <c r="N41" s="56"/>
      <c r="O41" s="485"/>
      <c r="P41" s="56"/>
      <c r="Q41" s="56"/>
      <c r="R41" s="56"/>
      <c r="S41" s="56"/>
      <c r="T41" s="485"/>
      <c r="U41" s="56"/>
      <c r="V41" s="56"/>
      <c r="W41" s="56"/>
      <c r="X41" s="56"/>
      <c r="Y41" s="485"/>
      <c r="Z41" s="56"/>
      <c r="AA41" s="56"/>
      <c r="AB41" s="56"/>
      <c r="AC41" s="56"/>
      <c r="AD41" s="485"/>
      <c r="AE41" s="56"/>
      <c r="AF41" s="56"/>
      <c r="AG41" s="56"/>
      <c r="AH41" s="56"/>
      <c r="AI41" s="485"/>
      <c r="AJ41" s="56"/>
      <c r="AK41" s="56"/>
      <c r="AL41" s="56"/>
      <c r="AM41" s="56"/>
      <c r="AN41" s="485"/>
      <c r="AO41" s="56"/>
      <c r="AP41" s="56"/>
      <c r="AQ41" s="56"/>
      <c r="AR41" s="56"/>
      <c r="AS41" s="485"/>
      <c r="AT41" s="56"/>
      <c r="AU41" s="56"/>
      <c r="AV41" s="56"/>
      <c r="AW41" s="56"/>
      <c r="AX41" s="485"/>
      <c r="AY41" s="56"/>
      <c r="AZ41" s="56"/>
      <c r="BA41" s="56"/>
      <c r="BB41" s="56"/>
      <c r="BC41" s="485"/>
      <c r="BD41" s="56"/>
      <c r="BE41" s="56"/>
      <c r="BF41" s="56"/>
      <c r="BG41" s="56"/>
      <c r="BH41" s="485"/>
      <c r="BI41" s="56"/>
      <c r="BJ41" s="56"/>
      <c r="BK41" s="56"/>
      <c r="BL41" s="56"/>
      <c r="BM41" s="485"/>
      <c r="BN41" s="56"/>
      <c r="BO41" s="56"/>
      <c r="BP41" s="56"/>
      <c r="BQ41" s="56"/>
      <c r="BR41" s="485"/>
      <c r="BS41" s="56"/>
      <c r="BT41" s="56"/>
      <c r="BU41" s="56"/>
      <c r="BV41" s="56"/>
      <c r="BW41" s="56"/>
      <c r="BX41" s="485"/>
      <c r="BY41" s="56"/>
      <c r="BZ41" s="56"/>
      <c r="CA41" s="56"/>
      <c r="CB41" s="56"/>
      <c r="CC41" s="485"/>
      <c r="CD41" s="56"/>
      <c r="CE41" s="56"/>
      <c r="CF41" s="56"/>
      <c r="CG41" s="56"/>
      <c r="CH41" s="485"/>
      <c r="CI41" s="56"/>
      <c r="CJ41" s="56"/>
      <c r="CK41" s="56"/>
      <c r="CL41" s="56"/>
      <c r="CM41" s="485"/>
      <c r="CN41" s="56"/>
      <c r="CO41" s="56"/>
      <c r="CP41" s="56"/>
      <c r="CQ41" s="56"/>
      <c r="CR41" s="485"/>
      <c r="CS41" s="56"/>
      <c r="CT41" s="56"/>
      <c r="CU41" s="56"/>
      <c r="CV41" s="56"/>
      <c r="CW41" s="485"/>
      <c r="CX41" s="56"/>
      <c r="CY41" s="56"/>
      <c r="CZ41" s="56"/>
      <c r="DA41" s="56"/>
      <c r="DB41" s="485"/>
      <c r="DC41" s="56"/>
      <c r="DD41" s="56"/>
      <c r="DE41" s="56"/>
      <c r="DF41" s="56"/>
      <c r="DG41" s="485"/>
      <c r="DH41" s="56"/>
      <c r="DI41" s="56"/>
      <c r="DJ41" s="56"/>
      <c r="DK41" s="56"/>
      <c r="DL41" s="485"/>
      <c r="DM41" s="56"/>
      <c r="DN41" s="56"/>
      <c r="DO41" s="56"/>
      <c r="DP41" s="56"/>
      <c r="DQ41" s="485"/>
      <c r="DR41" s="56"/>
      <c r="DS41" s="56"/>
      <c r="DT41" s="56"/>
      <c r="DU41" s="56"/>
      <c r="DV41" s="485"/>
      <c r="DW41" s="56"/>
      <c r="DX41" s="56"/>
      <c r="DY41" s="56"/>
      <c r="DZ41" s="56"/>
      <c r="EA41" s="485"/>
      <c r="EB41" s="56"/>
      <c r="EC41" s="56"/>
      <c r="ED41" s="56"/>
      <c r="EE41" s="56"/>
      <c r="EF41" s="485"/>
      <c r="EG41" s="56"/>
      <c r="EH41" s="56"/>
      <c r="EI41" s="56"/>
      <c r="EJ41" s="56"/>
      <c r="EK41" s="144"/>
    </row>
    <row r="42" spans="4:141" ht="12.75" hidden="1" customHeight="1" x14ac:dyDescent="0.3">
      <c r="D42" s="144" t="s">
        <v>487</v>
      </c>
      <c r="E42" s="400"/>
      <c r="G42" s="56">
        <v>0</v>
      </c>
      <c r="H42" s="56"/>
      <c r="I42" s="56"/>
      <c r="J42" s="485"/>
      <c r="K42" s="56"/>
      <c r="L42" s="56">
        <v>0</v>
      </c>
      <c r="M42" s="56"/>
      <c r="N42" s="56"/>
      <c r="O42" s="485"/>
      <c r="P42" s="56"/>
      <c r="Q42" s="56">
        <v>0</v>
      </c>
      <c r="R42" s="56"/>
      <c r="S42" s="56"/>
      <c r="T42" s="485"/>
      <c r="U42" s="56"/>
      <c r="V42" s="56">
        <v>0</v>
      </c>
      <c r="W42" s="56"/>
      <c r="X42" s="56"/>
      <c r="Y42" s="485"/>
      <c r="Z42" s="56"/>
      <c r="AA42" s="56">
        <v>0</v>
      </c>
      <c r="AB42" s="56"/>
      <c r="AC42" s="56"/>
      <c r="AD42" s="485"/>
      <c r="AE42" s="56"/>
      <c r="AF42" s="56">
        <v>0</v>
      </c>
      <c r="AG42" s="56"/>
      <c r="AH42" s="56"/>
      <c r="AI42" s="485"/>
      <c r="AJ42" s="56"/>
      <c r="AK42" s="56">
        <v>0</v>
      </c>
      <c r="AL42" s="56"/>
      <c r="AM42" s="56"/>
      <c r="AN42" s="485"/>
      <c r="AO42" s="56"/>
      <c r="AP42" s="56">
        <v>0</v>
      </c>
      <c r="AQ42" s="56"/>
      <c r="AR42" s="56"/>
      <c r="AS42" s="485"/>
      <c r="AT42" s="56"/>
      <c r="AU42" s="56">
        <v>0</v>
      </c>
      <c r="AV42" s="56"/>
      <c r="AW42" s="56"/>
      <c r="AX42" s="485"/>
      <c r="AY42" s="56"/>
      <c r="AZ42" s="56">
        <v>0</v>
      </c>
      <c r="BA42" s="56"/>
      <c r="BB42" s="56"/>
      <c r="BC42" s="485"/>
      <c r="BD42" s="56"/>
      <c r="BE42" s="56">
        <v>0</v>
      </c>
      <c r="BF42" s="56"/>
      <c r="BG42" s="56"/>
      <c r="BH42" s="485"/>
      <c r="BI42" s="56"/>
      <c r="BJ42" s="56">
        <v>0</v>
      </c>
      <c r="BK42" s="56"/>
      <c r="BL42" s="56"/>
      <c r="BM42" s="485"/>
      <c r="BN42" s="56"/>
      <c r="BO42" s="56">
        <v>0</v>
      </c>
      <c r="BP42" s="56"/>
      <c r="BQ42" s="56"/>
      <c r="BR42" s="485"/>
      <c r="BS42" s="56"/>
      <c r="BT42" s="56">
        <v>0</v>
      </c>
      <c r="BU42" s="56"/>
      <c r="BV42" s="56"/>
      <c r="BW42" s="56"/>
      <c r="BX42" s="485"/>
      <c r="BY42" s="56"/>
      <c r="BZ42" s="56">
        <v>0</v>
      </c>
      <c r="CA42" s="56"/>
      <c r="CB42" s="56"/>
      <c r="CC42" s="485"/>
      <c r="CD42" s="56"/>
      <c r="CE42" s="56">
        <v>0</v>
      </c>
      <c r="CF42" s="56"/>
      <c r="CG42" s="56"/>
      <c r="CH42" s="485"/>
      <c r="CI42" s="56"/>
      <c r="CJ42" s="56">
        <v>0</v>
      </c>
      <c r="CK42" s="56"/>
      <c r="CL42" s="56"/>
      <c r="CM42" s="485"/>
      <c r="CN42" s="56"/>
      <c r="CO42" s="56">
        <v>0</v>
      </c>
      <c r="CP42" s="56"/>
      <c r="CQ42" s="56"/>
      <c r="CR42" s="485"/>
      <c r="CS42" s="56"/>
      <c r="CT42" s="56">
        <v>0</v>
      </c>
      <c r="CU42" s="56"/>
      <c r="CV42" s="56"/>
      <c r="CW42" s="485"/>
      <c r="CX42" s="56"/>
      <c r="CY42" s="56">
        <v>0</v>
      </c>
      <c r="CZ42" s="56"/>
      <c r="DA42" s="56"/>
      <c r="DB42" s="485"/>
      <c r="DC42" s="56"/>
      <c r="DD42" s="56">
        <v>0</v>
      </c>
      <c r="DE42" s="56"/>
      <c r="DF42" s="56"/>
      <c r="DG42" s="485"/>
      <c r="DH42" s="56"/>
      <c r="DI42" s="56">
        <v>0</v>
      </c>
      <c r="DJ42" s="56"/>
      <c r="DK42" s="56"/>
      <c r="DL42" s="485"/>
      <c r="DM42" s="56"/>
      <c r="DN42" s="56">
        <v>0</v>
      </c>
      <c r="DO42" s="56"/>
      <c r="DP42" s="56"/>
      <c r="DQ42" s="485"/>
      <c r="DR42" s="56"/>
      <c r="DS42" s="56">
        <v>0</v>
      </c>
      <c r="DT42" s="56"/>
      <c r="DU42" s="56"/>
      <c r="DV42" s="485"/>
      <c r="DW42" s="56"/>
      <c r="DX42" s="56">
        <v>0</v>
      </c>
      <c r="DY42" s="56"/>
      <c r="DZ42" s="56"/>
      <c r="EA42" s="485"/>
      <c r="EB42" s="56"/>
      <c r="EC42" s="56">
        <v>0</v>
      </c>
      <c r="ED42" s="56"/>
      <c r="EE42" s="56"/>
      <c r="EF42" s="485"/>
      <c r="EG42" s="56"/>
      <c r="EH42" s="56">
        <v>0</v>
      </c>
      <c r="EI42" s="56"/>
      <c r="EJ42" s="56"/>
      <c r="EK42" s="144"/>
    </row>
    <row r="43" spans="4:141" ht="12.75" hidden="1" customHeight="1" x14ac:dyDescent="0.3">
      <c r="D43" s="144" t="s">
        <v>362</v>
      </c>
      <c r="E43" s="400"/>
      <c r="F43" s="406"/>
      <c r="G43" s="483">
        <v>0</v>
      </c>
      <c r="H43" s="484"/>
      <c r="I43" s="56"/>
      <c r="J43" s="485"/>
      <c r="K43" s="486"/>
      <c r="L43" s="483">
        <v>0</v>
      </c>
      <c r="M43" s="484"/>
      <c r="N43" s="56"/>
      <c r="O43" s="485"/>
      <c r="P43" s="486"/>
      <c r="Q43" s="483">
        <v>0</v>
      </c>
      <c r="R43" s="484"/>
      <c r="S43" s="56"/>
      <c r="T43" s="485"/>
      <c r="U43" s="486"/>
      <c r="V43" s="483">
        <v>0</v>
      </c>
      <c r="W43" s="484"/>
      <c r="X43" s="56"/>
      <c r="Y43" s="485"/>
      <c r="Z43" s="486"/>
      <c r="AA43" s="483">
        <v>0</v>
      </c>
      <c r="AB43" s="484"/>
      <c r="AC43" s="56"/>
      <c r="AD43" s="485"/>
      <c r="AE43" s="486"/>
      <c r="AF43" s="483">
        <v>0</v>
      </c>
      <c r="AG43" s="484"/>
      <c r="AH43" s="56"/>
      <c r="AI43" s="485"/>
      <c r="AJ43" s="486"/>
      <c r="AK43" s="483">
        <v>0</v>
      </c>
      <c r="AL43" s="484"/>
      <c r="AM43" s="56"/>
      <c r="AN43" s="485"/>
      <c r="AO43" s="486"/>
      <c r="AP43" s="483">
        <v>0</v>
      </c>
      <c r="AQ43" s="484"/>
      <c r="AR43" s="56"/>
      <c r="AS43" s="485"/>
      <c r="AT43" s="486"/>
      <c r="AU43" s="483">
        <v>0</v>
      </c>
      <c r="AV43" s="484"/>
      <c r="AW43" s="56"/>
      <c r="AX43" s="485"/>
      <c r="AY43" s="486"/>
      <c r="AZ43" s="483">
        <v>0</v>
      </c>
      <c r="BA43" s="484"/>
      <c r="BB43" s="56"/>
      <c r="BC43" s="485"/>
      <c r="BD43" s="486"/>
      <c r="BE43" s="483">
        <v>0</v>
      </c>
      <c r="BF43" s="484"/>
      <c r="BG43" s="56"/>
      <c r="BH43" s="485"/>
      <c r="BI43" s="486"/>
      <c r="BJ43" s="483">
        <v>0</v>
      </c>
      <c r="BK43" s="484"/>
      <c r="BL43" s="56"/>
      <c r="BM43" s="485"/>
      <c r="BN43" s="486"/>
      <c r="BO43" s="483">
        <v>0</v>
      </c>
      <c r="BP43" s="484"/>
      <c r="BQ43" s="56"/>
      <c r="BR43" s="485"/>
      <c r="BS43" s="486"/>
      <c r="BT43" s="483">
        <v>0</v>
      </c>
      <c r="BU43" s="484"/>
      <c r="BV43" s="56"/>
      <c r="BW43" s="56"/>
      <c r="BX43" s="485"/>
      <c r="BY43" s="486"/>
      <c r="BZ43" s="483">
        <v>0</v>
      </c>
      <c r="CA43" s="484"/>
      <c r="CB43" s="56"/>
      <c r="CC43" s="485"/>
      <c r="CD43" s="486"/>
      <c r="CE43" s="483">
        <v>0</v>
      </c>
      <c r="CF43" s="484"/>
      <c r="CG43" s="56"/>
      <c r="CH43" s="485"/>
      <c r="CI43" s="486"/>
      <c r="CJ43" s="483">
        <v>0</v>
      </c>
      <c r="CK43" s="484"/>
      <c r="CL43" s="56"/>
      <c r="CM43" s="485"/>
      <c r="CN43" s="486"/>
      <c r="CO43" s="483">
        <v>0</v>
      </c>
      <c r="CP43" s="484"/>
      <c r="CQ43" s="56"/>
      <c r="CR43" s="485"/>
      <c r="CS43" s="486"/>
      <c r="CT43" s="483">
        <v>0</v>
      </c>
      <c r="CU43" s="484"/>
      <c r="CV43" s="56"/>
      <c r="CW43" s="485"/>
      <c r="CX43" s="486"/>
      <c r="CY43" s="483">
        <v>0</v>
      </c>
      <c r="CZ43" s="484"/>
      <c r="DA43" s="56"/>
      <c r="DB43" s="485"/>
      <c r="DC43" s="486"/>
      <c r="DD43" s="483">
        <v>0</v>
      </c>
      <c r="DE43" s="484"/>
      <c r="DF43" s="56"/>
      <c r="DG43" s="485"/>
      <c r="DH43" s="486"/>
      <c r="DI43" s="483">
        <v>0</v>
      </c>
      <c r="DJ43" s="484"/>
      <c r="DK43" s="56"/>
      <c r="DL43" s="485"/>
      <c r="DM43" s="486"/>
      <c r="DN43" s="483">
        <v>0</v>
      </c>
      <c r="DO43" s="484"/>
      <c r="DP43" s="56"/>
      <c r="DQ43" s="485"/>
      <c r="DR43" s="486"/>
      <c r="DS43" s="483">
        <v>0</v>
      </c>
      <c r="DT43" s="484"/>
      <c r="DU43" s="56"/>
      <c r="DV43" s="485"/>
      <c r="DW43" s="486"/>
      <c r="DX43" s="483">
        <v>0</v>
      </c>
      <c r="DY43" s="484"/>
      <c r="DZ43" s="56"/>
      <c r="EA43" s="485"/>
      <c r="EB43" s="486"/>
      <c r="EC43" s="483">
        <v>0</v>
      </c>
      <c r="ED43" s="484"/>
      <c r="EE43" s="56"/>
      <c r="EF43" s="485"/>
      <c r="EG43" s="486"/>
      <c r="EH43" s="483">
        <v>0</v>
      </c>
      <c r="EI43" s="484"/>
      <c r="EJ43" s="56"/>
      <c r="EK43" s="144"/>
    </row>
    <row r="44" spans="4:141" ht="12.75" hidden="1" customHeight="1" x14ac:dyDescent="0.3">
      <c r="D44" s="144" t="s">
        <v>365</v>
      </c>
      <c r="E44" s="400"/>
      <c r="F44" s="400"/>
      <c r="G44" s="56">
        <v>0</v>
      </c>
      <c r="H44" s="55"/>
      <c r="I44" s="56"/>
      <c r="J44" s="485"/>
      <c r="K44" s="485"/>
      <c r="L44" s="56">
        <v>0</v>
      </c>
      <c r="M44" s="55"/>
      <c r="N44" s="56"/>
      <c r="O44" s="485"/>
      <c r="P44" s="485"/>
      <c r="Q44" s="56">
        <v>0</v>
      </c>
      <c r="R44" s="55"/>
      <c r="S44" s="56"/>
      <c r="T44" s="485"/>
      <c r="U44" s="485"/>
      <c r="V44" s="56">
        <v>0</v>
      </c>
      <c r="W44" s="55"/>
      <c r="X44" s="56"/>
      <c r="Y44" s="485"/>
      <c r="Z44" s="485"/>
      <c r="AA44" s="56">
        <v>0</v>
      </c>
      <c r="AB44" s="55"/>
      <c r="AC44" s="56"/>
      <c r="AD44" s="485"/>
      <c r="AE44" s="485"/>
      <c r="AF44" s="56">
        <v>0</v>
      </c>
      <c r="AG44" s="55"/>
      <c r="AH44" s="56"/>
      <c r="AI44" s="485"/>
      <c r="AJ44" s="485"/>
      <c r="AK44" s="56">
        <v>0</v>
      </c>
      <c r="AL44" s="55"/>
      <c r="AM44" s="56"/>
      <c r="AN44" s="485"/>
      <c r="AO44" s="485"/>
      <c r="AP44" s="56">
        <v>0</v>
      </c>
      <c r="AQ44" s="55"/>
      <c r="AR44" s="56"/>
      <c r="AS44" s="485"/>
      <c r="AT44" s="485"/>
      <c r="AU44" s="56">
        <v>0</v>
      </c>
      <c r="AV44" s="55"/>
      <c r="AW44" s="56"/>
      <c r="AX44" s="485"/>
      <c r="AY44" s="485"/>
      <c r="AZ44" s="56">
        <v>0</v>
      </c>
      <c r="BA44" s="55"/>
      <c r="BB44" s="56"/>
      <c r="BC44" s="485"/>
      <c r="BD44" s="485"/>
      <c r="BE44" s="56">
        <v>0</v>
      </c>
      <c r="BF44" s="55"/>
      <c r="BG44" s="56"/>
      <c r="BH44" s="485"/>
      <c r="BI44" s="485"/>
      <c r="BJ44" s="56">
        <v>0</v>
      </c>
      <c r="BK44" s="55"/>
      <c r="BL44" s="56"/>
      <c r="BM44" s="485"/>
      <c r="BN44" s="485"/>
      <c r="BO44" s="56">
        <v>0</v>
      </c>
      <c r="BP44" s="55"/>
      <c r="BQ44" s="56"/>
      <c r="BR44" s="485"/>
      <c r="BS44" s="485"/>
      <c r="BT44" s="56">
        <v>0</v>
      </c>
      <c r="BU44" s="55"/>
      <c r="BV44" s="56"/>
      <c r="BW44" s="56"/>
      <c r="BX44" s="485"/>
      <c r="BY44" s="485"/>
      <c r="BZ44" s="56">
        <v>0</v>
      </c>
      <c r="CA44" s="55"/>
      <c r="CB44" s="56"/>
      <c r="CC44" s="485"/>
      <c r="CD44" s="485"/>
      <c r="CE44" s="56">
        <v>0</v>
      </c>
      <c r="CF44" s="55"/>
      <c r="CG44" s="56"/>
      <c r="CH44" s="485"/>
      <c r="CI44" s="485"/>
      <c r="CJ44" s="56">
        <v>0</v>
      </c>
      <c r="CK44" s="55"/>
      <c r="CL44" s="56"/>
      <c r="CM44" s="485"/>
      <c r="CN44" s="485"/>
      <c r="CO44" s="56">
        <v>0</v>
      </c>
      <c r="CP44" s="55"/>
      <c r="CQ44" s="56"/>
      <c r="CR44" s="485"/>
      <c r="CS44" s="485"/>
      <c r="CT44" s="56">
        <v>0</v>
      </c>
      <c r="CU44" s="55"/>
      <c r="CV44" s="56"/>
      <c r="CW44" s="485"/>
      <c r="CX44" s="485"/>
      <c r="CY44" s="56">
        <v>0</v>
      </c>
      <c r="CZ44" s="55"/>
      <c r="DA44" s="56"/>
      <c r="DB44" s="485"/>
      <c r="DC44" s="485"/>
      <c r="DD44" s="56">
        <v>0</v>
      </c>
      <c r="DE44" s="55"/>
      <c r="DF44" s="56"/>
      <c r="DG44" s="485"/>
      <c r="DH44" s="485"/>
      <c r="DI44" s="56">
        <v>0</v>
      </c>
      <c r="DJ44" s="55"/>
      <c r="DK44" s="56"/>
      <c r="DL44" s="485"/>
      <c r="DM44" s="485"/>
      <c r="DN44" s="56">
        <v>0</v>
      </c>
      <c r="DO44" s="55"/>
      <c r="DP44" s="56"/>
      <c r="DQ44" s="485"/>
      <c r="DR44" s="485"/>
      <c r="DS44" s="56">
        <v>0</v>
      </c>
      <c r="DT44" s="55"/>
      <c r="DU44" s="56"/>
      <c r="DV44" s="485"/>
      <c r="DW44" s="485"/>
      <c r="DX44" s="56">
        <v>0</v>
      </c>
      <c r="DY44" s="55"/>
      <c r="DZ44" s="56"/>
      <c r="EA44" s="485"/>
      <c r="EB44" s="485"/>
      <c r="EC44" s="56">
        <v>0</v>
      </c>
      <c r="ED44" s="55"/>
      <c r="EE44" s="56"/>
      <c r="EF44" s="485"/>
      <c r="EG44" s="485"/>
      <c r="EH44" s="56">
        <v>0</v>
      </c>
      <c r="EI44" s="55"/>
      <c r="EJ44" s="56"/>
      <c r="EK44" s="144"/>
    </row>
    <row r="45" spans="4:141" ht="12.75" hidden="1" customHeight="1" x14ac:dyDescent="0.3">
      <c r="D45" s="144" t="s">
        <v>382</v>
      </c>
      <c r="E45" s="400"/>
      <c r="F45" s="420"/>
      <c r="G45" s="121">
        <v>0</v>
      </c>
      <c r="H45" s="120"/>
      <c r="I45" s="56"/>
      <c r="J45" s="485"/>
      <c r="K45" s="494"/>
      <c r="L45" s="121">
        <v>0</v>
      </c>
      <c r="M45" s="120"/>
      <c r="N45" s="56"/>
      <c r="O45" s="485"/>
      <c r="P45" s="494"/>
      <c r="Q45" s="121">
        <v>0</v>
      </c>
      <c r="R45" s="120"/>
      <c r="S45" s="56"/>
      <c r="T45" s="485"/>
      <c r="U45" s="494"/>
      <c r="V45" s="121">
        <v>0</v>
      </c>
      <c r="W45" s="120"/>
      <c r="X45" s="56"/>
      <c r="Y45" s="485"/>
      <c r="Z45" s="494"/>
      <c r="AA45" s="121">
        <v>0</v>
      </c>
      <c r="AB45" s="120"/>
      <c r="AC45" s="56"/>
      <c r="AD45" s="485"/>
      <c r="AE45" s="494"/>
      <c r="AF45" s="121">
        <v>0</v>
      </c>
      <c r="AG45" s="120"/>
      <c r="AH45" s="56"/>
      <c r="AI45" s="485"/>
      <c r="AJ45" s="494"/>
      <c r="AK45" s="121">
        <v>0</v>
      </c>
      <c r="AL45" s="120"/>
      <c r="AM45" s="56"/>
      <c r="AN45" s="485"/>
      <c r="AO45" s="494"/>
      <c r="AP45" s="121">
        <v>0</v>
      </c>
      <c r="AQ45" s="120"/>
      <c r="AR45" s="56"/>
      <c r="AS45" s="485"/>
      <c r="AT45" s="494"/>
      <c r="AU45" s="121">
        <v>0</v>
      </c>
      <c r="AV45" s="120"/>
      <c r="AW45" s="56"/>
      <c r="AX45" s="485"/>
      <c r="AY45" s="494"/>
      <c r="AZ45" s="121">
        <v>0</v>
      </c>
      <c r="BA45" s="120"/>
      <c r="BB45" s="56"/>
      <c r="BC45" s="485"/>
      <c r="BD45" s="494"/>
      <c r="BE45" s="121">
        <v>0</v>
      </c>
      <c r="BF45" s="120"/>
      <c r="BG45" s="56"/>
      <c r="BH45" s="485"/>
      <c r="BI45" s="494"/>
      <c r="BJ45" s="121">
        <v>0</v>
      </c>
      <c r="BK45" s="120"/>
      <c r="BL45" s="56"/>
      <c r="BM45" s="485"/>
      <c r="BN45" s="494"/>
      <c r="BO45" s="121">
        <v>0</v>
      </c>
      <c r="BP45" s="120"/>
      <c r="BQ45" s="56"/>
      <c r="BR45" s="485"/>
      <c r="BS45" s="494"/>
      <c r="BT45" s="121">
        <v>0</v>
      </c>
      <c r="BU45" s="120"/>
      <c r="BV45" s="56"/>
      <c r="BW45" s="56"/>
      <c r="BX45" s="485"/>
      <c r="BY45" s="494"/>
      <c r="BZ45" s="121">
        <v>0</v>
      </c>
      <c r="CA45" s="120"/>
      <c r="CB45" s="56"/>
      <c r="CC45" s="485"/>
      <c r="CD45" s="494"/>
      <c r="CE45" s="121">
        <v>0</v>
      </c>
      <c r="CF45" s="120"/>
      <c r="CG45" s="56"/>
      <c r="CH45" s="485"/>
      <c r="CI45" s="494"/>
      <c r="CJ45" s="121">
        <v>0</v>
      </c>
      <c r="CK45" s="120"/>
      <c r="CL45" s="56"/>
      <c r="CM45" s="485"/>
      <c r="CN45" s="494"/>
      <c r="CO45" s="121">
        <v>0</v>
      </c>
      <c r="CP45" s="120"/>
      <c r="CQ45" s="56"/>
      <c r="CR45" s="485"/>
      <c r="CS45" s="494"/>
      <c r="CT45" s="121">
        <v>0</v>
      </c>
      <c r="CU45" s="120"/>
      <c r="CV45" s="56"/>
      <c r="CW45" s="485"/>
      <c r="CX45" s="494"/>
      <c r="CY45" s="121">
        <v>0</v>
      </c>
      <c r="CZ45" s="120"/>
      <c r="DA45" s="56"/>
      <c r="DB45" s="485"/>
      <c r="DC45" s="494"/>
      <c r="DD45" s="121">
        <v>0</v>
      </c>
      <c r="DE45" s="120"/>
      <c r="DF45" s="56"/>
      <c r="DG45" s="485"/>
      <c r="DH45" s="494"/>
      <c r="DI45" s="121">
        <v>0</v>
      </c>
      <c r="DJ45" s="120"/>
      <c r="DK45" s="56"/>
      <c r="DL45" s="485"/>
      <c r="DM45" s="494"/>
      <c r="DN45" s="121">
        <v>0</v>
      </c>
      <c r="DO45" s="120"/>
      <c r="DP45" s="56"/>
      <c r="DQ45" s="485"/>
      <c r="DR45" s="494"/>
      <c r="DS45" s="121">
        <v>0</v>
      </c>
      <c r="DT45" s="120"/>
      <c r="DU45" s="56"/>
      <c r="DV45" s="485"/>
      <c r="DW45" s="494"/>
      <c r="DX45" s="121">
        <v>0</v>
      </c>
      <c r="DY45" s="120"/>
      <c r="DZ45" s="56"/>
      <c r="EA45" s="485"/>
      <c r="EB45" s="494"/>
      <c r="EC45" s="121">
        <v>0</v>
      </c>
      <c r="ED45" s="120"/>
      <c r="EE45" s="56"/>
      <c r="EF45" s="485"/>
      <c r="EG45" s="494"/>
      <c r="EH45" s="121">
        <v>0</v>
      </c>
      <c r="EI45" s="120"/>
      <c r="EJ45" s="56"/>
      <c r="EK45" s="144"/>
    </row>
    <row r="46" spans="4:141" ht="12.75" hidden="1" customHeight="1" x14ac:dyDescent="0.3">
      <c r="D46" s="165"/>
      <c r="E46" s="250"/>
      <c r="F46" s="160"/>
      <c r="G46" s="56"/>
      <c r="H46" s="56"/>
      <c r="I46" s="56"/>
      <c r="J46" s="485"/>
      <c r="K46" s="56"/>
      <c r="L46" s="56"/>
      <c r="M46" s="56"/>
      <c r="N46" s="56"/>
      <c r="O46" s="485"/>
      <c r="P46" s="56"/>
      <c r="Q46" s="56"/>
      <c r="R46" s="56"/>
      <c r="S46" s="56"/>
      <c r="T46" s="485"/>
      <c r="U46" s="56"/>
      <c r="V46" s="56"/>
      <c r="W46" s="56"/>
      <c r="X46" s="56"/>
      <c r="Y46" s="485"/>
      <c r="Z46" s="56"/>
      <c r="AA46" s="56"/>
      <c r="AB46" s="56"/>
      <c r="AC46" s="56"/>
      <c r="AD46" s="485"/>
      <c r="AE46" s="56"/>
      <c r="AF46" s="56"/>
      <c r="AG46" s="56"/>
      <c r="AH46" s="56"/>
      <c r="AI46" s="485"/>
      <c r="AJ46" s="56"/>
      <c r="AK46" s="56"/>
      <c r="AL46" s="56"/>
      <c r="AM46" s="56"/>
      <c r="AN46" s="485"/>
      <c r="AO46" s="56"/>
      <c r="AP46" s="56"/>
      <c r="AQ46" s="56"/>
      <c r="AR46" s="56"/>
      <c r="AS46" s="485"/>
      <c r="AT46" s="56"/>
      <c r="AU46" s="56"/>
      <c r="AV46" s="56"/>
      <c r="AW46" s="56"/>
      <c r="AX46" s="485"/>
      <c r="AY46" s="56"/>
      <c r="AZ46" s="56"/>
      <c r="BA46" s="56"/>
      <c r="BB46" s="56"/>
      <c r="BC46" s="485"/>
      <c r="BD46" s="56"/>
      <c r="BE46" s="56"/>
      <c r="BF46" s="56"/>
      <c r="BG46" s="56"/>
      <c r="BH46" s="485"/>
      <c r="BI46" s="56"/>
      <c r="BJ46" s="56"/>
      <c r="BK46" s="56"/>
      <c r="BL46" s="56"/>
      <c r="BM46" s="485"/>
      <c r="BN46" s="56"/>
      <c r="BO46" s="56"/>
      <c r="BP46" s="56"/>
      <c r="BQ46" s="56"/>
      <c r="BR46" s="485"/>
      <c r="BS46" s="56"/>
      <c r="BT46" s="56"/>
      <c r="BU46" s="56"/>
      <c r="BV46" s="56"/>
      <c r="BW46" s="56"/>
      <c r="BX46" s="485"/>
      <c r="BY46" s="56"/>
      <c r="BZ46" s="56"/>
      <c r="CA46" s="56"/>
      <c r="CB46" s="56"/>
      <c r="CC46" s="485"/>
      <c r="CD46" s="56"/>
      <c r="CE46" s="56"/>
      <c r="CF46" s="56"/>
      <c r="CG46" s="56"/>
      <c r="CH46" s="485"/>
      <c r="CI46" s="56"/>
      <c r="CJ46" s="56"/>
      <c r="CK46" s="56"/>
      <c r="CL46" s="56"/>
      <c r="CM46" s="485"/>
      <c r="CN46" s="56"/>
      <c r="CO46" s="56"/>
      <c r="CP46" s="56"/>
      <c r="CQ46" s="56"/>
      <c r="CR46" s="485"/>
      <c r="CS46" s="56"/>
      <c r="CT46" s="56"/>
      <c r="CU46" s="56"/>
      <c r="CV46" s="56"/>
      <c r="CW46" s="485"/>
      <c r="CX46" s="56"/>
      <c r="CY46" s="56"/>
      <c r="CZ46" s="56"/>
      <c r="DA46" s="56"/>
      <c r="DB46" s="485"/>
      <c r="DC46" s="56"/>
      <c r="DD46" s="56"/>
      <c r="DE46" s="56"/>
      <c r="DF46" s="56"/>
      <c r="DG46" s="485"/>
      <c r="DH46" s="56"/>
      <c r="DI46" s="56"/>
      <c r="DJ46" s="56"/>
      <c r="DK46" s="56"/>
      <c r="DL46" s="485"/>
      <c r="DM46" s="56"/>
      <c r="DN46" s="56"/>
      <c r="DO46" s="56"/>
      <c r="DP46" s="56"/>
      <c r="DQ46" s="485"/>
      <c r="DR46" s="56"/>
      <c r="DS46" s="56"/>
      <c r="DT46" s="56"/>
      <c r="DU46" s="56"/>
      <c r="DV46" s="485"/>
      <c r="DW46" s="56"/>
      <c r="DX46" s="56"/>
      <c r="DY46" s="56"/>
      <c r="DZ46" s="56"/>
      <c r="EA46" s="485"/>
      <c r="EB46" s="56"/>
      <c r="EC46" s="56"/>
      <c r="ED46" s="56"/>
      <c r="EE46" s="56"/>
      <c r="EF46" s="485"/>
      <c r="EG46" s="56"/>
      <c r="EH46" s="56"/>
      <c r="EI46" s="56"/>
      <c r="EJ46" s="56"/>
      <c r="EK46" s="144"/>
    </row>
    <row r="47" spans="4:141" ht="12.75" hidden="1" customHeight="1" x14ac:dyDescent="0.3">
      <c r="D47" s="144" t="s">
        <v>488</v>
      </c>
      <c r="E47" s="400"/>
      <c r="G47" s="56">
        <v>0</v>
      </c>
      <c r="H47" s="56"/>
      <c r="I47" s="56"/>
      <c r="J47" s="485"/>
      <c r="K47" s="56"/>
      <c r="L47" s="56">
        <v>0</v>
      </c>
      <c r="M47" s="56"/>
      <c r="N47" s="56"/>
      <c r="O47" s="485"/>
      <c r="P47" s="56"/>
      <c r="Q47" s="56">
        <v>0</v>
      </c>
      <c r="R47" s="56"/>
      <c r="S47" s="56"/>
      <c r="T47" s="485"/>
      <c r="U47" s="56"/>
      <c r="V47" s="56">
        <v>0</v>
      </c>
      <c r="W47" s="56"/>
      <c r="X47" s="56"/>
      <c r="Y47" s="485"/>
      <c r="Z47" s="56"/>
      <c r="AA47" s="56">
        <v>0</v>
      </c>
      <c r="AB47" s="56"/>
      <c r="AC47" s="56"/>
      <c r="AD47" s="485"/>
      <c r="AE47" s="56"/>
      <c r="AF47" s="56">
        <v>0</v>
      </c>
      <c r="AG47" s="56"/>
      <c r="AH47" s="56"/>
      <c r="AI47" s="485"/>
      <c r="AJ47" s="56"/>
      <c r="AK47" s="56">
        <v>0</v>
      </c>
      <c r="AL47" s="56"/>
      <c r="AM47" s="56"/>
      <c r="AN47" s="485"/>
      <c r="AO47" s="56"/>
      <c r="AP47" s="56">
        <v>0</v>
      </c>
      <c r="AQ47" s="56"/>
      <c r="AR47" s="56"/>
      <c r="AS47" s="485"/>
      <c r="AT47" s="56"/>
      <c r="AU47" s="56">
        <v>0</v>
      </c>
      <c r="AV47" s="56"/>
      <c r="AW47" s="56"/>
      <c r="AX47" s="485"/>
      <c r="AY47" s="56"/>
      <c r="AZ47" s="56">
        <v>0</v>
      </c>
      <c r="BA47" s="56"/>
      <c r="BB47" s="56"/>
      <c r="BC47" s="485"/>
      <c r="BD47" s="56"/>
      <c r="BE47" s="56">
        <v>0</v>
      </c>
      <c r="BF47" s="56"/>
      <c r="BG47" s="56"/>
      <c r="BH47" s="485"/>
      <c r="BI47" s="56"/>
      <c r="BJ47" s="56">
        <v>0</v>
      </c>
      <c r="BK47" s="56"/>
      <c r="BL47" s="56"/>
      <c r="BM47" s="485"/>
      <c r="BN47" s="56"/>
      <c r="BO47" s="56">
        <v>0</v>
      </c>
      <c r="BP47" s="56"/>
      <c r="BQ47" s="56"/>
      <c r="BR47" s="485"/>
      <c r="BS47" s="56"/>
      <c r="BT47" s="56">
        <v>0</v>
      </c>
      <c r="BU47" s="56"/>
      <c r="BV47" s="56"/>
      <c r="BW47" s="56"/>
      <c r="BX47" s="485"/>
      <c r="BY47" s="56"/>
      <c r="BZ47" s="56">
        <v>0</v>
      </c>
      <c r="CA47" s="56"/>
      <c r="CB47" s="56"/>
      <c r="CC47" s="485"/>
      <c r="CD47" s="56"/>
      <c r="CE47" s="56">
        <v>0</v>
      </c>
      <c r="CF47" s="56"/>
      <c r="CG47" s="56"/>
      <c r="CH47" s="485"/>
      <c r="CI47" s="56"/>
      <c r="CJ47" s="56">
        <v>0</v>
      </c>
      <c r="CK47" s="56"/>
      <c r="CL47" s="56"/>
      <c r="CM47" s="485"/>
      <c r="CN47" s="56"/>
      <c r="CO47" s="56">
        <v>0</v>
      </c>
      <c r="CP47" s="56"/>
      <c r="CQ47" s="56"/>
      <c r="CR47" s="485"/>
      <c r="CS47" s="56"/>
      <c r="CT47" s="56">
        <v>0</v>
      </c>
      <c r="CU47" s="56"/>
      <c r="CV47" s="56"/>
      <c r="CW47" s="485"/>
      <c r="CX47" s="56"/>
      <c r="CY47" s="56">
        <v>0</v>
      </c>
      <c r="CZ47" s="56"/>
      <c r="DA47" s="56"/>
      <c r="DB47" s="485"/>
      <c r="DC47" s="56"/>
      <c r="DD47" s="56">
        <v>0</v>
      </c>
      <c r="DE47" s="56"/>
      <c r="DF47" s="56"/>
      <c r="DG47" s="485"/>
      <c r="DH47" s="56"/>
      <c r="DI47" s="56">
        <v>0</v>
      </c>
      <c r="DJ47" s="56"/>
      <c r="DK47" s="56"/>
      <c r="DL47" s="485"/>
      <c r="DM47" s="56"/>
      <c r="DN47" s="56">
        <v>0</v>
      </c>
      <c r="DO47" s="56"/>
      <c r="DP47" s="56"/>
      <c r="DQ47" s="485"/>
      <c r="DR47" s="56"/>
      <c r="DS47" s="56">
        <v>0</v>
      </c>
      <c r="DT47" s="56"/>
      <c r="DU47" s="56"/>
      <c r="DV47" s="485"/>
      <c r="DW47" s="56"/>
      <c r="DX47" s="56">
        <v>0</v>
      </c>
      <c r="DY47" s="56"/>
      <c r="DZ47" s="56"/>
      <c r="EA47" s="485"/>
      <c r="EB47" s="56"/>
      <c r="EC47" s="56">
        <v>0</v>
      </c>
      <c r="ED47" s="56"/>
      <c r="EE47" s="56"/>
      <c r="EF47" s="485"/>
      <c r="EG47" s="56"/>
      <c r="EH47" s="56">
        <v>0</v>
      </c>
      <c r="EI47" s="56"/>
      <c r="EJ47" s="56"/>
      <c r="EK47" s="144"/>
    </row>
    <row r="48" spans="4:141" ht="12.75" hidden="1" customHeight="1" x14ac:dyDescent="0.3">
      <c r="D48" s="144" t="s">
        <v>362</v>
      </c>
      <c r="E48" s="400"/>
      <c r="F48" s="406"/>
      <c r="G48" s="483">
        <v>0</v>
      </c>
      <c r="H48" s="484"/>
      <c r="I48" s="56"/>
      <c r="J48" s="485"/>
      <c r="K48" s="486"/>
      <c r="L48" s="483">
        <v>0</v>
      </c>
      <c r="M48" s="484"/>
      <c r="N48" s="56"/>
      <c r="O48" s="485"/>
      <c r="P48" s="486"/>
      <c r="Q48" s="483">
        <v>0</v>
      </c>
      <c r="R48" s="484"/>
      <c r="S48" s="56"/>
      <c r="T48" s="485"/>
      <c r="U48" s="486"/>
      <c r="V48" s="483">
        <v>0</v>
      </c>
      <c r="W48" s="484"/>
      <c r="X48" s="56"/>
      <c r="Y48" s="485"/>
      <c r="Z48" s="486"/>
      <c r="AA48" s="483">
        <v>0</v>
      </c>
      <c r="AB48" s="484"/>
      <c r="AC48" s="56"/>
      <c r="AD48" s="485"/>
      <c r="AE48" s="486"/>
      <c r="AF48" s="483">
        <v>0</v>
      </c>
      <c r="AG48" s="484"/>
      <c r="AH48" s="56"/>
      <c r="AI48" s="485"/>
      <c r="AJ48" s="486"/>
      <c r="AK48" s="483">
        <v>0</v>
      </c>
      <c r="AL48" s="484"/>
      <c r="AM48" s="56"/>
      <c r="AN48" s="485"/>
      <c r="AO48" s="486"/>
      <c r="AP48" s="483">
        <v>0</v>
      </c>
      <c r="AQ48" s="484"/>
      <c r="AR48" s="56"/>
      <c r="AS48" s="485"/>
      <c r="AT48" s="486"/>
      <c r="AU48" s="483">
        <v>0</v>
      </c>
      <c r="AV48" s="484"/>
      <c r="AW48" s="56"/>
      <c r="AX48" s="485"/>
      <c r="AY48" s="486"/>
      <c r="AZ48" s="483">
        <v>0</v>
      </c>
      <c r="BA48" s="484"/>
      <c r="BB48" s="56"/>
      <c r="BC48" s="485"/>
      <c r="BD48" s="486"/>
      <c r="BE48" s="483">
        <v>0</v>
      </c>
      <c r="BF48" s="484"/>
      <c r="BG48" s="56"/>
      <c r="BH48" s="485"/>
      <c r="BI48" s="486"/>
      <c r="BJ48" s="483">
        <v>0</v>
      </c>
      <c r="BK48" s="484"/>
      <c r="BL48" s="56"/>
      <c r="BM48" s="485"/>
      <c r="BN48" s="486"/>
      <c r="BO48" s="483">
        <v>0</v>
      </c>
      <c r="BP48" s="484"/>
      <c r="BQ48" s="56"/>
      <c r="BR48" s="485"/>
      <c r="BS48" s="486"/>
      <c r="BT48" s="483">
        <v>0</v>
      </c>
      <c r="BU48" s="484"/>
      <c r="BV48" s="56"/>
      <c r="BW48" s="56"/>
      <c r="BX48" s="485"/>
      <c r="BY48" s="486"/>
      <c r="BZ48" s="483">
        <v>0</v>
      </c>
      <c r="CA48" s="484"/>
      <c r="CB48" s="56"/>
      <c r="CC48" s="485"/>
      <c r="CD48" s="486"/>
      <c r="CE48" s="483">
        <v>0</v>
      </c>
      <c r="CF48" s="484"/>
      <c r="CG48" s="56"/>
      <c r="CH48" s="485"/>
      <c r="CI48" s="486"/>
      <c r="CJ48" s="483">
        <v>0</v>
      </c>
      <c r="CK48" s="484"/>
      <c r="CL48" s="56"/>
      <c r="CM48" s="485"/>
      <c r="CN48" s="486"/>
      <c r="CO48" s="483">
        <v>0</v>
      </c>
      <c r="CP48" s="484"/>
      <c r="CQ48" s="56"/>
      <c r="CR48" s="485"/>
      <c r="CS48" s="486"/>
      <c r="CT48" s="483">
        <v>0</v>
      </c>
      <c r="CU48" s="484"/>
      <c r="CV48" s="56"/>
      <c r="CW48" s="485"/>
      <c r="CX48" s="486"/>
      <c r="CY48" s="483">
        <v>0</v>
      </c>
      <c r="CZ48" s="484"/>
      <c r="DA48" s="56"/>
      <c r="DB48" s="485"/>
      <c r="DC48" s="486"/>
      <c r="DD48" s="483">
        <v>0</v>
      </c>
      <c r="DE48" s="484"/>
      <c r="DF48" s="56"/>
      <c r="DG48" s="485"/>
      <c r="DH48" s="486"/>
      <c r="DI48" s="483">
        <v>0</v>
      </c>
      <c r="DJ48" s="484"/>
      <c r="DK48" s="56"/>
      <c r="DL48" s="485"/>
      <c r="DM48" s="486"/>
      <c r="DN48" s="483">
        <v>0</v>
      </c>
      <c r="DO48" s="484"/>
      <c r="DP48" s="56"/>
      <c r="DQ48" s="485"/>
      <c r="DR48" s="486"/>
      <c r="DS48" s="483">
        <v>0</v>
      </c>
      <c r="DT48" s="484"/>
      <c r="DU48" s="56"/>
      <c r="DV48" s="485"/>
      <c r="DW48" s="486"/>
      <c r="DX48" s="483">
        <v>0</v>
      </c>
      <c r="DY48" s="484"/>
      <c r="DZ48" s="56"/>
      <c r="EA48" s="485"/>
      <c r="EB48" s="486"/>
      <c r="EC48" s="483">
        <v>0</v>
      </c>
      <c r="ED48" s="484"/>
      <c r="EE48" s="56"/>
      <c r="EF48" s="485"/>
      <c r="EG48" s="486"/>
      <c r="EH48" s="483">
        <v>0</v>
      </c>
      <c r="EI48" s="484"/>
      <c r="EJ48" s="56"/>
      <c r="EK48" s="144"/>
    </row>
    <row r="49" spans="4:141" ht="12.75" hidden="1" customHeight="1" x14ac:dyDescent="0.3">
      <c r="D49" s="144" t="s">
        <v>365</v>
      </c>
      <c r="E49" s="400"/>
      <c r="F49" s="400"/>
      <c r="G49" s="56">
        <v>0</v>
      </c>
      <c r="H49" s="55"/>
      <c r="I49" s="56"/>
      <c r="J49" s="485"/>
      <c r="K49" s="485"/>
      <c r="L49" s="56">
        <v>0</v>
      </c>
      <c r="M49" s="55"/>
      <c r="N49" s="56"/>
      <c r="O49" s="485"/>
      <c r="P49" s="485"/>
      <c r="Q49" s="56">
        <v>0</v>
      </c>
      <c r="R49" s="55"/>
      <c r="S49" s="56"/>
      <c r="T49" s="485"/>
      <c r="U49" s="485"/>
      <c r="V49" s="56">
        <v>0</v>
      </c>
      <c r="W49" s="55"/>
      <c r="X49" s="56"/>
      <c r="Y49" s="485"/>
      <c r="Z49" s="485"/>
      <c r="AA49" s="56">
        <v>0</v>
      </c>
      <c r="AB49" s="55"/>
      <c r="AC49" s="56"/>
      <c r="AD49" s="485"/>
      <c r="AE49" s="485"/>
      <c r="AF49" s="56">
        <v>0</v>
      </c>
      <c r="AG49" s="55"/>
      <c r="AH49" s="56"/>
      <c r="AI49" s="485"/>
      <c r="AJ49" s="485"/>
      <c r="AK49" s="56">
        <v>0</v>
      </c>
      <c r="AL49" s="55"/>
      <c r="AM49" s="56"/>
      <c r="AN49" s="485"/>
      <c r="AO49" s="485"/>
      <c r="AP49" s="56">
        <v>0</v>
      </c>
      <c r="AQ49" s="55"/>
      <c r="AR49" s="56"/>
      <c r="AS49" s="485"/>
      <c r="AT49" s="485"/>
      <c r="AU49" s="56">
        <v>0</v>
      </c>
      <c r="AV49" s="55"/>
      <c r="AW49" s="56"/>
      <c r="AX49" s="485"/>
      <c r="AY49" s="485"/>
      <c r="AZ49" s="56">
        <v>0</v>
      </c>
      <c r="BA49" s="55"/>
      <c r="BB49" s="56"/>
      <c r="BC49" s="485"/>
      <c r="BD49" s="485"/>
      <c r="BE49" s="56">
        <v>0</v>
      </c>
      <c r="BF49" s="55"/>
      <c r="BG49" s="56"/>
      <c r="BH49" s="485"/>
      <c r="BI49" s="485"/>
      <c r="BJ49" s="56">
        <v>0</v>
      </c>
      <c r="BK49" s="55"/>
      <c r="BL49" s="56"/>
      <c r="BM49" s="485"/>
      <c r="BN49" s="485"/>
      <c r="BO49" s="56">
        <v>0</v>
      </c>
      <c r="BP49" s="55"/>
      <c r="BQ49" s="56"/>
      <c r="BR49" s="485"/>
      <c r="BS49" s="485"/>
      <c r="BT49" s="56">
        <v>0</v>
      </c>
      <c r="BU49" s="55"/>
      <c r="BV49" s="56"/>
      <c r="BW49" s="56"/>
      <c r="BX49" s="485"/>
      <c r="BY49" s="485"/>
      <c r="BZ49" s="56">
        <v>0</v>
      </c>
      <c r="CA49" s="55"/>
      <c r="CB49" s="56"/>
      <c r="CC49" s="485"/>
      <c r="CD49" s="485"/>
      <c r="CE49" s="56">
        <v>0</v>
      </c>
      <c r="CF49" s="55"/>
      <c r="CG49" s="56"/>
      <c r="CH49" s="485"/>
      <c r="CI49" s="485"/>
      <c r="CJ49" s="56">
        <v>0</v>
      </c>
      <c r="CK49" s="55"/>
      <c r="CL49" s="56"/>
      <c r="CM49" s="485"/>
      <c r="CN49" s="485"/>
      <c r="CO49" s="56">
        <v>0</v>
      </c>
      <c r="CP49" s="55"/>
      <c r="CQ49" s="56"/>
      <c r="CR49" s="485"/>
      <c r="CS49" s="485"/>
      <c r="CT49" s="56">
        <v>0</v>
      </c>
      <c r="CU49" s="55"/>
      <c r="CV49" s="56"/>
      <c r="CW49" s="485"/>
      <c r="CX49" s="485"/>
      <c r="CY49" s="56">
        <v>0</v>
      </c>
      <c r="CZ49" s="55"/>
      <c r="DA49" s="56"/>
      <c r="DB49" s="485"/>
      <c r="DC49" s="485"/>
      <c r="DD49" s="56">
        <v>0</v>
      </c>
      <c r="DE49" s="55"/>
      <c r="DF49" s="56"/>
      <c r="DG49" s="485"/>
      <c r="DH49" s="485"/>
      <c r="DI49" s="56">
        <v>0</v>
      </c>
      <c r="DJ49" s="55"/>
      <c r="DK49" s="56"/>
      <c r="DL49" s="485"/>
      <c r="DM49" s="485"/>
      <c r="DN49" s="56">
        <v>0</v>
      </c>
      <c r="DO49" s="55"/>
      <c r="DP49" s="56"/>
      <c r="DQ49" s="485"/>
      <c r="DR49" s="485"/>
      <c r="DS49" s="56">
        <v>0</v>
      </c>
      <c r="DT49" s="55"/>
      <c r="DU49" s="56"/>
      <c r="DV49" s="485"/>
      <c r="DW49" s="485"/>
      <c r="DX49" s="56">
        <v>0</v>
      </c>
      <c r="DY49" s="55"/>
      <c r="DZ49" s="56"/>
      <c r="EA49" s="485"/>
      <c r="EB49" s="485"/>
      <c r="EC49" s="56">
        <v>0</v>
      </c>
      <c r="ED49" s="55"/>
      <c r="EE49" s="56"/>
      <c r="EF49" s="485"/>
      <c r="EG49" s="485"/>
      <c r="EH49" s="56">
        <v>0</v>
      </c>
      <c r="EI49" s="55"/>
      <c r="EJ49" s="56"/>
      <c r="EK49" s="144"/>
    </row>
    <row r="50" spans="4:141" ht="12.75" hidden="1" customHeight="1" x14ac:dyDescent="0.3">
      <c r="D50" s="144" t="s">
        <v>382</v>
      </c>
      <c r="E50" s="400"/>
      <c r="F50" s="420"/>
      <c r="G50" s="121">
        <v>0</v>
      </c>
      <c r="H50" s="120"/>
      <c r="I50" s="56"/>
      <c r="J50" s="485"/>
      <c r="K50" s="494"/>
      <c r="L50" s="121">
        <v>0</v>
      </c>
      <c r="M50" s="120"/>
      <c r="N50" s="56"/>
      <c r="O50" s="485"/>
      <c r="P50" s="494"/>
      <c r="Q50" s="121">
        <v>0</v>
      </c>
      <c r="R50" s="120"/>
      <c r="S50" s="56"/>
      <c r="T50" s="485"/>
      <c r="U50" s="494"/>
      <c r="V50" s="121">
        <v>0</v>
      </c>
      <c r="W50" s="120"/>
      <c r="X50" s="56"/>
      <c r="Y50" s="485"/>
      <c r="Z50" s="494"/>
      <c r="AA50" s="121">
        <v>0</v>
      </c>
      <c r="AB50" s="120"/>
      <c r="AC50" s="56"/>
      <c r="AD50" s="485"/>
      <c r="AE50" s="494"/>
      <c r="AF50" s="121">
        <v>0</v>
      </c>
      <c r="AG50" s="120"/>
      <c r="AH50" s="56"/>
      <c r="AI50" s="485"/>
      <c r="AJ50" s="494"/>
      <c r="AK50" s="121">
        <v>0</v>
      </c>
      <c r="AL50" s="120"/>
      <c r="AM50" s="56"/>
      <c r="AN50" s="485"/>
      <c r="AO50" s="494"/>
      <c r="AP50" s="121">
        <v>0</v>
      </c>
      <c r="AQ50" s="120"/>
      <c r="AR50" s="56"/>
      <c r="AS50" s="485"/>
      <c r="AT50" s="494"/>
      <c r="AU50" s="121">
        <v>0</v>
      </c>
      <c r="AV50" s="120"/>
      <c r="AW50" s="56"/>
      <c r="AX50" s="485"/>
      <c r="AY50" s="494"/>
      <c r="AZ50" s="121">
        <v>0</v>
      </c>
      <c r="BA50" s="120"/>
      <c r="BB50" s="56"/>
      <c r="BC50" s="485"/>
      <c r="BD50" s="494"/>
      <c r="BE50" s="121">
        <v>0</v>
      </c>
      <c r="BF50" s="120"/>
      <c r="BG50" s="56"/>
      <c r="BH50" s="485"/>
      <c r="BI50" s="494"/>
      <c r="BJ50" s="121">
        <v>0</v>
      </c>
      <c r="BK50" s="120"/>
      <c r="BL50" s="56"/>
      <c r="BM50" s="485"/>
      <c r="BN50" s="494"/>
      <c r="BO50" s="121">
        <v>0</v>
      </c>
      <c r="BP50" s="120"/>
      <c r="BQ50" s="56"/>
      <c r="BR50" s="485"/>
      <c r="BS50" s="494"/>
      <c r="BT50" s="121">
        <v>0</v>
      </c>
      <c r="BU50" s="120"/>
      <c r="BV50" s="56"/>
      <c r="BW50" s="56"/>
      <c r="BX50" s="485"/>
      <c r="BY50" s="494"/>
      <c r="BZ50" s="121">
        <v>0</v>
      </c>
      <c r="CA50" s="120"/>
      <c r="CB50" s="56"/>
      <c r="CC50" s="485"/>
      <c r="CD50" s="494"/>
      <c r="CE50" s="121">
        <v>0</v>
      </c>
      <c r="CF50" s="120"/>
      <c r="CG50" s="56"/>
      <c r="CH50" s="485"/>
      <c r="CI50" s="494"/>
      <c r="CJ50" s="121">
        <v>0</v>
      </c>
      <c r="CK50" s="120"/>
      <c r="CL50" s="56"/>
      <c r="CM50" s="485"/>
      <c r="CN50" s="494"/>
      <c r="CO50" s="121">
        <v>0</v>
      </c>
      <c r="CP50" s="120"/>
      <c r="CQ50" s="56"/>
      <c r="CR50" s="485"/>
      <c r="CS50" s="494"/>
      <c r="CT50" s="121">
        <v>0</v>
      </c>
      <c r="CU50" s="120"/>
      <c r="CV50" s="56"/>
      <c r="CW50" s="485"/>
      <c r="CX50" s="494"/>
      <c r="CY50" s="121">
        <v>0</v>
      </c>
      <c r="CZ50" s="120"/>
      <c r="DA50" s="56"/>
      <c r="DB50" s="485"/>
      <c r="DC50" s="494"/>
      <c r="DD50" s="121">
        <v>0</v>
      </c>
      <c r="DE50" s="120"/>
      <c r="DF50" s="56"/>
      <c r="DG50" s="485"/>
      <c r="DH50" s="494"/>
      <c r="DI50" s="121">
        <v>0</v>
      </c>
      <c r="DJ50" s="120"/>
      <c r="DK50" s="56"/>
      <c r="DL50" s="485"/>
      <c r="DM50" s="494"/>
      <c r="DN50" s="121">
        <v>0</v>
      </c>
      <c r="DO50" s="120"/>
      <c r="DP50" s="56"/>
      <c r="DQ50" s="485"/>
      <c r="DR50" s="494"/>
      <c r="DS50" s="121">
        <v>0</v>
      </c>
      <c r="DT50" s="120"/>
      <c r="DU50" s="56"/>
      <c r="DV50" s="485"/>
      <c r="DW50" s="494"/>
      <c r="DX50" s="121">
        <v>0</v>
      </c>
      <c r="DY50" s="120"/>
      <c r="DZ50" s="56"/>
      <c r="EA50" s="485"/>
      <c r="EB50" s="494"/>
      <c r="EC50" s="121">
        <v>0</v>
      </c>
      <c r="ED50" s="120"/>
      <c r="EE50" s="56"/>
      <c r="EF50" s="485"/>
      <c r="EG50" s="494"/>
      <c r="EH50" s="121">
        <v>0</v>
      </c>
      <c r="EI50" s="120"/>
      <c r="EJ50" s="56"/>
      <c r="EK50" s="144"/>
    </row>
    <row r="51" spans="4:141" ht="12.75" hidden="1" customHeight="1" x14ac:dyDescent="0.3">
      <c r="D51" s="144"/>
      <c r="E51" s="400"/>
      <c r="G51" s="56"/>
      <c r="H51" s="56"/>
      <c r="I51" s="56"/>
      <c r="J51" s="485"/>
      <c r="K51" s="56"/>
      <c r="L51" s="56"/>
      <c r="M51" s="56"/>
      <c r="N51" s="56"/>
      <c r="O51" s="485"/>
      <c r="P51" s="56"/>
      <c r="Q51" s="56"/>
      <c r="R51" s="56"/>
      <c r="S51" s="56"/>
      <c r="T51" s="485"/>
      <c r="U51" s="56"/>
      <c r="V51" s="56"/>
      <c r="W51" s="56"/>
      <c r="X51" s="56"/>
      <c r="Y51" s="485"/>
      <c r="Z51" s="56"/>
      <c r="AA51" s="56"/>
      <c r="AB51" s="56"/>
      <c r="AC51" s="56"/>
      <c r="AD51" s="485"/>
      <c r="AE51" s="56"/>
      <c r="AF51" s="56"/>
      <c r="AG51" s="56"/>
      <c r="AH51" s="56"/>
      <c r="AI51" s="485"/>
      <c r="AJ51" s="56"/>
      <c r="AK51" s="56"/>
      <c r="AL51" s="56"/>
      <c r="AM51" s="56"/>
      <c r="AN51" s="485"/>
      <c r="AO51" s="56"/>
      <c r="AP51" s="56"/>
      <c r="AQ51" s="56"/>
      <c r="AR51" s="56"/>
      <c r="AS51" s="485"/>
      <c r="AT51" s="56"/>
      <c r="AU51" s="56"/>
      <c r="AV51" s="56"/>
      <c r="AW51" s="56"/>
      <c r="AX51" s="485"/>
      <c r="AY51" s="56"/>
      <c r="AZ51" s="56"/>
      <c r="BA51" s="56"/>
      <c r="BB51" s="56"/>
      <c r="BC51" s="485"/>
      <c r="BD51" s="56"/>
      <c r="BE51" s="56"/>
      <c r="BF51" s="56"/>
      <c r="BG51" s="56"/>
      <c r="BH51" s="485"/>
      <c r="BI51" s="56"/>
      <c r="BJ51" s="56"/>
      <c r="BK51" s="56"/>
      <c r="BL51" s="56"/>
      <c r="BM51" s="485"/>
      <c r="BN51" s="56"/>
      <c r="BO51" s="56"/>
      <c r="BP51" s="56"/>
      <c r="BQ51" s="56"/>
      <c r="BR51" s="485"/>
      <c r="BS51" s="56"/>
      <c r="BT51" s="56"/>
      <c r="BU51" s="56"/>
      <c r="BV51" s="56"/>
      <c r="BW51" s="56"/>
      <c r="BX51" s="485"/>
      <c r="BY51" s="56"/>
      <c r="BZ51" s="56"/>
      <c r="CA51" s="56"/>
      <c r="CB51" s="56"/>
      <c r="CC51" s="485"/>
      <c r="CD51" s="56"/>
      <c r="CE51" s="56"/>
      <c r="CF51" s="56"/>
      <c r="CG51" s="56"/>
      <c r="CH51" s="485"/>
      <c r="CI51" s="56"/>
      <c r="CJ51" s="56"/>
      <c r="CK51" s="56"/>
      <c r="CL51" s="56"/>
      <c r="CM51" s="485"/>
      <c r="CN51" s="56"/>
      <c r="CO51" s="56"/>
      <c r="CP51" s="56"/>
      <c r="CQ51" s="56"/>
      <c r="CR51" s="485"/>
      <c r="CS51" s="56"/>
      <c r="CT51" s="56"/>
      <c r="CU51" s="56"/>
      <c r="CV51" s="56"/>
      <c r="CW51" s="485"/>
      <c r="CX51" s="56"/>
      <c r="CY51" s="56"/>
      <c r="CZ51" s="56"/>
      <c r="DA51" s="56"/>
      <c r="DB51" s="485"/>
      <c r="DC51" s="56"/>
      <c r="DD51" s="56"/>
      <c r="DE51" s="56"/>
      <c r="DF51" s="56"/>
      <c r="DG51" s="485"/>
      <c r="DH51" s="56"/>
      <c r="DI51" s="56"/>
      <c r="DJ51" s="56"/>
      <c r="DK51" s="56"/>
      <c r="DL51" s="485"/>
      <c r="DM51" s="56"/>
      <c r="DN51" s="56"/>
      <c r="DO51" s="56"/>
      <c r="DP51" s="56"/>
      <c r="DQ51" s="485"/>
      <c r="DR51" s="56"/>
      <c r="DS51" s="56"/>
      <c r="DT51" s="56"/>
      <c r="DU51" s="56"/>
      <c r="DV51" s="485"/>
      <c r="DW51" s="56"/>
      <c r="DX51" s="56"/>
      <c r="DY51" s="56"/>
      <c r="DZ51" s="56"/>
      <c r="EA51" s="485"/>
      <c r="EB51" s="56"/>
      <c r="EC51" s="56"/>
      <c r="ED51" s="56"/>
      <c r="EE51" s="56"/>
      <c r="EF51" s="485"/>
      <c r="EG51" s="56"/>
      <c r="EH51" s="56"/>
      <c r="EI51" s="56"/>
      <c r="EJ51" s="56"/>
      <c r="EK51" s="144"/>
    </row>
    <row r="52" spans="4:141" ht="12.75" hidden="1" customHeight="1" x14ac:dyDescent="0.3">
      <c r="D52" s="144" t="s">
        <v>489</v>
      </c>
      <c r="E52" s="400"/>
      <c r="G52" s="56">
        <v>0</v>
      </c>
      <c r="H52" s="56"/>
      <c r="I52" s="56"/>
      <c r="J52" s="485"/>
      <c r="K52" s="56"/>
      <c r="L52" s="56">
        <v>0</v>
      </c>
      <c r="M52" s="56"/>
      <c r="N52" s="56"/>
      <c r="O52" s="485"/>
      <c r="P52" s="56"/>
      <c r="Q52" s="56">
        <v>0</v>
      </c>
      <c r="R52" s="56"/>
      <c r="S52" s="56"/>
      <c r="T52" s="485"/>
      <c r="U52" s="56"/>
      <c r="V52" s="56">
        <v>0</v>
      </c>
      <c r="W52" s="56"/>
      <c r="X52" s="56"/>
      <c r="Y52" s="485"/>
      <c r="Z52" s="56"/>
      <c r="AA52" s="56">
        <v>0</v>
      </c>
      <c r="AB52" s="56"/>
      <c r="AC52" s="56"/>
      <c r="AD52" s="485"/>
      <c r="AE52" s="56"/>
      <c r="AF52" s="56">
        <v>0</v>
      </c>
      <c r="AG52" s="56"/>
      <c r="AH52" s="56"/>
      <c r="AI52" s="485"/>
      <c r="AJ52" s="56"/>
      <c r="AK52" s="56">
        <v>0</v>
      </c>
      <c r="AL52" s="56"/>
      <c r="AM52" s="56"/>
      <c r="AN52" s="485"/>
      <c r="AO52" s="56"/>
      <c r="AP52" s="56">
        <v>0</v>
      </c>
      <c r="AQ52" s="56"/>
      <c r="AR52" s="56"/>
      <c r="AS52" s="485"/>
      <c r="AT52" s="56"/>
      <c r="AU52" s="56">
        <v>0</v>
      </c>
      <c r="AV52" s="56"/>
      <c r="AW52" s="56"/>
      <c r="AX52" s="485"/>
      <c r="AY52" s="56"/>
      <c r="AZ52" s="56">
        <v>0</v>
      </c>
      <c r="BA52" s="56"/>
      <c r="BB52" s="56"/>
      <c r="BC52" s="485"/>
      <c r="BD52" s="56"/>
      <c r="BE52" s="56">
        <v>0</v>
      </c>
      <c r="BF52" s="56"/>
      <c r="BG52" s="56"/>
      <c r="BH52" s="485"/>
      <c r="BI52" s="56"/>
      <c r="BJ52" s="56">
        <v>0</v>
      </c>
      <c r="BK52" s="56"/>
      <c r="BL52" s="56"/>
      <c r="BM52" s="485"/>
      <c r="BN52" s="56"/>
      <c r="BO52" s="56">
        <v>0</v>
      </c>
      <c r="BP52" s="56"/>
      <c r="BQ52" s="56"/>
      <c r="BR52" s="485"/>
      <c r="BS52" s="56"/>
      <c r="BT52" s="56">
        <v>0</v>
      </c>
      <c r="BU52" s="56"/>
      <c r="BV52" s="56"/>
      <c r="BW52" s="56"/>
      <c r="BX52" s="485"/>
      <c r="BY52" s="56"/>
      <c r="BZ52" s="56">
        <v>0</v>
      </c>
      <c r="CA52" s="56"/>
      <c r="CB52" s="56"/>
      <c r="CC52" s="485"/>
      <c r="CD52" s="56"/>
      <c r="CE52" s="56">
        <v>0</v>
      </c>
      <c r="CF52" s="56"/>
      <c r="CG52" s="56"/>
      <c r="CH52" s="485"/>
      <c r="CI52" s="56"/>
      <c r="CJ52" s="56">
        <v>0</v>
      </c>
      <c r="CK52" s="56"/>
      <c r="CL52" s="56"/>
      <c r="CM52" s="485"/>
      <c r="CN52" s="56"/>
      <c r="CO52" s="56">
        <v>0</v>
      </c>
      <c r="CP52" s="56"/>
      <c r="CQ52" s="56"/>
      <c r="CR52" s="485"/>
      <c r="CS52" s="56"/>
      <c r="CT52" s="56">
        <v>0</v>
      </c>
      <c r="CU52" s="56"/>
      <c r="CV52" s="56"/>
      <c r="CW52" s="485"/>
      <c r="CX52" s="56"/>
      <c r="CY52" s="56">
        <v>0</v>
      </c>
      <c r="CZ52" s="56"/>
      <c r="DA52" s="56"/>
      <c r="DB52" s="485"/>
      <c r="DC52" s="56"/>
      <c r="DD52" s="56">
        <v>0</v>
      </c>
      <c r="DE52" s="56"/>
      <c r="DF52" s="56"/>
      <c r="DG52" s="485"/>
      <c r="DH52" s="56"/>
      <c r="DI52" s="56">
        <v>0</v>
      </c>
      <c r="DJ52" s="56"/>
      <c r="DK52" s="56"/>
      <c r="DL52" s="485"/>
      <c r="DM52" s="56"/>
      <c r="DN52" s="56">
        <v>0</v>
      </c>
      <c r="DO52" s="56"/>
      <c r="DP52" s="56"/>
      <c r="DQ52" s="485"/>
      <c r="DR52" s="56"/>
      <c r="DS52" s="56">
        <v>0</v>
      </c>
      <c r="DT52" s="56"/>
      <c r="DU52" s="56"/>
      <c r="DV52" s="485"/>
      <c r="DW52" s="56"/>
      <c r="DX52" s="56">
        <v>0</v>
      </c>
      <c r="DY52" s="56"/>
      <c r="DZ52" s="56"/>
      <c r="EA52" s="485"/>
      <c r="EB52" s="56"/>
      <c r="EC52" s="56">
        <v>0</v>
      </c>
      <c r="ED52" s="56"/>
      <c r="EE52" s="56"/>
      <c r="EF52" s="485"/>
      <c r="EG52" s="56"/>
      <c r="EH52" s="56">
        <v>0</v>
      </c>
      <c r="EI52" s="56"/>
      <c r="EJ52" s="56"/>
      <c r="EK52" s="144"/>
    </row>
    <row r="53" spans="4:141" ht="12.75" hidden="1" customHeight="1" x14ac:dyDescent="0.3">
      <c r="D53" s="144" t="s">
        <v>362</v>
      </c>
      <c r="E53" s="400"/>
      <c r="F53" s="406"/>
      <c r="G53" s="483">
        <v>0</v>
      </c>
      <c r="H53" s="484"/>
      <c r="I53" s="56"/>
      <c r="J53" s="485"/>
      <c r="K53" s="486"/>
      <c r="L53" s="483">
        <v>0</v>
      </c>
      <c r="M53" s="484"/>
      <c r="N53" s="56"/>
      <c r="O53" s="485"/>
      <c r="P53" s="486"/>
      <c r="Q53" s="483">
        <v>0</v>
      </c>
      <c r="R53" s="484"/>
      <c r="S53" s="56"/>
      <c r="T53" s="485"/>
      <c r="U53" s="486"/>
      <c r="V53" s="483">
        <v>0</v>
      </c>
      <c r="W53" s="484"/>
      <c r="X53" s="56"/>
      <c r="Y53" s="485"/>
      <c r="Z53" s="486"/>
      <c r="AA53" s="483">
        <v>0</v>
      </c>
      <c r="AB53" s="484"/>
      <c r="AC53" s="56"/>
      <c r="AD53" s="485"/>
      <c r="AE53" s="486"/>
      <c r="AF53" s="483">
        <v>0</v>
      </c>
      <c r="AG53" s="484"/>
      <c r="AH53" s="56"/>
      <c r="AI53" s="485"/>
      <c r="AJ53" s="486"/>
      <c r="AK53" s="483">
        <v>0</v>
      </c>
      <c r="AL53" s="484"/>
      <c r="AM53" s="56"/>
      <c r="AN53" s="485"/>
      <c r="AO53" s="486"/>
      <c r="AP53" s="483">
        <v>0</v>
      </c>
      <c r="AQ53" s="484"/>
      <c r="AR53" s="56"/>
      <c r="AS53" s="485"/>
      <c r="AT53" s="486"/>
      <c r="AU53" s="483">
        <v>0</v>
      </c>
      <c r="AV53" s="484"/>
      <c r="AW53" s="56"/>
      <c r="AX53" s="485"/>
      <c r="AY53" s="486"/>
      <c r="AZ53" s="483">
        <v>0</v>
      </c>
      <c r="BA53" s="484"/>
      <c r="BB53" s="56"/>
      <c r="BC53" s="485"/>
      <c r="BD53" s="486"/>
      <c r="BE53" s="483">
        <v>0</v>
      </c>
      <c r="BF53" s="484"/>
      <c r="BG53" s="56"/>
      <c r="BH53" s="485"/>
      <c r="BI53" s="486"/>
      <c r="BJ53" s="483">
        <v>0</v>
      </c>
      <c r="BK53" s="484"/>
      <c r="BL53" s="56"/>
      <c r="BM53" s="485"/>
      <c r="BN53" s="486"/>
      <c r="BO53" s="483">
        <v>0</v>
      </c>
      <c r="BP53" s="484"/>
      <c r="BQ53" s="56"/>
      <c r="BR53" s="485"/>
      <c r="BS53" s="486"/>
      <c r="BT53" s="483">
        <v>0</v>
      </c>
      <c r="BU53" s="484"/>
      <c r="BV53" s="56"/>
      <c r="BW53" s="56"/>
      <c r="BX53" s="485"/>
      <c r="BY53" s="486"/>
      <c r="BZ53" s="483">
        <v>0</v>
      </c>
      <c r="CA53" s="484"/>
      <c r="CB53" s="56"/>
      <c r="CC53" s="485"/>
      <c r="CD53" s="486"/>
      <c r="CE53" s="483">
        <v>0</v>
      </c>
      <c r="CF53" s="484"/>
      <c r="CG53" s="56"/>
      <c r="CH53" s="485"/>
      <c r="CI53" s="486"/>
      <c r="CJ53" s="483">
        <v>0</v>
      </c>
      <c r="CK53" s="484"/>
      <c r="CL53" s="56"/>
      <c r="CM53" s="485"/>
      <c r="CN53" s="486"/>
      <c r="CO53" s="483">
        <v>0</v>
      </c>
      <c r="CP53" s="484"/>
      <c r="CQ53" s="56"/>
      <c r="CR53" s="485"/>
      <c r="CS53" s="486"/>
      <c r="CT53" s="483">
        <v>0</v>
      </c>
      <c r="CU53" s="484"/>
      <c r="CV53" s="56"/>
      <c r="CW53" s="485"/>
      <c r="CX53" s="486"/>
      <c r="CY53" s="483">
        <v>0</v>
      </c>
      <c r="CZ53" s="484"/>
      <c r="DA53" s="56"/>
      <c r="DB53" s="485"/>
      <c r="DC53" s="486"/>
      <c r="DD53" s="483">
        <v>0</v>
      </c>
      <c r="DE53" s="484"/>
      <c r="DF53" s="56"/>
      <c r="DG53" s="485"/>
      <c r="DH53" s="486"/>
      <c r="DI53" s="483">
        <v>0</v>
      </c>
      <c r="DJ53" s="484"/>
      <c r="DK53" s="56"/>
      <c r="DL53" s="485"/>
      <c r="DM53" s="486"/>
      <c r="DN53" s="483">
        <v>0</v>
      </c>
      <c r="DO53" s="484"/>
      <c r="DP53" s="56"/>
      <c r="DQ53" s="485"/>
      <c r="DR53" s="486"/>
      <c r="DS53" s="483">
        <v>0</v>
      </c>
      <c r="DT53" s="484"/>
      <c r="DU53" s="56"/>
      <c r="DV53" s="485"/>
      <c r="DW53" s="486"/>
      <c r="DX53" s="483">
        <v>0</v>
      </c>
      <c r="DY53" s="484"/>
      <c r="DZ53" s="56"/>
      <c r="EA53" s="485"/>
      <c r="EB53" s="486"/>
      <c r="EC53" s="483">
        <v>0</v>
      </c>
      <c r="ED53" s="484"/>
      <c r="EE53" s="56"/>
      <c r="EF53" s="485"/>
      <c r="EG53" s="486"/>
      <c r="EH53" s="483">
        <v>0</v>
      </c>
      <c r="EI53" s="484"/>
      <c r="EJ53" s="56"/>
      <c r="EK53" s="144"/>
    </row>
    <row r="54" spans="4:141" ht="12.75" hidden="1" customHeight="1" x14ac:dyDescent="0.3">
      <c r="D54" s="144" t="s">
        <v>365</v>
      </c>
      <c r="E54" s="400"/>
      <c r="F54" s="400"/>
      <c r="G54" s="56">
        <v>0</v>
      </c>
      <c r="H54" s="55"/>
      <c r="I54" s="56"/>
      <c r="J54" s="485"/>
      <c r="K54" s="485"/>
      <c r="L54" s="56">
        <v>0</v>
      </c>
      <c r="M54" s="55"/>
      <c r="N54" s="56"/>
      <c r="O54" s="485"/>
      <c r="P54" s="485"/>
      <c r="Q54" s="56">
        <v>0</v>
      </c>
      <c r="R54" s="55"/>
      <c r="S54" s="56"/>
      <c r="T54" s="485"/>
      <c r="U54" s="485"/>
      <c r="V54" s="56">
        <v>0</v>
      </c>
      <c r="W54" s="55"/>
      <c r="X54" s="56"/>
      <c r="Y54" s="485"/>
      <c r="Z54" s="485"/>
      <c r="AA54" s="56">
        <v>0</v>
      </c>
      <c r="AB54" s="55"/>
      <c r="AC54" s="56"/>
      <c r="AD54" s="485"/>
      <c r="AE54" s="485"/>
      <c r="AF54" s="56">
        <v>0</v>
      </c>
      <c r="AG54" s="55"/>
      <c r="AH54" s="56"/>
      <c r="AI54" s="485"/>
      <c r="AJ54" s="485"/>
      <c r="AK54" s="56">
        <v>0</v>
      </c>
      <c r="AL54" s="55"/>
      <c r="AM54" s="56"/>
      <c r="AN54" s="485"/>
      <c r="AO54" s="485"/>
      <c r="AP54" s="56">
        <v>0</v>
      </c>
      <c r="AQ54" s="55"/>
      <c r="AR54" s="56"/>
      <c r="AS54" s="485"/>
      <c r="AT54" s="485"/>
      <c r="AU54" s="56">
        <v>0</v>
      </c>
      <c r="AV54" s="55"/>
      <c r="AW54" s="56"/>
      <c r="AX54" s="485"/>
      <c r="AY54" s="485"/>
      <c r="AZ54" s="56">
        <v>0</v>
      </c>
      <c r="BA54" s="55"/>
      <c r="BB54" s="56"/>
      <c r="BC54" s="485"/>
      <c r="BD54" s="485"/>
      <c r="BE54" s="56">
        <v>0</v>
      </c>
      <c r="BF54" s="55"/>
      <c r="BG54" s="56"/>
      <c r="BH54" s="485"/>
      <c r="BI54" s="485"/>
      <c r="BJ54" s="56">
        <v>0</v>
      </c>
      <c r="BK54" s="55"/>
      <c r="BL54" s="56"/>
      <c r="BM54" s="485"/>
      <c r="BN54" s="485"/>
      <c r="BO54" s="56">
        <v>0</v>
      </c>
      <c r="BP54" s="55"/>
      <c r="BQ54" s="56"/>
      <c r="BR54" s="485"/>
      <c r="BS54" s="485"/>
      <c r="BT54" s="56">
        <v>0</v>
      </c>
      <c r="BU54" s="55"/>
      <c r="BV54" s="56"/>
      <c r="BW54" s="56"/>
      <c r="BX54" s="485"/>
      <c r="BY54" s="485"/>
      <c r="BZ54" s="56">
        <v>0</v>
      </c>
      <c r="CA54" s="55"/>
      <c r="CB54" s="56"/>
      <c r="CC54" s="485"/>
      <c r="CD54" s="485"/>
      <c r="CE54" s="56">
        <v>0</v>
      </c>
      <c r="CF54" s="55"/>
      <c r="CG54" s="56"/>
      <c r="CH54" s="485"/>
      <c r="CI54" s="485"/>
      <c r="CJ54" s="56">
        <v>0</v>
      </c>
      <c r="CK54" s="55"/>
      <c r="CL54" s="56"/>
      <c r="CM54" s="485"/>
      <c r="CN54" s="485"/>
      <c r="CO54" s="56">
        <v>0</v>
      </c>
      <c r="CP54" s="55"/>
      <c r="CQ54" s="56"/>
      <c r="CR54" s="485"/>
      <c r="CS54" s="485"/>
      <c r="CT54" s="56">
        <v>0</v>
      </c>
      <c r="CU54" s="55"/>
      <c r="CV54" s="56"/>
      <c r="CW54" s="485"/>
      <c r="CX54" s="485"/>
      <c r="CY54" s="56">
        <v>0</v>
      </c>
      <c r="CZ54" s="55"/>
      <c r="DA54" s="56"/>
      <c r="DB54" s="485"/>
      <c r="DC54" s="485"/>
      <c r="DD54" s="56">
        <v>0</v>
      </c>
      <c r="DE54" s="55"/>
      <c r="DF54" s="56"/>
      <c r="DG54" s="485"/>
      <c r="DH54" s="485"/>
      <c r="DI54" s="56">
        <v>0</v>
      </c>
      <c r="DJ54" s="55"/>
      <c r="DK54" s="56"/>
      <c r="DL54" s="485"/>
      <c r="DM54" s="485"/>
      <c r="DN54" s="56">
        <v>0</v>
      </c>
      <c r="DO54" s="55"/>
      <c r="DP54" s="56"/>
      <c r="DQ54" s="485"/>
      <c r="DR54" s="485"/>
      <c r="DS54" s="56">
        <v>0</v>
      </c>
      <c r="DT54" s="55"/>
      <c r="DU54" s="56"/>
      <c r="DV54" s="485"/>
      <c r="DW54" s="485"/>
      <c r="DX54" s="56">
        <v>0</v>
      </c>
      <c r="DY54" s="55"/>
      <c r="DZ54" s="56"/>
      <c r="EA54" s="485"/>
      <c r="EB54" s="485"/>
      <c r="EC54" s="56">
        <v>0</v>
      </c>
      <c r="ED54" s="55"/>
      <c r="EE54" s="56"/>
      <c r="EF54" s="485"/>
      <c r="EG54" s="485"/>
      <c r="EH54" s="56">
        <v>0</v>
      </c>
      <c r="EI54" s="55"/>
      <c r="EJ54" s="56"/>
      <c r="EK54" s="144"/>
    </row>
    <row r="55" spans="4:141" ht="12.75" hidden="1" customHeight="1" x14ac:dyDescent="0.3">
      <c r="D55" s="144" t="s">
        <v>382</v>
      </c>
      <c r="E55" s="400"/>
      <c r="F55" s="420"/>
      <c r="G55" s="121">
        <v>0</v>
      </c>
      <c r="H55" s="120"/>
      <c r="I55" s="56"/>
      <c r="J55" s="485"/>
      <c r="K55" s="494"/>
      <c r="L55" s="121">
        <v>0</v>
      </c>
      <c r="M55" s="120"/>
      <c r="N55" s="56"/>
      <c r="O55" s="485"/>
      <c r="P55" s="494"/>
      <c r="Q55" s="121">
        <v>0</v>
      </c>
      <c r="R55" s="120"/>
      <c r="S55" s="56"/>
      <c r="T55" s="485"/>
      <c r="U55" s="494"/>
      <c r="V55" s="121">
        <v>0</v>
      </c>
      <c r="W55" s="120"/>
      <c r="X55" s="56"/>
      <c r="Y55" s="485"/>
      <c r="Z55" s="494"/>
      <c r="AA55" s="121">
        <v>0</v>
      </c>
      <c r="AB55" s="120"/>
      <c r="AC55" s="56"/>
      <c r="AD55" s="485"/>
      <c r="AE55" s="494"/>
      <c r="AF55" s="121">
        <v>0</v>
      </c>
      <c r="AG55" s="120"/>
      <c r="AH55" s="56"/>
      <c r="AI55" s="485"/>
      <c r="AJ55" s="494"/>
      <c r="AK55" s="121">
        <v>0</v>
      </c>
      <c r="AL55" s="120"/>
      <c r="AM55" s="56"/>
      <c r="AN55" s="485"/>
      <c r="AO55" s="494"/>
      <c r="AP55" s="121">
        <v>0</v>
      </c>
      <c r="AQ55" s="120"/>
      <c r="AR55" s="56"/>
      <c r="AS55" s="485"/>
      <c r="AT55" s="494"/>
      <c r="AU55" s="121">
        <v>0</v>
      </c>
      <c r="AV55" s="120"/>
      <c r="AW55" s="56"/>
      <c r="AX55" s="485"/>
      <c r="AY55" s="494"/>
      <c r="AZ55" s="121">
        <v>0</v>
      </c>
      <c r="BA55" s="120"/>
      <c r="BB55" s="56"/>
      <c r="BC55" s="485"/>
      <c r="BD55" s="494"/>
      <c r="BE55" s="121">
        <v>0</v>
      </c>
      <c r="BF55" s="120"/>
      <c r="BG55" s="56"/>
      <c r="BH55" s="485"/>
      <c r="BI55" s="494"/>
      <c r="BJ55" s="121">
        <v>0</v>
      </c>
      <c r="BK55" s="120"/>
      <c r="BL55" s="56"/>
      <c r="BM55" s="485"/>
      <c r="BN55" s="494"/>
      <c r="BO55" s="121">
        <v>0</v>
      </c>
      <c r="BP55" s="120"/>
      <c r="BQ55" s="56"/>
      <c r="BR55" s="485"/>
      <c r="BS55" s="494"/>
      <c r="BT55" s="121">
        <v>0</v>
      </c>
      <c r="BU55" s="120"/>
      <c r="BV55" s="56"/>
      <c r="BW55" s="56"/>
      <c r="BX55" s="485"/>
      <c r="BY55" s="494"/>
      <c r="BZ55" s="121">
        <v>0</v>
      </c>
      <c r="CA55" s="120"/>
      <c r="CB55" s="56"/>
      <c r="CC55" s="485"/>
      <c r="CD55" s="494"/>
      <c r="CE55" s="121">
        <v>0</v>
      </c>
      <c r="CF55" s="120"/>
      <c r="CG55" s="56"/>
      <c r="CH55" s="485"/>
      <c r="CI55" s="494"/>
      <c r="CJ55" s="121">
        <v>0</v>
      </c>
      <c r="CK55" s="120"/>
      <c r="CL55" s="56"/>
      <c r="CM55" s="485"/>
      <c r="CN55" s="494"/>
      <c r="CO55" s="121">
        <v>0</v>
      </c>
      <c r="CP55" s="120"/>
      <c r="CQ55" s="56"/>
      <c r="CR55" s="485"/>
      <c r="CS55" s="494"/>
      <c r="CT55" s="121">
        <v>0</v>
      </c>
      <c r="CU55" s="120"/>
      <c r="CV55" s="56"/>
      <c r="CW55" s="485"/>
      <c r="CX55" s="494"/>
      <c r="CY55" s="121">
        <v>0</v>
      </c>
      <c r="CZ55" s="120"/>
      <c r="DA55" s="56"/>
      <c r="DB55" s="485"/>
      <c r="DC55" s="494"/>
      <c r="DD55" s="121">
        <v>0</v>
      </c>
      <c r="DE55" s="120"/>
      <c r="DF55" s="56"/>
      <c r="DG55" s="485"/>
      <c r="DH55" s="494"/>
      <c r="DI55" s="121">
        <v>0</v>
      </c>
      <c r="DJ55" s="120"/>
      <c r="DK55" s="56"/>
      <c r="DL55" s="485"/>
      <c r="DM55" s="494"/>
      <c r="DN55" s="121">
        <v>0</v>
      </c>
      <c r="DO55" s="120"/>
      <c r="DP55" s="56"/>
      <c r="DQ55" s="485"/>
      <c r="DR55" s="494"/>
      <c r="DS55" s="121">
        <v>0</v>
      </c>
      <c r="DT55" s="120"/>
      <c r="DU55" s="56"/>
      <c r="DV55" s="485"/>
      <c r="DW55" s="494"/>
      <c r="DX55" s="121">
        <v>0</v>
      </c>
      <c r="DY55" s="120"/>
      <c r="DZ55" s="56"/>
      <c r="EA55" s="485"/>
      <c r="EB55" s="494"/>
      <c r="EC55" s="121">
        <v>0</v>
      </c>
      <c r="ED55" s="120"/>
      <c r="EE55" s="56"/>
      <c r="EF55" s="485"/>
      <c r="EG55" s="494"/>
      <c r="EH55" s="121">
        <v>0</v>
      </c>
      <c r="EI55" s="120"/>
      <c r="EJ55" s="56"/>
      <c r="EK55" s="144"/>
    </row>
    <row r="56" spans="4:141" ht="12.75" hidden="1" customHeight="1" x14ac:dyDescent="0.3">
      <c r="D56" s="144"/>
      <c r="E56" s="400"/>
      <c r="G56" s="56"/>
      <c r="H56" s="56"/>
      <c r="I56" s="56"/>
      <c r="J56" s="485"/>
      <c r="K56" s="56"/>
      <c r="L56" s="56"/>
      <c r="M56" s="56"/>
      <c r="N56" s="56"/>
      <c r="O56" s="485"/>
      <c r="P56" s="56"/>
      <c r="Q56" s="56"/>
      <c r="R56" s="56"/>
      <c r="S56" s="56"/>
      <c r="T56" s="485"/>
      <c r="U56" s="56"/>
      <c r="V56" s="56"/>
      <c r="W56" s="56"/>
      <c r="X56" s="56"/>
      <c r="Y56" s="485"/>
      <c r="Z56" s="56"/>
      <c r="AA56" s="56"/>
      <c r="AB56" s="56"/>
      <c r="AC56" s="56"/>
      <c r="AD56" s="485"/>
      <c r="AE56" s="56"/>
      <c r="AF56" s="56"/>
      <c r="AG56" s="56"/>
      <c r="AH56" s="56"/>
      <c r="AI56" s="485"/>
      <c r="AJ56" s="56"/>
      <c r="AK56" s="56"/>
      <c r="AL56" s="56"/>
      <c r="AM56" s="56"/>
      <c r="AN56" s="485"/>
      <c r="AO56" s="56"/>
      <c r="AP56" s="56"/>
      <c r="AQ56" s="56"/>
      <c r="AR56" s="56"/>
      <c r="AS56" s="485"/>
      <c r="AT56" s="56"/>
      <c r="AU56" s="56"/>
      <c r="AV56" s="56"/>
      <c r="AW56" s="56"/>
      <c r="AX56" s="485"/>
      <c r="AY56" s="56"/>
      <c r="AZ56" s="56"/>
      <c r="BA56" s="56"/>
      <c r="BB56" s="56"/>
      <c r="BC56" s="485"/>
      <c r="BD56" s="56"/>
      <c r="BE56" s="56"/>
      <c r="BF56" s="56"/>
      <c r="BG56" s="56"/>
      <c r="BH56" s="485"/>
      <c r="BI56" s="56"/>
      <c r="BJ56" s="56"/>
      <c r="BK56" s="56"/>
      <c r="BL56" s="56"/>
      <c r="BM56" s="485"/>
      <c r="BN56" s="56"/>
      <c r="BO56" s="56"/>
      <c r="BP56" s="56"/>
      <c r="BQ56" s="56"/>
      <c r="BR56" s="485"/>
      <c r="BS56" s="56"/>
      <c r="BT56" s="56"/>
      <c r="BU56" s="56"/>
      <c r="BV56" s="56"/>
      <c r="BW56" s="56"/>
      <c r="BX56" s="485"/>
      <c r="BY56" s="56"/>
      <c r="BZ56" s="56"/>
      <c r="CA56" s="56"/>
      <c r="CB56" s="56"/>
      <c r="CC56" s="485"/>
      <c r="CD56" s="56"/>
      <c r="CE56" s="56"/>
      <c r="CF56" s="56"/>
      <c r="CG56" s="56"/>
      <c r="CH56" s="485"/>
      <c r="CI56" s="56"/>
      <c r="CJ56" s="56"/>
      <c r="CK56" s="56"/>
      <c r="CL56" s="56"/>
      <c r="CM56" s="485"/>
      <c r="CN56" s="56"/>
      <c r="CO56" s="56"/>
      <c r="CP56" s="56"/>
      <c r="CQ56" s="56"/>
      <c r="CR56" s="485"/>
      <c r="CS56" s="56"/>
      <c r="CT56" s="56"/>
      <c r="CU56" s="56"/>
      <c r="CV56" s="56"/>
      <c r="CW56" s="485"/>
      <c r="CX56" s="56"/>
      <c r="CY56" s="56"/>
      <c r="CZ56" s="56"/>
      <c r="DA56" s="56"/>
      <c r="DB56" s="485"/>
      <c r="DC56" s="56"/>
      <c r="DD56" s="56"/>
      <c r="DE56" s="56"/>
      <c r="DF56" s="56"/>
      <c r="DG56" s="485"/>
      <c r="DH56" s="56"/>
      <c r="DI56" s="56"/>
      <c r="DJ56" s="56"/>
      <c r="DK56" s="56"/>
      <c r="DL56" s="485"/>
      <c r="DM56" s="56"/>
      <c r="DN56" s="56"/>
      <c r="DO56" s="56"/>
      <c r="DP56" s="56"/>
      <c r="DQ56" s="485"/>
      <c r="DR56" s="56"/>
      <c r="DS56" s="56"/>
      <c r="DT56" s="56"/>
      <c r="DU56" s="56"/>
      <c r="DV56" s="485"/>
      <c r="DW56" s="56"/>
      <c r="DX56" s="56"/>
      <c r="DY56" s="56"/>
      <c r="DZ56" s="56"/>
      <c r="EA56" s="485"/>
      <c r="EB56" s="56"/>
      <c r="EC56" s="56"/>
      <c r="ED56" s="56"/>
      <c r="EE56" s="56"/>
      <c r="EF56" s="485"/>
      <c r="EG56" s="56"/>
      <c r="EH56" s="56"/>
      <c r="EI56" s="56"/>
      <c r="EJ56" s="56"/>
      <c r="EK56" s="144"/>
    </row>
    <row r="57" spans="4:141" ht="12.75" hidden="1" customHeight="1" x14ac:dyDescent="0.3">
      <c r="D57" s="144" t="s">
        <v>490</v>
      </c>
      <c r="E57" s="400"/>
      <c r="G57" s="56">
        <v>0</v>
      </c>
      <c r="H57" s="56"/>
      <c r="I57" s="56"/>
      <c r="J57" s="485"/>
      <c r="K57" s="56"/>
      <c r="L57" s="56">
        <v>0</v>
      </c>
      <c r="M57" s="56"/>
      <c r="N57" s="56"/>
      <c r="O57" s="485"/>
      <c r="P57" s="56"/>
      <c r="Q57" s="56">
        <v>0</v>
      </c>
      <c r="R57" s="56"/>
      <c r="S57" s="56"/>
      <c r="T57" s="485"/>
      <c r="U57" s="56"/>
      <c r="V57" s="56">
        <v>0</v>
      </c>
      <c r="W57" s="56"/>
      <c r="X57" s="56"/>
      <c r="Y57" s="485"/>
      <c r="Z57" s="56"/>
      <c r="AA57" s="56">
        <v>0</v>
      </c>
      <c r="AB57" s="56"/>
      <c r="AC57" s="56"/>
      <c r="AD57" s="485"/>
      <c r="AE57" s="56"/>
      <c r="AF57" s="56">
        <v>0</v>
      </c>
      <c r="AG57" s="56"/>
      <c r="AH57" s="56"/>
      <c r="AI57" s="485"/>
      <c r="AJ57" s="56"/>
      <c r="AK57" s="56">
        <v>0</v>
      </c>
      <c r="AL57" s="56"/>
      <c r="AM57" s="56"/>
      <c r="AN57" s="485"/>
      <c r="AO57" s="56"/>
      <c r="AP57" s="56">
        <v>0</v>
      </c>
      <c r="AQ57" s="56"/>
      <c r="AR57" s="56"/>
      <c r="AS57" s="485"/>
      <c r="AT57" s="56"/>
      <c r="AU57" s="56">
        <v>0</v>
      </c>
      <c r="AV57" s="56"/>
      <c r="AW57" s="56"/>
      <c r="AX57" s="485"/>
      <c r="AY57" s="56"/>
      <c r="AZ57" s="56">
        <v>0</v>
      </c>
      <c r="BA57" s="56"/>
      <c r="BB57" s="56"/>
      <c r="BC57" s="485"/>
      <c r="BD57" s="56"/>
      <c r="BE57" s="56">
        <v>0</v>
      </c>
      <c r="BF57" s="56"/>
      <c r="BG57" s="56"/>
      <c r="BH57" s="485"/>
      <c r="BI57" s="56"/>
      <c r="BJ57" s="56">
        <v>0</v>
      </c>
      <c r="BK57" s="56"/>
      <c r="BL57" s="56"/>
      <c r="BM57" s="485"/>
      <c r="BN57" s="56"/>
      <c r="BO57" s="56">
        <v>0</v>
      </c>
      <c r="BP57" s="56"/>
      <c r="BQ57" s="56"/>
      <c r="BR57" s="485"/>
      <c r="BS57" s="56"/>
      <c r="BT57" s="56">
        <v>0</v>
      </c>
      <c r="BU57" s="56"/>
      <c r="BV57" s="56"/>
      <c r="BW57" s="56"/>
      <c r="BX57" s="485"/>
      <c r="BY57" s="56"/>
      <c r="BZ57" s="56">
        <v>0</v>
      </c>
      <c r="CA57" s="56"/>
      <c r="CB57" s="56"/>
      <c r="CC57" s="485"/>
      <c r="CD57" s="56"/>
      <c r="CE57" s="56">
        <v>0</v>
      </c>
      <c r="CF57" s="56"/>
      <c r="CG57" s="56"/>
      <c r="CH57" s="485"/>
      <c r="CI57" s="56"/>
      <c r="CJ57" s="56">
        <v>0</v>
      </c>
      <c r="CK57" s="56"/>
      <c r="CL57" s="56"/>
      <c r="CM57" s="485"/>
      <c r="CN57" s="56"/>
      <c r="CO57" s="56">
        <v>0</v>
      </c>
      <c r="CP57" s="56"/>
      <c r="CQ57" s="56"/>
      <c r="CR57" s="485"/>
      <c r="CS57" s="56"/>
      <c r="CT57" s="56">
        <v>0</v>
      </c>
      <c r="CU57" s="56"/>
      <c r="CV57" s="56"/>
      <c r="CW57" s="485"/>
      <c r="CX57" s="56"/>
      <c r="CY57" s="56">
        <v>0</v>
      </c>
      <c r="CZ57" s="56"/>
      <c r="DA57" s="56"/>
      <c r="DB57" s="485"/>
      <c r="DC57" s="56"/>
      <c r="DD57" s="56">
        <v>0</v>
      </c>
      <c r="DE57" s="56"/>
      <c r="DF57" s="56"/>
      <c r="DG57" s="485"/>
      <c r="DH57" s="56"/>
      <c r="DI57" s="56">
        <v>0</v>
      </c>
      <c r="DJ57" s="56"/>
      <c r="DK57" s="56"/>
      <c r="DL57" s="485"/>
      <c r="DM57" s="56"/>
      <c r="DN57" s="56">
        <v>0</v>
      </c>
      <c r="DO57" s="56"/>
      <c r="DP57" s="56"/>
      <c r="DQ57" s="485"/>
      <c r="DR57" s="56"/>
      <c r="DS57" s="56">
        <v>0</v>
      </c>
      <c r="DT57" s="56"/>
      <c r="DU57" s="56"/>
      <c r="DV57" s="485"/>
      <c r="DW57" s="56"/>
      <c r="DX57" s="56">
        <v>0</v>
      </c>
      <c r="DY57" s="56"/>
      <c r="DZ57" s="56"/>
      <c r="EA57" s="485"/>
      <c r="EB57" s="56"/>
      <c r="EC57" s="56">
        <v>0</v>
      </c>
      <c r="ED57" s="56"/>
      <c r="EE57" s="56"/>
      <c r="EF57" s="485"/>
      <c r="EG57" s="56"/>
      <c r="EH57" s="56">
        <v>0</v>
      </c>
      <c r="EI57" s="56"/>
      <c r="EJ57" s="56"/>
      <c r="EK57" s="144"/>
    </row>
    <row r="58" spans="4:141" ht="12.75" hidden="1" customHeight="1" x14ac:dyDescent="0.3">
      <c r="D58" s="144" t="s">
        <v>362</v>
      </c>
      <c r="E58" s="400"/>
      <c r="F58" s="406"/>
      <c r="G58" s="483">
        <v>0</v>
      </c>
      <c r="H58" s="484"/>
      <c r="I58" s="56"/>
      <c r="J58" s="485"/>
      <c r="K58" s="486"/>
      <c r="L58" s="483">
        <v>0</v>
      </c>
      <c r="M58" s="484"/>
      <c r="N58" s="56"/>
      <c r="O58" s="485"/>
      <c r="P58" s="486"/>
      <c r="Q58" s="483">
        <v>0</v>
      </c>
      <c r="R58" s="484"/>
      <c r="S58" s="56"/>
      <c r="T58" s="485"/>
      <c r="U58" s="486"/>
      <c r="V58" s="483">
        <v>0</v>
      </c>
      <c r="W58" s="484"/>
      <c r="X58" s="56"/>
      <c r="Y58" s="485"/>
      <c r="Z58" s="486"/>
      <c r="AA58" s="483">
        <v>0</v>
      </c>
      <c r="AB58" s="484"/>
      <c r="AC58" s="56"/>
      <c r="AD58" s="485"/>
      <c r="AE58" s="486"/>
      <c r="AF58" s="483">
        <v>0</v>
      </c>
      <c r="AG58" s="484"/>
      <c r="AH58" s="56"/>
      <c r="AI58" s="485"/>
      <c r="AJ58" s="486"/>
      <c r="AK58" s="483">
        <v>0</v>
      </c>
      <c r="AL58" s="484"/>
      <c r="AM58" s="56"/>
      <c r="AN58" s="485"/>
      <c r="AO58" s="486"/>
      <c r="AP58" s="483">
        <v>0</v>
      </c>
      <c r="AQ58" s="484"/>
      <c r="AR58" s="56"/>
      <c r="AS58" s="485"/>
      <c r="AT58" s="486"/>
      <c r="AU58" s="483">
        <v>0</v>
      </c>
      <c r="AV58" s="484"/>
      <c r="AW58" s="56"/>
      <c r="AX58" s="485"/>
      <c r="AY58" s="486"/>
      <c r="AZ58" s="483">
        <v>0</v>
      </c>
      <c r="BA58" s="484"/>
      <c r="BB58" s="56"/>
      <c r="BC58" s="485"/>
      <c r="BD58" s="486"/>
      <c r="BE58" s="483">
        <v>0</v>
      </c>
      <c r="BF58" s="484"/>
      <c r="BG58" s="56"/>
      <c r="BH58" s="485"/>
      <c r="BI58" s="486"/>
      <c r="BJ58" s="483">
        <v>0</v>
      </c>
      <c r="BK58" s="484"/>
      <c r="BL58" s="56"/>
      <c r="BM58" s="485"/>
      <c r="BN58" s="486"/>
      <c r="BO58" s="483">
        <v>0</v>
      </c>
      <c r="BP58" s="484"/>
      <c r="BQ58" s="56"/>
      <c r="BR58" s="485"/>
      <c r="BS58" s="486"/>
      <c r="BT58" s="483">
        <v>0</v>
      </c>
      <c r="BU58" s="484"/>
      <c r="BV58" s="56"/>
      <c r="BW58" s="56"/>
      <c r="BX58" s="485"/>
      <c r="BY58" s="486"/>
      <c r="BZ58" s="483">
        <v>0</v>
      </c>
      <c r="CA58" s="484"/>
      <c r="CB58" s="56"/>
      <c r="CC58" s="485"/>
      <c r="CD58" s="486"/>
      <c r="CE58" s="483">
        <v>0</v>
      </c>
      <c r="CF58" s="484"/>
      <c r="CG58" s="56"/>
      <c r="CH58" s="485"/>
      <c r="CI58" s="486"/>
      <c r="CJ58" s="483">
        <v>0</v>
      </c>
      <c r="CK58" s="484"/>
      <c r="CL58" s="56"/>
      <c r="CM58" s="485"/>
      <c r="CN58" s="486"/>
      <c r="CO58" s="483">
        <v>0</v>
      </c>
      <c r="CP58" s="484"/>
      <c r="CQ58" s="56"/>
      <c r="CR58" s="485"/>
      <c r="CS58" s="486"/>
      <c r="CT58" s="483">
        <v>0</v>
      </c>
      <c r="CU58" s="484"/>
      <c r="CV58" s="56"/>
      <c r="CW58" s="485"/>
      <c r="CX58" s="486"/>
      <c r="CY58" s="483">
        <v>0</v>
      </c>
      <c r="CZ58" s="484"/>
      <c r="DA58" s="56"/>
      <c r="DB58" s="485"/>
      <c r="DC58" s="486"/>
      <c r="DD58" s="483">
        <v>0</v>
      </c>
      <c r="DE58" s="484"/>
      <c r="DF58" s="56"/>
      <c r="DG58" s="485"/>
      <c r="DH58" s="486"/>
      <c r="DI58" s="483">
        <v>0</v>
      </c>
      <c r="DJ58" s="484"/>
      <c r="DK58" s="56"/>
      <c r="DL58" s="485"/>
      <c r="DM58" s="486"/>
      <c r="DN58" s="483">
        <v>0</v>
      </c>
      <c r="DO58" s="484"/>
      <c r="DP58" s="56"/>
      <c r="DQ58" s="485"/>
      <c r="DR58" s="486"/>
      <c r="DS58" s="483">
        <v>0</v>
      </c>
      <c r="DT58" s="484"/>
      <c r="DU58" s="56"/>
      <c r="DV58" s="485"/>
      <c r="DW58" s="486"/>
      <c r="DX58" s="483">
        <v>0</v>
      </c>
      <c r="DY58" s="484"/>
      <c r="DZ58" s="56"/>
      <c r="EA58" s="485"/>
      <c r="EB58" s="486"/>
      <c r="EC58" s="483">
        <v>0</v>
      </c>
      <c r="ED58" s="484"/>
      <c r="EE58" s="56"/>
      <c r="EF58" s="485"/>
      <c r="EG58" s="486"/>
      <c r="EH58" s="483">
        <v>0</v>
      </c>
      <c r="EI58" s="484"/>
      <c r="EJ58" s="56"/>
      <c r="EK58" s="144"/>
    </row>
    <row r="59" spans="4:141" ht="12.75" hidden="1" customHeight="1" x14ac:dyDescent="0.3">
      <c r="D59" s="144" t="s">
        <v>365</v>
      </c>
      <c r="E59" s="400"/>
      <c r="F59" s="400"/>
      <c r="G59" s="56">
        <v>0</v>
      </c>
      <c r="H59" s="55"/>
      <c r="I59" s="56"/>
      <c r="J59" s="485"/>
      <c r="K59" s="485"/>
      <c r="L59" s="56">
        <v>0</v>
      </c>
      <c r="M59" s="55"/>
      <c r="N59" s="56"/>
      <c r="O59" s="485"/>
      <c r="P59" s="485"/>
      <c r="Q59" s="56">
        <v>0</v>
      </c>
      <c r="R59" s="55"/>
      <c r="S59" s="56"/>
      <c r="T59" s="485"/>
      <c r="U59" s="485"/>
      <c r="V59" s="56">
        <v>0</v>
      </c>
      <c r="W59" s="55"/>
      <c r="X59" s="56"/>
      <c r="Y59" s="485"/>
      <c r="Z59" s="485"/>
      <c r="AA59" s="56">
        <v>0</v>
      </c>
      <c r="AB59" s="55"/>
      <c r="AC59" s="56"/>
      <c r="AD59" s="485"/>
      <c r="AE59" s="485"/>
      <c r="AF59" s="56">
        <v>0</v>
      </c>
      <c r="AG59" s="55"/>
      <c r="AH59" s="56"/>
      <c r="AI59" s="485"/>
      <c r="AJ59" s="485"/>
      <c r="AK59" s="56">
        <v>0</v>
      </c>
      <c r="AL59" s="55"/>
      <c r="AM59" s="56"/>
      <c r="AN59" s="485"/>
      <c r="AO59" s="485"/>
      <c r="AP59" s="56">
        <v>0</v>
      </c>
      <c r="AQ59" s="55"/>
      <c r="AR59" s="56"/>
      <c r="AS59" s="485"/>
      <c r="AT59" s="485"/>
      <c r="AU59" s="56">
        <v>0</v>
      </c>
      <c r="AV59" s="55"/>
      <c r="AW59" s="56"/>
      <c r="AX59" s="485"/>
      <c r="AY59" s="485"/>
      <c r="AZ59" s="56">
        <v>0</v>
      </c>
      <c r="BA59" s="55"/>
      <c r="BB59" s="56"/>
      <c r="BC59" s="485"/>
      <c r="BD59" s="485"/>
      <c r="BE59" s="56">
        <v>0</v>
      </c>
      <c r="BF59" s="55"/>
      <c r="BG59" s="56"/>
      <c r="BH59" s="485"/>
      <c r="BI59" s="485"/>
      <c r="BJ59" s="56">
        <v>0</v>
      </c>
      <c r="BK59" s="55"/>
      <c r="BL59" s="56"/>
      <c r="BM59" s="485"/>
      <c r="BN59" s="485"/>
      <c r="BO59" s="56">
        <v>0</v>
      </c>
      <c r="BP59" s="55"/>
      <c r="BQ59" s="56"/>
      <c r="BR59" s="485"/>
      <c r="BS59" s="485"/>
      <c r="BT59" s="56">
        <v>0</v>
      </c>
      <c r="BU59" s="55"/>
      <c r="BV59" s="56"/>
      <c r="BW59" s="56"/>
      <c r="BX59" s="485"/>
      <c r="BY59" s="485"/>
      <c r="BZ59" s="56">
        <v>0</v>
      </c>
      <c r="CA59" s="55"/>
      <c r="CB59" s="56"/>
      <c r="CC59" s="485"/>
      <c r="CD59" s="485"/>
      <c r="CE59" s="56">
        <v>0</v>
      </c>
      <c r="CF59" s="55"/>
      <c r="CG59" s="56"/>
      <c r="CH59" s="485"/>
      <c r="CI59" s="485"/>
      <c r="CJ59" s="56">
        <v>0</v>
      </c>
      <c r="CK59" s="55"/>
      <c r="CL59" s="56"/>
      <c r="CM59" s="485"/>
      <c r="CN59" s="485"/>
      <c r="CO59" s="56">
        <v>0</v>
      </c>
      <c r="CP59" s="55"/>
      <c r="CQ59" s="56"/>
      <c r="CR59" s="485"/>
      <c r="CS59" s="485"/>
      <c r="CT59" s="56">
        <v>0</v>
      </c>
      <c r="CU59" s="55"/>
      <c r="CV59" s="56"/>
      <c r="CW59" s="485"/>
      <c r="CX59" s="485"/>
      <c r="CY59" s="56">
        <v>0</v>
      </c>
      <c r="CZ59" s="55"/>
      <c r="DA59" s="56"/>
      <c r="DB59" s="485"/>
      <c r="DC59" s="485"/>
      <c r="DD59" s="56">
        <v>0</v>
      </c>
      <c r="DE59" s="55"/>
      <c r="DF59" s="56"/>
      <c r="DG59" s="485"/>
      <c r="DH59" s="485"/>
      <c r="DI59" s="56">
        <v>0</v>
      </c>
      <c r="DJ59" s="55"/>
      <c r="DK59" s="56"/>
      <c r="DL59" s="485"/>
      <c r="DM59" s="485"/>
      <c r="DN59" s="56">
        <v>0</v>
      </c>
      <c r="DO59" s="55"/>
      <c r="DP59" s="56"/>
      <c r="DQ59" s="485"/>
      <c r="DR59" s="485"/>
      <c r="DS59" s="56">
        <v>0</v>
      </c>
      <c r="DT59" s="55"/>
      <c r="DU59" s="56"/>
      <c r="DV59" s="485"/>
      <c r="DW59" s="485"/>
      <c r="DX59" s="56">
        <v>0</v>
      </c>
      <c r="DY59" s="55"/>
      <c r="DZ59" s="56"/>
      <c r="EA59" s="485"/>
      <c r="EB59" s="485"/>
      <c r="EC59" s="56">
        <v>0</v>
      </c>
      <c r="ED59" s="55"/>
      <c r="EE59" s="56"/>
      <c r="EF59" s="485"/>
      <c r="EG59" s="485"/>
      <c r="EH59" s="56">
        <v>0</v>
      </c>
      <c r="EI59" s="55"/>
      <c r="EJ59" s="56"/>
      <c r="EK59" s="144"/>
    </row>
    <row r="60" spans="4:141" ht="12.75" hidden="1" customHeight="1" x14ac:dyDescent="0.3">
      <c r="D60" s="144" t="s">
        <v>382</v>
      </c>
      <c r="E60" s="400"/>
      <c r="F60" s="420"/>
      <c r="G60" s="121">
        <v>0</v>
      </c>
      <c r="H60" s="120"/>
      <c r="I60" s="56"/>
      <c r="J60" s="485"/>
      <c r="K60" s="494"/>
      <c r="L60" s="121">
        <v>0</v>
      </c>
      <c r="M60" s="120"/>
      <c r="N60" s="56"/>
      <c r="O60" s="485"/>
      <c r="P60" s="494"/>
      <c r="Q60" s="121">
        <v>0</v>
      </c>
      <c r="R60" s="120"/>
      <c r="S60" s="56"/>
      <c r="T60" s="485"/>
      <c r="U60" s="494"/>
      <c r="V60" s="121">
        <v>0</v>
      </c>
      <c r="W60" s="120"/>
      <c r="X60" s="56"/>
      <c r="Y60" s="485"/>
      <c r="Z60" s="494"/>
      <c r="AA60" s="121">
        <v>0</v>
      </c>
      <c r="AB60" s="120"/>
      <c r="AC60" s="56"/>
      <c r="AD60" s="485"/>
      <c r="AE60" s="494"/>
      <c r="AF60" s="121">
        <v>0</v>
      </c>
      <c r="AG60" s="120"/>
      <c r="AH60" s="56"/>
      <c r="AI60" s="485"/>
      <c r="AJ60" s="494"/>
      <c r="AK60" s="121">
        <v>0</v>
      </c>
      <c r="AL60" s="120"/>
      <c r="AM60" s="56"/>
      <c r="AN60" s="485"/>
      <c r="AO60" s="494"/>
      <c r="AP60" s="121">
        <v>0</v>
      </c>
      <c r="AQ60" s="120"/>
      <c r="AR60" s="56"/>
      <c r="AS60" s="485"/>
      <c r="AT60" s="494"/>
      <c r="AU60" s="121">
        <v>0</v>
      </c>
      <c r="AV60" s="120"/>
      <c r="AW60" s="56"/>
      <c r="AX60" s="485"/>
      <c r="AY60" s="494"/>
      <c r="AZ60" s="121">
        <v>0</v>
      </c>
      <c r="BA60" s="120"/>
      <c r="BB60" s="56"/>
      <c r="BC60" s="485"/>
      <c r="BD60" s="494"/>
      <c r="BE60" s="121">
        <v>0</v>
      </c>
      <c r="BF60" s="120"/>
      <c r="BG60" s="56"/>
      <c r="BH60" s="485"/>
      <c r="BI60" s="494"/>
      <c r="BJ60" s="121">
        <v>0</v>
      </c>
      <c r="BK60" s="120"/>
      <c r="BL60" s="56"/>
      <c r="BM60" s="485"/>
      <c r="BN60" s="494"/>
      <c r="BO60" s="121">
        <v>0</v>
      </c>
      <c r="BP60" s="120"/>
      <c r="BQ60" s="56"/>
      <c r="BR60" s="485"/>
      <c r="BS60" s="494"/>
      <c r="BT60" s="121">
        <v>0</v>
      </c>
      <c r="BU60" s="120"/>
      <c r="BV60" s="56"/>
      <c r="BW60" s="56"/>
      <c r="BX60" s="485"/>
      <c r="BY60" s="494"/>
      <c r="BZ60" s="121">
        <v>0</v>
      </c>
      <c r="CA60" s="120"/>
      <c r="CB60" s="56"/>
      <c r="CC60" s="485"/>
      <c r="CD60" s="494"/>
      <c r="CE60" s="121">
        <v>0</v>
      </c>
      <c r="CF60" s="120"/>
      <c r="CG60" s="56"/>
      <c r="CH60" s="485"/>
      <c r="CI60" s="494"/>
      <c r="CJ60" s="121">
        <v>0</v>
      </c>
      <c r="CK60" s="120"/>
      <c r="CL60" s="56"/>
      <c r="CM60" s="485"/>
      <c r="CN60" s="494"/>
      <c r="CO60" s="121">
        <v>0</v>
      </c>
      <c r="CP60" s="120"/>
      <c r="CQ60" s="56"/>
      <c r="CR60" s="485"/>
      <c r="CS60" s="494"/>
      <c r="CT60" s="121">
        <v>0</v>
      </c>
      <c r="CU60" s="120"/>
      <c r="CV60" s="56"/>
      <c r="CW60" s="485"/>
      <c r="CX60" s="494"/>
      <c r="CY60" s="121">
        <v>0</v>
      </c>
      <c r="CZ60" s="120"/>
      <c r="DA60" s="56"/>
      <c r="DB60" s="485"/>
      <c r="DC60" s="494"/>
      <c r="DD60" s="121">
        <v>0</v>
      </c>
      <c r="DE60" s="120"/>
      <c r="DF60" s="56"/>
      <c r="DG60" s="485"/>
      <c r="DH60" s="494"/>
      <c r="DI60" s="121">
        <v>0</v>
      </c>
      <c r="DJ60" s="120"/>
      <c r="DK60" s="56"/>
      <c r="DL60" s="485"/>
      <c r="DM60" s="494"/>
      <c r="DN60" s="121">
        <v>0</v>
      </c>
      <c r="DO60" s="120"/>
      <c r="DP60" s="56"/>
      <c r="DQ60" s="485"/>
      <c r="DR60" s="494"/>
      <c r="DS60" s="121">
        <v>0</v>
      </c>
      <c r="DT60" s="120"/>
      <c r="DU60" s="56"/>
      <c r="DV60" s="485"/>
      <c r="DW60" s="494"/>
      <c r="DX60" s="121">
        <v>0</v>
      </c>
      <c r="DY60" s="120"/>
      <c r="DZ60" s="56"/>
      <c r="EA60" s="485"/>
      <c r="EB60" s="494"/>
      <c r="EC60" s="121">
        <v>0</v>
      </c>
      <c r="ED60" s="120"/>
      <c r="EE60" s="56"/>
      <c r="EF60" s="485"/>
      <c r="EG60" s="494"/>
      <c r="EH60" s="121">
        <v>0</v>
      </c>
      <c r="EI60" s="120"/>
      <c r="EJ60" s="56"/>
      <c r="EK60" s="144"/>
    </row>
    <row r="61" spans="4:141" ht="12.75" hidden="1" customHeight="1" x14ac:dyDescent="0.3">
      <c r="D61" s="144"/>
      <c r="E61" s="400"/>
      <c r="G61" s="56"/>
      <c r="H61" s="56"/>
      <c r="I61" s="56"/>
      <c r="J61" s="485"/>
      <c r="K61" s="56"/>
      <c r="L61" s="56"/>
      <c r="M61" s="56"/>
      <c r="N61" s="56"/>
      <c r="O61" s="485"/>
      <c r="P61" s="56"/>
      <c r="Q61" s="56"/>
      <c r="R61" s="56"/>
      <c r="S61" s="56"/>
      <c r="T61" s="485"/>
      <c r="U61" s="56"/>
      <c r="V61" s="56"/>
      <c r="W61" s="56"/>
      <c r="X61" s="56"/>
      <c r="Y61" s="485"/>
      <c r="Z61" s="56"/>
      <c r="AA61" s="56"/>
      <c r="AB61" s="56"/>
      <c r="AC61" s="56"/>
      <c r="AD61" s="485"/>
      <c r="AE61" s="56"/>
      <c r="AF61" s="56"/>
      <c r="AG61" s="56"/>
      <c r="AH61" s="56"/>
      <c r="AI61" s="485"/>
      <c r="AJ61" s="56"/>
      <c r="AK61" s="56"/>
      <c r="AL61" s="56"/>
      <c r="AM61" s="56"/>
      <c r="AN61" s="485"/>
      <c r="AO61" s="56"/>
      <c r="AP61" s="56"/>
      <c r="AQ61" s="56"/>
      <c r="AR61" s="56"/>
      <c r="AS61" s="485"/>
      <c r="AT61" s="56"/>
      <c r="AU61" s="56"/>
      <c r="AV61" s="56"/>
      <c r="AW61" s="56"/>
      <c r="AX61" s="485"/>
      <c r="AY61" s="56"/>
      <c r="AZ61" s="56"/>
      <c r="BA61" s="56"/>
      <c r="BB61" s="56"/>
      <c r="BC61" s="485"/>
      <c r="BD61" s="56"/>
      <c r="BE61" s="56"/>
      <c r="BF61" s="56"/>
      <c r="BG61" s="56"/>
      <c r="BH61" s="485"/>
      <c r="BI61" s="56"/>
      <c r="BJ61" s="56"/>
      <c r="BK61" s="56"/>
      <c r="BL61" s="56"/>
      <c r="BM61" s="485"/>
      <c r="BN61" s="56"/>
      <c r="BO61" s="56"/>
      <c r="BP61" s="56"/>
      <c r="BQ61" s="56"/>
      <c r="BR61" s="485"/>
      <c r="BS61" s="56"/>
      <c r="BT61" s="56"/>
      <c r="BU61" s="56"/>
      <c r="BV61" s="56"/>
      <c r="BW61" s="56"/>
      <c r="BX61" s="485"/>
      <c r="BY61" s="56"/>
      <c r="BZ61" s="56"/>
      <c r="CA61" s="56"/>
      <c r="CB61" s="56"/>
      <c r="CC61" s="485"/>
      <c r="CD61" s="56"/>
      <c r="CE61" s="56"/>
      <c r="CF61" s="56"/>
      <c r="CG61" s="56"/>
      <c r="CH61" s="485"/>
      <c r="CI61" s="56"/>
      <c r="CJ61" s="56"/>
      <c r="CK61" s="56"/>
      <c r="CL61" s="56"/>
      <c r="CM61" s="485"/>
      <c r="CN61" s="56"/>
      <c r="CO61" s="56"/>
      <c r="CP61" s="56"/>
      <c r="CQ61" s="56"/>
      <c r="CR61" s="485"/>
      <c r="CS61" s="56"/>
      <c r="CT61" s="56"/>
      <c r="CU61" s="56"/>
      <c r="CV61" s="56"/>
      <c r="CW61" s="485"/>
      <c r="CX61" s="56"/>
      <c r="CY61" s="56"/>
      <c r="CZ61" s="56"/>
      <c r="DA61" s="56"/>
      <c r="DB61" s="485"/>
      <c r="DC61" s="56"/>
      <c r="DD61" s="56"/>
      <c r="DE61" s="56"/>
      <c r="DF61" s="56"/>
      <c r="DG61" s="485"/>
      <c r="DH61" s="56"/>
      <c r="DI61" s="56"/>
      <c r="DJ61" s="56"/>
      <c r="DK61" s="56"/>
      <c r="DL61" s="485"/>
      <c r="DM61" s="56"/>
      <c r="DN61" s="56"/>
      <c r="DO61" s="56"/>
      <c r="DP61" s="56"/>
      <c r="DQ61" s="485"/>
      <c r="DR61" s="56"/>
      <c r="DS61" s="56"/>
      <c r="DT61" s="56"/>
      <c r="DU61" s="56"/>
      <c r="DV61" s="485"/>
      <c r="DW61" s="56"/>
      <c r="DX61" s="56"/>
      <c r="DY61" s="56"/>
      <c r="DZ61" s="56"/>
      <c r="EA61" s="485"/>
      <c r="EB61" s="56"/>
      <c r="EC61" s="56"/>
      <c r="ED61" s="56"/>
      <c r="EE61" s="56"/>
      <c r="EF61" s="485"/>
      <c r="EG61" s="56"/>
      <c r="EH61" s="56"/>
      <c r="EI61" s="56"/>
      <c r="EJ61" s="56"/>
      <c r="EK61" s="144"/>
    </row>
    <row r="62" spans="4:141" ht="12.75" hidden="1" customHeight="1" x14ac:dyDescent="0.3">
      <c r="D62" s="144" t="s">
        <v>491</v>
      </c>
      <c r="E62" s="400"/>
      <c r="G62" s="56">
        <v>0</v>
      </c>
      <c r="H62" s="56"/>
      <c r="I62" s="56"/>
      <c r="J62" s="485"/>
      <c r="K62" s="56"/>
      <c r="L62" s="56">
        <v>0</v>
      </c>
      <c r="M62" s="56"/>
      <c r="N62" s="56"/>
      <c r="O62" s="485"/>
      <c r="P62" s="56"/>
      <c r="Q62" s="56">
        <v>0</v>
      </c>
      <c r="R62" s="56"/>
      <c r="S62" s="56"/>
      <c r="T62" s="485"/>
      <c r="U62" s="56"/>
      <c r="V62" s="56">
        <v>0</v>
      </c>
      <c r="W62" s="56"/>
      <c r="X62" s="56"/>
      <c r="Y62" s="485"/>
      <c r="Z62" s="56"/>
      <c r="AA62" s="56">
        <v>0</v>
      </c>
      <c r="AB62" s="56"/>
      <c r="AC62" s="56"/>
      <c r="AD62" s="485"/>
      <c r="AE62" s="56"/>
      <c r="AF62" s="56">
        <v>0</v>
      </c>
      <c r="AG62" s="56"/>
      <c r="AH62" s="56"/>
      <c r="AI62" s="485"/>
      <c r="AJ62" s="56"/>
      <c r="AK62" s="56">
        <v>0</v>
      </c>
      <c r="AL62" s="56"/>
      <c r="AM62" s="56"/>
      <c r="AN62" s="485"/>
      <c r="AO62" s="56"/>
      <c r="AP62" s="56">
        <v>0</v>
      </c>
      <c r="AQ62" s="56"/>
      <c r="AR62" s="56"/>
      <c r="AS62" s="485"/>
      <c r="AT62" s="56"/>
      <c r="AU62" s="56">
        <v>0</v>
      </c>
      <c r="AV62" s="56"/>
      <c r="AW62" s="56"/>
      <c r="AX62" s="485"/>
      <c r="AY62" s="56"/>
      <c r="AZ62" s="56">
        <v>0</v>
      </c>
      <c r="BA62" s="56"/>
      <c r="BB62" s="56"/>
      <c r="BC62" s="485"/>
      <c r="BD62" s="56"/>
      <c r="BE62" s="56">
        <v>0</v>
      </c>
      <c r="BF62" s="56"/>
      <c r="BG62" s="56"/>
      <c r="BH62" s="485"/>
      <c r="BI62" s="56"/>
      <c r="BJ62" s="56">
        <v>0</v>
      </c>
      <c r="BK62" s="56"/>
      <c r="BL62" s="56"/>
      <c r="BM62" s="485"/>
      <c r="BN62" s="56"/>
      <c r="BO62" s="56">
        <v>0</v>
      </c>
      <c r="BP62" s="56"/>
      <c r="BQ62" s="56"/>
      <c r="BR62" s="485"/>
      <c r="BS62" s="56"/>
      <c r="BT62" s="56">
        <v>0</v>
      </c>
      <c r="BU62" s="56"/>
      <c r="BV62" s="56"/>
      <c r="BW62" s="56"/>
      <c r="BX62" s="485"/>
      <c r="BY62" s="56"/>
      <c r="BZ62" s="56">
        <v>0</v>
      </c>
      <c r="CA62" s="56"/>
      <c r="CB62" s="56"/>
      <c r="CC62" s="485"/>
      <c r="CD62" s="56"/>
      <c r="CE62" s="56">
        <v>0</v>
      </c>
      <c r="CF62" s="56"/>
      <c r="CG62" s="56"/>
      <c r="CH62" s="485"/>
      <c r="CI62" s="56"/>
      <c r="CJ62" s="56">
        <v>0</v>
      </c>
      <c r="CK62" s="56"/>
      <c r="CL62" s="56"/>
      <c r="CM62" s="485"/>
      <c r="CN62" s="56"/>
      <c r="CO62" s="56">
        <v>0</v>
      </c>
      <c r="CP62" s="56"/>
      <c r="CQ62" s="56"/>
      <c r="CR62" s="485"/>
      <c r="CS62" s="56"/>
      <c r="CT62" s="56">
        <v>0</v>
      </c>
      <c r="CU62" s="56"/>
      <c r="CV62" s="56"/>
      <c r="CW62" s="485"/>
      <c r="CX62" s="56"/>
      <c r="CY62" s="56">
        <v>0</v>
      </c>
      <c r="CZ62" s="56"/>
      <c r="DA62" s="56"/>
      <c r="DB62" s="485"/>
      <c r="DC62" s="56"/>
      <c r="DD62" s="56">
        <v>0</v>
      </c>
      <c r="DE62" s="56"/>
      <c r="DF62" s="56"/>
      <c r="DG62" s="485"/>
      <c r="DH62" s="56"/>
      <c r="DI62" s="56">
        <v>0</v>
      </c>
      <c r="DJ62" s="56"/>
      <c r="DK62" s="56"/>
      <c r="DL62" s="485"/>
      <c r="DM62" s="56"/>
      <c r="DN62" s="56">
        <v>0</v>
      </c>
      <c r="DO62" s="56"/>
      <c r="DP62" s="56"/>
      <c r="DQ62" s="485"/>
      <c r="DR62" s="56"/>
      <c r="DS62" s="56">
        <v>0</v>
      </c>
      <c r="DT62" s="56"/>
      <c r="DU62" s="56"/>
      <c r="DV62" s="485"/>
      <c r="DW62" s="56"/>
      <c r="DX62" s="56">
        <v>0</v>
      </c>
      <c r="DY62" s="56"/>
      <c r="DZ62" s="56"/>
      <c r="EA62" s="485"/>
      <c r="EB62" s="56"/>
      <c r="EC62" s="56">
        <v>0</v>
      </c>
      <c r="ED62" s="56"/>
      <c r="EE62" s="56"/>
      <c r="EF62" s="485"/>
      <c r="EG62" s="56"/>
      <c r="EH62" s="56">
        <v>0</v>
      </c>
      <c r="EI62" s="56"/>
      <c r="EJ62" s="56"/>
      <c r="EK62" s="144"/>
    </row>
    <row r="63" spans="4:141" ht="12.75" hidden="1" customHeight="1" x14ac:dyDescent="0.3">
      <c r="D63" s="144" t="s">
        <v>362</v>
      </c>
      <c r="E63" s="400"/>
      <c r="F63" s="406"/>
      <c r="G63" s="483">
        <v>0</v>
      </c>
      <c r="H63" s="484"/>
      <c r="I63" s="56"/>
      <c r="J63" s="485"/>
      <c r="K63" s="486"/>
      <c r="L63" s="483">
        <v>0</v>
      </c>
      <c r="M63" s="484"/>
      <c r="N63" s="56"/>
      <c r="O63" s="485"/>
      <c r="P63" s="486"/>
      <c r="Q63" s="483">
        <v>0</v>
      </c>
      <c r="R63" s="484"/>
      <c r="S63" s="56"/>
      <c r="T63" s="485"/>
      <c r="U63" s="486"/>
      <c r="V63" s="483">
        <v>0</v>
      </c>
      <c r="W63" s="484"/>
      <c r="X63" s="56"/>
      <c r="Y63" s="485"/>
      <c r="Z63" s="486"/>
      <c r="AA63" s="483">
        <v>0</v>
      </c>
      <c r="AB63" s="484"/>
      <c r="AC63" s="56"/>
      <c r="AD63" s="485"/>
      <c r="AE63" s="486"/>
      <c r="AF63" s="483">
        <v>0</v>
      </c>
      <c r="AG63" s="484"/>
      <c r="AH63" s="56"/>
      <c r="AI63" s="485"/>
      <c r="AJ63" s="486"/>
      <c r="AK63" s="483">
        <v>0</v>
      </c>
      <c r="AL63" s="484"/>
      <c r="AM63" s="56"/>
      <c r="AN63" s="485"/>
      <c r="AO63" s="486"/>
      <c r="AP63" s="483">
        <v>0</v>
      </c>
      <c r="AQ63" s="484"/>
      <c r="AR63" s="56"/>
      <c r="AS63" s="485"/>
      <c r="AT63" s="486"/>
      <c r="AU63" s="483">
        <v>0</v>
      </c>
      <c r="AV63" s="484"/>
      <c r="AW63" s="56"/>
      <c r="AX63" s="485"/>
      <c r="AY63" s="486"/>
      <c r="AZ63" s="483">
        <v>0</v>
      </c>
      <c r="BA63" s="484"/>
      <c r="BB63" s="56"/>
      <c r="BC63" s="485"/>
      <c r="BD63" s="486"/>
      <c r="BE63" s="483">
        <v>0</v>
      </c>
      <c r="BF63" s="484"/>
      <c r="BG63" s="56"/>
      <c r="BH63" s="485"/>
      <c r="BI63" s="486"/>
      <c r="BJ63" s="483">
        <v>0</v>
      </c>
      <c r="BK63" s="484"/>
      <c r="BL63" s="56"/>
      <c r="BM63" s="485"/>
      <c r="BN63" s="486"/>
      <c r="BO63" s="483">
        <v>0</v>
      </c>
      <c r="BP63" s="484"/>
      <c r="BQ63" s="56"/>
      <c r="BR63" s="485"/>
      <c r="BS63" s="486"/>
      <c r="BT63" s="483">
        <v>0</v>
      </c>
      <c r="BU63" s="484"/>
      <c r="BV63" s="56"/>
      <c r="BW63" s="56"/>
      <c r="BX63" s="485"/>
      <c r="BY63" s="486"/>
      <c r="BZ63" s="483">
        <v>0</v>
      </c>
      <c r="CA63" s="484"/>
      <c r="CB63" s="56"/>
      <c r="CC63" s="485"/>
      <c r="CD63" s="486"/>
      <c r="CE63" s="483">
        <v>0</v>
      </c>
      <c r="CF63" s="484"/>
      <c r="CG63" s="56"/>
      <c r="CH63" s="485"/>
      <c r="CI63" s="486"/>
      <c r="CJ63" s="483">
        <v>0</v>
      </c>
      <c r="CK63" s="484"/>
      <c r="CL63" s="56"/>
      <c r="CM63" s="485"/>
      <c r="CN63" s="486"/>
      <c r="CO63" s="483">
        <v>0</v>
      </c>
      <c r="CP63" s="484"/>
      <c r="CQ63" s="56"/>
      <c r="CR63" s="485"/>
      <c r="CS63" s="486"/>
      <c r="CT63" s="483">
        <v>0</v>
      </c>
      <c r="CU63" s="484"/>
      <c r="CV63" s="56"/>
      <c r="CW63" s="485"/>
      <c r="CX63" s="486"/>
      <c r="CY63" s="483">
        <v>0</v>
      </c>
      <c r="CZ63" s="484"/>
      <c r="DA63" s="56"/>
      <c r="DB63" s="485"/>
      <c r="DC63" s="486"/>
      <c r="DD63" s="483">
        <v>0</v>
      </c>
      <c r="DE63" s="484"/>
      <c r="DF63" s="56"/>
      <c r="DG63" s="485"/>
      <c r="DH63" s="486"/>
      <c r="DI63" s="483">
        <v>0</v>
      </c>
      <c r="DJ63" s="484"/>
      <c r="DK63" s="56"/>
      <c r="DL63" s="485"/>
      <c r="DM63" s="486"/>
      <c r="DN63" s="483">
        <v>0</v>
      </c>
      <c r="DO63" s="484"/>
      <c r="DP63" s="56"/>
      <c r="DQ63" s="485"/>
      <c r="DR63" s="486"/>
      <c r="DS63" s="483">
        <v>0</v>
      </c>
      <c r="DT63" s="484"/>
      <c r="DU63" s="56"/>
      <c r="DV63" s="485"/>
      <c r="DW63" s="486"/>
      <c r="DX63" s="483">
        <v>0</v>
      </c>
      <c r="DY63" s="484"/>
      <c r="DZ63" s="56"/>
      <c r="EA63" s="485"/>
      <c r="EB63" s="486"/>
      <c r="EC63" s="483">
        <v>0</v>
      </c>
      <c r="ED63" s="484"/>
      <c r="EE63" s="56"/>
      <c r="EF63" s="485"/>
      <c r="EG63" s="486"/>
      <c r="EH63" s="483">
        <v>0</v>
      </c>
      <c r="EI63" s="484"/>
      <c r="EJ63" s="56"/>
      <c r="EK63" s="144"/>
    </row>
    <row r="64" spans="4:141" ht="12.75" hidden="1" customHeight="1" x14ac:dyDescent="0.3">
      <c r="D64" s="144" t="s">
        <v>365</v>
      </c>
      <c r="E64" s="400"/>
      <c r="F64" s="400"/>
      <c r="G64" s="56">
        <v>0</v>
      </c>
      <c r="H64" s="55"/>
      <c r="I64" s="56"/>
      <c r="J64" s="485"/>
      <c r="K64" s="485"/>
      <c r="L64" s="56">
        <v>0</v>
      </c>
      <c r="M64" s="55"/>
      <c r="N64" s="56"/>
      <c r="O64" s="485"/>
      <c r="P64" s="485"/>
      <c r="Q64" s="56">
        <v>0</v>
      </c>
      <c r="R64" s="55"/>
      <c r="S64" s="56"/>
      <c r="T64" s="485"/>
      <c r="U64" s="485"/>
      <c r="V64" s="56">
        <v>0</v>
      </c>
      <c r="W64" s="55"/>
      <c r="X64" s="56"/>
      <c r="Y64" s="485"/>
      <c r="Z64" s="485"/>
      <c r="AA64" s="56">
        <v>0</v>
      </c>
      <c r="AB64" s="55"/>
      <c r="AC64" s="56"/>
      <c r="AD64" s="485"/>
      <c r="AE64" s="485"/>
      <c r="AF64" s="56">
        <v>0</v>
      </c>
      <c r="AG64" s="55"/>
      <c r="AH64" s="56"/>
      <c r="AI64" s="485"/>
      <c r="AJ64" s="485"/>
      <c r="AK64" s="56">
        <v>0</v>
      </c>
      <c r="AL64" s="55"/>
      <c r="AM64" s="56"/>
      <c r="AN64" s="485"/>
      <c r="AO64" s="485"/>
      <c r="AP64" s="56">
        <v>0</v>
      </c>
      <c r="AQ64" s="55"/>
      <c r="AR64" s="56"/>
      <c r="AS64" s="485"/>
      <c r="AT64" s="485"/>
      <c r="AU64" s="56">
        <v>0</v>
      </c>
      <c r="AV64" s="55"/>
      <c r="AW64" s="56"/>
      <c r="AX64" s="485"/>
      <c r="AY64" s="485"/>
      <c r="AZ64" s="56">
        <v>0</v>
      </c>
      <c r="BA64" s="55"/>
      <c r="BB64" s="56"/>
      <c r="BC64" s="485"/>
      <c r="BD64" s="485"/>
      <c r="BE64" s="56">
        <v>0</v>
      </c>
      <c r="BF64" s="55"/>
      <c r="BG64" s="56"/>
      <c r="BH64" s="485"/>
      <c r="BI64" s="485"/>
      <c r="BJ64" s="56">
        <v>0</v>
      </c>
      <c r="BK64" s="55"/>
      <c r="BL64" s="56"/>
      <c r="BM64" s="485"/>
      <c r="BN64" s="485"/>
      <c r="BO64" s="56">
        <v>0</v>
      </c>
      <c r="BP64" s="55"/>
      <c r="BQ64" s="56"/>
      <c r="BR64" s="485"/>
      <c r="BS64" s="485"/>
      <c r="BT64" s="56">
        <v>0</v>
      </c>
      <c r="BU64" s="55"/>
      <c r="BV64" s="56"/>
      <c r="BW64" s="56"/>
      <c r="BX64" s="485"/>
      <c r="BY64" s="485"/>
      <c r="BZ64" s="56">
        <v>0</v>
      </c>
      <c r="CA64" s="55"/>
      <c r="CB64" s="56"/>
      <c r="CC64" s="485"/>
      <c r="CD64" s="485"/>
      <c r="CE64" s="56">
        <v>0</v>
      </c>
      <c r="CF64" s="55"/>
      <c r="CG64" s="56"/>
      <c r="CH64" s="485"/>
      <c r="CI64" s="485"/>
      <c r="CJ64" s="56">
        <v>0</v>
      </c>
      <c r="CK64" s="55"/>
      <c r="CL64" s="56"/>
      <c r="CM64" s="485"/>
      <c r="CN64" s="485"/>
      <c r="CO64" s="56">
        <v>0</v>
      </c>
      <c r="CP64" s="55"/>
      <c r="CQ64" s="56"/>
      <c r="CR64" s="485"/>
      <c r="CS64" s="485"/>
      <c r="CT64" s="56">
        <v>0</v>
      </c>
      <c r="CU64" s="55"/>
      <c r="CV64" s="56"/>
      <c r="CW64" s="485"/>
      <c r="CX64" s="485"/>
      <c r="CY64" s="56">
        <v>0</v>
      </c>
      <c r="CZ64" s="55"/>
      <c r="DA64" s="56"/>
      <c r="DB64" s="485"/>
      <c r="DC64" s="485"/>
      <c r="DD64" s="56">
        <v>0</v>
      </c>
      <c r="DE64" s="55"/>
      <c r="DF64" s="56"/>
      <c r="DG64" s="485"/>
      <c r="DH64" s="485"/>
      <c r="DI64" s="56">
        <v>0</v>
      </c>
      <c r="DJ64" s="55"/>
      <c r="DK64" s="56"/>
      <c r="DL64" s="485"/>
      <c r="DM64" s="485"/>
      <c r="DN64" s="56">
        <v>0</v>
      </c>
      <c r="DO64" s="55"/>
      <c r="DP64" s="56"/>
      <c r="DQ64" s="485"/>
      <c r="DR64" s="485"/>
      <c r="DS64" s="56">
        <v>0</v>
      </c>
      <c r="DT64" s="55"/>
      <c r="DU64" s="56"/>
      <c r="DV64" s="485"/>
      <c r="DW64" s="485"/>
      <c r="DX64" s="56">
        <v>0</v>
      </c>
      <c r="DY64" s="55"/>
      <c r="DZ64" s="56"/>
      <c r="EA64" s="485"/>
      <c r="EB64" s="485"/>
      <c r="EC64" s="56">
        <v>0</v>
      </c>
      <c r="ED64" s="55"/>
      <c r="EE64" s="56"/>
      <c r="EF64" s="485"/>
      <c r="EG64" s="485"/>
      <c r="EH64" s="56">
        <v>0</v>
      </c>
      <c r="EI64" s="55"/>
      <c r="EJ64" s="56"/>
      <c r="EK64" s="144"/>
    </row>
    <row r="65" spans="4:141" ht="12.75" hidden="1" customHeight="1" x14ac:dyDescent="0.3">
      <c r="D65" s="144" t="s">
        <v>382</v>
      </c>
      <c r="E65" s="400"/>
      <c r="F65" s="420"/>
      <c r="G65" s="121">
        <v>0</v>
      </c>
      <c r="H65" s="120"/>
      <c r="I65" s="56"/>
      <c r="J65" s="485"/>
      <c r="K65" s="494"/>
      <c r="L65" s="121">
        <v>0</v>
      </c>
      <c r="M65" s="120"/>
      <c r="N65" s="56"/>
      <c r="O65" s="485"/>
      <c r="P65" s="494"/>
      <c r="Q65" s="121">
        <v>0</v>
      </c>
      <c r="R65" s="120"/>
      <c r="S65" s="56"/>
      <c r="T65" s="485"/>
      <c r="U65" s="494"/>
      <c r="V65" s="121">
        <v>0</v>
      </c>
      <c r="W65" s="120"/>
      <c r="X65" s="56"/>
      <c r="Y65" s="485"/>
      <c r="Z65" s="494"/>
      <c r="AA65" s="121">
        <v>0</v>
      </c>
      <c r="AB65" s="120"/>
      <c r="AC65" s="56"/>
      <c r="AD65" s="485"/>
      <c r="AE65" s="494"/>
      <c r="AF65" s="121">
        <v>0</v>
      </c>
      <c r="AG65" s="120"/>
      <c r="AH65" s="56"/>
      <c r="AI65" s="485"/>
      <c r="AJ65" s="494"/>
      <c r="AK65" s="121">
        <v>0</v>
      </c>
      <c r="AL65" s="120"/>
      <c r="AM65" s="56"/>
      <c r="AN65" s="485"/>
      <c r="AO65" s="494"/>
      <c r="AP65" s="121">
        <v>0</v>
      </c>
      <c r="AQ65" s="120"/>
      <c r="AR65" s="56"/>
      <c r="AS65" s="485"/>
      <c r="AT65" s="494"/>
      <c r="AU65" s="121">
        <v>0</v>
      </c>
      <c r="AV65" s="120"/>
      <c r="AW65" s="56"/>
      <c r="AX65" s="485"/>
      <c r="AY65" s="494"/>
      <c r="AZ65" s="121">
        <v>0</v>
      </c>
      <c r="BA65" s="120"/>
      <c r="BB65" s="56"/>
      <c r="BC65" s="485"/>
      <c r="BD65" s="494"/>
      <c r="BE65" s="121">
        <v>0</v>
      </c>
      <c r="BF65" s="120"/>
      <c r="BG65" s="56"/>
      <c r="BH65" s="485"/>
      <c r="BI65" s="494"/>
      <c r="BJ65" s="121">
        <v>0</v>
      </c>
      <c r="BK65" s="120"/>
      <c r="BL65" s="56"/>
      <c r="BM65" s="485"/>
      <c r="BN65" s="494"/>
      <c r="BO65" s="121">
        <v>0</v>
      </c>
      <c r="BP65" s="120"/>
      <c r="BQ65" s="56"/>
      <c r="BR65" s="485"/>
      <c r="BS65" s="494"/>
      <c r="BT65" s="121">
        <v>0</v>
      </c>
      <c r="BU65" s="120"/>
      <c r="BV65" s="56"/>
      <c r="BW65" s="56"/>
      <c r="BX65" s="485"/>
      <c r="BY65" s="494"/>
      <c r="BZ65" s="121">
        <v>0</v>
      </c>
      <c r="CA65" s="120"/>
      <c r="CB65" s="56"/>
      <c r="CC65" s="485"/>
      <c r="CD65" s="494"/>
      <c r="CE65" s="121">
        <v>0</v>
      </c>
      <c r="CF65" s="120"/>
      <c r="CG65" s="56"/>
      <c r="CH65" s="485"/>
      <c r="CI65" s="494"/>
      <c r="CJ65" s="121">
        <v>0</v>
      </c>
      <c r="CK65" s="120"/>
      <c r="CL65" s="56"/>
      <c r="CM65" s="485"/>
      <c r="CN65" s="494"/>
      <c r="CO65" s="121">
        <v>0</v>
      </c>
      <c r="CP65" s="120"/>
      <c r="CQ65" s="56"/>
      <c r="CR65" s="485"/>
      <c r="CS65" s="494"/>
      <c r="CT65" s="121">
        <v>0</v>
      </c>
      <c r="CU65" s="120"/>
      <c r="CV65" s="56"/>
      <c r="CW65" s="485"/>
      <c r="CX65" s="494"/>
      <c r="CY65" s="121">
        <v>0</v>
      </c>
      <c r="CZ65" s="120"/>
      <c r="DA65" s="56"/>
      <c r="DB65" s="485"/>
      <c r="DC65" s="494"/>
      <c r="DD65" s="121">
        <v>0</v>
      </c>
      <c r="DE65" s="120"/>
      <c r="DF65" s="56"/>
      <c r="DG65" s="485"/>
      <c r="DH65" s="494"/>
      <c r="DI65" s="121">
        <v>0</v>
      </c>
      <c r="DJ65" s="120"/>
      <c r="DK65" s="56"/>
      <c r="DL65" s="485"/>
      <c r="DM65" s="494"/>
      <c r="DN65" s="121">
        <v>0</v>
      </c>
      <c r="DO65" s="120"/>
      <c r="DP65" s="56"/>
      <c r="DQ65" s="485"/>
      <c r="DR65" s="494"/>
      <c r="DS65" s="121">
        <v>0</v>
      </c>
      <c r="DT65" s="120"/>
      <c r="DU65" s="56"/>
      <c r="DV65" s="485"/>
      <c r="DW65" s="494"/>
      <c r="DX65" s="121">
        <v>0</v>
      </c>
      <c r="DY65" s="120"/>
      <c r="DZ65" s="56"/>
      <c r="EA65" s="485"/>
      <c r="EB65" s="494"/>
      <c r="EC65" s="121">
        <v>0</v>
      </c>
      <c r="ED65" s="120"/>
      <c r="EE65" s="56"/>
      <c r="EF65" s="485"/>
      <c r="EG65" s="494"/>
      <c r="EH65" s="121">
        <v>0</v>
      </c>
      <c r="EI65" s="120"/>
      <c r="EJ65" s="56"/>
      <c r="EK65" s="144"/>
    </row>
    <row r="66" spans="4:141" ht="12.75" hidden="1" customHeight="1" x14ac:dyDescent="0.3">
      <c r="D66" s="144"/>
      <c r="E66" s="400"/>
      <c r="G66" s="56"/>
      <c r="H66" s="56"/>
      <c r="I66" s="56"/>
      <c r="J66" s="485"/>
      <c r="K66" s="56"/>
      <c r="L66" s="56"/>
      <c r="M66" s="56"/>
      <c r="N66" s="56"/>
      <c r="O66" s="485"/>
      <c r="P66" s="56"/>
      <c r="Q66" s="56"/>
      <c r="R66" s="56"/>
      <c r="S66" s="56"/>
      <c r="T66" s="485"/>
      <c r="U66" s="56"/>
      <c r="V66" s="56"/>
      <c r="W66" s="56"/>
      <c r="X66" s="56"/>
      <c r="Y66" s="485"/>
      <c r="Z66" s="56"/>
      <c r="AA66" s="56"/>
      <c r="AB66" s="56"/>
      <c r="AC66" s="56"/>
      <c r="AD66" s="485"/>
      <c r="AE66" s="56"/>
      <c r="AF66" s="56"/>
      <c r="AG66" s="56"/>
      <c r="AH66" s="56"/>
      <c r="AI66" s="485"/>
      <c r="AJ66" s="56"/>
      <c r="AK66" s="56"/>
      <c r="AL66" s="56"/>
      <c r="AM66" s="56"/>
      <c r="AN66" s="485"/>
      <c r="AO66" s="56"/>
      <c r="AP66" s="56"/>
      <c r="AQ66" s="56"/>
      <c r="AR66" s="56"/>
      <c r="AS66" s="485"/>
      <c r="AT66" s="56"/>
      <c r="AU66" s="56"/>
      <c r="AV66" s="56"/>
      <c r="AW66" s="56"/>
      <c r="AX66" s="485"/>
      <c r="AY66" s="56"/>
      <c r="AZ66" s="56"/>
      <c r="BA66" s="56"/>
      <c r="BB66" s="56"/>
      <c r="BC66" s="485"/>
      <c r="BD66" s="56"/>
      <c r="BE66" s="56"/>
      <c r="BF66" s="56"/>
      <c r="BG66" s="56"/>
      <c r="BH66" s="485"/>
      <c r="BI66" s="56"/>
      <c r="BJ66" s="56"/>
      <c r="BK66" s="56"/>
      <c r="BL66" s="56"/>
      <c r="BM66" s="485"/>
      <c r="BN66" s="56"/>
      <c r="BO66" s="56"/>
      <c r="BP66" s="56"/>
      <c r="BQ66" s="56"/>
      <c r="BR66" s="485"/>
      <c r="BS66" s="56"/>
      <c r="BT66" s="56"/>
      <c r="BU66" s="56"/>
      <c r="BV66" s="56"/>
      <c r="BW66" s="56"/>
      <c r="BX66" s="485"/>
      <c r="BY66" s="56"/>
      <c r="BZ66" s="56"/>
      <c r="CA66" s="56"/>
      <c r="CB66" s="56"/>
      <c r="CC66" s="485"/>
      <c r="CD66" s="56"/>
      <c r="CE66" s="56"/>
      <c r="CF66" s="56"/>
      <c r="CG66" s="56"/>
      <c r="CH66" s="485"/>
      <c r="CI66" s="56"/>
      <c r="CJ66" s="56"/>
      <c r="CK66" s="56"/>
      <c r="CL66" s="56"/>
      <c r="CM66" s="485"/>
      <c r="CN66" s="56"/>
      <c r="CO66" s="56"/>
      <c r="CP66" s="56"/>
      <c r="CQ66" s="56"/>
      <c r="CR66" s="485"/>
      <c r="CS66" s="56"/>
      <c r="CT66" s="56"/>
      <c r="CU66" s="56"/>
      <c r="CV66" s="56"/>
      <c r="CW66" s="485"/>
      <c r="CX66" s="56"/>
      <c r="CY66" s="56"/>
      <c r="CZ66" s="56"/>
      <c r="DA66" s="56"/>
      <c r="DB66" s="485"/>
      <c r="DC66" s="56"/>
      <c r="DD66" s="56"/>
      <c r="DE66" s="56"/>
      <c r="DF66" s="56"/>
      <c r="DG66" s="485"/>
      <c r="DH66" s="56"/>
      <c r="DI66" s="56"/>
      <c r="DJ66" s="56"/>
      <c r="DK66" s="56"/>
      <c r="DL66" s="485"/>
      <c r="DM66" s="56"/>
      <c r="DN66" s="56"/>
      <c r="DO66" s="56"/>
      <c r="DP66" s="56"/>
      <c r="DQ66" s="485"/>
      <c r="DR66" s="56"/>
      <c r="DS66" s="56"/>
      <c r="DT66" s="56"/>
      <c r="DU66" s="56"/>
      <c r="DV66" s="485"/>
      <c r="DW66" s="56"/>
      <c r="DX66" s="56"/>
      <c r="DY66" s="56"/>
      <c r="DZ66" s="56"/>
      <c r="EA66" s="485"/>
      <c r="EB66" s="56"/>
      <c r="EC66" s="56"/>
      <c r="ED66" s="56"/>
      <c r="EE66" s="56"/>
      <c r="EF66" s="485"/>
      <c r="EG66" s="56"/>
      <c r="EH66" s="56"/>
      <c r="EI66" s="56"/>
      <c r="EJ66" s="56"/>
      <c r="EK66" s="144"/>
    </row>
    <row r="67" spans="4:141" ht="12.75" hidden="1" customHeight="1" x14ac:dyDescent="0.3">
      <c r="D67" s="144" t="s">
        <v>492</v>
      </c>
      <c r="E67" s="400"/>
      <c r="G67" s="56">
        <v>0</v>
      </c>
      <c r="H67" s="56"/>
      <c r="I67" s="56"/>
      <c r="J67" s="485"/>
      <c r="K67" s="56"/>
      <c r="L67" s="56">
        <v>0</v>
      </c>
      <c r="M67" s="56"/>
      <c r="N67" s="56"/>
      <c r="O67" s="485"/>
      <c r="P67" s="56"/>
      <c r="Q67" s="56">
        <v>0</v>
      </c>
      <c r="R67" s="56"/>
      <c r="S67" s="56"/>
      <c r="T67" s="485"/>
      <c r="U67" s="56"/>
      <c r="V67" s="56">
        <v>0</v>
      </c>
      <c r="W67" s="56"/>
      <c r="X67" s="56"/>
      <c r="Y67" s="485"/>
      <c r="Z67" s="56"/>
      <c r="AA67" s="56">
        <v>0</v>
      </c>
      <c r="AB67" s="56"/>
      <c r="AC67" s="56"/>
      <c r="AD67" s="485"/>
      <c r="AE67" s="56"/>
      <c r="AF67" s="56">
        <v>0</v>
      </c>
      <c r="AG67" s="56"/>
      <c r="AH67" s="56"/>
      <c r="AI67" s="485"/>
      <c r="AJ67" s="56"/>
      <c r="AK67" s="56">
        <v>0</v>
      </c>
      <c r="AL67" s="56"/>
      <c r="AM67" s="56"/>
      <c r="AN67" s="485"/>
      <c r="AO67" s="56"/>
      <c r="AP67" s="56">
        <v>0</v>
      </c>
      <c r="AQ67" s="56"/>
      <c r="AR67" s="56"/>
      <c r="AS67" s="485"/>
      <c r="AT67" s="56"/>
      <c r="AU67" s="56">
        <v>0</v>
      </c>
      <c r="AV67" s="56"/>
      <c r="AW67" s="56"/>
      <c r="AX67" s="485"/>
      <c r="AY67" s="56"/>
      <c r="AZ67" s="56">
        <v>0</v>
      </c>
      <c r="BA67" s="56"/>
      <c r="BB67" s="56"/>
      <c r="BC67" s="485"/>
      <c r="BD67" s="56"/>
      <c r="BE67" s="56">
        <v>0</v>
      </c>
      <c r="BF67" s="56"/>
      <c r="BG67" s="56"/>
      <c r="BH67" s="485"/>
      <c r="BI67" s="56"/>
      <c r="BJ67" s="56">
        <v>0</v>
      </c>
      <c r="BK67" s="56"/>
      <c r="BL67" s="56"/>
      <c r="BM67" s="485"/>
      <c r="BN67" s="56"/>
      <c r="BO67" s="56">
        <v>0</v>
      </c>
      <c r="BP67" s="56"/>
      <c r="BQ67" s="56"/>
      <c r="BR67" s="485"/>
      <c r="BS67" s="56"/>
      <c r="BT67" s="56">
        <v>0</v>
      </c>
      <c r="BU67" s="56"/>
      <c r="BV67" s="56"/>
      <c r="BW67" s="56"/>
      <c r="BX67" s="485"/>
      <c r="BY67" s="56"/>
      <c r="BZ67" s="56">
        <v>0</v>
      </c>
      <c r="CA67" s="56"/>
      <c r="CB67" s="56"/>
      <c r="CC67" s="485"/>
      <c r="CD67" s="56"/>
      <c r="CE67" s="56">
        <v>0</v>
      </c>
      <c r="CF67" s="56"/>
      <c r="CG67" s="56"/>
      <c r="CH67" s="485"/>
      <c r="CI67" s="56"/>
      <c r="CJ67" s="56">
        <v>0</v>
      </c>
      <c r="CK67" s="56"/>
      <c r="CL67" s="56"/>
      <c r="CM67" s="485"/>
      <c r="CN67" s="56"/>
      <c r="CO67" s="56">
        <v>0</v>
      </c>
      <c r="CP67" s="56"/>
      <c r="CQ67" s="56"/>
      <c r="CR67" s="485"/>
      <c r="CS67" s="56"/>
      <c r="CT67" s="56">
        <v>0</v>
      </c>
      <c r="CU67" s="56"/>
      <c r="CV67" s="56"/>
      <c r="CW67" s="485"/>
      <c r="CX67" s="56"/>
      <c r="CY67" s="56">
        <v>0</v>
      </c>
      <c r="CZ67" s="56"/>
      <c r="DA67" s="56"/>
      <c r="DB67" s="485"/>
      <c r="DC67" s="56"/>
      <c r="DD67" s="56">
        <v>0</v>
      </c>
      <c r="DE67" s="56"/>
      <c r="DF67" s="56"/>
      <c r="DG67" s="485"/>
      <c r="DH67" s="56"/>
      <c r="DI67" s="56">
        <v>0</v>
      </c>
      <c r="DJ67" s="56"/>
      <c r="DK67" s="56"/>
      <c r="DL67" s="485"/>
      <c r="DM67" s="56"/>
      <c r="DN67" s="56">
        <v>0</v>
      </c>
      <c r="DO67" s="56"/>
      <c r="DP67" s="56"/>
      <c r="DQ67" s="485"/>
      <c r="DR67" s="56"/>
      <c r="DS67" s="56">
        <v>0</v>
      </c>
      <c r="DT67" s="56"/>
      <c r="DU67" s="56"/>
      <c r="DV67" s="485"/>
      <c r="DW67" s="56"/>
      <c r="DX67" s="56">
        <v>0</v>
      </c>
      <c r="DY67" s="56"/>
      <c r="DZ67" s="56"/>
      <c r="EA67" s="485"/>
      <c r="EB67" s="56"/>
      <c r="EC67" s="56">
        <v>0</v>
      </c>
      <c r="ED67" s="56"/>
      <c r="EE67" s="56"/>
      <c r="EF67" s="485"/>
      <c r="EG67" s="56"/>
      <c r="EH67" s="56">
        <v>0</v>
      </c>
      <c r="EI67" s="56"/>
      <c r="EJ67" s="56"/>
      <c r="EK67" s="144"/>
    </row>
    <row r="68" spans="4:141" ht="12.75" hidden="1" customHeight="1" x14ac:dyDescent="0.3">
      <c r="D68" s="144" t="s">
        <v>362</v>
      </c>
      <c r="E68" s="400"/>
      <c r="F68" s="406"/>
      <c r="G68" s="483">
        <v>0</v>
      </c>
      <c r="H68" s="484"/>
      <c r="I68" s="56"/>
      <c r="J68" s="485"/>
      <c r="K68" s="486"/>
      <c r="L68" s="483">
        <v>0</v>
      </c>
      <c r="M68" s="484"/>
      <c r="N68" s="56"/>
      <c r="O68" s="485"/>
      <c r="P68" s="486"/>
      <c r="Q68" s="483">
        <v>0</v>
      </c>
      <c r="R68" s="484"/>
      <c r="S68" s="56"/>
      <c r="T68" s="485"/>
      <c r="U68" s="486"/>
      <c r="V68" s="483">
        <v>0</v>
      </c>
      <c r="W68" s="484"/>
      <c r="X68" s="56"/>
      <c r="Y68" s="485"/>
      <c r="Z68" s="486"/>
      <c r="AA68" s="483">
        <v>0</v>
      </c>
      <c r="AB68" s="484"/>
      <c r="AC68" s="56"/>
      <c r="AD68" s="485"/>
      <c r="AE68" s="486"/>
      <c r="AF68" s="483">
        <v>0</v>
      </c>
      <c r="AG68" s="484"/>
      <c r="AH68" s="56"/>
      <c r="AI68" s="485"/>
      <c r="AJ68" s="486"/>
      <c r="AK68" s="483">
        <v>0</v>
      </c>
      <c r="AL68" s="484"/>
      <c r="AM68" s="56"/>
      <c r="AN68" s="485"/>
      <c r="AO68" s="486"/>
      <c r="AP68" s="483">
        <v>0</v>
      </c>
      <c r="AQ68" s="484"/>
      <c r="AR68" s="56"/>
      <c r="AS68" s="485"/>
      <c r="AT68" s="486"/>
      <c r="AU68" s="483">
        <v>0</v>
      </c>
      <c r="AV68" s="484"/>
      <c r="AW68" s="56"/>
      <c r="AX68" s="485"/>
      <c r="AY68" s="486"/>
      <c r="AZ68" s="483">
        <v>0</v>
      </c>
      <c r="BA68" s="484"/>
      <c r="BB68" s="56"/>
      <c r="BC68" s="485"/>
      <c r="BD68" s="486"/>
      <c r="BE68" s="483">
        <v>0</v>
      </c>
      <c r="BF68" s="484"/>
      <c r="BG68" s="56"/>
      <c r="BH68" s="485"/>
      <c r="BI68" s="486"/>
      <c r="BJ68" s="483">
        <v>0</v>
      </c>
      <c r="BK68" s="484"/>
      <c r="BL68" s="56"/>
      <c r="BM68" s="485"/>
      <c r="BN68" s="486"/>
      <c r="BO68" s="483">
        <v>0</v>
      </c>
      <c r="BP68" s="484"/>
      <c r="BQ68" s="56"/>
      <c r="BR68" s="485"/>
      <c r="BS68" s="486"/>
      <c r="BT68" s="483">
        <v>0</v>
      </c>
      <c r="BU68" s="484"/>
      <c r="BV68" s="56"/>
      <c r="BW68" s="56"/>
      <c r="BX68" s="485"/>
      <c r="BY68" s="486"/>
      <c r="BZ68" s="483">
        <v>0</v>
      </c>
      <c r="CA68" s="484"/>
      <c r="CB68" s="56"/>
      <c r="CC68" s="485"/>
      <c r="CD68" s="486"/>
      <c r="CE68" s="483">
        <v>0</v>
      </c>
      <c r="CF68" s="484"/>
      <c r="CG68" s="56"/>
      <c r="CH68" s="485"/>
      <c r="CI68" s="486"/>
      <c r="CJ68" s="483">
        <v>0</v>
      </c>
      <c r="CK68" s="484"/>
      <c r="CL68" s="56"/>
      <c r="CM68" s="485"/>
      <c r="CN68" s="486"/>
      <c r="CO68" s="483">
        <v>0</v>
      </c>
      <c r="CP68" s="484"/>
      <c r="CQ68" s="56"/>
      <c r="CR68" s="485"/>
      <c r="CS68" s="486"/>
      <c r="CT68" s="483">
        <v>0</v>
      </c>
      <c r="CU68" s="484"/>
      <c r="CV68" s="56"/>
      <c r="CW68" s="485"/>
      <c r="CX68" s="486"/>
      <c r="CY68" s="483">
        <v>0</v>
      </c>
      <c r="CZ68" s="484"/>
      <c r="DA68" s="56"/>
      <c r="DB68" s="485"/>
      <c r="DC68" s="486"/>
      <c r="DD68" s="483">
        <v>0</v>
      </c>
      <c r="DE68" s="484"/>
      <c r="DF68" s="56"/>
      <c r="DG68" s="485"/>
      <c r="DH68" s="486"/>
      <c r="DI68" s="483">
        <v>0</v>
      </c>
      <c r="DJ68" s="484"/>
      <c r="DK68" s="56"/>
      <c r="DL68" s="485"/>
      <c r="DM68" s="486"/>
      <c r="DN68" s="483">
        <v>0</v>
      </c>
      <c r="DO68" s="484"/>
      <c r="DP68" s="56"/>
      <c r="DQ68" s="485"/>
      <c r="DR68" s="486"/>
      <c r="DS68" s="483">
        <v>0</v>
      </c>
      <c r="DT68" s="484"/>
      <c r="DU68" s="56"/>
      <c r="DV68" s="485"/>
      <c r="DW68" s="486"/>
      <c r="DX68" s="483">
        <v>0</v>
      </c>
      <c r="DY68" s="484"/>
      <c r="DZ68" s="56"/>
      <c r="EA68" s="485"/>
      <c r="EB68" s="486"/>
      <c r="EC68" s="483">
        <v>0</v>
      </c>
      <c r="ED68" s="484"/>
      <c r="EE68" s="56"/>
      <c r="EF68" s="485"/>
      <c r="EG68" s="486"/>
      <c r="EH68" s="483">
        <v>0</v>
      </c>
      <c r="EI68" s="484"/>
      <c r="EJ68" s="56"/>
      <c r="EK68" s="144"/>
    </row>
    <row r="69" spans="4:141" ht="12.75" hidden="1" customHeight="1" x14ac:dyDescent="0.3">
      <c r="D69" s="144" t="s">
        <v>365</v>
      </c>
      <c r="E69" s="400"/>
      <c r="F69" s="400"/>
      <c r="G69" s="56">
        <v>0</v>
      </c>
      <c r="H69" s="55"/>
      <c r="I69" s="56"/>
      <c r="J69" s="485"/>
      <c r="K69" s="485"/>
      <c r="L69" s="56">
        <v>0</v>
      </c>
      <c r="M69" s="55"/>
      <c r="N69" s="56"/>
      <c r="O69" s="485"/>
      <c r="P69" s="485"/>
      <c r="Q69" s="56">
        <v>0</v>
      </c>
      <c r="R69" s="55"/>
      <c r="S69" s="56"/>
      <c r="T69" s="485"/>
      <c r="U69" s="485"/>
      <c r="V69" s="56">
        <v>0</v>
      </c>
      <c r="W69" s="55"/>
      <c r="X69" s="56"/>
      <c r="Y69" s="485"/>
      <c r="Z69" s="485"/>
      <c r="AA69" s="56">
        <v>0</v>
      </c>
      <c r="AB69" s="55"/>
      <c r="AC69" s="56"/>
      <c r="AD69" s="485"/>
      <c r="AE69" s="485"/>
      <c r="AF69" s="56">
        <v>0</v>
      </c>
      <c r="AG69" s="55"/>
      <c r="AH69" s="56"/>
      <c r="AI69" s="485"/>
      <c r="AJ69" s="485"/>
      <c r="AK69" s="56">
        <v>0</v>
      </c>
      <c r="AL69" s="55"/>
      <c r="AM69" s="56"/>
      <c r="AN69" s="485"/>
      <c r="AO69" s="485"/>
      <c r="AP69" s="56">
        <v>0</v>
      </c>
      <c r="AQ69" s="55"/>
      <c r="AR69" s="56"/>
      <c r="AS69" s="485"/>
      <c r="AT69" s="485"/>
      <c r="AU69" s="56">
        <v>0</v>
      </c>
      <c r="AV69" s="55"/>
      <c r="AW69" s="56"/>
      <c r="AX69" s="485"/>
      <c r="AY69" s="485"/>
      <c r="AZ69" s="56">
        <v>0</v>
      </c>
      <c r="BA69" s="55"/>
      <c r="BB69" s="56"/>
      <c r="BC69" s="485"/>
      <c r="BD69" s="485"/>
      <c r="BE69" s="56">
        <v>0</v>
      </c>
      <c r="BF69" s="55"/>
      <c r="BG69" s="56"/>
      <c r="BH69" s="485"/>
      <c r="BI69" s="485"/>
      <c r="BJ69" s="56">
        <v>0</v>
      </c>
      <c r="BK69" s="55"/>
      <c r="BL69" s="56"/>
      <c r="BM69" s="485"/>
      <c r="BN69" s="485"/>
      <c r="BO69" s="56">
        <v>0</v>
      </c>
      <c r="BP69" s="55"/>
      <c r="BQ69" s="56"/>
      <c r="BR69" s="485"/>
      <c r="BS69" s="485"/>
      <c r="BT69" s="56">
        <v>0</v>
      </c>
      <c r="BU69" s="55"/>
      <c r="BV69" s="56"/>
      <c r="BW69" s="56"/>
      <c r="BX69" s="485"/>
      <c r="BY69" s="485"/>
      <c r="BZ69" s="56">
        <v>0</v>
      </c>
      <c r="CA69" s="55"/>
      <c r="CB69" s="56"/>
      <c r="CC69" s="485"/>
      <c r="CD69" s="485"/>
      <c r="CE69" s="56">
        <v>0</v>
      </c>
      <c r="CF69" s="55"/>
      <c r="CG69" s="56"/>
      <c r="CH69" s="485"/>
      <c r="CI69" s="485"/>
      <c r="CJ69" s="56">
        <v>0</v>
      </c>
      <c r="CK69" s="55"/>
      <c r="CL69" s="56"/>
      <c r="CM69" s="485"/>
      <c r="CN69" s="485"/>
      <c r="CO69" s="56">
        <v>0</v>
      </c>
      <c r="CP69" s="55"/>
      <c r="CQ69" s="56"/>
      <c r="CR69" s="485"/>
      <c r="CS69" s="485"/>
      <c r="CT69" s="56">
        <v>0</v>
      </c>
      <c r="CU69" s="55"/>
      <c r="CV69" s="56"/>
      <c r="CW69" s="485"/>
      <c r="CX69" s="485"/>
      <c r="CY69" s="56">
        <v>0</v>
      </c>
      <c r="CZ69" s="55"/>
      <c r="DA69" s="56"/>
      <c r="DB69" s="485"/>
      <c r="DC69" s="485"/>
      <c r="DD69" s="56">
        <v>0</v>
      </c>
      <c r="DE69" s="55"/>
      <c r="DF69" s="56"/>
      <c r="DG69" s="485"/>
      <c r="DH69" s="485"/>
      <c r="DI69" s="56">
        <v>0</v>
      </c>
      <c r="DJ69" s="55"/>
      <c r="DK69" s="56"/>
      <c r="DL69" s="485"/>
      <c r="DM69" s="485"/>
      <c r="DN69" s="56">
        <v>0</v>
      </c>
      <c r="DO69" s="55"/>
      <c r="DP69" s="56"/>
      <c r="DQ69" s="485"/>
      <c r="DR69" s="485"/>
      <c r="DS69" s="56">
        <v>0</v>
      </c>
      <c r="DT69" s="55"/>
      <c r="DU69" s="56"/>
      <c r="DV69" s="485"/>
      <c r="DW69" s="485"/>
      <c r="DX69" s="56">
        <v>0</v>
      </c>
      <c r="DY69" s="55"/>
      <c r="DZ69" s="56"/>
      <c r="EA69" s="485"/>
      <c r="EB69" s="485"/>
      <c r="EC69" s="56">
        <v>0</v>
      </c>
      <c r="ED69" s="55"/>
      <c r="EE69" s="56"/>
      <c r="EF69" s="485"/>
      <c r="EG69" s="485"/>
      <c r="EH69" s="56">
        <v>0</v>
      </c>
      <c r="EI69" s="55"/>
      <c r="EJ69" s="56"/>
      <c r="EK69" s="144"/>
    </row>
    <row r="70" spans="4:141" ht="12.75" hidden="1" customHeight="1" x14ac:dyDescent="0.3">
      <c r="D70" s="144" t="s">
        <v>382</v>
      </c>
      <c r="E70" s="400"/>
      <c r="F70" s="420"/>
      <c r="G70" s="121">
        <v>0</v>
      </c>
      <c r="H70" s="120"/>
      <c r="I70" s="56"/>
      <c r="J70" s="485"/>
      <c r="K70" s="494"/>
      <c r="L70" s="121">
        <v>0</v>
      </c>
      <c r="M70" s="120"/>
      <c r="N70" s="56"/>
      <c r="O70" s="485"/>
      <c r="P70" s="494"/>
      <c r="Q70" s="121">
        <v>0</v>
      </c>
      <c r="R70" s="120"/>
      <c r="S70" s="56"/>
      <c r="T70" s="485"/>
      <c r="U70" s="494"/>
      <c r="V70" s="121">
        <v>0</v>
      </c>
      <c r="W70" s="120"/>
      <c r="X70" s="56"/>
      <c r="Y70" s="485"/>
      <c r="Z70" s="494"/>
      <c r="AA70" s="121">
        <v>0</v>
      </c>
      <c r="AB70" s="120"/>
      <c r="AC70" s="56"/>
      <c r="AD70" s="485"/>
      <c r="AE70" s="494"/>
      <c r="AF70" s="121">
        <v>0</v>
      </c>
      <c r="AG70" s="120"/>
      <c r="AH70" s="56"/>
      <c r="AI70" s="485"/>
      <c r="AJ70" s="494"/>
      <c r="AK70" s="121">
        <v>0</v>
      </c>
      <c r="AL70" s="120"/>
      <c r="AM70" s="56"/>
      <c r="AN70" s="485"/>
      <c r="AO70" s="494"/>
      <c r="AP70" s="121">
        <v>0</v>
      </c>
      <c r="AQ70" s="120"/>
      <c r="AR70" s="56"/>
      <c r="AS70" s="485"/>
      <c r="AT70" s="494"/>
      <c r="AU70" s="121">
        <v>0</v>
      </c>
      <c r="AV70" s="120"/>
      <c r="AW70" s="56"/>
      <c r="AX70" s="485"/>
      <c r="AY70" s="494"/>
      <c r="AZ70" s="121">
        <v>0</v>
      </c>
      <c r="BA70" s="120"/>
      <c r="BB70" s="56"/>
      <c r="BC70" s="485"/>
      <c r="BD70" s="494"/>
      <c r="BE70" s="121">
        <v>0</v>
      </c>
      <c r="BF70" s="120"/>
      <c r="BG70" s="56"/>
      <c r="BH70" s="485"/>
      <c r="BI70" s="494"/>
      <c r="BJ70" s="121">
        <v>0</v>
      </c>
      <c r="BK70" s="120"/>
      <c r="BL70" s="56"/>
      <c r="BM70" s="485"/>
      <c r="BN70" s="494"/>
      <c r="BO70" s="121">
        <v>0</v>
      </c>
      <c r="BP70" s="120"/>
      <c r="BQ70" s="56"/>
      <c r="BR70" s="485"/>
      <c r="BS70" s="494"/>
      <c r="BT70" s="121">
        <v>0</v>
      </c>
      <c r="BU70" s="120"/>
      <c r="BV70" s="56"/>
      <c r="BW70" s="56"/>
      <c r="BX70" s="485"/>
      <c r="BY70" s="494"/>
      <c r="BZ70" s="121">
        <v>0</v>
      </c>
      <c r="CA70" s="120"/>
      <c r="CB70" s="56"/>
      <c r="CC70" s="485"/>
      <c r="CD70" s="494"/>
      <c r="CE70" s="121">
        <v>0</v>
      </c>
      <c r="CF70" s="120"/>
      <c r="CG70" s="56"/>
      <c r="CH70" s="485"/>
      <c r="CI70" s="494"/>
      <c r="CJ70" s="121">
        <v>0</v>
      </c>
      <c r="CK70" s="120"/>
      <c r="CL70" s="56"/>
      <c r="CM70" s="485"/>
      <c r="CN70" s="494"/>
      <c r="CO70" s="121">
        <v>0</v>
      </c>
      <c r="CP70" s="120"/>
      <c r="CQ70" s="56"/>
      <c r="CR70" s="485"/>
      <c r="CS70" s="494"/>
      <c r="CT70" s="121">
        <v>0</v>
      </c>
      <c r="CU70" s="120"/>
      <c r="CV70" s="56"/>
      <c r="CW70" s="485"/>
      <c r="CX70" s="494"/>
      <c r="CY70" s="121">
        <v>0</v>
      </c>
      <c r="CZ70" s="120"/>
      <c r="DA70" s="56"/>
      <c r="DB70" s="485"/>
      <c r="DC70" s="494"/>
      <c r="DD70" s="121">
        <v>0</v>
      </c>
      <c r="DE70" s="120"/>
      <c r="DF70" s="56"/>
      <c r="DG70" s="485"/>
      <c r="DH70" s="494"/>
      <c r="DI70" s="121">
        <v>0</v>
      </c>
      <c r="DJ70" s="120"/>
      <c r="DK70" s="56"/>
      <c r="DL70" s="485"/>
      <c r="DM70" s="494"/>
      <c r="DN70" s="121">
        <v>0</v>
      </c>
      <c r="DO70" s="120"/>
      <c r="DP70" s="56"/>
      <c r="DQ70" s="485"/>
      <c r="DR70" s="494"/>
      <c r="DS70" s="121">
        <v>0</v>
      </c>
      <c r="DT70" s="120"/>
      <c r="DU70" s="56"/>
      <c r="DV70" s="485"/>
      <c r="DW70" s="494"/>
      <c r="DX70" s="121">
        <v>0</v>
      </c>
      <c r="DY70" s="120"/>
      <c r="DZ70" s="56"/>
      <c r="EA70" s="485"/>
      <c r="EB70" s="494"/>
      <c r="EC70" s="121">
        <v>0</v>
      </c>
      <c r="ED70" s="120"/>
      <c r="EE70" s="56"/>
      <c r="EF70" s="485"/>
      <c r="EG70" s="494"/>
      <c r="EH70" s="121">
        <v>0</v>
      </c>
      <c r="EI70" s="120"/>
      <c r="EJ70" s="56"/>
      <c r="EK70" s="144"/>
    </row>
    <row r="71" spans="4:141" ht="12.75" hidden="1" customHeight="1" x14ac:dyDescent="0.3">
      <c r="D71" s="144"/>
      <c r="E71" s="400"/>
      <c r="G71" s="56"/>
      <c r="H71" s="56"/>
      <c r="I71" s="56"/>
      <c r="J71" s="485"/>
      <c r="K71" s="56"/>
      <c r="L71" s="56"/>
      <c r="M71" s="56"/>
      <c r="N71" s="56"/>
      <c r="O71" s="485"/>
      <c r="P71" s="56"/>
      <c r="Q71" s="56"/>
      <c r="R71" s="56"/>
      <c r="S71" s="56"/>
      <c r="T71" s="485"/>
      <c r="U71" s="56"/>
      <c r="V71" s="56"/>
      <c r="W71" s="56"/>
      <c r="X71" s="56"/>
      <c r="Y71" s="485"/>
      <c r="Z71" s="56"/>
      <c r="AA71" s="56"/>
      <c r="AB71" s="56"/>
      <c r="AC71" s="56"/>
      <c r="AD71" s="485"/>
      <c r="AE71" s="56"/>
      <c r="AF71" s="56"/>
      <c r="AG71" s="56"/>
      <c r="AH71" s="56"/>
      <c r="AI71" s="485"/>
      <c r="AJ71" s="56"/>
      <c r="AK71" s="56"/>
      <c r="AL71" s="56"/>
      <c r="AM71" s="56"/>
      <c r="AN71" s="485"/>
      <c r="AO71" s="56"/>
      <c r="AP71" s="56"/>
      <c r="AQ71" s="56"/>
      <c r="AR71" s="56"/>
      <c r="AS71" s="485"/>
      <c r="AT71" s="56"/>
      <c r="AU71" s="56"/>
      <c r="AV71" s="56"/>
      <c r="AW71" s="56"/>
      <c r="AX71" s="485"/>
      <c r="AY71" s="56"/>
      <c r="AZ71" s="56"/>
      <c r="BA71" s="56"/>
      <c r="BB71" s="56"/>
      <c r="BC71" s="485"/>
      <c r="BD71" s="56"/>
      <c r="BE71" s="56"/>
      <c r="BF71" s="56"/>
      <c r="BG71" s="56"/>
      <c r="BH71" s="485"/>
      <c r="BI71" s="56"/>
      <c r="BJ71" s="56"/>
      <c r="BK71" s="56"/>
      <c r="BL71" s="56"/>
      <c r="BM71" s="485"/>
      <c r="BN71" s="56"/>
      <c r="BO71" s="56"/>
      <c r="BP71" s="56"/>
      <c r="BQ71" s="56"/>
      <c r="BR71" s="485"/>
      <c r="BS71" s="56"/>
      <c r="BT71" s="56"/>
      <c r="BU71" s="56"/>
      <c r="BV71" s="56"/>
      <c r="BW71" s="56"/>
      <c r="BX71" s="485"/>
      <c r="BY71" s="56"/>
      <c r="BZ71" s="56"/>
      <c r="CA71" s="56"/>
      <c r="CB71" s="56"/>
      <c r="CC71" s="485"/>
      <c r="CD71" s="56"/>
      <c r="CE71" s="56"/>
      <c r="CF71" s="56"/>
      <c r="CG71" s="56"/>
      <c r="CH71" s="485"/>
      <c r="CI71" s="56"/>
      <c r="CJ71" s="56"/>
      <c r="CK71" s="56"/>
      <c r="CL71" s="56"/>
      <c r="CM71" s="485"/>
      <c r="CN71" s="56"/>
      <c r="CO71" s="56"/>
      <c r="CP71" s="56"/>
      <c r="CQ71" s="56"/>
      <c r="CR71" s="485"/>
      <c r="CS71" s="56"/>
      <c r="CT71" s="56"/>
      <c r="CU71" s="56"/>
      <c r="CV71" s="56"/>
      <c r="CW71" s="485"/>
      <c r="CX71" s="56"/>
      <c r="CY71" s="56"/>
      <c r="CZ71" s="56"/>
      <c r="DA71" s="56"/>
      <c r="DB71" s="485"/>
      <c r="DC71" s="56"/>
      <c r="DD71" s="56"/>
      <c r="DE71" s="56"/>
      <c r="DF71" s="56"/>
      <c r="DG71" s="485"/>
      <c r="DH71" s="56"/>
      <c r="DI71" s="56"/>
      <c r="DJ71" s="56"/>
      <c r="DK71" s="56"/>
      <c r="DL71" s="485"/>
      <c r="DM71" s="56"/>
      <c r="DN71" s="56"/>
      <c r="DO71" s="56"/>
      <c r="DP71" s="56"/>
      <c r="DQ71" s="485"/>
      <c r="DR71" s="56"/>
      <c r="DS71" s="56"/>
      <c r="DT71" s="56"/>
      <c r="DU71" s="56"/>
      <c r="DV71" s="485"/>
      <c r="DW71" s="56"/>
      <c r="DX71" s="56"/>
      <c r="DY71" s="56"/>
      <c r="DZ71" s="56"/>
      <c r="EA71" s="485"/>
      <c r="EB71" s="56"/>
      <c r="EC71" s="56"/>
      <c r="ED71" s="56"/>
      <c r="EE71" s="56"/>
      <c r="EF71" s="485"/>
      <c r="EG71" s="56"/>
      <c r="EH71" s="56"/>
      <c r="EI71" s="56"/>
      <c r="EJ71" s="56"/>
      <c r="EK71" s="144"/>
    </row>
    <row r="72" spans="4:141" ht="12.75" hidden="1" customHeight="1" x14ac:dyDescent="0.3">
      <c r="D72" s="144" t="s">
        <v>493</v>
      </c>
      <c r="E72" s="400"/>
      <c r="G72" s="56">
        <v>0</v>
      </c>
      <c r="H72" s="56"/>
      <c r="I72" s="56"/>
      <c r="J72" s="485"/>
      <c r="K72" s="56"/>
      <c r="L72" s="56">
        <v>0</v>
      </c>
      <c r="M72" s="56"/>
      <c r="N72" s="56"/>
      <c r="O72" s="485"/>
      <c r="P72" s="56"/>
      <c r="Q72" s="56">
        <v>0</v>
      </c>
      <c r="R72" s="56"/>
      <c r="S72" s="56"/>
      <c r="T72" s="485"/>
      <c r="U72" s="56"/>
      <c r="V72" s="56">
        <v>0</v>
      </c>
      <c r="W72" s="56"/>
      <c r="X72" s="56"/>
      <c r="Y72" s="485"/>
      <c r="Z72" s="56"/>
      <c r="AA72" s="56">
        <v>0</v>
      </c>
      <c r="AB72" s="56"/>
      <c r="AC72" s="56"/>
      <c r="AD72" s="485"/>
      <c r="AE72" s="56"/>
      <c r="AF72" s="56">
        <v>0</v>
      </c>
      <c r="AG72" s="56"/>
      <c r="AH72" s="56"/>
      <c r="AI72" s="485"/>
      <c r="AJ72" s="56"/>
      <c r="AK72" s="56">
        <v>0</v>
      </c>
      <c r="AL72" s="56"/>
      <c r="AM72" s="56"/>
      <c r="AN72" s="485"/>
      <c r="AO72" s="56"/>
      <c r="AP72" s="56">
        <v>0</v>
      </c>
      <c r="AQ72" s="56"/>
      <c r="AR72" s="56"/>
      <c r="AS72" s="485"/>
      <c r="AT72" s="56"/>
      <c r="AU72" s="56">
        <v>0</v>
      </c>
      <c r="AV72" s="56"/>
      <c r="AW72" s="56"/>
      <c r="AX72" s="485"/>
      <c r="AY72" s="56"/>
      <c r="AZ72" s="56">
        <v>0</v>
      </c>
      <c r="BA72" s="56"/>
      <c r="BB72" s="56"/>
      <c r="BC72" s="485"/>
      <c r="BD72" s="56"/>
      <c r="BE72" s="56">
        <v>0</v>
      </c>
      <c r="BF72" s="56"/>
      <c r="BG72" s="56"/>
      <c r="BH72" s="485"/>
      <c r="BI72" s="56"/>
      <c r="BJ72" s="56">
        <v>0</v>
      </c>
      <c r="BK72" s="56"/>
      <c r="BL72" s="56"/>
      <c r="BM72" s="485"/>
      <c r="BN72" s="56"/>
      <c r="BO72" s="56">
        <v>0</v>
      </c>
      <c r="BP72" s="56"/>
      <c r="BQ72" s="56"/>
      <c r="BR72" s="485"/>
      <c r="BS72" s="56"/>
      <c r="BT72" s="56">
        <v>0</v>
      </c>
      <c r="BU72" s="56"/>
      <c r="BV72" s="56"/>
      <c r="BW72" s="56"/>
      <c r="BX72" s="485"/>
      <c r="BY72" s="56"/>
      <c r="BZ72" s="56">
        <v>0</v>
      </c>
      <c r="CA72" s="56"/>
      <c r="CB72" s="56"/>
      <c r="CC72" s="485"/>
      <c r="CD72" s="56"/>
      <c r="CE72" s="56">
        <v>0</v>
      </c>
      <c r="CF72" s="56"/>
      <c r="CG72" s="56"/>
      <c r="CH72" s="485"/>
      <c r="CI72" s="56"/>
      <c r="CJ72" s="56">
        <v>0</v>
      </c>
      <c r="CK72" s="56"/>
      <c r="CL72" s="56"/>
      <c r="CM72" s="485"/>
      <c r="CN72" s="56"/>
      <c r="CO72" s="56">
        <v>0</v>
      </c>
      <c r="CP72" s="56"/>
      <c r="CQ72" s="56"/>
      <c r="CR72" s="485"/>
      <c r="CS72" s="56"/>
      <c r="CT72" s="56">
        <v>0</v>
      </c>
      <c r="CU72" s="56"/>
      <c r="CV72" s="56"/>
      <c r="CW72" s="485"/>
      <c r="CX72" s="56"/>
      <c r="CY72" s="56">
        <v>0</v>
      </c>
      <c r="CZ72" s="56"/>
      <c r="DA72" s="56"/>
      <c r="DB72" s="485"/>
      <c r="DC72" s="56"/>
      <c r="DD72" s="56">
        <v>0</v>
      </c>
      <c r="DE72" s="56"/>
      <c r="DF72" s="56"/>
      <c r="DG72" s="485"/>
      <c r="DH72" s="56"/>
      <c r="DI72" s="56">
        <v>0</v>
      </c>
      <c r="DJ72" s="56"/>
      <c r="DK72" s="56"/>
      <c r="DL72" s="485"/>
      <c r="DM72" s="56"/>
      <c r="DN72" s="56">
        <v>0</v>
      </c>
      <c r="DO72" s="56"/>
      <c r="DP72" s="56"/>
      <c r="DQ72" s="485"/>
      <c r="DR72" s="56"/>
      <c r="DS72" s="56">
        <v>0</v>
      </c>
      <c r="DT72" s="56"/>
      <c r="DU72" s="56"/>
      <c r="DV72" s="485"/>
      <c r="DW72" s="56"/>
      <c r="DX72" s="56">
        <v>0</v>
      </c>
      <c r="DY72" s="56"/>
      <c r="DZ72" s="56"/>
      <c r="EA72" s="485"/>
      <c r="EB72" s="56"/>
      <c r="EC72" s="56">
        <v>0</v>
      </c>
      <c r="ED72" s="56"/>
      <c r="EE72" s="56"/>
      <c r="EF72" s="485"/>
      <c r="EG72" s="56"/>
      <c r="EH72" s="56">
        <v>0</v>
      </c>
      <c r="EI72" s="56"/>
      <c r="EJ72" s="56"/>
      <c r="EK72" s="144"/>
    </row>
    <row r="73" spans="4:141" ht="12.75" hidden="1" customHeight="1" x14ac:dyDescent="0.3">
      <c r="D73" s="144" t="s">
        <v>362</v>
      </c>
      <c r="E73" s="400"/>
      <c r="F73" s="406"/>
      <c r="G73" s="483">
        <v>0</v>
      </c>
      <c r="H73" s="484"/>
      <c r="I73" s="56"/>
      <c r="J73" s="485"/>
      <c r="K73" s="486"/>
      <c r="L73" s="483">
        <v>0</v>
      </c>
      <c r="M73" s="484"/>
      <c r="N73" s="56"/>
      <c r="O73" s="485"/>
      <c r="P73" s="486"/>
      <c r="Q73" s="483">
        <v>0</v>
      </c>
      <c r="R73" s="484"/>
      <c r="S73" s="56"/>
      <c r="T73" s="485"/>
      <c r="U73" s="486"/>
      <c r="V73" s="483">
        <v>0</v>
      </c>
      <c r="W73" s="484"/>
      <c r="X73" s="56"/>
      <c r="Y73" s="485"/>
      <c r="Z73" s="486"/>
      <c r="AA73" s="483">
        <v>0</v>
      </c>
      <c r="AB73" s="484"/>
      <c r="AC73" s="56"/>
      <c r="AD73" s="485"/>
      <c r="AE73" s="486"/>
      <c r="AF73" s="483">
        <v>0</v>
      </c>
      <c r="AG73" s="484"/>
      <c r="AH73" s="56"/>
      <c r="AI73" s="485"/>
      <c r="AJ73" s="486"/>
      <c r="AK73" s="483">
        <v>0</v>
      </c>
      <c r="AL73" s="484"/>
      <c r="AM73" s="56"/>
      <c r="AN73" s="485"/>
      <c r="AO73" s="486"/>
      <c r="AP73" s="483">
        <v>0</v>
      </c>
      <c r="AQ73" s="484"/>
      <c r="AR73" s="56"/>
      <c r="AS73" s="485"/>
      <c r="AT73" s="486"/>
      <c r="AU73" s="483">
        <v>0</v>
      </c>
      <c r="AV73" s="484"/>
      <c r="AW73" s="56"/>
      <c r="AX73" s="485"/>
      <c r="AY73" s="486"/>
      <c r="AZ73" s="483">
        <v>0</v>
      </c>
      <c r="BA73" s="484"/>
      <c r="BB73" s="56"/>
      <c r="BC73" s="485"/>
      <c r="BD73" s="486"/>
      <c r="BE73" s="483">
        <v>0</v>
      </c>
      <c r="BF73" s="484"/>
      <c r="BG73" s="56"/>
      <c r="BH73" s="485"/>
      <c r="BI73" s="486"/>
      <c r="BJ73" s="483">
        <v>0</v>
      </c>
      <c r="BK73" s="484"/>
      <c r="BL73" s="56"/>
      <c r="BM73" s="485"/>
      <c r="BN73" s="486"/>
      <c r="BO73" s="483">
        <v>0</v>
      </c>
      <c r="BP73" s="484"/>
      <c r="BQ73" s="56"/>
      <c r="BR73" s="485"/>
      <c r="BS73" s="486"/>
      <c r="BT73" s="483">
        <v>0</v>
      </c>
      <c r="BU73" s="484"/>
      <c r="BV73" s="56"/>
      <c r="BW73" s="56"/>
      <c r="BX73" s="485"/>
      <c r="BY73" s="486"/>
      <c r="BZ73" s="483">
        <v>0</v>
      </c>
      <c r="CA73" s="484"/>
      <c r="CB73" s="56"/>
      <c r="CC73" s="485"/>
      <c r="CD73" s="486"/>
      <c r="CE73" s="483">
        <v>0</v>
      </c>
      <c r="CF73" s="484"/>
      <c r="CG73" s="56"/>
      <c r="CH73" s="485"/>
      <c r="CI73" s="486"/>
      <c r="CJ73" s="483">
        <v>0</v>
      </c>
      <c r="CK73" s="484"/>
      <c r="CL73" s="56"/>
      <c r="CM73" s="485"/>
      <c r="CN73" s="486"/>
      <c r="CO73" s="483">
        <v>0</v>
      </c>
      <c r="CP73" s="484"/>
      <c r="CQ73" s="56"/>
      <c r="CR73" s="485"/>
      <c r="CS73" s="486"/>
      <c r="CT73" s="483">
        <v>0</v>
      </c>
      <c r="CU73" s="484"/>
      <c r="CV73" s="56"/>
      <c r="CW73" s="485"/>
      <c r="CX73" s="486"/>
      <c r="CY73" s="483">
        <v>0</v>
      </c>
      <c r="CZ73" s="484"/>
      <c r="DA73" s="56"/>
      <c r="DB73" s="485"/>
      <c r="DC73" s="486"/>
      <c r="DD73" s="483">
        <v>0</v>
      </c>
      <c r="DE73" s="484"/>
      <c r="DF73" s="56"/>
      <c r="DG73" s="485"/>
      <c r="DH73" s="486"/>
      <c r="DI73" s="483">
        <v>0</v>
      </c>
      <c r="DJ73" s="484"/>
      <c r="DK73" s="56"/>
      <c r="DL73" s="485"/>
      <c r="DM73" s="486"/>
      <c r="DN73" s="483">
        <v>0</v>
      </c>
      <c r="DO73" s="484"/>
      <c r="DP73" s="56"/>
      <c r="DQ73" s="485"/>
      <c r="DR73" s="486"/>
      <c r="DS73" s="483">
        <v>0</v>
      </c>
      <c r="DT73" s="484"/>
      <c r="DU73" s="56"/>
      <c r="DV73" s="485"/>
      <c r="DW73" s="486"/>
      <c r="DX73" s="483">
        <v>0</v>
      </c>
      <c r="DY73" s="484"/>
      <c r="DZ73" s="56"/>
      <c r="EA73" s="485"/>
      <c r="EB73" s="486"/>
      <c r="EC73" s="483">
        <v>0</v>
      </c>
      <c r="ED73" s="484"/>
      <c r="EE73" s="56"/>
      <c r="EF73" s="485"/>
      <c r="EG73" s="486"/>
      <c r="EH73" s="483">
        <v>0</v>
      </c>
      <c r="EI73" s="484"/>
      <c r="EJ73" s="56"/>
      <c r="EK73" s="144"/>
    </row>
    <row r="74" spans="4:141" ht="12.75" hidden="1" customHeight="1" x14ac:dyDescent="0.3">
      <c r="D74" s="144" t="s">
        <v>365</v>
      </c>
      <c r="E74" s="400"/>
      <c r="F74" s="400"/>
      <c r="G74" s="56">
        <v>0</v>
      </c>
      <c r="H74" s="55"/>
      <c r="I74" s="56"/>
      <c r="J74" s="485"/>
      <c r="K74" s="485"/>
      <c r="L74" s="56">
        <v>0</v>
      </c>
      <c r="M74" s="55"/>
      <c r="N74" s="56"/>
      <c r="O74" s="485"/>
      <c r="P74" s="485"/>
      <c r="Q74" s="56">
        <v>0</v>
      </c>
      <c r="R74" s="55"/>
      <c r="S74" s="56"/>
      <c r="T74" s="485"/>
      <c r="U74" s="485"/>
      <c r="V74" s="56">
        <v>0</v>
      </c>
      <c r="W74" s="55"/>
      <c r="X74" s="56"/>
      <c r="Y74" s="485"/>
      <c r="Z74" s="485"/>
      <c r="AA74" s="56">
        <v>0</v>
      </c>
      <c r="AB74" s="55"/>
      <c r="AC74" s="56"/>
      <c r="AD74" s="485"/>
      <c r="AE74" s="485"/>
      <c r="AF74" s="56">
        <v>0</v>
      </c>
      <c r="AG74" s="55"/>
      <c r="AH74" s="56"/>
      <c r="AI74" s="485"/>
      <c r="AJ74" s="485"/>
      <c r="AK74" s="56">
        <v>0</v>
      </c>
      <c r="AL74" s="55"/>
      <c r="AM74" s="56"/>
      <c r="AN74" s="485"/>
      <c r="AO74" s="485"/>
      <c r="AP74" s="56">
        <v>0</v>
      </c>
      <c r="AQ74" s="55"/>
      <c r="AR74" s="56"/>
      <c r="AS74" s="485"/>
      <c r="AT74" s="485"/>
      <c r="AU74" s="56">
        <v>0</v>
      </c>
      <c r="AV74" s="55"/>
      <c r="AW74" s="56"/>
      <c r="AX74" s="485"/>
      <c r="AY74" s="485"/>
      <c r="AZ74" s="56">
        <v>0</v>
      </c>
      <c r="BA74" s="55"/>
      <c r="BB74" s="56"/>
      <c r="BC74" s="485"/>
      <c r="BD74" s="485"/>
      <c r="BE74" s="56">
        <v>0</v>
      </c>
      <c r="BF74" s="55"/>
      <c r="BG74" s="56"/>
      <c r="BH74" s="485"/>
      <c r="BI74" s="485"/>
      <c r="BJ74" s="56">
        <v>0</v>
      </c>
      <c r="BK74" s="55"/>
      <c r="BL74" s="56"/>
      <c r="BM74" s="485"/>
      <c r="BN74" s="485"/>
      <c r="BO74" s="56">
        <v>0</v>
      </c>
      <c r="BP74" s="55"/>
      <c r="BQ74" s="56"/>
      <c r="BR74" s="485"/>
      <c r="BS74" s="485"/>
      <c r="BT74" s="56">
        <v>0</v>
      </c>
      <c r="BU74" s="55"/>
      <c r="BV74" s="56"/>
      <c r="BW74" s="56"/>
      <c r="BX74" s="485"/>
      <c r="BY74" s="485"/>
      <c r="BZ74" s="56">
        <v>0</v>
      </c>
      <c r="CA74" s="55"/>
      <c r="CB74" s="56"/>
      <c r="CC74" s="485"/>
      <c r="CD74" s="485"/>
      <c r="CE74" s="56">
        <v>0</v>
      </c>
      <c r="CF74" s="55"/>
      <c r="CG74" s="56"/>
      <c r="CH74" s="485"/>
      <c r="CI74" s="485"/>
      <c r="CJ74" s="56">
        <v>0</v>
      </c>
      <c r="CK74" s="55"/>
      <c r="CL74" s="56"/>
      <c r="CM74" s="485"/>
      <c r="CN74" s="485"/>
      <c r="CO74" s="56">
        <v>0</v>
      </c>
      <c r="CP74" s="55"/>
      <c r="CQ74" s="56"/>
      <c r="CR74" s="485"/>
      <c r="CS74" s="485"/>
      <c r="CT74" s="56">
        <v>0</v>
      </c>
      <c r="CU74" s="55"/>
      <c r="CV74" s="56"/>
      <c r="CW74" s="485"/>
      <c r="CX74" s="485"/>
      <c r="CY74" s="56">
        <v>0</v>
      </c>
      <c r="CZ74" s="55"/>
      <c r="DA74" s="56"/>
      <c r="DB74" s="485"/>
      <c r="DC74" s="485"/>
      <c r="DD74" s="56">
        <v>0</v>
      </c>
      <c r="DE74" s="55"/>
      <c r="DF74" s="56"/>
      <c r="DG74" s="485"/>
      <c r="DH74" s="485"/>
      <c r="DI74" s="56">
        <v>0</v>
      </c>
      <c r="DJ74" s="55"/>
      <c r="DK74" s="56"/>
      <c r="DL74" s="485"/>
      <c r="DM74" s="485"/>
      <c r="DN74" s="56">
        <v>0</v>
      </c>
      <c r="DO74" s="55"/>
      <c r="DP74" s="56"/>
      <c r="DQ74" s="485"/>
      <c r="DR74" s="485"/>
      <c r="DS74" s="56">
        <v>0</v>
      </c>
      <c r="DT74" s="55"/>
      <c r="DU74" s="56"/>
      <c r="DV74" s="485"/>
      <c r="DW74" s="485"/>
      <c r="DX74" s="56">
        <v>0</v>
      </c>
      <c r="DY74" s="55"/>
      <c r="DZ74" s="56"/>
      <c r="EA74" s="485"/>
      <c r="EB74" s="485"/>
      <c r="EC74" s="56">
        <v>0</v>
      </c>
      <c r="ED74" s="55"/>
      <c r="EE74" s="56"/>
      <c r="EF74" s="485"/>
      <c r="EG74" s="485"/>
      <c r="EH74" s="56">
        <v>0</v>
      </c>
      <c r="EI74" s="55"/>
      <c r="EJ74" s="56"/>
      <c r="EK74" s="144"/>
    </row>
    <row r="75" spans="4:141" ht="12.75" hidden="1" customHeight="1" x14ac:dyDescent="0.3">
      <c r="D75" s="144" t="s">
        <v>382</v>
      </c>
      <c r="E75" s="400"/>
      <c r="F75" s="420"/>
      <c r="G75" s="121">
        <v>0</v>
      </c>
      <c r="H75" s="120"/>
      <c r="I75" s="56"/>
      <c r="J75" s="485"/>
      <c r="K75" s="494"/>
      <c r="L75" s="121">
        <v>0</v>
      </c>
      <c r="M75" s="120"/>
      <c r="N75" s="56"/>
      <c r="O75" s="485"/>
      <c r="P75" s="494"/>
      <c r="Q75" s="121">
        <v>0</v>
      </c>
      <c r="R75" s="120"/>
      <c r="S75" s="56"/>
      <c r="T75" s="485"/>
      <c r="U75" s="494"/>
      <c r="V75" s="121">
        <v>0</v>
      </c>
      <c r="W75" s="120"/>
      <c r="X75" s="56"/>
      <c r="Y75" s="485"/>
      <c r="Z75" s="494"/>
      <c r="AA75" s="121">
        <v>0</v>
      </c>
      <c r="AB75" s="120"/>
      <c r="AC75" s="56"/>
      <c r="AD75" s="485"/>
      <c r="AE75" s="494"/>
      <c r="AF75" s="121">
        <v>0</v>
      </c>
      <c r="AG75" s="120"/>
      <c r="AH75" s="56"/>
      <c r="AI75" s="485"/>
      <c r="AJ75" s="494"/>
      <c r="AK75" s="121">
        <v>0</v>
      </c>
      <c r="AL75" s="120"/>
      <c r="AM75" s="56"/>
      <c r="AN75" s="485"/>
      <c r="AO75" s="494"/>
      <c r="AP75" s="121">
        <v>0</v>
      </c>
      <c r="AQ75" s="120"/>
      <c r="AR75" s="56"/>
      <c r="AS75" s="485"/>
      <c r="AT75" s="494"/>
      <c r="AU75" s="121">
        <v>0</v>
      </c>
      <c r="AV75" s="120"/>
      <c r="AW75" s="56"/>
      <c r="AX75" s="485"/>
      <c r="AY75" s="494"/>
      <c r="AZ75" s="121">
        <v>0</v>
      </c>
      <c r="BA75" s="120"/>
      <c r="BB75" s="56"/>
      <c r="BC75" s="485"/>
      <c r="BD75" s="494"/>
      <c r="BE75" s="121">
        <v>0</v>
      </c>
      <c r="BF75" s="120"/>
      <c r="BG75" s="56"/>
      <c r="BH75" s="485"/>
      <c r="BI75" s="494"/>
      <c r="BJ75" s="121">
        <v>0</v>
      </c>
      <c r="BK75" s="120"/>
      <c r="BL75" s="56"/>
      <c r="BM75" s="485"/>
      <c r="BN75" s="494"/>
      <c r="BO75" s="121">
        <v>0</v>
      </c>
      <c r="BP75" s="120"/>
      <c r="BQ75" s="56"/>
      <c r="BR75" s="485"/>
      <c r="BS75" s="494"/>
      <c r="BT75" s="121">
        <v>0</v>
      </c>
      <c r="BU75" s="120"/>
      <c r="BV75" s="56"/>
      <c r="BW75" s="56"/>
      <c r="BX75" s="485"/>
      <c r="BY75" s="494"/>
      <c r="BZ75" s="121">
        <v>0</v>
      </c>
      <c r="CA75" s="120"/>
      <c r="CB75" s="56"/>
      <c r="CC75" s="485"/>
      <c r="CD75" s="494"/>
      <c r="CE75" s="121">
        <v>0</v>
      </c>
      <c r="CF75" s="120"/>
      <c r="CG75" s="56"/>
      <c r="CH75" s="485"/>
      <c r="CI75" s="494"/>
      <c r="CJ75" s="121">
        <v>0</v>
      </c>
      <c r="CK75" s="120"/>
      <c r="CL75" s="56"/>
      <c r="CM75" s="485"/>
      <c r="CN75" s="494"/>
      <c r="CO75" s="121">
        <v>0</v>
      </c>
      <c r="CP75" s="120"/>
      <c r="CQ75" s="56"/>
      <c r="CR75" s="485"/>
      <c r="CS75" s="494"/>
      <c r="CT75" s="121">
        <v>0</v>
      </c>
      <c r="CU75" s="120"/>
      <c r="CV75" s="56"/>
      <c r="CW75" s="485"/>
      <c r="CX75" s="494"/>
      <c r="CY75" s="121">
        <v>0</v>
      </c>
      <c r="CZ75" s="120"/>
      <c r="DA75" s="56"/>
      <c r="DB75" s="485"/>
      <c r="DC75" s="494"/>
      <c r="DD75" s="121">
        <v>0</v>
      </c>
      <c r="DE75" s="120"/>
      <c r="DF75" s="56"/>
      <c r="DG75" s="485"/>
      <c r="DH75" s="494"/>
      <c r="DI75" s="121">
        <v>0</v>
      </c>
      <c r="DJ75" s="120"/>
      <c r="DK75" s="56"/>
      <c r="DL75" s="485"/>
      <c r="DM75" s="494"/>
      <c r="DN75" s="121">
        <v>0</v>
      </c>
      <c r="DO75" s="120"/>
      <c r="DP75" s="56"/>
      <c r="DQ75" s="485"/>
      <c r="DR75" s="494"/>
      <c r="DS75" s="121">
        <v>0</v>
      </c>
      <c r="DT75" s="120"/>
      <c r="DU75" s="56"/>
      <c r="DV75" s="485"/>
      <c r="DW75" s="494"/>
      <c r="DX75" s="121">
        <v>0</v>
      </c>
      <c r="DY75" s="120"/>
      <c r="DZ75" s="56"/>
      <c r="EA75" s="485"/>
      <c r="EB75" s="494"/>
      <c r="EC75" s="121">
        <v>0</v>
      </c>
      <c r="ED75" s="120"/>
      <c r="EE75" s="56"/>
      <c r="EF75" s="485"/>
      <c r="EG75" s="494"/>
      <c r="EH75" s="121">
        <v>0</v>
      </c>
      <c r="EI75" s="120"/>
      <c r="EJ75" s="56"/>
      <c r="EK75" s="144"/>
    </row>
    <row r="76" spans="4:141" ht="12.75" hidden="1" customHeight="1" x14ac:dyDescent="0.3">
      <c r="D76" s="144"/>
      <c r="E76" s="400"/>
      <c r="G76" s="56"/>
      <c r="H76" s="56"/>
      <c r="I76" s="56"/>
      <c r="J76" s="485"/>
      <c r="K76" s="56"/>
      <c r="L76" s="56"/>
      <c r="M76" s="56"/>
      <c r="N76" s="56"/>
      <c r="O76" s="485"/>
      <c r="P76" s="56"/>
      <c r="Q76" s="56"/>
      <c r="R76" s="56"/>
      <c r="S76" s="56"/>
      <c r="T76" s="485"/>
      <c r="U76" s="56"/>
      <c r="V76" s="56"/>
      <c r="W76" s="56"/>
      <c r="X76" s="56"/>
      <c r="Y76" s="485"/>
      <c r="Z76" s="56"/>
      <c r="AA76" s="56"/>
      <c r="AB76" s="56"/>
      <c r="AC76" s="56"/>
      <c r="AD76" s="485"/>
      <c r="AE76" s="56"/>
      <c r="AF76" s="56"/>
      <c r="AG76" s="56"/>
      <c r="AH76" s="56"/>
      <c r="AI76" s="485"/>
      <c r="AJ76" s="56"/>
      <c r="AK76" s="56"/>
      <c r="AL76" s="56"/>
      <c r="AM76" s="56"/>
      <c r="AN76" s="485"/>
      <c r="AO76" s="56"/>
      <c r="AP76" s="56"/>
      <c r="AQ76" s="56"/>
      <c r="AR76" s="56"/>
      <c r="AS76" s="485"/>
      <c r="AT76" s="56"/>
      <c r="AU76" s="56"/>
      <c r="AV76" s="56"/>
      <c r="AW76" s="56"/>
      <c r="AX76" s="485"/>
      <c r="AY76" s="56"/>
      <c r="AZ76" s="56"/>
      <c r="BA76" s="56"/>
      <c r="BB76" s="56"/>
      <c r="BC76" s="485"/>
      <c r="BD76" s="56"/>
      <c r="BE76" s="56"/>
      <c r="BF76" s="56"/>
      <c r="BG76" s="56"/>
      <c r="BH76" s="485"/>
      <c r="BI76" s="56"/>
      <c r="BJ76" s="56"/>
      <c r="BK76" s="56"/>
      <c r="BL76" s="56"/>
      <c r="BM76" s="485"/>
      <c r="BN76" s="56"/>
      <c r="BO76" s="56"/>
      <c r="BP76" s="56"/>
      <c r="BQ76" s="56"/>
      <c r="BR76" s="485"/>
      <c r="BS76" s="56"/>
      <c r="BT76" s="56"/>
      <c r="BU76" s="56"/>
      <c r="BV76" s="56"/>
      <c r="BW76" s="56"/>
      <c r="BX76" s="485"/>
      <c r="BY76" s="56"/>
      <c r="BZ76" s="56"/>
      <c r="CA76" s="56"/>
      <c r="CB76" s="56"/>
      <c r="CC76" s="485"/>
      <c r="CD76" s="56"/>
      <c r="CE76" s="56"/>
      <c r="CF76" s="56"/>
      <c r="CG76" s="56"/>
      <c r="CH76" s="485"/>
      <c r="CI76" s="56"/>
      <c r="CJ76" s="56"/>
      <c r="CK76" s="56"/>
      <c r="CL76" s="56"/>
      <c r="CM76" s="485"/>
      <c r="CN76" s="56"/>
      <c r="CO76" s="56"/>
      <c r="CP76" s="56"/>
      <c r="CQ76" s="56"/>
      <c r="CR76" s="485"/>
      <c r="CS76" s="56"/>
      <c r="CT76" s="56"/>
      <c r="CU76" s="56"/>
      <c r="CV76" s="56"/>
      <c r="CW76" s="485"/>
      <c r="CX76" s="56"/>
      <c r="CY76" s="56"/>
      <c r="CZ76" s="56"/>
      <c r="DA76" s="56"/>
      <c r="DB76" s="485"/>
      <c r="DC76" s="56"/>
      <c r="DD76" s="56"/>
      <c r="DE76" s="56"/>
      <c r="DF76" s="56"/>
      <c r="DG76" s="485"/>
      <c r="DH76" s="56"/>
      <c r="DI76" s="56"/>
      <c r="DJ76" s="56"/>
      <c r="DK76" s="56"/>
      <c r="DL76" s="485"/>
      <c r="DM76" s="56"/>
      <c r="DN76" s="56"/>
      <c r="DO76" s="56"/>
      <c r="DP76" s="56"/>
      <c r="DQ76" s="485"/>
      <c r="DR76" s="56"/>
      <c r="DS76" s="56"/>
      <c r="DT76" s="56"/>
      <c r="DU76" s="56"/>
      <c r="DV76" s="485"/>
      <c r="DW76" s="56"/>
      <c r="DX76" s="56"/>
      <c r="DY76" s="56"/>
      <c r="DZ76" s="56"/>
      <c r="EA76" s="485"/>
      <c r="EB76" s="56"/>
      <c r="EC76" s="56"/>
      <c r="ED76" s="56"/>
      <c r="EE76" s="56"/>
      <c r="EF76" s="485"/>
      <c r="EG76" s="56"/>
      <c r="EH76" s="56"/>
      <c r="EI76" s="56"/>
      <c r="EJ76" s="56"/>
      <c r="EK76" s="144"/>
    </row>
    <row r="77" spans="4:141" ht="12.75" hidden="1" customHeight="1" x14ac:dyDescent="0.3">
      <c r="D77" s="144" t="s">
        <v>494</v>
      </c>
      <c r="E77" s="400"/>
      <c r="G77" s="56">
        <v>0</v>
      </c>
      <c r="H77" s="56"/>
      <c r="I77" s="56"/>
      <c r="J77" s="485"/>
      <c r="K77" s="56"/>
      <c r="L77" s="56">
        <v>0</v>
      </c>
      <c r="M77" s="56"/>
      <c r="N77" s="56"/>
      <c r="O77" s="485"/>
      <c r="P77" s="56"/>
      <c r="Q77" s="56">
        <v>0</v>
      </c>
      <c r="R77" s="56"/>
      <c r="S77" s="56"/>
      <c r="T77" s="485"/>
      <c r="U77" s="56"/>
      <c r="V77" s="56">
        <v>0</v>
      </c>
      <c r="W77" s="56"/>
      <c r="X77" s="56"/>
      <c r="Y77" s="485"/>
      <c r="Z77" s="56"/>
      <c r="AA77" s="56">
        <v>0</v>
      </c>
      <c r="AB77" s="56"/>
      <c r="AC77" s="56"/>
      <c r="AD77" s="485"/>
      <c r="AE77" s="56"/>
      <c r="AF77" s="56">
        <v>0</v>
      </c>
      <c r="AG77" s="56"/>
      <c r="AH77" s="56"/>
      <c r="AI77" s="485"/>
      <c r="AJ77" s="56"/>
      <c r="AK77" s="56">
        <v>0</v>
      </c>
      <c r="AL77" s="56"/>
      <c r="AM77" s="56"/>
      <c r="AN77" s="485"/>
      <c r="AO77" s="56"/>
      <c r="AP77" s="56">
        <v>0</v>
      </c>
      <c r="AQ77" s="56"/>
      <c r="AR77" s="56"/>
      <c r="AS77" s="485"/>
      <c r="AT77" s="56"/>
      <c r="AU77" s="56">
        <v>0</v>
      </c>
      <c r="AV77" s="56"/>
      <c r="AW77" s="56"/>
      <c r="AX77" s="485"/>
      <c r="AY77" s="56"/>
      <c r="AZ77" s="56">
        <v>0</v>
      </c>
      <c r="BA77" s="56"/>
      <c r="BB77" s="56"/>
      <c r="BC77" s="485"/>
      <c r="BD77" s="56"/>
      <c r="BE77" s="56">
        <v>0</v>
      </c>
      <c r="BF77" s="56"/>
      <c r="BG77" s="56"/>
      <c r="BH77" s="485"/>
      <c r="BI77" s="56"/>
      <c r="BJ77" s="56">
        <v>0</v>
      </c>
      <c r="BK77" s="56"/>
      <c r="BL77" s="56"/>
      <c r="BM77" s="485"/>
      <c r="BN77" s="56"/>
      <c r="BO77" s="56">
        <v>0</v>
      </c>
      <c r="BP77" s="56"/>
      <c r="BQ77" s="56"/>
      <c r="BR77" s="485"/>
      <c r="BS77" s="56"/>
      <c r="BT77" s="56">
        <v>0</v>
      </c>
      <c r="BU77" s="56"/>
      <c r="BV77" s="56"/>
      <c r="BW77" s="56"/>
      <c r="BX77" s="485"/>
      <c r="BY77" s="56"/>
      <c r="BZ77" s="56">
        <v>0</v>
      </c>
      <c r="CA77" s="56"/>
      <c r="CB77" s="56"/>
      <c r="CC77" s="485"/>
      <c r="CD77" s="56"/>
      <c r="CE77" s="56">
        <v>0</v>
      </c>
      <c r="CF77" s="56"/>
      <c r="CG77" s="56"/>
      <c r="CH77" s="485"/>
      <c r="CI77" s="56"/>
      <c r="CJ77" s="56">
        <v>0</v>
      </c>
      <c r="CK77" s="56"/>
      <c r="CL77" s="56"/>
      <c r="CM77" s="485"/>
      <c r="CN77" s="56"/>
      <c r="CO77" s="56">
        <v>0</v>
      </c>
      <c r="CP77" s="56"/>
      <c r="CQ77" s="56"/>
      <c r="CR77" s="485"/>
      <c r="CS77" s="56"/>
      <c r="CT77" s="56">
        <v>0</v>
      </c>
      <c r="CU77" s="56"/>
      <c r="CV77" s="56"/>
      <c r="CW77" s="485"/>
      <c r="CX77" s="56"/>
      <c r="CY77" s="56">
        <v>0</v>
      </c>
      <c r="CZ77" s="56"/>
      <c r="DA77" s="56"/>
      <c r="DB77" s="485"/>
      <c r="DC77" s="56"/>
      <c r="DD77" s="56">
        <v>0</v>
      </c>
      <c r="DE77" s="56"/>
      <c r="DF77" s="56"/>
      <c r="DG77" s="485"/>
      <c r="DH77" s="56"/>
      <c r="DI77" s="56">
        <v>0</v>
      </c>
      <c r="DJ77" s="56"/>
      <c r="DK77" s="56"/>
      <c r="DL77" s="485"/>
      <c r="DM77" s="56"/>
      <c r="DN77" s="56">
        <v>0</v>
      </c>
      <c r="DO77" s="56"/>
      <c r="DP77" s="56"/>
      <c r="DQ77" s="485"/>
      <c r="DR77" s="56"/>
      <c r="DS77" s="56">
        <v>0</v>
      </c>
      <c r="DT77" s="56"/>
      <c r="DU77" s="56"/>
      <c r="DV77" s="485"/>
      <c r="DW77" s="56"/>
      <c r="DX77" s="56">
        <v>0</v>
      </c>
      <c r="DY77" s="56"/>
      <c r="DZ77" s="56"/>
      <c r="EA77" s="485"/>
      <c r="EB77" s="56"/>
      <c r="EC77" s="56">
        <v>0</v>
      </c>
      <c r="ED77" s="56"/>
      <c r="EE77" s="56"/>
      <c r="EF77" s="485"/>
      <c r="EG77" s="56"/>
      <c r="EH77" s="56">
        <v>0</v>
      </c>
      <c r="EI77" s="56"/>
      <c r="EJ77" s="56"/>
      <c r="EK77" s="144"/>
    </row>
    <row r="78" spans="4:141" ht="12.75" hidden="1" customHeight="1" x14ac:dyDescent="0.3">
      <c r="D78" s="144" t="s">
        <v>362</v>
      </c>
      <c r="E78" s="400"/>
      <c r="F78" s="406"/>
      <c r="G78" s="483">
        <v>0</v>
      </c>
      <c r="H78" s="484"/>
      <c r="I78" s="56"/>
      <c r="J78" s="485"/>
      <c r="K78" s="486"/>
      <c r="L78" s="483">
        <v>0</v>
      </c>
      <c r="M78" s="484"/>
      <c r="N78" s="56"/>
      <c r="O78" s="485"/>
      <c r="P78" s="486"/>
      <c r="Q78" s="483">
        <v>0</v>
      </c>
      <c r="R78" s="484"/>
      <c r="S78" s="56"/>
      <c r="T78" s="485"/>
      <c r="U78" s="486"/>
      <c r="V78" s="483">
        <v>0</v>
      </c>
      <c r="W78" s="484"/>
      <c r="X78" s="56"/>
      <c r="Y78" s="485"/>
      <c r="Z78" s="486"/>
      <c r="AA78" s="483">
        <v>0</v>
      </c>
      <c r="AB78" s="484"/>
      <c r="AC78" s="56"/>
      <c r="AD78" s="485"/>
      <c r="AE78" s="486"/>
      <c r="AF78" s="483">
        <v>0</v>
      </c>
      <c r="AG78" s="484"/>
      <c r="AH78" s="56"/>
      <c r="AI78" s="485"/>
      <c r="AJ78" s="486"/>
      <c r="AK78" s="483">
        <v>0</v>
      </c>
      <c r="AL78" s="484"/>
      <c r="AM78" s="56"/>
      <c r="AN78" s="485"/>
      <c r="AO78" s="486"/>
      <c r="AP78" s="483">
        <v>0</v>
      </c>
      <c r="AQ78" s="484"/>
      <c r="AR78" s="56"/>
      <c r="AS78" s="485"/>
      <c r="AT78" s="486"/>
      <c r="AU78" s="483">
        <v>0</v>
      </c>
      <c r="AV78" s="484"/>
      <c r="AW78" s="56"/>
      <c r="AX78" s="485"/>
      <c r="AY78" s="486"/>
      <c r="AZ78" s="483">
        <v>0</v>
      </c>
      <c r="BA78" s="484"/>
      <c r="BB78" s="56"/>
      <c r="BC78" s="485"/>
      <c r="BD78" s="486"/>
      <c r="BE78" s="483">
        <v>0</v>
      </c>
      <c r="BF78" s="484"/>
      <c r="BG78" s="56"/>
      <c r="BH78" s="485"/>
      <c r="BI78" s="486"/>
      <c r="BJ78" s="483">
        <v>0</v>
      </c>
      <c r="BK78" s="484"/>
      <c r="BL78" s="56"/>
      <c r="BM78" s="485"/>
      <c r="BN78" s="486"/>
      <c r="BO78" s="483">
        <v>0</v>
      </c>
      <c r="BP78" s="484"/>
      <c r="BQ78" s="56"/>
      <c r="BR78" s="485"/>
      <c r="BS78" s="486"/>
      <c r="BT78" s="483">
        <v>0</v>
      </c>
      <c r="BU78" s="484"/>
      <c r="BV78" s="56"/>
      <c r="BW78" s="56"/>
      <c r="BX78" s="485"/>
      <c r="BY78" s="486"/>
      <c r="BZ78" s="483">
        <v>0</v>
      </c>
      <c r="CA78" s="484"/>
      <c r="CB78" s="56"/>
      <c r="CC78" s="485"/>
      <c r="CD78" s="486"/>
      <c r="CE78" s="483">
        <v>0</v>
      </c>
      <c r="CF78" s="484"/>
      <c r="CG78" s="56"/>
      <c r="CH78" s="485"/>
      <c r="CI78" s="486"/>
      <c r="CJ78" s="483">
        <v>0</v>
      </c>
      <c r="CK78" s="484"/>
      <c r="CL78" s="56"/>
      <c r="CM78" s="485"/>
      <c r="CN78" s="486"/>
      <c r="CO78" s="483">
        <v>0</v>
      </c>
      <c r="CP78" s="484"/>
      <c r="CQ78" s="56"/>
      <c r="CR78" s="485"/>
      <c r="CS78" s="486"/>
      <c r="CT78" s="483">
        <v>0</v>
      </c>
      <c r="CU78" s="484"/>
      <c r="CV78" s="56"/>
      <c r="CW78" s="485"/>
      <c r="CX78" s="486"/>
      <c r="CY78" s="483">
        <v>0</v>
      </c>
      <c r="CZ78" s="484"/>
      <c r="DA78" s="56"/>
      <c r="DB78" s="485"/>
      <c r="DC78" s="486"/>
      <c r="DD78" s="483">
        <v>0</v>
      </c>
      <c r="DE78" s="484"/>
      <c r="DF78" s="56"/>
      <c r="DG78" s="485"/>
      <c r="DH78" s="486"/>
      <c r="DI78" s="483">
        <v>0</v>
      </c>
      <c r="DJ78" s="484"/>
      <c r="DK78" s="56"/>
      <c r="DL78" s="485"/>
      <c r="DM78" s="486"/>
      <c r="DN78" s="483">
        <v>0</v>
      </c>
      <c r="DO78" s="484"/>
      <c r="DP78" s="56"/>
      <c r="DQ78" s="485"/>
      <c r="DR78" s="486"/>
      <c r="DS78" s="483">
        <v>0</v>
      </c>
      <c r="DT78" s="484"/>
      <c r="DU78" s="56"/>
      <c r="DV78" s="485"/>
      <c r="DW78" s="486"/>
      <c r="DX78" s="483">
        <v>0</v>
      </c>
      <c r="DY78" s="484"/>
      <c r="DZ78" s="56"/>
      <c r="EA78" s="485"/>
      <c r="EB78" s="486"/>
      <c r="EC78" s="483">
        <v>0</v>
      </c>
      <c r="ED78" s="484"/>
      <c r="EE78" s="56"/>
      <c r="EF78" s="485"/>
      <c r="EG78" s="486"/>
      <c r="EH78" s="483">
        <v>0</v>
      </c>
      <c r="EI78" s="484"/>
      <c r="EJ78" s="56"/>
      <c r="EK78" s="144"/>
    </row>
    <row r="79" spans="4:141" ht="12.75" hidden="1" customHeight="1" x14ac:dyDescent="0.3">
      <c r="D79" s="144" t="s">
        <v>365</v>
      </c>
      <c r="E79" s="400"/>
      <c r="F79" s="400"/>
      <c r="G79" s="56">
        <v>0</v>
      </c>
      <c r="H79" s="55"/>
      <c r="I79" s="56"/>
      <c r="J79" s="485"/>
      <c r="K79" s="485"/>
      <c r="L79" s="56">
        <v>0</v>
      </c>
      <c r="M79" s="55"/>
      <c r="N79" s="56"/>
      <c r="O79" s="485"/>
      <c r="P79" s="485"/>
      <c r="Q79" s="56">
        <v>0</v>
      </c>
      <c r="R79" s="55"/>
      <c r="S79" s="56"/>
      <c r="T79" s="485"/>
      <c r="U79" s="485"/>
      <c r="V79" s="56">
        <v>0</v>
      </c>
      <c r="W79" s="55"/>
      <c r="X79" s="56"/>
      <c r="Y79" s="485"/>
      <c r="Z79" s="485"/>
      <c r="AA79" s="56">
        <v>0</v>
      </c>
      <c r="AB79" s="55"/>
      <c r="AC79" s="56"/>
      <c r="AD79" s="485"/>
      <c r="AE79" s="485"/>
      <c r="AF79" s="56">
        <v>0</v>
      </c>
      <c r="AG79" s="55"/>
      <c r="AH79" s="56"/>
      <c r="AI79" s="485"/>
      <c r="AJ79" s="485"/>
      <c r="AK79" s="56">
        <v>0</v>
      </c>
      <c r="AL79" s="55"/>
      <c r="AM79" s="56"/>
      <c r="AN79" s="485"/>
      <c r="AO79" s="485"/>
      <c r="AP79" s="56">
        <v>0</v>
      </c>
      <c r="AQ79" s="55"/>
      <c r="AR79" s="56"/>
      <c r="AS79" s="485"/>
      <c r="AT79" s="485"/>
      <c r="AU79" s="56">
        <v>0</v>
      </c>
      <c r="AV79" s="55"/>
      <c r="AW79" s="56"/>
      <c r="AX79" s="485"/>
      <c r="AY79" s="485"/>
      <c r="AZ79" s="56">
        <v>0</v>
      </c>
      <c r="BA79" s="55"/>
      <c r="BB79" s="56"/>
      <c r="BC79" s="485"/>
      <c r="BD79" s="485"/>
      <c r="BE79" s="56">
        <v>0</v>
      </c>
      <c r="BF79" s="55"/>
      <c r="BG79" s="56"/>
      <c r="BH79" s="485"/>
      <c r="BI79" s="485"/>
      <c r="BJ79" s="56">
        <v>0</v>
      </c>
      <c r="BK79" s="55"/>
      <c r="BL79" s="56"/>
      <c r="BM79" s="485"/>
      <c r="BN79" s="485"/>
      <c r="BO79" s="56">
        <v>0</v>
      </c>
      <c r="BP79" s="55"/>
      <c r="BQ79" s="56"/>
      <c r="BR79" s="485"/>
      <c r="BS79" s="485"/>
      <c r="BT79" s="56">
        <v>0</v>
      </c>
      <c r="BU79" s="55"/>
      <c r="BV79" s="56"/>
      <c r="BW79" s="56"/>
      <c r="BX79" s="485"/>
      <c r="BY79" s="485"/>
      <c r="BZ79" s="56">
        <v>0</v>
      </c>
      <c r="CA79" s="55"/>
      <c r="CB79" s="56"/>
      <c r="CC79" s="485"/>
      <c r="CD79" s="485"/>
      <c r="CE79" s="56">
        <v>0</v>
      </c>
      <c r="CF79" s="55"/>
      <c r="CG79" s="56"/>
      <c r="CH79" s="485"/>
      <c r="CI79" s="485"/>
      <c r="CJ79" s="56">
        <v>0</v>
      </c>
      <c r="CK79" s="55"/>
      <c r="CL79" s="56"/>
      <c r="CM79" s="485"/>
      <c r="CN79" s="485"/>
      <c r="CO79" s="56">
        <v>0</v>
      </c>
      <c r="CP79" s="55"/>
      <c r="CQ79" s="56"/>
      <c r="CR79" s="485"/>
      <c r="CS79" s="485"/>
      <c r="CT79" s="56">
        <v>0</v>
      </c>
      <c r="CU79" s="55"/>
      <c r="CV79" s="56"/>
      <c r="CW79" s="485"/>
      <c r="CX79" s="485"/>
      <c r="CY79" s="56">
        <v>0</v>
      </c>
      <c r="CZ79" s="55"/>
      <c r="DA79" s="56"/>
      <c r="DB79" s="485"/>
      <c r="DC79" s="485"/>
      <c r="DD79" s="56">
        <v>0</v>
      </c>
      <c r="DE79" s="55"/>
      <c r="DF79" s="56"/>
      <c r="DG79" s="485"/>
      <c r="DH79" s="485"/>
      <c r="DI79" s="56">
        <v>0</v>
      </c>
      <c r="DJ79" s="55"/>
      <c r="DK79" s="56"/>
      <c r="DL79" s="485"/>
      <c r="DM79" s="485"/>
      <c r="DN79" s="56">
        <v>0</v>
      </c>
      <c r="DO79" s="55"/>
      <c r="DP79" s="56"/>
      <c r="DQ79" s="485"/>
      <c r="DR79" s="485"/>
      <c r="DS79" s="56">
        <v>0</v>
      </c>
      <c r="DT79" s="55"/>
      <c r="DU79" s="56"/>
      <c r="DV79" s="485"/>
      <c r="DW79" s="485"/>
      <c r="DX79" s="56">
        <v>0</v>
      </c>
      <c r="DY79" s="55"/>
      <c r="DZ79" s="56"/>
      <c r="EA79" s="485"/>
      <c r="EB79" s="485"/>
      <c r="EC79" s="56">
        <v>0</v>
      </c>
      <c r="ED79" s="55"/>
      <c r="EE79" s="56"/>
      <c r="EF79" s="485"/>
      <c r="EG79" s="485"/>
      <c r="EH79" s="56">
        <v>0</v>
      </c>
      <c r="EI79" s="55"/>
      <c r="EJ79" s="56"/>
      <c r="EK79" s="144"/>
    </row>
    <row r="80" spans="4:141" ht="12.75" hidden="1" customHeight="1" x14ac:dyDescent="0.3">
      <c r="D80" s="144" t="s">
        <v>382</v>
      </c>
      <c r="E80" s="400"/>
      <c r="F80" s="420"/>
      <c r="G80" s="121">
        <v>0</v>
      </c>
      <c r="H80" s="120"/>
      <c r="I80" s="56"/>
      <c r="J80" s="485"/>
      <c r="K80" s="494"/>
      <c r="L80" s="121">
        <v>0</v>
      </c>
      <c r="M80" s="120"/>
      <c r="N80" s="56"/>
      <c r="O80" s="485"/>
      <c r="P80" s="494"/>
      <c r="Q80" s="121">
        <v>0</v>
      </c>
      <c r="R80" s="120"/>
      <c r="S80" s="56"/>
      <c r="T80" s="485"/>
      <c r="U80" s="494"/>
      <c r="V80" s="121">
        <v>0</v>
      </c>
      <c r="W80" s="120"/>
      <c r="X80" s="56"/>
      <c r="Y80" s="485"/>
      <c r="Z80" s="494"/>
      <c r="AA80" s="121">
        <v>0</v>
      </c>
      <c r="AB80" s="120"/>
      <c r="AC80" s="56"/>
      <c r="AD80" s="485"/>
      <c r="AE80" s="494"/>
      <c r="AF80" s="121">
        <v>0</v>
      </c>
      <c r="AG80" s="120"/>
      <c r="AH80" s="56"/>
      <c r="AI80" s="485"/>
      <c r="AJ80" s="494"/>
      <c r="AK80" s="121">
        <v>0</v>
      </c>
      <c r="AL80" s="120"/>
      <c r="AM80" s="56"/>
      <c r="AN80" s="485"/>
      <c r="AO80" s="494"/>
      <c r="AP80" s="121">
        <v>0</v>
      </c>
      <c r="AQ80" s="120"/>
      <c r="AR80" s="56"/>
      <c r="AS80" s="485"/>
      <c r="AT80" s="494"/>
      <c r="AU80" s="121">
        <v>0</v>
      </c>
      <c r="AV80" s="120"/>
      <c r="AW80" s="56"/>
      <c r="AX80" s="485"/>
      <c r="AY80" s="494"/>
      <c r="AZ80" s="121">
        <v>0</v>
      </c>
      <c r="BA80" s="120"/>
      <c r="BB80" s="56"/>
      <c r="BC80" s="485"/>
      <c r="BD80" s="494"/>
      <c r="BE80" s="121">
        <v>0</v>
      </c>
      <c r="BF80" s="120"/>
      <c r="BG80" s="56"/>
      <c r="BH80" s="485"/>
      <c r="BI80" s="494"/>
      <c r="BJ80" s="121">
        <v>0</v>
      </c>
      <c r="BK80" s="120"/>
      <c r="BL80" s="56"/>
      <c r="BM80" s="485"/>
      <c r="BN80" s="494"/>
      <c r="BO80" s="121">
        <v>0</v>
      </c>
      <c r="BP80" s="120"/>
      <c r="BQ80" s="56"/>
      <c r="BR80" s="485"/>
      <c r="BS80" s="494"/>
      <c r="BT80" s="121">
        <v>0</v>
      </c>
      <c r="BU80" s="120"/>
      <c r="BV80" s="56"/>
      <c r="BW80" s="56"/>
      <c r="BX80" s="485"/>
      <c r="BY80" s="494"/>
      <c r="BZ80" s="121">
        <v>0</v>
      </c>
      <c r="CA80" s="120"/>
      <c r="CB80" s="56"/>
      <c r="CC80" s="485"/>
      <c r="CD80" s="494"/>
      <c r="CE80" s="121">
        <v>0</v>
      </c>
      <c r="CF80" s="120"/>
      <c r="CG80" s="56"/>
      <c r="CH80" s="485"/>
      <c r="CI80" s="494"/>
      <c r="CJ80" s="121">
        <v>0</v>
      </c>
      <c r="CK80" s="120"/>
      <c r="CL80" s="56"/>
      <c r="CM80" s="485"/>
      <c r="CN80" s="494"/>
      <c r="CO80" s="121">
        <v>0</v>
      </c>
      <c r="CP80" s="120"/>
      <c r="CQ80" s="56"/>
      <c r="CR80" s="485"/>
      <c r="CS80" s="494"/>
      <c r="CT80" s="121">
        <v>0</v>
      </c>
      <c r="CU80" s="120"/>
      <c r="CV80" s="56"/>
      <c r="CW80" s="485"/>
      <c r="CX80" s="494"/>
      <c r="CY80" s="121">
        <v>0</v>
      </c>
      <c r="CZ80" s="120"/>
      <c r="DA80" s="56"/>
      <c r="DB80" s="485"/>
      <c r="DC80" s="494"/>
      <c r="DD80" s="121">
        <v>0</v>
      </c>
      <c r="DE80" s="120"/>
      <c r="DF80" s="56"/>
      <c r="DG80" s="485"/>
      <c r="DH80" s="494"/>
      <c r="DI80" s="121">
        <v>0</v>
      </c>
      <c r="DJ80" s="120"/>
      <c r="DK80" s="56"/>
      <c r="DL80" s="485"/>
      <c r="DM80" s="494"/>
      <c r="DN80" s="121">
        <v>0</v>
      </c>
      <c r="DO80" s="120"/>
      <c r="DP80" s="56"/>
      <c r="DQ80" s="485"/>
      <c r="DR80" s="494"/>
      <c r="DS80" s="121">
        <v>0</v>
      </c>
      <c r="DT80" s="120"/>
      <c r="DU80" s="56"/>
      <c r="DV80" s="485"/>
      <c r="DW80" s="494"/>
      <c r="DX80" s="121">
        <v>0</v>
      </c>
      <c r="DY80" s="120"/>
      <c r="DZ80" s="56"/>
      <c r="EA80" s="485"/>
      <c r="EB80" s="494"/>
      <c r="EC80" s="121">
        <v>0</v>
      </c>
      <c r="ED80" s="120"/>
      <c r="EE80" s="56"/>
      <c r="EF80" s="485"/>
      <c r="EG80" s="494"/>
      <c r="EH80" s="121">
        <v>0</v>
      </c>
      <c r="EI80" s="120"/>
      <c r="EJ80" s="56"/>
      <c r="EK80" s="144"/>
    </row>
    <row r="81" spans="4:141" ht="12.75" customHeight="1" x14ac:dyDescent="0.3">
      <c r="D81" s="144"/>
      <c r="E81" s="400"/>
      <c r="G81" s="56"/>
      <c r="H81" s="56"/>
      <c r="I81" s="56"/>
      <c r="J81" s="485"/>
      <c r="K81" s="56"/>
      <c r="L81" s="56"/>
      <c r="M81" s="56"/>
      <c r="N81" s="56"/>
      <c r="O81" s="485"/>
      <c r="P81" s="56"/>
      <c r="Q81" s="56"/>
      <c r="R81" s="56"/>
      <c r="S81" s="56"/>
      <c r="T81" s="485"/>
      <c r="U81" s="56"/>
      <c r="V81" s="56"/>
      <c r="W81" s="56"/>
      <c r="X81" s="56"/>
      <c r="Y81" s="485"/>
      <c r="Z81" s="56"/>
      <c r="AA81" s="56"/>
      <c r="AB81" s="56"/>
      <c r="AC81" s="56"/>
      <c r="AD81" s="485"/>
      <c r="AE81" s="56"/>
      <c r="AF81" s="56"/>
      <c r="AG81" s="56"/>
      <c r="AH81" s="56"/>
      <c r="AI81" s="485"/>
      <c r="AJ81" s="56"/>
      <c r="AK81" s="56"/>
      <c r="AL81" s="56"/>
      <c r="AM81" s="56"/>
      <c r="AN81" s="485"/>
      <c r="AO81" s="56"/>
      <c r="AP81" s="56"/>
      <c r="AQ81" s="56"/>
      <c r="AR81" s="56"/>
      <c r="AS81" s="485"/>
      <c r="AT81" s="56"/>
      <c r="AU81" s="56"/>
      <c r="AV81" s="56"/>
      <c r="AW81" s="56"/>
      <c r="AX81" s="485"/>
      <c r="AY81" s="56"/>
      <c r="AZ81" s="56"/>
      <c r="BA81" s="56"/>
      <c r="BB81" s="56"/>
      <c r="BC81" s="485"/>
      <c r="BD81" s="56"/>
      <c r="BE81" s="56"/>
      <c r="BF81" s="56"/>
      <c r="BG81" s="56"/>
      <c r="BH81" s="485"/>
      <c r="BI81" s="56"/>
      <c r="BJ81" s="56"/>
      <c r="BK81" s="56"/>
      <c r="BL81" s="56"/>
      <c r="BM81" s="485"/>
      <c r="BN81" s="56"/>
      <c r="BO81" s="56"/>
      <c r="BP81" s="56"/>
      <c r="BQ81" s="56"/>
      <c r="BR81" s="485"/>
      <c r="BS81" s="56"/>
      <c r="BT81" s="56"/>
      <c r="BU81" s="56"/>
      <c r="BV81" s="56"/>
      <c r="BW81" s="56"/>
      <c r="BX81" s="485"/>
      <c r="BY81" s="56"/>
      <c r="BZ81" s="56"/>
      <c r="CA81" s="56"/>
      <c r="CB81" s="56"/>
      <c r="CC81" s="485"/>
      <c r="CD81" s="56"/>
      <c r="CE81" s="56"/>
      <c r="CF81" s="56"/>
      <c r="CG81" s="56"/>
      <c r="CH81" s="485"/>
      <c r="CI81" s="56"/>
      <c r="CJ81" s="56"/>
      <c r="CK81" s="56"/>
      <c r="CL81" s="56"/>
      <c r="CM81" s="485"/>
      <c r="CN81" s="56"/>
      <c r="CO81" s="56"/>
      <c r="CP81" s="56"/>
      <c r="CQ81" s="56"/>
      <c r="CR81" s="485"/>
      <c r="CS81" s="56"/>
      <c r="CT81" s="56"/>
      <c r="CU81" s="56"/>
      <c r="CV81" s="56"/>
      <c r="CW81" s="485"/>
      <c r="CX81" s="56"/>
      <c r="CY81" s="56"/>
      <c r="CZ81" s="56"/>
      <c r="DA81" s="56"/>
      <c r="DB81" s="485"/>
      <c r="DC81" s="56"/>
      <c r="DD81" s="56"/>
      <c r="DE81" s="56"/>
      <c r="DF81" s="56"/>
      <c r="DG81" s="485"/>
      <c r="DH81" s="56"/>
      <c r="DI81" s="56"/>
      <c r="DJ81" s="56"/>
      <c r="DK81" s="56"/>
      <c r="DL81" s="485"/>
      <c r="DM81" s="56"/>
      <c r="DN81" s="56"/>
      <c r="DO81" s="56"/>
      <c r="DP81" s="56"/>
      <c r="DQ81" s="485"/>
      <c r="DR81" s="56"/>
      <c r="DS81" s="56"/>
      <c r="DT81" s="56"/>
      <c r="DU81" s="56"/>
      <c r="DV81" s="485"/>
      <c r="DW81" s="56"/>
      <c r="DX81" s="56"/>
      <c r="DY81" s="56"/>
      <c r="DZ81" s="56"/>
      <c r="EA81" s="485"/>
      <c r="EB81" s="56"/>
      <c r="EC81" s="56"/>
      <c r="ED81" s="56"/>
      <c r="EE81" s="56"/>
      <c r="EF81" s="485"/>
      <c r="EG81" s="56"/>
      <c r="EH81" s="56"/>
      <c r="EI81" s="56"/>
      <c r="EJ81" s="56"/>
      <c r="EK81" s="144"/>
    </row>
    <row r="82" spans="4:141" ht="12.75" customHeight="1" x14ac:dyDescent="0.3">
      <c r="D82" s="144" t="s">
        <v>495</v>
      </c>
      <c r="E82" s="400"/>
      <c r="G82" s="56">
        <v>0</v>
      </c>
      <c r="H82" s="56"/>
      <c r="I82" s="56"/>
      <c r="J82" s="485"/>
      <c r="K82" s="56"/>
      <c r="L82" s="56">
        <v>0</v>
      </c>
      <c r="M82" s="56"/>
      <c r="N82" s="56"/>
      <c r="O82" s="485"/>
      <c r="P82" s="56"/>
      <c r="Q82" s="56">
        <v>0</v>
      </c>
      <c r="R82" s="56"/>
      <c r="S82" s="56"/>
      <c r="T82" s="485"/>
      <c r="U82" s="56"/>
      <c r="V82" s="56">
        <v>0</v>
      </c>
      <c r="W82" s="56"/>
      <c r="X82" s="56"/>
      <c r="Y82" s="485"/>
      <c r="Z82" s="56"/>
      <c r="AA82" s="56">
        <v>0</v>
      </c>
      <c r="AB82" s="56"/>
      <c r="AC82" s="56"/>
      <c r="AD82" s="485"/>
      <c r="AE82" s="56"/>
      <c r="AF82" s="56">
        <v>0</v>
      </c>
      <c r="AG82" s="56"/>
      <c r="AH82" s="56"/>
      <c r="AI82" s="485"/>
      <c r="AJ82" s="56"/>
      <c r="AK82" s="56">
        <v>0</v>
      </c>
      <c r="AL82" s="56"/>
      <c r="AM82" s="56"/>
      <c r="AN82" s="485"/>
      <c r="AO82" s="56"/>
      <c r="AP82" s="56">
        <v>0</v>
      </c>
      <c r="AQ82" s="56"/>
      <c r="AR82" s="56"/>
      <c r="AS82" s="485"/>
      <c r="AT82" s="56"/>
      <c r="AU82" s="56">
        <v>0</v>
      </c>
      <c r="AV82" s="56"/>
      <c r="AW82" s="56"/>
      <c r="AX82" s="485"/>
      <c r="AY82" s="56"/>
      <c r="AZ82" s="56">
        <v>0</v>
      </c>
      <c r="BA82" s="56"/>
      <c r="BB82" s="56"/>
      <c r="BC82" s="485"/>
      <c r="BD82" s="56"/>
      <c r="BE82" s="56">
        <v>0</v>
      </c>
      <c r="BF82" s="56"/>
      <c r="BG82" s="56"/>
      <c r="BH82" s="485"/>
      <c r="BI82" s="56"/>
      <c r="BJ82" s="56">
        <v>0</v>
      </c>
      <c r="BK82" s="56"/>
      <c r="BL82" s="56"/>
      <c r="BM82" s="485"/>
      <c r="BN82" s="56"/>
      <c r="BO82" s="56">
        <v>0</v>
      </c>
      <c r="BP82" s="56"/>
      <c r="BQ82" s="56"/>
      <c r="BR82" s="485"/>
      <c r="BS82" s="56"/>
      <c r="BT82" s="56">
        <v>0</v>
      </c>
      <c r="BU82" s="56"/>
      <c r="BV82" s="56"/>
      <c r="BW82" s="56"/>
      <c r="BX82" s="485"/>
      <c r="BY82" s="56"/>
      <c r="BZ82" s="56">
        <v>0</v>
      </c>
      <c r="CA82" s="56"/>
      <c r="CB82" s="56"/>
      <c r="CC82" s="485"/>
      <c r="CD82" s="56"/>
      <c r="CE82" s="56">
        <v>0</v>
      </c>
      <c r="CF82" s="56"/>
      <c r="CG82" s="56"/>
      <c r="CH82" s="485"/>
      <c r="CI82" s="56"/>
      <c r="CJ82" s="56">
        <v>0</v>
      </c>
      <c r="CK82" s="56"/>
      <c r="CL82" s="56"/>
      <c r="CM82" s="485"/>
      <c r="CN82" s="56"/>
      <c r="CO82" s="56">
        <v>0</v>
      </c>
      <c r="CP82" s="56"/>
      <c r="CQ82" s="56"/>
      <c r="CR82" s="485"/>
      <c r="CS82" s="56"/>
      <c r="CT82" s="56">
        <v>0</v>
      </c>
      <c r="CU82" s="56"/>
      <c r="CV82" s="56"/>
      <c r="CW82" s="485"/>
      <c r="CX82" s="56"/>
      <c r="CY82" s="56">
        <v>0</v>
      </c>
      <c r="CZ82" s="56"/>
      <c r="DA82" s="56"/>
      <c r="DB82" s="485"/>
      <c r="DC82" s="56"/>
      <c r="DD82" s="56">
        <v>0</v>
      </c>
      <c r="DE82" s="56"/>
      <c r="DF82" s="56"/>
      <c r="DG82" s="485"/>
      <c r="DH82" s="56"/>
      <c r="DI82" s="56">
        <v>36218200</v>
      </c>
      <c r="DJ82" s="56"/>
      <c r="DK82" s="56"/>
      <c r="DL82" s="485"/>
      <c r="DM82" s="56"/>
      <c r="DN82" s="56">
        <v>0</v>
      </c>
      <c r="DO82" s="56"/>
      <c r="DP82" s="56"/>
      <c r="DQ82" s="485"/>
      <c r="DR82" s="56"/>
      <c r="DS82" s="56">
        <v>0</v>
      </c>
      <c r="DT82" s="56"/>
      <c r="DU82" s="56"/>
      <c r="DV82" s="485"/>
      <c r="DW82" s="56"/>
      <c r="DX82" s="56">
        <v>0</v>
      </c>
      <c r="DY82" s="56"/>
      <c r="DZ82" s="56"/>
      <c r="EA82" s="485"/>
      <c r="EB82" s="56"/>
      <c r="EC82" s="56">
        <v>0</v>
      </c>
      <c r="ED82" s="56"/>
      <c r="EE82" s="56"/>
      <c r="EF82" s="485"/>
      <c r="EG82" s="56"/>
      <c r="EH82" s="56">
        <v>0</v>
      </c>
      <c r="EI82" s="56"/>
      <c r="EJ82" s="56"/>
      <c r="EK82" s="144"/>
    </row>
    <row r="83" spans="4:141" ht="12.75" customHeight="1" x14ac:dyDescent="0.3">
      <c r="D83" s="144" t="s">
        <v>362</v>
      </c>
      <c r="E83" s="400"/>
      <c r="F83" s="406"/>
      <c r="G83" s="483">
        <v>0</v>
      </c>
      <c r="H83" s="484"/>
      <c r="I83" s="56"/>
      <c r="J83" s="485"/>
      <c r="K83" s="486"/>
      <c r="L83" s="483">
        <v>0</v>
      </c>
      <c r="M83" s="484"/>
      <c r="N83" s="56"/>
      <c r="O83" s="485"/>
      <c r="P83" s="486"/>
      <c r="Q83" s="483">
        <v>0</v>
      </c>
      <c r="R83" s="484"/>
      <c r="S83" s="56"/>
      <c r="T83" s="485"/>
      <c r="U83" s="486"/>
      <c r="V83" s="483">
        <v>0</v>
      </c>
      <c r="W83" s="484"/>
      <c r="X83" s="56"/>
      <c r="Y83" s="485"/>
      <c r="Z83" s="486"/>
      <c r="AA83" s="483">
        <v>0</v>
      </c>
      <c r="AB83" s="484"/>
      <c r="AC83" s="56"/>
      <c r="AD83" s="485"/>
      <c r="AE83" s="486"/>
      <c r="AF83" s="483">
        <v>0</v>
      </c>
      <c r="AG83" s="484"/>
      <c r="AH83" s="56"/>
      <c r="AI83" s="485"/>
      <c r="AJ83" s="486"/>
      <c r="AK83" s="483">
        <v>0</v>
      </c>
      <c r="AL83" s="484"/>
      <c r="AM83" s="56"/>
      <c r="AN83" s="485"/>
      <c r="AO83" s="486"/>
      <c r="AP83" s="483">
        <v>0</v>
      </c>
      <c r="AQ83" s="484"/>
      <c r="AR83" s="56"/>
      <c r="AS83" s="485"/>
      <c r="AT83" s="486"/>
      <c r="AU83" s="483">
        <v>0</v>
      </c>
      <c r="AV83" s="484"/>
      <c r="AW83" s="56"/>
      <c r="AX83" s="485"/>
      <c r="AY83" s="486"/>
      <c r="AZ83" s="483">
        <v>0</v>
      </c>
      <c r="BA83" s="484"/>
      <c r="BB83" s="56"/>
      <c r="BC83" s="485"/>
      <c r="BD83" s="486"/>
      <c r="BE83" s="483">
        <v>0</v>
      </c>
      <c r="BF83" s="484"/>
      <c r="BG83" s="56"/>
      <c r="BH83" s="485"/>
      <c r="BI83" s="486"/>
      <c r="BJ83" s="483">
        <v>0</v>
      </c>
      <c r="BK83" s="484"/>
      <c r="BL83" s="56"/>
      <c r="BM83" s="485"/>
      <c r="BN83" s="486"/>
      <c r="BO83" s="483">
        <v>0</v>
      </c>
      <c r="BP83" s="484"/>
      <c r="BQ83" s="56"/>
      <c r="BR83" s="485"/>
      <c r="BS83" s="486"/>
      <c r="BT83" s="483">
        <v>0</v>
      </c>
      <c r="BU83" s="484"/>
      <c r="BV83" s="56"/>
      <c r="BW83" s="56"/>
      <c r="BX83" s="485"/>
      <c r="BY83" s="486"/>
      <c r="BZ83" s="483">
        <v>0</v>
      </c>
      <c r="CA83" s="484"/>
      <c r="CB83" s="56"/>
      <c r="CC83" s="485"/>
      <c r="CD83" s="486"/>
      <c r="CE83" s="483">
        <v>0</v>
      </c>
      <c r="CF83" s="484"/>
      <c r="CG83" s="56"/>
      <c r="CH83" s="485"/>
      <c r="CI83" s="486"/>
      <c r="CJ83" s="483">
        <v>0</v>
      </c>
      <c r="CK83" s="484"/>
      <c r="CL83" s="56"/>
      <c r="CM83" s="485"/>
      <c r="CN83" s="486"/>
      <c r="CO83" s="483">
        <v>0</v>
      </c>
      <c r="CP83" s="484"/>
      <c r="CQ83" s="56"/>
      <c r="CR83" s="485"/>
      <c r="CS83" s="486"/>
      <c r="CT83" s="483">
        <v>0</v>
      </c>
      <c r="CU83" s="484"/>
      <c r="CV83" s="56"/>
      <c r="CW83" s="485"/>
      <c r="CX83" s="486"/>
      <c r="CY83" s="483">
        <v>0</v>
      </c>
      <c r="CZ83" s="484"/>
      <c r="DA83" s="56"/>
      <c r="DB83" s="485"/>
      <c r="DC83" s="486"/>
      <c r="DD83" s="483">
        <v>0</v>
      </c>
      <c r="DE83" s="484"/>
      <c r="DF83" s="56"/>
      <c r="DG83" s="485"/>
      <c r="DH83" s="486"/>
      <c r="DI83" s="483">
        <v>36218200</v>
      </c>
      <c r="DJ83" s="484"/>
      <c r="DK83" s="56"/>
      <c r="DL83" s="485"/>
      <c r="DM83" s="486"/>
      <c r="DN83" s="483">
        <v>0</v>
      </c>
      <c r="DO83" s="484"/>
      <c r="DP83" s="56"/>
      <c r="DQ83" s="485"/>
      <c r="DR83" s="486"/>
      <c r="DS83" s="483">
        <v>0</v>
      </c>
      <c r="DT83" s="484"/>
      <c r="DU83" s="56"/>
      <c r="DV83" s="485"/>
      <c r="DW83" s="486"/>
      <c r="DX83" s="483">
        <v>0</v>
      </c>
      <c r="DY83" s="484"/>
      <c r="DZ83" s="56"/>
      <c r="EA83" s="485"/>
      <c r="EB83" s="486"/>
      <c r="EC83" s="483">
        <v>0</v>
      </c>
      <c r="ED83" s="484"/>
      <c r="EE83" s="56"/>
      <c r="EF83" s="485"/>
      <c r="EG83" s="486"/>
      <c r="EH83" s="483">
        <v>0</v>
      </c>
      <c r="EI83" s="484"/>
      <c r="EJ83" s="56"/>
      <c r="EK83" s="144"/>
    </row>
    <row r="84" spans="4:141" ht="12.75" customHeight="1" x14ac:dyDescent="0.3">
      <c r="D84" s="144" t="s">
        <v>365</v>
      </c>
      <c r="E84" s="400"/>
      <c r="F84" s="400"/>
      <c r="G84" s="56">
        <v>0</v>
      </c>
      <c r="H84" s="55"/>
      <c r="I84" s="56"/>
      <c r="J84" s="485"/>
      <c r="K84" s="485"/>
      <c r="L84" s="56">
        <v>0</v>
      </c>
      <c r="M84" s="55"/>
      <c r="N84" s="56"/>
      <c r="O84" s="485"/>
      <c r="P84" s="485"/>
      <c r="Q84" s="56">
        <v>0</v>
      </c>
      <c r="R84" s="55"/>
      <c r="S84" s="56"/>
      <c r="T84" s="485"/>
      <c r="U84" s="485"/>
      <c r="V84" s="56">
        <v>0</v>
      </c>
      <c r="W84" s="55"/>
      <c r="X84" s="56"/>
      <c r="Y84" s="485"/>
      <c r="Z84" s="485"/>
      <c r="AA84" s="56">
        <v>0</v>
      </c>
      <c r="AB84" s="55"/>
      <c r="AC84" s="56"/>
      <c r="AD84" s="485"/>
      <c r="AE84" s="485"/>
      <c r="AF84" s="56">
        <v>0</v>
      </c>
      <c r="AG84" s="55"/>
      <c r="AH84" s="56"/>
      <c r="AI84" s="485"/>
      <c r="AJ84" s="485"/>
      <c r="AK84" s="56">
        <v>0</v>
      </c>
      <c r="AL84" s="55"/>
      <c r="AM84" s="56"/>
      <c r="AN84" s="485"/>
      <c r="AO84" s="485"/>
      <c r="AP84" s="56">
        <v>0</v>
      </c>
      <c r="AQ84" s="55"/>
      <c r="AR84" s="56"/>
      <c r="AS84" s="485"/>
      <c r="AT84" s="485"/>
      <c r="AU84" s="56">
        <v>0</v>
      </c>
      <c r="AV84" s="55"/>
      <c r="AW84" s="56"/>
      <c r="AX84" s="485"/>
      <c r="AY84" s="485"/>
      <c r="AZ84" s="56">
        <v>0</v>
      </c>
      <c r="BA84" s="55"/>
      <c r="BB84" s="56"/>
      <c r="BC84" s="485"/>
      <c r="BD84" s="485"/>
      <c r="BE84" s="56">
        <v>0</v>
      </c>
      <c r="BF84" s="55"/>
      <c r="BG84" s="56"/>
      <c r="BH84" s="485"/>
      <c r="BI84" s="485"/>
      <c r="BJ84" s="56">
        <v>0</v>
      </c>
      <c r="BK84" s="55"/>
      <c r="BL84" s="56"/>
      <c r="BM84" s="485"/>
      <c r="BN84" s="485"/>
      <c r="BO84" s="56">
        <v>0</v>
      </c>
      <c r="BP84" s="55"/>
      <c r="BQ84" s="56"/>
      <c r="BR84" s="485"/>
      <c r="BS84" s="485"/>
      <c r="BT84" s="56">
        <v>0</v>
      </c>
      <c r="BU84" s="55"/>
      <c r="BV84" s="56"/>
      <c r="BW84" s="56"/>
      <c r="BX84" s="485"/>
      <c r="BY84" s="485"/>
      <c r="BZ84" s="56">
        <v>0</v>
      </c>
      <c r="CA84" s="55"/>
      <c r="CB84" s="56"/>
      <c r="CC84" s="485"/>
      <c r="CD84" s="485"/>
      <c r="CE84" s="56">
        <v>0</v>
      </c>
      <c r="CF84" s="55"/>
      <c r="CG84" s="56"/>
      <c r="CH84" s="485"/>
      <c r="CI84" s="485"/>
      <c r="CJ84" s="56">
        <v>0</v>
      </c>
      <c r="CK84" s="55"/>
      <c r="CL84" s="56"/>
      <c r="CM84" s="485"/>
      <c r="CN84" s="485"/>
      <c r="CO84" s="56">
        <v>0</v>
      </c>
      <c r="CP84" s="55"/>
      <c r="CQ84" s="56"/>
      <c r="CR84" s="485"/>
      <c r="CS84" s="485"/>
      <c r="CT84" s="56">
        <v>0</v>
      </c>
      <c r="CU84" s="55"/>
      <c r="CV84" s="56"/>
      <c r="CW84" s="485"/>
      <c r="CX84" s="485"/>
      <c r="CY84" s="56">
        <v>0</v>
      </c>
      <c r="CZ84" s="55"/>
      <c r="DA84" s="56"/>
      <c r="DB84" s="485"/>
      <c r="DC84" s="485"/>
      <c r="DD84" s="56">
        <v>0</v>
      </c>
      <c r="DE84" s="55"/>
      <c r="DF84" s="56"/>
      <c r="DG84" s="485"/>
      <c r="DH84" s="485"/>
      <c r="DI84" s="56">
        <v>0</v>
      </c>
      <c r="DJ84" s="55"/>
      <c r="DK84" s="56"/>
      <c r="DL84" s="485"/>
      <c r="DM84" s="485"/>
      <c r="DN84" s="56">
        <v>0</v>
      </c>
      <c r="DO84" s="55"/>
      <c r="DP84" s="56"/>
      <c r="DQ84" s="485"/>
      <c r="DR84" s="485"/>
      <c r="DS84" s="56">
        <v>0</v>
      </c>
      <c r="DT84" s="55"/>
      <c r="DU84" s="56"/>
      <c r="DV84" s="485"/>
      <c r="DW84" s="485"/>
      <c r="DX84" s="56">
        <v>0</v>
      </c>
      <c r="DY84" s="55"/>
      <c r="DZ84" s="56"/>
      <c r="EA84" s="485"/>
      <c r="EB84" s="485"/>
      <c r="EC84" s="56">
        <v>0</v>
      </c>
      <c r="ED84" s="55"/>
      <c r="EE84" s="56"/>
      <c r="EF84" s="485"/>
      <c r="EG84" s="485"/>
      <c r="EH84" s="56">
        <v>0</v>
      </c>
      <c r="EI84" s="55"/>
      <c r="EJ84" s="56"/>
      <c r="EK84" s="144"/>
    </row>
    <row r="85" spans="4:141" ht="12.75" customHeight="1" x14ac:dyDescent="0.3">
      <c r="D85" s="144" t="s">
        <v>382</v>
      </c>
      <c r="E85" s="400"/>
      <c r="F85" s="420"/>
      <c r="G85" s="121">
        <v>0</v>
      </c>
      <c r="H85" s="120"/>
      <c r="I85" s="56"/>
      <c r="J85" s="485"/>
      <c r="K85" s="494"/>
      <c r="L85" s="121">
        <v>0</v>
      </c>
      <c r="M85" s="120"/>
      <c r="N85" s="56"/>
      <c r="O85" s="485"/>
      <c r="P85" s="494"/>
      <c r="Q85" s="121">
        <v>0</v>
      </c>
      <c r="R85" s="120"/>
      <c r="S85" s="56"/>
      <c r="T85" s="485"/>
      <c r="U85" s="494"/>
      <c r="V85" s="121">
        <v>0</v>
      </c>
      <c r="W85" s="120"/>
      <c r="X85" s="56"/>
      <c r="Y85" s="485"/>
      <c r="Z85" s="494"/>
      <c r="AA85" s="121">
        <v>0</v>
      </c>
      <c r="AB85" s="120"/>
      <c r="AC85" s="56"/>
      <c r="AD85" s="485"/>
      <c r="AE85" s="494"/>
      <c r="AF85" s="121">
        <v>0</v>
      </c>
      <c r="AG85" s="120"/>
      <c r="AH85" s="56"/>
      <c r="AI85" s="485"/>
      <c r="AJ85" s="494"/>
      <c r="AK85" s="121">
        <v>0</v>
      </c>
      <c r="AL85" s="120"/>
      <c r="AM85" s="56"/>
      <c r="AN85" s="485"/>
      <c r="AO85" s="494"/>
      <c r="AP85" s="121">
        <v>0</v>
      </c>
      <c r="AQ85" s="120"/>
      <c r="AR85" s="56"/>
      <c r="AS85" s="485"/>
      <c r="AT85" s="494"/>
      <c r="AU85" s="121">
        <v>0</v>
      </c>
      <c r="AV85" s="120"/>
      <c r="AW85" s="56"/>
      <c r="AX85" s="485"/>
      <c r="AY85" s="494"/>
      <c r="AZ85" s="121">
        <v>0</v>
      </c>
      <c r="BA85" s="120"/>
      <c r="BB85" s="56"/>
      <c r="BC85" s="485"/>
      <c r="BD85" s="494"/>
      <c r="BE85" s="121">
        <v>0</v>
      </c>
      <c r="BF85" s="120"/>
      <c r="BG85" s="56"/>
      <c r="BH85" s="485"/>
      <c r="BI85" s="494"/>
      <c r="BJ85" s="121">
        <v>0</v>
      </c>
      <c r="BK85" s="120"/>
      <c r="BL85" s="56"/>
      <c r="BM85" s="485"/>
      <c r="BN85" s="494"/>
      <c r="BO85" s="121">
        <v>0</v>
      </c>
      <c r="BP85" s="120"/>
      <c r="BQ85" s="56"/>
      <c r="BR85" s="485"/>
      <c r="BS85" s="494"/>
      <c r="BT85" s="121">
        <v>0</v>
      </c>
      <c r="BU85" s="120"/>
      <c r="BV85" s="56"/>
      <c r="BW85" s="56"/>
      <c r="BX85" s="485"/>
      <c r="BY85" s="494"/>
      <c r="BZ85" s="121">
        <v>0</v>
      </c>
      <c r="CA85" s="120"/>
      <c r="CB85" s="56"/>
      <c r="CC85" s="485"/>
      <c r="CD85" s="494"/>
      <c r="CE85" s="121">
        <v>0</v>
      </c>
      <c r="CF85" s="120"/>
      <c r="CG85" s="56"/>
      <c r="CH85" s="485"/>
      <c r="CI85" s="494"/>
      <c r="CJ85" s="121">
        <v>0</v>
      </c>
      <c r="CK85" s="120"/>
      <c r="CL85" s="56"/>
      <c r="CM85" s="485"/>
      <c r="CN85" s="494"/>
      <c r="CO85" s="121">
        <v>0</v>
      </c>
      <c r="CP85" s="120"/>
      <c r="CQ85" s="56"/>
      <c r="CR85" s="485"/>
      <c r="CS85" s="494"/>
      <c r="CT85" s="121">
        <v>0</v>
      </c>
      <c r="CU85" s="120"/>
      <c r="CV85" s="56"/>
      <c r="CW85" s="485"/>
      <c r="CX85" s="494"/>
      <c r="CY85" s="121">
        <v>0</v>
      </c>
      <c r="CZ85" s="120"/>
      <c r="DA85" s="56"/>
      <c r="DB85" s="485"/>
      <c r="DC85" s="494"/>
      <c r="DD85" s="121">
        <v>0</v>
      </c>
      <c r="DE85" s="120"/>
      <c r="DF85" s="56"/>
      <c r="DG85" s="485"/>
      <c r="DH85" s="494"/>
      <c r="DI85" s="121">
        <v>0</v>
      </c>
      <c r="DJ85" s="120"/>
      <c r="DK85" s="56"/>
      <c r="DL85" s="485"/>
      <c r="DM85" s="494"/>
      <c r="DN85" s="121">
        <v>0</v>
      </c>
      <c r="DO85" s="120"/>
      <c r="DP85" s="56"/>
      <c r="DQ85" s="485"/>
      <c r="DR85" s="494"/>
      <c r="DS85" s="121">
        <v>0</v>
      </c>
      <c r="DT85" s="120"/>
      <c r="DU85" s="56"/>
      <c r="DV85" s="485"/>
      <c r="DW85" s="494"/>
      <c r="DX85" s="121">
        <v>0</v>
      </c>
      <c r="DY85" s="120"/>
      <c r="DZ85" s="56"/>
      <c r="EA85" s="485"/>
      <c r="EB85" s="494"/>
      <c r="EC85" s="121">
        <v>0</v>
      </c>
      <c r="ED85" s="120"/>
      <c r="EE85" s="56"/>
      <c r="EF85" s="485"/>
      <c r="EG85" s="494"/>
      <c r="EH85" s="121">
        <v>0</v>
      </c>
      <c r="EI85" s="120"/>
      <c r="EJ85" s="56"/>
      <c r="EK85" s="144"/>
    </row>
    <row r="86" spans="4:141" ht="12.75" customHeight="1" x14ac:dyDescent="0.3">
      <c r="D86" s="144"/>
      <c r="E86" s="400"/>
      <c r="G86" s="56"/>
      <c r="H86" s="56"/>
      <c r="I86" s="56"/>
      <c r="J86" s="485"/>
      <c r="K86" s="56"/>
      <c r="L86" s="56"/>
      <c r="M86" s="56"/>
      <c r="N86" s="56"/>
      <c r="O86" s="485"/>
      <c r="P86" s="56"/>
      <c r="Q86" s="56"/>
      <c r="R86" s="56"/>
      <c r="S86" s="56"/>
      <c r="T86" s="485"/>
      <c r="U86" s="56"/>
      <c r="V86" s="56"/>
      <c r="W86" s="56"/>
      <c r="X86" s="56"/>
      <c r="Y86" s="485"/>
      <c r="Z86" s="56"/>
      <c r="AA86" s="56"/>
      <c r="AB86" s="56"/>
      <c r="AC86" s="56"/>
      <c r="AD86" s="485"/>
      <c r="AE86" s="56"/>
      <c r="AF86" s="56"/>
      <c r="AG86" s="56"/>
      <c r="AH86" s="56"/>
      <c r="AI86" s="485"/>
      <c r="AJ86" s="56"/>
      <c r="AK86" s="56"/>
      <c r="AL86" s="56"/>
      <c r="AM86" s="56"/>
      <c r="AN86" s="485"/>
      <c r="AO86" s="56"/>
      <c r="AP86" s="56"/>
      <c r="AQ86" s="56"/>
      <c r="AR86" s="56"/>
      <c r="AS86" s="485"/>
      <c r="AT86" s="56"/>
      <c r="AU86" s="56"/>
      <c r="AV86" s="56"/>
      <c r="AW86" s="56"/>
      <c r="AX86" s="485"/>
      <c r="AY86" s="56"/>
      <c r="AZ86" s="56"/>
      <c r="BA86" s="56"/>
      <c r="BB86" s="56"/>
      <c r="BC86" s="485"/>
      <c r="BD86" s="56"/>
      <c r="BE86" s="56"/>
      <c r="BF86" s="56"/>
      <c r="BG86" s="56"/>
      <c r="BH86" s="485"/>
      <c r="BI86" s="56"/>
      <c r="BJ86" s="56"/>
      <c r="BK86" s="56"/>
      <c r="BL86" s="56"/>
      <c r="BM86" s="485"/>
      <c r="BN86" s="56"/>
      <c r="BO86" s="56"/>
      <c r="BP86" s="56"/>
      <c r="BQ86" s="56"/>
      <c r="BR86" s="485"/>
      <c r="BS86" s="56"/>
      <c r="BT86" s="56"/>
      <c r="BU86" s="56"/>
      <c r="BV86" s="56"/>
      <c r="BW86" s="56"/>
      <c r="BX86" s="485"/>
      <c r="BY86" s="56"/>
      <c r="BZ86" s="56"/>
      <c r="CA86" s="56"/>
      <c r="CB86" s="56"/>
      <c r="CC86" s="485"/>
      <c r="CD86" s="56"/>
      <c r="CE86" s="56"/>
      <c r="CF86" s="56"/>
      <c r="CG86" s="56"/>
      <c r="CH86" s="485"/>
      <c r="CI86" s="56"/>
      <c r="CJ86" s="56"/>
      <c r="CK86" s="56"/>
      <c r="CL86" s="56"/>
      <c r="CM86" s="485"/>
      <c r="CN86" s="56"/>
      <c r="CO86" s="56"/>
      <c r="CP86" s="56"/>
      <c r="CQ86" s="56"/>
      <c r="CR86" s="485"/>
      <c r="CS86" s="56"/>
      <c r="CT86" s="56"/>
      <c r="CU86" s="56"/>
      <c r="CV86" s="56"/>
      <c r="CW86" s="485"/>
      <c r="CX86" s="56"/>
      <c r="CY86" s="56"/>
      <c r="CZ86" s="56"/>
      <c r="DA86" s="56"/>
      <c r="DB86" s="485"/>
      <c r="DC86" s="56"/>
      <c r="DD86" s="56"/>
      <c r="DE86" s="56"/>
      <c r="DF86" s="56"/>
      <c r="DG86" s="485"/>
      <c r="DH86" s="56"/>
      <c r="DI86" s="56"/>
      <c r="DJ86" s="56"/>
      <c r="DK86" s="56"/>
      <c r="DL86" s="485"/>
      <c r="DM86" s="56"/>
      <c r="DN86" s="56"/>
      <c r="DO86" s="56"/>
      <c r="DP86" s="56"/>
      <c r="DQ86" s="485"/>
      <c r="DR86" s="56"/>
      <c r="DS86" s="56"/>
      <c r="DT86" s="56"/>
      <c r="DU86" s="56"/>
      <c r="DV86" s="485"/>
      <c r="DW86" s="56"/>
      <c r="DX86" s="56"/>
      <c r="DY86" s="56"/>
      <c r="DZ86" s="56"/>
      <c r="EA86" s="485"/>
      <c r="EB86" s="56"/>
      <c r="EC86" s="56"/>
      <c r="ED86" s="56"/>
      <c r="EE86" s="56"/>
      <c r="EF86" s="485"/>
      <c r="EG86" s="56"/>
      <c r="EH86" s="56"/>
      <c r="EI86" s="56"/>
      <c r="EJ86" s="56"/>
      <c r="EK86" s="144"/>
    </row>
    <row r="87" spans="4:141" ht="12.75" customHeight="1" x14ac:dyDescent="0.3">
      <c r="D87" s="144" t="s">
        <v>496</v>
      </c>
      <c r="E87" s="400"/>
      <c r="G87" s="56">
        <v>0</v>
      </c>
      <c r="H87" s="56"/>
      <c r="I87" s="56"/>
      <c r="J87" s="485"/>
      <c r="K87" s="56"/>
      <c r="L87" s="56">
        <v>0</v>
      </c>
      <c r="M87" s="56"/>
      <c r="N87" s="56"/>
      <c r="O87" s="485"/>
      <c r="P87" s="56"/>
      <c r="Q87" s="56">
        <v>0</v>
      </c>
      <c r="R87" s="56"/>
      <c r="S87" s="56"/>
      <c r="T87" s="485"/>
      <c r="U87" s="56"/>
      <c r="V87" s="56">
        <v>0</v>
      </c>
      <c r="W87" s="56"/>
      <c r="X87" s="56"/>
      <c r="Y87" s="485"/>
      <c r="Z87" s="56"/>
      <c r="AA87" s="56">
        <v>0</v>
      </c>
      <c r="AB87" s="56"/>
      <c r="AC87" s="56"/>
      <c r="AD87" s="485"/>
      <c r="AE87" s="56"/>
      <c r="AF87" s="56">
        <v>0</v>
      </c>
      <c r="AG87" s="56"/>
      <c r="AH87" s="56"/>
      <c r="AI87" s="485"/>
      <c r="AJ87" s="56"/>
      <c r="AK87" s="56">
        <v>0</v>
      </c>
      <c r="AL87" s="56"/>
      <c r="AM87" s="56"/>
      <c r="AN87" s="485"/>
      <c r="AO87" s="56"/>
      <c r="AP87" s="56">
        <v>0</v>
      </c>
      <c r="AQ87" s="56"/>
      <c r="AR87" s="56"/>
      <c r="AS87" s="485"/>
      <c r="AT87" s="56"/>
      <c r="AU87" s="56">
        <v>0</v>
      </c>
      <c r="AV87" s="56"/>
      <c r="AW87" s="56"/>
      <c r="AX87" s="485"/>
      <c r="AY87" s="56"/>
      <c r="AZ87" s="56">
        <v>0</v>
      </c>
      <c r="BA87" s="56"/>
      <c r="BB87" s="56"/>
      <c r="BC87" s="485"/>
      <c r="BD87" s="56"/>
      <c r="BE87" s="56">
        <v>0</v>
      </c>
      <c r="BF87" s="56"/>
      <c r="BG87" s="56"/>
      <c r="BH87" s="485"/>
      <c r="BI87" s="56"/>
      <c r="BJ87" s="56">
        <v>0</v>
      </c>
      <c r="BK87" s="56"/>
      <c r="BL87" s="56"/>
      <c r="BM87" s="485"/>
      <c r="BN87" s="56"/>
      <c r="BO87" s="56">
        <v>0</v>
      </c>
      <c r="BP87" s="56"/>
      <c r="BQ87" s="56"/>
      <c r="BR87" s="485"/>
      <c r="BS87" s="56"/>
      <c r="BT87" s="56">
        <v>0</v>
      </c>
      <c r="BU87" s="56"/>
      <c r="BV87" s="56"/>
      <c r="BW87" s="56"/>
      <c r="BX87" s="485"/>
      <c r="BY87" s="56"/>
      <c r="BZ87" s="56">
        <v>0</v>
      </c>
      <c r="CA87" s="56"/>
      <c r="CB87" s="56"/>
      <c r="CC87" s="485"/>
      <c r="CD87" s="56"/>
      <c r="CE87" s="56">
        <v>0</v>
      </c>
      <c r="CF87" s="56"/>
      <c r="CG87" s="56"/>
      <c r="CH87" s="485"/>
      <c r="CI87" s="56"/>
      <c r="CJ87" s="56">
        <v>0</v>
      </c>
      <c r="CK87" s="56"/>
      <c r="CL87" s="56"/>
      <c r="CM87" s="485"/>
      <c r="CN87" s="56"/>
      <c r="CO87" s="56">
        <v>0</v>
      </c>
      <c r="CP87" s="56"/>
      <c r="CQ87" s="56"/>
      <c r="CR87" s="485"/>
      <c r="CS87" s="56"/>
      <c r="CT87" s="56">
        <v>0</v>
      </c>
      <c r="CU87" s="56"/>
      <c r="CV87" s="56"/>
      <c r="CW87" s="485"/>
      <c r="CX87" s="56"/>
      <c r="CY87" s="56">
        <v>0</v>
      </c>
      <c r="CZ87" s="56"/>
      <c r="DA87" s="56"/>
      <c r="DB87" s="485"/>
      <c r="DC87" s="56"/>
      <c r="DD87" s="56">
        <v>0</v>
      </c>
      <c r="DE87" s="56"/>
      <c r="DF87" s="56"/>
      <c r="DG87" s="485"/>
      <c r="DH87" s="56"/>
      <c r="DI87" s="56">
        <v>27163650</v>
      </c>
      <c r="DJ87" s="56"/>
      <c r="DK87" s="56"/>
      <c r="DL87" s="485"/>
      <c r="DM87" s="56"/>
      <c r="DN87" s="56">
        <v>0</v>
      </c>
      <c r="DO87" s="56"/>
      <c r="DP87" s="56"/>
      <c r="DQ87" s="485"/>
      <c r="DR87" s="56"/>
      <c r="DS87" s="56">
        <v>0</v>
      </c>
      <c r="DT87" s="56"/>
      <c r="DU87" s="56"/>
      <c r="DV87" s="485"/>
      <c r="DW87" s="56"/>
      <c r="DX87" s="56">
        <v>0</v>
      </c>
      <c r="DY87" s="56"/>
      <c r="DZ87" s="56"/>
      <c r="EA87" s="485"/>
      <c r="EB87" s="56"/>
      <c r="EC87" s="56">
        <v>0</v>
      </c>
      <c r="ED87" s="56"/>
      <c r="EE87" s="56"/>
      <c r="EF87" s="485"/>
      <c r="EG87" s="56"/>
      <c r="EH87" s="56">
        <v>0</v>
      </c>
      <c r="EI87" s="56"/>
      <c r="EJ87" s="56"/>
      <c r="EK87" s="144"/>
    </row>
    <row r="88" spans="4:141" ht="12.75" customHeight="1" x14ac:dyDescent="0.3">
      <c r="D88" s="144" t="s">
        <v>362</v>
      </c>
      <c r="E88" s="400"/>
      <c r="F88" s="406"/>
      <c r="G88" s="483">
        <v>0</v>
      </c>
      <c r="H88" s="484"/>
      <c r="I88" s="56"/>
      <c r="J88" s="485"/>
      <c r="K88" s="486"/>
      <c r="L88" s="483">
        <v>0</v>
      </c>
      <c r="M88" s="484"/>
      <c r="N88" s="56"/>
      <c r="O88" s="485"/>
      <c r="P88" s="486"/>
      <c r="Q88" s="483">
        <v>0</v>
      </c>
      <c r="R88" s="484"/>
      <c r="S88" s="56"/>
      <c r="T88" s="485"/>
      <c r="U88" s="486"/>
      <c r="V88" s="483">
        <v>0</v>
      </c>
      <c r="W88" s="484"/>
      <c r="X88" s="56"/>
      <c r="Y88" s="485"/>
      <c r="Z88" s="486"/>
      <c r="AA88" s="483">
        <v>0</v>
      </c>
      <c r="AB88" s="484"/>
      <c r="AC88" s="56"/>
      <c r="AD88" s="485"/>
      <c r="AE88" s="486"/>
      <c r="AF88" s="483">
        <v>0</v>
      </c>
      <c r="AG88" s="484"/>
      <c r="AH88" s="56"/>
      <c r="AI88" s="485"/>
      <c r="AJ88" s="486"/>
      <c r="AK88" s="483">
        <v>0</v>
      </c>
      <c r="AL88" s="484"/>
      <c r="AM88" s="56"/>
      <c r="AN88" s="485"/>
      <c r="AO88" s="486"/>
      <c r="AP88" s="483">
        <v>0</v>
      </c>
      <c r="AQ88" s="484"/>
      <c r="AR88" s="56"/>
      <c r="AS88" s="485"/>
      <c r="AT88" s="486"/>
      <c r="AU88" s="483">
        <v>0</v>
      </c>
      <c r="AV88" s="484"/>
      <c r="AW88" s="56"/>
      <c r="AX88" s="485"/>
      <c r="AY88" s="486"/>
      <c r="AZ88" s="483">
        <v>0</v>
      </c>
      <c r="BA88" s="484"/>
      <c r="BB88" s="56"/>
      <c r="BC88" s="485"/>
      <c r="BD88" s="486"/>
      <c r="BE88" s="483">
        <v>0</v>
      </c>
      <c r="BF88" s="484"/>
      <c r="BG88" s="56"/>
      <c r="BH88" s="485"/>
      <c r="BI88" s="486"/>
      <c r="BJ88" s="483">
        <v>0</v>
      </c>
      <c r="BK88" s="484"/>
      <c r="BL88" s="56"/>
      <c r="BM88" s="485"/>
      <c r="BN88" s="486"/>
      <c r="BO88" s="483">
        <v>0</v>
      </c>
      <c r="BP88" s="484"/>
      <c r="BQ88" s="56"/>
      <c r="BR88" s="485"/>
      <c r="BS88" s="486"/>
      <c r="BT88" s="483">
        <v>0</v>
      </c>
      <c r="BU88" s="484"/>
      <c r="BV88" s="56"/>
      <c r="BW88" s="56"/>
      <c r="BX88" s="485"/>
      <c r="BY88" s="486"/>
      <c r="BZ88" s="483">
        <v>0</v>
      </c>
      <c r="CA88" s="484"/>
      <c r="CB88" s="56"/>
      <c r="CC88" s="485"/>
      <c r="CD88" s="486"/>
      <c r="CE88" s="483">
        <v>0</v>
      </c>
      <c r="CF88" s="484"/>
      <c r="CG88" s="56"/>
      <c r="CH88" s="485"/>
      <c r="CI88" s="486"/>
      <c r="CJ88" s="483">
        <v>0</v>
      </c>
      <c r="CK88" s="484"/>
      <c r="CL88" s="56"/>
      <c r="CM88" s="485"/>
      <c r="CN88" s="486"/>
      <c r="CO88" s="483">
        <v>0</v>
      </c>
      <c r="CP88" s="484"/>
      <c r="CQ88" s="56"/>
      <c r="CR88" s="485"/>
      <c r="CS88" s="486"/>
      <c r="CT88" s="483">
        <v>0</v>
      </c>
      <c r="CU88" s="484"/>
      <c r="CV88" s="56"/>
      <c r="CW88" s="485"/>
      <c r="CX88" s="486"/>
      <c r="CY88" s="483">
        <v>0</v>
      </c>
      <c r="CZ88" s="484"/>
      <c r="DA88" s="56"/>
      <c r="DB88" s="485"/>
      <c r="DC88" s="486"/>
      <c r="DD88" s="483">
        <v>0</v>
      </c>
      <c r="DE88" s="484"/>
      <c r="DF88" s="56"/>
      <c r="DG88" s="485"/>
      <c r="DH88" s="486"/>
      <c r="DI88" s="483">
        <v>27163650</v>
      </c>
      <c r="DJ88" s="484"/>
      <c r="DK88" s="56"/>
      <c r="DL88" s="485"/>
      <c r="DM88" s="486"/>
      <c r="DN88" s="483">
        <v>0</v>
      </c>
      <c r="DO88" s="484"/>
      <c r="DP88" s="56"/>
      <c r="DQ88" s="485"/>
      <c r="DR88" s="486"/>
      <c r="DS88" s="483">
        <v>0</v>
      </c>
      <c r="DT88" s="484"/>
      <c r="DU88" s="56"/>
      <c r="DV88" s="485"/>
      <c r="DW88" s="486"/>
      <c r="DX88" s="483">
        <v>0</v>
      </c>
      <c r="DY88" s="484"/>
      <c r="DZ88" s="56"/>
      <c r="EA88" s="485"/>
      <c r="EB88" s="486"/>
      <c r="EC88" s="483">
        <v>0</v>
      </c>
      <c r="ED88" s="484"/>
      <c r="EE88" s="56"/>
      <c r="EF88" s="485"/>
      <c r="EG88" s="486"/>
      <c r="EH88" s="483">
        <v>0</v>
      </c>
      <c r="EI88" s="484"/>
      <c r="EJ88" s="56"/>
      <c r="EK88" s="144"/>
    </row>
    <row r="89" spans="4:141" ht="12.75" customHeight="1" x14ac:dyDescent="0.3">
      <c r="D89" s="144" t="s">
        <v>365</v>
      </c>
      <c r="E89" s="400"/>
      <c r="F89" s="400"/>
      <c r="G89" s="56">
        <v>0</v>
      </c>
      <c r="H89" s="55"/>
      <c r="I89" s="56"/>
      <c r="J89" s="485"/>
      <c r="K89" s="485"/>
      <c r="L89" s="56">
        <v>0</v>
      </c>
      <c r="M89" s="55"/>
      <c r="N89" s="56"/>
      <c r="O89" s="485"/>
      <c r="P89" s="485"/>
      <c r="Q89" s="56">
        <v>0</v>
      </c>
      <c r="R89" s="55"/>
      <c r="S89" s="56"/>
      <c r="T89" s="485"/>
      <c r="U89" s="485"/>
      <c r="V89" s="56">
        <v>0</v>
      </c>
      <c r="W89" s="55"/>
      <c r="X89" s="56"/>
      <c r="Y89" s="485"/>
      <c r="Z89" s="485"/>
      <c r="AA89" s="56">
        <v>0</v>
      </c>
      <c r="AB89" s="55"/>
      <c r="AC89" s="56"/>
      <c r="AD89" s="485"/>
      <c r="AE89" s="485"/>
      <c r="AF89" s="56">
        <v>0</v>
      </c>
      <c r="AG89" s="55"/>
      <c r="AH89" s="56"/>
      <c r="AI89" s="485"/>
      <c r="AJ89" s="485"/>
      <c r="AK89" s="56">
        <v>0</v>
      </c>
      <c r="AL89" s="55"/>
      <c r="AM89" s="56"/>
      <c r="AN89" s="485"/>
      <c r="AO89" s="485"/>
      <c r="AP89" s="56">
        <v>0</v>
      </c>
      <c r="AQ89" s="55"/>
      <c r="AR89" s="56"/>
      <c r="AS89" s="485"/>
      <c r="AT89" s="485"/>
      <c r="AU89" s="56">
        <v>0</v>
      </c>
      <c r="AV89" s="55"/>
      <c r="AW89" s="56"/>
      <c r="AX89" s="485"/>
      <c r="AY89" s="485"/>
      <c r="AZ89" s="56">
        <v>0</v>
      </c>
      <c r="BA89" s="55"/>
      <c r="BB89" s="56"/>
      <c r="BC89" s="485"/>
      <c r="BD89" s="485"/>
      <c r="BE89" s="56">
        <v>0</v>
      </c>
      <c r="BF89" s="55"/>
      <c r="BG89" s="56"/>
      <c r="BH89" s="485"/>
      <c r="BI89" s="485"/>
      <c r="BJ89" s="56">
        <v>0</v>
      </c>
      <c r="BK89" s="55"/>
      <c r="BL89" s="56"/>
      <c r="BM89" s="485"/>
      <c r="BN89" s="485"/>
      <c r="BO89" s="56">
        <v>0</v>
      </c>
      <c r="BP89" s="55"/>
      <c r="BQ89" s="56"/>
      <c r="BR89" s="485"/>
      <c r="BS89" s="485"/>
      <c r="BT89" s="56">
        <v>0</v>
      </c>
      <c r="BU89" s="55"/>
      <c r="BV89" s="56"/>
      <c r="BW89" s="56"/>
      <c r="BX89" s="485"/>
      <c r="BY89" s="485"/>
      <c r="BZ89" s="56">
        <v>0</v>
      </c>
      <c r="CA89" s="55"/>
      <c r="CB89" s="56"/>
      <c r="CC89" s="485"/>
      <c r="CD89" s="485"/>
      <c r="CE89" s="56">
        <v>0</v>
      </c>
      <c r="CF89" s="55"/>
      <c r="CG89" s="56"/>
      <c r="CH89" s="485"/>
      <c r="CI89" s="485"/>
      <c r="CJ89" s="56">
        <v>0</v>
      </c>
      <c r="CK89" s="55"/>
      <c r="CL89" s="56"/>
      <c r="CM89" s="485"/>
      <c r="CN89" s="485"/>
      <c r="CO89" s="56">
        <v>0</v>
      </c>
      <c r="CP89" s="55"/>
      <c r="CQ89" s="56"/>
      <c r="CR89" s="485"/>
      <c r="CS89" s="485"/>
      <c r="CT89" s="56">
        <v>0</v>
      </c>
      <c r="CU89" s="55"/>
      <c r="CV89" s="56"/>
      <c r="CW89" s="485"/>
      <c r="CX89" s="485"/>
      <c r="CY89" s="56">
        <v>0</v>
      </c>
      <c r="CZ89" s="55"/>
      <c r="DA89" s="56"/>
      <c r="DB89" s="485"/>
      <c r="DC89" s="485"/>
      <c r="DD89" s="56">
        <v>0</v>
      </c>
      <c r="DE89" s="55"/>
      <c r="DF89" s="56"/>
      <c r="DG89" s="485"/>
      <c r="DH89" s="485"/>
      <c r="DI89" s="56">
        <v>0</v>
      </c>
      <c r="DJ89" s="55"/>
      <c r="DK89" s="56"/>
      <c r="DL89" s="485"/>
      <c r="DM89" s="485"/>
      <c r="DN89" s="56">
        <v>0</v>
      </c>
      <c r="DO89" s="55"/>
      <c r="DP89" s="56"/>
      <c r="DQ89" s="485"/>
      <c r="DR89" s="485"/>
      <c r="DS89" s="56">
        <v>0</v>
      </c>
      <c r="DT89" s="55"/>
      <c r="DU89" s="56"/>
      <c r="DV89" s="485"/>
      <c r="DW89" s="485"/>
      <c r="DX89" s="56">
        <v>0</v>
      </c>
      <c r="DY89" s="55"/>
      <c r="DZ89" s="56"/>
      <c r="EA89" s="485"/>
      <c r="EB89" s="485"/>
      <c r="EC89" s="56">
        <v>0</v>
      </c>
      <c r="ED89" s="55"/>
      <c r="EE89" s="56"/>
      <c r="EF89" s="485"/>
      <c r="EG89" s="485"/>
      <c r="EH89" s="56">
        <v>0</v>
      </c>
      <c r="EI89" s="55"/>
      <c r="EJ89" s="56"/>
      <c r="EK89" s="144"/>
    </row>
    <row r="90" spans="4:141" ht="12.75" customHeight="1" x14ac:dyDescent="0.3">
      <c r="D90" s="144" t="s">
        <v>382</v>
      </c>
      <c r="E90" s="400"/>
      <c r="F90" s="420"/>
      <c r="G90" s="121">
        <v>0</v>
      </c>
      <c r="H90" s="120"/>
      <c r="I90" s="56"/>
      <c r="J90" s="485"/>
      <c r="K90" s="494"/>
      <c r="L90" s="121">
        <v>0</v>
      </c>
      <c r="M90" s="120"/>
      <c r="N90" s="56"/>
      <c r="O90" s="485"/>
      <c r="P90" s="494"/>
      <c r="Q90" s="121">
        <v>0</v>
      </c>
      <c r="R90" s="120"/>
      <c r="S90" s="56"/>
      <c r="T90" s="485"/>
      <c r="U90" s="494"/>
      <c r="V90" s="121">
        <v>0</v>
      </c>
      <c r="W90" s="120"/>
      <c r="X90" s="56"/>
      <c r="Y90" s="485"/>
      <c r="Z90" s="494"/>
      <c r="AA90" s="121">
        <v>0</v>
      </c>
      <c r="AB90" s="120"/>
      <c r="AC90" s="56"/>
      <c r="AD90" s="485"/>
      <c r="AE90" s="494"/>
      <c r="AF90" s="121">
        <v>0</v>
      </c>
      <c r="AG90" s="120"/>
      <c r="AH90" s="56"/>
      <c r="AI90" s="485"/>
      <c r="AJ90" s="494"/>
      <c r="AK90" s="121">
        <v>0</v>
      </c>
      <c r="AL90" s="120"/>
      <c r="AM90" s="56"/>
      <c r="AN90" s="485"/>
      <c r="AO90" s="494"/>
      <c r="AP90" s="121">
        <v>0</v>
      </c>
      <c r="AQ90" s="120"/>
      <c r="AR90" s="56"/>
      <c r="AS90" s="485"/>
      <c r="AT90" s="494"/>
      <c r="AU90" s="121">
        <v>0</v>
      </c>
      <c r="AV90" s="120"/>
      <c r="AW90" s="56"/>
      <c r="AX90" s="485"/>
      <c r="AY90" s="494"/>
      <c r="AZ90" s="121">
        <v>0</v>
      </c>
      <c r="BA90" s="120"/>
      <c r="BB90" s="56"/>
      <c r="BC90" s="485"/>
      <c r="BD90" s="494"/>
      <c r="BE90" s="121">
        <v>0</v>
      </c>
      <c r="BF90" s="120"/>
      <c r="BG90" s="56"/>
      <c r="BH90" s="485"/>
      <c r="BI90" s="494"/>
      <c r="BJ90" s="121">
        <v>0</v>
      </c>
      <c r="BK90" s="120"/>
      <c r="BL90" s="56"/>
      <c r="BM90" s="485"/>
      <c r="BN90" s="494"/>
      <c r="BO90" s="121">
        <v>0</v>
      </c>
      <c r="BP90" s="120"/>
      <c r="BQ90" s="56"/>
      <c r="BR90" s="485"/>
      <c r="BS90" s="494"/>
      <c r="BT90" s="121">
        <v>0</v>
      </c>
      <c r="BU90" s="120"/>
      <c r="BV90" s="56"/>
      <c r="BW90" s="56"/>
      <c r="BX90" s="485"/>
      <c r="BY90" s="494"/>
      <c r="BZ90" s="121">
        <v>0</v>
      </c>
      <c r="CA90" s="120"/>
      <c r="CB90" s="56"/>
      <c r="CC90" s="485"/>
      <c r="CD90" s="494"/>
      <c r="CE90" s="121">
        <v>0</v>
      </c>
      <c r="CF90" s="120"/>
      <c r="CG90" s="56"/>
      <c r="CH90" s="485"/>
      <c r="CI90" s="494"/>
      <c r="CJ90" s="121">
        <v>0</v>
      </c>
      <c r="CK90" s="120"/>
      <c r="CL90" s="56"/>
      <c r="CM90" s="485"/>
      <c r="CN90" s="494"/>
      <c r="CO90" s="121">
        <v>0</v>
      </c>
      <c r="CP90" s="120"/>
      <c r="CQ90" s="56"/>
      <c r="CR90" s="485"/>
      <c r="CS90" s="494"/>
      <c r="CT90" s="121">
        <v>0</v>
      </c>
      <c r="CU90" s="120"/>
      <c r="CV90" s="56"/>
      <c r="CW90" s="485"/>
      <c r="CX90" s="494"/>
      <c r="CY90" s="121">
        <v>0</v>
      </c>
      <c r="CZ90" s="120"/>
      <c r="DA90" s="56"/>
      <c r="DB90" s="485"/>
      <c r="DC90" s="494"/>
      <c r="DD90" s="121">
        <v>0</v>
      </c>
      <c r="DE90" s="120"/>
      <c r="DF90" s="56"/>
      <c r="DG90" s="485"/>
      <c r="DH90" s="494"/>
      <c r="DI90" s="121">
        <v>0</v>
      </c>
      <c r="DJ90" s="120"/>
      <c r="DK90" s="56"/>
      <c r="DL90" s="485"/>
      <c r="DM90" s="494"/>
      <c r="DN90" s="121">
        <v>0</v>
      </c>
      <c r="DO90" s="120"/>
      <c r="DP90" s="56"/>
      <c r="DQ90" s="485"/>
      <c r="DR90" s="494"/>
      <c r="DS90" s="121">
        <v>0</v>
      </c>
      <c r="DT90" s="120"/>
      <c r="DU90" s="56"/>
      <c r="DV90" s="485"/>
      <c r="DW90" s="494"/>
      <c r="DX90" s="121">
        <v>0</v>
      </c>
      <c r="DY90" s="120"/>
      <c r="DZ90" s="56"/>
      <c r="EA90" s="485"/>
      <c r="EB90" s="494"/>
      <c r="EC90" s="121">
        <v>0</v>
      </c>
      <c r="ED90" s="120"/>
      <c r="EE90" s="56"/>
      <c r="EF90" s="485"/>
      <c r="EG90" s="494"/>
      <c r="EH90" s="121">
        <v>0</v>
      </c>
      <c r="EI90" s="120"/>
      <c r="EJ90" s="56"/>
      <c r="EK90" s="144"/>
    </row>
    <row r="91" spans="4:141" ht="12.75" customHeight="1" x14ac:dyDescent="0.3">
      <c r="D91" s="144"/>
      <c r="E91" s="400"/>
      <c r="G91" s="56"/>
      <c r="H91" s="56"/>
      <c r="I91" s="56"/>
      <c r="J91" s="485"/>
      <c r="K91" s="56"/>
      <c r="L91" s="56"/>
      <c r="M91" s="56"/>
      <c r="N91" s="56"/>
      <c r="O91" s="485"/>
      <c r="P91" s="56"/>
      <c r="Q91" s="56"/>
      <c r="R91" s="56"/>
      <c r="S91" s="56"/>
      <c r="T91" s="485"/>
      <c r="U91" s="56"/>
      <c r="V91" s="56"/>
      <c r="W91" s="56"/>
      <c r="X91" s="56"/>
      <c r="Y91" s="485"/>
      <c r="Z91" s="56"/>
      <c r="AA91" s="56"/>
      <c r="AB91" s="56"/>
      <c r="AC91" s="56"/>
      <c r="AD91" s="485"/>
      <c r="AE91" s="56"/>
      <c r="AF91" s="56"/>
      <c r="AG91" s="56"/>
      <c r="AH91" s="56"/>
      <c r="AI91" s="485"/>
      <c r="AJ91" s="56"/>
      <c r="AK91" s="56"/>
      <c r="AL91" s="56"/>
      <c r="AM91" s="56"/>
      <c r="AN91" s="485"/>
      <c r="AO91" s="56"/>
      <c r="AP91" s="56"/>
      <c r="AQ91" s="56"/>
      <c r="AR91" s="56"/>
      <c r="AS91" s="485"/>
      <c r="AT91" s="56"/>
      <c r="AU91" s="56"/>
      <c r="AV91" s="56"/>
      <c r="AW91" s="56"/>
      <c r="AX91" s="485"/>
      <c r="AY91" s="56"/>
      <c r="AZ91" s="56"/>
      <c r="BA91" s="56"/>
      <c r="BB91" s="56"/>
      <c r="BC91" s="485"/>
      <c r="BD91" s="56"/>
      <c r="BE91" s="56"/>
      <c r="BF91" s="56"/>
      <c r="BG91" s="56"/>
      <c r="BH91" s="485"/>
      <c r="BI91" s="56"/>
      <c r="BJ91" s="56"/>
      <c r="BK91" s="56"/>
      <c r="BL91" s="56"/>
      <c r="BM91" s="485"/>
      <c r="BN91" s="56"/>
      <c r="BO91" s="56"/>
      <c r="BP91" s="56"/>
      <c r="BQ91" s="56"/>
      <c r="BR91" s="485"/>
      <c r="BS91" s="56"/>
      <c r="BT91" s="56"/>
      <c r="BU91" s="56"/>
      <c r="BV91" s="56"/>
      <c r="BW91" s="56"/>
      <c r="BX91" s="485"/>
      <c r="BY91" s="56"/>
      <c r="BZ91" s="56"/>
      <c r="CA91" s="56"/>
      <c r="CB91" s="56"/>
      <c r="CC91" s="485"/>
      <c r="CD91" s="56"/>
      <c r="CE91" s="56"/>
      <c r="CF91" s="56"/>
      <c r="CG91" s="56"/>
      <c r="CH91" s="485"/>
      <c r="CI91" s="56"/>
      <c r="CJ91" s="56"/>
      <c r="CK91" s="56"/>
      <c r="CL91" s="56"/>
      <c r="CM91" s="485"/>
      <c r="CN91" s="56"/>
      <c r="CO91" s="56"/>
      <c r="CP91" s="56"/>
      <c r="CQ91" s="56"/>
      <c r="CR91" s="485"/>
      <c r="CS91" s="56"/>
      <c r="CT91" s="56"/>
      <c r="CU91" s="56"/>
      <c r="CV91" s="56"/>
      <c r="CW91" s="485"/>
      <c r="CX91" s="56"/>
      <c r="CY91" s="56"/>
      <c r="CZ91" s="56"/>
      <c r="DA91" s="56"/>
      <c r="DB91" s="485"/>
      <c r="DC91" s="56"/>
      <c r="DD91" s="56"/>
      <c r="DE91" s="56"/>
      <c r="DF91" s="56"/>
      <c r="DG91" s="485"/>
      <c r="DH91" s="56"/>
      <c r="DI91" s="56"/>
      <c r="DJ91" s="56"/>
      <c r="DK91" s="56"/>
      <c r="DL91" s="485"/>
      <c r="DM91" s="56"/>
      <c r="DN91" s="56"/>
      <c r="DO91" s="56"/>
      <c r="DP91" s="56"/>
      <c r="DQ91" s="485"/>
      <c r="DR91" s="56"/>
      <c r="DS91" s="56"/>
      <c r="DT91" s="56"/>
      <c r="DU91" s="56"/>
      <c r="DV91" s="485"/>
      <c r="DW91" s="56"/>
      <c r="DX91" s="56"/>
      <c r="DY91" s="56"/>
      <c r="DZ91" s="56"/>
      <c r="EA91" s="485"/>
      <c r="EB91" s="56"/>
      <c r="EC91" s="56"/>
      <c r="ED91" s="56"/>
      <c r="EE91" s="56"/>
      <c r="EF91" s="485"/>
      <c r="EG91" s="56"/>
      <c r="EH91" s="56"/>
      <c r="EI91" s="56"/>
      <c r="EJ91" s="56"/>
      <c r="EK91" s="144"/>
    </row>
    <row r="92" spans="4:141" ht="12.75" customHeight="1" x14ac:dyDescent="0.3">
      <c r="D92" s="144" t="s">
        <v>497</v>
      </c>
      <c r="E92" s="400"/>
      <c r="G92" s="56">
        <v>0</v>
      </c>
      <c r="H92" s="56"/>
      <c r="I92" s="56"/>
      <c r="J92" s="485"/>
      <c r="K92" s="56"/>
      <c r="L92" s="56">
        <v>0</v>
      </c>
      <c r="M92" s="56"/>
      <c r="N92" s="56"/>
      <c r="O92" s="485"/>
      <c r="P92" s="56"/>
      <c r="Q92" s="56">
        <v>0</v>
      </c>
      <c r="R92" s="56"/>
      <c r="S92" s="56"/>
      <c r="T92" s="485"/>
      <c r="U92" s="56"/>
      <c r="V92" s="56">
        <v>0</v>
      </c>
      <c r="W92" s="56"/>
      <c r="X92" s="56"/>
      <c r="Y92" s="485"/>
      <c r="Z92" s="56"/>
      <c r="AA92" s="56">
        <v>0</v>
      </c>
      <c r="AB92" s="56"/>
      <c r="AC92" s="56"/>
      <c r="AD92" s="485"/>
      <c r="AE92" s="56"/>
      <c r="AF92" s="56">
        <v>0</v>
      </c>
      <c r="AG92" s="56"/>
      <c r="AH92" s="56"/>
      <c r="AI92" s="485"/>
      <c r="AJ92" s="56"/>
      <c r="AK92" s="56">
        <v>0</v>
      </c>
      <c r="AL92" s="56"/>
      <c r="AM92" s="56"/>
      <c r="AN92" s="485"/>
      <c r="AO92" s="56"/>
      <c r="AP92" s="56">
        <v>0</v>
      </c>
      <c r="AQ92" s="56"/>
      <c r="AR92" s="56"/>
      <c r="AS92" s="485"/>
      <c r="AT92" s="56"/>
      <c r="AU92" s="56">
        <v>0</v>
      </c>
      <c r="AV92" s="56"/>
      <c r="AW92" s="56"/>
      <c r="AX92" s="485"/>
      <c r="AY92" s="56"/>
      <c r="AZ92" s="56">
        <v>0</v>
      </c>
      <c r="BA92" s="56"/>
      <c r="BB92" s="56"/>
      <c r="BC92" s="485"/>
      <c r="BD92" s="56"/>
      <c r="BE92" s="56">
        <v>0</v>
      </c>
      <c r="BF92" s="56"/>
      <c r="BG92" s="56"/>
      <c r="BH92" s="485"/>
      <c r="BI92" s="56"/>
      <c r="BJ92" s="56">
        <v>0</v>
      </c>
      <c r="BK92" s="56"/>
      <c r="BL92" s="56"/>
      <c r="BM92" s="485"/>
      <c r="BN92" s="56"/>
      <c r="BO92" s="56">
        <v>0</v>
      </c>
      <c r="BP92" s="56"/>
      <c r="BQ92" s="56"/>
      <c r="BR92" s="485"/>
      <c r="BS92" s="56"/>
      <c r="BT92" s="56">
        <v>0</v>
      </c>
      <c r="BU92" s="56"/>
      <c r="BV92" s="56"/>
      <c r="BW92" s="56"/>
      <c r="BX92" s="485"/>
      <c r="BY92" s="56"/>
      <c r="BZ92" s="56">
        <v>0</v>
      </c>
      <c r="CA92" s="56"/>
      <c r="CB92" s="56"/>
      <c r="CC92" s="485"/>
      <c r="CD92" s="56"/>
      <c r="CE92" s="56">
        <v>0</v>
      </c>
      <c r="CF92" s="56"/>
      <c r="CG92" s="56"/>
      <c r="CH92" s="485"/>
      <c r="CI92" s="56"/>
      <c r="CJ92" s="56">
        <v>0</v>
      </c>
      <c r="CK92" s="56"/>
      <c r="CL92" s="56"/>
      <c r="CM92" s="485"/>
      <c r="CN92" s="56"/>
      <c r="CO92" s="56">
        <v>0</v>
      </c>
      <c r="CP92" s="56"/>
      <c r="CQ92" s="56"/>
      <c r="CR92" s="485"/>
      <c r="CS92" s="56"/>
      <c r="CT92" s="56">
        <v>0</v>
      </c>
      <c r="CU92" s="56"/>
      <c r="CV92" s="56"/>
      <c r="CW92" s="485"/>
      <c r="CX92" s="56"/>
      <c r="CY92" s="56">
        <v>0</v>
      </c>
      <c r="CZ92" s="56"/>
      <c r="DA92" s="56"/>
      <c r="DB92" s="485"/>
      <c r="DC92" s="56"/>
      <c r="DD92" s="56">
        <v>0</v>
      </c>
      <c r="DE92" s="56"/>
      <c r="DF92" s="56"/>
      <c r="DG92" s="485"/>
      <c r="DH92" s="56"/>
      <c r="DI92" s="56">
        <v>0</v>
      </c>
      <c r="DJ92" s="56"/>
      <c r="DK92" s="56"/>
      <c r="DL92" s="485"/>
      <c r="DM92" s="56"/>
      <c r="DN92" s="56">
        <v>0</v>
      </c>
      <c r="DO92" s="56"/>
      <c r="DP92" s="56"/>
      <c r="DQ92" s="485"/>
      <c r="DR92" s="56"/>
      <c r="DS92" s="56">
        <v>0</v>
      </c>
      <c r="DT92" s="56"/>
      <c r="DU92" s="56"/>
      <c r="DV92" s="485"/>
      <c r="DW92" s="56"/>
      <c r="DX92" s="56">
        <v>0</v>
      </c>
      <c r="DY92" s="56"/>
      <c r="DZ92" s="56"/>
      <c r="EA92" s="485"/>
      <c r="EB92" s="56"/>
      <c r="EC92" s="56">
        <v>3974864</v>
      </c>
      <c r="ED92" s="56"/>
      <c r="EE92" s="56"/>
      <c r="EF92" s="485"/>
      <c r="EG92" s="56"/>
      <c r="EH92" s="56">
        <v>0</v>
      </c>
      <c r="EI92" s="56"/>
      <c r="EJ92" s="56"/>
      <c r="EK92" s="144"/>
    </row>
    <row r="93" spans="4:141" ht="12.75" customHeight="1" x14ac:dyDescent="0.3">
      <c r="D93" s="144" t="s">
        <v>362</v>
      </c>
      <c r="E93" s="400"/>
      <c r="F93" s="406"/>
      <c r="G93" s="483">
        <v>0</v>
      </c>
      <c r="H93" s="484"/>
      <c r="I93" s="56"/>
      <c r="J93" s="485"/>
      <c r="K93" s="486"/>
      <c r="L93" s="483">
        <v>0</v>
      </c>
      <c r="M93" s="484"/>
      <c r="N93" s="56"/>
      <c r="O93" s="485"/>
      <c r="P93" s="486"/>
      <c r="Q93" s="483">
        <v>0</v>
      </c>
      <c r="R93" s="484"/>
      <c r="S93" s="56"/>
      <c r="T93" s="485"/>
      <c r="U93" s="486"/>
      <c r="V93" s="483">
        <v>0</v>
      </c>
      <c r="W93" s="484"/>
      <c r="X93" s="56"/>
      <c r="Y93" s="485"/>
      <c r="Z93" s="486"/>
      <c r="AA93" s="483">
        <v>0</v>
      </c>
      <c r="AB93" s="484"/>
      <c r="AC93" s="56"/>
      <c r="AD93" s="485"/>
      <c r="AE93" s="486"/>
      <c r="AF93" s="483">
        <v>0</v>
      </c>
      <c r="AG93" s="484"/>
      <c r="AH93" s="56"/>
      <c r="AI93" s="485"/>
      <c r="AJ93" s="486"/>
      <c r="AK93" s="483">
        <v>0</v>
      </c>
      <c r="AL93" s="484"/>
      <c r="AM93" s="56"/>
      <c r="AN93" s="485"/>
      <c r="AO93" s="486"/>
      <c r="AP93" s="483">
        <v>0</v>
      </c>
      <c r="AQ93" s="484"/>
      <c r="AR93" s="56"/>
      <c r="AS93" s="485"/>
      <c r="AT93" s="486"/>
      <c r="AU93" s="483">
        <v>0</v>
      </c>
      <c r="AV93" s="484"/>
      <c r="AW93" s="56"/>
      <c r="AX93" s="485"/>
      <c r="AY93" s="486"/>
      <c r="AZ93" s="483">
        <v>0</v>
      </c>
      <c r="BA93" s="484"/>
      <c r="BB93" s="56"/>
      <c r="BC93" s="485"/>
      <c r="BD93" s="486"/>
      <c r="BE93" s="483">
        <v>0</v>
      </c>
      <c r="BF93" s="484"/>
      <c r="BG93" s="56"/>
      <c r="BH93" s="485"/>
      <c r="BI93" s="486"/>
      <c r="BJ93" s="483">
        <v>0</v>
      </c>
      <c r="BK93" s="484"/>
      <c r="BL93" s="56"/>
      <c r="BM93" s="485"/>
      <c r="BN93" s="486"/>
      <c r="BO93" s="483">
        <v>0</v>
      </c>
      <c r="BP93" s="484"/>
      <c r="BQ93" s="56"/>
      <c r="BR93" s="485"/>
      <c r="BS93" s="486"/>
      <c r="BT93" s="483">
        <v>0</v>
      </c>
      <c r="BU93" s="484"/>
      <c r="BV93" s="56"/>
      <c r="BW93" s="56"/>
      <c r="BX93" s="485"/>
      <c r="BY93" s="486"/>
      <c r="BZ93" s="483">
        <v>0</v>
      </c>
      <c r="CA93" s="484"/>
      <c r="CB93" s="56"/>
      <c r="CC93" s="485"/>
      <c r="CD93" s="486"/>
      <c r="CE93" s="483">
        <v>0</v>
      </c>
      <c r="CF93" s="484"/>
      <c r="CG93" s="56"/>
      <c r="CH93" s="485"/>
      <c r="CI93" s="486"/>
      <c r="CJ93" s="483">
        <v>0</v>
      </c>
      <c r="CK93" s="484"/>
      <c r="CL93" s="56"/>
      <c r="CM93" s="485"/>
      <c r="CN93" s="486"/>
      <c r="CO93" s="483">
        <v>0</v>
      </c>
      <c r="CP93" s="484"/>
      <c r="CQ93" s="56"/>
      <c r="CR93" s="485"/>
      <c r="CS93" s="486"/>
      <c r="CT93" s="483">
        <v>0</v>
      </c>
      <c r="CU93" s="484"/>
      <c r="CV93" s="56"/>
      <c r="CW93" s="485"/>
      <c r="CX93" s="486"/>
      <c r="CY93" s="483">
        <v>0</v>
      </c>
      <c r="CZ93" s="484"/>
      <c r="DA93" s="56"/>
      <c r="DB93" s="485"/>
      <c r="DC93" s="486"/>
      <c r="DD93" s="483">
        <v>0</v>
      </c>
      <c r="DE93" s="484"/>
      <c r="DF93" s="56"/>
      <c r="DG93" s="485"/>
      <c r="DH93" s="486"/>
      <c r="DI93" s="483">
        <v>0</v>
      </c>
      <c r="DJ93" s="484"/>
      <c r="DK93" s="56"/>
      <c r="DL93" s="485"/>
      <c r="DM93" s="486"/>
      <c r="DN93" s="483">
        <v>0</v>
      </c>
      <c r="DO93" s="484"/>
      <c r="DP93" s="56"/>
      <c r="DQ93" s="485"/>
      <c r="DR93" s="486"/>
      <c r="DS93" s="483">
        <v>0</v>
      </c>
      <c r="DT93" s="484"/>
      <c r="DU93" s="56"/>
      <c r="DV93" s="485"/>
      <c r="DW93" s="486"/>
      <c r="DX93" s="483">
        <v>0</v>
      </c>
      <c r="DY93" s="484"/>
      <c r="DZ93" s="56"/>
      <c r="EA93" s="485"/>
      <c r="EB93" s="486"/>
      <c r="EC93" s="483">
        <v>3974864</v>
      </c>
      <c r="ED93" s="484"/>
      <c r="EE93" s="56"/>
      <c r="EF93" s="485"/>
      <c r="EG93" s="486"/>
      <c r="EH93" s="483">
        <v>0</v>
      </c>
      <c r="EI93" s="484"/>
      <c r="EJ93" s="56"/>
      <c r="EK93" s="144"/>
    </row>
    <row r="94" spans="4:141" ht="12.75" customHeight="1" x14ac:dyDescent="0.3">
      <c r="D94" s="144" t="s">
        <v>365</v>
      </c>
      <c r="E94" s="400"/>
      <c r="F94" s="400"/>
      <c r="G94" s="56">
        <v>0</v>
      </c>
      <c r="H94" s="55"/>
      <c r="I94" s="56"/>
      <c r="J94" s="485"/>
      <c r="K94" s="485"/>
      <c r="L94" s="56">
        <v>0</v>
      </c>
      <c r="M94" s="55"/>
      <c r="N94" s="56"/>
      <c r="O94" s="485"/>
      <c r="P94" s="485"/>
      <c r="Q94" s="56">
        <v>0</v>
      </c>
      <c r="R94" s="55"/>
      <c r="S94" s="56"/>
      <c r="T94" s="485"/>
      <c r="U94" s="485"/>
      <c r="V94" s="56">
        <v>0</v>
      </c>
      <c r="W94" s="55"/>
      <c r="X94" s="56"/>
      <c r="Y94" s="485"/>
      <c r="Z94" s="485"/>
      <c r="AA94" s="56">
        <v>0</v>
      </c>
      <c r="AB94" s="55"/>
      <c r="AC94" s="56"/>
      <c r="AD94" s="485"/>
      <c r="AE94" s="485"/>
      <c r="AF94" s="56">
        <v>0</v>
      </c>
      <c r="AG94" s="55"/>
      <c r="AH94" s="56"/>
      <c r="AI94" s="485"/>
      <c r="AJ94" s="485"/>
      <c r="AK94" s="56">
        <v>0</v>
      </c>
      <c r="AL94" s="55"/>
      <c r="AM94" s="56"/>
      <c r="AN94" s="485"/>
      <c r="AO94" s="485"/>
      <c r="AP94" s="56">
        <v>0</v>
      </c>
      <c r="AQ94" s="55"/>
      <c r="AR94" s="56"/>
      <c r="AS94" s="485"/>
      <c r="AT94" s="485"/>
      <c r="AU94" s="56">
        <v>0</v>
      </c>
      <c r="AV94" s="55"/>
      <c r="AW94" s="56"/>
      <c r="AX94" s="485"/>
      <c r="AY94" s="485"/>
      <c r="AZ94" s="56">
        <v>0</v>
      </c>
      <c r="BA94" s="55"/>
      <c r="BB94" s="56"/>
      <c r="BC94" s="485"/>
      <c r="BD94" s="485"/>
      <c r="BE94" s="56">
        <v>0</v>
      </c>
      <c r="BF94" s="55"/>
      <c r="BG94" s="56"/>
      <c r="BH94" s="485"/>
      <c r="BI94" s="485"/>
      <c r="BJ94" s="56">
        <v>0</v>
      </c>
      <c r="BK94" s="55"/>
      <c r="BL94" s="56"/>
      <c r="BM94" s="485"/>
      <c r="BN94" s="485"/>
      <c r="BO94" s="56">
        <v>0</v>
      </c>
      <c r="BP94" s="55"/>
      <c r="BQ94" s="56"/>
      <c r="BR94" s="485"/>
      <c r="BS94" s="485"/>
      <c r="BT94" s="56">
        <v>0</v>
      </c>
      <c r="BU94" s="55"/>
      <c r="BV94" s="56"/>
      <c r="BW94" s="56"/>
      <c r="BX94" s="485"/>
      <c r="BY94" s="485"/>
      <c r="BZ94" s="56">
        <v>0</v>
      </c>
      <c r="CA94" s="55"/>
      <c r="CB94" s="56"/>
      <c r="CC94" s="485"/>
      <c r="CD94" s="485"/>
      <c r="CE94" s="56">
        <v>0</v>
      </c>
      <c r="CF94" s="55"/>
      <c r="CG94" s="56"/>
      <c r="CH94" s="485"/>
      <c r="CI94" s="485"/>
      <c r="CJ94" s="56">
        <v>0</v>
      </c>
      <c r="CK94" s="55"/>
      <c r="CL94" s="56"/>
      <c r="CM94" s="485"/>
      <c r="CN94" s="485"/>
      <c r="CO94" s="56">
        <v>0</v>
      </c>
      <c r="CP94" s="55"/>
      <c r="CQ94" s="56"/>
      <c r="CR94" s="485"/>
      <c r="CS94" s="485"/>
      <c r="CT94" s="56">
        <v>0</v>
      </c>
      <c r="CU94" s="55"/>
      <c r="CV94" s="56"/>
      <c r="CW94" s="485"/>
      <c r="CX94" s="485"/>
      <c r="CY94" s="56">
        <v>0</v>
      </c>
      <c r="CZ94" s="55"/>
      <c r="DA94" s="56"/>
      <c r="DB94" s="485"/>
      <c r="DC94" s="485"/>
      <c r="DD94" s="56">
        <v>0</v>
      </c>
      <c r="DE94" s="55"/>
      <c r="DF94" s="56"/>
      <c r="DG94" s="485"/>
      <c r="DH94" s="485"/>
      <c r="DI94" s="56">
        <v>0</v>
      </c>
      <c r="DJ94" s="55"/>
      <c r="DK94" s="56"/>
      <c r="DL94" s="485"/>
      <c r="DM94" s="485"/>
      <c r="DN94" s="56">
        <v>0</v>
      </c>
      <c r="DO94" s="55"/>
      <c r="DP94" s="56"/>
      <c r="DQ94" s="485"/>
      <c r="DR94" s="485"/>
      <c r="DS94" s="56">
        <v>0</v>
      </c>
      <c r="DT94" s="55"/>
      <c r="DU94" s="56"/>
      <c r="DV94" s="485"/>
      <c r="DW94" s="485"/>
      <c r="DX94" s="56">
        <v>0</v>
      </c>
      <c r="DY94" s="55"/>
      <c r="DZ94" s="56"/>
      <c r="EA94" s="485"/>
      <c r="EB94" s="485"/>
      <c r="EC94" s="56">
        <v>0</v>
      </c>
      <c r="ED94" s="55"/>
      <c r="EE94" s="56"/>
      <c r="EF94" s="485"/>
      <c r="EG94" s="485"/>
      <c r="EH94" s="56">
        <v>0</v>
      </c>
      <c r="EI94" s="55"/>
      <c r="EJ94" s="56"/>
      <c r="EK94" s="144"/>
    </row>
    <row r="95" spans="4:141" ht="12.75" customHeight="1" x14ac:dyDescent="0.3">
      <c r="D95" s="144" t="s">
        <v>382</v>
      </c>
      <c r="E95" s="400"/>
      <c r="F95" s="420"/>
      <c r="G95" s="121">
        <v>0</v>
      </c>
      <c r="H95" s="120"/>
      <c r="I95" s="56"/>
      <c r="J95" s="485"/>
      <c r="K95" s="494"/>
      <c r="L95" s="121">
        <v>0</v>
      </c>
      <c r="M95" s="120"/>
      <c r="N95" s="56"/>
      <c r="O95" s="485"/>
      <c r="P95" s="494"/>
      <c r="Q95" s="121">
        <v>0</v>
      </c>
      <c r="R95" s="120"/>
      <c r="S95" s="56"/>
      <c r="T95" s="485"/>
      <c r="U95" s="494"/>
      <c r="V95" s="121">
        <v>0</v>
      </c>
      <c r="W95" s="120"/>
      <c r="X95" s="56"/>
      <c r="Y95" s="485"/>
      <c r="Z95" s="494"/>
      <c r="AA95" s="121">
        <v>0</v>
      </c>
      <c r="AB95" s="120"/>
      <c r="AC95" s="56"/>
      <c r="AD95" s="485"/>
      <c r="AE95" s="494"/>
      <c r="AF95" s="121">
        <v>0</v>
      </c>
      <c r="AG95" s="120"/>
      <c r="AH95" s="56"/>
      <c r="AI95" s="485"/>
      <c r="AJ95" s="494"/>
      <c r="AK95" s="121">
        <v>0</v>
      </c>
      <c r="AL95" s="120"/>
      <c r="AM95" s="56"/>
      <c r="AN95" s="485"/>
      <c r="AO95" s="494"/>
      <c r="AP95" s="121">
        <v>0</v>
      </c>
      <c r="AQ95" s="120"/>
      <c r="AR95" s="56"/>
      <c r="AS95" s="485"/>
      <c r="AT95" s="494"/>
      <c r="AU95" s="121">
        <v>0</v>
      </c>
      <c r="AV95" s="120"/>
      <c r="AW95" s="56"/>
      <c r="AX95" s="485"/>
      <c r="AY95" s="494"/>
      <c r="AZ95" s="121">
        <v>0</v>
      </c>
      <c r="BA95" s="120"/>
      <c r="BB95" s="56"/>
      <c r="BC95" s="485"/>
      <c r="BD95" s="494"/>
      <c r="BE95" s="121">
        <v>0</v>
      </c>
      <c r="BF95" s="120"/>
      <c r="BG95" s="56"/>
      <c r="BH95" s="485"/>
      <c r="BI95" s="494"/>
      <c r="BJ95" s="121">
        <v>0</v>
      </c>
      <c r="BK95" s="120"/>
      <c r="BL95" s="56"/>
      <c r="BM95" s="485"/>
      <c r="BN95" s="494"/>
      <c r="BO95" s="121">
        <v>0</v>
      </c>
      <c r="BP95" s="120"/>
      <c r="BQ95" s="56"/>
      <c r="BR95" s="485"/>
      <c r="BS95" s="494"/>
      <c r="BT95" s="121">
        <v>0</v>
      </c>
      <c r="BU95" s="120"/>
      <c r="BV95" s="56"/>
      <c r="BW95" s="56"/>
      <c r="BX95" s="485"/>
      <c r="BY95" s="494"/>
      <c r="BZ95" s="121">
        <v>0</v>
      </c>
      <c r="CA95" s="120"/>
      <c r="CB95" s="56"/>
      <c r="CC95" s="485"/>
      <c r="CD95" s="494"/>
      <c r="CE95" s="121">
        <v>0</v>
      </c>
      <c r="CF95" s="120"/>
      <c r="CG95" s="56"/>
      <c r="CH95" s="485"/>
      <c r="CI95" s="494"/>
      <c r="CJ95" s="121">
        <v>0</v>
      </c>
      <c r="CK95" s="120"/>
      <c r="CL95" s="56"/>
      <c r="CM95" s="485"/>
      <c r="CN95" s="494"/>
      <c r="CO95" s="121">
        <v>0</v>
      </c>
      <c r="CP95" s="120"/>
      <c r="CQ95" s="56"/>
      <c r="CR95" s="485"/>
      <c r="CS95" s="494"/>
      <c r="CT95" s="121">
        <v>0</v>
      </c>
      <c r="CU95" s="120"/>
      <c r="CV95" s="56"/>
      <c r="CW95" s="485"/>
      <c r="CX95" s="494"/>
      <c r="CY95" s="121">
        <v>0</v>
      </c>
      <c r="CZ95" s="120"/>
      <c r="DA95" s="56"/>
      <c r="DB95" s="485"/>
      <c r="DC95" s="494"/>
      <c r="DD95" s="121">
        <v>0</v>
      </c>
      <c r="DE95" s="120"/>
      <c r="DF95" s="56"/>
      <c r="DG95" s="485"/>
      <c r="DH95" s="494"/>
      <c r="DI95" s="121">
        <v>0</v>
      </c>
      <c r="DJ95" s="120"/>
      <c r="DK95" s="56"/>
      <c r="DL95" s="485"/>
      <c r="DM95" s="494"/>
      <c r="DN95" s="121">
        <v>0</v>
      </c>
      <c r="DO95" s="120"/>
      <c r="DP95" s="56"/>
      <c r="DQ95" s="485"/>
      <c r="DR95" s="494"/>
      <c r="DS95" s="121">
        <v>0</v>
      </c>
      <c r="DT95" s="120"/>
      <c r="DU95" s="56"/>
      <c r="DV95" s="485"/>
      <c r="DW95" s="494"/>
      <c r="DX95" s="121">
        <v>0</v>
      </c>
      <c r="DY95" s="120"/>
      <c r="DZ95" s="56"/>
      <c r="EA95" s="485"/>
      <c r="EB95" s="494"/>
      <c r="EC95" s="121">
        <v>0</v>
      </c>
      <c r="ED95" s="120"/>
      <c r="EE95" s="56"/>
      <c r="EF95" s="485"/>
      <c r="EG95" s="494"/>
      <c r="EH95" s="121">
        <v>0</v>
      </c>
      <c r="EI95" s="120"/>
      <c r="EJ95" s="56"/>
      <c r="EK95" s="144"/>
    </row>
    <row r="96" spans="4:141" ht="12.75" hidden="1" customHeight="1" x14ac:dyDescent="0.3">
      <c r="D96" s="144"/>
      <c r="E96" s="400"/>
      <c r="G96" s="56"/>
      <c r="H96" s="56"/>
      <c r="I96" s="56"/>
      <c r="J96" s="485"/>
      <c r="K96" s="56"/>
      <c r="L96" s="56"/>
      <c r="M96" s="56"/>
      <c r="N96" s="56"/>
      <c r="O96" s="485"/>
      <c r="P96" s="56"/>
      <c r="Q96" s="56"/>
      <c r="R96" s="56"/>
      <c r="S96" s="56"/>
      <c r="T96" s="485"/>
      <c r="U96" s="56"/>
      <c r="V96" s="56"/>
      <c r="W96" s="56"/>
      <c r="X96" s="56"/>
      <c r="Y96" s="485"/>
      <c r="Z96" s="56"/>
      <c r="AA96" s="56"/>
      <c r="AB96" s="56"/>
      <c r="AC96" s="56"/>
      <c r="AD96" s="485"/>
      <c r="AE96" s="56"/>
      <c r="AF96" s="56"/>
      <c r="AG96" s="56"/>
      <c r="AH96" s="56"/>
      <c r="AI96" s="485"/>
      <c r="AJ96" s="56"/>
      <c r="AK96" s="56"/>
      <c r="AL96" s="56"/>
      <c r="AM96" s="56"/>
      <c r="AN96" s="485"/>
      <c r="AO96" s="56"/>
      <c r="AP96" s="56"/>
      <c r="AQ96" s="56"/>
      <c r="AR96" s="56"/>
      <c r="AS96" s="485"/>
      <c r="AT96" s="56"/>
      <c r="AU96" s="56"/>
      <c r="AV96" s="56"/>
      <c r="AW96" s="56"/>
      <c r="AX96" s="485"/>
      <c r="AY96" s="56"/>
      <c r="AZ96" s="56"/>
      <c r="BA96" s="56"/>
      <c r="BB96" s="56"/>
      <c r="BC96" s="485"/>
      <c r="BD96" s="56"/>
      <c r="BE96" s="56"/>
      <c r="BF96" s="56"/>
      <c r="BG96" s="56"/>
      <c r="BH96" s="485"/>
      <c r="BI96" s="56"/>
      <c r="BJ96" s="56"/>
      <c r="BK96" s="56"/>
      <c r="BL96" s="56"/>
      <c r="BM96" s="485"/>
      <c r="BN96" s="56"/>
      <c r="BO96" s="56"/>
      <c r="BP96" s="56"/>
      <c r="BQ96" s="56"/>
      <c r="BR96" s="485"/>
      <c r="BS96" s="56"/>
      <c r="BT96" s="56"/>
      <c r="BU96" s="56"/>
      <c r="BV96" s="56"/>
      <c r="BW96" s="56"/>
      <c r="BX96" s="485"/>
      <c r="BY96" s="56"/>
      <c r="BZ96" s="56"/>
      <c r="CA96" s="56"/>
      <c r="CB96" s="56"/>
      <c r="CC96" s="485"/>
      <c r="CD96" s="56"/>
      <c r="CE96" s="56"/>
      <c r="CF96" s="56"/>
      <c r="CG96" s="56"/>
      <c r="CH96" s="485"/>
      <c r="CI96" s="56"/>
      <c r="CJ96" s="56"/>
      <c r="CK96" s="56"/>
      <c r="CL96" s="56"/>
      <c r="CM96" s="485"/>
      <c r="CN96" s="56"/>
      <c r="CO96" s="56"/>
      <c r="CP96" s="56"/>
      <c r="CQ96" s="56"/>
      <c r="CR96" s="485"/>
      <c r="CS96" s="56"/>
      <c r="CT96" s="56"/>
      <c r="CU96" s="56"/>
      <c r="CV96" s="56"/>
      <c r="CW96" s="485"/>
      <c r="CX96" s="56"/>
      <c r="CY96" s="56"/>
      <c r="CZ96" s="56"/>
      <c r="DA96" s="56"/>
      <c r="DB96" s="485"/>
      <c r="DC96" s="56"/>
      <c r="DD96" s="56"/>
      <c r="DE96" s="56"/>
      <c r="DF96" s="56"/>
      <c r="DG96" s="485"/>
      <c r="DH96" s="56"/>
      <c r="DI96" s="56"/>
      <c r="DJ96" s="56"/>
      <c r="DK96" s="56"/>
      <c r="DL96" s="485"/>
      <c r="DM96" s="56"/>
      <c r="DN96" s="56"/>
      <c r="DO96" s="56"/>
      <c r="DP96" s="56"/>
      <c r="DQ96" s="485"/>
      <c r="DR96" s="56"/>
      <c r="DS96" s="56"/>
      <c r="DT96" s="56"/>
      <c r="DU96" s="56"/>
      <c r="DV96" s="485"/>
      <c r="DW96" s="56"/>
      <c r="DX96" s="56"/>
      <c r="DY96" s="56"/>
      <c r="DZ96" s="56"/>
      <c r="EA96" s="485"/>
      <c r="EB96" s="56"/>
      <c r="EC96" s="56"/>
      <c r="ED96" s="56"/>
      <c r="EE96" s="56"/>
      <c r="EF96" s="485"/>
      <c r="EG96" s="56"/>
      <c r="EH96" s="56"/>
      <c r="EI96" s="56"/>
      <c r="EJ96" s="56"/>
      <c r="EK96" s="144"/>
    </row>
    <row r="97" spans="4:143" ht="12.75" hidden="1" customHeight="1" x14ac:dyDescent="0.3">
      <c r="D97" s="144" t="s">
        <v>498</v>
      </c>
      <c r="E97" s="400"/>
      <c r="G97" s="56">
        <v>0</v>
      </c>
      <c r="H97" s="56"/>
      <c r="I97" s="56"/>
      <c r="J97" s="485"/>
      <c r="K97" s="56"/>
      <c r="L97" s="56">
        <v>0</v>
      </c>
      <c r="M97" s="56"/>
      <c r="N97" s="56"/>
      <c r="O97" s="485"/>
      <c r="P97" s="56"/>
      <c r="Q97" s="56">
        <v>0</v>
      </c>
      <c r="R97" s="56"/>
      <c r="S97" s="56"/>
      <c r="T97" s="485"/>
      <c r="U97" s="56"/>
      <c r="V97" s="56">
        <v>0</v>
      </c>
      <c r="W97" s="56"/>
      <c r="X97" s="56"/>
      <c r="Y97" s="485"/>
      <c r="Z97" s="56"/>
      <c r="AA97" s="56">
        <v>0</v>
      </c>
      <c r="AB97" s="56"/>
      <c r="AC97" s="56"/>
      <c r="AD97" s="485"/>
      <c r="AE97" s="56"/>
      <c r="AF97" s="56">
        <v>0</v>
      </c>
      <c r="AG97" s="56"/>
      <c r="AH97" s="56"/>
      <c r="AI97" s="485"/>
      <c r="AJ97" s="56"/>
      <c r="AK97" s="56">
        <v>0</v>
      </c>
      <c r="AL97" s="56"/>
      <c r="AM97" s="56"/>
      <c r="AN97" s="485"/>
      <c r="AO97" s="56"/>
      <c r="AP97" s="56">
        <v>0</v>
      </c>
      <c r="AQ97" s="56"/>
      <c r="AR97" s="56"/>
      <c r="AS97" s="485"/>
      <c r="AT97" s="56"/>
      <c r="AU97" s="56">
        <v>0</v>
      </c>
      <c r="AV97" s="56"/>
      <c r="AW97" s="56"/>
      <c r="AX97" s="485"/>
      <c r="AY97" s="56"/>
      <c r="AZ97" s="56">
        <v>0</v>
      </c>
      <c r="BA97" s="56"/>
      <c r="BB97" s="56"/>
      <c r="BC97" s="485"/>
      <c r="BD97" s="56"/>
      <c r="BE97" s="56">
        <v>0</v>
      </c>
      <c r="BF97" s="56"/>
      <c r="BG97" s="56"/>
      <c r="BH97" s="485"/>
      <c r="BI97" s="56"/>
      <c r="BJ97" s="56">
        <v>0</v>
      </c>
      <c r="BK97" s="56"/>
      <c r="BL97" s="56"/>
      <c r="BM97" s="485"/>
      <c r="BN97" s="56"/>
      <c r="BO97" s="56">
        <v>0</v>
      </c>
      <c r="BP97" s="56"/>
      <c r="BQ97" s="56"/>
      <c r="BR97" s="485"/>
      <c r="BS97" s="56"/>
      <c r="BT97" s="56">
        <v>0</v>
      </c>
      <c r="BU97" s="56"/>
      <c r="BV97" s="56"/>
      <c r="BW97" s="56"/>
      <c r="BX97" s="485"/>
      <c r="BY97" s="56"/>
      <c r="BZ97" s="56">
        <v>0</v>
      </c>
      <c r="CA97" s="56"/>
      <c r="CB97" s="56"/>
      <c r="CC97" s="485"/>
      <c r="CD97" s="56"/>
      <c r="CE97" s="56">
        <v>0</v>
      </c>
      <c r="CF97" s="56"/>
      <c r="CG97" s="56"/>
      <c r="CH97" s="485"/>
      <c r="CI97" s="56"/>
      <c r="CJ97" s="56">
        <v>0</v>
      </c>
      <c r="CK97" s="56"/>
      <c r="CL97" s="56"/>
      <c r="CM97" s="485"/>
      <c r="CN97" s="56"/>
      <c r="CO97" s="56">
        <v>0</v>
      </c>
      <c r="CP97" s="56"/>
      <c r="CQ97" s="56"/>
      <c r="CR97" s="485"/>
      <c r="CS97" s="56"/>
      <c r="CT97" s="56">
        <v>0</v>
      </c>
      <c r="CU97" s="56"/>
      <c r="CV97" s="56"/>
      <c r="CW97" s="485"/>
      <c r="CX97" s="56"/>
      <c r="CY97" s="56">
        <v>0</v>
      </c>
      <c r="CZ97" s="56"/>
      <c r="DA97" s="56"/>
      <c r="DB97" s="485"/>
      <c r="DC97" s="56"/>
      <c r="DD97" s="56">
        <v>0</v>
      </c>
      <c r="DE97" s="56"/>
      <c r="DF97" s="56"/>
      <c r="DG97" s="485"/>
      <c r="DH97" s="56"/>
      <c r="DI97" s="56">
        <v>0</v>
      </c>
      <c r="DJ97" s="56"/>
      <c r="DK97" s="56"/>
      <c r="DL97" s="485"/>
      <c r="DM97" s="56"/>
      <c r="DN97" s="56">
        <v>0</v>
      </c>
      <c r="DO97" s="56"/>
      <c r="DP97" s="56"/>
      <c r="DQ97" s="485"/>
      <c r="DR97" s="56"/>
      <c r="DS97" s="56">
        <v>0</v>
      </c>
      <c r="DT97" s="56"/>
      <c r="DU97" s="56"/>
      <c r="DV97" s="485"/>
      <c r="DW97" s="56"/>
      <c r="DX97" s="56">
        <v>0</v>
      </c>
      <c r="DY97" s="56"/>
      <c r="DZ97" s="56"/>
      <c r="EA97" s="485"/>
      <c r="EB97" s="56"/>
      <c r="EC97" s="56">
        <v>0</v>
      </c>
      <c r="ED97" s="56"/>
      <c r="EE97" s="56"/>
      <c r="EF97" s="485"/>
      <c r="EG97" s="56"/>
      <c r="EH97" s="56">
        <v>0</v>
      </c>
      <c r="EI97" s="56"/>
      <c r="EJ97" s="56"/>
      <c r="EK97" s="144"/>
    </row>
    <row r="98" spans="4:143" ht="12.75" hidden="1" customHeight="1" x14ac:dyDescent="0.3">
      <c r="D98" s="144" t="s">
        <v>362</v>
      </c>
      <c r="E98" s="400"/>
      <c r="F98" s="406"/>
      <c r="G98" s="483">
        <v>0</v>
      </c>
      <c r="H98" s="484"/>
      <c r="I98" s="56"/>
      <c r="J98" s="485"/>
      <c r="K98" s="486"/>
      <c r="L98" s="483">
        <v>0</v>
      </c>
      <c r="M98" s="484"/>
      <c r="N98" s="56"/>
      <c r="O98" s="485"/>
      <c r="P98" s="486"/>
      <c r="Q98" s="483">
        <v>0</v>
      </c>
      <c r="R98" s="484"/>
      <c r="S98" s="56"/>
      <c r="T98" s="485"/>
      <c r="U98" s="486"/>
      <c r="V98" s="483">
        <v>0</v>
      </c>
      <c r="W98" s="484"/>
      <c r="X98" s="56"/>
      <c r="Y98" s="485"/>
      <c r="Z98" s="486"/>
      <c r="AA98" s="483">
        <v>0</v>
      </c>
      <c r="AB98" s="484"/>
      <c r="AC98" s="56"/>
      <c r="AD98" s="485"/>
      <c r="AE98" s="486"/>
      <c r="AF98" s="483">
        <v>0</v>
      </c>
      <c r="AG98" s="484"/>
      <c r="AH98" s="56"/>
      <c r="AI98" s="485"/>
      <c r="AJ98" s="486"/>
      <c r="AK98" s="483">
        <v>0</v>
      </c>
      <c r="AL98" s="484"/>
      <c r="AM98" s="56"/>
      <c r="AN98" s="485"/>
      <c r="AO98" s="486"/>
      <c r="AP98" s="483">
        <v>0</v>
      </c>
      <c r="AQ98" s="484"/>
      <c r="AR98" s="56"/>
      <c r="AS98" s="485"/>
      <c r="AT98" s="486"/>
      <c r="AU98" s="483">
        <v>0</v>
      </c>
      <c r="AV98" s="484"/>
      <c r="AW98" s="56"/>
      <c r="AX98" s="485"/>
      <c r="AY98" s="486"/>
      <c r="AZ98" s="483">
        <v>0</v>
      </c>
      <c r="BA98" s="484"/>
      <c r="BB98" s="56"/>
      <c r="BC98" s="485"/>
      <c r="BD98" s="486"/>
      <c r="BE98" s="483">
        <v>0</v>
      </c>
      <c r="BF98" s="484"/>
      <c r="BG98" s="56"/>
      <c r="BH98" s="485"/>
      <c r="BI98" s="486"/>
      <c r="BJ98" s="483">
        <v>0</v>
      </c>
      <c r="BK98" s="484"/>
      <c r="BL98" s="56"/>
      <c r="BM98" s="485"/>
      <c r="BN98" s="486"/>
      <c r="BO98" s="483">
        <v>0</v>
      </c>
      <c r="BP98" s="484"/>
      <c r="BQ98" s="56"/>
      <c r="BR98" s="485"/>
      <c r="BS98" s="486"/>
      <c r="BT98" s="483">
        <v>0</v>
      </c>
      <c r="BU98" s="484"/>
      <c r="BV98" s="56"/>
      <c r="BW98" s="56"/>
      <c r="BX98" s="485"/>
      <c r="BY98" s="486"/>
      <c r="BZ98" s="483">
        <v>0</v>
      </c>
      <c r="CA98" s="484"/>
      <c r="CB98" s="56"/>
      <c r="CC98" s="485"/>
      <c r="CD98" s="486"/>
      <c r="CE98" s="483">
        <v>0</v>
      </c>
      <c r="CF98" s="484"/>
      <c r="CG98" s="56"/>
      <c r="CH98" s="485"/>
      <c r="CI98" s="486"/>
      <c r="CJ98" s="483">
        <v>0</v>
      </c>
      <c r="CK98" s="484"/>
      <c r="CL98" s="56"/>
      <c r="CM98" s="485"/>
      <c r="CN98" s="486"/>
      <c r="CO98" s="483">
        <v>0</v>
      </c>
      <c r="CP98" s="484"/>
      <c r="CQ98" s="56"/>
      <c r="CR98" s="485"/>
      <c r="CS98" s="486"/>
      <c r="CT98" s="483">
        <v>0</v>
      </c>
      <c r="CU98" s="484"/>
      <c r="CV98" s="56"/>
      <c r="CW98" s="485"/>
      <c r="CX98" s="486"/>
      <c r="CY98" s="483">
        <v>0</v>
      </c>
      <c r="CZ98" s="484"/>
      <c r="DA98" s="56"/>
      <c r="DB98" s="485"/>
      <c r="DC98" s="486"/>
      <c r="DD98" s="483">
        <v>0</v>
      </c>
      <c r="DE98" s="484"/>
      <c r="DF98" s="56"/>
      <c r="DG98" s="485"/>
      <c r="DH98" s="486"/>
      <c r="DI98" s="483">
        <v>0</v>
      </c>
      <c r="DJ98" s="484"/>
      <c r="DK98" s="56"/>
      <c r="DL98" s="485"/>
      <c r="DM98" s="486"/>
      <c r="DN98" s="483">
        <v>0</v>
      </c>
      <c r="DO98" s="484"/>
      <c r="DP98" s="56"/>
      <c r="DQ98" s="485"/>
      <c r="DR98" s="486"/>
      <c r="DS98" s="483">
        <v>0</v>
      </c>
      <c r="DT98" s="484"/>
      <c r="DU98" s="56"/>
      <c r="DV98" s="485"/>
      <c r="DW98" s="486"/>
      <c r="DX98" s="483">
        <v>0</v>
      </c>
      <c r="DY98" s="484"/>
      <c r="DZ98" s="56"/>
      <c r="EA98" s="485"/>
      <c r="EB98" s="486"/>
      <c r="EC98" s="483">
        <v>0</v>
      </c>
      <c r="ED98" s="484"/>
      <c r="EE98" s="56"/>
      <c r="EF98" s="485"/>
      <c r="EG98" s="486"/>
      <c r="EH98" s="483">
        <v>0</v>
      </c>
      <c r="EI98" s="484"/>
      <c r="EJ98" s="56"/>
      <c r="EK98" s="144"/>
    </row>
    <row r="99" spans="4:143" ht="12.75" hidden="1" customHeight="1" x14ac:dyDescent="0.3">
      <c r="D99" s="144" t="s">
        <v>365</v>
      </c>
      <c r="E99" s="400"/>
      <c r="F99" s="400"/>
      <c r="G99" s="56">
        <v>0</v>
      </c>
      <c r="H99" s="55"/>
      <c r="I99" s="56"/>
      <c r="J99" s="485"/>
      <c r="K99" s="485"/>
      <c r="L99" s="56">
        <v>0</v>
      </c>
      <c r="M99" s="55"/>
      <c r="N99" s="56"/>
      <c r="O99" s="485"/>
      <c r="P99" s="485"/>
      <c r="Q99" s="56">
        <v>0</v>
      </c>
      <c r="R99" s="55"/>
      <c r="S99" s="56"/>
      <c r="T99" s="485"/>
      <c r="U99" s="485"/>
      <c r="V99" s="56">
        <v>0</v>
      </c>
      <c r="W99" s="55"/>
      <c r="X99" s="56"/>
      <c r="Y99" s="485"/>
      <c r="Z99" s="485"/>
      <c r="AA99" s="56">
        <v>0</v>
      </c>
      <c r="AB99" s="55"/>
      <c r="AC99" s="56"/>
      <c r="AD99" s="485"/>
      <c r="AE99" s="485"/>
      <c r="AF99" s="56">
        <v>0</v>
      </c>
      <c r="AG99" s="55"/>
      <c r="AH99" s="56"/>
      <c r="AI99" s="485"/>
      <c r="AJ99" s="485"/>
      <c r="AK99" s="56">
        <v>0</v>
      </c>
      <c r="AL99" s="55"/>
      <c r="AM99" s="56"/>
      <c r="AN99" s="485"/>
      <c r="AO99" s="485"/>
      <c r="AP99" s="56">
        <v>0</v>
      </c>
      <c r="AQ99" s="55"/>
      <c r="AR99" s="56"/>
      <c r="AS99" s="485"/>
      <c r="AT99" s="485"/>
      <c r="AU99" s="56">
        <v>0</v>
      </c>
      <c r="AV99" s="55"/>
      <c r="AW99" s="56"/>
      <c r="AX99" s="485"/>
      <c r="AY99" s="485"/>
      <c r="AZ99" s="56">
        <v>0</v>
      </c>
      <c r="BA99" s="55"/>
      <c r="BB99" s="56"/>
      <c r="BC99" s="485"/>
      <c r="BD99" s="485"/>
      <c r="BE99" s="56">
        <v>0</v>
      </c>
      <c r="BF99" s="55"/>
      <c r="BG99" s="56"/>
      <c r="BH99" s="485"/>
      <c r="BI99" s="485"/>
      <c r="BJ99" s="56">
        <v>0</v>
      </c>
      <c r="BK99" s="55"/>
      <c r="BL99" s="56"/>
      <c r="BM99" s="485"/>
      <c r="BN99" s="485"/>
      <c r="BO99" s="56">
        <v>0</v>
      </c>
      <c r="BP99" s="55"/>
      <c r="BQ99" s="56"/>
      <c r="BR99" s="485"/>
      <c r="BS99" s="485"/>
      <c r="BT99" s="56">
        <v>0</v>
      </c>
      <c r="BU99" s="55"/>
      <c r="BV99" s="56"/>
      <c r="BW99" s="56"/>
      <c r="BX99" s="485"/>
      <c r="BY99" s="485"/>
      <c r="BZ99" s="56">
        <v>0</v>
      </c>
      <c r="CA99" s="55"/>
      <c r="CB99" s="56"/>
      <c r="CC99" s="485"/>
      <c r="CD99" s="485"/>
      <c r="CE99" s="56">
        <v>0</v>
      </c>
      <c r="CF99" s="55"/>
      <c r="CG99" s="56"/>
      <c r="CH99" s="485"/>
      <c r="CI99" s="485"/>
      <c r="CJ99" s="56">
        <v>0</v>
      </c>
      <c r="CK99" s="55"/>
      <c r="CL99" s="56"/>
      <c r="CM99" s="485"/>
      <c r="CN99" s="485"/>
      <c r="CO99" s="56">
        <v>0</v>
      </c>
      <c r="CP99" s="55"/>
      <c r="CQ99" s="56"/>
      <c r="CR99" s="485"/>
      <c r="CS99" s="485"/>
      <c r="CT99" s="56">
        <v>0</v>
      </c>
      <c r="CU99" s="55"/>
      <c r="CV99" s="56"/>
      <c r="CW99" s="485"/>
      <c r="CX99" s="485"/>
      <c r="CY99" s="56">
        <v>0</v>
      </c>
      <c r="CZ99" s="55"/>
      <c r="DA99" s="56"/>
      <c r="DB99" s="485"/>
      <c r="DC99" s="485"/>
      <c r="DD99" s="56">
        <v>0</v>
      </c>
      <c r="DE99" s="55"/>
      <c r="DF99" s="56"/>
      <c r="DG99" s="485"/>
      <c r="DH99" s="485"/>
      <c r="DI99" s="56">
        <v>0</v>
      </c>
      <c r="DJ99" s="55"/>
      <c r="DK99" s="56"/>
      <c r="DL99" s="485"/>
      <c r="DM99" s="485"/>
      <c r="DN99" s="56">
        <v>0</v>
      </c>
      <c r="DO99" s="55"/>
      <c r="DP99" s="56"/>
      <c r="DQ99" s="485"/>
      <c r="DR99" s="485"/>
      <c r="DS99" s="56">
        <v>0</v>
      </c>
      <c r="DT99" s="55"/>
      <c r="DU99" s="56"/>
      <c r="DV99" s="485"/>
      <c r="DW99" s="485"/>
      <c r="DX99" s="56">
        <v>0</v>
      </c>
      <c r="DY99" s="55"/>
      <c r="DZ99" s="56"/>
      <c r="EA99" s="485"/>
      <c r="EB99" s="485"/>
      <c r="EC99" s="56">
        <v>0</v>
      </c>
      <c r="ED99" s="55"/>
      <c r="EE99" s="56"/>
      <c r="EF99" s="485"/>
      <c r="EG99" s="485"/>
      <c r="EH99" s="56">
        <v>0</v>
      </c>
      <c r="EI99" s="55"/>
      <c r="EJ99" s="56"/>
      <c r="EK99" s="144"/>
    </row>
    <row r="100" spans="4:143" ht="12.75" hidden="1" customHeight="1" x14ac:dyDescent="0.3">
      <c r="D100" s="144" t="s">
        <v>382</v>
      </c>
      <c r="E100" s="400"/>
      <c r="F100" s="420"/>
      <c r="G100" s="121">
        <v>0</v>
      </c>
      <c r="H100" s="120"/>
      <c r="I100" s="56"/>
      <c r="J100" s="485"/>
      <c r="K100" s="494"/>
      <c r="L100" s="121">
        <v>0</v>
      </c>
      <c r="M100" s="120"/>
      <c r="N100" s="56"/>
      <c r="O100" s="485"/>
      <c r="P100" s="494"/>
      <c r="Q100" s="121">
        <v>0</v>
      </c>
      <c r="R100" s="120"/>
      <c r="S100" s="56"/>
      <c r="T100" s="485"/>
      <c r="U100" s="494"/>
      <c r="V100" s="121">
        <v>0</v>
      </c>
      <c r="W100" s="120"/>
      <c r="X100" s="56"/>
      <c r="Y100" s="485"/>
      <c r="Z100" s="494"/>
      <c r="AA100" s="121">
        <v>0</v>
      </c>
      <c r="AB100" s="120"/>
      <c r="AC100" s="56"/>
      <c r="AD100" s="485"/>
      <c r="AE100" s="494"/>
      <c r="AF100" s="121">
        <v>0</v>
      </c>
      <c r="AG100" s="120"/>
      <c r="AH100" s="56"/>
      <c r="AI100" s="485"/>
      <c r="AJ100" s="494"/>
      <c r="AK100" s="121">
        <v>0</v>
      </c>
      <c r="AL100" s="120"/>
      <c r="AM100" s="56"/>
      <c r="AN100" s="485"/>
      <c r="AO100" s="494"/>
      <c r="AP100" s="121">
        <v>0</v>
      </c>
      <c r="AQ100" s="120"/>
      <c r="AR100" s="56"/>
      <c r="AS100" s="485"/>
      <c r="AT100" s="494"/>
      <c r="AU100" s="121">
        <v>0</v>
      </c>
      <c r="AV100" s="120"/>
      <c r="AW100" s="56"/>
      <c r="AX100" s="485"/>
      <c r="AY100" s="494"/>
      <c r="AZ100" s="121">
        <v>0</v>
      </c>
      <c r="BA100" s="120"/>
      <c r="BB100" s="56"/>
      <c r="BC100" s="485"/>
      <c r="BD100" s="494"/>
      <c r="BE100" s="121">
        <v>0</v>
      </c>
      <c r="BF100" s="120"/>
      <c r="BG100" s="56"/>
      <c r="BH100" s="485"/>
      <c r="BI100" s="494"/>
      <c r="BJ100" s="121">
        <v>0</v>
      </c>
      <c r="BK100" s="120"/>
      <c r="BL100" s="56"/>
      <c r="BM100" s="485"/>
      <c r="BN100" s="494"/>
      <c r="BO100" s="121">
        <v>0</v>
      </c>
      <c r="BP100" s="120"/>
      <c r="BQ100" s="56"/>
      <c r="BR100" s="485"/>
      <c r="BS100" s="494"/>
      <c r="BT100" s="121">
        <v>0</v>
      </c>
      <c r="BU100" s="120"/>
      <c r="BV100" s="56"/>
      <c r="BW100" s="56"/>
      <c r="BX100" s="485"/>
      <c r="BY100" s="494"/>
      <c r="BZ100" s="121">
        <v>0</v>
      </c>
      <c r="CA100" s="120"/>
      <c r="CB100" s="56"/>
      <c r="CC100" s="485"/>
      <c r="CD100" s="494"/>
      <c r="CE100" s="121">
        <v>0</v>
      </c>
      <c r="CF100" s="120"/>
      <c r="CG100" s="56"/>
      <c r="CH100" s="485"/>
      <c r="CI100" s="494"/>
      <c r="CJ100" s="121">
        <v>0</v>
      </c>
      <c r="CK100" s="120"/>
      <c r="CL100" s="56"/>
      <c r="CM100" s="485"/>
      <c r="CN100" s="494"/>
      <c r="CO100" s="121">
        <v>0</v>
      </c>
      <c r="CP100" s="120"/>
      <c r="CQ100" s="56"/>
      <c r="CR100" s="485"/>
      <c r="CS100" s="494"/>
      <c r="CT100" s="121">
        <v>0</v>
      </c>
      <c r="CU100" s="120"/>
      <c r="CV100" s="56"/>
      <c r="CW100" s="485"/>
      <c r="CX100" s="494"/>
      <c r="CY100" s="121">
        <v>0</v>
      </c>
      <c r="CZ100" s="120"/>
      <c r="DA100" s="56"/>
      <c r="DB100" s="485"/>
      <c r="DC100" s="494"/>
      <c r="DD100" s="121">
        <v>0</v>
      </c>
      <c r="DE100" s="120"/>
      <c r="DF100" s="56"/>
      <c r="DG100" s="485"/>
      <c r="DH100" s="494"/>
      <c r="DI100" s="121">
        <v>0</v>
      </c>
      <c r="DJ100" s="120"/>
      <c r="DK100" s="56"/>
      <c r="DL100" s="485"/>
      <c r="DM100" s="494"/>
      <c r="DN100" s="121">
        <v>0</v>
      </c>
      <c r="DO100" s="120"/>
      <c r="DP100" s="56"/>
      <c r="DQ100" s="485"/>
      <c r="DR100" s="494"/>
      <c r="DS100" s="121">
        <v>0</v>
      </c>
      <c r="DT100" s="120"/>
      <c r="DU100" s="56"/>
      <c r="DV100" s="485"/>
      <c r="DW100" s="494"/>
      <c r="DX100" s="121">
        <v>0</v>
      </c>
      <c r="DY100" s="120"/>
      <c r="DZ100" s="56"/>
      <c r="EA100" s="485"/>
      <c r="EB100" s="494"/>
      <c r="EC100" s="121">
        <v>0</v>
      </c>
      <c r="ED100" s="120"/>
      <c r="EE100" s="56"/>
      <c r="EF100" s="485"/>
      <c r="EG100" s="494"/>
      <c r="EH100" s="121">
        <v>0</v>
      </c>
      <c r="EI100" s="120"/>
      <c r="EJ100" s="56"/>
      <c r="EK100" s="144"/>
    </row>
    <row r="101" spans="4:143" ht="12.75" hidden="1" customHeight="1" x14ac:dyDescent="0.3">
      <c r="D101" s="144"/>
      <c r="E101" s="400"/>
      <c r="G101" s="56"/>
      <c r="H101" s="56"/>
      <c r="I101" s="56"/>
      <c r="J101" s="485"/>
      <c r="K101" s="56"/>
      <c r="L101" s="56"/>
      <c r="M101" s="56"/>
      <c r="N101" s="56"/>
      <c r="O101" s="485"/>
      <c r="P101" s="56"/>
      <c r="Q101" s="56"/>
      <c r="R101" s="56"/>
      <c r="S101" s="56"/>
      <c r="T101" s="485"/>
      <c r="U101" s="56"/>
      <c r="V101" s="56"/>
      <c r="W101" s="56"/>
      <c r="X101" s="56"/>
      <c r="Y101" s="485"/>
      <c r="Z101" s="56"/>
      <c r="AA101" s="56"/>
      <c r="AB101" s="56"/>
      <c r="AC101" s="56"/>
      <c r="AD101" s="485"/>
      <c r="AE101" s="56"/>
      <c r="AF101" s="56"/>
      <c r="AG101" s="56"/>
      <c r="AH101" s="56"/>
      <c r="AI101" s="485"/>
      <c r="AJ101" s="56"/>
      <c r="AK101" s="56"/>
      <c r="AL101" s="56"/>
      <c r="AM101" s="56"/>
      <c r="AN101" s="485"/>
      <c r="AO101" s="56"/>
      <c r="AP101" s="56"/>
      <c r="AQ101" s="56"/>
      <c r="AR101" s="56"/>
      <c r="AS101" s="485"/>
      <c r="AT101" s="56"/>
      <c r="AU101" s="56"/>
      <c r="AV101" s="56"/>
      <c r="AW101" s="56"/>
      <c r="AX101" s="485"/>
      <c r="AY101" s="56"/>
      <c r="AZ101" s="56"/>
      <c r="BA101" s="56"/>
      <c r="BB101" s="56"/>
      <c r="BC101" s="485"/>
      <c r="BD101" s="56"/>
      <c r="BE101" s="56"/>
      <c r="BF101" s="56"/>
      <c r="BG101" s="56"/>
      <c r="BH101" s="485"/>
      <c r="BI101" s="56"/>
      <c r="BJ101" s="56"/>
      <c r="BK101" s="56"/>
      <c r="BL101" s="56"/>
      <c r="BM101" s="485"/>
      <c r="BN101" s="56"/>
      <c r="BO101" s="56"/>
      <c r="BP101" s="56"/>
      <c r="BQ101" s="56"/>
      <c r="BR101" s="485"/>
      <c r="BS101" s="56"/>
      <c r="BT101" s="56"/>
      <c r="BU101" s="56"/>
      <c r="BV101" s="56"/>
      <c r="BW101" s="56"/>
      <c r="BX101" s="485"/>
      <c r="BY101" s="56"/>
      <c r="BZ101" s="56"/>
      <c r="CA101" s="56"/>
      <c r="CB101" s="56"/>
      <c r="CC101" s="485"/>
      <c r="CD101" s="56"/>
      <c r="CE101" s="56"/>
      <c r="CF101" s="56"/>
      <c r="CG101" s="56"/>
      <c r="CH101" s="485"/>
      <c r="CI101" s="56"/>
      <c r="CJ101" s="56"/>
      <c r="CK101" s="56"/>
      <c r="CL101" s="56"/>
      <c r="CM101" s="485"/>
      <c r="CN101" s="56"/>
      <c r="CO101" s="56"/>
      <c r="CP101" s="56"/>
      <c r="CQ101" s="56"/>
      <c r="CR101" s="485"/>
      <c r="CS101" s="56"/>
      <c r="CT101" s="56"/>
      <c r="CU101" s="56"/>
      <c r="CV101" s="56"/>
      <c r="CW101" s="485"/>
      <c r="CX101" s="56"/>
      <c r="CY101" s="56"/>
      <c r="CZ101" s="56"/>
      <c r="DA101" s="56"/>
      <c r="DB101" s="485"/>
      <c r="DC101" s="56"/>
      <c r="DD101" s="56"/>
      <c r="DE101" s="56"/>
      <c r="DF101" s="56"/>
      <c r="DG101" s="485"/>
      <c r="DH101" s="56"/>
      <c r="DI101" s="56"/>
      <c r="DJ101" s="56"/>
      <c r="DK101" s="56"/>
      <c r="DL101" s="485"/>
      <c r="DM101" s="56"/>
      <c r="DN101" s="56"/>
      <c r="DO101" s="56"/>
      <c r="DP101" s="56"/>
      <c r="DQ101" s="485"/>
      <c r="DR101" s="56"/>
      <c r="DS101" s="56"/>
      <c r="DT101" s="56"/>
      <c r="DU101" s="56"/>
      <c r="DV101" s="485"/>
      <c r="DW101" s="56"/>
      <c r="DX101" s="56"/>
      <c r="DY101" s="56"/>
      <c r="DZ101" s="56"/>
      <c r="EA101" s="485"/>
      <c r="EB101" s="56"/>
      <c r="EC101" s="56"/>
      <c r="ED101" s="56"/>
      <c r="EE101" s="56"/>
      <c r="EF101" s="485"/>
      <c r="EG101" s="56"/>
      <c r="EH101" s="56"/>
      <c r="EI101" s="56"/>
      <c r="EJ101" s="56"/>
      <c r="EK101" s="144"/>
    </row>
    <row r="102" spans="4:143" ht="12.75" hidden="1" customHeight="1" x14ac:dyDescent="0.3">
      <c r="D102" s="144" t="s">
        <v>498</v>
      </c>
      <c r="E102" s="400"/>
      <c r="G102" s="56">
        <v>0</v>
      </c>
      <c r="H102" s="56"/>
      <c r="I102" s="56"/>
      <c r="J102" s="485"/>
      <c r="K102" s="56"/>
      <c r="L102" s="56">
        <v>0</v>
      </c>
      <c r="M102" s="56"/>
      <c r="N102" s="56"/>
      <c r="O102" s="485"/>
      <c r="P102" s="56"/>
      <c r="Q102" s="56">
        <v>0</v>
      </c>
      <c r="R102" s="56"/>
      <c r="S102" s="56"/>
      <c r="T102" s="485"/>
      <c r="U102" s="56"/>
      <c r="V102" s="56">
        <v>0</v>
      </c>
      <c r="W102" s="56"/>
      <c r="X102" s="56"/>
      <c r="Y102" s="485"/>
      <c r="Z102" s="56"/>
      <c r="AA102" s="56">
        <v>0</v>
      </c>
      <c r="AB102" s="56"/>
      <c r="AC102" s="56"/>
      <c r="AD102" s="485"/>
      <c r="AE102" s="56"/>
      <c r="AF102" s="56">
        <v>0</v>
      </c>
      <c r="AG102" s="56"/>
      <c r="AH102" s="56"/>
      <c r="AI102" s="485"/>
      <c r="AJ102" s="56"/>
      <c r="AK102" s="56">
        <v>0</v>
      </c>
      <c r="AL102" s="56"/>
      <c r="AM102" s="56"/>
      <c r="AN102" s="485"/>
      <c r="AO102" s="56"/>
      <c r="AP102" s="56">
        <v>0</v>
      </c>
      <c r="AQ102" s="56"/>
      <c r="AR102" s="56"/>
      <c r="AS102" s="485"/>
      <c r="AT102" s="56"/>
      <c r="AU102" s="56">
        <v>0</v>
      </c>
      <c r="AV102" s="56"/>
      <c r="AW102" s="56"/>
      <c r="AX102" s="485"/>
      <c r="AY102" s="56"/>
      <c r="AZ102" s="56">
        <v>0</v>
      </c>
      <c r="BA102" s="56"/>
      <c r="BB102" s="56"/>
      <c r="BC102" s="485"/>
      <c r="BD102" s="56"/>
      <c r="BE102" s="56">
        <v>0</v>
      </c>
      <c r="BF102" s="56"/>
      <c r="BG102" s="56"/>
      <c r="BH102" s="485"/>
      <c r="BI102" s="56"/>
      <c r="BJ102" s="56">
        <v>0</v>
      </c>
      <c r="BK102" s="56"/>
      <c r="BL102" s="56"/>
      <c r="BM102" s="485"/>
      <c r="BN102" s="56"/>
      <c r="BO102" s="56">
        <v>0</v>
      </c>
      <c r="BP102" s="56"/>
      <c r="BQ102" s="56"/>
      <c r="BR102" s="485"/>
      <c r="BS102" s="56"/>
      <c r="BT102" s="56">
        <v>0</v>
      </c>
      <c r="BU102" s="56"/>
      <c r="BV102" s="56"/>
      <c r="BW102" s="56"/>
      <c r="BX102" s="485"/>
      <c r="BY102" s="56"/>
      <c r="BZ102" s="56">
        <v>0</v>
      </c>
      <c r="CA102" s="56"/>
      <c r="CB102" s="56"/>
      <c r="CC102" s="485"/>
      <c r="CD102" s="56"/>
      <c r="CE102" s="56">
        <v>0</v>
      </c>
      <c r="CF102" s="56"/>
      <c r="CG102" s="56"/>
      <c r="CH102" s="485"/>
      <c r="CI102" s="56"/>
      <c r="CJ102" s="56">
        <v>0</v>
      </c>
      <c r="CK102" s="56"/>
      <c r="CL102" s="56"/>
      <c r="CM102" s="485"/>
      <c r="CN102" s="56"/>
      <c r="CO102" s="56">
        <v>0</v>
      </c>
      <c r="CP102" s="56"/>
      <c r="CQ102" s="56"/>
      <c r="CR102" s="485"/>
      <c r="CS102" s="56"/>
      <c r="CT102" s="56">
        <v>0</v>
      </c>
      <c r="CU102" s="56"/>
      <c r="CV102" s="56"/>
      <c r="CW102" s="485"/>
      <c r="CX102" s="56"/>
      <c r="CY102" s="56">
        <v>0</v>
      </c>
      <c r="CZ102" s="56"/>
      <c r="DA102" s="56"/>
      <c r="DB102" s="485"/>
      <c r="DC102" s="56"/>
      <c r="DD102" s="56">
        <v>0</v>
      </c>
      <c r="DE102" s="56"/>
      <c r="DF102" s="56"/>
      <c r="DG102" s="485"/>
      <c r="DH102" s="56"/>
      <c r="DI102" s="56">
        <v>0</v>
      </c>
      <c r="DJ102" s="56"/>
      <c r="DK102" s="56"/>
      <c r="DL102" s="485"/>
      <c r="DM102" s="56"/>
      <c r="DN102" s="56">
        <v>0</v>
      </c>
      <c r="DO102" s="56"/>
      <c r="DP102" s="56"/>
      <c r="DQ102" s="485"/>
      <c r="DR102" s="56"/>
      <c r="DS102" s="56">
        <v>0</v>
      </c>
      <c r="DT102" s="56"/>
      <c r="DU102" s="56"/>
      <c r="DV102" s="485"/>
      <c r="DW102" s="56"/>
      <c r="DX102" s="56">
        <v>0</v>
      </c>
      <c r="DY102" s="56"/>
      <c r="DZ102" s="56"/>
      <c r="EA102" s="485"/>
      <c r="EB102" s="56"/>
      <c r="EC102" s="56">
        <v>0</v>
      </c>
      <c r="ED102" s="56"/>
      <c r="EE102" s="56"/>
      <c r="EF102" s="485"/>
      <c r="EG102" s="56"/>
      <c r="EH102" s="56">
        <v>0</v>
      </c>
      <c r="EI102" s="56"/>
      <c r="EJ102" s="56"/>
      <c r="EK102" s="144"/>
    </row>
    <row r="103" spans="4:143" ht="12.75" hidden="1" customHeight="1" x14ac:dyDescent="0.3">
      <c r="D103" s="144" t="s">
        <v>362</v>
      </c>
      <c r="E103" s="400"/>
      <c r="F103" s="406"/>
      <c r="G103" s="483">
        <v>0</v>
      </c>
      <c r="H103" s="484"/>
      <c r="I103" s="56"/>
      <c r="J103" s="485"/>
      <c r="K103" s="486"/>
      <c r="L103" s="483">
        <v>0</v>
      </c>
      <c r="M103" s="484"/>
      <c r="N103" s="56"/>
      <c r="O103" s="485"/>
      <c r="P103" s="486"/>
      <c r="Q103" s="483">
        <v>0</v>
      </c>
      <c r="R103" s="484"/>
      <c r="S103" s="56"/>
      <c r="T103" s="485"/>
      <c r="U103" s="486"/>
      <c r="V103" s="483">
        <v>0</v>
      </c>
      <c r="W103" s="484"/>
      <c r="X103" s="56"/>
      <c r="Y103" s="485"/>
      <c r="Z103" s="486"/>
      <c r="AA103" s="483">
        <v>0</v>
      </c>
      <c r="AB103" s="484"/>
      <c r="AC103" s="56"/>
      <c r="AD103" s="485"/>
      <c r="AE103" s="486"/>
      <c r="AF103" s="483">
        <v>0</v>
      </c>
      <c r="AG103" s="484"/>
      <c r="AH103" s="56"/>
      <c r="AI103" s="485"/>
      <c r="AJ103" s="486"/>
      <c r="AK103" s="483">
        <v>0</v>
      </c>
      <c r="AL103" s="484"/>
      <c r="AM103" s="56"/>
      <c r="AN103" s="485"/>
      <c r="AO103" s="486"/>
      <c r="AP103" s="483">
        <v>0</v>
      </c>
      <c r="AQ103" s="484"/>
      <c r="AR103" s="56"/>
      <c r="AS103" s="485"/>
      <c r="AT103" s="486"/>
      <c r="AU103" s="483">
        <v>0</v>
      </c>
      <c r="AV103" s="484"/>
      <c r="AW103" s="56"/>
      <c r="AX103" s="485"/>
      <c r="AY103" s="486"/>
      <c r="AZ103" s="483">
        <v>0</v>
      </c>
      <c r="BA103" s="484"/>
      <c r="BB103" s="56"/>
      <c r="BC103" s="485"/>
      <c r="BD103" s="486"/>
      <c r="BE103" s="483">
        <v>0</v>
      </c>
      <c r="BF103" s="484"/>
      <c r="BG103" s="56"/>
      <c r="BH103" s="485"/>
      <c r="BI103" s="486"/>
      <c r="BJ103" s="483">
        <v>0</v>
      </c>
      <c r="BK103" s="484"/>
      <c r="BL103" s="56"/>
      <c r="BM103" s="485"/>
      <c r="BN103" s="486"/>
      <c r="BO103" s="483">
        <v>0</v>
      </c>
      <c r="BP103" s="484"/>
      <c r="BQ103" s="56"/>
      <c r="BR103" s="485"/>
      <c r="BS103" s="486"/>
      <c r="BT103" s="483">
        <v>0</v>
      </c>
      <c r="BU103" s="484"/>
      <c r="BV103" s="56"/>
      <c r="BW103" s="56"/>
      <c r="BX103" s="485"/>
      <c r="BY103" s="486"/>
      <c r="BZ103" s="483">
        <v>0</v>
      </c>
      <c r="CA103" s="484"/>
      <c r="CB103" s="56"/>
      <c r="CC103" s="485"/>
      <c r="CD103" s="486"/>
      <c r="CE103" s="483">
        <v>0</v>
      </c>
      <c r="CF103" s="484"/>
      <c r="CG103" s="56"/>
      <c r="CH103" s="485"/>
      <c r="CI103" s="486"/>
      <c r="CJ103" s="483">
        <v>0</v>
      </c>
      <c r="CK103" s="484"/>
      <c r="CL103" s="56"/>
      <c r="CM103" s="485"/>
      <c r="CN103" s="486"/>
      <c r="CO103" s="483">
        <v>0</v>
      </c>
      <c r="CP103" s="484"/>
      <c r="CQ103" s="56"/>
      <c r="CR103" s="485"/>
      <c r="CS103" s="486"/>
      <c r="CT103" s="483">
        <v>0</v>
      </c>
      <c r="CU103" s="484"/>
      <c r="CV103" s="56"/>
      <c r="CW103" s="485"/>
      <c r="CX103" s="486"/>
      <c r="CY103" s="483">
        <v>0</v>
      </c>
      <c r="CZ103" s="484"/>
      <c r="DA103" s="56"/>
      <c r="DB103" s="485"/>
      <c r="DC103" s="486"/>
      <c r="DD103" s="483">
        <v>0</v>
      </c>
      <c r="DE103" s="484"/>
      <c r="DF103" s="56"/>
      <c r="DG103" s="485"/>
      <c r="DH103" s="486"/>
      <c r="DI103" s="483">
        <v>0</v>
      </c>
      <c r="DJ103" s="484"/>
      <c r="DK103" s="56"/>
      <c r="DL103" s="485"/>
      <c r="DM103" s="486"/>
      <c r="DN103" s="483">
        <v>0</v>
      </c>
      <c r="DO103" s="484"/>
      <c r="DP103" s="56"/>
      <c r="DQ103" s="485"/>
      <c r="DR103" s="486"/>
      <c r="DS103" s="483">
        <v>0</v>
      </c>
      <c r="DT103" s="484"/>
      <c r="DU103" s="56"/>
      <c r="DV103" s="485"/>
      <c r="DW103" s="486"/>
      <c r="DX103" s="483">
        <v>0</v>
      </c>
      <c r="DY103" s="484"/>
      <c r="DZ103" s="56"/>
      <c r="EA103" s="485"/>
      <c r="EB103" s="486"/>
      <c r="EC103" s="483">
        <v>0</v>
      </c>
      <c r="ED103" s="484"/>
      <c r="EE103" s="56"/>
      <c r="EF103" s="485"/>
      <c r="EG103" s="486"/>
      <c r="EH103" s="483">
        <v>0</v>
      </c>
      <c r="EI103" s="484"/>
      <c r="EJ103" s="56"/>
      <c r="EK103" s="144"/>
    </row>
    <row r="104" spans="4:143" ht="12.75" hidden="1" customHeight="1" x14ac:dyDescent="0.3">
      <c r="D104" s="144" t="s">
        <v>365</v>
      </c>
      <c r="E104" s="400"/>
      <c r="F104" s="400"/>
      <c r="G104" s="56">
        <v>0</v>
      </c>
      <c r="H104" s="55"/>
      <c r="I104" s="56"/>
      <c r="J104" s="485"/>
      <c r="K104" s="485"/>
      <c r="L104" s="56">
        <v>0</v>
      </c>
      <c r="M104" s="55"/>
      <c r="N104" s="56"/>
      <c r="O104" s="485"/>
      <c r="P104" s="485"/>
      <c r="Q104" s="56">
        <v>0</v>
      </c>
      <c r="R104" s="55"/>
      <c r="S104" s="56"/>
      <c r="T104" s="485"/>
      <c r="U104" s="485"/>
      <c r="V104" s="56">
        <v>0</v>
      </c>
      <c r="W104" s="55"/>
      <c r="X104" s="56"/>
      <c r="Y104" s="485"/>
      <c r="Z104" s="485"/>
      <c r="AA104" s="56">
        <v>0</v>
      </c>
      <c r="AB104" s="55"/>
      <c r="AC104" s="56"/>
      <c r="AD104" s="485"/>
      <c r="AE104" s="485"/>
      <c r="AF104" s="56">
        <v>0</v>
      </c>
      <c r="AG104" s="55"/>
      <c r="AH104" s="56"/>
      <c r="AI104" s="485"/>
      <c r="AJ104" s="485"/>
      <c r="AK104" s="56">
        <v>0</v>
      </c>
      <c r="AL104" s="55"/>
      <c r="AM104" s="56"/>
      <c r="AN104" s="485"/>
      <c r="AO104" s="485"/>
      <c r="AP104" s="56">
        <v>0</v>
      </c>
      <c r="AQ104" s="55"/>
      <c r="AR104" s="56"/>
      <c r="AS104" s="485"/>
      <c r="AT104" s="485"/>
      <c r="AU104" s="56">
        <v>0</v>
      </c>
      <c r="AV104" s="55"/>
      <c r="AW104" s="56"/>
      <c r="AX104" s="485"/>
      <c r="AY104" s="485"/>
      <c r="AZ104" s="56">
        <v>0</v>
      </c>
      <c r="BA104" s="55"/>
      <c r="BB104" s="56"/>
      <c r="BC104" s="485"/>
      <c r="BD104" s="485"/>
      <c r="BE104" s="56">
        <v>0</v>
      </c>
      <c r="BF104" s="55"/>
      <c r="BG104" s="56"/>
      <c r="BH104" s="485"/>
      <c r="BI104" s="485"/>
      <c r="BJ104" s="56">
        <v>0</v>
      </c>
      <c r="BK104" s="55"/>
      <c r="BL104" s="56"/>
      <c r="BM104" s="485"/>
      <c r="BN104" s="485"/>
      <c r="BO104" s="56">
        <v>0</v>
      </c>
      <c r="BP104" s="55"/>
      <c r="BQ104" s="56"/>
      <c r="BR104" s="485"/>
      <c r="BS104" s="485"/>
      <c r="BT104" s="56">
        <v>0</v>
      </c>
      <c r="BU104" s="55"/>
      <c r="BV104" s="56"/>
      <c r="BW104" s="56"/>
      <c r="BX104" s="485"/>
      <c r="BY104" s="485"/>
      <c r="BZ104" s="56">
        <v>0</v>
      </c>
      <c r="CA104" s="55"/>
      <c r="CB104" s="56"/>
      <c r="CC104" s="485"/>
      <c r="CD104" s="485"/>
      <c r="CE104" s="56">
        <v>0</v>
      </c>
      <c r="CF104" s="55"/>
      <c r="CG104" s="56"/>
      <c r="CH104" s="485"/>
      <c r="CI104" s="485"/>
      <c r="CJ104" s="56">
        <v>0</v>
      </c>
      <c r="CK104" s="55"/>
      <c r="CL104" s="56"/>
      <c r="CM104" s="485"/>
      <c r="CN104" s="485"/>
      <c r="CO104" s="56">
        <v>0</v>
      </c>
      <c r="CP104" s="55"/>
      <c r="CQ104" s="56"/>
      <c r="CR104" s="485"/>
      <c r="CS104" s="485"/>
      <c r="CT104" s="56">
        <v>0</v>
      </c>
      <c r="CU104" s="55"/>
      <c r="CV104" s="56"/>
      <c r="CW104" s="485"/>
      <c r="CX104" s="485"/>
      <c r="CY104" s="56">
        <v>0</v>
      </c>
      <c r="CZ104" s="55"/>
      <c r="DA104" s="56"/>
      <c r="DB104" s="485"/>
      <c r="DC104" s="485"/>
      <c r="DD104" s="56">
        <v>0</v>
      </c>
      <c r="DE104" s="55"/>
      <c r="DF104" s="56"/>
      <c r="DG104" s="485"/>
      <c r="DH104" s="485"/>
      <c r="DI104" s="56">
        <v>0</v>
      </c>
      <c r="DJ104" s="55"/>
      <c r="DK104" s="56"/>
      <c r="DL104" s="485"/>
      <c r="DM104" s="485"/>
      <c r="DN104" s="56">
        <v>0</v>
      </c>
      <c r="DO104" s="55"/>
      <c r="DP104" s="56"/>
      <c r="DQ104" s="485"/>
      <c r="DR104" s="485"/>
      <c r="DS104" s="56">
        <v>0</v>
      </c>
      <c r="DT104" s="55"/>
      <c r="DU104" s="56"/>
      <c r="DV104" s="485"/>
      <c r="DW104" s="485"/>
      <c r="DX104" s="56">
        <v>0</v>
      </c>
      <c r="DY104" s="55"/>
      <c r="DZ104" s="56"/>
      <c r="EA104" s="485"/>
      <c r="EB104" s="485"/>
      <c r="EC104" s="56">
        <v>0</v>
      </c>
      <c r="ED104" s="55"/>
      <c r="EE104" s="56"/>
      <c r="EF104" s="485"/>
      <c r="EG104" s="485"/>
      <c r="EH104" s="56">
        <v>0</v>
      </c>
      <c r="EI104" s="55"/>
      <c r="EJ104" s="56"/>
      <c r="EK104" s="144"/>
    </row>
    <row r="105" spans="4:143" ht="12.75" hidden="1" customHeight="1" x14ac:dyDescent="0.3">
      <c r="D105" s="144" t="s">
        <v>382</v>
      </c>
      <c r="E105" s="400"/>
      <c r="F105" s="420"/>
      <c r="G105" s="121">
        <v>0</v>
      </c>
      <c r="H105" s="120"/>
      <c r="I105" s="56"/>
      <c r="J105" s="485"/>
      <c r="K105" s="494"/>
      <c r="L105" s="121">
        <v>0</v>
      </c>
      <c r="M105" s="120"/>
      <c r="N105" s="56"/>
      <c r="O105" s="485"/>
      <c r="P105" s="494"/>
      <c r="Q105" s="121">
        <v>0</v>
      </c>
      <c r="R105" s="120"/>
      <c r="S105" s="56"/>
      <c r="T105" s="485"/>
      <c r="U105" s="494"/>
      <c r="V105" s="121">
        <v>0</v>
      </c>
      <c r="W105" s="120"/>
      <c r="X105" s="56"/>
      <c r="Y105" s="485"/>
      <c r="Z105" s="494"/>
      <c r="AA105" s="121">
        <v>0</v>
      </c>
      <c r="AB105" s="120"/>
      <c r="AC105" s="56"/>
      <c r="AD105" s="485"/>
      <c r="AE105" s="494"/>
      <c r="AF105" s="121">
        <v>0</v>
      </c>
      <c r="AG105" s="120"/>
      <c r="AH105" s="56"/>
      <c r="AI105" s="485"/>
      <c r="AJ105" s="494"/>
      <c r="AK105" s="121">
        <v>0</v>
      </c>
      <c r="AL105" s="120"/>
      <c r="AM105" s="56"/>
      <c r="AN105" s="485"/>
      <c r="AO105" s="494"/>
      <c r="AP105" s="121">
        <v>0</v>
      </c>
      <c r="AQ105" s="120"/>
      <c r="AR105" s="56"/>
      <c r="AS105" s="485"/>
      <c r="AT105" s="494"/>
      <c r="AU105" s="121">
        <v>0</v>
      </c>
      <c r="AV105" s="120"/>
      <c r="AW105" s="56"/>
      <c r="AX105" s="485"/>
      <c r="AY105" s="494"/>
      <c r="AZ105" s="121">
        <v>0</v>
      </c>
      <c r="BA105" s="120"/>
      <c r="BB105" s="56"/>
      <c r="BC105" s="485"/>
      <c r="BD105" s="494"/>
      <c r="BE105" s="121">
        <v>0</v>
      </c>
      <c r="BF105" s="120"/>
      <c r="BG105" s="56"/>
      <c r="BH105" s="485"/>
      <c r="BI105" s="494"/>
      <c r="BJ105" s="121">
        <v>0</v>
      </c>
      <c r="BK105" s="120"/>
      <c r="BL105" s="56"/>
      <c r="BM105" s="485"/>
      <c r="BN105" s="494"/>
      <c r="BO105" s="121">
        <v>0</v>
      </c>
      <c r="BP105" s="120"/>
      <c r="BQ105" s="56"/>
      <c r="BR105" s="485"/>
      <c r="BS105" s="494"/>
      <c r="BT105" s="121">
        <v>0</v>
      </c>
      <c r="BU105" s="120"/>
      <c r="BV105" s="56"/>
      <c r="BW105" s="56"/>
      <c r="BX105" s="485"/>
      <c r="BY105" s="494"/>
      <c r="BZ105" s="121">
        <v>0</v>
      </c>
      <c r="CA105" s="120"/>
      <c r="CB105" s="56"/>
      <c r="CC105" s="485"/>
      <c r="CD105" s="494"/>
      <c r="CE105" s="121">
        <v>0</v>
      </c>
      <c r="CF105" s="120"/>
      <c r="CG105" s="56"/>
      <c r="CH105" s="485"/>
      <c r="CI105" s="494"/>
      <c r="CJ105" s="121">
        <v>0</v>
      </c>
      <c r="CK105" s="120"/>
      <c r="CL105" s="56"/>
      <c r="CM105" s="485"/>
      <c r="CN105" s="494"/>
      <c r="CO105" s="121">
        <v>0</v>
      </c>
      <c r="CP105" s="120"/>
      <c r="CQ105" s="56"/>
      <c r="CR105" s="485"/>
      <c r="CS105" s="494"/>
      <c r="CT105" s="121">
        <v>0</v>
      </c>
      <c r="CU105" s="120"/>
      <c r="CV105" s="56"/>
      <c r="CW105" s="485"/>
      <c r="CX105" s="494"/>
      <c r="CY105" s="121">
        <v>0</v>
      </c>
      <c r="CZ105" s="120"/>
      <c r="DA105" s="56"/>
      <c r="DB105" s="485"/>
      <c r="DC105" s="494"/>
      <c r="DD105" s="121">
        <v>0</v>
      </c>
      <c r="DE105" s="120"/>
      <c r="DF105" s="56"/>
      <c r="DG105" s="485"/>
      <c r="DH105" s="494"/>
      <c r="DI105" s="121">
        <v>0</v>
      </c>
      <c r="DJ105" s="120"/>
      <c r="DK105" s="56"/>
      <c r="DL105" s="485"/>
      <c r="DM105" s="494"/>
      <c r="DN105" s="121">
        <v>0</v>
      </c>
      <c r="DO105" s="120"/>
      <c r="DP105" s="56"/>
      <c r="DQ105" s="485"/>
      <c r="DR105" s="494"/>
      <c r="DS105" s="121">
        <v>0</v>
      </c>
      <c r="DT105" s="120"/>
      <c r="DU105" s="56"/>
      <c r="DV105" s="485"/>
      <c r="DW105" s="494"/>
      <c r="DX105" s="121">
        <v>0</v>
      </c>
      <c r="DY105" s="120"/>
      <c r="DZ105" s="56"/>
      <c r="EA105" s="485"/>
      <c r="EB105" s="494"/>
      <c r="EC105" s="121">
        <v>0</v>
      </c>
      <c r="ED105" s="120"/>
      <c r="EE105" s="56"/>
      <c r="EF105" s="485"/>
      <c r="EG105" s="494"/>
      <c r="EH105" s="121">
        <v>0</v>
      </c>
      <c r="EI105" s="120"/>
      <c r="EJ105" s="56"/>
      <c r="EK105" s="144"/>
    </row>
    <row r="106" spans="4:143" ht="12.75" customHeight="1" x14ac:dyDescent="0.3">
      <c r="D106" s="144"/>
      <c r="E106" s="400"/>
      <c r="G106" s="56"/>
      <c r="H106" s="56"/>
      <c r="I106" s="56"/>
      <c r="J106" s="485"/>
      <c r="K106" s="56"/>
      <c r="L106" s="56"/>
      <c r="M106" s="56"/>
      <c r="N106" s="56"/>
      <c r="O106" s="485"/>
      <c r="P106" s="56"/>
      <c r="Q106" s="56"/>
      <c r="R106" s="56"/>
      <c r="S106" s="56"/>
      <c r="T106" s="485"/>
      <c r="U106" s="56"/>
      <c r="V106" s="56"/>
      <c r="W106" s="56"/>
      <c r="X106" s="56"/>
      <c r="Y106" s="485"/>
      <c r="Z106" s="56"/>
      <c r="AA106" s="56"/>
      <c r="AB106" s="56"/>
      <c r="AC106" s="56"/>
      <c r="AD106" s="485"/>
      <c r="AE106" s="56"/>
      <c r="AF106" s="56"/>
      <c r="AG106" s="56"/>
      <c r="AH106" s="56"/>
      <c r="AI106" s="485"/>
      <c r="AJ106" s="56"/>
      <c r="AK106" s="56"/>
      <c r="AL106" s="56"/>
      <c r="AM106" s="56"/>
      <c r="AN106" s="485"/>
      <c r="AO106" s="56"/>
      <c r="AP106" s="56"/>
      <c r="AQ106" s="56"/>
      <c r="AR106" s="56"/>
      <c r="AS106" s="485"/>
      <c r="AT106" s="56"/>
      <c r="AU106" s="56"/>
      <c r="AV106" s="56"/>
      <c r="AW106" s="56"/>
      <c r="AX106" s="485"/>
      <c r="AY106" s="56"/>
      <c r="AZ106" s="56"/>
      <c r="BA106" s="56"/>
      <c r="BB106" s="56"/>
      <c r="BC106" s="485"/>
      <c r="BD106" s="56"/>
      <c r="BE106" s="56"/>
      <c r="BF106" s="56"/>
      <c r="BG106" s="56"/>
      <c r="BH106" s="485"/>
      <c r="BI106" s="56"/>
      <c r="BJ106" s="56"/>
      <c r="BK106" s="56"/>
      <c r="BL106" s="56"/>
      <c r="BM106" s="485"/>
      <c r="BN106" s="56"/>
      <c r="BO106" s="56"/>
      <c r="BP106" s="56"/>
      <c r="BQ106" s="56"/>
      <c r="BR106" s="485"/>
      <c r="BS106" s="56"/>
      <c r="BT106" s="56"/>
      <c r="BU106" s="56"/>
      <c r="BV106" s="56"/>
      <c r="BW106" s="56"/>
      <c r="BX106" s="485"/>
      <c r="BY106" s="56"/>
      <c r="BZ106" s="56"/>
      <c r="CA106" s="56"/>
      <c r="CB106" s="56"/>
      <c r="CC106" s="485"/>
      <c r="CD106" s="56"/>
      <c r="CE106" s="56"/>
      <c r="CF106" s="56"/>
      <c r="CG106" s="56"/>
      <c r="CH106" s="485"/>
      <c r="CI106" s="56"/>
      <c r="CJ106" s="56"/>
      <c r="CK106" s="56"/>
      <c r="CL106" s="56"/>
      <c r="CM106" s="485"/>
      <c r="CN106" s="56"/>
      <c r="CO106" s="56"/>
      <c r="CP106" s="56"/>
      <c r="CQ106" s="56"/>
      <c r="CR106" s="485"/>
      <c r="CS106" s="56"/>
      <c r="CT106" s="56"/>
      <c r="CU106" s="56"/>
      <c r="CV106" s="56"/>
      <c r="CW106" s="485"/>
      <c r="CX106" s="56"/>
      <c r="CY106" s="56"/>
      <c r="CZ106" s="56"/>
      <c r="DA106" s="56"/>
      <c r="DB106" s="485"/>
      <c r="DC106" s="56"/>
      <c r="DD106" s="56"/>
      <c r="DE106" s="56"/>
      <c r="DF106" s="56"/>
      <c r="DG106" s="485"/>
      <c r="DH106" s="56"/>
      <c r="DI106" s="56"/>
      <c r="DJ106" s="56"/>
      <c r="DK106" s="56"/>
      <c r="DL106" s="485"/>
      <c r="DM106" s="56"/>
      <c r="DN106" s="56"/>
      <c r="DO106" s="56"/>
      <c r="DP106" s="56"/>
      <c r="DQ106" s="485"/>
      <c r="DR106" s="56"/>
      <c r="DS106" s="56"/>
      <c r="DT106" s="56"/>
      <c r="DU106" s="56"/>
      <c r="DV106" s="485"/>
      <c r="DW106" s="56"/>
      <c r="DX106" s="56"/>
      <c r="DY106" s="56"/>
      <c r="DZ106" s="56"/>
      <c r="EA106" s="485"/>
      <c r="EB106" s="56"/>
      <c r="EC106" s="56"/>
      <c r="ED106" s="56"/>
      <c r="EE106" s="56"/>
      <c r="EF106" s="485"/>
      <c r="EG106" s="56"/>
      <c r="EH106" s="56"/>
      <c r="EI106" s="56"/>
      <c r="EJ106" s="56"/>
      <c r="EK106" s="144"/>
    </row>
    <row r="107" spans="4:143" s="145" customFormat="1" ht="12.75" hidden="1" customHeight="1" x14ac:dyDescent="0.3">
      <c r="D107" s="201" t="s">
        <v>499</v>
      </c>
      <c r="E107" s="402"/>
      <c r="G107" s="49">
        <v>0</v>
      </c>
      <c r="H107" s="49"/>
      <c r="I107" s="49"/>
      <c r="J107" s="118"/>
      <c r="K107" s="49"/>
      <c r="L107" s="49">
        <v>0</v>
      </c>
      <c r="M107" s="49"/>
      <c r="N107" s="49"/>
      <c r="O107" s="118"/>
      <c r="P107" s="49"/>
      <c r="Q107" s="49">
        <v>0</v>
      </c>
      <c r="R107" s="49"/>
      <c r="S107" s="49"/>
      <c r="T107" s="118"/>
      <c r="U107" s="49"/>
      <c r="V107" s="49">
        <v>0</v>
      </c>
      <c r="W107" s="49"/>
      <c r="X107" s="49"/>
      <c r="Y107" s="118"/>
      <c r="Z107" s="49"/>
      <c r="AA107" s="49">
        <v>0</v>
      </c>
      <c r="AB107" s="49"/>
      <c r="AC107" s="49"/>
      <c r="AD107" s="118"/>
      <c r="AE107" s="49"/>
      <c r="AF107" s="49">
        <v>0</v>
      </c>
      <c r="AG107" s="49"/>
      <c r="AH107" s="49"/>
      <c r="AI107" s="118"/>
      <c r="AJ107" s="49"/>
      <c r="AK107" s="49">
        <v>0</v>
      </c>
      <c r="AL107" s="49"/>
      <c r="AM107" s="49"/>
      <c r="AN107" s="118"/>
      <c r="AO107" s="49"/>
      <c r="AP107" s="49">
        <v>0</v>
      </c>
      <c r="AQ107" s="49"/>
      <c r="AR107" s="49"/>
      <c r="AS107" s="118"/>
      <c r="AT107" s="49"/>
      <c r="AU107" s="49">
        <v>0</v>
      </c>
      <c r="AV107" s="49"/>
      <c r="AW107" s="49"/>
      <c r="AX107" s="118"/>
      <c r="AY107" s="49"/>
      <c r="AZ107" s="49">
        <v>0</v>
      </c>
      <c r="BA107" s="49"/>
      <c r="BB107" s="49"/>
      <c r="BC107" s="118"/>
      <c r="BD107" s="49"/>
      <c r="BE107" s="49">
        <v>0</v>
      </c>
      <c r="BF107" s="49"/>
      <c r="BG107" s="49"/>
      <c r="BH107" s="118"/>
      <c r="BI107" s="49"/>
      <c r="BJ107" s="49">
        <v>0</v>
      </c>
      <c r="BK107" s="49"/>
      <c r="BL107" s="49"/>
      <c r="BM107" s="118"/>
      <c r="BN107" s="49"/>
      <c r="BO107" s="49">
        <v>0</v>
      </c>
      <c r="BP107" s="49"/>
      <c r="BQ107" s="49"/>
      <c r="BR107" s="118"/>
      <c r="BS107" s="49"/>
      <c r="BT107" s="49">
        <v>0</v>
      </c>
      <c r="BU107" s="49"/>
      <c r="BV107" s="49"/>
      <c r="BW107" s="49"/>
      <c r="BX107" s="118"/>
      <c r="BY107" s="49"/>
      <c r="BZ107" s="49">
        <v>0</v>
      </c>
      <c r="CA107" s="49"/>
      <c r="CB107" s="49"/>
      <c r="CC107" s="118"/>
      <c r="CD107" s="49"/>
      <c r="CE107" s="49">
        <v>0</v>
      </c>
      <c r="CF107" s="49"/>
      <c r="CG107" s="49"/>
      <c r="CH107" s="118"/>
      <c r="CI107" s="49"/>
      <c r="CJ107" s="49">
        <v>0</v>
      </c>
      <c r="CK107" s="49"/>
      <c r="CL107" s="49"/>
      <c r="CM107" s="118"/>
      <c r="CN107" s="49"/>
      <c r="CO107" s="49">
        <v>0</v>
      </c>
      <c r="CP107" s="49"/>
      <c r="CQ107" s="49"/>
      <c r="CR107" s="118"/>
      <c r="CS107" s="49"/>
      <c r="CT107" s="49">
        <v>0</v>
      </c>
      <c r="CU107" s="49"/>
      <c r="CV107" s="49"/>
      <c r="CW107" s="118"/>
      <c r="CX107" s="49"/>
      <c r="CY107" s="49">
        <v>0</v>
      </c>
      <c r="CZ107" s="49"/>
      <c r="DA107" s="49"/>
      <c r="DB107" s="118"/>
      <c r="DC107" s="49"/>
      <c r="DD107" s="49">
        <v>0</v>
      </c>
      <c r="DE107" s="49"/>
      <c r="DF107" s="49"/>
      <c r="DG107" s="118"/>
      <c r="DH107" s="49"/>
      <c r="DI107" s="49">
        <v>0</v>
      </c>
      <c r="DJ107" s="49"/>
      <c r="DK107" s="49"/>
      <c r="DL107" s="118"/>
      <c r="DM107" s="49"/>
      <c r="DN107" s="49">
        <v>0</v>
      </c>
      <c r="DO107" s="49"/>
      <c r="DP107" s="49"/>
      <c r="DQ107" s="118"/>
      <c r="DR107" s="49"/>
      <c r="DS107" s="49">
        <v>0</v>
      </c>
      <c r="DT107" s="49"/>
      <c r="DU107" s="49"/>
      <c r="DV107" s="118"/>
      <c r="DW107" s="49"/>
      <c r="DX107" s="49">
        <v>0</v>
      </c>
      <c r="DY107" s="49"/>
      <c r="DZ107" s="49"/>
      <c r="EA107" s="118"/>
      <c r="EB107" s="49"/>
      <c r="EC107" s="49">
        <v>0</v>
      </c>
      <c r="ED107" s="49"/>
      <c r="EE107" s="49"/>
      <c r="EF107" s="118"/>
      <c r="EG107" s="49"/>
      <c r="EH107" s="49">
        <v>0</v>
      </c>
      <c r="EI107" s="49"/>
      <c r="EJ107" s="49"/>
      <c r="EK107" s="201"/>
      <c r="EM107" s="136"/>
    </row>
    <row r="108" spans="4:143" ht="12.75" hidden="1" customHeight="1" x14ac:dyDescent="0.3">
      <c r="D108" s="144" t="s">
        <v>362</v>
      </c>
      <c r="E108" s="400"/>
      <c r="F108" s="406"/>
      <c r="G108" s="483">
        <v>0</v>
      </c>
      <c r="H108" s="484"/>
      <c r="I108" s="56"/>
      <c r="J108" s="485"/>
      <c r="K108" s="486"/>
      <c r="L108" s="483">
        <v>0</v>
      </c>
      <c r="M108" s="484"/>
      <c r="N108" s="56"/>
      <c r="O108" s="485"/>
      <c r="P108" s="486"/>
      <c r="Q108" s="483">
        <v>0</v>
      </c>
      <c r="R108" s="484"/>
      <c r="S108" s="56"/>
      <c r="T108" s="485"/>
      <c r="U108" s="486"/>
      <c r="V108" s="483">
        <v>0</v>
      </c>
      <c r="W108" s="484"/>
      <c r="X108" s="56"/>
      <c r="Y108" s="485"/>
      <c r="Z108" s="486"/>
      <c r="AA108" s="483">
        <v>0</v>
      </c>
      <c r="AB108" s="484"/>
      <c r="AC108" s="56"/>
      <c r="AD108" s="485"/>
      <c r="AE108" s="486"/>
      <c r="AF108" s="483">
        <v>0</v>
      </c>
      <c r="AG108" s="484"/>
      <c r="AH108" s="56"/>
      <c r="AI108" s="485"/>
      <c r="AJ108" s="486"/>
      <c r="AK108" s="483">
        <v>0</v>
      </c>
      <c r="AL108" s="484"/>
      <c r="AM108" s="56"/>
      <c r="AN108" s="485"/>
      <c r="AO108" s="486"/>
      <c r="AP108" s="483">
        <v>0</v>
      </c>
      <c r="AQ108" s="484"/>
      <c r="AR108" s="56"/>
      <c r="AS108" s="485"/>
      <c r="AT108" s="486"/>
      <c r="AU108" s="483">
        <v>0</v>
      </c>
      <c r="AV108" s="484"/>
      <c r="AW108" s="56"/>
      <c r="AX108" s="485"/>
      <c r="AY108" s="486"/>
      <c r="AZ108" s="483">
        <v>0</v>
      </c>
      <c r="BA108" s="484"/>
      <c r="BB108" s="56"/>
      <c r="BC108" s="485"/>
      <c r="BD108" s="486"/>
      <c r="BE108" s="483">
        <v>0</v>
      </c>
      <c r="BF108" s="484"/>
      <c r="BG108" s="56"/>
      <c r="BH108" s="485"/>
      <c r="BI108" s="486"/>
      <c r="BJ108" s="483">
        <v>0</v>
      </c>
      <c r="BK108" s="484"/>
      <c r="BL108" s="56"/>
      <c r="BM108" s="485"/>
      <c r="BN108" s="486"/>
      <c r="BO108" s="483">
        <v>0</v>
      </c>
      <c r="BP108" s="484"/>
      <c r="BQ108" s="56"/>
      <c r="BR108" s="485"/>
      <c r="BS108" s="486"/>
      <c r="BT108" s="483">
        <v>0</v>
      </c>
      <c r="BU108" s="484"/>
      <c r="BV108" s="56"/>
      <c r="BW108" s="56"/>
      <c r="BX108" s="485"/>
      <c r="BY108" s="486"/>
      <c r="BZ108" s="483">
        <v>0</v>
      </c>
      <c r="CA108" s="484"/>
      <c r="CB108" s="56"/>
      <c r="CC108" s="485"/>
      <c r="CD108" s="486"/>
      <c r="CE108" s="483">
        <v>0</v>
      </c>
      <c r="CF108" s="484"/>
      <c r="CG108" s="56"/>
      <c r="CH108" s="485"/>
      <c r="CI108" s="486"/>
      <c r="CJ108" s="483">
        <v>0</v>
      </c>
      <c r="CK108" s="484"/>
      <c r="CL108" s="56"/>
      <c r="CM108" s="485"/>
      <c r="CN108" s="486"/>
      <c r="CO108" s="483">
        <v>0</v>
      </c>
      <c r="CP108" s="484"/>
      <c r="CQ108" s="56"/>
      <c r="CR108" s="485"/>
      <c r="CS108" s="486"/>
      <c r="CT108" s="483">
        <v>0</v>
      </c>
      <c r="CU108" s="484"/>
      <c r="CV108" s="56"/>
      <c r="CW108" s="485"/>
      <c r="CX108" s="486"/>
      <c r="CY108" s="483">
        <v>0</v>
      </c>
      <c r="CZ108" s="484"/>
      <c r="DA108" s="56"/>
      <c r="DB108" s="485"/>
      <c r="DC108" s="486"/>
      <c r="DD108" s="483">
        <v>0</v>
      </c>
      <c r="DE108" s="484"/>
      <c r="DF108" s="56"/>
      <c r="DG108" s="485"/>
      <c r="DH108" s="486"/>
      <c r="DI108" s="483">
        <v>0</v>
      </c>
      <c r="DJ108" s="484"/>
      <c r="DK108" s="56"/>
      <c r="DL108" s="485"/>
      <c r="DM108" s="486"/>
      <c r="DN108" s="483">
        <v>0</v>
      </c>
      <c r="DO108" s="484"/>
      <c r="DP108" s="56"/>
      <c r="DQ108" s="485"/>
      <c r="DR108" s="486"/>
      <c r="DS108" s="483">
        <v>0</v>
      </c>
      <c r="DT108" s="484"/>
      <c r="DU108" s="56"/>
      <c r="DV108" s="485"/>
      <c r="DW108" s="486"/>
      <c r="DX108" s="483">
        <v>0</v>
      </c>
      <c r="DY108" s="484"/>
      <c r="DZ108" s="56"/>
      <c r="EA108" s="485"/>
      <c r="EB108" s="486"/>
      <c r="EC108" s="483">
        <v>0</v>
      </c>
      <c r="ED108" s="484"/>
      <c r="EE108" s="56"/>
      <c r="EF108" s="485"/>
      <c r="EG108" s="486"/>
      <c r="EH108" s="483">
        <v>0</v>
      </c>
      <c r="EI108" s="484"/>
      <c r="EJ108" s="56"/>
      <c r="EK108" s="144"/>
    </row>
    <row r="109" spans="4:143" ht="12.75" hidden="1" customHeight="1" x14ac:dyDescent="0.3">
      <c r="D109" s="144" t="s">
        <v>365</v>
      </c>
      <c r="E109" s="400"/>
      <c r="F109" s="400"/>
      <c r="G109" s="56">
        <v>0</v>
      </c>
      <c r="H109" s="55"/>
      <c r="I109" s="56"/>
      <c r="J109" s="485"/>
      <c r="K109" s="485"/>
      <c r="L109" s="56">
        <v>0</v>
      </c>
      <c r="M109" s="55"/>
      <c r="N109" s="56"/>
      <c r="O109" s="485"/>
      <c r="P109" s="485"/>
      <c r="Q109" s="56">
        <v>0</v>
      </c>
      <c r="R109" s="55"/>
      <c r="S109" s="56"/>
      <c r="T109" s="485"/>
      <c r="U109" s="485"/>
      <c r="V109" s="56">
        <v>0</v>
      </c>
      <c r="W109" s="55"/>
      <c r="X109" s="56"/>
      <c r="Y109" s="485"/>
      <c r="Z109" s="485"/>
      <c r="AA109" s="56">
        <v>0</v>
      </c>
      <c r="AB109" s="55"/>
      <c r="AC109" s="56"/>
      <c r="AD109" s="485"/>
      <c r="AE109" s="485"/>
      <c r="AF109" s="56">
        <v>0</v>
      </c>
      <c r="AG109" s="55"/>
      <c r="AH109" s="56"/>
      <c r="AI109" s="485"/>
      <c r="AJ109" s="485"/>
      <c r="AK109" s="56">
        <v>0</v>
      </c>
      <c r="AL109" s="55"/>
      <c r="AM109" s="56"/>
      <c r="AN109" s="485"/>
      <c r="AO109" s="485"/>
      <c r="AP109" s="56">
        <v>0</v>
      </c>
      <c r="AQ109" s="55"/>
      <c r="AR109" s="56"/>
      <c r="AS109" s="485"/>
      <c r="AT109" s="485"/>
      <c r="AU109" s="56">
        <v>0</v>
      </c>
      <c r="AV109" s="55"/>
      <c r="AW109" s="56"/>
      <c r="AX109" s="485"/>
      <c r="AY109" s="485"/>
      <c r="AZ109" s="56">
        <v>0</v>
      </c>
      <c r="BA109" s="55"/>
      <c r="BB109" s="56"/>
      <c r="BC109" s="485"/>
      <c r="BD109" s="485"/>
      <c r="BE109" s="56">
        <v>0</v>
      </c>
      <c r="BF109" s="55"/>
      <c r="BG109" s="56"/>
      <c r="BH109" s="485"/>
      <c r="BI109" s="485"/>
      <c r="BJ109" s="56">
        <v>0</v>
      </c>
      <c r="BK109" s="55"/>
      <c r="BL109" s="56"/>
      <c r="BM109" s="485"/>
      <c r="BN109" s="485"/>
      <c r="BO109" s="56">
        <v>0</v>
      </c>
      <c r="BP109" s="55"/>
      <c r="BQ109" s="56"/>
      <c r="BR109" s="485"/>
      <c r="BS109" s="485"/>
      <c r="BT109" s="56">
        <v>0</v>
      </c>
      <c r="BU109" s="55"/>
      <c r="BV109" s="56"/>
      <c r="BW109" s="56"/>
      <c r="BX109" s="485"/>
      <c r="BY109" s="485"/>
      <c r="BZ109" s="56">
        <v>0</v>
      </c>
      <c r="CA109" s="55"/>
      <c r="CB109" s="56"/>
      <c r="CC109" s="485"/>
      <c r="CD109" s="485"/>
      <c r="CE109" s="56">
        <v>0</v>
      </c>
      <c r="CF109" s="55"/>
      <c r="CG109" s="56"/>
      <c r="CH109" s="485"/>
      <c r="CI109" s="485"/>
      <c r="CJ109" s="56">
        <v>0</v>
      </c>
      <c r="CK109" s="55"/>
      <c r="CL109" s="56"/>
      <c r="CM109" s="485"/>
      <c r="CN109" s="485"/>
      <c r="CO109" s="56">
        <v>0</v>
      </c>
      <c r="CP109" s="55"/>
      <c r="CQ109" s="56"/>
      <c r="CR109" s="485"/>
      <c r="CS109" s="485"/>
      <c r="CT109" s="56">
        <v>0</v>
      </c>
      <c r="CU109" s="55"/>
      <c r="CV109" s="56"/>
      <c r="CW109" s="485"/>
      <c r="CX109" s="485"/>
      <c r="CY109" s="56">
        <v>0</v>
      </c>
      <c r="CZ109" s="55"/>
      <c r="DA109" s="56"/>
      <c r="DB109" s="485"/>
      <c r="DC109" s="485"/>
      <c r="DD109" s="56">
        <v>0</v>
      </c>
      <c r="DE109" s="55"/>
      <c r="DF109" s="56"/>
      <c r="DG109" s="485"/>
      <c r="DH109" s="485"/>
      <c r="DI109" s="56">
        <v>0</v>
      </c>
      <c r="DJ109" s="55"/>
      <c r="DK109" s="56"/>
      <c r="DL109" s="485"/>
      <c r="DM109" s="485"/>
      <c r="DN109" s="56">
        <v>0</v>
      </c>
      <c r="DO109" s="55"/>
      <c r="DP109" s="56"/>
      <c r="DQ109" s="485"/>
      <c r="DR109" s="485"/>
      <c r="DS109" s="56">
        <v>0</v>
      </c>
      <c r="DT109" s="55"/>
      <c r="DU109" s="56"/>
      <c r="DV109" s="485"/>
      <c r="DW109" s="485"/>
      <c r="DX109" s="56">
        <v>0</v>
      </c>
      <c r="DY109" s="55"/>
      <c r="DZ109" s="56"/>
      <c r="EA109" s="485"/>
      <c r="EB109" s="485"/>
      <c r="EC109" s="56">
        <v>0</v>
      </c>
      <c r="ED109" s="55"/>
      <c r="EE109" s="56"/>
      <c r="EF109" s="485"/>
      <c r="EG109" s="485"/>
      <c r="EH109" s="56">
        <v>0</v>
      </c>
      <c r="EI109" s="55"/>
      <c r="EJ109" s="56"/>
      <c r="EK109" s="144"/>
    </row>
    <row r="110" spans="4:143" ht="12.75" hidden="1" customHeight="1" x14ac:dyDescent="0.3">
      <c r="D110" s="144" t="s">
        <v>382</v>
      </c>
      <c r="E110" s="400"/>
      <c r="F110" s="420"/>
      <c r="G110" s="121">
        <v>0</v>
      </c>
      <c r="H110" s="120"/>
      <c r="I110" s="56"/>
      <c r="J110" s="485"/>
      <c r="K110" s="494"/>
      <c r="L110" s="121">
        <v>0</v>
      </c>
      <c r="M110" s="120"/>
      <c r="N110" s="56"/>
      <c r="O110" s="485"/>
      <c r="P110" s="494"/>
      <c r="Q110" s="121">
        <v>0</v>
      </c>
      <c r="R110" s="120"/>
      <c r="S110" s="56"/>
      <c r="T110" s="485"/>
      <c r="U110" s="494"/>
      <c r="V110" s="121">
        <v>0</v>
      </c>
      <c r="W110" s="120"/>
      <c r="X110" s="56"/>
      <c r="Y110" s="485"/>
      <c r="Z110" s="494"/>
      <c r="AA110" s="121">
        <v>0</v>
      </c>
      <c r="AB110" s="120"/>
      <c r="AC110" s="56"/>
      <c r="AD110" s="485"/>
      <c r="AE110" s="494"/>
      <c r="AF110" s="121">
        <v>0</v>
      </c>
      <c r="AG110" s="120"/>
      <c r="AH110" s="56"/>
      <c r="AI110" s="485"/>
      <c r="AJ110" s="494"/>
      <c r="AK110" s="121">
        <v>0</v>
      </c>
      <c r="AL110" s="120"/>
      <c r="AM110" s="56"/>
      <c r="AN110" s="485"/>
      <c r="AO110" s="494"/>
      <c r="AP110" s="121">
        <v>0</v>
      </c>
      <c r="AQ110" s="120"/>
      <c r="AR110" s="56"/>
      <c r="AS110" s="485"/>
      <c r="AT110" s="494"/>
      <c r="AU110" s="121">
        <v>0</v>
      </c>
      <c r="AV110" s="120"/>
      <c r="AW110" s="56"/>
      <c r="AX110" s="485"/>
      <c r="AY110" s="494"/>
      <c r="AZ110" s="121">
        <v>0</v>
      </c>
      <c r="BA110" s="120"/>
      <c r="BB110" s="56"/>
      <c r="BC110" s="485"/>
      <c r="BD110" s="494"/>
      <c r="BE110" s="121">
        <v>0</v>
      </c>
      <c r="BF110" s="120"/>
      <c r="BG110" s="56"/>
      <c r="BH110" s="485"/>
      <c r="BI110" s="494"/>
      <c r="BJ110" s="121">
        <v>0</v>
      </c>
      <c r="BK110" s="120"/>
      <c r="BL110" s="56"/>
      <c r="BM110" s="485"/>
      <c r="BN110" s="494"/>
      <c r="BO110" s="121">
        <v>0</v>
      </c>
      <c r="BP110" s="120"/>
      <c r="BQ110" s="56"/>
      <c r="BR110" s="485"/>
      <c r="BS110" s="494"/>
      <c r="BT110" s="121">
        <v>0</v>
      </c>
      <c r="BU110" s="120"/>
      <c r="BV110" s="56"/>
      <c r="BW110" s="56"/>
      <c r="BX110" s="485"/>
      <c r="BY110" s="494"/>
      <c r="BZ110" s="121">
        <v>0</v>
      </c>
      <c r="CA110" s="120"/>
      <c r="CB110" s="56"/>
      <c r="CC110" s="485"/>
      <c r="CD110" s="494"/>
      <c r="CE110" s="121">
        <v>0</v>
      </c>
      <c r="CF110" s="120"/>
      <c r="CG110" s="56"/>
      <c r="CH110" s="485"/>
      <c r="CI110" s="494"/>
      <c r="CJ110" s="121">
        <v>0</v>
      </c>
      <c r="CK110" s="120"/>
      <c r="CL110" s="56"/>
      <c r="CM110" s="485"/>
      <c r="CN110" s="494"/>
      <c r="CO110" s="121">
        <v>0</v>
      </c>
      <c r="CP110" s="120"/>
      <c r="CQ110" s="56"/>
      <c r="CR110" s="485"/>
      <c r="CS110" s="494"/>
      <c r="CT110" s="121">
        <v>0</v>
      </c>
      <c r="CU110" s="120"/>
      <c r="CV110" s="56"/>
      <c r="CW110" s="485"/>
      <c r="CX110" s="494"/>
      <c r="CY110" s="121">
        <v>0</v>
      </c>
      <c r="CZ110" s="120"/>
      <c r="DA110" s="56"/>
      <c r="DB110" s="485"/>
      <c r="DC110" s="494"/>
      <c r="DD110" s="121">
        <v>0</v>
      </c>
      <c r="DE110" s="120"/>
      <c r="DF110" s="56"/>
      <c r="DG110" s="485"/>
      <c r="DH110" s="494"/>
      <c r="DI110" s="121">
        <v>0</v>
      </c>
      <c r="DJ110" s="120"/>
      <c r="DK110" s="56"/>
      <c r="DL110" s="485"/>
      <c r="DM110" s="494"/>
      <c r="DN110" s="121">
        <v>0</v>
      </c>
      <c r="DO110" s="120"/>
      <c r="DP110" s="56"/>
      <c r="DQ110" s="485"/>
      <c r="DR110" s="494"/>
      <c r="DS110" s="121">
        <v>0</v>
      </c>
      <c r="DT110" s="120"/>
      <c r="DU110" s="56"/>
      <c r="DV110" s="485"/>
      <c r="DW110" s="494"/>
      <c r="DX110" s="121">
        <v>0</v>
      </c>
      <c r="DY110" s="120"/>
      <c r="DZ110" s="56"/>
      <c r="EA110" s="485"/>
      <c r="EB110" s="494"/>
      <c r="EC110" s="121">
        <v>0</v>
      </c>
      <c r="ED110" s="120"/>
      <c r="EE110" s="56"/>
      <c r="EF110" s="485"/>
      <c r="EG110" s="494"/>
      <c r="EH110" s="121">
        <v>0</v>
      </c>
      <c r="EI110" s="120"/>
      <c r="EJ110" s="56"/>
      <c r="EK110" s="144"/>
    </row>
    <row r="111" spans="4:143" ht="12.75" hidden="1" customHeight="1" x14ac:dyDescent="0.3">
      <c r="D111" s="144"/>
      <c r="E111" s="400"/>
      <c r="G111" s="56"/>
      <c r="H111" s="56"/>
      <c r="I111" s="56"/>
      <c r="J111" s="485"/>
      <c r="K111" s="56"/>
      <c r="L111" s="56"/>
      <c r="M111" s="56"/>
      <c r="N111" s="56"/>
      <c r="O111" s="485"/>
      <c r="P111" s="56"/>
      <c r="Q111" s="56"/>
      <c r="R111" s="56"/>
      <c r="S111" s="56"/>
      <c r="T111" s="485"/>
      <c r="U111" s="56"/>
      <c r="V111" s="56"/>
      <c r="W111" s="56"/>
      <c r="X111" s="56"/>
      <c r="Y111" s="485"/>
      <c r="Z111" s="56"/>
      <c r="AA111" s="56"/>
      <c r="AB111" s="56"/>
      <c r="AC111" s="56"/>
      <c r="AD111" s="485"/>
      <c r="AE111" s="56"/>
      <c r="AF111" s="56"/>
      <c r="AG111" s="56"/>
      <c r="AH111" s="56"/>
      <c r="AI111" s="485"/>
      <c r="AJ111" s="56"/>
      <c r="AK111" s="56"/>
      <c r="AL111" s="56"/>
      <c r="AM111" s="56"/>
      <c r="AN111" s="485"/>
      <c r="AO111" s="56"/>
      <c r="AP111" s="56"/>
      <c r="AQ111" s="56"/>
      <c r="AR111" s="56"/>
      <c r="AS111" s="485"/>
      <c r="AT111" s="56"/>
      <c r="AU111" s="56"/>
      <c r="AV111" s="56"/>
      <c r="AW111" s="56"/>
      <c r="AX111" s="485"/>
      <c r="AY111" s="56"/>
      <c r="AZ111" s="56"/>
      <c r="BA111" s="56"/>
      <c r="BB111" s="56"/>
      <c r="BC111" s="485"/>
      <c r="BD111" s="56"/>
      <c r="BE111" s="56"/>
      <c r="BF111" s="56"/>
      <c r="BG111" s="56"/>
      <c r="BH111" s="485"/>
      <c r="BI111" s="56"/>
      <c r="BJ111" s="56"/>
      <c r="BK111" s="56"/>
      <c r="BL111" s="56"/>
      <c r="BM111" s="485"/>
      <c r="BN111" s="56"/>
      <c r="BO111" s="56"/>
      <c r="BP111" s="56"/>
      <c r="BQ111" s="56"/>
      <c r="BR111" s="485"/>
      <c r="BS111" s="56"/>
      <c r="BT111" s="56"/>
      <c r="BU111" s="56"/>
      <c r="BV111" s="56"/>
      <c r="BW111" s="56"/>
      <c r="BX111" s="485"/>
      <c r="BY111" s="56"/>
      <c r="BZ111" s="56"/>
      <c r="CA111" s="56"/>
      <c r="CB111" s="56"/>
      <c r="CC111" s="485"/>
      <c r="CD111" s="56"/>
      <c r="CE111" s="56"/>
      <c r="CF111" s="56"/>
      <c r="CG111" s="56"/>
      <c r="CH111" s="485"/>
      <c r="CI111" s="56"/>
      <c r="CJ111" s="56"/>
      <c r="CK111" s="56"/>
      <c r="CL111" s="56"/>
      <c r="CM111" s="485"/>
      <c r="CN111" s="56"/>
      <c r="CO111" s="56"/>
      <c r="CP111" s="56"/>
      <c r="CQ111" s="56"/>
      <c r="CR111" s="485"/>
      <c r="CS111" s="56"/>
      <c r="CT111" s="56"/>
      <c r="CU111" s="56"/>
      <c r="CV111" s="56"/>
      <c r="CW111" s="485"/>
      <c r="CX111" s="56"/>
      <c r="CY111" s="56"/>
      <c r="CZ111" s="56"/>
      <c r="DA111" s="56"/>
      <c r="DB111" s="485"/>
      <c r="DC111" s="56"/>
      <c r="DD111" s="56"/>
      <c r="DE111" s="56"/>
      <c r="DF111" s="56"/>
      <c r="DG111" s="485"/>
      <c r="DH111" s="56"/>
      <c r="DI111" s="56"/>
      <c r="DJ111" s="56"/>
      <c r="DK111" s="56"/>
      <c r="DL111" s="485"/>
      <c r="DM111" s="56"/>
      <c r="DN111" s="56"/>
      <c r="DO111" s="56"/>
      <c r="DP111" s="56"/>
      <c r="DQ111" s="485"/>
      <c r="DR111" s="56"/>
      <c r="DS111" s="56"/>
      <c r="DT111" s="56"/>
      <c r="DU111" s="56"/>
      <c r="DV111" s="485"/>
      <c r="DW111" s="56"/>
      <c r="DX111" s="56"/>
      <c r="DY111" s="56"/>
      <c r="DZ111" s="56"/>
      <c r="EA111" s="485"/>
      <c r="EB111" s="56"/>
      <c r="EC111" s="56"/>
      <c r="ED111" s="56"/>
      <c r="EE111" s="56"/>
      <c r="EF111" s="485"/>
      <c r="EG111" s="56"/>
      <c r="EH111" s="56"/>
      <c r="EI111" s="56"/>
      <c r="EJ111" s="56"/>
      <c r="EK111" s="144"/>
    </row>
    <row r="112" spans="4:143" ht="12.75" hidden="1" customHeight="1" x14ac:dyDescent="0.3">
      <c r="D112" s="144" t="s">
        <v>500</v>
      </c>
      <c r="E112" s="400"/>
      <c r="G112" s="56">
        <v>0</v>
      </c>
      <c r="H112" s="56"/>
      <c r="I112" s="56"/>
      <c r="J112" s="485"/>
      <c r="K112" s="56"/>
      <c r="L112" s="56">
        <v>0</v>
      </c>
      <c r="M112" s="56"/>
      <c r="N112" s="56"/>
      <c r="O112" s="485"/>
      <c r="P112" s="56"/>
      <c r="Q112" s="56">
        <v>0</v>
      </c>
      <c r="R112" s="56"/>
      <c r="S112" s="56"/>
      <c r="T112" s="485"/>
      <c r="U112" s="56"/>
      <c r="V112" s="56">
        <v>0</v>
      </c>
      <c r="W112" s="56"/>
      <c r="X112" s="56"/>
      <c r="Y112" s="485"/>
      <c r="Z112" s="56"/>
      <c r="AA112" s="56">
        <v>0</v>
      </c>
      <c r="AB112" s="56"/>
      <c r="AC112" s="56"/>
      <c r="AD112" s="485"/>
      <c r="AE112" s="56"/>
      <c r="AF112" s="56">
        <v>0</v>
      </c>
      <c r="AG112" s="56"/>
      <c r="AH112" s="56"/>
      <c r="AI112" s="485"/>
      <c r="AJ112" s="56"/>
      <c r="AK112" s="56">
        <v>0</v>
      </c>
      <c r="AL112" s="56"/>
      <c r="AM112" s="56"/>
      <c r="AN112" s="485"/>
      <c r="AO112" s="56"/>
      <c r="AP112" s="56">
        <v>0</v>
      </c>
      <c r="AQ112" s="56"/>
      <c r="AR112" s="56"/>
      <c r="AS112" s="485"/>
      <c r="AT112" s="56"/>
      <c r="AU112" s="56">
        <v>0</v>
      </c>
      <c r="AV112" s="56"/>
      <c r="AW112" s="56"/>
      <c r="AX112" s="485"/>
      <c r="AY112" s="56"/>
      <c r="AZ112" s="56">
        <v>0</v>
      </c>
      <c r="BA112" s="56"/>
      <c r="BB112" s="56"/>
      <c r="BC112" s="485"/>
      <c r="BD112" s="56"/>
      <c r="BE112" s="56">
        <v>0</v>
      </c>
      <c r="BF112" s="56"/>
      <c r="BG112" s="56"/>
      <c r="BH112" s="485"/>
      <c r="BI112" s="56"/>
      <c r="BJ112" s="56">
        <v>0</v>
      </c>
      <c r="BK112" s="56"/>
      <c r="BL112" s="56"/>
      <c r="BM112" s="485"/>
      <c r="BN112" s="56"/>
      <c r="BO112" s="56">
        <v>0</v>
      </c>
      <c r="BP112" s="56"/>
      <c r="BQ112" s="56"/>
      <c r="BR112" s="485"/>
      <c r="BS112" s="56"/>
      <c r="BT112" s="56">
        <v>0</v>
      </c>
      <c r="BU112" s="56"/>
      <c r="BV112" s="56"/>
      <c r="BW112" s="56"/>
      <c r="BX112" s="485"/>
      <c r="BY112" s="56"/>
      <c r="BZ112" s="56">
        <v>0</v>
      </c>
      <c r="CA112" s="56"/>
      <c r="CB112" s="56"/>
      <c r="CC112" s="485"/>
      <c r="CD112" s="56"/>
      <c r="CE112" s="56">
        <v>0</v>
      </c>
      <c r="CF112" s="56"/>
      <c r="CG112" s="56"/>
      <c r="CH112" s="485"/>
      <c r="CI112" s="56"/>
      <c r="CJ112" s="56">
        <v>0</v>
      </c>
      <c r="CK112" s="56"/>
      <c r="CL112" s="56"/>
      <c r="CM112" s="485"/>
      <c r="CN112" s="56"/>
      <c r="CO112" s="56">
        <v>0</v>
      </c>
      <c r="CP112" s="56"/>
      <c r="CQ112" s="56"/>
      <c r="CR112" s="485"/>
      <c r="CS112" s="56"/>
      <c r="CT112" s="56">
        <v>0</v>
      </c>
      <c r="CU112" s="56"/>
      <c r="CV112" s="56"/>
      <c r="CW112" s="485"/>
      <c r="CX112" s="56"/>
      <c r="CY112" s="56">
        <v>0</v>
      </c>
      <c r="CZ112" s="56"/>
      <c r="DA112" s="56"/>
      <c r="DB112" s="485"/>
      <c r="DC112" s="56"/>
      <c r="DD112" s="56">
        <v>0</v>
      </c>
      <c r="DE112" s="56"/>
      <c r="DF112" s="56"/>
      <c r="DG112" s="485"/>
      <c r="DH112" s="56"/>
      <c r="DI112" s="56">
        <v>0</v>
      </c>
      <c r="DJ112" s="56"/>
      <c r="DK112" s="56"/>
      <c r="DL112" s="485"/>
      <c r="DM112" s="56"/>
      <c r="DN112" s="56">
        <v>0</v>
      </c>
      <c r="DO112" s="56"/>
      <c r="DP112" s="56"/>
      <c r="DQ112" s="485"/>
      <c r="DR112" s="56"/>
      <c r="DS112" s="56">
        <v>0</v>
      </c>
      <c r="DT112" s="56"/>
      <c r="DU112" s="56"/>
      <c r="DV112" s="485"/>
      <c r="DW112" s="56"/>
      <c r="DX112" s="56">
        <v>0</v>
      </c>
      <c r="DY112" s="56"/>
      <c r="DZ112" s="56"/>
      <c r="EA112" s="485"/>
      <c r="EB112" s="56"/>
      <c r="EC112" s="56">
        <v>0</v>
      </c>
      <c r="ED112" s="56"/>
      <c r="EE112" s="56"/>
      <c r="EF112" s="485"/>
      <c r="EG112" s="56"/>
      <c r="EH112" s="56">
        <v>0</v>
      </c>
      <c r="EI112" s="56"/>
      <c r="EJ112" s="56"/>
      <c r="EK112" s="144"/>
    </row>
    <row r="113" spans="4:143" ht="12.75" hidden="1" customHeight="1" x14ac:dyDescent="0.3">
      <c r="D113" s="144" t="s">
        <v>362</v>
      </c>
      <c r="E113" s="400"/>
      <c r="F113" s="406"/>
      <c r="G113" s="483">
        <v>0</v>
      </c>
      <c r="H113" s="484"/>
      <c r="I113" s="56"/>
      <c r="J113" s="485"/>
      <c r="K113" s="486"/>
      <c r="L113" s="483">
        <v>0</v>
      </c>
      <c r="M113" s="484"/>
      <c r="N113" s="56"/>
      <c r="O113" s="485"/>
      <c r="P113" s="486"/>
      <c r="Q113" s="483">
        <v>0</v>
      </c>
      <c r="R113" s="484"/>
      <c r="S113" s="56"/>
      <c r="T113" s="485"/>
      <c r="U113" s="486"/>
      <c r="V113" s="483">
        <v>0</v>
      </c>
      <c r="W113" s="484"/>
      <c r="X113" s="56"/>
      <c r="Y113" s="485"/>
      <c r="Z113" s="486"/>
      <c r="AA113" s="483">
        <v>0</v>
      </c>
      <c r="AB113" s="484"/>
      <c r="AC113" s="56"/>
      <c r="AD113" s="485"/>
      <c r="AE113" s="486"/>
      <c r="AF113" s="483">
        <v>0</v>
      </c>
      <c r="AG113" s="484"/>
      <c r="AH113" s="56"/>
      <c r="AI113" s="485"/>
      <c r="AJ113" s="486"/>
      <c r="AK113" s="483">
        <v>0</v>
      </c>
      <c r="AL113" s="484"/>
      <c r="AM113" s="56"/>
      <c r="AN113" s="485"/>
      <c r="AO113" s="486"/>
      <c r="AP113" s="483">
        <v>0</v>
      </c>
      <c r="AQ113" s="484"/>
      <c r="AR113" s="56"/>
      <c r="AS113" s="485"/>
      <c r="AT113" s="486"/>
      <c r="AU113" s="483">
        <v>0</v>
      </c>
      <c r="AV113" s="484"/>
      <c r="AW113" s="56"/>
      <c r="AX113" s="485"/>
      <c r="AY113" s="486"/>
      <c r="AZ113" s="483">
        <v>0</v>
      </c>
      <c r="BA113" s="484"/>
      <c r="BB113" s="56"/>
      <c r="BC113" s="485"/>
      <c r="BD113" s="486"/>
      <c r="BE113" s="483">
        <v>0</v>
      </c>
      <c r="BF113" s="484"/>
      <c r="BG113" s="56"/>
      <c r="BH113" s="485"/>
      <c r="BI113" s="486"/>
      <c r="BJ113" s="483">
        <v>0</v>
      </c>
      <c r="BK113" s="484"/>
      <c r="BL113" s="56"/>
      <c r="BM113" s="485"/>
      <c r="BN113" s="486"/>
      <c r="BO113" s="483">
        <v>0</v>
      </c>
      <c r="BP113" s="484"/>
      <c r="BQ113" s="56"/>
      <c r="BR113" s="485"/>
      <c r="BS113" s="486"/>
      <c r="BT113" s="483">
        <v>0</v>
      </c>
      <c r="BU113" s="484"/>
      <c r="BV113" s="56"/>
      <c r="BW113" s="56"/>
      <c r="BX113" s="485"/>
      <c r="BY113" s="486"/>
      <c r="BZ113" s="483">
        <v>0</v>
      </c>
      <c r="CA113" s="484"/>
      <c r="CB113" s="56"/>
      <c r="CC113" s="485"/>
      <c r="CD113" s="486"/>
      <c r="CE113" s="483">
        <v>0</v>
      </c>
      <c r="CF113" s="484"/>
      <c r="CG113" s="56"/>
      <c r="CH113" s="485"/>
      <c r="CI113" s="486"/>
      <c r="CJ113" s="483">
        <v>0</v>
      </c>
      <c r="CK113" s="484"/>
      <c r="CL113" s="56"/>
      <c r="CM113" s="485"/>
      <c r="CN113" s="486"/>
      <c r="CO113" s="483">
        <v>0</v>
      </c>
      <c r="CP113" s="484"/>
      <c r="CQ113" s="56"/>
      <c r="CR113" s="485"/>
      <c r="CS113" s="486"/>
      <c r="CT113" s="483">
        <v>0</v>
      </c>
      <c r="CU113" s="484"/>
      <c r="CV113" s="56"/>
      <c r="CW113" s="485"/>
      <c r="CX113" s="486"/>
      <c r="CY113" s="483">
        <v>0</v>
      </c>
      <c r="CZ113" s="484"/>
      <c r="DA113" s="56"/>
      <c r="DB113" s="485"/>
      <c r="DC113" s="486"/>
      <c r="DD113" s="483">
        <v>0</v>
      </c>
      <c r="DE113" s="484"/>
      <c r="DF113" s="56"/>
      <c r="DG113" s="485"/>
      <c r="DH113" s="486"/>
      <c r="DI113" s="483">
        <v>0</v>
      </c>
      <c r="DJ113" s="484"/>
      <c r="DK113" s="56"/>
      <c r="DL113" s="485"/>
      <c r="DM113" s="486"/>
      <c r="DN113" s="483">
        <v>0</v>
      </c>
      <c r="DO113" s="484"/>
      <c r="DP113" s="56"/>
      <c r="DQ113" s="485"/>
      <c r="DR113" s="486"/>
      <c r="DS113" s="483">
        <v>0</v>
      </c>
      <c r="DT113" s="484"/>
      <c r="DU113" s="56"/>
      <c r="DV113" s="485"/>
      <c r="DW113" s="486"/>
      <c r="DX113" s="483">
        <v>0</v>
      </c>
      <c r="DY113" s="484"/>
      <c r="DZ113" s="56"/>
      <c r="EA113" s="485"/>
      <c r="EB113" s="486"/>
      <c r="EC113" s="483">
        <v>0</v>
      </c>
      <c r="ED113" s="484"/>
      <c r="EE113" s="56"/>
      <c r="EF113" s="485"/>
      <c r="EG113" s="486"/>
      <c r="EH113" s="483">
        <v>0</v>
      </c>
      <c r="EI113" s="484"/>
      <c r="EJ113" s="56"/>
      <c r="EK113" s="144"/>
    </row>
    <row r="114" spans="4:143" ht="12.75" hidden="1" customHeight="1" x14ac:dyDescent="0.3">
      <c r="D114" s="144" t="s">
        <v>365</v>
      </c>
      <c r="E114" s="400"/>
      <c r="F114" s="400"/>
      <c r="G114" s="56">
        <v>0</v>
      </c>
      <c r="H114" s="55"/>
      <c r="I114" s="56"/>
      <c r="J114" s="485"/>
      <c r="K114" s="485"/>
      <c r="L114" s="56">
        <v>0</v>
      </c>
      <c r="M114" s="55"/>
      <c r="N114" s="56"/>
      <c r="O114" s="485"/>
      <c r="P114" s="485"/>
      <c r="Q114" s="56">
        <v>0</v>
      </c>
      <c r="R114" s="55"/>
      <c r="S114" s="56"/>
      <c r="T114" s="485"/>
      <c r="U114" s="485"/>
      <c r="V114" s="56">
        <v>0</v>
      </c>
      <c r="W114" s="55"/>
      <c r="X114" s="56"/>
      <c r="Y114" s="485"/>
      <c r="Z114" s="485"/>
      <c r="AA114" s="56">
        <v>0</v>
      </c>
      <c r="AB114" s="55"/>
      <c r="AC114" s="56"/>
      <c r="AD114" s="485"/>
      <c r="AE114" s="485"/>
      <c r="AF114" s="56">
        <v>0</v>
      </c>
      <c r="AG114" s="55"/>
      <c r="AH114" s="56"/>
      <c r="AI114" s="485"/>
      <c r="AJ114" s="485"/>
      <c r="AK114" s="56">
        <v>0</v>
      </c>
      <c r="AL114" s="55"/>
      <c r="AM114" s="56"/>
      <c r="AN114" s="485"/>
      <c r="AO114" s="485"/>
      <c r="AP114" s="56">
        <v>0</v>
      </c>
      <c r="AQ114" s="55"/>
      <c r="AR114" s="56"/>
      <c r="AS114" s="485"/>
      <c r="AT114" s="485"/>
      <c r="AU114" s="56">
        <v>0</v>
      </c>
      <c r="AV114" s="55"/>
      <c r="AW114" s="56"/>
      <c r="AX114" s="485"/>
      <c r="AY114" s="485"/>
      <c r="AZ114" s="56">
        <v>0</v>
      </c>
      <c r="BA114" s="55"/>
      <c r="BB114" s="56"/>
      <c r="BC114" s="485"/>
      <c r="BD114" s="485"/>
      <c r="BE114" s="56">
        <v>0</v>
      </c>
      <c r="BF114" s="55"/>
      <c r="BG114" s="56"/>
      <c r="BH114" s="485"/>
      <c r="BI114" s="485"/>
      <c r="BJ114" s="56">
        <v>0</v>
      </c>
      <c r="BK114" s="55"/>
      <c r="BL114" s="56"/>
      <c r="BM114" s="485"/>
      <c r="BN114" s="485"/>
      <c r="BO114" s="56">
        <v>0</v>
      </c>
      <c r="BP114" s="55"/>
      <c r="BQ114" s="56"/>
      <c r="BR114" s="485"/>
      <c r="BS114" s="485"/>
      <c r="BT114" s="56">
        <v>0</v>
      </c>
      <c r="BU114" s="55"/>
      <c r="BV114" s="56"/>
      <c r="BW114" s="56"/>
      <c r="BX114" s="485"/>
      <c r="BY114" s="485"/>
      <c r="BZ114" s="56">
        <v>0</v>
      </c>
      <c r="CA114" s="55"/>
      <c r="CB114" s="56"/>
      <c r="CC114" s="485"/>
      <c r="CD114" s="485"/>
      <c r="CE114" s="56">
        <v>0</v>
      </c>
      <c r="CF114" s="55"/>
      <c r="CG114" s="56"/>
      <c r="CH114" s="485"/>
      <c r="CI114" s="485"/>
      <c r="CJ114" s="56">
        <v>0</v>
      </c>
      <c r="CK114" s="55"/>
      <c r="CL114" s="56"/>
      <c r="CM114" s="485"/>
      <c r="CN114" s="485"/>
      <c r="CO114" s="56">
        <v>0</v>
      </c>
      <c r="CP114" s="55"/>
      <c r="CQ114" s="56"/>
      <c r="CR114" s="485"/>
      <c r="CS114" s="485"/>
      <c r="CT114" s="56">
        <v>0</v>
      </c>
      <c r="CU114" s="55"/>
      <c r="CV114" s="56"/>
      <c r="CW114" s="485"/>
      <c r="CX114" s="485"/>
      <c r="CY114" s="56">
        <v>0</v>
      </c>
      <c r="CZ114" s="55"/>
      <c r="DA114" s="56"/>
      <c r="DB114" s="485"/>
      <c r="DC114" s="485"/>
      <c r="DD114" s="56">
        <v>0</v>
      </c>
      <c r="DE114" s="55"/>
      <c r="DF114" s="56"/>
      <c r="DG114" s="485"/>
      <c r="DH114" s="485"/>
      <c r="DI114" s="56">
        <v>0</v>
      </c>
      <c r="DJ114" s="55"/>
      <c r="DK114" s="56"/>
      <c r="DL114" s="485"/>
      <c r="DM114" s="485"/>
      <c r="DN114" s="56">
        <v>0</v>
      </c>
      <c r="DO114" s="55"/>
      <c r="DP114" s="56"/>
      <c r="DQ114" s="485"/>
      <c r="DR114" s="485"/>
      <c r="DS114" s="56">
        <v>0</v>
      </c>
      <c r="DT114" s="55"/>
      <c r="DU114" s="56"/>
      <c r="DV114" s="485"/>
      <c r="DW114" s="485"/>
      <c r="DX114" s="56">
        <v>0</v>
      </c>
      <c r="DY114" s="55"/>
      <c r="DZ114" s="56"/>
      <c r="EA114" s="485"/>
      <c r="EB114" s="485"/>
      <c r="EC114" s="56">
        <v>0</v>
      </c>
      <c r="ED114" s="55"/>
      <c r="EE114" s="56"/>
      <c r="EF114" s="485"/>
      <c r="EG114" s="485"/>
      <c r="EH114" s="56">
        <v>0</v>
      </c>
      <c r="EI114" s="55"/>
      <c r="EJ114" s="56"/>
      <c r="EK114" s="144"/>
    </row>
    <row r="115" spans="4:143" ht="12.75" hidden="1" customHeight="1" x14ac:dyDescent="0.3">
      <c r="D115" s="144" t="s">
        <v>382</v>
      </c>
      <c r="E115" s="400"/>
      <c r="F115" s="420"/>
      <c r="G115" s="121">
        <v>0</v>
      </c>
      <c r="H115" s="120"/>
      <c r="I115" s="56"/>
      <c r="J115" s="485"/>
      <c r="K115" s="494"/>
      <c r="L115" s="121">
        <v>0</v>
      </c>
      <c r="M115" s="120"/>
      <c r="N115" s="56"/>
      <c r="O115" s="485"/>
      <c r="P115" s="494"/>
      <c r="Q115" s="121">
        <v>0</v>
      </c>
      <c r="R115" s="120"/>
      <c r="S115" s="56"/>
      <c r="T115" s="485"/>
      <c r="U115" s="494"/>
      <c r="V115" s="121">
        <v>0</v>
      </c>
      <c r="W115" s="120"/>
      <c r="X115" s="56"/>
      <c r="Y115" s="485"/>
      <c r="Z115" s="494"/>
      <c r="AA115" s="121">
        <v>0</v>
      </c>
      <c r="AB115" s="120"/>
      <c r="AC115" s="56"/>
      <c r="AD115" s="485"/>
      <c r="AE115" s="494"/>
      <c r="AF115" s="121">
        <v>0</v>
      </c>
      <c r="AG115" s="120"/>
      <c r="AH115" s="56"/>
      <c r="AI115" s="485"/>
      <c r="AJ115" s="494"/>
      <c r="AK115" s="121">
        <v>0</v>
      </c>
      <c r="AL115" s="120"/>
      <c r="AM115" s="56"/>
      <c r="AN115" s="485"/>
      <c r="AO115" s="494"/>
      <c r="AP115" s="121">
        <v>0</v>
      </c>
      <c r="AQ115" s="120"/>
      <c r="AR115" s="56"/>
      <c r="AS115" s="485"/>
      <c r="AT115" s="494"/>
      <c r="AU115" s="121">
        <v>0</v>
      </c>
      <c r="AV115" s="120"/>
      <c r="AW115" s="56"/>
      <c r="AX115" s="485"/>
      <c r="AY115" s="494"/>
      <c r="AZ115" s="121">
        <v>0</v>
      </c>
      <c r="BA115" s="120"/>
      <c r="BB115" s="56"/>
      <c r="BC115" s="485"/>
      <c r="BD115" s="494"/>
      <c r="BE115" s="121">
        <v>0</v>
      </c>
      <c r="BF115" s="120"/>
      <c r="BG115" s="56"/>
      <c r="BH115" s="485"/>
      <c r="BI115" s="494"/>
      <c r="BJ115" s="121">
        <v>0</v>
      </c>
      <c r="BK115" s="120"/>
      <c r="BL115" s="56"/>
      <c r="BM115" s="485"/>
      <c r="BN115" s="494"/>
      <c r="BO115" s="121">
        <v>0</v>
      </c>
      <c r="BP115" s="120"/>
      <c r="BQ115" s="56"/>
      <c r="BR115" s="485"/>
      <c r="BS115" s="494"/>
      <c r="BT115" s="121">
        <v>0</v>
      </c>
      <c r="BU115" s="120"/>
      <c r="BV115" s="56"/>
      <c r="BW115" s="56"/>
      <c r="BX115" s="485"/>
      <c r="BY115" s="494"/>
      <c r="BZ115" s="121">
        <v>0</v>
      </c>
      <c r="CA115" s="120"/>
      <c r="CB115" s="56"/>
      <c r="CC115" s="485"/>
      <c r="CD115" s="494"/>
      <c r="CE115" s="121">
        <v>0</v>
      </c>
      <c r="CF115" s="120"/>
      <c r="CG115" s="56"/>
      <c r="CH115" s="485"/>
      <c r="CI115" s="494"/>
      <c r="CJ115" s="121">
        <v>0</v>
      </c>
      <c r="CK115" s="120"/>
      <c r="CL115" s="56"/>
      <c r="CM115" s="485"/>
      <c r="CN115" s="494"/>
      <c r="CO115" s="121">
        <v>0</v>
      </c>
      <c r="CP115" s="120"/>
      <c r="CQ115" s="56"/>
      <c r="CR115" s="485"/>
      <c r="CS115" s="494"/>
      <c r="CT115" s="121">
        <v>0</v>
      </c>
      <c r="CU115" s="120"/>
      <c r="CV115" s="56"/>
      <c r="CW115" s="485"/>
      <c r="CX115" s="494"/>
      <c r="CY115" s="121">
        <v>0</v>
      </c>
      <c r="CZ115" s="120"/>
      <c r="DA115" s="56"/>
      <c r="DB115" s="485"/>
      <c r="DC115" s="494"/>
      <c r="DD115" s="121">
        <v>0</v>
      </c>
      <c r="DE115" s="120"/>
      <c r="DF115" s="56"/>
      <c r="DG115" s="485"/>
      <c r="DH115" s="494"/>
      <c r="DI115" s="121">
        <v>0</v>
      </c>
      <c r="DJ115" s="120"/>
      <c r="DK115" s="56"/>
      <c r="DL115" s="485"/>
      <c r="DM115" s="494"/>
      <c r="DN115" s="121">
        <v>0</v>
      </c>
      <c r="DO115" s="120"/>
      <c r="DP115" s="56"/>
      <c r="DQ115" s="485"/>
      <c r="DR115" s="494"/>
      <c r="DS115" s="121">
        <v>0</v>
      </c>
      <c r="DT115" s="120"/>
      <c r="DU115" s="56"/>
      <c r="DV115" s="485"/>
      <c r="DW115" s="494"/>
      <c r="DX115" s="121">
        <v>0</v>
      </c>
      <c r="DY115" s="120"/>
      <c r="DZ115" s="56"/>
      <c r="EA115" s="485"/>
      <c r="EB115" s="494"/>
      <c r="EC115" s="121">
        <v>0</v>
      </c>
      <c r="ED115" s="120"/>
      <c r="EE115" s="56"/>
      <c r="EF115" s="485"/>
      <c r="EG115" s="494"/>
      <c r="EH115" s="121">
        <v>0</v>
      </c>
      <c r="EI115" s="120"/>
      <c r="EJ115" s="56"/>
      <c r="EK115" s="144"/>
    </row>
    <row r="116" spans="4:143" ht="12.75" hidden="1" customHeight="1" x14ac:dyDescent="0.3">
      <c r="D116" s="144"/>
      <c r="E116" s="400"/>
      <c r="G116" s="56"/>
      <c r="H116" s="56"/>
      <c r="I116" s="56"/>
      <c r="J116" s="485"/>
      <c r="K116" s="56"/>
      <c r="L116" s="56"/>
      <c r="M116" s="56"/>
      <c r="N116" s="56"/>
      <c r="O116" s="485"/>
      <c r="P116" s="56"/>
      <c r="Q116" s="56"/>
      <c r="R116" s="56"/>
      <c r="S116" s="56"/>
      <c r="T116" s="485"/>
      <c r="U116" s="56"/>
      <c r="V116" s="56"/>
      <c r="W116" s="56"/>
      <c r="X116" s="56"/>
      <c r="Y116" s="485"/>
      <c r="Z116" s="56"/>
      <c r="AA116" s="56"/>
      <c r="AB116" s="56"/>
      <c r="AC116" s="56"/>
      <c r="AD116" s="485"/>
      <c r="AE116" s="56"/>
      <c r="AF116" s="56"/>
      <c r="AG116" s="56"/>
      <c r="AH116" s="56"/>
      <c r="AI116" s="485"/>
      <c r="AJ116" s="56"/>
      <c r="AK116" s="56"/>
      <c r="AL116" s="56"/>
      <c r="AM116" s="56"/>
      <c r="AN116" s="485"/>
      <c r="AO116" s="56"/>
      <c r="AP116" s="56"/>
      <c r="AQ116" s="56"/>
      <c r="AR116" s="56"/>
      <c r="AS116" s="485"/>
      <c r="AT116" s="56"/>
      <c r="AU116" s="56"/>
      <c r="AV116" s="56"/>
      <c r="AW116" s="56"/>
      <c r="AX116" s="485"/>
      <c r="AY116" s="56"/>
      <c r="AZ116" s="56"/>
      <c r="BA116" s="56"/>
      <c r="BB116" s="56"/>
      <c r="BC116" s="485"/>
      <c r="BD116" s="56"/>
      <c r="BE116" s="56"/>
      <c r="BF116" s="56"/>
      <c r="BG116" s="56"/>
      <c r="BH116" s="485"/>
      <c r="BI116" s="56"/>
      <c r="BJ116" s="56"/>
      <c r="BK116" s="56"/>
      <c r="BL116" s="56"/>
      <c r="BM116" s="485"/>
      <c r="BN116" s="56"/>
      <c r="BO116" s="56"/>
      <c r="BP116" s="56"/>
      <c r="BQ116" s="56"/>
      <c r="BR116" s="485"/>
      <c r="BS116" s="56"/>
      <c r="BT116" s="56"/>
      <c r="BU116" s="56"/>
      <c r="BV116" s="56"/>
      <c r="BW116" s="56"/>
      <c r="BX116" s="485"/>
      <c r="BY116" s="56"/>
      <c r="BZ116" s="56"/>
      <c r="CA116" s="56"/>
      <c r="CB116" s="56"/>
      <c r="CC116" s="485"/>
      <c r="CD116" s="56"/>
      <c r="CE116" s="56"/>
      <c r="CF116" s="56"/>
      <c r="CG116" s="56"/>
      <c r="CH116" s="485"/>
      <c r="CI116" s="56"/>
      <c r="CJ116" s="56"/>
      <c r="CK116" s="56"/>
      <c r="CL116" s="56"/>
      <c r="CM116" s="485"/>
      <c r="CN116" s="56"/>
      <c r="CO116" s="56"/>
      <c r="CP116" s="56"/>
      <c r="CQ116" s="56"/>
      <c r="CR116" s="485"/>
      <c r="CS116" s="56"/>
      <c r="CT116" s="56"/>
      <c r="CU116" s="56"/>
      <c r="CV116" s="56"/>
      <c r="CW116" s="485"/>
      <c r="CX116" s="56"/>
      <c r="CY116" s="56"/>
      <c r="CZ116" s="56"/>
      <c r="DA116" s="56"/>
      <c r="DB116" s="485"/>
      <c r="DC116" s="56"/>
      <c r="DD116" s="56"/>
      <c r="DE116" s="56"/>
      <c r="DF116" s="56"/>
      <c r="DG116" s="485"/>
      <c r="DH116" s="56"/>
      <c r="DI116" s="56"/>
      <c r="DJ116" s="56"/>
      <c r="DK116" s="56"/>
      <c r="DL116" s="485"/>
      <c r="DM116" s="56"/>
      <c r="DN116" s="56"/>
      <c r="DO116" s="56"/>
      <c r="DP116" s="56"/>
      <c r="DQ116" s="485"/>
      <c r="DR116" s="56"/>
      <c r="DS116" s="56"/>
      <c r="DT116" s="56"/>
      <c r="DU116" s="56"/>
      <c r="DV116" s="485"/>
      <c r="DW116" s="56"/>
      <c r="DX116" s="56"/>
      <c r="DY116" s="56"/>
      <c r="DZ116" s="56"/>
      <c r="EA116" s="485"/>
      <c r="EB116" s="56"/>
      <c r="EC116" s="56"/>
      <c r="ED116" s="56"/>
      <c r="EE116" s="56"/>
      <c r="EF116" s="485"/>
      <c r="EG116" s="56"/>
      <c r="EH116" s="56"/>
      <c r="EI116" s="56"/>
      <c r="EJ116" s="56"/>
      <c r="EK116" s="144"/>
    </row>
    <row r="117" spans="4:143" s="145" customFormat="1" ht="12.75" hidden="1" customHeight="1" x14ac:dyDescent="0.3">
      <c r="D117" s="201" t="s">
        <v>501</v>
      </c>
      <c r="E117" s="402"/>
      <c r="G117" s="49">
        <v>0</v>
      </c>
      <c r="H117" s="49"/>
      <c r="I117" s="49"/>
      <c r="J117" s="118"/>
      <c r="K117" s="49"/>
      <c r="L117" s="49">
        <v>0</v>
      </c>
      <c r="M117" s="49"/>
      <c r="N117" s="49"/>
      <c r="O117" s="118"/>
      <c r="P117" s="49"/>
      <c r="Q117" s="49">
        <v>0</v>
      </c>
      <c r="R117" s="49"/>
      <c r="S117" s="49"/>
      <c r="T117" s="118"/>
      <c r="U117" s="49"/>
      <c r="V117" s="49">
        <v>0</v>
      </c>
      <c r="W117" s="49"/>
      <c r="X117" s="49"/>
      <c r="Y117" s="118"/>
      <c r="Z117" s="49"/>
      <c r="AA117" s="49">
        <v>0</v>
      </c>
      <c r="AB117" s="49"/>
      <c r="AC117" s="49"/>
      <c r="AD117" s="118"/>
      <c r="AE117" s="49"/>
      <c r="AF117" s="49">
        <v>0</v>
      </c>
      <c r="AG117" s="49"/>
      <c r="AH117" s="49"/>
      <c r="AI117" s="118"/>
      <c r="AJ117" s="49"/>
      <c r="AK117" s="49">
        <v>0</v>
      </c>
      <c r="AL117" s="49"/>
      <c r="AM117" s="49"/>
      <c r="AN117" s="118"/>
      <c r="AO117" s="49"/>
      <c r="AP117" s="49">
        <v>0</v>
      </c>
      <c r="AQ117" s="49"/>
      <c r="AR117" s="49"/>
      <c r="AS117" s="118"/>
      <c r="AT117" s="49"/>
      <c r="AU117" s="49">
        <v>0</v>
      </c>
      <c r="AV117" s="49"/>
      <c r="AW117" s="49"/>
      <c r="AX117" s="118"/>
      <c r="AY117" s="49"/>
      <c r="AZ117" s="49">
        <v>0</v>
      </c>
      <c r="BA117" s="49"/>
      <c r="BB117" s="49"/>
      <c r="BC117" s="118"/>
      <c r="BD117" s="49"/>
      <c r="BE117" s="49">
        <v>0</v>
      </c>
      <c r="BF117" s="49"/>
      <c r="BG117" s="49"/>
      <c r="BH117" s="118"/>
      <c r="BI117" s="49"/>
      <c r="BJ117" s="49">
        <v>0</v>
      </c>
      <c r="BK117" s="49"/>
      <c r="BL117" s="49"/>
      <c r="BM117" s="118"/>
      <c r="BN117" s="49"/>
      <c r="BO117" s="49">
        <v>0</v>
      </c>
      <c r="BP117" s="49"/>
      <c r="BQ117" s="49"/>
      <c r="BR117" s="118"/>
      <c r="BS117" s="49"/>
      <c r="BT117" s="49">
        <v>0</v>
      </c>
      <c r="BU117" s="49"/>
      <c r="BV117" s="49"/>
      <c r="BW117" s="49"/>
      <c r="BX117" s="118"/>
      <c r="BY117" s="49"/>
      <c r="BZ117" s="49">
        <v>0</v>
      </c>
      <c r="CA117" s="49"/>
      <c r="CB117" s="49"/>
      <c r="CC117" s="118"/>
      <c r="CD117" s="49"/>
      <c r="CE117" s="49">
        <v>0</v>
      </c>
      <c r="CF117" s="49"/>
      <c r="CG117" s="49"/>
      <c r="CH117" s="118"/>
      <c r="CI117" s="49"/>
      <c r="CJ117" s="49">
        <v>0</v>
      </c>
      <c r="CK117" s="49"/>
      <c r="CL117" s="49"/>
      <c r="CM117" s="118"/>
      <c r="CN117" s="49"/>
      <c r="CO117" s="49">
        <v>0</v>
      </c>
      <c r="CP117" s="49"/>
      <c r="CQ117" s="49"/>
      <c r="CR117" s="118"/>
      <c r="CS117" s="49"/>
      <c r="CT117" s="49">
        <v>0</v>
      </c>
      <c r="CU117" s="49"/>
      <c r="CV117" s="49"/>
      <c r="CW117" s="118"/>
      <c r="CX117" s="49"/>
      <c r="CY117" s="49">
        <v>0</v>
      </c>
      <c r="CZ117" s="49"/>
      <c r="DA117" s="49"/>
      <c r="DB117" s="118"/>
      <c r="DC117" s="49"/>
      <c r="DD117" s="49">
        <v>0</v>
      </c>
      <c r="DE117" s="49"/>
      <c r="DF117" s="49"/>
      <c r="DG117" s="118"/>
      <c r="DH117" s="49"/>
      <c r="DI117" s="49">
        <v>0</v>
      </c>
      <c r="DJ117" s="49"/>
      <c r="DK117" s="49"/>
      <c r="DL117" s="118"/>
      <c r="DM117" s="49"/>
      <c r="DN117" s="49">
        <v>0</v>
      </c>
      <c r="DO117" s="49"/>
      <c r="DP117" s="49"/>
      <c r="DQ117" s="118"/>
      <c r="DR117" s="49"/>
      <c r="DS117" s="49">
        <v>0</v>
      </c>
      <c r="DT117" s="49"/>
      <c r="DU117" s="49"/>
      <c r="DV117" s="118"/>
      <c r="DW117" s="49"/>
      <c r="DX117" s="49">
        <v>0</v>
      </c>
      <c r="DY117" s="49"/>
      <c r="DZ117" s="49"/>
      <c r="EA117" s="118"/>
      <c r="EB117" s="49"/>
      <c r="EC117" s="49">
        <v>0</v>
      </c>
      <c r="ED117" s="49"/>
      <c r="EE117" s="49"/>
      <c r="EF117" s="118"/>
      <c r="EG117" s="49"/>
      <c r="EH117" s="49">
        <v>0</v>
      </c>
      <c r="EI117" s="49"/>
      <c r="EJ117" s="49"/>
      <c r="EK117" s="201"/>
      <c r="EM117" s="136"/>
    </row>
    <row r="118" spans="4:143" ht="12.75" hidden="1" customHeight="1" x14ac:dyDescent="0.3">
      <c r="D118" s="144" t="s">
        <v>362</v>
      </c>
      <c r="E118" s="400"/>
      <c r="F118" s="406"/>
      <c r="G118" s="483">
        <v>0</v>
      </c>
      <c r="H118" s="484"/>
      <c r="I118" s="56"/>
      <c r="J118" s="485"/>
      <c r="K118" s="486"/>
      <c r="L118" s="483">
        <v>0</v>
      </c>
      <c r="M118" s="484"/>
      <c r="N118" s="56"/>
      <c r="O118" s="485"/>
      <c r="P118" s="486"/>
      <c r="Q118" s="483">
        <v>0</v>
      </c>
      <c r="R118" s="484"/>
      <c r="S118" s="56"/>
      <c r="T118" s="485"/>
      <c r="U118" s="486"/>
      <c r="V118" s="483">
        <v>0</v>
      </c>
      <c r="W118" s="484"/>
      <c r="X118" s="56"/>
      <c r="Y118" s="485"/>
      <c r="Z118" s="486"/>
      <c r="AA118" s="483">
        <v>0</v>
      </c>
      <c r="AB118" s="484"/>
      <c r="AC118" s="56"/>
      <c r="AD118" s="485"/>
      <c r="AE118" s="486"/>
      <c r="AF118" s="483">
        <v>0</v>
      </c>
      <c r="AG118" s="484"/>
      <c r="AH118" s="56"/>
      <c r="AI118" s="485"/>
      <c r="AJ118" s="486"/>
      <c r="AK118" s="483">
        <v>0</v>
      </c>
      <c r="AL118" s="484"/>
      <c r="AM118" s="56"/>
      <c r="AN118" s="485"/>
      <c r="AO118" s="486"/>
      <c r="AP118" s="483">
        <v>0</v>
      </c>
      <c r="AQ118" s="484"/>
      <c r="AR118" s="56"/>
      <c r="AS118" s="485"/>
      <c r="AT118" s="486"/>
      <c r="AU118" s="483">
        <v>0</v>
      </c>
      <c r="AV118" s="484"/>
      <c r="AW118" s="56"/>
      <c r="AX118" s="485"/>
      <c r="AY118" s="486"/>
      <c r="AZ118" s="483">
        <v>0</v>
      </c>
      <c r="BA118" s="484"/>
      <c r="BB118" s="56"/>
      <c r="BC118" s="485"/>
      <c r="BD118" s="486"/>
      <c r="BE118" s="483">
        <v>0</v>
      </c>
      <c r="BF118" s="484"/>
      <c r="BG118" s="56"/>
      <c r="BH118" s="485"/>
      <c r="BI118" s="486"/>
      <c r="BJ118" s="483">
        <v>0</v>
      </c>
      <c r="BK118" s="484"/>
      <c r="BL118" s="56"/>
      <c r="BM118" s="485"/>
      <c r="BN118" s="486"/>
      <c r="BO118" s="483">
        <v>0</v>
      </c>
      <c r="BP118" s="484"/>
      <c r="BQ118" s="56"/>
      <c r="BR118" s="485"/>
      <c r="BS118" s="486"/>
      <c r="BT118" s="483">
        <v>0</v>
      </c>
      <c r="BU118" s="484"/>
      <c r="BV118" s="56"/>
      <c r="BW118" s="56"/>
      <c r="BX118" s="485"/>
      <c r="BY118" s="486"/>
      <c r="BZ118" s="483">
        <v>0</v>
      </c>
      <c r="CA118" s="484"/>
      <c r="CB118" s="56"/>
      <c r="CC118" s="485"/>
      <c r="CD118" s="486"/>
      <c r="CE118" s="483">
        <v>0</v>
      </c>
      <c r="CF118" s="484"/>
      <c r="CG118" s="56"/>
      <c r="CH118" s="485"/>
      <c r="CI118" s="486"/>
      <c r="CJ118" s="483">
        <v>0</v>
      </c>
      <c r="CK118" s="484"/>
      <c r="CL118" s="56"/>
      <c r="CM118" s="485"/>
      <c r="CN118" s="486"/>
      <c r="CO118" s="483">
        <v>0</v>
      </c>
      <c r="CP118" s="484"/>
      <c r="CQ118" s="56"/>
      <c r="CR118" s="485"/>
      <c r="CS118" s="486"/>
      <c r="CT118" s="483">
        <v>0</v>
      </c>
      <c r="CU118" s="484"/>
      <c r="CV118" s="56"/>
      <c r="CW118" s="485"/>
      <c r="CX118" s="486"/>
      <c r="CY118" s="483">
        <v>0</v>
      </c>
      <c r="CZ118" s="484"/>
      <c r="DA118" s="56"/>
      <c r="DB118" s="485"/>
      <c r="DC118" s="486"/>
      <c r="DD118" s="483">
        <v>0</v>
      </c>
      <c r="DE118" s="484"/>
      <c r="DF118" s="56"/>
      <c r="DG118" s="485"/>
      <c r="DH118" s="486"/>
      <c r="DI118" s="483">
        <v>0</v>
      </c>
      <c r="DJ118" s="484"/>
      <c r="DK118" s="56"/>
      <c r="DL118" s="485"/>
      <c r="DM118" s="486"/>
      <c r="DN118" s="483">
        <v>0</v>
      </c>
      <c r="DO118" s="484"/>
      <c r="DP118" s="56"/>
      <c r="DQ118" s="485"/>
      <c r="DR118" s="486"/>
      <c r="DS118" s="483">
        <v>0</v>
      </c>
      <c r="DT118" s="484"/>
      <c r="DU118" s="56"/>
      <c r="DV118" s="485"/>
      <c r="DW118" s="486"/>
      <c r="DX118" s="483">
        <v>0</v>
      </c>
      <c r="DY118" s="484"/>
      <c r="DZ118" s="56"/>
      <c r="EA118" s="485"/>
      <c r="EB118" s="486"/>
      <c r="EC118" s="483">
        <v>0</v>
      </c>
      <c r="ED118" s="484"/>
      <c r="EE118" s="56"/>
      <c r="EF118" s="485"/>
      <c r="EG118" s="486"/>
      <c r="EH118" s="483">
        <v>0</v>
      </c>
      <c r="EI118" s="484"/>
      <c r="EJ118" s="56"/>
      <c r="EK118" s="144"/>
    </row>
    <row r="119" spans="4:143" ht="12.75" hidden="1" customHeight="1" x14ac:dyDescent="0.3">
      <c r="D119" s="144" t="s">
        <v>365</v>
      </c>
      <c r="E119" s="400"/>
      <c r="F119" s="400"/>
      <c r="G119" s="56">
        <v>0</v>
      </c>
      <c r="H119" s="55"/>
      <c r="I119" s="56"/>
      <c r="J119" s="485"/>
      <c r="K119" s="485"/>
      <c r="L119" s="56">
        <v>0</v>
      </c>
      <c r="M119" s="55"/>
      <c r="N119" s="56"/>
      <c r="O119" s="485"/>
      <c r="P119" s="485"/>
      <c r="Q119" s="56">
        <v>0</v>
      </c>
      <c r="R119" s="55"/>
      <c r="S119" s="56"/>
      <c r="T119" s="485"/>
      <c r="U119" s="485"/>
      <c r="V119" s="56">
        <v>0</v>
      </c>
      <c r="W119" s="55"/>
      <c r="X119" s="56"/>
      <c r="Y119" s="485"/>
      <c r="Z119" s="485"/>
      <c r="AA119" s="56">
        <v>0</v>
      </c>
      <c r="AB119" s="55"/>
      <c r="AC119" s="56"/>
      <c r="AD119" s="485"/>
      <c r="AE119" s="485"/>
      <c r="AF119" s="56">
        <v>0</v>
      </c>
      <c r="AG119" s="55"/>
      <c r="AH119" s="56"/>
      <c r="AI119" s="485"/>
      <c r="AJ119" s="485"/>
      <c r="AK119" s="56">
        <v>0</v>
      </c>
      <c r="AL119" s="55"/>
      <c r="AM119" s="56"/>
      <c r="AN119" s="485"/>
      <c r="AO119" s="485"/>
      <c r="AP119" s="56">
        <v>0</v>
      </c>
      <c r="AQ119" s="55"/>
      <c r="AR119" s="56"/>
      <c r="AS119" s="485"/>
      <c r="AT119" s="485"/>
      <c r="AU119" s="56">
        <v>0</v>
      </c>
      <c r="AV119" s="55"/>
      <c r="AW119" s="56"/>
      <c r="AX119" s="485"/>
      <c r="AY119" s="485"/>
      <c r="AZ119" s="56">
        <v>0</v>
      </c>
      <c r="BA119" s="55"/>
      <c r="BB119" s="56"/>
      <c r="BC119" s="485"/>
      <c r="BD119" s="485"/>
      <c r="BE119" s="56">
        <v>0</v>
      </c>
      <c r="BF119" s="55"/>
      <c r="BG119" s="56"/>
      <c r="BH119" s="485"/>
      <c r="BI119" s="485"/>
      <c r="BJ119" s="56">
        <v>0</v>
      </c>
      <c r="BK119" s="55"/>
      <c r="BL119" s="56"/>
      <c r="BM119" s="485"/>
      <c r="BN119" s="485"/>
      <c r="BO119" s="56">
        <v>0</v>
      </c>
      <c r="BP119" s="55"/>
      <c r="BQ119" s="56"/>
      <c r="BR119" s="485"/>
      <c r="BS119" s="485"/>
      <c r="BT119" s="56">
        <v>0</v>
      </c>
      <c r="BU119" s="55"/>
      <c r="BV119" s="56"/>
      <c r="BW119" s="56"/>
      <c r="BX119" s="485"/>
      <c r="BY119" s="485"/>
      <c r="BZ119" s="56">
        <v>0</v>
      </c>
      <c r="CA119" s="55"/>
      <c r="CB119" s="56"/>
      <c r="CC119" s="485"/>
      <c r="CD119" s="485"/>
      <c r="CE119" s="56">
        <v>0</v>
      </c>
      <c r="CF119" s="55"/>
      <c r="CG119" s="56"/>
      <c r="CH119" s="485"/>
      <c r="CI119" s="485"/>
      <c r="CJ119" s="56">
        <v>0</v>
      </c>
      <c r="CK119" s="55"/>
      <c r="CL119" s="56"/>
      <c r="CM119" s="485"/>
      <c r="CN119" s="485"/>
      <c r="CO119" s="56">
        <v>0</v>
      </c>
      <c r="CP119" s="55"/>
      <c r="CQ119" s="56"/>
      <c r="CR119" s="485"/>
      <c r="CS119" s="485"/>
      <c r="CT119" s="56">
        <v>0</v>
      </c>
      <c r="CU119" s="55"/>
      <c r="CV119" s="56"/>
      <c r="CW119" s="485"/>
      <c r="CX119" s="485"/>
      <c r="CY119" s="56">
        <v>0</v>
      </c>
      <c r="CZ119" s="55"/>
      <c r="DA119" s="56"/>
      <c r="DB119" s="485"/>
      <c r="DC119" s="485"/>
      <c r="DD119" s="56">
        <v>0</v>
      </c>
      <c r="DE119" s="55"/>
      <c r="DF119" s="56"/>
      <c r="DG119" s="485"/>
      <c r="DH119" s="485"/>
      <c r="DI119" s="56">
        <v>0</v>
      </c>
      <c r="DJ119" s="55"/>
      <c r="DK119" s="56"/>
      <c r="DL119" s="485"/>
      <c r="DM119" s="485"/>
      <c r="DN119" s="56">
        <v>0</v>
      </c>
      <c r="DO119" s="55"/>
      <c r="DP119" s="56"/>
      <c r="DQ119" s="485"/>
      <c r="DR119" s="485"/>
      <c r="DS119" s="56">
        <v>0</v>
      </c>
      <c r="DT119" s="55"/>
      <c r="DU119" s="56"/>
      <c r="DV119" s="485"/>
      <c r="DW119" s="485"/>
      <c r="DX119" s="56">
        <v>0</v>
      </c>
      <c r="DY119" s="55"/>
      <c r="DZ119" s="56"/>
      <c r="EA119" s="485"/>
      <c r="EB119" s="485"/>
      <c r="EC119" s="56">
        <v>0</v>
      </c>
      <c r="ED119" s="55"/>
      <c r="EE119" s="56"/>
      <c r="EF119" s="485"/>
      <c r="EG119" s="485"/>
      <c r="EH119" s="56">
        <v>0</v>
      </c>
      <c r="EI119" s="55"/>
      <c r="EJ119" s="56"/>
      <c r="EK119" s="144"/>
    </row>
    <row r="120" spans="4:143" ht="12.75" hidden="1" customHeight="1" x14ac:dyDescent="0.3">
      <c r="D120" s="144" t="s">
        <v>382</v>
      </c>
      <c r="E120" s="400"/>
      <c r="F120" s="420"/>
      <c r="G120" s="121">
        <v>0</v>
      </c>
      <c r="H120" s="120"/>
      <c r="I120" s="56"/>
      <c r="J120" s="485"/>
      <c r="K120" s="494"/>
      <c r="L120" s="121">
        <v>0</v>
      </c>
      <c r="M120" s="120"/>
      <c r="N120" s="56"/>
      <c r="O120" s="485"/>
      <c r="P120" s="494"/>
      <c r="Q120" s="121">
        <v>0</v>
      </c>
      <c r="R120" s="120"/>
      <c r="S120" s="56"/>
      <c r="T120" s="485"/>
      <c r="U120" s="494"/>
      <c r="V120" s="121">
        <v>0</v>
      </c>
      <c r="W120" s="120"/>
      <c r="X120" s="56"/>
      <c r="Y120" s="485"/>
      <c r="Z120" s="494"/>
      <c r="AA120" s="121">
        <v>0</v>
      </c>
      <c r="AB120" s="120"/>
      <c r="AC120" s="56"/>
      <c r="AD120" s="485"/>
      <c r="AE120" s="494"/>
      <c r="AF120" s="121">
        <v>0</v>
      </c>
      <c r="AG120" s="120"/>
      <c r="AH120" s="56"/>
      <c r="AI120" s="485"/>
      <c r="AJ120" s="494"/>
      <c r="AK120" s="121">
        <v>0</v>
      </c>
      <c r="AL120" s="120"/>
      <c r="AM120" s="56"/>
      <c r="AN120" s="485"/>
      <c r="AO120" s="494"/>
      <c r="AP120" s="121">
        <v>0</v>
      </c>
      <c r="AQ120" s="120"/>
      <c r="AR120" s="56"/>
      <c r="AS120" s="485"/>
      <c r="AT120" s="494"/>
      <c r="AU120" s="121">
        <v>0</v>
      </c>
      <c r="AV120" s="120"/>
      <c r="AW120" s="56"/>
      <c r="AX120" s="485"/>
      <c r="AY120" s="494"/>
      <c r="AZ120" s="121">
        <v>0</v>
      </c>
      <c r="BA120" s="120"/>
      <c r="BB120" s="56"/>
      <c r="BC120" s="485"/>
      <c r="BD120" s="494"/>
      <c r="BE120" s="121">
        <v>0</v>
      </c>
      <c r="BF120" s="120"/>
      <c r="BG120" s="56"/>
      <c r="BH120" s="485"/>
      <c r="BI120" s="494"/>
      <c r="BJ120" s="121">
        <v>0</v>
      </c>
      <c r="BK120" s="120"/>
      <c r="BL120" s="56"/>
      <c r="BM120" s="485"/>
      <c r="BN120" s="494"/>
      <c r="BO120" s="121">
        <v>0</v>
      </c>
      <c r="BP120" s="120"/>
      <c r="BQ120" s="56"/>
      <c r="BR120" s="485"/>
      <c r="BS120" s="494"/>
      <c r="BT120" s="121">
        <v>0</v>
      </c>
      <c r="BU120" s="120"/>
      <c r="BV120" s="56"/>
      <c r="BW120" s="56"/>
      <c r="BX120" s="485"/>
      <c r="BY120" s="494"/>
      <c r="BZ120" s="121">
        <v>0</v>
      </c>
      <c r="CA120" s="120"/>
      <c r="CB120" s="56"/>
      <c r="CC120" s="485"/>
      <c r="CD120" s="494"/>
      <c r="CE120" s="121">
        <v>0</v>
      </c>
      <c r="CF120" s="120"/>
      <c r="CG120" s="56"/>
      <c r="CH120" s="485"/>
      <c r="CI120" s="494"/>
      <c r="CJ120" s="121">
        <v>0</v>
      </c>
      <c r="CK120" s="120"/>
      <c r="CL120" s="56"/>
      <c r="CM120" s="485"/>
      <c r="CN120" s="494"/>
      <c r="CO120" s="121">
        <v>0</v>
      </c>
      <c r="CP120" s="120"/>
      <c r="CQ120" s="56"/>
      <c r="CR120" s="485"/>
      <c r="CS120" s="494"/>
      <c r="CT120" s="121">
        <v>0</v>
      </c>
      <c r="CU120" s="120"/>
      <c r="CV120" s="56"/>
      <c r="CW120" s="485"/>
      <c r="CX120" s="494"/>
      <c r="CY120" s="121">
        <v>0</v>
      </c>
      <c r="CZ120" s="120"/>
      <c r="DA120" s="56"/>
      <c r="DB120" s="485"/>
      <c r="DC120" s="494"/>
      <c r="DD120" s="121">
        <v>0</v>
      </c>
      <c r="DE120" s="120"/>
      <c r="DF120" s="56"/>
      <c r="DG120" s="485"/>
      <c r="DH120" s="494"/>
      <c r="DI120" s="121">
        <v>0</v>
      </c>
      <c r="DJ120" s="120"/>
      <c r="DK120" s="56"/>
      <c r="DL120" s="485"/>
      <c r="DM120" s="494"/>
      <c r="DN120" s="121">
        <v>0</v>
      </c>
      <c r="DO120" s="120"/>
      <c r="DP120" s="56"/>
      <c r="DQ120" s="485"/>
      <c r="DR120" s="494"/>
      <c r="DS120" s="121">
        <v>0</v>
      </c>
      <c r="DT120" s="120"/>
      <c r="DU120" s="56"/>
      <c r="DV120" s="485"/>
      <c r="DW120" s="494"/>
      <c r="DX120" s="121">
        <v>0</v>
      </c>
      <c r="DY120" s="120"/>
      <c r="DZ120" s="56"/>
      <c r="EA120" s="485"/>
      <c r="EB120" s="494"/>
      <c r="EC120" s="121">
        <v>0</v>
      </c>
      <c r="ED120" s="120"/>
      <c r="EE120" s="56"/>
      <c r="EF120" s="485"/>
      <c r="EG120" s="494"/>
      <c r="EH120" s="121">
        <v>0</v>
      </c>
      <c r="EI120" s="120"/>
      <c r="EJ120" s="56"/>
      <c r="EK120" s="144"/>
    </row>
    <row r="121" spans="4:143" ht="12.75" hidden="1" customHeight="1" x14ac:dyDescent="0.3">
      <c r="D121" s="144"/>
      <c r="E121" s="400"/>
      <c r="G121" s="56"/>
      <c r="H121" s="56"/>
      <c r="I121" s="56"/>
      <c r="J121" s="485"/>
      <c r="K121" s="56"/>
      <c r="L121" s="56"/>
      <c r="M121" s="56"/>
      <c r="N121" s="56"/>
      <c r="O121" s="485"/>
      <c r="P121" s="56"/>
      <c r="Q121" s="56"/>
      <c r="R121" s="56"/>
      <c r="S121" s="56"/>
      <c r="T121" s="485"/>
      <c r="U121" s="56"/>
      <c r="V121" s="56"/>
      <c r="W121" s="56"/>
      <c r="X121" s="56"/>
      <c r="Y121" s="485"/>
      <c r="Z121" s="56"/>
      <c r="AA121" s="56"/>
      <c r="AB121" s="56"/>
      <c r="AC121" s="56"/>
      <c r="AD121" s="485"/>
      <c r="AE121" s="56"/>
      <c r="AF121" s="56"/>
      <c r="AG121" s="56"/>
      <c r="AH121" s="56"/>
      <c r="AI121" s="485"/>
      <c r="AJ121" s="56"/>
      <c r="AK121" s="56"/>
      <c r="AL121" s="56"/>
      <c r="AM121" s="56"/>
      <c r="AN121" s="485"/>
      <c r="AO121" s="56"/>
      <c r="AP121" s="56"/>
      <c r="AQ121" s="56"/>
      <c r="AR121" s="56"/>
      <c r="AS121" s="485"/>
      <c r="AT121" s="56"/>
      <c r="AU121" s="56"/>
      <c r="AV121" s="56"/>
      <c r="AW121" s="56"/>
      <c r="AX121" s="485"/>
      <c r="AY121" s="56"/>
      <c r="AZ121" s="56"/>
      <c r="BA121" s="56"/>
      <c r="BB121" s="56"/>
      <c r="BC121" s="485"/>
      <c r="BD121" s="56"/>
      <c r="BE121" s="56"/>
      <c r="BF121" s="56"/>
      <c r="BG121" s="56"/>
      <c r="BH121" s="485"/>
      <c r="BI121" s="56"/>
      <c r="BJ121" s="56"/>
      <c r="BK121" s="56"/>
      <c r="BL121" s="56"/>
      <c r="BM121" s="485"/>
      <c r="BN121" s="56"/>
      <c r="BO121" s="56"/>
      <c r="BP121" s="56"/>
      <c r="BQ121" s="56"/>
      <c r="BR121" s="485"/>
      <c r="BS121" s="56"/>
      <c r="BT121" s="56"/>
      <c r="BU121" s="56"/>
      <c r="BV121" s="56"/>
      <c r="BW121" s="56"/>
      <c r="BX121" s="485"/>
      <c r="BY121" s="56"/>
      <c r="BZ121" s="56"/>
      <c r="CA121" s="56"/>
      <c r="CB121" s="56"/>
      <c r="CC121" s="485"/>
      <c r="CD121" s="56"/>
      <c r="CE121" s="56"/>
      <c r="CF121" s="56"/>
      <c r="CG121" s="56"/>
      <c r="CH121" s="485"/>
      <c r="CI121" s="56"/>
      <c r="CJ121" s="56"/>
      <c r="CK121" s="56"/>
      <c r="CL121" s="56"/>
      <c r="CM121" s="485"/>
      <c r="CN121" s="56"/>
      <c r="CO121" s="56"/>
      <c r="CP121" s="56"/>
      <c r="CQ121" s="56"/>
      <c r="CR121" s="485"/>
      <c r="CS121" s="56"/>
      <c r="CT121" s="56"/>
      <c r="CU121" s="56"/>
      <c r="CV121" s="56"/>
      <c r="CW121" s="485"/>
      <c r="CX121" s="56"/>
      <c r="CY121" s="56"/>
      <c r="CZ121" s="56"/>
      <c r="DA121" s="56"/>
      <c r="DB121" s="485"/>
      <c r="DC121" s="56"/>
      <c r="DD121" s="56"/>
      <c r="DE121" s="56"/>
      <c r="DF121" s="56"/>
      <c r="DG121" s="485"/>
      <c r="DH121" s="56"/>
      <c r="DI121" s="56"/>
      <c r="DJ121" s="56"/>
      <c r="DK121" s="56"/>
      <c r="DL121" s="485"/>
      <c r="DM121" s="56"/>
      <c r="DN121" s="56"/>
      <c r="DO121" s="56"/>
      <c r="DP121" s="56"/>
      <c r="DQ121" s="485"/>
      <c r="DR121" s="56"/>
      <c r="DS121" s="56"/>
      <c r="DT121" s="56"/>
      <c r="DU121" s="56"/>
      <c r="DV121" s="485"/>
      <c r="DW121" s="56"/>
      <c r="DX121" s="56"/>
      <c r="DY121" s="56"/>
      <c r="DZ121" s="56"/>
      <c r="EA121" s="485"/>
      <c r="EB121" s="56"/>
      <c r="EC121" s="56"/>
      <c r="ED121" s="56"/>
      <c r="EE121" s="56"/>
      <c r="EF121" s="485"/>
      <c r="EG121" s="56"/>
      <c r="EH121" s="56"/>
      <c r="EI121" s="56"/>
      <c r="EJ121" s="56"/>
      <c r="EK121" s="144"/>
    </row>
    <row r="122" spans="4:143" ht="12.75" hidden="1" customHeight="1" x14ac:dyDescent="0.3">
      <c r="D122" s="144" t="s">
        <v>502</v>
      </c>
      <c r="E122" s="400"/>
      <c r="G122" s="56">
        <v>0</v>
      </c>
      <c r="H122" s="56"/>
      <c r="I122" s="56"/>
      <c r="J122" s="485"/>
      <c r="K122" s="56"/>
      <c r="L122" s="56">
        <v>0</v>
      </c>
      <c r="M122" s="56"/>
      <c r="N122" s="56"/>
      <c r="O122" s="485"/>
      <c r="P122" s="56"/>
      <c r="Q122" s="56">
        <v>0</v>
      </c>
      <c r="R122" s="56"/>
      <c r="S122" s="56"/>
      <c r="T122" s="485"/>
      <c r="U122" s="56"/>
      <c r="V122" s="56">
        <v>0</v>
      </c>
      <c r="W122" s="56"/>
      <c r="X122" s="56"/>
      <c r="Y122" s="485"/>
      <c r="Z122" s="56"/>
      <c r="AA122" s="56">
        <v>0</v>
      </c>
      <c r="AB122" s="56"/>
      <c r="AC122" s="56"/>
      <c r="AD122" s="485"/>
      <c r="AE122" s="56"/>
      <c r="AF122" s="56">
        <v>0</v>
      </c>
      <c r="AG122" s="56"/>
      <c r="AH122" s="56"/>
      <c r="AI122" s="485"/>
      <c r="AJ122" s="56"/>
      <c r="AK122" s="56">
        <v>0</v>
      </c>
      <c r="AL122" s="56"/>
      <c r="AM122" s="56"/>
      <c r="AN122" s="485"/>
      <c r="AO122" s="56"/>
      <c r="AP122" s="56">
        <v>0</v>
      </c>
      <c r="AQ122" s="56"/>
      <c r="AR122" s="56"/>
      <c r="AS122" s="485"/>
      <c r="AT122" s="56"/>
      <c r="AU122" s="56">
        <v>0</v>
      </c>
      <c r="AV122" s="56"/>
      <c r="AW122" s="56"/>
      <c r="AX122" s="485"/>
      <c r="AY122" s="56"/>
      <c r="AZ122" s="56">
        <v>0</v>
      </c>
      <c r="BA122" s="56"/>
      <c r="BB122" s="56"/>
      <c r="BC122" s="485"/>
      <c r="BD122" s="56"/>
      <c r="BE122" s="56">
        <v>0</v>
      </c>
      <c r="BF122" s="56"/>
      <c r="BG122" s="56"/>
      <c r="BH122" s="485"/>
      <c r="BI122" s="56"/>
      <c r="BJ122" s="56">
        <v>0</v>
      </c>
      <c r="BK122" s="56"/>
      <c r="BL122" s="56"/>
      <c r="BM122" s="485"/>
      <c r="BN122" s="56"/>
      <c r="BO122" s="56">
        <v>0</v>
      </c>
      <c r="BP122" s="56"/>
      <c r="BQ122" s="56"/>
      <c r="BR122" s="485"/>
      <c r="BS122" s="56"/>
      <c r="BT122" s="56">
        <v>0</v>
      </c>
      <c r="BU122" s="56"/>
      <c r="BV122" s="56"/>
      <c r="BW122" s="56"/>
      <c r="BX122" s="485"/>
      <c r="BY122" s="56"/>
      <c r="BZ122" s="56">
        <v>0</v>
      </c>
      <c r="CA122" s="56"/>
      <c r="CB122" s="56"/>
      <c r="CC122" s="485"/>
      <c r="CD122" s="56"/>
      <c r="CE122" s="56">
        <v>0</v>
      </c>
      <c r="CF122" s="56"/>
      <c r="CG122" s="56"/>
      <c r="CH122" s="485"/>
      <c r="CI122" s="56"/>
      <c r="CJ122" s="56">
        <v>0</v>
      </c>
      <c r="CK122" s="56"/>
      <c r="CL122" s="56"/>
      <c r="CM122" s="485"/>
      <c r="CN122" s="56"/>
      <c r="CO122" s="56">
        <v>0</v>
      </c>
      <c r="CP122" s="56"/>
      <c r="CQ122" s="56"/>
      <c r="CR122" s="485"/>
      <c r="CS122" s="56"/>
      <c r="CT122" s="56">
        <v>0</v>
      </c>
      <c r="CU122" s="56"/>
      <c r="CV122" s="56"/>
      <c r="CW122" s="485"/>
      <c r="CX122" s="56"/>
      <c r="CY122" s="56">
        <v>0</v>
      </c>
      <c r="CZ122" s="56"/>
      <c r="DA122" s="56"/>
      <c r="DB122" s="485"/>
      <c r="DC122" s="56"/>
      <c r="DD122" s="56">
        <v>0</v>
      </c>
      <c r="DE122" s="56"/>
      <c r="DF122" s="56"/>
      <c r="DG122" s="485"/>
      <c r="DH122" s="56"/>
      <c r="DI122" s="56">
        <v>0</v>
      </c>
      <c r="DJ122" s="56"/>
      <c r="DK122" s="56"/>
      <c r="DL122" s="485"/>
      <c r="DM122" s="56"/>
      <c r="DN122" s="56">
        <v>0</v>
      </c>
      <c r="DO122" s="56"/>
      <c r="DP122" s="56"/>
      <c r="DQ122" s="485"/>
      <c r="DR122" s="56"/>
      <c r="DS122" s="56">
        <v>0</v>
      </c>
      <c r="DT122" s="56"/>
      <c r="DU122" s="56"/>
      <c r="DV122" s="485"/>
      <c r="DW122" s="56"/>
      <c r="DX122" s="56">
        <v>0</v>
      </c>
      <c r="DY122" s="56"/>
      <c r="DZ122" s="56"/>
      <c r="EA122" s="485"/>
      <c r="EB122" s="56"/>
      <c r="EC122" s="56">
        <v>0</v>
      </c>
      <c r="ED122" s="56"/>
      <c r="EE122" s="56"/>
      <c r="EF122" s="485"/>
      <c r="EG122" s="56"/>
      <c r="EH122" s="56">
        <v>0</v>
      </c>
      <c r="EI122" s="56"/>
      <c r="EJ122" s="56"/>
      <c r="EK122" s="144"/>
    </row>
    <row r="123" spans="4:143" ht="12.75" hidden="1" customHeight="1" x14ac:dyDescent="0.3">
      <c r="D123" s="144" t="s">
        <v>362</v>
      </c>
      <c r="E123" s="400"/>
      <c r="F123" s="406"/>
      <c r="G123" s="483">
        <v>0</v>
      </c>
      <c r="H123" s="484"/>
      <c r="I123" s="56"/>
      <c r="J123" s="485"/>
      <c r="K123" s="486"/>
      <c r="L123" s="483">
        <v>0</v>
      </c>
      <c r="M123" s="484"/>
      <c r="N123" s="56"/>
      <c r="O123" s="485"/>
      <c r="P123" s="486"/>
      <c r="Q123" s="483">
        <v>0</v>
      </c>
      <c r="R123" s="484"/>
      <c r="S123" s="56"/>
      <c r="T123" s="485"/>
      <c r="U123" s="486"/>
      <c r="V123" s="483">
        <v>0</v>
      </c>
      <c r="W123" s="484"/>
      <c r="X123" s="56"/>
      <c r="Y123" s="485"/>
      <c r="Z123" s="486"/>
      <c r="AA123" s="483">
        <v>0</v>
      </c>
      <c r="AB123" s="484"/>
      <c r="AC123" s="56"/>
      <c r="AD123" s="485"/>
      <c r="AE123" s="486"/>
      <c r="AF123" s="483">
        <v>0</v>
      </c>
      <c r="AG123" s="484"/>
      <c r="AH123" s="56"/>
      <c r="AI123" s="485"/>
      <c r="AJ123" s="486"/>
      <c r="AK123" s="483">
        <v>0</v>
      </c>
      <c r="AL123" s="484"/>
      <c r="AM123" s="56"/>
      <c r="AN123" s="485"/>
      <c r="AO123" s="486"/>
      <c r="AP123" s="483">
        <v>0</v>
      </c>
      <c r="AQ123" s="484"/>
      <c r="AR123" s="56"/>
      <c r="AS123" s="485"/>
      <c r="AT123" s="486"/>
      <c r="AU123" s="483">
        <v>0</v>
      </c>
      <c r="AV123" s="484"/>
      <c r="AW123" s="56"/>
      <c r="AX123" s="485"/>
      <c r="AY123" s="486"/>
      <c r="AZ123" s="483">
        <v>0</v>
      </c>
      <c r="BA123" s="484"/>
      <c r="BB123" s="56"/>
      <c r="BC123" s="485"/>
      <c r="BD123" s="486"/>
      <c r="BE123" s="483">
        <v>0</v>
      </c>
      <c r="BF123" s="484"/>
      <c r="BG123" s="56"/>
      <c r="BH123" s="485"/>
      <c r="BI123" s="486"/>
      <c r="BJ123" s="483">
        <v>0</v>
      </c>
      <c r="BK123" s="484"/>
      <c r="BL123" s="56"/>
      <c r="BM123" s="485"/>
      <c r="BN123" s="486"/>
      <c r="BO123" s="483">
        <v>0</v>
      </c>
      <c r="BP123" s="484"/>
      <c r="BQ123" s="56"/>
      <c r="BR123" s="485"/>
      <c r="BS123" s="486"/>
      <c r="BT123" s="483">
        <v>0</v>
      </c>
      <c r="BU123" s="484"/>
      <c r="BV123" s="56"/>
      <c r="BW123" s="56"/>
      <c r="BX123" s="485"/>
      <c r="BY123" s="486"/>
      <c r="BZ123" s="483">
        <v>0</v>
      </c>
      <c r="CA123" s="484"/>
      <c r="CB123" s="56"/>
      <c r="CC123" s="485"/>
      <c r="CD123" s="486"/>
      <c r="CE123" s="483">
        <v>0</v>
      </c>
      <c r="CF123" s="484"/>
      <c r="CG123" s="56"/>
      <c r="CH123" s="485"/>
      <c r="CI123" s="486"/>
      <c r="CJ123" s="483">
        <v>0</v>
      </c>
      <c r="CK123" s="484"/>
      <c r="CL123" s="56"/>
      <c r="CM123" s="485"/>
      <c r="CN123" s="486"/>
      <c r="CO123" s="483">
        <v>0</v>
      </c>
      <c r="CP123" s="484"/>
      <c r="CQ123" s="56"/>
      <c r="CR123" s="485"/>
      <c r="CS123" s="486"/>
      <c r="CT123" s="483">
        <v>0</v>
      </c>
      <c r="CU123" s="484"/>
      <c r="CV123" s="56"/>
      <c r="CW123" s="485"/>
      <c r="CX123" s="486"/>
      <c r="CY123" s="483">
        <v>0</v>
      </c>
      <c r="CZ123" s="484"/>
      <c r="DA123" s="56"/>
      <c r="DB123" s="485"/>
      <c r="DC123" s="486"/>
      <c r="DD123" s="483">
        <v>0</v>
      </c>
      <c r="DE123" s="484"/>
      <c r="DF123" s="56"/>
      <c r="DG123" s="485"/>
      <c r="DH123" s="486"/>
      <c r="DI123" s="483">
        <v>0</v>
      </c>
      <c r="DJ123" s="484"/>
      <c r="DK123" s="56"/>
      <c r="DL123" s="485"/>
      <c r="DM123" s="486"/>
      <c r="DN123" s="483">
        <v>0</v>
      </c>
      <c r="DO123" s="484"/>
      <c r="DP123" s="56"/>
      <c r="DQ123" s="485"/>
      <c r="DR123" s="486"/>
      <c r="DS123" s="483">
        <v>0</v>
      </c>
      <c r="DT123" s="484"/>
      <c r="DU123" s="56"/>
      <c r="DV123" s="485"/>
      <c r="DW123" s="486"/>
      <c r="DX123" s="483">
        <v>0</v>
      </c>
      <c r="DY123" s="484"/>
      <c r="DZ123" s="56"/>
      <c r="EA123" s="485"/>
      <c r="EB123" s="486"/>
      <c r="EC123" s="483">
        <v>0</v>
      </c>
      <c r="ED123" s="484"/>
      <c r="EE123" s="56"/>
      <c r="EF123" s="485"/>
      <c r="EG123" s="486"/>
      <c r="EH123" s="483">
        <v>0</v>
      </c>
      <c r="EI123" s="484"/>
      <c r="EJ123" s="56"/>
      <c r="EK123" s="144"/>
    </row>
    <row r="124" spans="4:143" ht="12.75" hidden="1" customHeight="1" x14ac:dyDescent="0.3">
      <c r="D124" s="144" t="s">
        <v>365</v>
      </c>
      <c r="E124" s="400"/>
      <c r="F124" s="400"/>
      <c r="G124" s="56">
        <v>0</v>
      </c>
      <c r="H124" s="55"/>
      <c r="I124" s="56"/>
      <c r="J124" s="485"/>
      <c r="K124" s="485"/>
      <c r="L124" s="56">
        <v>0</v>
      </c>
      <c r="M124" s="55"/>
      <c r="N124" s="56"/>
      <c r="O124" s="485"/>
      <c r="P124" s="485"/>
      <c r="Q124" s="56">
        <v>0</v>
      </c>
      <c r="R124" s="55"/>
      <c r="S124" s="56"/>
      <c r="T124" s="485"/>
      <c r="U124" s="485"/>
      <c r="V124" s="56">
        <v>0</v>
      </c>
      <c r="W124" s="55"/>
      <c r="X124" s="56"/>
      <c r="Y124" s="485"/>
      <c r="Z124" s="485"/>
      <c r="AA124" s="56">
        <v>0</v>
      </c>
      <c r="AB124" s="55"/>
      <c r="AC124" s="56"/>
      <c r="AD124" s="485"/>
      <c r="AE124" s="485"/>
      <c r="AF124" s="56">
        <v>0</v>
      </c>
      <c r="AG124" s="55"/>
      <c r="AH124" s="56"/>
      <c r="AI124" s="485"/>
      <c r="AJ124" s="485"/>
      <c r="AK124" s="56">
        <v>0</v>
      </c>
      <c r="AL124" s="55"/>
      <c r="AM124" s="56"/>
      <c r="AN124" s="485"/>
      <c r="AO124" s="485"/>
      <c r="AP124" s="56">
        <v>0</v>
      </c>
      <c r="AQ124" s="55"/>
      <c r="AR124" s="56"/>
      <c r="AS124" s="485"/>
      <c r="AT124" s="485"/>
      <c r="AU124" s="56">
        <v>0</v>
      </c>
      <c r="AV124" s="55"/>
      <c r="AW124" s="56"/>
      <c r="AX124" s="485"/>
      <c r="AY124" s="485"/>
      <c r="AZ124" s="56">
        <v>0</v>
      </c>
      <c r="BA124" s="55"/>
      <c r="BB124" s="56"/>
      <c r="BC124" s="485"/>
      <c r="BD124" s="485"/>
      <c r="BE124" s="56">
        <v>0</v>
      </c>
      <c r="BF124" s="55"/>
      <c r="BG124" s="56"/>
      <c r="BH124" s="485"/>
      <c r="BI124" s="485"/>
      <c r="BJ124" s="56">
        <v>0</v>
      </c>
      <c r="BK124" s="55"/>
      <c r="BL124" s="56"/>
      <c r="BM124" s="485"/>
      <c r="BN124" s="485"/>
      <c r="BO124" s="56">
        <v>0</v>
      </c>
      <c r="BP124" s="55"/>
      <c r="BQ124" s="56"/>
      <c r="BR124" s="485"/>
      <c r="BS124" s="485"/>
      <c r="BT124" s="56">
        <v>0</v>
      </c>
      <c r="BU124" s="55"/>
      <c r="BV124" s="56"/>
      <c r="BW124" s="56"/>
      <c r="BX124" s="485"/>
      <c r="BY124" s="485"/>
      <c r="BZ124" s="56">
        <v>0</v>
      </c>
      <c r="CA124" s="55"/>
      <c r="CB124" s="56"/>
      <c r="CC124" s="485"/>
      <c r="CD124" s="485"/>
      <c r="CE124" s="56">
        <v>0</v>
      </c>
      <c r="CF124" s="55"/>
      <c r="CG124" s="56"/>
      <c r="CH124" s="485"/>
      <c r="CI124" s="485"/>
      <c r="CJ124" s="56">
        <v>0</v>
      </c>
      <c r="CK124" s="55"/>
      <c r="CL124" s="56"/>
      <c r="CM124" s="485"/>
      <c r="CN124" s="485"/>
      <c r="CO124" s="56">
        <v>0</v>
      </c>
      <c r="CP124" s="55"/>
      <c r="CQ124" s="56"/>
      <c r="CR124" s="485"/>
      <c r="CS124" s="485"/>
      <c r="CT124" s="56">
        <v>0</v>
      </c>
      <c r="CU124" s="55"/>
      <c r="CV124" s="56"/>
      <c r="CW124" s="485"/>
      <c r="CX124" s="485"/>
      <c r="CY124" s="56">
        <v>0</v>
      </c>
      <c r="CZ124" s="55"/>
      <c r="DA124" s="56"/>
      <c r="DB124" s="485"/>
      <c r="DC124" s="485"/>
      <c r="DD124" s="56">
        <v>0</v>
      </c>
      <c r="DE124" s="55"/>
      <c r="DF124" s="56"/>
      <c r="DG124" s="485"/>
      <c r="DH124" s="485"/>
      <c r="DI124" s="56">
        <v>0</v>
      </c>
      <c r="DJ124" s="55"/>
      <c r="DK124" s="56"/>
      <c r="DL124" s="485"/>
      <c r="DM124" s="485"/>
      <c r="DN124" s="56">
        <v>0</v>
      </c>
      <c r="DO124" s="55"/>
      <c r="DP124" s="56"/>
      <c r="DQ124" s="485"/>
      <c r="DR124" s="485"/>
      <c r="DS124" s="56">
        <v>0</v>
      </c>
      <c r="DT124" s="55"/>
      <c r="DU124" s="56"/>
      <c r="DV124" s="485"/>
      <c r="DW124" s="485"/>
      <c r="DX124" s="56">
        <v>0</v>
      </c>
      <c r="DY124" s="55"/>
      <c r="DZ124" s="56"/>
      <c r="EA124" s="485"/>
      <c r="EB124" s="485"/>
      <c r="EC124" s="56">
        <v>0</v>
      </c>
      <c r="ED124" s="55"/>
      <c r="EE124" s="56"/>
      <c r="EF124" s="485"/>
      <c r="EG124" s="485"/>
      <c r="EH124" s="56">
        <v>0</v>
      </c>
      <c r="EI124" s="55"/>
      <c r="EJ124" s="56"/>
      <c r="EK124" s="144"/>
    </row>
    <row r="125" spans="4:143" ht="12.75" hidden="1" customHeight="1" x14ac:dyDescent="0.3">
      <c r="D125" s="144" t="s">
        <v>382</v>
      </c>
      <c r="E125" s="400"/>
      <c r="F125" s="420"/>
      <c r="G125" s="121">
        <v>0</v>
      </c>
      <c r="H125" s="120"/>
      <c r="I125" s="56"/>
      <c r="J125" s="485"/>
      <c r="K125" s="494"/>
      <c r="L125" s="121">
        <v>0</v>
      </c>
      <c r="M125" s="120"/>
      <c r="N125" s="56"/>
      <c r="O125" s="485"/>
      <c r="P125" s="494"/>
      <c r="Q125" s="121">
        <v>0</v>
      </c>
      <c r="R125" s="120"/>
      <c r="S125" s="56"/>
      <c r="T125" s="485"/>
      <c r="U125" s="494"/>
      <c r="V125" s="121">
        <v>0</v>
      </c>
      <c r="W125" s="120"/>
      <c r="X125" s="56"/>
      <c r="Y125" s="485"/>
      <c r="Z125" s="494"/>
      <c r="AA125" s="121">
        <v>0</v>
      </c>
      <c r="AB125" s="120"/>
      <c r="AC125" s="56"/>
      <c r="AD125" s="485"/>
      <c r="AE125" s="494"/>
      <c r="AF125" s="121">
        <v>0</v>
      </c>
      <c r="AG125" s="120"/>
      <c r="AH125" s="56"/>
      <c r="AI125" s="485"/>
      <c r="AJ125" s="494"/>
      <c r="AK125" s="121">
        <v>0</v>
      </c>
      <c r="AL125" s="120"/>
      <c r="AM125" s="56"/>
      <c r="AN125" s="485"/>
      <c r="AO125" s="494"/>
      <c r="AP125" s="121">
        <v>0</v>
      </c>
      <c r="AQ125" s="120"/>
      <c r="AR125" s="56"/>
      <c r="AS125" s="485"/>
      <c r="AT125" s="494"/>
      <c r="AU125" s="121">
        <v>0</v>
      </c>
      <c r="AV125" s="120"/>
      <c r="AW125" s="56"/>
      <c r="AX125" s="485"/>
      <c r="AY125" s="494"/>
      <c r="AZ125" s="121">
        <v>0</v>
      </c>
      <c r="BA125" s="120"/>
      <c r="BB125" s="56"/>
      <c r="BC125" s="485"/>
      <c r="BD125" s="494"/>
      <c r="BE125" s="121">
        <v>0</v>
      </c>
      <c r="BF125" s="120"/>
      <c r="BG125" s="56"/>
      <c r="BH125" s="485"/>
      <c r="BI125" s="494"/>
      <c r="BJ125" s="121">
        <v>0</v>
      </c>
      <c r="BK125" s="120"/>
      <c r="BL125" s="56"/>
      <c r="BM125" s="485"/>
      <c r="BN125" s="494"/>
      <c r="BO125" s="121">
        <v>0</v>
      </c>
      <c r="BP125" s="120"/>
      <c r="BQ125" s="56"/>
      <c r="BR125" s="485"/>
      <c r="BS125" s="494"/>
      <c r="BT125" s="121">
        <v>0</v>
      </c>
      <c r="BU125" s="120"/>
      <c r="BV125" s="56"/>
      <c r="BW125" s="56"/>
      <c r="BX125" s="485"/>
      <c r="BY125" s="494"/>
      <c r="BZ125" s="121">
        <v>0</v>
      </c>
      <c r="CA125" s="120"/>
      <c r="CB125" s="56"/>
      <c r="CC125" s="485"/>
      <c r="CD125" s="494"/>
      <c r="CE125" s="121">
        <v>0</v>
      </c>
      <c r="CF125" s="120"/>
      <c r="CG125" s="56"/>
      <c r="CH125" s="485"/>
      <c r="CI125" s="494"/>
      <c r="CJ125" s="121">
        <v>0</v>
      </c>
      <c r="CK125" s="120"/>
      <c r="CL125" s="56"/>
      <c r="CM125" s="485"/>
      <c r="CN125" s="494"/>
      <c r="CO125" s="121">
        <v>0</v>
      </c>
      <c r="CP125" s="120"/>
      <c r="CQ125" s="56"/>
      <c r="CR125" s="485"/>
      <c r="CS125" s="494"/>
      <c r="CT125" s="121">
        <v>0</v>
      </c>
      <c r="CU125" s="120"/>
      <c r="CV125" s="56"/>
      <c r="CW125" s="485"/>
      <c r="CX125" s="494"/>
      <c r="CY125" s="121">
        <v>0</v>
      </c>
      <c r="CZ125" s="120"/>
      <c r="DA125" s="56"/>
      <c r="DB125" s="485"/>
      <c r="DC125" s="494"/>
      <c r="DD125" s="121">
        <v>0</v>
      </c>
      <c r="DE125" s="120"/>
      <c r="DF125" s="56"/>
      <c r="DG125" s="485"/>
      <c r="DH125" s="494"/>
      <c r="DI125" s="121">
        <v>0</v>
      </c>
      <c r="DJ125" s="120"/>
      <c r="DK125" s="56"/>
      <c r="DL125" s="485"/>
      <c r="DM125" s="494"/>
      <c r="DN125" s="121">
        <v>0</v>
      </c>
      <c r="DO125" s="120"/>
      <c r="DP125" s="56"/>
      <c r="DQ125" s="485"/>
      <c r="DR125" s="494"/>
      <c r="DS125" s="121">
        <v>0</v>
      </c>
      <c r="DT125" s="120"/>
      <c r="DU125" s="56"/>
      <c r="DV125" s="485"/>
      <c r="DW125" s="494"/>
      <c r="DX125" s="121">
        <v>0</v>
      </c>
      <c r="DY125" s="120"/>
      <c r="DZ125" s="56"/>
      <c r="EA125" s="485"/>
      <c r="EB125" s="494"/>
      <c r="EC125" s="121">
        <v>0</v>
      </c>
      <c r="ED125" s="120"/>
      <c r="EE125" s="56"/>
      <c r="EF125" s="485"/>
      <c r="EG125" s="494"/>
      <c r="EH125" s="121">
        <v>0</v>
      </c>
      <c r="EI125" s="120"/>
      <c r="EJ125" s="56"/>
      <c r="EK125" s="144"/>
    </row>
    <row r="126" spans="4:143" ht="12.75" hidden="1" customHeight="1" x14ac:dyDescent="0.3">
      <c r="D126" s="144"/>
      <c r="E126" s="400"/>
      <c r="G126" s="56"/>
      <c r="H126" s="56"/>
      <c r="I126" s="56"/>
      <c r="J126" s="485"/>
      <c r="K126" s="56"/>
      <c r="L126" s="56"/>
      <c r="M126" s="56"/>
      <c r="N126" s="56"/>
      <c r="O126" s="485"/>
      <c r="P126" s="56"/>
      <c r="Q126" s="56"/>
      <c r="R126" s="56"/>
      <c r="S126" s="56"/>
      <c r="T126" s="485"/>
      <c r="U126" s="56"/>
      <c r="V126" s="56"/>
      <c r="W126" s="56"/>
      <c r="X126" s="56"/>
      <c r="Y126" s="485"/>
      <c r="Z126" s="56"/>
      <c r="AA126" s="56"/>
      <c r="AB126" s="56"/>
      <c r="AC126" s="56"/>
      <c r="AD126" s="485"/>
      <c r="AE126" s="56"/>
      <c r="AF126" s="56"/>
      <c r="AG126" s="56"/>
      <c r="AH126" s="56"/>
      <c r="AI126" s="485"/>
      <c r="AJ126" s="56"/>
      <c r="AK126" s="56"/>
      <c r="AL126" s="56"/>
      <c r="AM126" s="56"/>
      <c r="AN126" s="485"/>
      <c r="AO126" s="56"/>
      <c r="AP126" s="56"/>
      <c r="AQ126" s="56"/>
      <c r="AR126" s="56"/>
      <c r="AS126" s="485"/>
      <c r="AT126" s="56"/>
      <c r="AU126" s="56"/>
      <c r="AV126" s="56"/>
      <c r="AW126" s="56"/>
      <c r="AX126" s="485"/>
      <c r="AY126" s="56"/>
      <c r="AZ126" s="56"/>
      <c r="BA126" s="56"/>
      <c r="BB126" s="56"/>
      <c r="BC126" s="485"/>
      <c r="BD126" s="56"/>
      <c r="BE126" s="56"/>
      <c r="BF126" s="56"/>
      <c r="BG126" s="56"/>
      <c r="BH126" s="485"/>
      <c r="BI126" s="56"/>
      <c r="BJ126" s="56"/>
      <c r="BK126" s="56"/>
      <c r="BL126" s="56"/>
      <c r="BM126" s="485"/>
      <c r="BN126" s="56"/>
      <c r="BO126" s="56"/>
      <c r="BP126" s="56"/>
      <c r="BQ126" s="56"/>
      <c r="BR126" s="485"/>
      <c r="BS126" s="56"/>
      <c r="BT126" s="56"/>
      <c r="BU126" s="56"/>
      <c r="BV126" s="56"/>
      <c r="BW126" s="56"/>
      <c r="BX126" s="485"/>
      <c r="BY126" s="56"/>
      <c r="BZ126" s="56"/>
      <c r="CA126" s="56"/>
      <c r="CB126" s="56"/>
      <c r="CC126" s="485"/>
      <c r="CD126" s="56"/>
      <c r="CE126" s="56"/>
      <c r="CF126" s="56"/>
      <c r="CG126" s="56"/>
      <c r="CH126" s="485"/>
      <c r="CI126" s="56"/>
      <c r="CJ126" s="56"/>
      <c r="CK126" s="56"/>
      <c r="CL126" s="56"/>
      <c r="CM126" s="485"/>
      <c r="CN126" s="56"/>
      <c r="CO126" s="56"/>
      <c r="CP126" s="56"/>
      <c r="CQ126" s="56"/>
      <c r="CR126" s="485"/>
      <c r="CS126" s="56"/>
      <c r="CT126" s="56"/>
      <c r="CU126" s="56"/>
      <c r="CV126" s="56"/>
      <c r="CW126" s="485"/>
      <c r="CX126" s="56"/>
      <c r="CY126" s="56"/>
      <c r="CZ126" s="56"/>
      <c r="DA126" s="56"/>
      <c r="DB126" s="485"/>
      <c r="DC126" s="56"/>
      <c r="DD126" s="56"/>
      <c r="DE126" s="56"/>
      <c r="DF126" s="56"/>
      <c r="DG126" s="485"/>
      <c r="DH126" s="56"/>
      <c r="DI126" s="56"/>
      <c r="DJ126" s="56"/>
      <c r="DK126" s="56"/>
      <c r="DL126" s="485"/>
      <c r="DM126" s="56"/>
      <c r="DN126" s="56"/>
      <c r="DO126" s="56"/>
      <c r="DP126" s="56"/>
      <c r="DQ126" s="485"/>
      <c r="DR126" s="56"/>
      <c r="DS126" s="56"/>
      <c r="DT126" s="56"/>
      <c r="DU126" s="56"/>
      <c r="DV126" s="485"/>
      <c r="DW126" s="56"/>
      <c r="DX126" s="56"/>
      <c r="DY126" s="56"/>
      <c r="DZ126" s="56"/>
      <c r="EA126" s="485"/>
      <c r="EB126" s="56"/>
      <c r="EC126" s="56"/>
      <c r="ED126" s="56"/>
      <c r="EE126" s="56"/>
      <c r="EF126" s="485"/>
      <c r="EG126" s="56"/>
      <c r="EH126" s="56"/>
      <c r="EI126" s="56"/>
      <c r="EJ126" s="56"/>
      <c r="EK126" s="144"/>
    </row>
    <row r="127" spans="4:143" ht="12.75" hidden="1" customHeight="1" x14ac:dyDescent="0.3">
      <c r="D127" s="144" t="s">
        <v>503</v>
      </c>
      <c r="E127" s="400"/>
      <c r="G127" s="56">
        <v>0</v>
      </c>
      <c r="H127" s="56"/>
      <c r="I127" s="56"/>
      <c r="J127" s="485"/>
      <c r="K127" s="56"/>
      <c r="L127" s="56">
        <v>0</v>
      </c>
      <c r="M127" s="56"/>
      <c r="N127" s="56"/>
      <c r="O127" s="485"/>
      <c r="P127" s="56"/>
      <c r="Q127" s="56">
        <v>0</v>
      </c>
      <c r="R127" s="56"/>
      <c r="S127" s="56"/>
      <c r="T127" s="485"/>
      <c r="U127" s="56"/>
      <c r="V127" s="56">
        <v>0</v>
      </c>
      <c r="W127" s="56"/>
      <c r="X127" s="56"/>
      <c r="Y127" s="485"/>
      <c r="Z127" s="56"/>
      <c r="AA127" s="56">
        <v>0</v>
      </c>
      <c r="AB127" s="56"/>
      <c r="AC127" s="56"/>
      <c r="AD127" s="485"/>
      <c r="AE127" s="56"/>
      <c r="AF127" s="56">
        <v>0</v>
      </c>
      <c r="AG127" s="56"/>
      <c r="AH127" s="56"/>
      <c r="AI127" s="485"/>
      <c r="AJ127" s="56"/>
      <c r="AK127" s="56">
        <v>0</v>
      </c>
      <c r="AL127" s="56"/>
      <c r="AM127" s="56"/>
      <c r="AN127" s="485"/>
      <c r="AO127" s="56"/>
      <c r="AP127" s="56">
        <v>0</v>
      </c>
      <c r="AQ127" s="56"/>
      <c r="AR127" s="56"/>
      <c r="AS127" s="485"/>
      <c r="AT127" s="56"/>
      <c r="AU127" s="56">
        <v>0</v>
      </c>
      <c r="AV127" s="56"/>
      <c r="AW127" s="56"/>
      <c r="AX127" s="485"/>
      <c r="AY127" s="56"/>
      <c r="AZ127" s="56">
        <v>0</v>
      </c>
      <c r="BA127" s="56"/>
      <c r="BB127" s="56"/>
      <c r="BC127" s="485"/>
      <c r="BD127" s="56"/>
      <c r="BE127" s="56">
        <v>0</v>
      </c>
      <c r="BF127" s="56"/>
      <c r="BG127" s="56"/>
      <c r="BH127" s="485"/>
      <c r="BI127" s="56"/>
      <c r="BJ127" s="56">
        <v>0</v>
      </c>
      <c r="BK127" s="56"/>
      <c r="BL127" s="56"/>
      <c r="BM127" s="485"/>
      <c r="BN127" s="56"/>
      <c r="BO127" s="56">
        <v>0</v>
      </c>
      <c r="BP127" s="56"/>
      <c r="BQ127" s="56"/>
      <c r="BR127" s="485"/>
      <c r="BS127" s="56"/>
      <c r="BT127" s="56">
        <v>0</v>
      </c>
      <c r="BU127" s="56"/>
      <c r="BV127" s="56"/>
      <c r="BW127" s="56"/>
      <c r="BX127" s="485"/>
      <c r="BY127" s="56"/>
      <c r="BZ127" s="56">
        <v>0</v>
      </c>
      <c r="CA127" s="56"/>
      <c r="CB127" s="56"/>
      <c r="CC127" s="485"/>
      <c r="CD127" s="56"/>
      <c r="CE127" s="56">
        <v>0</v>
      </c>
      <c r="CF127" s="56"/>
      <c r="CG127" s="56"/>
      <c r="CH127" s="485"/>
      <c r="CI127" s="56"/>
      <c r="CJ127" s="56">
        <v>0</v>
      </c>
      <c r="CK127" s="56"/>
      <c r="CL127" s="56"/>
      <c r="CM127" s="485"/>
      <c r="CN127" s="56"/>
      <c r="CO127" s="56">
        <v>0</v>
      </c>
      <c r="CP127" s="56"/>
      <c r="CQ127" s="56"/>
      <c r="CR127" s="485"/>
      <c r="CS127" s="56"/>
      <c r="CT127" s="56">
        <v>0</v>
      </c>
      <c r="CU127" s="56"/>
      <c r="CV127" s="56"/>
      <c r="CW127" s="485"/>
      <c r="CX127" s="56"/>
      <c r="CY127" s="56">
        <v>0</v>
      </c>
      <c r="CZ127" s="56"/>
      <c r="DA127" s="56"/>
      <c r="DB127" s="485"/>
      <c r="DC127" s="56"/>
      <c r="DD127" s="56">
        <v>0</v>
      </c>
      <c r="DE127" s="56"/>
      <c r="DF127" s="56"/>
      <c r="DG127" s="485"/>
      <c r="DH127" s="56"/>
      <c r="DI127" s="56">
        <v>0</v>
      </c>
      <c r="DJ127" s="56"/>
      <c r="DK127" s="56"/>
      <c r="DL127" s="485"/>
      <c r="DM127" s="56"/>
      <c r="DN127" s="56">
        <v>0</v>
      </c>
      <c r="DO127" s="56"/>
      <c r="DP127" s="56"/>
      <c r="DQ127" s="485"/>
      <c r="DR127" s="56"/>
      <c r="DS127" s="56">
        <v>0</v>
      </c>
      <c r="DT127" s="56"/>
      <c r="DU127" s="56"/>
      <c r="DV127" s="485"/>
      <c r="DW127" s="56"/>
      <c r="DX127" s="56">
        <v>0</v>
      </c>
      <c r="DY127" s="56"/>
      <c r="DZ127" s="56"/>
      <c r="EA127" s="485"/>
      <c r="EB127" s="56"/>
      <c r="EC127" s="56">
        <v>0</v>
      </c>
      <c r="ED127" s="56"/>
      <c r="EE127" s="56"/>
      <c r="EF127" s="485"/>
      <c r="EG127" s="56"/>
      <c r="EH127" s="56">
        <v>0</v>
      </c>
      <c r="EI127" s="56"/>
      <c r="EJ127" s="56"/>
      <c r="EK127" s="144"/>
    </row>
    <row r="128" spans="4:143" ht="12.75" hidden="1" customHeight="1" x14ac:dyDescent="0.3">
      <c r="D128" s="144" t="s">
        <v>362</v>
      </c>
      <c r="E128" s="400"/>
      <c r="F128" s="406"/>
      <c r="G128" s="483">
        <v>0</v>
      </c>
      <c r="H128" s="484"/>
      <c r="I128" s="56"/>
      <c r="J128" s="485"/>
      <c r="K128" s="486"/>
      <c r="L128" s="483">
        <v>0</v>
      </c>
      <c r="M128" s="484"/>
      <c r="N128" s="56"/>
      <c r="O128" s="485"/>
      <c r="P128" s="486"/>
      <c r="Q128" s="483">
        <v>0</v>
      </c>
      <c r="R128" s="484"/>
      <c r="S128" s="56"/>
      <c r="T128" s="485"/>
      <c r="U128" s="486"/>
      <c r="V128" s="483">
        <v>0</v>
      </c>
      <c r="W128" s="484"/>
      <c r="X128" s="56"/>
      <c r="Y128" s="485"/>
      <c r="Z128" s="486"/>
      <c r="AA128" s="483">
        <v>0</v>
      </c>
      <c r="AB128" s="484"/>
      <c r="AC128" s="56"/>
      <c r="AD128" s="485"/>
      <c r="AE128" s="486"/>
      <c r="AF128" s="483">
        <v>0</v>
      </c>
      <c r="AG128" s="484"/>
      <c r="AH128" s="56"/>
      <c r="AI128" s="485"/>
      <c r="AJ128" s="486"/>
      <c r="AK128" s="483">
        <v>0</v>
      </c>
      <c r="AL128" s="484"/>
      <c r="AM128" s="56"/>
      <c r="AN128" s="485"/>
      <c r="AO128" s="486"/>
      <c r="AP128" s="483">
        <v>0</v>
      </c>
      <c r="AQ128" s="484"/>
      <c r="AR128" s="56"/>
      <c r="AS128" s="485"/>
      <c r="AT128" s="486"/>
      <c r="AU128" s="483">
        <v>0</v>
      </c>
      <c r="AV128" s="484"/>
      <c r="AW128" s="56"/>
      <c r="AX128" s="485"/>
      <c r="AY128" s="486"/>
      <c r="AZ128" s="483">
        <v>0</v>
      </c>
      <c r="BA128" s="484"/>
      <c r="BB128" s="56"/>
      <c r="BC128" s="485"/>
      <c r="BD128" s="486"/>
      <c r="BE128" s="483">
        <v>0</v>
      </c>
      <c r="BF128" s="484"/>
      <c r="BG128" s="56"/>
      <c r="BH128" s="485"/>
      <c r="BI128" s="486"/>
      <c r="BJ128" s="483">
        <v>0</v>
      </c>
      <c r="BK128" s="484"/>
      <c r="BL128" s="56"/>
      <c r="BM128" s="485"/>
      <c r="BN128" s="486"/>
      <c r="BO128" s="483">
        <v>0</v>
      </c>
      <c r="BP128" s="484"/>
      <c r="BQ128" s="56"/>
      <c r="BR128" s="485"/>
      <c r="BS128" s="486"/>
      <c r="BT128" s="483">
        <v>0</v>
      </c>
      <c r="BU128" s="484"/>
      <c r="BV128" s="56"/>
      <c r="BW128" s="56"/>
      <c r="BX128" s="485"/>
      <c r="BY128" s="486"/>
      <c r="BZ128" s="483">
        <v>0</v>
      </c>
      <c r="CA128" s="484"/>
      <c r="CB128" s="56"/>
      <c r="CC128" s="485"/>
      <c r="CD128" s="486"/>
      <c r="CE128" s="483">
        <v>0</v>
      </c>
      <c r="CF128" s="484"/>
      <c r="CG128" s="56"/>
      <c r="CH128" s="485"/>
      <c r="CI128" s="486"/>
      <c r="CJ128" s="483">
        <v>0</v>
      </c>
      <c r="CK128" s="484"/>
      <c r="CL128" s="56"/>
      <c r="CM128" s="485"/>
      <c r="CN128" s="486"/>
      <c r="CO128" s="483">
        <v>0</v>
      </c>
      <c r="CP128" s="484"/>
      <c r="CQ128" s="56"/>
      <c r="CR128" s="485"/>
      <c r="CS128" s="486"/>
      <c r="CT128" s="483">
        <v>0</v>
      </c>
      <c r="CU128" s="484"/>
      <c r="CV128" s="56"/>
      <c r="CW128" s="485"/>
      <c r="CX128" s="486"/>
      <c r="CY128" s="483">
        <v>0</v>
      </c>
      <c r="CZ128" s="484"/>
      <c r="DA128" s="56"/>
      <c r="DB128" s="485"/>
      <c r="DC128" s="486"/>
      <c r="DD128" s="483">
        <v>0</v>
      </c>
      <c r="DE128" s="484"/>
      <c r="DF128" s="56"/>
      <c r="DG128" s="485"/>
      <c r="DH128" s="486"/>
      <c r="DI128" s="483">
        <v>0</v>
      </c>
      <c r="DJ128" s="484"/>
      <c r="DK128" s="56"/>
      <c r="DL128" s="485"/>
      <c r="DM128" s="486"/>
      <c r="DN128" s="483">
        <v>0</v>
      </c>
      <c r="DO128" s="484"/>
      <c r="DP128" s="56"/>
      <c r="DQ128" s="485"/>
      <c r="DR128" s="486"/>
      <c r="DS128" s="483">
        <v>0</v>
      </c>
      <c r="DT128" s="484"/>
      <c r="DU128" s="56"/>
      <c r="DV128" s="485"/>
      <c r="DW128" s="486"/>
      <c r="DX128" s="483">
        <v>0</v>
      </c>
      <c r="DY128" s="484"/>
      <c r="DZ128" s="56"/>
      <c r="EA128" s="485"/>
      <c r="EB128" s="486"/>
      <c r="EC128" s="483">
        <v>0</v>
      </c>
      <c r="ED128" s="484"/>
      <c r="EE128" s="56"/>
      <c r="EF128" s="485"/>
      <c r="EG128" s="486"/>
      <c r="EH128" s="483">
        <v>0</v>
      </c>
      <c r="EI128" s="484"/>
      <c r="EJ128" s="56"/>
      <c r="EK128" s="144"/>
    </row>
    <row r="129" spans="4:141" ht="12.75" hidden="1" customHeight="1" x14ac:dyDescent="0.3">
      <c r="D129" s="144" t="s">
        <v>365</v>
      </c>
      <c r="E129" s="400"/>
      <c r="F129" s="400"/>
      <c r="G129" s="56">
        <v>0</v>
      </c>
      <c r="H129" s="55"/>
      <c r="I129" s="56"/>
      <c r="J129" s="485"/>
      <c r="K129" s="485"/>
      <c r="L129" s="56">
        <v>0</v>
      </c>
      <c r="M129" s="55"/>
      <c r="N129" s="56"/>
      <c r="O129" s="485"/>
      <c r="P129" s="485"/>
      <c r="Q129" s="56">
        <v>0</v>
      </c>
      <c r="R129" s="55"/>
      <c r="S129" s="56"/>
      <c r="T129" s="485"/>
      <c r="U129" s="485"/>
      <c r="V129" s="56">
        <v>0</v>
      </c>
      <c r="W129" s="55"/>
      <c r="X129" s="56"/>
      <c r="Y129" s="485"/>
      <c r="Z129" s="485"/>
      <c r="AA129" s="56">
        <v>0</v>
      </c>
      <c r="AB129" s="55"/>
      <c r="AC129" s="56"/>
      <c r="AD129" s="485"/>
      <c r="AE129" s="485"/>
      <c r="AF129" s="56">
        <v>0</v>
      </c>
      <c r="AG129" s="55"/>
      <c r="AH129" s="56"/>
      <c r="AI129" s="485"/>
      <c r="AJ129" s="485"/>
      <c r="AK129" s="56">
        <v>0</v>
      </c>
      <c r="AL129" s="55"/>
      <c r="AM129" s="56"/>
      <c r="AN129" s="485"/>
      <c r="AO129" s="485"/>
      <c r="AP129" s="56">
        <v>0</v>
      </c>
      <c r="AQ129" s="55"/>
      <c r="AR129" s="56"/>
      <c r="AS129" s="485"/>
      <c r="AT129" s="485"/>
      <c r="AU129" s="56">
        <v>0</v>
      </c>
      <c r="AV129" s="55"/>
      <c r="AW129" s="56"/>
      <c r="AX129" s="485"/>
      <c r="AY129" s="485"/>
      <c r="AZ129" s="56">
        <v>0</v>
      </c>
      <c r="BA129" s="55"/>
      <c r="BB129" s="56"/>
      <c r="BC129" s="485"/>
      <c r="BD129" s="485"/>
      <c r="BE129" s="56">
        <v>0</v>
      </c>
      <c r="BF129" s="55"/>
      <c r="BG129" s="56"/>
      <c r="BH129" s="485"/>
      <c r="BI129" s="485"/>
      <c r="BJ129" s="56">
        <v>0</v>
      </c>
      <c r="BK129" s="55"/>
      <c r="BL129" s="56"/>
      <c r="BM129" s="485"/>
      <c r="BN129" s="485"/>
      <c r="BO129" s="56">
        <v>0</v>
      </c>
      <c r="BP129" s="55"/>
      <c r="BQ129" s="56"/>
      <c r="BR129" s="485"/>
      <c r="BS129" s="485"/>
      <c r="BT129" s="56">
        <v>0</v>
      </c>
      <c r="BU129" s="55"/>
      <c r="BV129" s="56"/>
      <c r="BW129" s="56"/>
      <c r="BX129" s="485"/>
      <c r="BY129" s="485"/>
      <c r="BZ129" s="56">
        <v>0</v>
      </c>
      <c r="CA129" s="55"/>
      <c r="CB129" s="56"/>
      <c r="CC129" s="485"/>
      <c r="CD129" s="485"/>
      <c r="CE129" s="56">
        <v>0</v>
      </c>
      <c r="CF129" s="55"/>
      <c r="CG129" s="56"/>
      <c r="CH129" s="485"/>
      <c r="CI129" s="485"/>
      <c r="CJ129" s="56">
        <v>0</v>
      </c>
      <c r="CK129" s="55"/>
      <c r="CL129" s="56"/>
      <c r="CM129" s="485"/>
      <c r="CN129" s="485"/>
      <c r="CO129" s="56">
        <v>0</v>
      </c>
      <c r="CP129" s="55"/>
      <c r="CQ129" s="56"/>
      <c r="CR129" s="485"/>
      <c r="CS129" s="485"/>
      <c r="CT129" s="56">
        <v>0</v>
      </c>
      <c r="CU129" s="55"/>
      <c r="CV129" s="56"/>
      <c r="CW129" s="485"/>
      <c r="CX129" s="485"/>
      <c r="CY129" s="56">
        <v>0</v>
      </c>
      <c r="CZ129" s="55"/>
      <c r="DA129" s="56"/>
      <c r="DB129" s="485"/>
      <c r="DC129" s="485"/>
      <c r="DD129" s="56">
        <v>0</v>
      </c>
      <c r="DE129" s="55"/>
      <c r="DF129" s="56"/>
      <c r="DG129" s="485"/>
      <c r="DH129" s="485"/>
      <c r="DI129" s="56">
        <v>0</v>
      </c>
      <c r="DJ129" s="55"/>
      <c r="DK129" s="56"/>
      <c r="DL129" s="485"/>
      <c r="DM129" s="485"/>
      <c r="DN129" s="56">
        <v>0</v>
      </c>
      <c r="DO129" s="55"/>
      <c r="DP129" s="56"/>
      <c r="DQ129" s="485"/>
      <c r="DR129" s="485"/>
      <c r="DS129" s="56">
        <v>0</v>
      </c>
      <c r="DT129" s="55"/>
      <c r="DU129" s="56"/>
      <c r="DV129" s="485"/>
      <c r="DW129" s="485"/>
      <c r="DX129" s="56">
        <v>0</v>
      </c>
      <c r="DY129" s="55"/>
      <c r="DZ129" s="56"/>
      <c r="EA129" s="485"/>
      <c r="EB129" s="485"/>
      <c r="EC129" s="56">
        <v>0</v>
      </c>
      <c r="ED129" s="55"/>
      <c r="EE129" s="56"/>
      <c r="EF129" s="485"/>
      <c r="EG129" s="485"/>
      <c r="EH129" s="56">
        <v>0</v>
      </c>
      <c r="EI129" s="55"/>
      <c r="EJ129" s="56"/>
      <c r="EK129" s="144"/>
    </row>
    <row r="130" spans="4:141" ht="12.75" hidden="1" customHeight="1" x14ac:dyDescent="0.3">
      <c r="D130" s="144" t="s">
        <v>382</v>
      </c>
      <c r="E130" s="400"/>
      <c r="F130" s="420"/>
      <c r="G130" s="121">
        <v>0</v>
      </c>
      <c r="H130" s="120"/>
      <c r="I130" s="56"/>
      <c r="J130" s="485"/>
      <c r="K130" s="494"/>
      <c r="L130" s="121">
        <v>0</v>
      </c>
      <c r="M130" s="120"/>
      <c r="N130" s="56"/>
      <c r="O130" s="485"/>
      <c r="P130" s="494"/>
      <c r="Q130" s="121">
        <v>0</v>
      </c>
      <c r="R130" s="120"/>
      <c r="S130" s="56"/>
      <c r="T130" s="485"/>
      <c r="U130" s="494"/>
      <c r="V130" s="121">
        <v>0</v>
      </c>
      <c r="W130" s="120"/>
      <c r="X130" s="56"/>
      <c r="Y130" s="485"/>
      <c r="Z130" s="494"/>
      <c r="AA130" s="121">
        <v>0</v>
      </c>
      <c r="AB130" s="120"/>
      <c r="AC130" s="56"/>
      <c r="AD130" s="485"/>
      <c r="AE130" s="494"/>
      <c r="AF130" s="121">
        <v>0</v>
      </c>
      <c r="AG130" s="120"/>
      <c r="AH130" s="56"/>
      <c r="AI130" s="485"/>
      <c r="AJ130" s="494"/>
      <c r="AK130" s="121">
        <v>0</v>
      </c>
      <c r="AL130" s="120"/>
      <c r="AM130" s="56"/>
      <c r="AN130" s="485"/>
      <c r="AO130" s="494"/>
      <c r="AP130" s="121">
        <v>0</v>
      </c>
      <c r="AQ130" s="120"/>
      <c r="AR130" s="56"/>
      <c r="AS130" s="485"/>
      <c r="AT130" s="494"/>
      <c r="AU130" s="121">
        <v>0</v>
      </c>
      <c r="AV130" s="120"/>
      <c r="AW130" s="56"/>
      <c r="AX130" s="485"/>
      <c r="AY130" s="494"/>
      <c r="AZ130" s="121">
        <v>0</v>
      </c>
      <c r="BA130" s="120"/>
      <c r="BB130" s="56"/>
      <c r="BC130" s="485"/>
      <c r="BD130" s="494"/>
      <c r="BE130" s="121">
        <v>0</v>
      </c>
      <c r="BF130" s="120"/>
      <c r="BG130" s="56"/>
      <c r="BH130" s="485"/>
      <c r="BI130" s="494"/>
      <c r="BJ130" s="121">
        <v>0</v>
      </c>
      <c r="BK130" s="120"/>
      <c r="BL130" s="56"/>
      <c r="BM130" s="485"/>
      <c r="BN130" s="494"/>
      <c r="BO130" s="121">
        <v>0</v>
      </c>
      <c r="BP130" s="120"/>
      <c r="BQ130" s="56"/>
      <c r="BR130" s="485"/>
      <c r="BS130" s="494"/>
      <c r="BT130" s="121">
        <v>0</v>
      </c>
      <c r="BU130" s="120"/>
      <c r="BV130" s="56"/>
      <c r="BW130" s="56"/>
      <c r="BX130" s="485"/>
      <c r="BY130" s="494"/>
      <c r="BZ130" s="121">
        <v>0</v>
      </c>
      <c r="CA130" s="120"/>
      <c r="CB130" s="56"/>
      <c r="CC130" s="485"/>
      <c r="CD130" s="494"/>
      <c r="CE130" s="121">
        <v>0</v>
      </c>
      <c r="CF130" s="120"/>
      <c r="CG130" s="56"/>
      <c r="CH130" s="485"/>
      <c r="CI130" s="494"/>
      <c r="CJ130" s="121">
        <v>0</v>
      </c>
      <c r="CK130" s="120"/>
      <c r="CL130" s="56"/>
      <c r="CM130" s="485"/>
      <c r="CN130" s="494"/>
      <c r="CO130" s="121">
        <v>0</v>
      </c>
      <c r="CP130" s="120"/>
      <c r="CQ130" s="56"/>
      <c r="CR130" s="485"/>
      <c r="CS130" s="494"/>
      <c r="CT130" s="121">
        <v>0</v>
      </c>
      <c r="CU130" s="120"/>
      <c r="CV130" s="56"/>
      <c r="CW130" s="485"/>
      <c r="CX130" s="494"/>
      <c r="CY130" s="121">
        <v>0</v>
      </c>
      <c r="CZ130" s="120"/>
      <c r="DA130" s="56"/>
      <c r="DB130" s="485"/>
      <c r="DC130" s="494"/>
      <c r="DD130" s="121">
        <v>0</v>
      </c>
      <c r="DE130" s="120"/>
      <c r="DF130" s="56"/>
      <c r="DG130" s="485"/>
      <c r="DH130" s="494"/>
      <c r="DI130" s="121">
        <v>0</v>
      </c>
      <c r="DJ130" s="120"/>
      <c r="DK130" s="56"/>
      <c r="DL130" s="485"/>
      <c r="DM130" s="494"/>
      <c r="DN130" s="121">
        <v>0</v>
      </c>
      <c r="DO130" s="120"/>
      <c r="DP130" s="56"/>
      <c r="DQ130" s="485"/>
      <c r="DR130" s="494"/>
      <c r="DS130" s="121">
        <v>0</v>
      </c>
      <c r="DT130" s="120"/>
      <c r="DU130" s="56"/>
      <c r="DV130" s="485"/>
      <c r="DW130" s="494"/>
      <c r="DX130" s="121">
        <v>0</v>
      </c>
      <c r="DY130" s="120"/>
      <c r="DZ130" s="56"/>
      <c r="EA130" s="485"/>
      <c r="EB130" s="494"/>
      <c r="EC130" s="121">
        <v>0</v>
      </c>
      <c r="ED130" s="120"/>
      <c r="EE130" s="56"/>
      <c r="EF130" s="485"/>
      <c r="EG130" s="494"/>
      <c r="EH130" s="121">
        <v>0</v>
      </c>
      <c r="EI130" s="120"/>
      <c r="EJ130" s="56"/>
      <c r="EK130" s="144"/>
    </row>
    <row r="131" spans="4:141" ht="12.75" hidden="1" customHeight="1" x14ac:dyDescent="0.3">
      <c r="D131" s="144"/>
      <c r="E131" s="400"/>
      <c r="G131" s="56"/>
      <c r="H131" s="56"/>
      <c r="I131" s="56"/>
      <c r="J131" s="485"/>
      <c r="K131" s="56"/>
      <c r="L131" s="56"/>
      <c r="M131" s="56"/>
      <c r="N131" s="56"/>
      <c r="O131" s="485"/>
      <c r="P131" s="56"/>
      <c r="Q131" s="56"/>
      <c r="R131" s="56"/>
      <c r="S131" s="56"/>
      <c r="T131" s="485"/>
      <c r="U131" s="56"/>
      <c r="V131" s="56"/>
      <c r="W131" s="56"/>
      <c r="X131" s="56"/>
      <c r="Y131" s="485"/>
      <c r="Z131" s="56"/>
      <c r="AA131" s="56"/>
      <c r="AB131" s="56"/>
      <c r="AC131" s="56"/>
      <c r="AD131" s="485"/>
      <c r="AE131" s="56"/>
      <c r="AF131" s="56"/>
      <c r="AG131" s="56"/>
      <c r="AH131" s="56"/>
      <c r="AI131" s="485"/>
      <c r="AJ131" s="56"/>
      <c r="AK131" s="56"/>
      <c r="AL131" s="56"/>
      <c r="AM131" s="56"/>
      <c r="AN131" s="485"/>
      <c r="AO131" s="56"/>
      <c r="AP131" s="56"/>
      <c r="AQ131" s="56"/>
      <c r="AR131" s="56"/>
      <c r="AS131" s="485"/>
      <c r="AT131" s="56"/>
      <c r="AU131" s="56"/>
      <c r="AV131" s="56"/>
      <c r="AW131" s="56"/>
      <c r="AX131" s="485"/>
      <c r="AY131" s="56"/>
      <c r="AZ131" s="56"/>
      <c r="BA131" s="56"/>
      <c r="BB131" s="56"/>
      <c r="BC131" s="485"/>
      <c r="BD131" s="56"/>
      <c r="BE131" s="56"/>
      <c r="BF131" s="56"/>
      <c r="BG131" s="56"/>
      <c r="BH131" s="485"/>
      <c r="BI131" s="56"/>
      <c r="BJ131" s="56"/>
      <c r="BK131" s="56"/>
      <c r="BL131" s="56"/>
      <c r="BM131" s="485"/>
      <c r="BN131" s="56"/>
      <c r="BO131" s="56"/>
      <c r="BP131" s="56"/>
      <c r="BQ131" s="56"/>
      <c r="BR131" s="485"/>
      <c r="BS131" s="56"/>
      <c r="BT131" s="56"/>
      <c r="BU131" s="56"/>
      <c r="BV131" s="56"/>
      <c r="BW131" s="56"/>
      <c r="BX131" s="485"/>
      <c r="BY131" s="56"/>
      <c r="BZ131" s="56"/>
      <c r="CA131" s="56"/>
      <c r="CB131" s="56"/>
      <c r="CC131" s="485"/>
      <c r="CD131" s="56"/>
      <c r="CE131" s="56"/>
      <c r="CF131" s="56"/>
      <c r="CG131" s="56"/>
      <c r="CH131" s="485"/>
      <c r="CI131" s="56"/>
      <c r="CJ131" s="56"/>
      <c r="CK131" s="56"/>
      <c r="CL131" s="56"/>
      <c r="CM131" s="485"/>
      <c r="CN131" s="56"/>
      <c r="CO131" s="56"/>
      <c r="CP131" s="56"/>
      <c r="CQ131" s="56"/>
      <c r="CR131" s="485"/>
      <c r="CS131" s="56"/>
      <c r="CT131" s="56"/>
      <c r="CU131" s="56"/>
      <c r="CV131" s="56"/>
      <c r="CW131" s="485"/>
      <c r="CX131" s="56"/>
      <c r="CY131" s="56"/>
      <c r="CZ131" s="56"/>
      <c r="DA131" s="56"/>
      <c r="DB131" s="485"/>
      <c r="DC131" s="56"/>
      <c r="DD131" s="56"/>
      <c r="DE131" s="56"/>
      <c r="DF131" s="56"/>
      <c r="DG131" s="485"/>
      <c r="DH131" s="56"/>
      <c r="DI131" s="56"/>
      <c r="DJ131" s="56"/>
      <c r="DK131" s="56"/>
      <c r="DL131" s="485"/>
      <c r="DM131" s="56"/>
      <c r="DN131" s="56"/>
      <c r="DO131" s="56"/>
      <c r="DP131" s="56"/>
      <c r="DQ131" s="485"/>
      <c r="DR131" s="56"/>
      <c r="DS131" s="56"/>
      <c r="DT131" s="56"/>
      <c r="DU131" s="56"/>
      <c r="DV131" s="485"/>
      <c r="DW131" s="56"/>
      <c r="DX131" s="56"/>
      <c r="DY131" s="56"/>
      <c r="DZ131" s="56"/>
      <c r="EA131" s="485"/>
      <c r="EB131" s="56"/>
      <c r="EC131" s="56"/>
      <c r="ED131" s="56"/>
      <c r="EE131" s="56"/>
      <c r="EF131" s="485"/>
      <c r="EG131" s="56"/>
      <c r="EH131" s="56"/>
      <c r="EI131" s="56"/>
      <c r="EJ131" s="56"/>
      <c r="EK131" s="144"/>
    </row>
    <row r="132" spans="4:141" ht="12.75" hidden="1" customHeight="1" x14ac:dyDescent="0.3">
      <c r="D132" s="144" t="s">
        <v>504</v>
      </c>
      <c r="E132" s="400"/>
      <c r="G132" s="56">
        <v>0</v>
      </c>
      <c r="H132" s="56"/>
      <c r="I132" s="56"/>
      <c r="J132" s="485"/>
      <c r="K132" s="56"/>
      <c r="L132" s="56">
        <v>0</v>
      </c>
      <c r="M132" s="56"/>
      <c r="N132" s="56"/>
      <c r="O132" s="485"/>
      <c r="P132" s="56"/>
      <c r="Q132" s="56">
        <v>0</v>
      </c>
      <c r="R132" s="56"/>
      <c r="S132" s="56"/>
      <c r="T132" s="485"/>
      <c r="U132" s="56"/>
      <c r="V132" s="56">
        <v>0</v>
      </c>
      <c r="W132" s="56"/>
      <c r="X132" s="56"/>
      <c r="Y132" s="485"/>
      <c r="Z132" s="56"/>
      <c r="AA132" s="56">
        <v>0</v>
      </c>
      <c r="AB132" s="56"/>
      <c r="AC132" s="56"/>
      <c r="AD132" s="485"/>
      <c r="AE132" s="56"/>
      <c r="AF132" s="56">
        <v>0</v>
      </c>
      <c r="AG132" s="56"/>
      <c r="AH132" s="56"/>
      <c r="AI132" s="485"/>
      <c r="AJ132" s="56"/>
      <c r="AK132" s="56">
        <v>0</v>
      </c>
      <c r="AL132" s="56"/>
      <c r="AM132" s="56"/>
      <c r="AN132" s="485"/>
      <c r="AO132" s="56"/>
      <c r="AP132" s="56">
        <v>0</v>
      </c>
      <c r="AQ132" s="56"/>
      <c r="AR132" s="56"/>
      <c r="AS132" s="485"/>
      <c r="AT132" s="56"/>
      <c r="AU132" s="56">
        <v>0</v>
      </c>
      <c r="AV132" s="56"/>
      <c r="AW132" s="56"/>
      <c r="AX132" s="485"/>
      <c r="AY132" s="56"/>
      <c r="AZ132" s="56">
        <v>0</v>
      </c>
      <c r="BA132" s="56"/>
      <c r="BB132" s="56"/>
      <c r="BC132" s="485"/>
      <c r="BD132" s="56"/>
      <c r="BE132" s="56">
        <v>0</v>
      </c>
      <c r="BF132" s="56"/>
      <c r="BG132" s="56"/>
      <c r="BH132" s="485"/>
      <c r="BI132" s="56"/>
      <c r="BJ132" s="56">
        <v>0</v>
      </c>
      <c r="BK132" s="56"/>
      <c r="BL132" s="56"/>
      <c r="BM132" s="485"/>
      <c r="BN132" s="56"/>
      <c r="BO132" s="56">
        <v>0</v>
      </c>
      <c r="BP132" s="56"/>
      <c r="BQ132" s="56"/>
      <c r="BR132" s="485"/>
      <c r="BS132" s="56"/>
      <c r="BT132" s="56">
        <v>0</v>
      </c>
      <c r="BU132" s="56"/>
      <c r="BV132" s="56"/>
      <c r="BW132" s="56"/>
      <c r="BX132" s="485"/>
      <c r="BY132" s="56"/>
      <c r="BZ132" s="56">
        <v>0</v>
      </c>
      <c r="CA132" s="56"/>
      <c r="CB132" s="56"/>
      <c r="CC132" s="485"/>
      <c r="CD132" s="56"/>
      <c r="CE132" s="56">
        <v>0</v>
      </c>
      <c r="CF132" s="56"/>
      <c r="CG132" s="56"/>
      <c r="CH132" s="485"/>
      <c r="CI132" s="56"/>
      <c r="CJ132" s="56">
        <v>0</v>
      </c>
      <c r="CK132" s="56"/>
      <c r="CL132" s="56"/>
      <c r="CM132" s="485"/>
      <c r="CN132" s="56"/>
      <c r="CO132" s="56">
        <v>0</v>
      </c>
      <c r="CP132" s="56"/>
      <c r="CQ132" s="56"/>
      <c r="CR132" s="485"/>
      <c r="CS132" s="56"/>
      <c r="CT132" s="56">
        <v>0</v>
      </c>
      <c r="CU132" s="56"/>
      <c r="CV132" s="56"/>
      <c r="CW132" s="485"/>
      <c r="CX132" s="56"/>
      <c r="CY132" s="56">
        <v>0</v>
      </c>
      <c r="CZ132" s="56"/>
      <c r="DA132" s="56"/>
      <c r="DB132" s="485"/>
      <c r="DC132" s="56"/>
      <c r="DD132" s="56">
        <v>0</v>
      </c>
      <c r="DE132" s="56"/>
      <c r="DF132" s="56"/>
      <c r="DG132" s="485"/>
      <c r="DH132" s="56"/>
      <c r="DI132" s="56">
        <v>0</v>
      </c>
      <c r="DJ132" s="56"/>
      <c r="DK132" s="56"/>
      <c r="DL132" s="485"/>
      <c r="DM132" s="56"/>
      <c r="DN132" s="56">
        <v>0</v>
      </c>
      <c r="DO132" s="56"/>
      <c r="DP132" s="56"/>
      <c r="DQ132" s="485"/>
      <c r="DR132" s="56"/>
      <c r="DS132" s="56">
        <v>0</v>
      </c>
      <c r="DT132" s="56"/>
      <c r="DU132" s="56"/>
      <c r="DV132" s="485"/>
      <c r="DW132" s="56"/>
      <c r="DX132" s="56">
        <v>0</v>
      </c>
      <c r="DY132" s="56"/>
      <c r="DZ132" s="56"/>
      <c r="EA132" s="485"/>
      <c r="EB132" s="56"/>
      <c r="EC132" s="56">
        <v>0</v>
      </c>
      <c r="ED132" s="56"/>
      <c r="EE132" s="56"/>
      <c r="EF132" s="485"/>
      <c r="EG132" s="56"/>
      <c r="EH132" s="56">
        <v>0</v>
      </c>
      <c r="EI132" s="56"/>
      <c r="EJ132" s="56"/>
      <c r="EK132" s="144"/>
    </row>
    <row r="133" spans="4:141" ht="12.75" hidden="1" customHeight="1" x14ac:dyDescent="0.3">
      <c r="D133" s="144" t="s">
        <v>362</v>
      </c>
      <c r="E133" s="400"/>
      <c r="F133" s="406"/>
      <c r="G133" s="483">
        <v>0</v>
      </c>
      <c r="H133" s="484"/>
      <c r="I133" s="56"/>
      <c r="J133" s="485"/>
      <c r="K133" s="486"/>
      <c r="L133" s="483">
        <v>0</v>
      </c>
      <c r="M133" s="484"/>
      <c r="N133" s="56"/>
      <c r="O133" s="485"/>
      <c r="P133" s="486"/>
      <c r="Q133" s="483">
        <v>0</v>
      </c>
      <c r="R133" s="484"/>
      <c r="S133" s="56"/>
      <c r="T133" s="485"/>
      <c r="U133" s="486"/>
      <c r="V133" s="483">
        <v>0</v>
      </c>
      <c r="W133" s="484"/>
      <c r="X133" s="56"/>
      <c r="Y133" s="485"/>
      <c r="Z133" s="486"/>
      <c r="AA133" s="483">
        <v>0</v>
      </c>
      <c r="AB133" s="484"/>
      <c r="AC133" s="56"/>
      <c r="AD133" s="485"/>
      <c r="AE133" s="486"/>
      <c r="AF133" s="483">
        <v>0</v>
      </c>
      <c r="AG133" s="484"/>
      <c r="AH133" s="56"/>
      <c r="AI133" s="485"/>
      <c r="AJ133" s="486"/>
      <c r="AK133" s="483">
        <v>0</v>
      </c>
      <c r="AL133" s="484"/>
      <c r="AM133" s="56"/>
      <c r="AN133" s="485"/>
      <c r="AO133" s="486"/>
      <c r="AP133" s="483">
        <v>0</v>
      </c>
      <c r="AQ133" s="484"/>
      <c r="AR133" s="56"/>
      <c r="AS133" s="485"/>
      <c r="AT133" s="486"/>
      <c r="AU133" s="483">
        <v>0</v>
      </c>
      <c r="AV133" s="484"/>
      <c r="AW133" s="56"/>
      <c r="AX133" s="485"/>
      <c r="AY133" s="486"/>
      <c r="AZ133" s="483">
        <v>0</v>
      </c>
      <c r="BA133" s="484"/>
      <c r="BB133" s="56"/>
      <c r="BC133" s="485"/>
      <c r="BD133" s="486"/>
      <c r="BE133" s="483">
        <v>0</v>
      </c>
      <c r="BF133" s="484"/>
      <c r="BG133" s="56"/>
      <c r="BH133" s="485"/>
      <c r="BI133" s="486"/>
      <c r="BJ133" s="483">
        <v>0</v>
      </c>
      <c r="BK133" s="484"/>
      <c r="BL133" s="56"/>
      <c r="BM133" s="485"/>
      <c r="BN133" s="486"/>
      <c r="BO133" s="483">
        <v>0</v>
      </c>
      <c r="BP133" s="484"/>
      <c r="BQ133" s="56"/>
      <c r="BR133" s="485"/>
      <c r="BS133" s="486"/>
      <c r="BT133" s="483">
        <v>0</v>
      </c>
      <c r="BU133" s="484"/>
      <c r="BV133" s="56"/>
      <c r="BW133" s="56"/>
      <c r="BX133" s="485"/>
      <c r="BY133" s="486"/>
      <c r="BZ133" s="483">
        <v>0</v>
      </c>
      <c r="CA133" s="484"/>
      <c r="CB133" s="56"/>
      <c r="CC133" s="485"/>
      <c r="CD133" s="486"/>
      <c r="CE133" s="483">
        <v>0</v>
      </c>
      <c r="CF133" s="484"/>
      <c r="CG133" s="56"/>
      <c r="CH133" s="485"/>
      <c r="CI133" s="486"/>
      <c r="CJ133" s="483">
        <v>0</v>
      </c>
      <c r="CK133" s="484"/>
      <c r="CL133" s="56"/>
      <c r="CM133" s="485"/>
      <c r="CN133" s="486"/>
      <c r="CO133" s="483">
        <v>0</v>
      </c>
      <c r="CP133" s="484"/>
      <c r="CQ133" s="56"/>
      <c r="CR133" s="485"/>
      <c r="CS133" s="486"/>
      <c r="CT133" s="483">
        <v>0</v>
      </c>
      <c r="CU133" s="484"/>
      <c r="CV133" s="56"/>
      <c r="CW133" s="485"/>
      <c r="CX133" s="486"/>
      <c r="CY133" s="483">
        <v>0</v>
      </c>
      <c r="CZ133" s="484"/>
      <c r="DA133" s="56"/>
      <c r="DB133" s="485"/>
      <c r="DC133" s="486"/>
      <c r="DD133" s="483">
        <v>0</v>
      </c>
      <c r="DE133" s="484"/>
      <c r="DF133" s="56"/>
      <c r="DG133" s="485"/>
      <c r="DH133" s="486"/>
      <c r="DI133" s="483">
        <v>0</v>
      </c>
      <c r="DJ133" s="484"/>
      <c r="DK133" s="56"/>
      <c r="DL133" s="485"/>
      <c r="DM133" s="486"/>
      <c r="DN133" s="483">
        <v>0</v>
      </c>
      <c r="DO133" s="484"/>
      <c r="DP133" s="56"/>
      <c r="DQ133" s="485"/>
      <c r="DR133" s="486"/>
      <c r="DS133" s="483">
        <v>0</v>
      </c>
      <c r="DT133" s="484"/>
      <c r="DU133" s="56"/>
      <c r="DV133" s="485"/>
      <c r="DW133" s="486"/>
      <c r="DX133" s="483">
        <v>0</v>
      </c>
      <c r="DY133" s="484"/>
      <c r="DZ133" s="56"/>
      <c r="EA133" s="485"/>
      <c r="EB133" s="486"/>
      <c r="EC133" s="483">
        <v>0</v>
      </c>
      <c r="ED133" s="484"/>
      <c r="EE133" s="56"/>
      <c r="EF133" s="485"/>
      <c r="EG133" s="486"/>
      <c r="EH133" s="483">
        <v>0</v>
      </c>
      <c r="EI133" s="484"/>
      <c r="EJ133" s="56"/>
      <c r="EK133" s="144"/>
    </row>
    <row r="134" spans="4:141" ht="12.75" hidden="1" customHeight="1" x14ac:dyDescent="0.3">
      <c r="D134" s="144" t="s">
        <v>365</v>
      </c>
      <c r="E134" s="400"/>
      <c r="F134" s="400"/>
      <c r="G134" s="56">
        <v>0</v>
      </c>
      <c r="H134" s="55"/>
      <c r="I134" s="56"/>
      <c r="J134" s="485"/>
      <c r="K134" s="485"/>
      <c r="L134" s="56">
        <v>0</v>
      </c>
      <c r="M134" s="55"/>
      <c r="N134" s="56"/>
      <c r="O134" s="485"/>
      <c r="P134" s="485"/>
      <c r="Q134" s="56">
        <v>0</v>
      </c>
      <c r="R134" s="55"/>
      <c r="S134" s="56"/>
      <c r="T134" s="485"/>
      <c r="U134" s="485"/>
      <c r="V134" s="56">
        <v>0</v>
      </c>
      <c r="W134" s="55"/>
      <c r="X134" s="56"/>
      <c r="Y134" s="485"/>
      <c r="Z134" s="485"/>
      <c r="AA134" s="56">
        <v>0</v>
      </c>
      <c r="AB134" s="55"/>
      <c r="AC134" s="56"/>
      <c r="AD134" s="485"/>
      <c r="AE134" s="485"/>
      <c r="AF134" s="56">
        <v>0</v>
      </c>
      <c r="AG134" s="55"/>
      <c r="AH134" s="56"/>
      <c r="AI134" s="485"/>
      <c r="AJ134" s="485"/>
      <c r="AK134" s="56">
        <v>0</v>
      </c>
      <c r="AL134" s="55"/>
      <c r="AM134" s="56"/>
      <c r="AN134" s="485"/>
      <c r="AO134" s="485"/>
      <c r="AP134" s="56">
        <v>0</v>
      </c>
      <c r="AQ134" s="55"/>
      <c r="AR134" s="56"/>
      <c r="AS134" s="485"/>
      <c r="AT134" s="485"/>
      <c r="AU134" s="56">
        <v>0</v>
      </c>
      <c r="AV134" s="55"/>
      <c r="AW134" s="56"/>
      <c r="AX134" s="485"/>
      <c r="AY134" s="485"/>
      <c r="AZ134" s="56">
        <v>0</v>
      </c>
      <c r="BA134" s="55"/>
      <c r="BB134" s="56"/>
      <c r="BC134" s="485"/>
      <c r="BD134" s="485"/>
      <c r="BE134" s="56">
        <v>0</v>
      </c>
      <c r="BF134" s="55"/>
      <c r="BG134" s="56"/>
      <c r="BH134" s="485"/>
      <c r="BI134" s="485"/>
      <c r="BJ134" s="56">
        <v>0</v>
      </c>
      <c r="BK134" s="55"/>
      <c r="BL134" s="56"/>
      <c r="BM134" s="485"/>
      <c r="BN134" s="485"/>
      <c r="BO134" s="56">
        <v>0</v>
      </c>
      <c r="BP134" s="55"/>
      <c r="BQ134" s="56"/>
      <c r="BR134" s="485"/>
      <c r="BS134" s="485"/>
      <c r="BT134" s="56">
        <v>0</v>
      </c>
      <c r="BU134" s="55"/>
      <c r="BV134" s="56"/>
      <c r="BW134" s="56"/>
      <c r="BX134" s="485"/>
      <c r="BY134" s="485"/>
      <c r="BZ134" s="56">
        <v>0</v>
      </c>
      <c r="CA134" s="55"/>
      <c r="CB134" s="56"/>
      <c r="CC134" s="485"/>
      <c r="CD134" s="485"/>
      <c r="CE134" s="56">
        <v>0</v>
      </c>
      <c r="CF134" s="55"/>
      <c r="CG134" s="56"/>
      <c r="CH134" s="485"/>
      <c r="CI134" s="485"/>
      <c r="CJ134" s="56">
        <v>0</v>
      </c>
      <c r="CK134" s="55"/>
      <c r="CL134" s="56"/>
      <c r="CM134" s="485"/>
      <c r="CN134" s="485"/>
      <c r="CO134" s="56">
        <v>0</v>
      </c>
      <c r="CP134" s="55"/>
      <c r="CQ134" s="56"/>
      <c r="CR134" s="485"/>
      <c r="CS134" s="485"/>
      <c r="CT134" s="56">
        <v>0</v>
      </c>
      <c r="CU134" s="55"/>
      <c r="CV134" s="56"/>
      <c r="CW134" s="485"/>
      <c r="CX134" s="485"/>
      <c r="CY134" s="56">
        <v>0</v>
      </c>
      <c r="CZ134" s="55"/>
      <c r="DA134" s="56"/>
      <c r="DB134" s="485"/>
      <c r="DC134" s="485"/>
      <c r="DD134" s="56">
        <v>0</v>
      </c>
      <c r="DE134" s="55"/>
      <c r="DF134" s="56"/>
      <c r="DG134" s="485"/>
      <c r="DH134" s="485"/>
      <c r="DI134" s="56">
        <v>0</v>
      </c>
      <c r="DJ134" s="55"/>
      <c r="DK134" s="56"/>
      <c r="DL134" s="485"/>
      <c r="DM134" s="485"/>
      <c r="DN134" s="56">
        <v>0</v>
      </c>
      <c r="DO134" s="55"/>
      <c r="DP134" s="56"/>
      <c r="DQ134" s="485"/>
      <c r="DR134" s="485"/>
      <c r="DS134" s="56">
        <v>0</v>
      </c>
      <c r="DT134" s="55"/>
      <c r="DU134" s="56"/>
      <c r="DV134" s="485"/>
      <c r="DW134" s="485"/>
      <c r="DX134" s="56">
        <v>0</v>
      </c>
      <c r="DY134" s="55"/>
      <c r="DZ134" s="56"/>
      <c r="EA134" s="485"/>
      <c r="EB134" s="485"/>
      <c r="EC134" s="56">
        <v>0</v>
      </c>
      <c r="ED134" s="55"/>
      <c r="EE134" s="56"/>
      <c r="EF134" s="485"/>
      <c r="EG134" s="485"/>
      <c r="EH134" s="56">
        <v>0</v>
      </c>
      <c r="EI134" s="55"/>
      <c r="EJ134" s="56"/>
      <c r="EK134" s="144"/>
    </row>
    <row r="135" spans="4:141" ht="12.75" hidden="1" customHeight="1" x14ac:dyDescent="0.3">
      <c r="D135" s="144" t="s">
        <v>382</v>
      </c>
      <c r="E135" s="400"/>
      <c r="F135" s="420"/>
      <c r="G135" s="121">
        <v>0</v>
      </c>
      <c r="H135" s="120"/>
      <c r="I135" s="56"/>
      <c r="J135" s="485"/>
      <c r="K135" s="494"/>
      <c r="L135" s="121">
        <v>0</v>
      </c>
      <c r="M135" s="120"/>
      <c r="N135" s="56"/>
      <c r="O135" s="485"/>
      <c r="P135" s="494"/>
      <c r="Q135" s="121">
        <v>0</v>
      </c>
      <c r="R135" s="120"/>
      <c r="S135" s="56"/>
      <c r="T135" s="485"/>
      <c r="U135" s="494"/>
      <c r="V135" s="121">
        <v>0</v>
      </c>
      <c r="W135" s="120"/>
      <c r="X135" s="56"/>
      <c r="Y135" s="485"/>
      <c r="Z135" s="494"/>
      <c r="AA135" s="121">
        <v>0</v>
      </c>
      <c r="AB135" s="120"/>
      <c r="AC135" s="56"/>
      <c r="AD135" s="485"/>
      <c r="AE135" s="494"/>
      <c r="AF135" s="121">
        <v>0</v>
      </c>
      <c r="AG135" s="120"/>
      <c r="AH135" s="56"/>
      <c r="AI135" s="485"/>
      <c r="AJ135" s="494"/>
      <c r="AK135" s="121">
        <v>0</v>
      </c>
      <c r="AL135" s="120"/>
      <c r="AM135" s="56"/>
      <c r="AN135" s="485"/>
      <c r="AO135" s="494"/>
      <c r="AP135" s="121">
        <v>0</v>
      </c>
      <c r="AQ135" s="120"/>
      <c r="AR135" s="56"/>
      <c r="AS135" s="485"/>
      <c r="AT135" s="494"/>
      <c r="AU135" s="121">
        <v>0</v>
      </c>
      <c r="AV135" s="120"/>
      <c r="AW135" s="56"/>
      <c r="AX135" s="485"/>
      <c r="AY135" s="494"/>
      <c r="AZ135" s="121">
        <v>0</v>
      </c>
      <c r="BA135" s="120"/>
      <c r="BB135" s="56"/>
      <c r="BC135" s="485"/>
      <c r="BD135" s="494"/>
      <c r="BE135" s="121">
        <v>0</v>
      </c>
      <c r="BF135" s="120"/>
      <c r="BG135" s="56"/>
      <c r="BH135" s="485"/>
      <c r="BI135" s="494"/>
      <c r="BJ135" s="121">
        <v>0</v>
      </c>
      <c r="BK135" s="120"/>
      <c r="BL135" s="56"/>
      <c r="BM135" s="485"/>
      <c r="BN135" s="494"/>
      <c r="BO135" s="121">
        <v>0</v>
      </c>
      <c r="BP135" s="120"/>
      <c r="BQ135" s="56"/>
      <c r="BR135" s="485"/>
      <c r="BS135" s="494"/>
      <c r="BT135" s="121">
        <v>0</v>
      </c>
      <c r="BU135" s="120"/>
      <c r="BV135" s="56"/>
      <c r="BW135" s="56"/>
      <c r="BX135" s="485"/>
      <c r="BY135" s="494"/>
      <c r="BZ135" s="121">
        <v>0</v>
      </c>
      <c r="CA135" s="120"/>
      <c r="CB135" s="56"/>
      <c r="CC135" s="485"/>
      <c r="CD135" s="494"/>
      <c r="CE135" s="121">
        <v>0</v>
      </c>
      <c r="CF135" s="120"/>
      <c r="CG135" s="56"/>
      <c r="CH135" s="485"/>
      <c r="CI135" s="494"/>
      <c r="CJ135" s="121">
        <v>0</v>
      </c>
      <c r="CK135" s="120"/>
      <c r="CL135" s="56"/>
      <c r="CM135" s="485"/>
      <c r="CN135" s="494"/>
      <c r="CO135" s="121">
        <v>0</v>
      </c>
      <c r="CP135" s="120"/>
      <c r="CQ135" s="56"/>
      <c r="CR135" s="485"/>
      <c r="CS135" s="494"/>
      <c r="CT135" s="121">
        <v>0</v>
      </c>
      <c r="CU135" s="120"/>
      <c r="CV135" s="56"/>
      <c r="CW135" s="485"/>
      <c r="CX135" s="494"/>
      <c r="CY135" s="121">
        <v>0</v>
      </c>
      <c r="CZ135" s="120"/>
      <c r="DA135" s="56"/>
      <c r="DB135" s="485"/>
      <c r="DC135" s="494"/>
      <c r="DD135" s="121">
        <v>0</v>
      </c>
      <c r="DE135" s="120"/>
      <c r="DF135" s="56"/>
      <c r="DG135" s="485"/>
      <c r="DH135" s="494"/>
      <c r="DI135" s="121">
        <v>0</v>
      </c>
      <c r="DJ135" s="120"/>
      <c r="DK135" s="56"/>
      <c r="DL135" s="485"/>
      <c r="DM135" s="494"/>
      <c r="DN135" s="121">
        <v>0</v>
      </c>
      <c r="DO135" s="120"/>
      <c r="DP135" s="56"/>
      <c r="DQ135" s="485"/>
      <c r="DR135" s="494"/>
      <c r="DS135" s="121">
        <v>0</v>
      </c>
      <c r="DT135" s="120"/>
      <c r="DU135" s="56"/>
      <c r="DV135" s="485"/>
      <c r="DW135" s="494"/>
      <c r="DX135" s="121">
        <v>0</v>
      </c>
      <c r="DY135" s="120"/>
      <c r="DZ135" s="56"/>
      <c r="EA135" s="485"/>
      <c r="EB135" s="494"/>
      <c r="EC135" s="121">
        <v>0</v>
      </c>
      <c r="ED135" s="120"/>
      <c r="EE135" s="56"/>
      <c r="EF135" s="485"/>
      <c r="EG135" s="494"/>
      <c r="EH135" s="121">
        <v>0</v>
      </c>
      <c r="EI135" s="120"/>
      <c r="EJ135" s="56"/>
      <c r="EK135" s="144"/>
    </row>
    <row r="136" spans="4:141" ht="12.75" hidden="1" customHeight="1" x14ac:dyDescent="0.3">
      <c r="D136" s="144"/>
      <c r="E136" s="400"/>
      <c r="G136" s="56"/>
      <c r="H136" s="56"/>
      <c r="I136" s="56"/>
      <c r="J136" s="485"/>
      <c r="K136" s="56"/>
      <c r="L136" s="56"/>
      <c r="M136" s="56"/>
      <c r="N136" s="56"/>
      <c r="O136" s="485"/>
      <c r="P136" s="56"/>
      <c r="Q136" s="56"/>
      <c r="R136" s="56"/>
      <c r="S136" s="56"/>
      <c r="T136" s="485"/>
      <c r="U136" s="56"/>
      <c r="V136" s="56"/>
      <c r="W136" s="56"/>
      <c r="X136" s="56"/>
      <c r="Y136" s="485"/>
      <c r="Z136" s="56"/>
      <c r="AA136" s="56"/>
      <c r="AB136" s="56"/>
      <c r="AC136" s="56"/>
      <c r="AD136" s="485"/>
      <c r="AE136" s="56"/>
      <c r="AF136" s="56"/>
      <c r="AG136" s="56"/>
      <c r="AH136" s="56"/>
      <c r="AI136" s="485"/>
      <c r="AJ136" s="56"/>
      <c r="AK136" s="56"/>
      <c r="AL136" s="56"/>
      <c r="AM136" s="56"/>
      <c r="AN136" s="485"/>
      <c r="AO136" s="56"/>
      <c r="AP136" s="56"/>
      <c r="AQ136" s="56"/>
      <c r="AR136" s="56"/>
      <c r="AS136" s="485"/>
      <c r="AT136" s="56"/>
      <c r="AU136" s="56"/>
      <c r="AV136" s="56"/>
      <c r="AW136" s="56"/>
      <c r="AX136" s="485"/>
      <c r="AY136" s="56"/>
      <c r="AZ136" s="56"/>
      <c r="BA136" s="56"/>
      <c r="BB136" s="56"/>
      <c r="BC136" s="485"/>
      <c r="BD136" s="56"/>
      <c r="BE136" s="56"/>
      <c r="BF136" s="56"/>
      <c r="BG136" s="56"/>
      <c r="BH136" s="485"/>
      <c r="BI136" s="56"/>
      <c r="BJ136" s="56"/>
      <c r="BK136" s="56"/>
      <c r="BL136" s="56"/>
      <c r="BM136" s="485"/>
      <c r="BN136" s="56"/>
      <c r="BO136" s="56"/>
      <c r="BP136" s="56"/>
      <c r="BQ136" s="56"/>
      <c r="BR136" s="485"/>
      <c r="BS136" s="56"/>
      <c r="BT136" s="56"/>
      <c r="BU136" s="56"/>
      <c r="BV136" s="56"/>
      <c r="BW136" s="56"/>
      <c r="BX136" s="485"/>
      <c r="BY136" s="56"/>
      <c r="BZ136" s="56"/>
      <c r="CA136" s="56"/>
      <c r="CB136" s="56"/>
      <c r="CC136" s="485"/>
      <c r="CD136" s="56"/>
      <c r="CE136" s="56"/>
      <c r="CF136" s="56"/>
      <c r="CG136" s="56"/>
      <c r="CH136" s="485"/>
      <c r="CI136" s="56"/>
      <c r="CJ136" s="56"/>
      <c r="CK136" s="56"/>
      <c r="CL136" s="56"/>
      <c r="CM136" s="485"/>
      <c r="CN136" s="56"/>
      <c r="CO136" s="56"/>
      <c r="CP136" s="56"/>
      <c r="CQ136" s="56"/>
      <c r="CR136" s="485"/>
      <c r="CS136" s="56"/>
      <c r="CT136" s="56"/>
      <c r="CU136" s="56"/>
      <c r="CV136" s="56"/>
      <c r="CW136" s="485"/>
      <c r="CX136" s="56"/>
      <c r="CY136" s="56"/>
      <c r="CZ136" s="56"/>
      <c r="DA136" s="56"/>
      <c r="DB136" s="485"/>
      <c r="DC136" s="56"/>
      <c r="DD136" s="56"/>
      <c r="DE136" s="56"/>
      <c r="DF136" s="56"/>
      <c r="DG136" s="485"/>
      <c r="DH136" s="56"/>
      <c r="DI136" s="56"/>
      <c r="DJ136" s="56"/>
      <c r="DK136" s="56"/>
      <c r="DL136" s="485"/>
      <c r="DM136" s="56"/>
      <c r="DN136" s="56"/>
      <c r="DO136" s="56"/>
      <c r="DP136" s="56"/>
      <c r="DQ136" s="485"/>
      <c r="DR136" s="56"/>
      <c r="DS136" s="56"/>
      <c r="DT136" s="56"/>
      <c r="DU136" s="56"/>
      <c r="DV136" s="485"/>
      <c r="DW136" s="56"/>
      <c r="DX136" s="56"/>
      <c r="DY136" s="56"/>
      <c r="DZ136" s="56"/>
      <c r="EA136" s="485"/>
      <c r="EB136" s="56"/>
      <c r="EC136" s="56"/>
      <c r="ED136" s="56"/>
      <c r="EE136" s="56"/>
      <c r="EF136" s="485"/>
      <c r="EG136" s="56"/>
      <c r="EH136" s="56"/>
      <c r="EI136" s="56"/>
      <c r="EJ136" s="56"/>
      <c r="EK136" s="144"/>
    </row>
    <row r="137" spans="4:141" ht="12.75" hidden="1" customHeight="1" x14ac:dyDescent="0.3">
      <c r="D137" s="144" t="s">
        <v>505</v>
      </c>
      <c r="E137" s="400"/>
      <c r="G137" s="56">
        <v>0</v>
      </c>
      <c r="H137" s="56"/>
      <c r="I137" s="56"/>
      <c r="J137" s="485"/>
      <c r="K137" s="56"/>
      <c r="L137" s="56">
        <v>0</v>
      </c>
      <c r="M137" s="56"/>
      <c r="N137" s="56"/>
      <c r="O137" s="485"/>
      <c r="P137" s="56"/>
      <c r="Q137" s="56">
        <v>0</v>
      </c>
      <c r="R137" s="56"/>
      <c r="S137" s="56"/>
      <c r="T137" s="485"/>
      <c r="U137" s="56"/>
      <c r="V137" s="56">
        <v>0</v>
      </c>
      <c r="W137" s="56"/>
      <c r="X137" s="56"/>
      <c r="Y137" s="485"/>
      <c r="Z137" s="56"/>
      <c r="AA137" s="56">
        <v>0</v>
      </c>
      <c r="AB137" s="56"/>
      <c r="AC137" s="56"/>
      <c r="AD137" s="485"/>
      <c r="AE137" s="56"/>
      <c r="AF137" s="56">
        <v>0</v>
      </c>
      <c r="AG137" s="56"/>
      <c r="AH137" s="56"/>
      <c r="AI137" s="485"/>
      <c r="AJ137" s="56"/>
      <c r="AK137" s="56">
        <v>0</v>
      </c>
      <c r="AL137" s="56"/>
      <c r="AM137" s="56"/>
      <c r="AN137" s="485"/>
      <c r="AO137" s="56"/>
      <c r="AP137" s="56">
        <v>0</v>
      </c>
      <c r="AQ137" s="56"/>
      <c r="AR137" s="56"/>
      <c r="AS137" s="485"/>
      <c r="AT137" s="56"/>
      <c r="AU137" s="56">
        <v>0</v>
      </c>
      <c r="AV137" s="56"/>
      <c r="AW137" s="56"/>
      <c r="AX137" s="485"/>
      <c r="AY137" s="56"/>
      <c r="AZ137" s="56">
        <v>0</v>
      </c>
      <c r="BA137" s="56"/>
      <c r="BB137" s="56"/>
      <c r="BC137" s="485"/>
      <c r="BD137" s="56"/>
      <c r="BE137" s="56">
        <v>0</v>
      </c>
      <c r="BF137" s="56"/>
      <c r="BG137" s="56"/>
      <c r="BH137" s="485"/>
      <c r="BI137" s="56"/>
      <c r="BJ137" s="56">
        <v>0</v>
      </c>
      <c r="BK137" s="56"/>
      <c r="BL137" s="56"/>
      <c r="BM137" s="485"/>
      <c r="BN137" s="56"/>
      <c r="BO137" s="56">
        <v>0</v>
      </c>
      <c r="BP137" s="56"/>
      <c r="BQ137" s="56"/>
      <c r="BR137" s="485"/>
      <c r="BS137" s="56"/>
      <c r="BT137" s="56">
        <v>0</v>
      </c>
      <c r="BU137" s="56"/>
      <c r="BV137" s="56"/>
      <c r="BW137" s="56"/>
      <c r="BX137" s="485"/>
      <c r="BY137" s="56"/>
      <c r="BZ137" s="56">
        <v>0</v>
      </c>
      <c r="CA137" s="56"/>
      <c r="CB137" s="56"/>
      <c r="CC137" s="485"/>
      <c r="CD137" s="56"/>
      <c r="CE137" s="56">
        <v>0</v>
      </c>
      <c r="CF137" s="56"/>
      <c r="CG137" s="56"/>
      <c r="CH137" s="485"/>
      <c r="CI137" s="56"/>
      <c r="CJ137" s="56">
        <v>0</v>
      </c>
      <c r="CK137" s="56"/>
      <c r="CL137" s="56"/>
      <c r="CM137" s="485"/>
      <c r="CN137" s="56"/>
      <c r="CO137" s="56">
        <v>0</v>
      </c>
      <c r="CP137" s="56"/>
      <c r="CQ137" s="56"/>
      <c r="CR137" s="485"/>
      <c r="CS137" s="56"/>
      <c r="CT137" s="56">
        <v>0</v>
      </c>
      <c r="CU137" s="56"/>
      <c r="CV137" s="56"/>
      <c r="CW137" s="485"/>
      <c r="CX137" s="56"/>
      <c r="CY137" s="56">
        <v>0</v>
      </c>
      <c r="CZ137" s="56"/>
      <c r="DA137" s="56"/>
      <c r="DB137" s="485"/>
      <c r="DC137" s="56"/>
      <c r="DD137" s="56">
        <v>0</v>
      </c>
      <c r="DE137" s="56"/>
      <c r="DF137" s="56"/>
      <c r="DG137" s="485"/>
      <c r="DH137" s="56"/>
      <c r="DI137" s="56">
        <v>0</v>
      </c>
      <c r="DJ137" s="56"/>
      <c r="DK137" s="56"/>
      <c r="DL137" s="485"/>
      <c r="DM137" s="56"/>
      <c r="DN137" s="56">
        <v>0</v>
      </c>
      <c r="DO137" s="56"/>
      <c r="DP137" s="56"/>
      <c r="DQ137" s="485"/>
      <c r="DR137" s="56"/>
      <c r="DS137" s="56">
        <v>0</v>
      </c>
      <c r="DT137" s="56"/>
      <c r="DU137" s="56"/>
      <c r="DV137" s="485"/>
      <c r="DW137" s="56"/>
      <c r="DX137" s="56">
        <v>0</v>
      </c>
      <c r="DY137" s="56"/>
      <c r="DZ137" s="56"/>
      <c r="EA137" s="485"/>
      <c r="EB137" s="56"/>
      <c r="EC137" s="56">
        <v>0</v>
      </c>
      <c r="ED137" s="56"/>
      <c r="EE137" s="56"/>
      <c r="EF137" s="485"/>
      <c r="EG137" s="56"/>
      <c r="EH137" s="56">
        <v>0</v>
      </c>
      <c r="EI137" s="56"/>
      <c r="EJ137" s="56"/>
      <c r="EK137" s="144"/>
    </row>
    <row r="138" spans="4:141" ht="12.75" hidden="1" customHeight="1" x14ac:dyDescent="0.3">
      <c r="D138" s="144" t="s">
        <v>362</v>
      </c>
      <c r="E138" s="400"/>
      <c r="F138" s="406"/>
      <c r="G138" s="483">
        <v>0</v>
      </c>
      <c r="H138" s="484"/>
      <c r="I138" s="56"/>
      <c r="J138" s="485"/>
      <c r="K138" s="486"/>
      <c r="L138" s="483">
        <v>0</v>
      </c>
      <c r="M138" s="484"/>
      <c r="N138" s="56"/>
      <c r="O138" s="485"/>
      <c r="P138" s="486"/>
      <c r="Q138" s="483">
        <v>0</v>
      </c>
      <c r="R138" s="484"/>
      <c r="S138" s="56"/>
      <c r="T138" s="485"/>
      <c r="U138" s="486"/>
      <c r="V138" s="483">
        <v>0</v>
      </c>
      <c r="W138" s="484"/>
      <c r="X138" s="56"/>
      <c r="Y138" s="485"/>
      <c r="Z138" s="486"/>
      <c r="AA138" s="483">
        <v>0</v>
      </c>
      <c r="AB138" s="484"/>
      <c r="AC138" s="56"/>
      <c r="AD138" s="485"/>
      <c r="AE138" s="486"/>
      <c r="AF138" s="483">
        <v>0</v>
      </c>
      <c r="AG138" s="484"/>
      <c r="AH138" s="56"/>
      <c r="AI138" s="485"/>
      <c r="AJ138" s="486"/>
      <c r="AK138" s="483">
        <v>0</v>
      </c>
      <c r="AL138" s="484"/>
      <c r="AM138" s="56"/>
      <c r="AN138" s="485"/>
      <c r="AO138" s="486"/>
      <c r="AP138" s="483">
        <v>0</v>
      </c>
      <c r="AQ138" s="484"/>
      <c r="AR138" s="56"/>
      <c r="AS138" s="485"/>
      <c r="AT138" s="486"/>
      <c r="AU138" s="483">
        <v>0</v>
      </c>
      <c r="AV138" s="484"/>
      <c r="AW138" s="56"/>
      <c r="AX138" s="485"/>
      <c r="AY138" s="486"/>
      <c r="AZ138" s="483">
        <v>0</v>
      </c>
      <c r="BA138" s="484"/>
      <c r="BB138" s="56"/>
      <c r="BC138" s="485"/>
      <c r="BD138" s="486"/>
      <c r="BE138" s="483">
        <v>0</v>
      </c>
      <c r="BF138" s="484"/>
      <c r="BG138" s="56"/>
      <c r="BH138" s="485"/>
      <c r="BI138" s="486"/>
      <c r="BJ138" s="483">
        <v>0</v>
      </c>
      <c r="BK138" s="484"/>
      <c r="BL138" s="56"/>
      <c r="BM138" s="485"/>
      <c r="BN138" s="486"/>
      <c r="BO138" s="483">
        <v>0</v>
      </c>
      <c r="BP138" s="484"/>
      <c r="BQ138" s="56"/>
      <c r="BR138" s="485"/>
      <c r="BS138" s="486"/>
      <c r="BT138" s="483">
        <v>0</v>
      </c>
      <c r="BU138" s="484"/>
      <c r="BV138" s="56"/>
      <c r="BW138" s="56"/>
      <c r="BX138" s="485"/>
      <c r="BY138" s="486"/>
      <c r="BZ138" s="483">
        <v>0</v>
      </c>
      <c r="CA138" s="484"/>
      <c r="CB138" s="56"/>
      <c r="CC138" s="485"/>
      <c r="CD138" s="486"/>
      <c r="CE138" s="483">
        <v>0</v>
      </c>
      <c r="CF138" s="484"/>
      <c r="CG138" s="56"/>
      <c r="CH138" s="485"/>
      <c r="CI138" s="486"/>
      <c r="CJ138" s="483">
        <v>0</v>
      </c>
      <c r="CK138" s="484"/>
      <c r="CL138" s="56"/>
      <c r="CM138" s="485"/>
      <c r="CN138" s="486"/>
      <c r="CO138" s="483">
        <v>0</v>
      </c>
      <c r="CP138" s="484"/>
      <c r="CQ138" s="56"/>
      <c r="CR138" s="485"/>
      <c r="CS138" s="486"/>
      <c r="CT138" s="483">
        <v>0</v>
      </c>
      <c r="CU138" s="484"/>
      <c r="CV138" s="56"/>
      <c r="CW138" s="485"/>
      <c r="CX138" s="486"/>
      <c r="CY138" s="483">
        <v>0</v>
      </c>
      <c r="CZ138" s="484"/>
      <c r="DA138" s="56"/>
      <c r="DB138" s="485"/>
      <c r="DC138" s="486"/>
      <c r="DD138" s="483">
        <v>0</v>
      </c>
      <c r="DE138" s="484"/>
      <c r="DF138" s="56"/>
      <c r="DG138" s="485"/>
      <c r="DH138" s="486"/>
      <c r="DI138" s="483">
        <v>0</v>
      </c>
      <c r="DJ138" s="484"/>
      <c r="DK138" s="56"/>
      <c r="DL138" s="485"/>
      <c r="DM138" s="486"/>
      <c r="DN138" s="483">
        <v>0</v>
      </c>
      <c r="DO138" s="484"/>
      <c r="DP138" s="56"/>
      <c r="DQ138" s="485"/>
      <c r="DR138" s="486"/>
      <c r="DS138" s="483">
        <v>0</v>
      </c>
      <c r="DT138" s="484"/>
      <c r="DU138" s="56"/>
      <c r="DV138" s="485"/>
      <c r="DW138" s="486"/>
      <c r="DX138" s="483">
        <v>0</v>
      </c>
      <c r="DY138" s="484"/>
      <c r="DZ138" s="56"/>
      <c r="EA138" s="485"/>
      <c r="EB138" s="486"/>
      <c r="EC138" s="483">
        <v>0</v>
      </c>
      <c r="ED138" s="484"/>
      <c r="EE138" s="56"/>
      <c r="EF138" s="485"/>
      <c r="EG138" s="486"/>
      <c r="EH138" s="483">
        <v>0</v>
      </c>
      <c r="EI138" s="484"/>
      <c r="EJ138" s="56"/>
      <c r="EK138" s="144"/>
    </row>
    <row r="139" spans="4:141" ht="12.75" hidden="1" customHeight="1" x14ac:dyDescent="0.3">
      <c r="D139" s="144" t="s">
        <v>365</v>
      </c>
      <c r="E139" s="400"/>
      <c r="F139" s="400"/>
      <c r="G139" s="56">
        <v>0</v>
      </c>
      <c r="H139" s="55"/>
      <c r="I139" s="56"/>
      <c r="J139" s="485"/>
      <c r="K139" s="485"/>
      <c r="L139" s="56">
        <v>0</v>
      </c>
      <c r="M139" s="55"/>
      <c r="N139" s="56"/>
      <c r="O139" s="485"/>
      <c r="P139" s="485"/>
      <c r="Q139" s="56">
        <v>0</v>
      </c>
      <c r="R139" s="55"/>
      <c r="S139" s="56"/>
      <c r="T139" s="485"/>
      <c r="U139" s="485"/>
      <c r="V139" s="56">
        <v>0</v>
      </c>
      <c r="W139" s="55"/>
      <c r="X139" s="56"/>
      <c r="Y139" s="485"/>
      <c r="Z139" s="485"/>
      <c r="AA139" s="56">
        <v>0</v>
      </c>
      <c r="AB139" s="55"/>
      <c r="AC139" s="56"/>
      <c r="AD139" s="485"/>
      <c r="AE139" s="485"/>
      <c r="AF139" s="56">
        <v>0</v>
      </c>
      <c r="AG139" s="55"/>
      <c r="AH139" s="56"/>
      <c r="AI139" s="485"/>
      <c r="AJ139" s="485"/>
      <c r="AK139" s="56">
        <v>0</v>
      </c>
      <c r="AL139" s="55"/>
      <c r="AM139" s="56"/>
      <c r="AN139" s="485"/>
      <c r="AO139" s="485"/>
      <c r="AP139" s="56">
        <v>0</v>
      </c>
      <c r="AQ139" s="55"/>
      <c r="AR139" s="56"/>
      <c r="AS139" s="485"/>
      <c r="AT139" s="485"/>
      <c r="AU139" s="56">
        <v>0</v>
      </c>
      <c r="AV139" s="55"/>
      <c r="AW139" s="56"/>
      <c r="AX139" s="485"/>
      <c r="AY139" s="485"/>
      <c r="AZ139" s="56">
        <v>0</v>
      </c>
      <c r="BA139" s="55"/>
      <c r="BB139" s="56"/>
      <c r="BC139" s="485"/>
      <c r="BD139" s="485"/>
      <c r="BE139" s="56">
        <v>0</v>
      </c>
      <c r="BF139" s="55"/>
      <c r="BG139" s="56"/>
      <c r="BH139" s="485"/>
      <c r="BI139" s="485"/>
      <c r="BJ139" s="56">
        <v>0</v>
      </c>
      <c r="BK139" s="55"/>
      <c r="BL139" s="56"/>
      <c r="BM139" s="485"/>
      <c r="BN139" s="485"/>
      <c r="BO139" s="56">
        <v>0</v>
      </c>
      <c r="BP139" s="55"/>
      <c r="BQ139" s="56"/>
      <c r="BR139" s="485"/>
      <c r="BS139" s="485"/>
      <c r="BT139" s="56">
        <v>0</v>
      </c>
      <c r="BU139" s="55"/>
      <c r="BV139" s="56"/>
      <c r="BW139" s="56"/>
      <c r="BX139" s="485"/>
      <c r="BY139" s="485"/>
      <c r="BZ139" s="56">
        <v>0</v>
      </c>
      <c r="CA139" s="55"/>
      <c r="CB139" s="56"/>
      <c r="CC139" s="485"/>
      <c r="CD139" s="485"/>
      <c r="CE139" s="56">
        <v>0</v>
      </c>
      <c r="CF139" s="55"/>
      <c r="CG139" s="56"/>
      <c r="CH139" s="485"/>
      <c r="CI139" s="485"/>
      <c r="CJ139" s="56">
        <v>0</v>
      </c>
      <c r="CK139" s="55"/>
      <c r="CL139" s="56"/>
      <c r="CM139" s="485"/>
      <c r="CN139" s="485"/>
      <c r="CO139" s="56">
        <v>0</v>
      </c>
      <c r="CP139" s="55"/>
      <c r="CQ139" s="56"/>
      <c r="CR139" s="485"/>
      <c r="CS139" s="485"/>
      <c r="CT139" s="56">
        <v>0</v>
      </c>
      <c r="CU139" s="55"/>
      <c r="CV139" s="56"/>
      <c r="CW139" s="485"/>
      <c r="CX139" s="485"/>
      <c r="CY139" s="56">
        <v>0</v>
      </c>
      <c r="CZ139" s="55"/>
      <c r="DA139" s="56"/>
      <c r="DB139" s="485"/>
      <c r="DC139" s="485"/>
      <c r="DD139" s="56">
        <v>0</v>
      </c>
      <c r="DE139" s="55"/>
      <c r="DF139" s="56"/>
      <c r="DG139" s="485"/>
      <c r="DH139" s="485"/>
      <c r="DI139" s="56">
        <v>0</v>
      </c>
      <c r="DJ139" s="55"/>
      <c r="DK139" s="56"/>
      <c r="DL139" s="485"/>
      <c r="DM139" s="485"/>
      <c r="DN139" s="56">
        <v>0</v>
      </c>
      <c r="DO139" s="55"/>
      <c r="DP139" s="56"/>
      <c r="DQ139" s="485"/>
      <c r="DR139" s="485"/>
      <c r="DS139" s="56">
        <v>0</v>
      </c>
      <c r="DT139" s="55"/>
      <c r="DU139" s="56"/>
      <c r="DV139" s="485"/>
      <c r="DW139" s="485"/>
      <c r="DX139" s="56">
        <v>0</v>
      </c>
      <c r="DY139" s="55"/>
      <c r="DZ139" s="56"/>
      <c r="EA139" s="485"/>
      <c r="EB139" s="485"/>
      <c r="EC139" s="56">
        <v>0</v>
      </c>
      <c r="ED139" s="55"/>
      <c r="EE139" s="56"/>
      <c r="EF139" s="485"/>
      <c r="EG139" s="485"/>
      <c r="EH139" s="56">
        <v>0</v>
      </c>
      <c r="EI139" s="55"/>
      <c r="EJ139" s="56"/>
      <c r="EK139" s="144"/>
    </row>
    <row r="140" spans="4:141" ht="12.75" hidden="1" customHeight="1" x14ac:dyDescent="0.3">
      <c r="D140" s="144" t="s">
        <v>382</v>
      </c>
      <c r="E140" s="400"/>
      <c r="F140" s="420"/>
      <c r="G140" s="121">
        <v>0</v>
      </c>
      <c r="H140" s="120"/>
      <c r="I140" s="56"/>
      <c r="J140" s="485"/>
      <c r="K140" s="494"/>
      <c r="L140" s="121">
        <v>0</v>
      </c>
      <c r="M140" s="120"/>
      <c r="N140" s="56"/>
      <c r="O140" s="485"/>
      <c r="P140" s="494"/>
      <c r="Q140" s="121">
        <v>0</v>
      </c>
      <c r="R140" s="120"/>
      <c r="S140" s="56"/>
      <c r="T140" s="485"/>
      <c r="U140" s="494"/>
      <c r="V140" s="121">
        <v>0</v>
      </c>
      <c r="W140" s="120"/>
      <c r="X140" s="56"/>
      <c r="Y140" s="485"/>
      <c r="Z140" s="494"/>
      <c r="AA140" s="121">
        <v>0</v>
      </c>
      <c r="AB140" s="120"/>
      <c r="AC140" s="56"/>
      <c r="AD140" s="485"/>
      <c r="AE140" s="494"/>
      <c r="AF140" s="121">
        <v>0</v>
      </c>
      <c r="AG140" s="120"/>
      <c r="AH140" s="56"/>
      <c r="AI140" s="485"/>
      <c r="AJ140" s="494"/>
      <c r="AK140" s="121">
        <v>0</v>
      </c>
      <c r="AL140" s="120"/>
      <c r="AM140" s="56"/>
      <c r="AN140" s="485"/>
      <c r="AO140" s="494"/>
      <c r="AP140" s="121">
        <v>0</v>
      </c>
      <c r="AQ140" s="120"/>
      <c r="AR140" s="56"/>
      <c r="AS140" s="485"/>
      <c r="AT140" s="494"/>
      <c r="AU140" s="121">
        <v>0</v>
      </c>
      <c r="AV140" s="120"/>
      <c r="AW140" s="56"/>
      <c r="AX140" s="485"/>
      <c r="AY140" s="494"/>
      <c r="AZ140" s="121">
        <v>0</v>
      </c>
      <c r="BA140" s="120"/>
      <c r="BB140" s="56"/>
      <c r="BC140" s="485"/>
      <c r="BD140" s="494"/>
      <c r="BE140" s="121">
        <v>0</v>
      </c>
      <c r="BF140" s="120"/>
      <c r="BG140" s="56"/>
      <c r="BH140" s="485"/>
      <c r="BI140" s="494"/>
      <c r="BJ140" s="121">
        <v>0</v>
      </c>
      <c r="BK140" s="120"/>
      <c r="BL140" s="56"/>
      <c r="BM140" s="485"/>
      <c r="BN140" s="494"/>
      <c r="BO140" s="121">
        <v>0</v>
      </c>
      <c r="BP140" s="120"/>
      <c r="BQ140" s="56"/>
      <c r="BR140" s="485"/>
      <c r="BS140" s="494"/>
      <c r="BT140" s="121">
        <v>0</v>
      </c>
      <c r="BU140" s="120"/>
      <c r="BV140" s="56"/>
      <c r="BW140" s="56"/>
      <c r="BX140" s="485"/>
      <c r="BY140" s="494"/>
      <c r="BZ140" s="121">
        <v>0</v>
      </c>
      <c r="CA140" s="120"/>
      <c r="CB140" s="56"/>
      <c r="CC140" s="485"/>
      <c r="CD140" s="494"/>
      <c r="CE140" s="121">
        <v>0</v>
      </c>
      <c r="CF140" s="120"/>
      <c r="CG140" s="56"/>
      <c r="CH140" s="485"/>
      <c r="CI140" s="494"/>
      <c r="CJ140" s="121">
        <v>0</v>
      </c>
      <c r="CK140" s="120"/>
      <c r="CL140" s="56"/>
      <c r="CM140" s="485"/>
      <c r="CN140" s="494"/>
      <c r="CO140" s="121">
        <v>0</v>
      </c>
      <c r="CP140" s="120"/>
      <c r="CQ140" s="56"/>
      <c r="CR140" s="485"/>
      <c r="CS140" s="494"/>
      <c r="CT140" s="121">
        <v>0</v>
      </c>
      <c r="CU140" s="120"/>
      <c r="CV140" s="56"/>
      <c r="CW140" s="485"/>
      <c r="CX140" s="494"/>
      <c r="CY140" s="121">
        <v>0</v>
      </c>
      <c r="CZ140" s="120"/>
      <c r="DA140" s="56"/>
      <c r="DB140" s="485"/>
      <c r="DC140" s="494"/>
      <c r="DD140" s="121">
        <v>0</v>
      </c>
      <c r="DE140" s="120"/>
      <c r="DF140" s="56"/>
      <c r="DG140" s="485"/>
      <c r="DH140" s="494"/>
      <c r="DI140" s="121">
        <v>0</v>
      </c>
      <c r="DJ140" s="120"/>
      <c r="DK140" s="56"/>
      <c r="DL140" s="485"/>
      <c r="DM140" s="494"/>
      <c r="DN140" s="121">
        <v>0</v>
      </c>
      <c r="DO140" s="120"/>
      <c r="DP140" s="56"/>
      <c r="DQ140" s="485"/>
      <c r="DR140" s="494"/>
      <c r="DS140" s="121">
        <v>0</v>
      </c>
      <c r="DT140" s="120"/>
      <c r="DU140" s="56"/>
      <c r="DV140" s="485"/>
      <c r="DW140" s="494"/>
      <c r="DX140" s="121">
        <v>0</v>
      </c>
      <c r="DY140" s="120"/>
      <c r="DZ140" s="56"/>
      <c r="EA140" s="485"/>
      <c r="EB140" s="494"/>
      <c r="EC140" s="121">
        <v>0</v>
      </c>
      <c r="ED140" s="120"/>
      <c r="EE140" s="56"/>
      <c r="EF140" s="485"/>
      <c r="EG140" s="494"/>
      <c r="EH140" s="121">
        <v>0</v>
      </c>
      <c r="EI140" s="120"/>
      <c r="EJ140" s="56"/>
      <c r="EK140" s="144"/>
    </row>
    <row r="141" spans="4:141" ht="12.75" hidden="1" customHeight="1" x14ac:dyDescent="0.3">
      <c r="D141" s="144"/>
      <c r="E141" s="400"/>
      <c r="G141" s="56"/>
      <c r="H141" s="56"/>
      <c r="I141" s="56"/>
      <c r="J141" s="485"/>
      <c r="K141" s="56"/>
      <c r="L141" s="56"/>
      <c r="M141" s="56"/>
      <c r="N141" s="56"/>
      <c r="O141" s="485"/>
      <c r="P141" s="56"/>
      <c r="Q141" s="56"/>
      <c r="R141" s="56"/>
      <c r="S141" s="56"/>
      <c r="T141" s="485"/>
      <c r="U141" s="56"/>
      <c r="V141" s="56"/>
      <c r="W141" s="56"/>
      <c r="X141" s="56"/>
      <c r="Y141" s="485"/>
      <c r="Z141" s="56"/>
      <c r="AA141" s="56"/>
      <c r="AB141" s="56"/>
      <c r="AC141" s="56"/>
      <c r="AD141" s="485"/>
      <c r="AE141" s="56"/>
      <c r="AF141" s="56"/>
      <c r="AG141" s="56"/>
      <c r="AH141" s="56"/>
      <c r="AI141" s="485"/>
      <c r="AJ141" s="56"/>
      <c r="AK141" s="56"/>
      <c r="AL141" s="56"/>
      <c r="AM141" s="56"/>
      <c r="AN141" s="485"/>
      <c r="AO141" s="56"/>
      <c r="AP141" s="56"/>
      <c r="AQ141" s="56"/>
      <c r="AR141" s="56"/>
      <c r="AS141" s="485"/>
      <c r="AT141" s="56"/>
      <c r="AU141" s="56"/>
      <c r="AV141" s="56"/>
      <c r="AW141" s="56"/>
      <c r="AX141" s="485"/>
      <c r="AY141" s="56"/>
      <c r="AZ141" s="56"/>
      <c r="BA141" s="56"/>
      <c r="BB141" s="56"/>
      <c r="BC141" s="485"/>
      <c r="BD141" s="56"/>
      <c r="BE141" s="56"/>
      <c r="BF141" s="56"/>
      <c r="BG141" s="56"/>
      <c r="BH141" s="485"/>
      <c r="BI141" s="56"/>
      <c r="BJ141" s="56"/>
      <c r="BK141" s="56"/>
      <c r="BL141" s="56"/>
      <c r="BM141" s="485"/>
      <c r="BN141" s="56"/>
      <c r="BO141" s="56"/>
      <c r="BP141" s="56"/>
      <c r="BQ141" s="56"/>
      <c r="BR141" s="485"/>
      <c r="BS141" s="56"/>
      <c r="BT141" s="56"/>
      <c r="BU141" s="56"/>
      <c r="BV141" s="56"/>
      <c r="BW141" s="56"/>
      <c r="BX141" s="485"/>
      <c r="BY141" s="56"/>
      <c r="BZ141" s="56"/>
      <c r="CA141" s="56"/>
      <c r="CB141" s="56"/>
      <c r="CC141" s="485"/>
      <c r="CD141" s="56"/>
      <c r="CE141" s="56"/>
      <c r="CF141" s="56"/>
      <c r="CG141" s="56"/>
      <c r="CH141" s="485"/>
      <c r="CI141" s="56"/>
      <c r="CJ141" s="56"/>
      <c r="CK141" s="56"/>
      <c r="CL141" s="56"/>
      <c r="CM141" s="485"/>
      <c r="CN141" s="56"/>
      <c r="CO141" s="56"/>
      <c r="CP141" s="56"/>
      <c r="CQ141" s="56"/>
      <c r="CR141" s="485"/>
      <c r="CS141" s="56"/>
      <c r="CT141" s="56"/>
      <c r="CU141" s="56"/>
      <c r="CV141" s="56"/>
      <c r="CW141" s="485"/>
      <c r="CX141" s="56"/>
      <c r="CY141" s="56"/>
      <c r="CZ141" s="56"/>
      <c r="DA141" s="56"/>
      <c r="DB141" s="485"/>
      <c r="DC141" s="56"/>
      <c r="DD141" s="56"/>
      <c r="DE141" s="56"/>
      <c r="DF141" s="56"/>
      <c r="DG141" s="485"/>
      <c r="DH141" s="56"/>
      <c r="DI141" s="56"/>
      <c r="DJ141" s="56"/>
      <c r="DK141" s="56"/>
      <c r="DL141" s="485"/>
      <c r="DM141" s="56"/>
      <c r="DN141" s="56"/>
      <c r="DO141" s="56"/>
      <c r="DP141" s="56"/>
      <c r="DQ141" s="485"/>
      <c r="DR141" s="56"/>
      <c r="DS141" s="56"/>
      <c r="DT141" s="56"/>
      <c r="DU141" s="56"/>
      <c r="DV141" s="485"/>
      <c r="DW141" s="56"/>
      <c r="DX141" s="56"/>
      <c r="DY141" s="56"/>
      <c r="DZ141" s="56"/>
      <c r="EA141" s="485"/>
      <c r="EB141" s="56"/>
      <c r="EC141" s="56"/>
      <c r="ED141" s="56"/>
      <c r="EE141" s="56"/>
      <c r="EF141" s="485"/>
      <c r="EG141" s="56"/>
      <c r="EH141" s="56"/>
      <c r="EI141" s="56"/>
      <c r="EJ141" s="56"/>
      <c r="EK141" s="144"/>
    </row>
    <row r="142" spans="4:141" ht="12.75" hidden="1" customHeight="1" x14ac:dyDescent="0.3">
      <c r="D142" s="144" t="s">
        <v>506</v>
      </c>
      <c r="E142" s="400"/>
      <c r="G142" s="56">
        <v>0</v>
      </c>
      <c r="H142" s="56"/>
      <c r="I142" s="56"/>
      <c r="J142" s="485"/>
      <c r="K142" s="56"/>
      <c r="L142" s="56">
        <v>0</v>
      </c>
      <c r="M142" s="56"/>
      <c r="N142" s="56"/>
      <c r="O142" s="485"/>
      <c r="P142" s="56"/>
      <c r="Q142" s="56">
        <v>0</v>
      </c>
      <c r="R142" s="56"/>
      <c r="S142" s="56"/>
      <c r="T142" s="485"/>
      <c r="U142" s="56"/>
      <c r="V142" s="56">
        <v>0</v>
      </c>
      <c r="W142" s="56"/>
      <c r="X142" s="56"/>
      <c r="Y142" s="485"/>
      <c r="Z142" s="56"/>
      <c r="AA142" s="56">
        <v>0</v>
      </c>
      <c r="AB142" s="56"/>
      <c r="AC142" s="56"/>
      <c r="AD142" s="485"/>
      <c r="AE142" s="56"/>
      <c r="AF142" s="56">
        <v>0</v>
      </c>
      <c r="AG142" s="56"/>
      <c r="AH142" s="56"/>
      <c r="AI142" s="485"/>
      <c r="AJ142" s="56"/>
      <c r="AK142" s="56">
        <v>0</v>
      </c>
      <c r="AL142" s="56"/>
      <c r="AM142" s="56"/>
      <c r="AN142" s="485"/>
      <c r="AO142" s="56"/>
      <c r="AP142" s="56">
        <v>0</v>
      </c>
      <c r="AQ142" s="56"/>
      <c r="AR142" s="56"/>
      <c r="AS142" s="485"/>
      <c r="AT142" s="56"/>
      <c r="AU142" s="56">
        <v>0</v>
      </c>
      <c r="AV142" s="56"/>
      <c r="AW142" s="56"/>
      <c r="AX142" s="485"/>
      <c r="AY142" s="56"/>
      <c r="AZ142" s="56">
        <v>0</v>
      </c>
      <c r="BA142" s="56"/>
      <c r="BB142" s="56"/>
      <c r="BC142" s="485"/>
      <c r="BD142" s="56"/>
      <c r="BE142" s="56">
        <v>0</v>
      </c>
      <c r="BF142" s="56"/>
      <c r="BG142" s="56"/>
      <c r="BH142" s="485"/>
      <c r="BI142" s="56"/>
      <c r="BJ142" s="56">
        <v>0</v>
      </c>
      <c r="BK142" s="56"/>
      <c r="BL142" s="56"/>
      <c r="BM142" s="485"/>
      <c r="BN142" s="56"/>
      <c r="BO142" s="56">
        <v>0</v>
      </c>
      <c r="BP142" s="56"/>
      <c r="BQ142" s="56"/>
      <c r="BR142" s="485"/>
      <c r="BS142" s="56"/>
      <c r="BT142" s="56">
        <v>0</v>
      </c>
      <c r="BU142" s="56"/>
      <c r="BV142" s="56"/>
      <c r="BW142" s="56"/>
      <c r="BX142" s="485"/>
      <c r="BY142" s="56"/>
      <c r="BZ142" s="56">
        <v>0</v>
      </c>
      <c r="CA142" s="56"/>
      <c r="CB142" s="56"/>
      <c r="CC142" s="485"/>
      <c r="CD142" s="56"/>
      <c r="CE142" s="56">
        <v>0</v>
      </c>
      <c r="CF142" s="56"/>
      <c r="CG142" s="56"/>
      <c r="CH142" s="485"/>
      <c r="CI142" s="56"/>
      <c r="CJ142" s="56">
        <v>0</v>
      </c>
      <c r="CK142" s="56"/>
      <c r="CL142" s="56"/>
      <c r="CM142" s="485"/>
      <c r="CN142" s="56"/>
      <c r="CO142" s="56">
        <v>0</v>
      </c>
      <c r="CP142" s="56"/>
      <c r="CQ142" s="56"/>
      <c r="CR142" s="485"/>
      <c r="CS142" s="56"/>
      <c r="CT142" s="56">
        <v>0</v>
      </c>
      <c r="CU142" s="56"/>
      <c r="CV142" s="56"/>
      <c r="CW142" s="485"/>
      <c r="CX142" s="56"/>
      <c r="CY142" s="56">
        <v>0</v>
      </c>
      <c r="CZ142" s="56"/>
      <c r="DA142" s="56"/>
      <c r="DB142" s="485"/>
      <c r="DC142" s="56"/>
      <c r="DD142" s="56">
        <v>0</v>
      </c>
      <c r="DE142" s="56"/>
      <c r="DF142" s="56"/>
      <c r="DG142" s="485"/>
      <c r="DH142" s="56"/>
      <c r="DI142" s="56">
        <v>0</v>
      </c>
      <c r="DJ142" s="56"/>
      <c r="DK142" s="56"/>
      <c r="DL142" s="485"/>
      <c r="DM142" s="56"/>
      <c r="DN142" s="56">
        <v>0</v>
      </c>
      <c r="DO142" s="56"/>
      <c r="DP142" s="56"/>
      <c r="DQ142" s="485"/>
      <c r="DR142" s="56"/>
      <c r="DS142" s="56">
        <v>0</v>
      </c>
      <c r="DT142" s="56"/>
      <c r="DU142" s="56"/>
      <c r="DV142" s="485"/>
      <c r="DW142" s="56"/>
      <c r="DX142" s="56">
        <v>0</v>
      </c>
      <c r="DY142" s="56"/>
      <c r="DZ142" s="56"/>
      <c r="EA142" s="485"/>
      <c r="EB142" s="56"/>
      <c r="EC142" s="56">
        <v>0</v>
      </c>
      <c r="ED142" s="56"/>
      <c r="EE142" s="56"/>
      <c r="EF142" s="485"/>
      <c r="EG142" s="56"/>
      <c r="EH142" s="56">
        <v>0</v>
      </c>
      <c r="EI142" s="56"/>
      <c r="EJ142" s="56"/>
      <c r="EK142" s="144"/>
    </row>
    <row r="143" spans="4:141" ht="12.75" hidden="1" customHeight="1" x14ac:dyDescent="0.3">
      <c r="D143" s="144" t="s">
        <v>362</v>
      </c>
      <c r="E143" s="400"/>
      <c r="F143" s="406"/>
      <c r="G143" s="483">
        <v>0</v>
      </c>
      <c r="H143" s="484"/>
      <c r="I143" s="56"/>
      <c r="J143" s="485"/>
      <c r="K143" s="486"/>
      <c r="L143" s="483">
        <v>0</v>
      </c>
      <c r="M143" s="484"/>
      <c r="N143" s="56"/>
      <c r="O143" s="485"/>
      <c r="P143" s="486"/>
      <c r="Q143" s="483">
        <v>0</v>
      </c>
      <c r="R143" s="484"/>
      <c r="S143" s="56"/>
      <c r="T143" s="485"/>
      <c r="U143" s="486"/>
      <c r="V143" s="483">
        <v>0</v>
      </c>
      <c r="W143" s="484"/>
      <c r="X143" s="56"/>
      <c r="Y143" s="485"/>
      <c r="Z143" s="486"/>
      <c r="AA143" s="483">
        <v>0</v>
      </c>
      <c r="AB143" s="484"/>
      <c r="AC143" s="56"/>
      <c r="AD143" s="485"/>
      <c r="AE143" s="486"/>
      <c r="AF143" s="483">
        <v>0</v>
      </c>
      <c r="AG143" s="484"/>
      <c r="AH143" s="56"/>
      <c r="AI143" s="485"/>
      <c r="AJ143" s="486"/>
      <c r="AK143" s="483">
        <v>0</v>
      </c>
      <c r="AL143" s="484"/>
      <c r="AM143" s="56"/>
      <c r="AN143" s="485"/>
      <c r="AO143" s="486"/>
      <c r="AP143" s="483">
        <v>0</v>
      </c>
      <c r="AQ143" s="484"/>
      <c r="AR143" s="56"/>
      <c r="AS143" s="485"/>
      <c r="AT143" s="486"/>
      <c r="AU143" s="483">
        <v>0</v>
      </c>
      <c r="AV143" s="484"/>
      <c r="AW143" s="56"/>
      <c r="AX143" s="485"/>
      <c r="AY143" s="486"/>
      <c r="AZ143" s="483">
        <v>0</v>
      </c>
      <c r="BA143" s="484"/>
      <c r="BB143" s="56"/>
      <c r="BC143" s="485"/>
      <c r="BD143" s="486"/>
      <c r="BE143" s="483">
        <v>0</v>
      </c>
      <c r="BF143" s="484"/>
      <c r="BG143" s="56"/>
      <c r="BH143" s="485"/>
      <c r="BI143" s="486"/>
      <c r="BJ143" s="483">
        <v>0</v>
      </c>
      <c r="BK143" s="484"/>
      <c r="BL143" s="56"/>
      <c r="BM143" s="485"/>
      <c r="BN143" s="486"/>
      <c r="BO143" s="483">
        <v>0</v>
      </c>
      <c r="BP143" s="484"/>
      <c r="BQ143" s="56"/>
      <c r="BR143" s="485"/>
      <c r="BS143" s="486"/>
      <c r="BT143" s="483">
        <v>0</v>
      </c>
      <c r="BU143" s="484"/>
      <c r="BV143" s="56"/>
      <c r="BW143" s="56"/>
      <c r="BX143" s="485"/>
      <c r="BY143" s="486"/>
      <c r="BZ143" s="483">
        <v>0</v>
      </c>
      <c r="CA143" s="484"/>
      <c r="CB143" s="56"/>
      <c r="CC143" s="485"/>
      <c r="CD143" s="486"/>
      <c r="CE143" s="483">
        <v>0</v>
      </c>
      <c r="CF143" s="484"/>
      <c r="CG143" s="56"/>
      <c r="CH143" s="485"/>
      <c r="CI143" s="486"/>
      <c r="CJ143" s="483">
        <v>0</v>
      </c>
      <c r="CK143" s="484"/>
      <c r="CL143" s="56"/>
      <c r="CM143" s="485"/>
      <c r="CN143" s="486"/>
      <c r="CO143" s="483">
        <v>0</v>
      </c>
      <c r="CP143" s="484"/>
      <c r="CQ143" s="56"/>
      <c r="CR143" s="485"/>
      <c r="CS143" s="486"/>
      <c r="CT143" s="483">
        <v>0</v>
      </c>
      <c r="CU143" s="484"/>
      <c r="CV143" s="56"/>
      <c r="CW143" s="485"/>
      <c r="CX143" s="486"/>
      <c r="CY143" s="483">
        <v>0</v>
      </c>
      <c r="CZ143" s="484"/>
      <c r="DA143" s="56"/>
      <c r="DB143" s="485"/>
      <c r="DC143" s="486"/>
      <c r="DD143" s="483">
        <v>0</v>
      </c>
      <c r="DE143" s="484"/>
      <c r="DF143" s="56"/>
      <c r="DG143" s="485"/>
      <c r="DH143" s="486"/>
      <c r="DI143" s="483">
        <v>0</v>
      </c>
      <c r="DJ143" s="484"/>
      <c r="DK143" s="56"/>
      <c r="DL143" s="485"/>
      <c r="DM143" s="486"/>
      <c r="DN143" s="483">
        <v>0</v>
      </c>
      <c r="DO143" s="484"/>
      <c r="DP143" s="56"/>
      <c r="DQ143" s="485"/>
      <c r="DR143" s="486"/>
      <c r="DS143" s="483">
        <v>0</v>
      </c>
      <c r="DT143" s="484"/>
      <c r="DU143" s="56"/>
      <c r="DV143" s="485"/>
      <c r="DW143" s="486"/>
      <c r="DX143" s="483">
        <v>0</v>
      </c>
      <c r="DY143" s="484"/>
      <c r="DZ143" s="56"/>
      <c r="EA143" s="485"/>
      <c r="EB143" s="486"/>
      <c r="EC143" s="483">
        <v>0</v>
      </c>
      <c r="ED143" s="484"/>
      <c r="EE143" s="56"/>
      <c r="EF143" s="485"/>
      <c r="EG143" s="486"/>
      <c r="EH143" s="483">
        <v>0</v>
      </c>
      <c r="EI143" s="484"/>
      <c r="EJ143" s="56"/>
      <c r="EK143" s="144"/>
    </row>
    <row r="144" spans="4:141" ht="12.75" hidden="1" customHeight="1" x14ac:dyDescent="0.3">
      <c r="D144" s="144" t="s">
        <v>365</v>
      </c>
      <c r="E144" s="400"/>
      <c r="F144" s="400"/>
      <c r="G144" s="56">
        <v>0</v>
      </c>
      <c r="H144" s="55"/>
      <c r="I144" s="56"/>
      <c r="J144" s="485"/>
      <c r="K144" s="485"/>
      <c r="L144" s="56">
        <v>0</v>
      </c>
      <c r="M144" s="55"/>
      <c r="N144" s="56"/>
      <c r="O144" s="485"/>
      <c r="P144" s="485"/>
      <c r="Q144" s="56">
        <v>0</v>
      </c>
      <c r="R144" s="55"/>
      <c r="S144" s="56"/>
      <c r="T144" s="485"/>
      <c r="U144" s="485"/>
      <c r="V144" s="56">
        <v>0</v>
      </c>
      <c r="W144" s="55"/>
      <c r="X144" s="56"/>
      <c r="Y144" s="485"/>
      <c r="Z144" s="485"/>
      <c r="AA144" s="56">
        <v>0</v>
      </c>
      <c r="AB144" s="55"/>
      <c r="AC144" s="56"/>
      <c r="AD144" s="485"/>
      <c r="AE144" s="485"/>
      <c r="AF144" s="56">
        <v>0</v>
      </c>
      <c r="AG144" s="55"/>
      <c r="AH144" s="56"/>
      <c r="AI144" s="485"/>
      <c r="AJ144" s="485"/>
      <c r="AK144" s="56">
        <v>0</v>
      </c>
      <c r="AL144" s="55"/>
      <c r="AM144" s="56"/>
      <c r="AN144" s="485"/>
      <c r="AO144" s="485"/>
      <c r="AP144" s="56">
        <v>0</v>
      </c>
      <c r="AQ144" s="55"/>
      <c r="AR144" s="56"/>
      <c r="AS144" s="485"/>
      <c r="AT144" s="485"/>
      <c r="AU144" s="56">
        <v>0</v>
      </c>
      <c r="AV144" s="55"/>
      <c r="AW144" s="56"/>
      <c r="AX144" s="485"/>
      <c r="AY144" s="485"/>
      <c r="AZ144" s="56">
        <v>0</v>
      </c>
      <c r="BA144" s="55"/>
      <c r="BB144" s="56"/>
      <c r="BC144" s="485"/>
      <c r="BD144" s="485"/>
      <c r="BE144" s="56">
        <v>0</v>
      </c>
      <c r="BF144" s="55"/>
      <c r="BG144" s="56"/>
      <c r="BH144" s="485"/>
      <c r="BI144" s="485"/>
      <c r="BJ144" s="56">
        <v>0</v>
      </c>
      <c r="BK144" s="55"/>
      <c r="BL144" s="56"/>
      <c r="BM144" s="485"/>
      <c r="BN144" s="485"/>
      <c r="BO144" s="56">
        <v>0</v>
      </c>
      <c r="BP144" s="55"/>
      <c r="BQ144" s="56"/>
      <c r="BR144" s="485"/>
      <c r="BS144" s="485"/>
      <c r="BT144" s="56">
        <v>0</v>
      </c>
      <c r="BU144" s="55"/>
      <c r="BV144" s="56"/>
      <c r="BW144" s="56"/>
      <c r="BX144" s="485"/>
      <c r="BY144" s="485"/>
      <c r="BZ144" s="56">
        <v>0</v>
      </c>
      <c r="CA144" s="55"/>
      <c r="CB144" s="56"/>
      <c r="CC144" s="485"/>
      <c r="CD144" s="485"/>
      <c r="CE144" s="56">
        <v>0</v>
      </c>
      <c r="CF144" s="55"/>
      <c r="CG144" s="56"/>
      <c r="CH144" s="485"/>
      <c r="CI144" s="485"/>
      <c r="CJ144" s="56">
        <v>0</v>
      </c>
      <c r="CK144" s="55"/>
      <c r="CL144" s="56"/>
      <c r="CM144" s="485"/>
      <c r="CN144" s="485"/>
      <c r="CO144" s="56">
        <v>0</v>
      </c>
      <c r="CP144" s="55"/>
      <c r="CQ144" s="56"/>
      <c r="CR144" s="485"/>
      <c r="CS144" s="485"/>
      <c r="CT144" s="56">
        <v>0</v>
      </c>
      <c r="CU144" s="55"/>
      <c r="CV144" s="56"/>
      <c r="CW144" s="485"/>
      <c r="CX144" s="485"/>
      <c r="CY144" s="56">
        <v>0</v>
      </c>
      <c r="CZ144" s="55"/>
      <c r="DA144" s="56"/>
      <c r="DB144" s="485"/>
      <c r="DC144" s="485"/>
      <c r="DD144" s="56">
        <v>0</v>
      </c>
      <c r="DE144" s="55"/>
      <c r="DF144" s="56"/>
      <c r="DG144" s="485"/>
      <c r="DH144" s="485"/>
      <c r="DI144" s="56">
        <v>0</v>
      </c>
      <c r="DJ144" s="55"/>
      <c r="DK144" s="56"/>
      <c r="DL144" s="485"/>
      <c r="DM144" s="485"/>
      <c r="DN144" s="56">
        <v>0</v>
      </c>
      <c r="DO144" s="55"/>
      <c r="DP144" s="56"/>
      <c r="DQ144" s="485"/>
      <c r="DR144" s="485"/>
      <c r="DS144" s="56">
        <v>0</v>
      </c>
      <c r="DT144" s="55"/>
      <c r="DU144" s="56"/>
      <c r="DV144" s="485"/>
      <c r="DW144" s="485"/>
      <c r="DX144" s="56">
        <v>0</v>
      </c>
      <c r="DY144" s="55"/>
      <c r="DZ144" s="56"/>
      <c r="EA144" s="485"/>
      <c r="EB144" s="485"/>
      <c r="EC144" s="56">
        <v>0</v>
      </c>
      <c r="ED144" s="55"/>
      <c r="EE144" s="56"/>
      <c r="EF144" s="485"/>
      <c r="EG144" s="485"/>
      <c r="EH144" s="56">
        <v>0</v>
      </c>
      <c r="EI144" s="55"/>
      <c r="EJ144" s="56"/>
      <c r="EK144" s="144"/>
    </row>
    <row r="145" spans="4:141" ht="12.75" hidden="1" customHeight="1" x14ac:dyDescent="0.3">
      <c r="D145" s="144" t="s">
        <v>382</v>
      </c>
      <c r="E145" s="400"/>
      <c r="F145" s="420"/>
      <c r="G145" s="121">
        <v>0</v>
      </c>
      <c r="H145" s="120"/>
      <c r="I145" s="56"/>
      <c r="J145" s="485"/>
      <c r="K145" s="494"/>
      <c r="L145" s="121">
        <v>0</v>
      </c>
      <c r="M145" s="120"/>
      <c r="N145" s="56"/>
      <c r="O145" s="485"/>
      <c r="P145" s="494"/>
      <c r="Q145" s="121">
        <v>0</v>
      </c>
      <c r="R145" s="120"/>
      <c r="S145" s="56"/>
      <c r="T145" s="485"/>
      <c r="U145" s="494"/>
      <c r="V145" s="121">
        <v>0</v>
      </c>
      <c r="W145" s="120"/>
      <c r="X145" s="56"/>
      <c r="Y145" s="485"/>
      <c r="Z145" s="494"/>
      <c r="AA145" s="121">
        <v>0</v>
      </c>
      <c r="AB145" s="120"/>
      <c r="AC145" s="56"/>
      <c r="AD145" s="485"/>
      <c r="AE145" s="494"/>
      <c r="AF145" s="121">
        <v>0</v>
      </c>
      <c r="AG145" s="120"/>
      <c r="AH145" s="56"/>
      <c r="AI145" s="485"/>
      <c r="AJ145" s="494"/>
      <c r="AK145" s="121">
        <v>0</v>
      </c>
      <c r="AL145" s="120"/>
      <c r="AM145" s="56"/>
      <c r="AN145" s="485"/>
      <c r="AO145" s="494"/>
      <c r="AP145" s="121">
        <v>0</v>
      </c>
      <c r="AQ145" s="120"/>
      <c r="AR145" s="56"/>
      <c r="AS145" s="485"/>
      <c r="AT145" s="494"/>
      <c r="AU145" s="121">
        <v>0</v>
      </c>
      <c r="AV145" s="120"/>
      <c r="AW145" s="56"/>
      <c r="AX145" s="485"/>
      <c r="AY145" s="494"/>
      <c r="AZ145" s="121">
        <v>0</v>
      </c>
      <c r="BA145" s="120"/>
      <c r="BB145" s="56"/>
      <c r="BC145" s="485"/>
      <c r="BD145" s="494"/>
      <c r="BE145" s="121">
        <v>0</v>
      </c>
      <c r="BF145" s="120"/>
      <c r="BG145" s="56"/>
      <c r="BH145" s="485"/>
      <c r="BI145" s="494"/>
      <c r="BJ145" s="121">
        <v>0</v>
      </c>
      <c r="BK145" s="120"/>
      <c r="BL145" s="56"/>
      <c r="BM145" s="485"/>
      <c r="BN145" s="494"/>
      <c r="BO145" s="121">
        <v>0</v>
      </c>
      <c r="BP145" s="120"/>
      <c r="BQ145" s="56"/>
      <c r="BR145" s="485"/>
      <c r="BS145" s="494"/>
      <c r="BT145" s="121">
        <v>0</v>
      </c>
      <c r="BU145" s="120"/>
      <c r="BV145" s="56"/>
      <c r="BW145" s="56"/>
      <c r="BX145" s="485"/>
      <c r="BY145" s="494"/>
      <c r="BZ145" s="121">
        <v>0</v>
      </c>
      <c r="CA145" s="120"/>
      <c r="CB145" s="56"/>
      <c r="CC145" s="485"/>
      <c r="CD145" s="494"/>
      <c r="CE145" s="121">
        <v>0</v>
      </c>
      <c r="CF145" s="120"/>
      <c r="CG145" s="56"/>
      <c r="CH145" s="485"/>
      <c r="CI145" s="494"/>
      <c r="CJ145" s="121">
        <v>0</v>
      </c>
      <c r="CK145" s="120"/>
      <c r="CL145" s="56"/>
      <c r="CM145" s="485"/>
      <c r="CN145" s="494"/>
      <c r="CO145" s="121">
        <v>0</v>
      </c>
      <c r="CP145" s="120"/>
      <c r="CQ145" s="56"/>
      <c r="CR145" s="485"/>
      <c r="CS145" s="494"/>
      <c r="CT145" s="121">
        <v>0</v>
      </c>
      <c r="CU145" s="120"/>
      <c r="CV145" s="56"/>
      <c r="CW145" s="485"/>
      <c r="CX145" s="494"/>
      <c r="CY145" s="121">
        <v>0</v>
      </c>
      <c r="CZ145" s="120"/>
      <c r="DA145" s="56"/>
      <c r="DB145" s="485"/>
      <c r="DC145" s="494"/>
      <c r="DD145" s="121">
        <v>0</v>
      </c>
      <c r="DE145" s="120"/>
      <c r="DF145" s="56"/>
      <c r="DG145" s="485"/>
      <c r="DH145" s="494"/>
      <c r="DI145" s="121">
        <v>0</v>
      </c>
      <c r="DJ145" s="120"/>
      <c r="DK145" s="56"/>
      <c r="DL145" s="485"/>
      <c r="DM145" s="494"/>
      <c r="DN145" s="121">
        <v>0</v>
      </c>
      <c r="DO145" s="120"/>
      <c r="DP145" s="56"/>
      <c r="DQ145" s="485"/>
      <c r="DR145" s="494"/>
      <c r="DS145" s="121">
        <v>0</v>
      </c>
      <c r="DT145" s="120"/>
      <c r="DU145" s="56"/>
      <c r="DV145" s="485"/>
      <c r="DW145" s="494"/>
      <c r="DX145" s="121">
        <v>0</v>
      </c>
      <c r="DY145" s="120"/>
      <c r="DZ145" s="56"/>
      <c r="EA145" s="485"/>
      <c r="EB145" s="494"/>
      <c r="EC145" s="121">
        <v>0</v>
      </c>
      <c r="ED145" s="120"/>
      <c r="EE145" s="56"/>
      <c r="EF145" s="485"/>
      <c r="EG145" s="494"/>
      <c r="EH145" s="121">
        <v>0</v>
      </c>
      <c r="EI145" s="120"/>
      <c r="EJ145" s="56"/>
      <c r="EK145" s="144"/>
    </row>
    <row r="146" spans="4:141" hidden="1" x14ac:dyDescent="0.3">
      <c r="D146" s="144"/>
      <c r="E146" s="400"/>
      <c r="G146" s="56"/>
      <c r="H146" s="56"/>
      <c r="I146" s="56"/>
      <c r="J146" s="485"/>
      <c r="K146" s="56"/>
      <c r="L146" s="56"/>
      <c r="M146" s="56"/>
      <c r="N146" s="56"/>
      <c r="O146" s="485"/>
      <c r="P146" s="56"/>
      <c r="Q146" s="56"/>
      <c r="R146" s="56"/>
      <c r="S146" s="56"/>
      <c r="T146" s="485"/>
      <c r="U146" s="56"/>
      <c r="V146" s="56"/>
      <c r="W146" s="56"/>
      <c r="X146" s="56"/>
      <c r="Y146" s="485"/>
      <c r="Z146" s="56"/>
      <c r="AA146" s="56"/>
      <c r="AB146" s="56"/>
      <c r="AC146" s="56"/>
      <c r="AD146" s="485"/>
      <c r="AE146" s="56"/>
      <c r="AF146" s="56"/>
      <c r="AG146" s="56"/>
      <c r="AH146" s="56"/>
      <c r="AI146" s="485"/>
      <c r="AJ146" s="56"/>
      <c r="AK146" s="56"/>
      <c r="AL146" s="56"/>
      <c r="AM146" s="56"/>
      <c r="AN146" s="485"/>
      <c r="AO146" s="56"/>
      <c r="AP146" s="56"/>
      <c r="AQ146" s="56"/>
      <c r="AR146" s="56"/>
      <c r="AS146" s="485"/>
      <c r="AT146" s="56"/>
      <c r="AU146" s="56"/>
      <c r="AV146" s="56"/>
      <c r="AW146" s="56"/>
      <c r="AX146" s="485"/>
      <c r="AY146" s="56"/>
      <c r="AZ146" s="56"/>
      <c r="BA146" s="56"/>
      <c r="BB146" s="56"/>
      <c r="BC146" s="485"/>
      <c r="BD146" s="56"/>
      <c r="BE146" s="56"/>
      <c r="BF146" s="56"/>
      <c r="BG146" s="56"/>
      <c r="BH146" s="485"/>
      <c r="BI146" s="56"/>
      <c r="BJ146" s="56"/>
      <c r="BK146" s="56"/>
      <c r="BL146" s="56"/>
      <c r="BM146" s="485"/>
      <c r="BN146" s="56"/>
      <c r="BO146" s="56"/>
      <c r="BP146" s="56"/>
      <c r="BQ146" s="56"/>
      <c r="BR146" s="485"/>
      <c r="BS146" s="56"/>
      <c r="BT146" s="56"/>
      <c r="BU146" s="56"/>
      <c r="BV146" s="56"/>
      <c r="BW146" s="56"/>
      <c r="BX146" s="485"/>
      <c r="BY146" s="56"/>
      <c r="BZ146" s="56"/>
      <c r="CA146" s="56"/>
      <c r="CB146" s="56"/>
      <c r="CC146" s="485"/>
      <c r="CD146" s="56"/>
      <c r="CE146" s="56"/>
      <c r="CF146" s="56"/>
      <c r="CG146" s="56"/>
      <c r="CH146" s="485"/>
      <c r="CI146" s="56"/>
      <c r="CJ146" s="56"/>
      <c r="CK146" s="56"/>
      <c r="CL146" s="56"/>
      <c r="CM146" s="485"/>
      <c r="CN146" s="56"/>
      <c r="CO146" s="56"/>
      <c r="CP146" s="56"/>
      <c r="CQ146" s="56"/>
      <c r="CR146" s="485"/>
      <c r="CS146" s="56"/>
      <c r="CT146" s="56"/>
      <c r="CU146" s="56"/>
      <c r="CV146" s="56"/>
      <c r="CW146" s="485"/>
      <c r="CX146" s="56"/>
      <c r="CY146" s="56"/>
      <c r="CZ146" s="56"/>
      <c r="DA146" s="56"/>
      <c r="DB146" s="485"/>
      <c r="DC146" s="56"/>
      <c r="DD146" s="56"/>
      <c r="DE146" s="56"/>
      <c r="DF146" s="56"/>
      <c r="DG146" s="485"/>
      <c r="DH146" s="56"/>
      <c r="DI146" s="56"/>
      <c r="DJ146" s="56"/>
      <c r="DK146" s="56"/>
      <c r="DL146" s="485"/>
      <c r="DM146" s="56"/>
      <c r="DN146" s="56"/>
      <c r="DO146" s="56"/>
      <c r="DP146" s="56"/>
      <c r="DQ146" s="485"/>
      <c r="DR146" s="56"/>
      <c r="DS146" s="56"/>
      <c r="DT146" s="56"/>
      <c r="DU146" s="56"/>
      <c r="DV146" s="485"/>
      <c r="DW146" s="56"/>
      <c r="DX146" s="56"/>
      <c r="DY146" s="56"/>
      <c r="DZ146" s="56"/>
      <c r="EA146" s="485"/>
      <c r="EB146" s="56"/>
      <c r="EC146" s="56"/>
      <c r="ED146" s="56"/>
      <c r="EE146" s="56"/>
      <c r="EF146" s="485"/>
      <c r="EG146" s="56"/>
      <c r="EH146" s="56"/>
      <c r="EI146" s="56"/>
      <c r="EJ146" s="56"/>
      <c r="EK146" s="144"/>
    </row>
    <row r="147" spans="4:141" x14ac:dyDescent="0.3">
      <c r="D147" s="201" t="s">
        <v>507</v>
      </c>
      <c r="E147" s="400"/>
      <c r="G147" s="405">
        <v>60348569</v>
      </c>
      <c r="J147" s="400"/>
      <c r="L147" s="145">
        <v>9717048</v>
      </c>
      <c r="O147" s="400"/>
      <c r="Q147" s="145">
        <v>0</v>
      </c>
      <c r="T147" s="400"/>
      <c r="V147" s="145">
        <v>0</v>
      </c>
      <c r="Y147" s="400"/>
      <c r="AA147" s="145">
        <v>0</v>
      </c>
      <c r="AD147" s="400"/>
      <c r="AF147" s="145">
        <v>0</v>
      </c>
      <c r="AI147" s="400"/>
      <c r="AK147" s="145">
        <v>0</v>
      </c>
      <c r="AN147" s="400"/>
      <c r="AP147" s="145">
        <v>0</v>
      </c>
      <c r="AS147" s="400"/>
      <c r="AU147" s="145">
        <v>0</v>
      </c>
      <c r="AX147" s="400"/>
      <c r="AZ147" s="145">
        <v>0</v>
      </c>
      <c r="BC147" s="400"/>
      <c r="BE147" s="145">
        <v>0</v>
      </c>
      <c r="BH147" s="400"/>
      <c r="BJ147" s="145">
        <v>0</v>
      </c>
      <c r="BM147" s="400"/>
      <c r="BO147" s="145">
        <v>0</v>
      </c>
      <c r="BR147" s="400"/>
      <c r="BT147" s="145">
        <v>9717048</v>
      </c>
      <c r="BX147" s="400"/>
      <c r="BZ147" s="145">
        <v>0</v>
      </c>
      <c r="CC147" s="400"/>
      <c r="CE147" s="145">
        <v>0</v>
      </c>
      <c r="CH147" s="400"/>
      <c r="CJ147" s="145">
        <v>0</v>
      </c>
      <c r="CM147" s="400"/>
      <c r="CO147" s="145">
        <v>9356518</v>
      </c>
      <c r="CR147" s="400"/>
      <c r="CT147" s="145">
        <v>0</v>
      </c>
      <c r="CW147" s="400"/>
      <c r="CY147" s="145">
        <v>78615</v>
      </c>
      <c r="DB147" s="400"/>
      <c r="DD147" s="145">
        <v>8975268</v>
      </c>
      <c r="DG147" s="400"/>
      <c r="DI147" s="145">
        <v>0</v>
      </c>
      <c r="DL147" s="400"/>
      <c r="DN147" s="145">
        <v>0</v>
      </c>
      <c r="DQ147" s="400"/>
      <c r="DS147" s="145">
        <v>9131456</v>
      </c>
      <c r="DV147" s="400"/>
      <c r="DX147" s="145">
        <v>0</v>
      </c>
      <c r="EA147" s="400"/>
      <c r="EC147" s="145">
        <v>434148</v>
      </c>
      <c r="EF147" s="400"/>
      <c r="EH147" s="145">
        <v>9643088</v>
      </c>
      <c r="EK147" s="144"/>
    </row>
    <row r="148" spans="4:141" x14ac:dyDescent="0.3">
      <c r="D148" s="411" t="s">
        <v>508</v>
      </c>
      <c r="E148" s="400"/>
      <c r="F148" s="406"/>
      <c r="G148" s="410">
        <v>60348569</v>
      </c>
      <c r="H148" s="407"/>
      <c r="J148" s="400"/>
      <c r="K148" s="406"/>
      <c r="L148" s="207">
        <v>9717048</v>
      </c>
      <c r="M148" s="407"/>
      <c r="O148" s="400"/>
      <c r="P148" s="406"/>
      <c r="Q148" s="207">
        <v>0</v>
      </c>
      <c r="R148" s="407"/>
      <c r="T148" s="400"/>
      <c r="U148" s="406"/>
      <c r="V148" s="207">
        <v>0</v>
      </c>
      <c r="W148" s="407"/>
      <c r="Y148" s="400"/>
      <c r="Z148" s="406"/>
      <c r="AA148" s="207">
        <v>0</v>
      </c>
      <c r="AB148" s="407"/>
      <c r="AD148" s="400"/>
      <c r="AE148" s="406"/>
      <c r="AF148" s="207">
        <v>0</v>
      </c>
      <c r="AG148" s="407"/>
      <c r="AI148" s="400"/>
      <c r="AJ148" s="406"/>
      <c r="AK148" s="207">
        <v>0</v>
      </c>
      <c r="AL148" s="407"/>
      <c r="AN148" s="400"/>
      <c r="AO148" s="406"/>
      <c r="AP148" s="207">
        <v>0</v>
      </c>
      <c r="AQ148" s="407"/>
      <c r="AS148" s="400"/>
      <c r="AT148" s="406"/>
      <c r="AU148" s="410">
        <v>0</v>
      </c>
      <c r="AV148" s="407"/>
      <c r="AX148" s="400"/>
      <c r="AY148" s="406"/>
      <c r="AZ148" s="410">
        <v>0</v>
      </c>
      <c r="BA148" s="407"/>
      <c r="BC148" s="400"/>
      <c r="BD148" s="406"/>
      <c r="BE148" s="410">
        <v>0</v>
      </c>
      <c r="BF148" s="407"/>
      <c r="BH148" s="400"/>
      <c r="BI148" s="406"/>
      <c r="BJ148" s="410">
        <v>0</v>
      </c>
      <c r="BK148" s="407"/>
      <c r="BM148" s="400"/>
      <c r="BN148" s="406"/>
      <c r="BO148" s="410">
        <v>0</v>
      </c>
      <c r="BP148" s="407"/>
      <c r="BR148" s="400"/>
      <c r="BS148" s="406"/>
      <c r="BT148" s="207">
        <v>9717048</v>
      </c>
      <c r="BU148" s="407"/>
      <c r="BX148" s="400"/>
      <c r="BY148" s="406"/>
      <c r="BZ148" s="207">
        <v>0</v>
      </c>
      <c r="CA148" s="407"/>
      <c r="CC148" s="400"/>
      <c r="CD148" s="406"/>
      <c r="CE148" s="207">
        <v>0</v>
      </c>
      <c r="CF148" s="407"/>
      <c r="CH148" s="400"/>
      <c r="CI148" s="406"/>
      <c r="CJ148" s="207">
        <v>0</v>
      </c>
      <c r="CK148" s="407"/>
      <c r="CM148" s="400"/>
      <c r="CN148" s="406"/>
      <c r="CO148" s="207">
        <v>9356518</v>
      </c>
      <c r="CP148" s="407"/>
      <c r="CR148" s="400"/>
      <c r="CS148" s="406"/>
      <c r="CT148" s="207">
        <v>0</v>
      </c>
      <c r="CU148" s="407"/>
      <c r="CW148" s="400"/>
      <c r="CX148" s="406"/>
      <c r="CY148" s="207">
        <v>78615</v>
      </c>
      <c r="CZ148" s="407"/>
      <c r="DB148" s="400"/>
      <c r="DC148" s="406"/>
      <c r="DD148" s="207">
        <v>8975268</v>
      </c>
      <c r="DE148" s="407"/>
      <c r="DG148" s="400"/>
      <c r="DH148" s="406"/>
      <c r="DI148" s="410">
        <v>0</v>
      </c>
      <c r="DJ148" s="407"/>
      <c r="DL148" s="400"/>
      <c r="DM148" s="406"/>
      <c r="DN148" s="410">
        <v>0</v>
      </c>
      <c r="DO148" s="407"/>
      <c r="DQ148" s="400"/>
      <c r="DR148" s="406"/>
      <c r="DS148" s="410">
        <v>9131456</v>
      </c>
      <c r="DT148" s="407"/>
      <c r="DV148" s="400"/>
      <c r="DW148" s="406"/>
      <c r="DX148" s="410">
        <v>0</v>
      </c>
      <c r="DY148" s="407"/>
      <c r="EA148" s="400"/>
      <c r="EB148" s="406"/>
      <c r="EC148" s="410">
        <v>434148</v>
      </c>
      <c r="ED148" s="407"/>
      <c r="EF148" s="400"/>
      <c r="EG148" s="406"/>
      <c r="EH148" s="207">
        <v>9643088</v>
      </c>
      <c r="EI148" s="407"/>
      <c r="EK148" s="144"/>
    </row>
    <row r="149" spans="4:141" x14ac:dyDescent="0.3">
      <c r="D149" s="411" t="s">
        <v>509</v>
      </c>
      <c r="E149" s="400"/>
      <c r="F149" s="400"/>
      <c r="G149" s="419">
        <v>0</v>
      </c>
      <c r="H149" s="414"/>
      <c r="J149" s="400"/>
      <c r="K149" s="400"/>
      <c r="L149" s="136">
        <v>0</v>
      </c>
      <c r="M149" s="414"/>
      <c r="O149" s="400"/>
      <c r="P149" s="400"/>
      <c r="Q149" s="136">
        <v>0</v>
      </c>
      <c r="R149" s="414"/>
      <c r="T149" s="400"/>
      <c r="U149" s="400"/>
      <c r="V149" s="136">
        <v>0</v>
      </c>
      <c r="W149" s="414"/>
      <c r="Y149" s="400"/>
      <c r="Z149" s="400"/>
      <c r="AA149" s="136">
        <v>0</v>
      </c>
      <c r="AB149" s="414"/>
      <c r="AD149" s="400"/>
      <c r="AE149" s="400"/>
      <c r="AF149" s="136">
        <v>0</v>
      </c>
      <c r="AG149" s="414"/>
      <c r="AI149" s="400"/>
      <c r="AJ149" s="400"/>
      <c r="AK149" s="136">
        <v>0</v>
      </c>
      <c r="AL149" s="414"/>
      <c r="AN149" s="400"/>
      <c r="AO149" s="400"/>
      <c r="AP149" s="136">
        <v>0</v>
      </c>
      <c r="AQ149" s="414"/>
      <c r="AS149" s="400"/>
      <c r="AT149" s="400"/>
      <c r="AU149" s="419">
        <v>0</v>
      </c>
      <c r="AV149" s="414"/>
      <c r="AX149" s="400"/>
      <c r="AY149" s="400"/>
      <c r="AZ149" s="419">
        <v>0</v>
      </c>
      <c r="BA149" s="414"/>
      <c r="BC149" s="400"/>
      <c r="BD149" s="400"/>
      <c r="BE149" s="419">
        <v>0</v>
      </c>
      <c r="BF149" s="414"/>
      <c r="BH149" s="400"/>
      <c r="BI149" s="400"/>
      <c r="BJ149" s="419">
        <v>0</v>
      </c>
      <c r="BK149" s="414"/>
      <c r="BM149" s="400"/>
      <c r="BN149" s="400"/>
      <c r="BO149" s="419">
        <v>0</v>
      </c>
      <c r="BP149" s="414"/>
      <c r="BR149" s="400"/>
      <c r="BS149" s="400"/>
      <c r="BT149" s="136">
        <v>0</v>
      </c>
      <c r="BU149" s="414"/>
      <c r="BX149" s="400"/>
      <c r="BY149" s="400"/>
      <c r="BZ149" s="136">
        <v>0</v>
      </c>
      <c r="CA149" s="414"/>
      <c r="CC149" s="400"/>
      <c r="CD149" s="400"/>
      <c r="CE149" s="136">
        <v>0</v>
      </c>
      <c r="CF149" s="414"/>
      <c r="CH149" s="400"/>
      <c r="CI149" s="400"/>
      <c r="CJ149" s="136">
        <v>0</v>
      </c>
      <c r="CK149" s="414"/>
      <c r="CM149" s="400"/>
      <c r="CN149" s="400"/>
      <c r="CO149" s="136">
        <v>0</v>
      </c>
      <c r="CP149" s="414"/>
      <c r="CR149" s="400"/>
      <c r="CS149" s="400"/>
      <c r="CT149" s="136">
        <v>0</v>
      </c>
      <c r="CU149" s="414"/>
      <c r="CW149" s="400"/>
      <c r="CX149" s="400"/>
      <c r="CY149" s="136">
        <v>0</v>
      </c>
      <c r="CZ149" s="414"/>
      <c r="DB149" s="400"/>
      <c r="DC149" s="400"/>
      <c r="DD149" s="136">
        <v>0</v>
      </c>
      <c r="DE149" s="414"/>
      <c r="DG149" s="400"/>
      <c r="DH149" s="400"/>
      <c r="DI149" s="419">
        <v>0</v>
      </c>
      <c r="DJ149" s="414"/>
      <c r="DL149" s="400"/>
      <c r="DM149" s="400"/>
      <c r="DN149" s="419">
        <v>0</v>
      </c>
      <c r="DO149" s="414"/>
      <c r="DQ149" s="400"/>
      <c r="DR149" s="400"/>
      <c r="DS149" s="419">
        <v>0</v>
      </c>
      <c r="DT149" s="414"/>
      <c r="DV149" s="400"/>
      <c r="DW149" s="400"/>
      <c r="DX149" s="419">
        <v>0</v>
      </c>
      <c r="DY149" s="414"/>
      <c r="EA149" s="400"/>
      <c r="EB149" s="400"/>
      <c r="EC149" s="419">
        <v>0</v>
      </c>
      <c r="ED149" s="414"/>
      <c r="EF149" s="400"/>
      <c r="EG149" s="400"/>
      <c r="EH149" s="136">
        <v>0</v>
      </c>
      <c r="EI149" s="414"/>
      <c r="EK149" s="144"/>
    </row>
    <row r="150" spans="4:141" x14ac:dyDescent="0.3">
      <c r="D150" s="411" t="s">
        <v>510</v>
      </c>
      <c r="E150" s="400"/>
      <c r="F150" s="420"/>
      <c r="G150" s="421">
        <v>0</v>
      </c>
      <c r="H150" s="422"/>
      <c r="J150" s="400"/>
      <c r="K150" s="420"/>
      <c r="L150" s="286">
        <v>0</v>
      </c>
      <c r="M150" s="422"/>
      <c r="O150" s="400"/>
      <c r="P150" s="420"/>
      <c r="Q150" s="286">
        <v>0</v>
      </c>
      <c r="R150" s="422"/>
      <c r="T150" s="400"/>
      <c r="U150" s="420"/>
      <c r="V150" s="286">
        <v>0</v>
      </c>
      <c r="W150" s="422"/>
      <c r="Y150" s="400"/>
      <c r="Z150" s="420"/>
      <c r="AA150" s="286">
        <v>0</v>
      </c>
      <c r="AB150" s="422"/>
      <c r="AD150" s="400"/>
      <c r="AE150" s="420"/>
      <c r="AF150" s="286">
        <v>0</v>
      </c>
      <c r="AG150" s="422"/>
      <c r="AI150" s="400"/>
      <c r="AJ150" s="420"/>
      <c r="AK150" s="286">
        <v>0</v>
      </c>
      <c r="AL150" s="422"/>
      <c r="AN150" s="400"/>
      <c r="AO150" s="420"/>
      <c r="AP150" s="286">
        <v>0</v>
      </c>
      <c r="AQ150" s="422"/>
      <c r="AS150" s="400"/>
      <c r="AT150" s="420"/>
      <c r="AU150" s="421">
        <v>0</v>
      </c>
      <c r="AV150" s="422"/>
      <c r="AX150" s="400"/>
      <c r="AY150" s="420"/>
      <c r="AZ150" s="421">
        <v>0</v>
      </c>
      <c r="BA150" s="422"/>
      <c r="BC150" s="400"/>
      <c r="BD150" s="420"/>
      <c r="BE150" s="421">
        <v>0</v>
      </c>
      <c r="BF150" s="422"/>
      <c r="BH150" s="400"/>
      <c r="BI150" s="420"/>
      <c r="BJ150" s="421">
        <v>0</v>
      </c>
      <c r="BK150" s="422"/>
      <c r="BM150" s="400"/>
      <c r="BN150" s="420"/>
      <c r="BO150" s="421">
        <v>0</v>
      </c>
      <c r="BP150" s="422"/>
      <c r="BR150" s="400"/>
      <c r="BS150" s="420"/>
      <c r="BT150" s="286">
        <v>0</v>
      </c>
      <c r="BU150" s="422"/>
      <c r="BX150" s="400"/>
      <c r="BY150" s="420"/>
      <c r="BZ150" s="286">
        <v>0</v>
      </c>
      <c r="CA150" s="422"/>
      <c r="CC150" s="400"/>
      <c r="CD150" s="420"/>
      <c r="CE150" s="286">
        <v>0</v>
      </c>
      <c r="CF150" s="422"/>
      <c r="CH150" s="400"/>
      <c r="CI150" s="420"/>
      <c r="CJ150" s="286">
        <v>0</v>
      </c>
      <c r="CK150" s="422"/>
      <c r="CM150" s="400"/>
      <c r="CN150" s="420"/>
      <c r="CO150" s="286">
        <v>0</v>
      </c>
      <c r="CP150" s="422"/>
      <c r="CR150" s="400"/>
      <c r="CS150" s="420"/>
      <c r="CT150" s="286">
        <v>0</v>
      </c>
      <c r="CU150" s="422"/>
      <c r="CW150" s="400"/>
      <c r="CX150" s="420"/>
      <c r="CY150" s="286">
        <v>0</v>
      </c>
      <c r="CZ150" s="422"/>
      <c r="DB150" s="400"/>
      <c r="DC150" s="420"/>
      <c r="DD150" s="286">
        <v>0</v>
      </c>
      <c r="DE150" s="422"/>
      <c r="DG150" s="400"/>
      <c r="DH150" s="420"/>
      <c r="DI150" s="421">
        <v>0</v>
      </c>
      <c r="DJ150" s="422"/>
      <c r="DL150" s="400"/>
      <c r="DM150" s="420"/>
      <c r="DN150" s="421">
        <v>0</v>
      </c>
      <c r="DO150" s="422"/>
      <c r="DQ150" s="400"/>
      <c r="DR150" s="420"/>
      <c r="DS150" s="421">
        <v>0</v>
      </c>
      <c r="DT150" s="422"/>
      <c r="DV150" s="400"/>
      <c r="DW150" s="420"/>
      <c r="DX150" s="421">
        <v>0</v>
      </c>
      <c r="DY150" s="422"/>
      <c r="EA150" s="400"/>
      <c r="EB150" s="420"/>
      <c r="EC150" s="421">
        <v>0</v>
      </c>
      <c r="ED150" s="422"/>
      <c r="EF150" s="400"/>
      <c r="EG150" s="420"/>
      <c r="EH150" s="286">
        <v>0</v>
      </c>
      <c r="EI150" s="422"/>
      <c r="EK150" s="144"/>
    </row>
    <row r="151" spans="4:141" x14ac:dyDescent="0.3">
      <c r="D151" s="144"/>
      <c r="E151" s="400"/>
      <c r="G151" s="419"/>
      <c r="J151" s="400"/>
      <c r="O151" s="400"/>
      <c r="T151" s="400"/>
      <c r="Y151" s="400"/>
      <c r="AD151" s="400"/>
      <c r="AI151" s="400"/>
      <c r="AN151" s="400"/>
      <c r="AS151" s="400"/>
      <c r="AX151" s="400"/>
      <c r="BC151" s="400"/>
      <c r="BH151" s="400"/>
      <c r="BM151" s="400"/>
      <c r="BR151" s="400"/>
      <c r="BX151" s="400"/>
      <c r="CC151" s="400"/>
      <c r="CH151" s="400"/>
      <c r="CM151" s="400"/>
      <c r="CR151" s="400"/>
      <c r="CW151" s="400"/>
      <c r="DB151" s="400"/>
      <c r="DG151" s="400"/>
      <c r="DL151" s="400"/>
      <c r="DQ151" s="400"/>
      <c r="DV151" s="400"/>
      <c r="EA151" s="400"/>
      <c r="EF151" s="400"/>
      <c r="EK151" s="144"/>
    </row>
    <row r="152" spans="4:141" x14ac:dyDescent="0.3">
      <c r="D152" s="144" t="s">
        <v>511</v>
      </c>
      <c r="E152" s="400"/>
      <c r="G152" s="56">
        <v>60348569</v>
      </c>
      <c r="H152" s="56"/>
      <c r="I152" s="56"/>
      <c r="J152" s="485"/>
      <c r="K152" s="56"/>
      <c r="L152" s="56">
        <v>9717048</v>
      </c>
      <c r="M152" s="56"/>
      <c r="N152" s="56"/>
      <c r="O152" s="485"/>
      <c r="P152" s="56"/>
      <c r="Q152" s="56">
        <v>0</v>
      </c>
      <c r="R152" s="56"/>
      <c r="S152" s="56"/>
      <c r="T152" s="485"/>
      <c r="U152" s="56"/>
      <c r="V152" s="56">
        <v>0</v>
      </c>
      <c r="W152" s="56"/>
      <c r="X152" s="56"/>
      <c r="Y152" s="485"/>
      <c r="Z152" s="56"/>
      <c r="AA152" s="56">
        <v>0</v>
      </c>
      <c r="AB152" s="56"/>
      <c r="AC152" s="56"/>
      <c r="AD152" s="485"/>
      <c r="AE152" s="56"/>
      <c r="AF152" s="56">
        <v>0</v>
      </c>
      <c r="AG152" s="56"/>
      <c r="AH152" s="56"/>
      <c r="AI152" s="485"/>
      <c r="AJ152" s="56"/>
      <c r="AK152" s="56">
        <v>0</v>
      </c>
      <c r="AL152" s="56"/>
      <c r="AM152" s="56"/>
      <c r="AN152" s="485"/>
      <c r="AO152" s="56"/>
      <c r="AP152" s="56">
        <v>0</v>
      </c>
      <c r="AQ152" s="56"/>
      <c r="AR152" s="56"/>
      <c r="AS152" s="485"/>
      <c r="AT152" s="56"/>
      <c r="AU152" s="56">
        <v>0</v>
      </c>
      <c r="AV152" s="56"/>
      <c r="AW152" s="56"/>
      <c r="AX152" s="485"/>
      <c r="AY152" s="56"/>
      <c r="AZ152" s="56">
        <v>0</v>
      </c>
      <c r="BA152" s="56"/>
      <c r="BB152" s="56"/>
      <c r="BC152" s="485"/>
      <c r="BD152" s="56"/>
      <c r="BE152" s="56">
        <v>0</v>
      </c>
      <c r="BF152" s="56"/>
      <c r="BG152" s="56"/>
      <c r="BH152" s="485"/>
      <c r="BI152" s="56"/>
      <c r="BJ152" s="56">
        <v>0</v>
      </c>
      <c r="BK152" s="56"/>
      <c r="BL152" s="56"/>
      <c r="BM152" s="485"/>
      <c r="BN152" s="56"/>
      <c r="BO152" s="56">
        <v>0</v>
      </c>
      <c r="BP152" s="56"/>
      <c r="BQ152" s="56"/>
      <c r="BR152" s="485"/>
      <c r="BS152" s="56"/>
      <c r="BT152" s="56">
        <v>9717048</v>
      </c>
      <c r="BU152" s="56"/>
      <c r="BV152" s="56"/>
      <c r="BW152" s="56"/>
      <c r="BX152" s="485"/>
      <c r="BY152" s="56"/>
      <c r="BZ152" s="56">
        <v>9643088</v>
      </c>
      <c r="CA152" s="56"/>
      <c r="CB152" s="56"/>
      <c r="CC152" s="485"/>
      <c r="CD152" s="56"/>
      <c r="CE152" s="56">
        <v>0</v>
      </c>
      <c r="CF152" s="56"/>
      <c r="CG152" s="56"/>
      <c r="CH152" s="485"/>
      <c r="CI152" s="56"/>
      <c r="CJ152" s="56">
        <v>0</v>
      </c>
      <c r="CK152" s="56"/>
      <c r="CL152" s="56"/>
      <c r="CM152" s="485"/>
      <c r="CN152" s="56"/>
      <c r="CO152" s="56">
        <v>9356518</v>
      </c>
      <c r="CP152" s="56"/>
      <c r="CQ152" s="56"/>
      <c r="CR152" s="485"/>
      <c r="CS152" s="56"/>
      <c r="CT152" s="56">
        <v>0</v>
      </c>
      <c r="CU152" s="56"/>
      <c r="CV152" s="56"/>
      <c r="CW152" s="485"/>
      <c r="CX152" s="56"/>
      <c r="CY152" s="56">
        <v>78615</v>
      </c>
      <c r="CZ152" s="56"/>
      <c r="DA152" s="56"/>
      <c r="DB152" s="485"/>
      <c r="DC152" s="56"/>
      <c r="DD152" s="56">
        <v>8975268</v>
      </c>
      <c r="DE152" s="56"/>
      <c r="DF152" s="56"/>
      <c r="DG152" s="485"/>
      <c r="DH152" s="56"/>
      <c r="DI152" s="56">
        <v>0</v>
      </c>
      <c r="DJ152" s="56"/>
      <c r="DK152" s="56"/>
      <c r="DL152" s="485"/>
      <c r="DM152" s="56"/>
      <c r="DN152" s="56">
        <v>0</v>
      </c>
      <c r="DO152" s="56"/>
      <c r="DP152" s="56"/>
      <c r="DQ152" s="485"/>
      <c r="DR152" s="56"/>
      <c r="DS152" s="56">
        <v>9131456</v>
      </c>
      <c r="DT152" s="56"/>
      <c r="DU152" s="56"/>
      <c r="DV152" s="485"/>
      <c r="DW152" s="56"/>
      <c r="DX152" s="56">
        <v>0</v>
      </c>
      <c r="DY152" s="56"/>
      <c r="DZ152" s="56"/>
      <c r="EA152" s="485"/>
      <c r="EB152" s="56"/>
      <c r="EC152" s="56">
        <v>434148</v>
      </c>
      <c r="ED152" s="56"/>
      <c r="EE152" s="56"/>
      <c r="EF152" s="485"/>
      <c r="EG152" s="56"/>
      <c r="EH152" s="56">
        <v>9643088</v>
      </c>
      <c r="EI152" s="56"/>
      <c r="EJ152" s="56"/>
      <c r="EK152" s="144"/>
    </row>
    <row r="153" spans="4:141" x14ac:dyDescent="0.3">
      <c r="D153" s="144" t="s">
        <v>512</v>
      </c>
      <c r="E153" s="400"/>
      <c r="F153" s="406"/>
      <c r="G153" s="483">
        <v>40241498</v>
      </c>
      <c r="H153" s="484"/>
      <c r="I153" s="56"/>
      <c r="J153" s="485"/>
      <c r="K153" s="486"/>
      <c r="L153" s="483">
        <v>8539387</v>
      </c>
      <c r="M153" s="484"/>
      <c r="N153" s="56"/>
      <c r="O153" s="485"/>
      <c r="P153" s="486"/>
      <c r="Q153" s="483">
        <v>0</v>
      </c>
      <c r="R153" s="484"/>
      <c r="S153" s="56"/>
      <c r="T153" s="485"/>
      <c r="U153" s="486"/>
      <c r="V153" s="483">
        <v>0</v>
      </c>
      <c r="W153" s="484"/>
      <c r="X153" s="56"/>
      <c r="Y153" s="485"/>
      <c r="Z153" s="486"/>
      <c r="AA153" s="483">
        <v>0</v>
      </c>
      <c r="AB153" s="484"/>
      <c r="AC153" s="56"/>
      <c r="AD153" s="485"/>
      <c r="AE153" s="486"/>
      <c r="AF153" s="483">
        <v>0</v>
      </c>
      <c r="AG153" s="484"/>
      <c r="AH153" s="56"/>
      <c r="AI153" s="485"/>
      <c r="AJ153" s="486"/>
      <c r="AK153" s="483">
        <v>0</v>
      </c>
      <c r="AL153" s="484"/>
      <c r="AM153" s="56"/>
      <c r="AN153" s="485"/>
      <c r="AO153" s="486"/>
      <c r="AP153" s="483">
        <v>0</v>
      </c>
      <c r="AQ153" s="484"/>
      <c r="AR153" s="56"/>
      <c r="AS153" s="485"/>
      <c r="AT153" s="486"/>
      <c r="AU153" s="483">
        <v>0</v>
      </c>
      <c r="AV153" s="484"/>
      <c r="AW153" s="56"/>
      <c r="AX153" s="485"/>
      <c r="AY153" s="486"/>
      <c r="AZ153" s="483">
        <v>0</v>
      </c>
      <c r="BA153" s="484"/>
      <c r="BB153" s="56"/>
      <c r="BC153" s="485"/>
      <c r="BD153" s="486"/>
      <c r="BE153" s="483">
        <v>0</v>
      </c>
      <c r="BF153" s="484"/>
      <c r="BG153" s="56"/>
      <c r="BH153" s="485"/>
      <c r="BI153" s="486"/>
      <c r="BJ153" s="483">
        <v>0</v>
      </c>
      <c r="BK153" s="484"/>
      <c r="BL153" s="56"/>
      <c r="BM153" s="485"/>
      <c r="BN153" s="486"/>
      <c r="BO153" s="483">
        <v>0</v>
      </c>
      <c r="BP153" s="484"/>
      <c r="BQ153" s="56"/>
      <c r="BR153" s="485"/>
      <c r="BS153" s="486"/>
      <c r="BT153" s="483">
        <v>8539387</v>
      </c>
      <c r="BU153" s="484"/>
      <c r="BV153" s="56"/>
      <c r="BW153" s="56"/>
      <c r="BX153" s="485"/>
      <c r="BY153" s="486"/>
      <c r="BZ153" s="483">
        <v>8254506</v>
      </c>
      <c r="CA153" s="484"/>
      <c r="CB153" s="56"/>
      <c r="CC153" s="485"/>
      <c r="CD153" s="486"/>
      <c r="CE153" s="483">
        <v>0</v>
      </c>
      <c r="CF153" s="484"/>
      <c r="CG153" s="56"/>
      <c r="CH153" s="485"/>
      <c r="CI153" s="486"/>
      <c r="CJ153" s="483">
        <v>0</v>
      </c>
      <c r="CK153" s="484"/>
      <c r="CL153" s="56"/>
      <c r="CM153" s="485"/>
      <c r="CN153" s="486"/>
      <c r="CO153" s="483">
        <v>8369942</v>
      </c>
      <c r="CP153" s="484"/>
      <c r="CQ153" s="56"/>
      <c r="CR153" s="485"/>
      <c r="CS153" s="486"/>
      <c r="CT153" s="483">
        <v>0</v>
      </c>
      <c r="CU153" s="484"/>
      <c r="CV153" s="56"/>
      <c r="CW153" s="485"/>
      <c r="CX153" s="486"/>
      <c r="CY153" s="483">
        <v>83969</v>
      </c>
      <c r="CZ153" s="484"/>
      <c r="DA153" s="56"/>
      <c r="DB153" s="485"/>
      <c r="DC153" s="486"/>
      <c r="DD153" s="483">
        <v>8346286</v>
      </c>
      <c r="DE153" s="484"/>
      <c r="DF153" s="56"/>
      <c r="DG153" s="485"/>
      <c r="DH153" s="486"/>
      <c r="DI153" s="483">
        <v>0</v>
      </c>
      <c r="DJ153" s="484"/>
      <c r="DK153" s="56"/>
      <c r="DL153" s="485"/>
      <c r="DM153" s="486"/>
      <c r="DN153" s="483">
        <v>0</v>
      </c>
      <c r="DO153" s="484"/>
      <c r="DP153" s="56"/>
      <c r="DQ153" s="485"/>
      <c r="DR153" s="486"/>
      <c r="DS153" s="483">
        <v>8195320</v>
      </c>
      <c r="DT153" s="484"/>
      <c r="DU153" s="56"/>
      <c r="DV153" s="485"/>
      <c r="DW153" s="486"/>
      <c r="DX153" s="483">
        <v>0</v>
      </c>
      <c r="DY153" s="484"/>
      <c r="DZ153" s="56"/>
      <c r="EA153" s="485"/>
      <c r="EB153" s="486"/>
      <c r="EC153" s="483">
        <v>406887</v>
      </c>
      <c r="ED153" s="484"/>
      <c r="EE153" s="56"/>
      <c r="EF153" s="485"/>
      <c r="EG153" s="486"/>
      <c r="EH153" s="483">
        <v>8254506</v>
      </c>
      <c r="EI153" s="484"/>
      <c r="EJ153" s="56"/>
      <c r="EK153" s="144"/>
    </row>
    <row r="154" spans="4:141" x14ac:dyDescent="0.3">
      <c r="D154" s="144" t="s">
        <v>513</v>
      </c>
      <c r="E154" s="400"/>
      <c r="F154" s="420"/>
      <c r="G154" s="121">
        <v>20107071</v>
      </c>
      <c r="H154" s="120"/>
      <c r="I154" s="56"/>
      <c r="J154" s="485"/>
      <c r="K154" s="494"/>
      <c r="L154" s="121">
        <v>1177661</v>
      </c>
      <c r="M154" s="120"/>
      <c r="N154" s="56"/>
      <c r="O154" s="485"/>
      <c r="P154" s="494"/>
      <c r="Q154" s="121">
        <v>0</v>
      </c>
      <c r="R154" s="120"/>
      <c r="S154" s="56"/>
      <c r="T154" s="485"/>
      <c r="U154" s="494"/>
      <c r="V154" s="121">
        <v>0</v>
      </c>
      <c r="W154" s="120"/>
      <c r="X154" s="56"/>
      <c r="Y154" s="485"/>
      <c r="Z154" s="494"/>
      <c r="AA154" s="121">
        <v>0</v>
      </c>
      <c r="AB154" s="120"/>
      <c r="AC154" s="56"/>
      <c r="AD154" s="485"/>
      <c r="AE154" s="494"/>
      <c r="AF154" s="121">
        <v>0</v>
      </c>
      <c r="AG154" s="120"/>
      <c r="AH154" s="56"/>
      <c r="AI154" s="485"/>
      <c r="AJ154" s="494"/>
      <c r="AK154" s="121">
        <v>0</v>
      </c>
      <c r="AL154" s="120"/>
      <c r="AM154" s="56"/>
      <c r="AN154" s="485"/>
      <c r="AO154" s="494"/>
      <c r="AP154" s="121">
        <v>0</v>
      </c>
      <c r="AQ154" s="120"/>
      <c r="AR154" s="56"/>
      <c r="AS154" s="485"/>
      <c r="AT154" s="494"/>
      <c r="AU154" s="121">
        <v>0</v>
      </c>
      <c r="AV154" s="120"/>
      <c r="AW154" s="56"/>
      <c r="AX154" s="485"/>
      <c r="AY154" s="494"/>
      <c r="AZ154" s="121">
        <v>0</v>
      </c>
      <c r="BA154" s="120"/>
      <c r="BB154" s="56"/>
      <c r="BC154" s="485"/>
      <c r="BD154" s="494"/>
      <c r="BE154" s="121">
        <v>0</v>
      </c>
      <c r="BF154" s="120"/>
      <c r="BG154" s="56"/>
      <c r="BH154" s="485"/>
      <c r="BI154" s="494"/>
      <c r="BJ154" s="121">
        <v>0</v>
      </c>
      <c r="BK154" s="120"/>
      <c r="BL154" s="56"/>
      <c r="BM154" s="485"/>
      <c r="BN154" s="494"/>
      <c r="BO154" s="121">
        <v>0</v>
      </c>
      <c r="BP154" s="120"/>
      <c r="BQ154" s="56"/>
      <c r="BR154" s="485"/>
      <c r="BS154" s="494"/>
      <c r="BT154" s="121">
        <v>1177661</v>
      </c>
      <c r="BU154" s="120"/>
      <c r="BV154" s="56"/>
      <c r="BW154" s="56"/>
      <c r="BX154" s="485"/>
      <c r="BY154" s="494"/>
      <c r="BZ154" s="121">
        <v>1388582</v>
      </c>
      <c r="CA154" s="120"/>
      <c r="CB154" s="56"/>
      <c r="CC154" s="485"/>
      <c r="CD154" s="494"/>
      <c r="CE154" s="121">
        <v>0</v>
      </c>
      <c r="CF154" s="120"/>
      <c r="CG154" s="56"/>
      <c r="CH154" s="485"/>
      <c r="CI154" s="494"/>
      <c r="CJ154" s="121">
        <v>0</v>
      </c>
      <c r="CK154" s="120"/>
      <c r="CL154" s="56"/>
      <c r="CM154" s="485"/>
      <c r="CN154" s="494"/>
      <c r="CO154" s="121">
        <v>986576</v>
      </c>
      <c r="CP154" s="120"/>
      <c r="CQ154" s="56"/>
      <c r="CR154" s="485"/>
      <c r="CS154" s="494"/>
      <c r="CT154" s="121">
        <v>0</v>
      </c>
      <c r="CU154" s="120"/>
      <c r="CV154" s="56"/>
      <c r="CW154" s="485"/>
      <c r="CX154" s="494"/>
      <c r="CY154" s="121">
        <v>-5354</v>
      </c>
      <c r="CZ154" s="120"/>
      <c r="DA154" s="56"/>
      <c r="DB154" s="485"/>
      <c r="DC154" s="494"/>
      <c r="DD154" s="121">
        <v>628982</v>
      </c>
      <c r="DE154" s="120"/>
      <c r="DF154" s="56"/>
      <c r="DG154" s="485"/>
      <c r="DH154" s="494"/>
      <c r="DI154" s="121">
        <v>0</v>
      </c>
      <c r="DJ154" s="120"/>
      <c r="DK154" s="56"/>
      <c r="DL154" s="485"/>
      <c r="DM154" s="494"/>
      <c r="DN154" s="121">
        <v>0</v>
      </c>
      <c r="DO154" s="120"/>
      <c r="DP154" s="56"/>
      <c r="DQ154" s="485"/>
      <c r="DR154" s="494"/>
      <c r="DS154" s="121">
        <v>936136</v>
      </c>
      <c r="DT154" s="120"/>
      <c r="DU154" s="56"/>
      <c r="DV154" s="485"/>
      <c r="DW154" s="494"/>
      <c r="DX154" s="121">
        <v>0</v>
      </c>
      <c r="DY154" s="120"/>
      <c r="DZ154" s="56"/>
      <c r="EA154" s="485"/>
      <c r="EB154" s="494"/>
      <c r="EC154" s="121">
        <v>27261</v>
      </c>
      <c r="ED154" s="120"/>
      <c r="EE154" s="56"/>
      <c r="EF154" s="485"/>
      <c r="EG154" s="494"/>
      <c r="EH154" s="121">
        <v>1388582</v>
      </c>
      <c r="EI154" s="120"/>
      <c r="EJ154" s="56"/>
      <c r="EK154" s="144"/>
    </row>
    <row r="155" spans="4:141" x14ac:dyDescent="0.3">
      <c r="D155" s="144"/>
      <c r="E155" s="400"/>
      <c r="G155" s="56"/>
      <c r="H155" s="56"/>
      <c r="I155" s="56"/>
      <c r="J155" s="485"/>
      <c r="K155" s="56"/>
      <c r="L155" s="56"/>
      <c r="M155" s="56"/>
      <c r="N155" s="56"/>
      <c r="O155" s="485"/>
      <c r="P155" s="56"/>
      <c r="Q155" s="56"/>
      <c r="R155" s="56"/>
      <c r="S155" s="56"/>
      <c r="T155" s="485"/>
      <c r="U155" s="56"/>
      <c r="V155" s="56"/>
      <c r="W155" s="56"/>
      <c r="X155" s="56"/>
      <c r="Y155" s="485"/>
      <c r="Z155" s="56"/>
      <c r="AA155" s="56"/>
      <c r="AB155" s="56"/>
      <c r="AC155" s="56"/>
      <c r="AD155" s="485"/>
      <c r="AE155" s="56"/>
      <c r="AF155" s="56"/>
      <c r="AG155" s="56"/>
      <c r="AH155" s="56"/>
      <c r="AI155" s="485"/>
      <c r="AJ155" s="56"/>
      <c r="AK155" s="56"/>
      <c r="AL155" s="56"/>
      <c r="AM155" s="56"/>
      <c r="AN155" s="485"/>
      <c r="AO155" s="56"/>
      <c r="AP155" s="56"/>
      <c r="AQ155" s="56"/>
      <c r="AR155" s="56"/>
      <c r="AS155" s="485"/>
      <c r="AT155" s="56"/>
      <c r="AU155" s="56"/>
      <c r="AV155" s="56"/>
      <c r="AW155" s="56"/>
      <c r="AX155" s="485"/>
      <c r="AY155" s="56"/>
      <c r="AZ155" s="56"/>
      <c r="BA155" s="56"/>
      <c r="BB155" s="56"/>
      <c r="BC155" s="485"/>
      <c r="BD155" s="56"/>
      <c r="BE155" s="56"/>
      <c r="BF155" s="56"/>
      <c r="BG155" s="56"/>
      <c r="BH155" s="485"/>
      <c r="BI155" s="56"/>
      <c r="BJ155" s="56"/>
      <c r="BK155" s="56"/>
      <c r="BL155" s="56"/>
      <c r="BM155" s="485"/>
      <c r="BN155" s="56"/>
      <c r="BO155" s="56"/>
      <c r="BP155" s="56"/>
      <c r="BQ155" s="56"/>
      <c r="BR155" s="485"/>
      <c r="BS155" s="56"/>
      <c r="BT155" s="56"/>
      <c r="BU155" s="56"/>
      <c r="BV155" s="56"/>
      <c r="BW155" s="56"/>
      <c r="BX155" s="485"/>
      <c r="BY155" s="56"/>
      <c r="BZ155" s="56"/>
      <c r="CA155" s="56"/>
      <c r="CB155" s="56"/>
      <c r="CC155" s="485"/>
      <c r="CD155" s="56"/>
      <c r="CE155" s="56"/>
      <c r="CF155" s="56"/>
      <c r="CG155" s="56"/>
      <c r="CH155" s="485"/>
      <c r="CI155" s="56"/>
      <c r="CJ155" s="56"/>
      <c r="CK155" s="56"/>
      <c r="CL155" s="56"/>
      <c r="CM155" s="485"/>
      <c r="CN155" s="56"/>
      <c r="CO155" s="56"/>
      <c r="CP155" s="56"/>
      <c r="CQ155" s="56"/>
      <c r="CR155" s="485"/>
      <c r="CS155" s="56"/>
      <c r="CT155" s="56"/>
      <c r="CU155" s="56"/>
      <c r="CV155" s="56"/>
      <c r="CW155" s="485"/>
      <c r="CX155" s="56"/>
      <c r="CY155" s="56"/>
      <c r="CZ155" s="56"/>
      <c r="DA155" s="56"/>
      <c r="DB155" s="485"/>
      <c r="DC155" s="56"/>
      <c r="DD155" s="56"/>
      <c r="DE155" s="56"/>
      <c r="DF155" s="56"/>
      <c r="DG155" s="485"/>
      <c r="DH155" s="56"/>
      <c r="DI155" s="56"/>
      <c r="DJ155" s="56"/>
      <c r="DK155" s="56"/>
      <c r="DL155" s="485"/>
      <c r="DM155" s="56"/>
      <c r="DN155" s="56"/>
      <c r="DO155" s="56"/>
      <c r="DP155" s="56"/>
      <c r="DQ155" s="485"/>
      <c r="DR155" s="56"/>
      <c r="DS155" s="56"/>
      <c r="DT155" s="56"/>
      <c r="DU155" s="56"/>
      <c r="DV155" s="485"/>
      <c r="DW155" s="56"/>
      <c r="DX155" s="56"/>
      <c r="DY155" s="56"/>
      <c r="DZ155" s="56"/>
      <c r="EA155" s="485"/>
      <c r="EB155" s="56"/>
      <c r="EC155" s="56"/>
      <c r="ED155" s="56"/>
      <c r="EE155" s="56"/>
      <c r="EF155" s="485"/>
      <c r="EG155" s="56"/>
      <c r="EH155" s="56"/>
      <c r="EI155" s="56"/>
      <c r="EJ155" s="56"/>
      <c r="EK155" s="144"/>
    </row>
    <row r="156" spans="4:141" x14ac:dyDescent="0.3">
      <c r="D156" s="144" t="s">
        <v>514</v>
      </c>
      <c r="E156" s="400"/>
      <c r="G156" s="56">
        <v>20015117</v>
      </c>
      <c r="H156" s="56"/>
      <c r="I156" s="56"/>
      <c r="J156" s="485"/>
      <c r="K156" s="56"/>
      <c r="L156" s="56">
        <v>9717048</v>
      </c>
      <c r="M156" s="56"/>
      <c r="N156" s="56"/>
      <c r="O156" s="485"/>
      <c r="P156" s="56"/>
      <c r="Q156" s="56">
        <v>0</v>
      </c>
      <c r="R156" s="56"/>
      <c r="S156" s="56"/>
      <c r="T156" s="485"/>
      <c r="U156" s="56"/>
      <c r="V156" s="56">
        <v>0</v>
      </c>
      <c r="W156" s="56"/>
      <c r="X156" s="56"/>
      <c r="Y156" s="485"/>
      <c r="Z156" s="56"/>
      <c r="AA156" s="56">
        <v>0</v>
      </c>
      <c r="AB156" s="56"/>
      <c r="AC156" s="56"/>
      <c r="AD156" s="485"/>
      <c r="AE156" s="56"/>
      <c r="AF156" s="56">
        <v>0</v>
      </c>
      <c r="AG156" s="56"/>
      <c r="AH156" s="56"/>
      <c r="AI156" s="485"/>
      <c r="AJ156" s="56"/>
      <c r="AK156" s="56">
        <v>0</v>
      </c>
      <c r="AL156" s="56"/>
      <c r="AM156" s="56"/>
      <c r="AN156" s="485"/>
      <c r="AO156" s="56"/>
      <c r="AP156" s="56">
        <v>0</v>
      </c>
      <c r="AQ156" s="56"/>
      <c r="AR156" s="56"/>
      <c r="AS156" s="485"/>
      <c r="AT156" s="56"/>
      <c r="AU156" s="56">
        <v>0</v>
      </c>
      <c r="AV156" s="56"/>
      <c r="AW156" s="56"/>
      <c r="AX156" s="485"/>
      <c r="AY156" s="56"/>
      <c r="AZ156" s="56">
        <v>0</v>
      </c>
      <c r="BA156" s="56"/>
      <c r="BB156" s="56"/>
      <c r="BC156" s="485"/>
      <c r="BD156" s="56"/>
      <c r="BE156" s="56">
        <v>0</v>
      </c>
      <c r="BF156" s="56"/>
      <c r="BG156" s="56"/>
      <c r="BH156" s="485"/>
      <c r="BI156" s="56"/>
      <c r="BJ156" s="56">
        <v>0</v>
      </c>
      <c r="BK156" s="56"/>
      <c r="BL156" s="56"/>
      <c r="BM156" s="485"/>
      <c r="BN156" s="56"/>
      <c r="BO156" s="56">
        <v>0</v>
      </c>
      <c r="BP156" s="56"/>
      <c r="BQ156" s="56"/>
      <c r="BR156" s="485"/>
      <c r="BS156" s="56"/>
      <c r="BT156" s="56">
        <v>9717048</v>
      </c>
      <c r="BU156" s="56"/>
      <c r="BV156" s="56"/>
      <c r="BW156" s="56"/>
      <c r="BX156" s="485"/>
      <c r="BY156" s="56"/>
      <c r="BZ156" s="56">
        <v>9643088</v>
      </c>
      <c r="CA156" s="56"/>
      <c r="CB156" s="56"/>
      <c r="CC156" s="485"/>
      <c r="CD156" s="56"/>
      <c r="CE156" s="56">
        <v>0</v>
      </c>
      <c r="CF156" s="56"/>
      <c r="CG156" s="56"/>
      <c r="CH156" s="485"/>
      <c r="CI156" s="56"/>
      <c r="CJ156" s="56">
        <v>0</v>
      </c>
      <c r="CK156" s="56"/>
      <c r="CL156" s="56"/>
      <c r="CM156" s="485"/>
      <c r="CN156" s="56"/>
      <c r="CO156" s="56">
        <v>9356518</v>
      </c>
      <c r="CP156" s="56"/>
      <c r="CQ156" s="56"/>
      <c r="CR156" s="485"/>
      <c r="CS156" s="56"/>
      <c r="CT156" s="56">
        <v>0</v>
      </c>
      <c r="CU156" s="56"/>
      <c r="CV156" s="56"/>
      <c r="CW156" s="485"/>
      <c r="CX156" s="56"/>
      <c r="CY156" s="56">
        <v>0</v>
      </c>
      <c r="CZ156" s="56"/>
      <c r="DA156" s="56"/>
      <c r="DB156" s="485"/>
      <c r="DC156" s="56"/>
      <c r="DD156" s="56">
        <v>8975268</v>
      </c>
      <c r="DE156" s="56"/>
      <c r="DF156" s="56"/>
      <c r="DG156" s="485"/>
      <c r="DH156" s="56"/>
      <c r="DI156" s="56">
        <v>0</v>
      </c>
      <c r="DJ156" s="56"/>
      <c r="DK156" s="56"/>
      <c r="DL156" s="485"/>
      <c r="DM156" s="56"/>
      <c r="DN156" s="56">
        <v>0</v>
      </c>
      <c r="DO156" s="56"/>
      <c r="DP156" s="56"/>
      <c r="DQ156" s="485"/>
      <c r="DR156" s="56"/>
      <c r="DS156" s="56">
        <v>9131456</v>
      </c>
      <c r="DT156" s="56"/>
      <c r="DU156" s="56"/>
      <c r="DV156" s="485"/>
      <c r="DW156" s="56"/>
      <c r="DX156" s="56">
        <v>0</v>
      </c>
      <c r="DY156" s="56"/>
      <c r="DZ156" s="56"/>
      <c r="EA156" s="485"/>
      <c r="EB156" s="56"/>
      <c r="EC156" s="56">
        <v>0</v>
      </c>
      <c r="ED156" s="56"/>
      <c r="EE156" s="56"/>
      <c r="EF156" s="485"/>
      <c r="EG156" s="56"/>
      <c r="EH156" s="56">
        <v>9643088</v>
      </c>
      <c r="EI156" s="56"/>
      <c r="EJ156" s="56"/>
      <c r="EK156" s="144"/>
    </row>
    <row r="157" spans="4:141" x14ac:dyDescent="0.3">
      <c r="D157" s="144" t="s">
        <v>512</v>
      </c>
      <c r="E157" s="400"/>
      <c r="F157" s="406"/>
      <c r="G157" s="483">
        <v>17630396</v>
      </c>
      <c r="H157" s="484"/>
      <c r="I157" s="56"/>
      <c r="J157" s="485"/>
      <c r="K157" s="486"/>
      <c r="L157" s="483">
        <v>8539387</v>
      </c>
      <c r="M157" s="484"/>
      <c r="N157" s="56"/>
      <c r="O157" s="485"/>
      <c r="P157" s="486"/>
      <c r="Q157" s="483">
        <v>0</v>
      </c>
      <c r="R157" s="484"/>
      <c r="S157" s="56"/>
      <c r="T157" s="485"/>
      <c r="U157" s="486"/>
      <c r="V157" s="483">
        <v>0</v>
      </c>
      <c r="W157" s="484"/>
      <c r="X157" s="56"/>
      <c r="Y157" s="485"/>
      <c r="Z157" s="486"/>
      <c r="AA157" s="483">
        <v>0</v>
      </c>
      <c r="AB157" s="484"/>
      <c r="AC157" s="56"/>
      <c r="AD157" s="485"/>
      <c r="AE157" s="486"/>
      <c r="AF157" s="483">
        <v>0</v>
      </c>
      <c r="AG157" s="484"/>
      <c r="AH157" s="56"/>
      <c r="AI157" s="485"/>
      <c r="AJ157" s="486"/>
      <c r="AK157" s="483">
        <v>0</v>
      </c>
      <c r="AL157" s="484"/>
      <c r="AM157" s="56"/>
      <c r="AN157" s="485"/>
      <c r="AO157" s="486"/>
      <c r="AP157" s="483">
        <v>0</v>
      </c>
      <c r="AQ157" s="484"/>
      <c r="AR157" s="56"/>
      <c r="AS157" s="485"/>
      <c r="AT157" s="486"/>
      <c r="AU157" s="483">
        <v>0</v>
      </c>
      <c r="AV157" s="484"/>
      <c r="AW157" s="56"/>
      <c r="AX157" s="485"/>
      <c r="AY157" s="486"/>
      <c r="AZ157" s="483">
        <v>0</v>
      </c>
      <c r="BA157" s="484"/>
      <c r="BB157" s="56"/>
      <c r="BC157" s="485"/>
      <c r="BD157" s="486"/>
      <c r="BE157" s="483">
        <v>0</v>
      </c>
      <c r="BF157" s="484"/>
      <c r="BG157" s="56"/>
      <c r="BH157" s="485"/>
      <c r="BI157" s="486"/>
      <c r="BJ157" s="483">
        <v>0</v>
      </c>
      <c r="BK157" s="484"/>
      <c r="BL157" s="56"/>
      <c r="BM157" s="485"/>
      <c r="BN157" s="486"/>
      <c r="BO157" s="483">
        <v>0</v>
      </c>
      <c r="BP157" s="484"/>
      <c r="BQ157" s="56"/>
      <c r="BR157" s="485"/>
      <c r="BS157" s="486"/>
      <c r="BT157" s="483">
        <v>8539387</v>
      </c>
      <c r="BU157" s="484"/>
      <c r="BV157" s="56"/>
      <c r="BW157" s="56"/>
      <c r="BX157" s="485"/>
      <c r="BY157" s="486"/>
      <c r="BZ157" s="483">
        <v>8254506</v>
      </c>
      <c r="CA157" s="484"/>
      <c r="CB157" s="56"/>
      <c r="CC157" s="485"/>
      <c r="CD157" s="486"/>
      <c r="CE157" s="483">
        <v>0</v>
      </c>
      <c r="CF157" s="484"/>
      <c r="CG157" s="56"/>
      <c r="CH157" s="485"/>
      <c r="CI157" s="486"/>
      <c r="CJ157" s="483">
        <v>0</v>
      </c>
      <c r="CK157" s="484"/>
      <c r="CL157" s="56"/>
      <c r="CM157" s="485"/>
      <c r="CN157" s="486"/>
      <c r="CO157" s="483">
        <v>8369942</v>
      </c>
      <c r="CP157" s="484"/>
      <c r="CQ157" s="56"/>
      <c r="CR157" s="485"/>
      <c r="CS157" s="486"/>
      <c r="CT157" s="483">
        <v>0</v>
      </c>
      <c r="CU157" s="484"/>
      <c r="CV157" s="56"/>
      <c r="CW157" s="485"/>
      <c r="CX157" s="486"/>
      <c r="CY157" s="483">
        <v>0</v>
      </c>
      <c r="CZ157" s="484"/>
      <c r="DA157" s="56"/>
      <c r="DB157" s="485"/>
      <c r="DC157" s="486"/>
      <c r="DD157" s="483">
        <v>8346286</v>
      </c>
      <c r="DE157" s="484"/>
      <c r="DF157" s="56"/>
      <c r="DG157" s="485"/>
      <c r="DH157" s="486"/>
      <c r="DI157" s="483">
        <v>0</v>
      </c>
      <c r="DJ157" s="484"/>
      <c r="DK157" s="56"/>
      <c r="DL157" s="485"/>
      <c r="DM157" s="486"/>
      <c r="DN157" s="483">
        <v>0</v>
      </c>
      <c r="DO157" s="484"/>
      <c r="DP157" s="56"/>
      <c r="DQ157" s="485"/>
      <c r="DR157" s="486"/>
      <c r="DS157" s="483">
        <v>8195320</v>
      </c>
      <c r="DT157" s="484"/>
      <c r="DU157" s="56"/>
      <c r="DV157" s="485"/>
      <c r="DW157" s="486"/>
      <c r="DX157" s="483">
        <v>0</v>
      </c>
      <c r="DY157" s="484"/>
      <c r="DZ157" s="56"/>
      <c r="EA157" s="485"/>
      <c r="EB157" s="486"/>
      <c r="EC157" s="483">
        <v>0</v>
      </c>
      <c r="ED157" s="484"/>
      <c r="EE157" s="56"/>
      <c r="EF157" s="485"/>
      <c r="EG157" s="486"/>
      <c r="EH157" s="483">
        <v>8254506</v>
      </c>
      <c r="EI157" s="484"/>
      <c r="EJ157" s="56"/>
      <c r="EK157" s="144"/>
    </row>
    <row r="158" spans="4:141" x14ac:dyDescent="0.3">
      <c r="D158" s="144" t="s">
        <v>513</v>
      </c>
      <c r="E158" s="400"/>
      <c r="F158" s="420"/>
      <c r="G158" s="121">
        <v>2384721</v>
      </c>
      <c r="H158" s="120"/>
      <c r="I158" s="56"/>
      <c r="J158" s="485"/>
      <c r="K158" s="494"/>
      <c r="L158" s="121">
        <v>1177661</v>
      </c>
      <c r="M158" s="120"/>
      <c r="N158" s="56"/>
      <c r="O158" s="485"/>
      <c r="P158" s="494"/>
      <c r="Q158" s="121">
        <v>0</v>
      </c>
      <c r="R158" s="120"/>
      <c r="S158" s="56"/>
      <c r="T158" s="485"/>
      <c r="U158" s="494"/>
      <c r="V158" s="121">
        <v>0</v>
      </c>
      <c r="W158" s="120"/>
      <c r="X158" s="56"/>
      <c r="Y158" s="485"/>
      <c r="Z158" s="494"/>
      <c r="AA158" s="121">
        <v>0</v>
      </c>
      <c r="AB158" s="120"/>
      <c r="AC158" s="56"/>
      <c r="AD158" s="485"/>
      <c r="AE158" s="494"/>
      <c r="AF158" s="121">
        <v>0</v>
      </c>
      <c r="AG158" s="120"/>
      <c r="AH158" s="56"/>
      <c r="AI158" s="485"/>
      <c r="AJ158" s="494"/>
      <c r="AK158" s="121">
        <v>0</v>
      </c>
      <c r="AL158" s="120"/>
      <c r="AM158" s="56"/>
      <c r="AN158" s="485"/>
      <c r="AO158" s="494"/>
      <c r="AP158" s="121">
        <v>0</v>
      </c>
      <c r="AQ158" s="120"/>
      <c r="AR158" s="56"/>
      <c r="AS158" s="485"/>
      <c r="AT158" s="494"/>
      <c r="AU158" s="121">
        <v>0</v>
      </c>
      <c r="AV158" s="120"/>
      <c r="AW158" s="56"/>
      <c r="AX158" s="485"/>
      <c r="AY158" s="494"/>
      <c r="AZ158" s="121">
        <v>0</v>
      </c>
      <c r="BA158" s="120"/>
      <c r="BB158" s="56"/>
      <c r="BC158" s="485"/>
      <c r="BD158" s="494"/>
      <c r="BE158" s="121">
        <v>0</v>
      </c>
      <c r="BF158" s="120"/>
      <c r="BG158" s="56"/>
      <c r="BH158" s="485"/>
      <c r="BI158" s="494"/>
      <c r="BJ158" s="121">
        <v>0</v>
      </c>
      <c r="BK158" s="120"/>
      <c r="BL158" s="56"/>
      <c r="BM158" s="485"/>
      <c r="BN158" s="494"/>
      <c r="BO158" s="121">
        <v>0</v>
      </c>
      <c r="BP158" s="120"/>
      <c r="BQ158" s="56"/>
      <c r="BR158" s="485"/>
      <c r="BS158" s="494"/>
      <c r="BT158" s="121">
        <v>1177661</v>
      </c>
      <c r="BU158" s="120"/>
      <c r="BV158" s="56"/>
      <c r="BW158" s="56"/>
      <c r="BX158" s="485"/>
      <c r="BY158" s="494"/>
      <c r="BZ158" s="121">
        <v>1388582</v>
      </c>
      <c r="CA158" s="120"/>
      <c r="CB158" s="56"/>
      <c r="CC158" s="485"/>
      <c r="CD158" s="494"/>
      <c r="CE158" s="121">
        <v>0</v>
      </c>
      <c r="CF158" s="120"/>
      <c r="CG158" s="56"/>
      <c r="CH158" s="485"/>
      <c r="CI158" s="494"/>
      <c r="CJ158" s="121">
        <v>0</v>
      </c>
      <c r="CK158" s="120"/>
      <c r="CL158" s="56"/>
      <c r="CM158" s="485"/>
      <c r="CN158" s="494"/>
      <c r="CO158" s="121">
        <v>986576</v>
      </c>
      <c r="CP158" s="120"/>
      <c r="CQ158" s="56"/>
      <c r="CR158" s="485"/>
      <c r="CS158" s="494"/>
      <c r="CT158" s="121">
        <v>0</v>
      </c>
      <c r="CU158" s="120"/>
      <c r="CV158" s="56"/>
      <c r="CW158" s="485"/>
      <c r="CX158" s="494"/>
      <c r="CY158" s="121">
        <v>0</v>
      </c>
      <c r="CZ158" s="120"/>
      <c r="DA158" s="56"/>
      <c r="DB158" s="485"/>
      <c r="DC158" s="494"/>
      <c r="DD158" s="121">
        <v>628982</v>
      </c>
      <c r="DE158" s="120"/>
      <c r="DF158" s="56"/>
      <c r="DG158" s="485"/>
      <c r="DH158" s="494"/>
      <c r="DI158" s="121">
        <v>0</v>
      </c>
      <c r="DJ158" s="120"/>
      <c r="DK158" s="56"/>
      <c r="DL158" s="485"/>
      <c r="DM158" s="494"/>
      <c r="DN158" s="121">
        <v>0</v>
      </c>
      <c r="DO158" s="120"/>
      <c r="DP158" s="56"/>
      <c r="DQ158" s="485"/>
      <c r="DR158" s="494"/>
      <c r="DS158" s="121">
        <v>936136</v>
      </c>
      <c r="DT158" s="120"/>
      <c r="DU158" s="56"/>
      <c r="DV158" s="485"/>
      <c r="DW158" s="494"/>
      <c r="DX158" s="121">
        <v>0</v>
      </c>
      <c r="DY158" s="120"/>
      <c r="DZ158" s="56"/>
      <c r="EA158" s="485"/>
      <c r="EB158" s="494"/>
      <c r="EC158" s="121">
        <v>0</v>
      </c>
      <c r="ED158" s="120"/>
      <c r="EE158" s="56"/>
      <c r="EF158" s="485"/>
      <c r="EG158" s="494"/>
      <c r="EH158" s="121">
        <v>1388582</v>
      </c>
      <c r="EI158" s="120"/>
      <c r="EJ158" s="56"/>
      <c r="EK158" s="144"/>
    </row>
    <row r="159" spans="4:141" x14ac:dyDescent="0.3">
      <c r="D159" s="144"/>
      <c r="E159" s="400"/>
      <c r="G159" s="56"/>
      <c r="H159" s="56"/>
      <c r="I159" s="56"/>
      <c r="J159" s="485"/>
      <c r="K159" s="56"/>
      <c r="L159" s="56"/>
      <c r="M159" s="56"/>
      <c r="N159" s="56"/>
      <c r="O159" s="485"/>
      <c r="P159" s="56"/>
      <c r="Q159" s="56"/>
      <c r="R159" s="56"/>
      <c r="S159" s="56"/>
      <c r="T159" s="485"/>
      <c r="U159" s="56"/>
      <c r="V159" s="56"/>
      <c r="W159" s="56"/>
      <c r="X159" s="56"/>
      <c r="Y159" s="485"/>
      <c r="Z159" s="56"/>
      <c r="AA159" s="56"/>
      <c r="AB159" s="56"/>
      <c r="AC159" s="56"/>
      <c r="AD159" s="485"/>
      <c r="AE159" s="56"/>
      <c r="AF159" s="56"/>
      <c r="AG159" s="56"/>
      <c r="AH159" s="56"/>
      <c r="AI159" s="485"/>
      <c r="AJ159" s="56"/>
      <c r="AK159" s="56"/>
      <c r="AL159" s="56"/>
      <c r="AM159" s="56"/>
      <c r="AN159" s="485"/>
      <c r="AO159" s="56"/>
      <c r="AP159" s="56"/>
      <c r="AQ159" s="56"/>
      <c r="AR159" s="56"/>
      <c r="AS159" s="485"/>
      <c r="AT159" s="56"/>
      <c r="AU159" s="56"/>
      <c r="AV159" s="56"/>
      <c r="AW159" s="56"/>
      <c r="AX159" s="485"/>
      <c r="AY159" s="56"/>
      <c r="AZ159" s="56"/>
      <c r="BA159" s="56"/>
      <c r="BB159" s="56"/>
      <c r="BC159" s="485"/>
      <c r="BD159" s="56"/>
      <c r="BE159" s="56"/>
      <c r="BF159" s="56"/>
      <c r="BG159" s="56"/>
      <c r="BH159" s="485"/>
      <c r="BI159" s="56"/>
      <c r="BJ159" s="56"/>
      <c r="BK159" s="56"/>
      <c r="BL159" s="56"/>
      <c r="BM159" s="485"/>
      <c r="BN159" s="56"/>
      <c r="BO159" s="56"/>
      <c r="BP159" s="56"/>
      <c r="BQ159" s="56"/>
      <c r="BR159" s="485"/>
      <c r="BS159" s="56"/>
      <c r="BT159" s="56"/>
      <c r="BU159" s="56"/>
      <c r="BV159" s="56"/>
      <c r="BW159" s="56"/>
      <c r="BX159" s="485"/>
      <c r="BY159" s="56"/>
      <c r="BZ159" s="56"/>
      <c r="CA159" s="56"/>
      <c r="CB159" s="56"/>
      <c r="CC159" s="485"/>
      <c r="CD159" s="56"/>
      <c r="CE159" s="56"/>
      <c r="CF159" s="56"/>
      <c r="CG159" s="56"/>
      <c r="CH159" s="485"/>
      <c r="CI159" s="56"/>
      <c r="CJ159" s="56"/>
      <c r="CK159" s="56"/>
      <c r="CL159" s="56"/>
      <c r="CM159" s="485"/>
      <c r="CN159" s="56"/>
      <c r="CO159" s="56"/>
      <c r="CP159" s="56"/>
      <c r="CQ159" s="56"/>
      <c r="CR159" s="485"/>
      <c r="CS159" s="56"/>
      <c r="CT159" s="56"/>
      <c r="CU159" s="56"/>
      <c r="CV159" s="56"/>
      <c r="CW159" s="485"/>
      <c r="CX159" s="56"/>
      <c r="CY159" s="56"/>
      <c r="CZ159" s="56"/>
      <c r="DA159" s="56"/>
      <c r="DB159" s="485"/>
      <c r="DC159" s="56"/>
      <c r="DD159" s="56"/>
      <c r="DE159" s="56"/>
      <c r="DF159" s="56"/>
      <c r="DG159" s="485"/>
      <c r="DH159" s="56"/>
      <c r="DI159" s="56"/>
      <c r="DJ159" s="56"/>
      <c r="DK159" s="56"/>
      <c r="DL159" s="485"/>
      <c r="DM159" s="56"/>
      <c r="DN159" s="56"/>
      <c r="DO159" s="56"/>
      <c r="DP159" s="56"/>
      <c r="DQ159" s="485"/>
      <c r="DR159" s="56"/>
      <c r="DS159" s="56"/>
      <c r="DT159" s="56"/>
      <c r="DU159" s="56"/>
      <c r="DV159" s="485"/>
      <c r="DW159" s="56"/>
      <c r="DX159" s="56"/>
      <c r="DY159" s="56"/>
      <c r="DZ159" s="56"/>
      <c r="EA159" s="485"/>
      <c r="EB159" s="56"/>
      <c r="EC159" s="56"/>
      <c r="ED159" s="56"/>
      <c r="EE159" s="56"/>
      <c r="EF159" s="485"/>
      <c r="EG159" s="56"/>
      <c r="EH159" s="56"/>
      <c r="EI159" s="56"/>
      <c r="EJ159" s="56"/>
      <c r="EK159" s="144"/>
    </row>
    <row r="160" spans="4:141" x14ac:dyDescent="0.3">
      <c r="D160" s="144" t="s">
        <v>515</v>
      </c>
      <c r="E160" s="400"/>
      <c r="G160" s="56">
        <v>37310895</v>
      </c>
      <c r="H160" s="56"/>
      <c r="I160" s="56"/>
      <c r="J160" s="485"/>
      <c r="K160" s="56"/>
      <c r="L160" s="56">
        <v>0</v>
      </c>
      <c r="M160" s="56"/>
      <c r="N160" s="56"/>
      <c r="O160" s="485"/>
      <c r="P160" s="56"/>
      <c r="Q160" s="56">
        <v>0</v>
      </c>
      <c r="R160" s="56"/>
      <c r="S160" s="56"/>
      <c r="T160" s="485"/>
      <c r="U160" s="56"/>
      <c r="V160" s="56">
        <v>0</v>
      </c>
      <c r="W160" s="56"/>
      <c r="X160" s="56"/>
      <c r="Y160" s="485"/>
      <c r="Z160" s="56"/>
      <c r="AA160" s="56">
        <v>0</v>
      </c>
      <c r="AB160" s="56"/>
      <c r="AC160" s="56"/>
      <c r="AD160" s="485"/>
      <c r="AE160" s="56"/>
      <c r="AF160" s="56">
        <v>0</v>
      </c>
      <c r="AG160" s="56"/>
      <c r="AH160" s="56"/>
      <c r="AI160" s="485"/>
      <c r="AJ160" s="56"/>
      <c r="AK160" s="56">
        <v>0</v>
      </c>
      <c r="AL160" s="56"/>
      <c r="AM160" s="56"/>
      <c r="AN160" s="485"/>
      <c r="AO160" s="56"/>
      <c r="AP160" s="56">
        <v>0</v>
      </c>
      <c r="AQ160" s="56"/>
      <c r="AR160" s="56"/>
      <c r="AS160" s="485"/>
      <c r="AT160" s="56"/>
      <c r="AU160" s="56">
        <v>0</v>
      </c>
      <c r="AV160" s="56"/>
      <c r="AW160" s="56"/>
      <c r="AX160" s="485"/>
      <c r="AY160" s="56"/>
      <c r="AZ160" s="56">
        <v>0</v>
      </c>
      <c r="BA160" s="56"/>
      <c r="BB160" s="56"/>
      <c r="BC160" s="485"/>
      <c r="BD160" s="56"/>
      <c r="BE160" s="56">
        <v>0</v>
      </c>
      <c r="BF160" s="56"/>
      <c r="BG160" s="56"/>
      <c r="BH160" s="485"/>
      <c r="BI160" s="56"/>
      <c r="BJ160" s="56">
        <v>0</v>
      </c>
      <c r="BK160" s="56"/>
      <c r="BL160" s="56"/>
      <c r="BM160" s="485"/>
      <c r="BN160" s="56"/>
      <c r="BO160" s="56">
        <v>0</v>
      </c>
      <c r="BP160" s="56"/>
      <c r="BQ160" s="56"/>
      <c r="BR160" s="485"/>
      <c r="BS160" s="56"/>
      <c r="BT160" s="56">
        <v>0</v>
      </c>
      <c r="BU160" s="56"/>
      <c r="BV160" s="56"/>
      <c r="BW160" s="56"/>
      <c r="BX160" s="485"/>
      <c r="BY160" s="56"/>
      <c r="BZ160" s="56">
        <v>0</v>
      </c>
      <c r="CA160" s="56"/>
      <c r="CB160" s="56"/>
      <c r="CC160" s="485"/>
      <c r="CD160" s="56"/>
      <c r="CE160" s="56">
        <v>0</v>
      </c>
      <c r="CF160" s="56"/>
      <c r="CG160" s="56"/>
      <c r="CH160" s="485"/>
      <c r="CI160" s="56"/>
      <c r="CJ160" s="56">
        <v>0</v>
      </c>
      <c r="CK160" s="56"/>
      <c r="CL160" s="56"/>
      <c r="CM160" s="485"/>
      <c r="CN160" s="56"/>
      <c r="CO160" s="56">
        <v>0</v>
      </c>
      <c r="CP160" s="56"/>
      <c r="CQ160" s="56"/>
      <c r="CR160" s="485"/>
      <c r="CS160" s="56"/>
      <c r="CT160" s="56">
        <v>0</v>
      </c>
      <c r="CU160" s="56"/>
      <c r="CV160" s="56"/>
      <c r="CW160" s="485"/>
      <c r="CX160" s="56"/>
      <c r="CY160" s="56">
        <v>0</v>
      </c>
      <c r="CZ160" s="56"/>
      <c r="DA160" s="56"/>
      <c r="DB160" s="485"/>
      <c r="DC160" s="56"/>
      <c r="DD160" s="56">
        <v>0</v>
      </c>
      <c r="DE160" s="56"/>
      <c r="DF160" s="56"/>
      <c r="DG160" s="485"/>
      <c r="DH160" s="56"/>
      <c r="DI160" s="56">
        <v>0</v>
      </c>
      <c r="DJ160" s="56"/>
      <c r="DK160" s="56"/>
      <c r="DL160" s="485"/>
      <c r="DM160" s="56"/>
      <c r="DN160" s="56">
        <v>0</v>
      </c>
      <c r="DO160" s="56"/>
      <c r="DP160" s="56"/>
      <c r="DQ160" s="485"/>
      <c r="DR160" s="56"/>
      <c r="DS160" s="56">
        <v>0</v>
      </c>
      <c r="DT160" s="56"/>
      <c r="DU160" s="56"/>
      <c r="DV160" s="485"/>
      <c r="DW160" s="56"/>
      <c r="DX160" s="56">
        <v>0</v>
      </c>
      <c r="DY160" s="56"/>
      <c r="DZ160" s="56"/>
      <c r="EA160" s="485"/>
      <c r="EB160" s="56"/>
      <c r="EC160" s="56">
        <v>0</v>
      </c>
      <c r="ED160" s="56"/>
      <c r="EE160" s="56"/>
      <c r="EF160" s="485"/>
      <c r="EG160" s="56"/>
      <c r="EH160" s="56">
        <v>0</v>
      </c>
      <c r="EI160" s="56"/>
      <c r="EJ160" s="56"/>
      <c r="EK160" s="144"/>
    </row>
    <row r="161" spans="4:141" x14ac:dyDescent="0.3">
      <c r="D161" s="144" t="s">
        <v>512</v>
      </c>
      <c r="E161" s="400"/>
      <c r="F161" s="406"/>
      <c r="G161" s="483">
        <v>19933700</v>
      </c>
      <c r="H161" s="484"/>
      <c r="I161" s="56"/>
      <c r="J161" s="485"/>
      <c r="K161" s="486"/>
      <c r="L161" s="483">
        <v>0</v>
      </c>
      <c r="M161" s="484"/>
      <c r="N161" s="56"/>
      <c r="O161" s="485"/>
      <c r="P161" s="486"/>
      <c r="Q161" s="483">
        <v>0</v>
      </c>
      <c r="R161" s="484"/>
      <c r="S161" s="56"/>
      <c r="T161" s="485"/>
      <c r="U161" s="486"/>
      <c r="V161" s="483">
        <v>0</v>
      </c>
      <c r="W161" s="484"/>
      <c r="X161" s="56"/>
      <c r="Y161" s="485"/>
      <c r="Z161" s="486"/>
      <c r="AA161" s="483">
        <v>0</v>
      </c>
      <c r="AB161" s="484"/>
      <c r="AC161" s="56"/>
      <c r="AD161" s="485"/>
      <c r="AE161" s="486"/>
      <c r="AF161" s="483">
        <v>0</v>
      </c>
      <c r="AG161" s="484"/>
      <c r="AH161" s="56"/>
      <c r="AI161" s="485"/>
      <c r="AJ161" s="486"/>
      <c r="AK161" s="483">
        <v>0</v>
      </c>
      <c r="AL161" s="484"/>
      <c r="AM161" s="56"/>
      <c r="AN161" s="485"/>
      <c r="AO161" s="486"/>
      <c r="AP161" s="483">
        <v>0</v>
      </c>
      <c r="AQ161" s="484"/>
      <c r="AR161" s="56"/>
      <c r="AS161" s="485"/>
      <c r="AT161" s="486"/>
      <c r="AU161" s="483">
        <v>0</v>
      </c>
      <c r="AV161" s="484"/>
      <c r="AW161" s="56"/>
      <c r="AX161" s="485"/>
      <c r="AY161" s="486"/>
      <c r="AZ161" s="483">
        <v>0</v>
      </c>
      <c r="BA161" s="484"/>
      <c r="BB161" s="56"/>
      <c r="BC161" s="485"/>
      <c r="BD161" s="486"/>
      <c r="BE161" s="483">
        <v>0</v>
      </c>
      <c r="BF161" s="484"/>
      <c r="BG161" s="56"/>
      <c r="BH161" s="485"/>
      <c r="BI161" s="486"/>
      <c r="BJ161" s="483">
        <v>0</v>
      </c>
      <c r="BK161" s="484"/>
      <c r="BL161" s="56"/>
      <c r="BM161" s="485"/>
      <c r="BN161" s="486"/>
      <c r="BO161" s="483">
        <v>0</v>
      </c>
      <c r="BP161" s="484"/>
      <c r="BQ161" s="56"/>
      <c r="BR161" s="485"/>
      <c r="BS161" s="486"/>
      <c r="BT161" s="483">
        <v>0</v>
      </c>
      <c r="BU161" s="484"/>
      <c r="BV161" s="56"/>
      <c r="BW161" s="56"/>
      <c r="BX161" s="485"/>
      <c r="BY161" s="486"/>
      <c r="BZ161" s="483">
        <v>0</v>
      </c>
      <c r="CA161" s="484"/>
      <c r="CB161" s="56"/>
      <c r="CC161" s="485"/>
      <c r="CD161" s="486"/>
      <c r="CE161" s="483">
        <v>0</v>
      </c>
      <c r="CF161" s="484"/>
      <c r="CG161" s="56"/>
      <c r="CH161" s="485"/>
      <c r="CI161" s="486"/>
      <c r="CJ161" s="483">
        <v>0</v>
      </c>
      <c r="CK161" s="484"/>
      <c r="CL161" s="56"/>
      <c r="CM161" s="485"/>
      <c r="CN161" s="486"/>
      <c r="CO161" s="483">
        <v>0</v>
      </c>
      <c r="CP161" s="484"/>
      <c r="CQ161" s="56"/>
      <c r="CR161" s="485"/>
      <c r="CS161" s="486"/>
      <c r="CT161" s="483">
        <v>0</v>
      </c>
      <c r="CU161" s="484"/>
      <c r="CV161" s="56"/>
      <c r="CW161" s="485"/>
      <c r="CX161" s="486"/>
      <c r="CY161" s="483">
        <v>0</v>
      </c>
      <c r="CZ161" s="484"/>
      <c r="DA161" s="56"/>
      <c r="DB161" s="485"/>
      <c r="DC161" s="486"/>
      <c r="DD161" s="483">
        <v>0</v>
      </c>
      <c r="DE161" s="484"/>
      <c r="DF161" s="56"/>
      <c r="DG161" s="485"/>
      <c r="DH161" s="486"/>
      <c r="DI161" s="483">
        <v>0</v>
      </c>
      <c r="DJ161" s="484"/>
      <c r="DK161" s="56"/>
      <c r="DL161" s="485"/>
      <c r="DM161" s="486"/>
      <c r="DN161" s="483">
        <v>0</v>
      </c>
      <c r="DO161" s="484"/>
      <c r="DP161" s="56"/>
      <c r="DQ161" s="485"/>
      <c r="DR161" s="486"/>
      <c r="DS161" s="483">
        <v>0</v>
      </c>
      <c r="DT161" s="484"/>
      <c r="DU161" s="56"/>
      <c r="DV161" s="485"/>
      <c r="DW161" s="486"/>
      <c r="DX161" s="483">
        <v>0</v>
      </c>
      <c r="DY161" s="484"/>
      <c r="DZ161" s="56"/>
      <c r="EA161" s="485"/>
      <c r="EB161" s="486"/>
      <c r="EC161" s="483">
        <v>0</v>
      </c>
      <c r="ED161" s="484"/>
      <c r="EE161" s="56"/>
      <c r="EF161" s="485"/>
      <c r="EG161" s="486"/>
      <c r="EH161" s="483">
        <v>0</v>
      </c>
      <c r="EI161" s="484"/>
      <c r="EJ161" s="56"/>
      <c r="EK161" s="144"/>
    </row>
    <row r="162" spans="4:141" x14ac:dyDescent="0.3">
      <c r="D162" s="144" t="s">
        <v>513</v>
      </c>
      <c r="E162" s="400"/>
      <c r="F162" s="420"/>
      <c r="G162" s="121">
        <v>17377195</v>
      </c>
      <c r="H162" s="120"/>
      <c r="I162" s="56"/>
      <c r="J162" s="485"/>
      <c r="K162" s="494"/>
      <c r="L162" s="121">
        <v>0</v>
      </c>
      <c r="M162" s="120"/>
      <c r="N162" s="56"/>
      <c r="O162" s="485"/>
      <c r="P162" s="494"/>
      <c r="Q162" s="121">
        <v>0</v>
      </c>
      <c r="R162" s="120"/>
      <c r="S162" s="56"/>
      <c r="T162" s="485"/>
      <c r="U162" s="494"/>
      <c r="V162" s="121">
        <v>0</v>
      </c>
      <c r="W162" s="120"/>
      <c r="X162" s="56"/>
      <c r="Y162" s="485"/>
      <c r="Z162" s="494"/>
      <c r="AA162" s="121">
        <v>0</v>
      </c>
      <c r="AB162" s="120"/>
      <c r="AC162" s="56"/>
      <c r="AD162" s="485"/>
      <c r="AE162" s="494"/>
      <c r="AF162" s="121">
        <v>0</v>
      </c>
      <c r="AG162" s="120"/>
      <c r="AH162" s="56"/>
      <c r="AI162" s="485"/>
      <c r="AJ162" s="494"/>
      <c r="AK162" s="121">
        <v>0</v>
      </c>
      <c r="AL162" s="120"/>
      <c r="AM162" s="56"/>
      <c r="AN162" s="485"/>
      <c r="AO162" s="494"/>
      <c r="AP162" s="121">
        <v>0</v>
      </c>
      <c r="AQ162" s="120"/>
      <c r="AR162" s="56"/>
      <c r="AS162" s="485"/>
      <c r="AT162" s="494"/>
      <c r="AU162" s="121">
        <v>0</v>
      </c>
      <c r="AV162" s="120"/>
      <c r="AW162" s="56"/>
      <c r="AX162" s="485"/>
      <c r="AY162" s="494"/>
      <c r="AZ162" s="121">
        <v>0</v>
      </c>
      <c r="BA162" s="120"/>
      <c r="BB162" s="56"/>
      <c r="BC162" s="485"/>
      <c r="BD162" s="494"/>
      <c r="BE162" s="121">
        <v>0</v>
      </c>
      <c r="BF162" s="120"/>
      <c r="BG162" s="56"/>
      <c r="BH162" s="485"/>
      <c r="BI162" s="494"/>
      <c r="BJ162" s="121">
        <v>0</v>
      </c>
      <c r="BK162" s="120"/>
      <c r="BL162" s="56"/>
      <c r="BM162" s="485"/>
      <c r="BN162" s="494"/>
      <c r="BO162" s="121">
        <v>0</v>
      </c>
      <c r="BP162" s="120"/>
      <c r="BQ162" s="56"/>
      <c r="BR162" s="485"/>
      <c r="BS162" s="494"/>
      <c r="BT162" s="121">
        <v>0</v>
      </c>
      <c r="BU162" s="120"/>
      <c r="BV162" s="56"/>
      <c r="BW162" s="56"/>
      <c r="BX162" s="485"/>
      <c r="BY162" s="494"/>
      <c r="BZ162" s="121">
        <v>0</v>
      </c>
      <c r="CA162" s="120"/>
      <c r="CB162" s="56"/>
      <c r="CC162" s="485"/>
      <c r="CD162" s="494"/>
      <c r="CE162" s="121">
        <v>0</v>
      </c>
      <c r="CF162" s="120"/>
      <c r="CG162" s="56"/>
      <c r="CH162" s="485"/>
      <c r="CI162" s="494"/>
      <c r="CJ162" s="121">
        <v>0</v>
      </c>
      <c r="CK162" s="120"/>
      <c r="CL162" s="56"/>
      <c r="CM162" s="485"/>
      <c r="CN162" s="494"/>
      <c r="CO162" s="121">
        <v>0</v>
      </c>
      <c r="CP162" s="120"/>
      <c r="CQ162" s="56"/>
      <c r="CR162" s="485"/>
      <c r="CS162" s="494"/>
      <c r="CT162" s="121">
        <v>0</v>
      </c>
      <c r="CU162" s="120"/>
      <c r="CV162" s="56"/>
      <c r="CW162" s="485"/>
      <c r="CX162" s="494"/>
      <c r="CY162" s="121">
        <v>0</v>
      </c>
      <c r="CZ162" s="120"/>
      <c r="DA162" s="56"/>
      <c r="DB162" s="485"/>
      <c r="DC162" s="494"/>
      <c r="DD162" s="121">
        <v>0</v>
      </c>
      <c r="DE162" s="120"/>
      <c r="DF162" s="56"/>
      <c r="DG162" s="485"/>
      <c r="DH162" s="494"/>
      <c r="DI162" s="121">
        <v>0</v>
      </c>
      <c r="DJ162" s="120"/>
      <c r="DK162" s="56"/>
      <c r="DL162" s="485"/>
      <c r="DM162" s="494"/>
      <c r="DN162" s="121">
        <v>0</v>
      </c>
      <c r="DO162" s="120"/>
      <c r="DP162" s="56"/>
      <c r="DQ162" s="485"/>
      <c r="DR162" s="494"/>
      <c r="DS162" s="121">
        <v>0</v>
      </c>
      <c r="DT162" s="120"/>
      <c r="DU162" s="56"/>
      <c r="DV162" s="485"/>
      <c r="DW162" s="494"/>
      <c r="DX162" s="121">
        <v>0</v>
      </c>
      <c r="DY162" s="120"/>
      <c r="DZ162" s="56"/>
      <c r="EA162" s="485"/>
      <c r="EB162" s="494"/>
      <c r="EC162" s="121">
        <v>0</v>
      </c>
      <c r="ED162" s="120"/>
      <c r="EE162" s="56"/>
      <c r="EF162" s="485"/>
      <c r="EG162" s="494"/>
      <c r="EH162" s="121">
        <v>0</v>
      </c>
      <c r="EI162" s="120"/>
      <c r="EJ162" s="56"/>
      <c r="EK162" s="144"/>
    </row>
    <row r="163" spans="4:141" x14ac:dyDescent="0.3">
      <c r="D163" s="144"/>
      <c r="E163" s="400"/>
      <c r="G163" s="56"/>
      <c r="H163" s="56"/>
      <c r="I163" s="56"/>
      <c r="J163" s="485"/>
      <c r="K163" s="56"/>
      <c r="L163" s="56"/>
      <c r="M163" s="56"/>
      <c r="N163" s="56"/>
      <c r="O163" s="485"/>
      <c r="P163" s="56"/>
      <c r="Q163" s="56"/>
      <c r="R163" s="56"/>
      <c r="S163" s="56"/>
      <c r="T163" s="485"/>
      <c r="U163" s="56"/>
      <c r="V163" s="56"/>
      <c r="W163" s="56"/>
      <c r="X163" s="56"/>
      <c r="Y163" s="485"/>
      <c r="Z163" s="56"/>
      <c r="AA163" s="56"/>
      <c r="AB163" s="56"/>
      <c r="AC163" s="56"/>
      <c r="AD163" s="485"/>
      <c r="AE163" s="56"/>
      <c r="AF163" s="56"/>
      <c r="AG163" s="56"/>
      <c r="AH163" s="56"/>
      <c r="AI163" s="485"/>
      <c r="AJ163" s="56"/>
      <c r="AK163" s="56"/>
      <c r="AL163" s="56"/>
      <c r="AM163" s="56"/>
      <c r="AN163" s="485"/>
      <c r="AO163" s="56"/>
      <c r="AP163" s="56"/>
      <c r="AQ163" s="56"/>
      <c r="AR163" s="56"/>
      <c r="AS163" s="485"/>
      <c r="AT163" s="56"/>
      <c r="AU163" s="56"/>
      <c r="AV163" s="56"/>
      <c r="AW163" s="56"/>
      <c r="AX163" s="485"/>
      <c r="AY163" s="56"/>
      <c r="AZ163" s="56"/>
      <c r="BA163" s="56"/>
      <c r="BB163" s="56"/>
      <c r="BC163" s="485"/>
      <c r="BD163" s="56"/>
      <c r="BE163" s="56"/>
      <c r="BF163" s="56"/>
      <c r="BG163" s="56"/>
      <c r="BH163" s="485"/>
      <c r="BI163" s="56"/>
      <c r="BJ163" s="56"/>
      <c r="BK163" s="56"/>
      <c r="BL163" s="56"/>
      <c r="BM163" s="485"/>
      <c r="BN163" s="56"/>
      <c r="BO163" s="56"/>
      <c r="BP163" s="56"/>
      <c r="BQ163" s="56"/>
      <c r="BR163" s="485"/>
      <c r="BS163" s="56"/>
      <c r="BT163" s="56"/>
      <c r="BU163" s="56"/>
      <c r="BV163" s="56"/>
      <c r="BW163" s="56"/>
      <c r="BX163" s="485"/>
      <c r="BY163" s="56"/>
      <c r="BZ163" s="56"/>
      <c r="CA163" s="56"/>
      <c r="CB163" s="56"/>
      <c r="CC163" s="485"/>
      <c r="CD163" s="56"/>
      <c r="CE163" s="56"/>
      <c r="CF163" s="56"/>
      <c r="CG163" s="56"/>
      <c r="CH163" s="485"/>
      <c r="CI163" s="56"/>
      <c r="CJ163" s="56"/>
      <c r="CK163" s="56"/>
      <c r="CL163" s="56"/>
      <c r="CM163" s="485"/>
      <c r="CN163" s="56"/>
      <c r="CO163" s="56"/>
      <c r="CP163" s="56"/>
      <c r="CQ163" s="56"/>
      <c r="CR163" s="485"/>
      <c r="CS163" s="56"/>
      <c r="CT163" s="56"/>
      <c r="CU163" s="56"/>
      <c r="CV163" s="56"/>
      <c r="CW163" s="485"/>
      <c r="CX163" s="56"/>
      <c r="CY163" s="56"/>
      <c r="CZ163" s="56"/>
      <c r="DA163" s="56"/>
      <c r="DB163" s="485"/>
      <c r="DC163" s="56"/>
      <c r="DD163" s="56"/>
      <c r="DE163" s="56"/>
      <c r="DF163" s="56"/>
      <c r="DG163" s="485"/>
      <c r="DH163" s="56"/>
      <c r="DI163" s="56"/>
      <c r="DJ163" s="56"/>
      <c r="DK163" s="56"/>
      <c r="DL163" s="485"/>
      <c r="DM163" s="56"/>
      <c r="DN163" s="56"/>
      <c r="DO163" s="56"/>
      <c r="DP163" s="56"/>
      <c r="DQ163" s="485"/>
      <c r="DR163" s="56"/>
      <c r="DS163" s="56"/>
      <c r="DT163" s="56"/>
      <c r="DU163" s="56"/>
      <c r="DV163" s="485"/>
      <c r="DW163" s="56"/>
      <c r="DX163" s="56"/>
      <c r="DY163" s="56"/>
      <c r="DZ163" s="56"/>
      <c r="EA163" s="485"/>
      <c r="EB163" s="56"/>
      <c r="EC163" s="56"/>
      <c r="ED163" s="56"/>
      <c r="EE163" s="56"/>
      <c r="EF163" s="485"/>
      <c r="EG163" s="56"/>
      <c r="EH163" s="56"/>
      <c r="EI163" s="56"/>
      <c r="EJ163" s="56"/>
      <c r="EK163" s="144"/>
    </row>
    <row r="164" spans="4:141" x14ac:dyDescent="0.3">
      <c r="D164" s="144" t="s">
        <v>494</v>
      </c>
      <c r="E164" s="400"/>
      <c r="G164" s="56">
        <v>164202</v>
      </c>
      <c r="H164" s="56"/>
      <c r="I164" s="56"/>
      <c r="J164" s="485"/>
      <c r="K164" s="56"/>
      <c r="L164" s="56">
        <v>0</v>
      </c>
      <c r="M164" s="56"/>
      <c r="N164" s="56"/>
      <c r="O164" s="485"/>
      <c r="P164" s="56"/>
      <c r="Q164" s="56">
        <v>0</v>
      </c>
      <c r="R164" s="56"/>
      <c r="S164" s="56"/>
      <c r="T164" s="485"/>
      <c r="U164" s="56"/>
      <c r="V164" s="56">
        <v>0</v>
      </c>
      <c r="W164" s="56"/>
      <c r="X164" s="56"/>
      <c r="Y164" s="485"/>
      <c r="Z164" s="56"/>
      <c r="AA164" s="56">
        <v>0</v>
      </c>
      <c r="AB164" s="56"/>
      <c r="AC164" s="56"/>
      <c r="AD164" s="485"/>
      <c r="AE164" s="56"/>
      <c r="AF164" s="56">
        <v>0</v>
      </c>
      <c r="AG164" s="56"/>
      <c r="AH164" s="56"/>
      <c r="AI164" s="485"/>
      <c r="AJ164" s="56"/>
      <c r="AK164" s="56">
        <v>0</v>
      </c>
      <c r="AL164" s="56"/>
      <c r="AM164" s="56"/>
      <c r="AN164" s="485"/>
      <c r="AO164" s="56"/>
      <c r="AP164" s="56">
        <v>0</v>
      </c>
      <c r="AQ164" s="56"/>
      <c r="AR164" s="56"/>
      <c r="AS164" s="485"/>
      <c r="AT164" s="56"/>
      <c r="AU164" s="56">
        <v>0</v>
      </c>
      <c r="AV164" s="56"/>
      <c r="AW164" s="56"/>
      <c r="AX164" s="485"/>
      <c r="AY164" s="56"/>
      <c r="AZ164" s="56">
        <v>0</v>
      </c>
      <c r="BA164" s="56"/>
      <c r="BB164" s="56"/>
      <c r="BC164" s="485"/>
      <c r="BD164" s="56"/>
      <c r="BE164" s="56">
        <v>0</v>
      </c>
      <c r="BF164" s="56"/>
      <c r="BG164" s="56"/>
      <c r="BH164" s="485"/>
      <c r="BI164" s="56"/>
      <c r="BJ164" s="56">
        <v>0</v>
      </c>
      <c r="BK164" s="56"/>
      <c r="BL164" s="56"/>
      <c r="BM164" s="485"/>
      <c r="BN164" s="56"/>
      <c r="BO164" s="56">
        <v>0</v>
      </c>
      <c r="BP164" s="56"/>
      <c r="BQ164" s="56"/>
      <c r="BR164" s="485"/>
      <c r="BS164" s="56"/>
      <c r="BT164" s="56">
        <v>0</v>
      </c>
      <c r="BU164" s="56"/>
      <c r="BV164" s="56"/>
      <c r="BW164" s="56"/>
      <c r="BX164" s="485"/>
      <c r="BY164" s="56"/>
      <c r="BZ164" s="56">
        <v>0</v>
      </c>
      <c r="CA164" s="56"/>
      <c r="CB164" s="56"/>
      <c r="CC164" s="485"/>
      <c r="CD164" s="56"/>
      <c r="CE164" s="56">
        <v>0</v>
      </c>
      <c r="CF164" s="56"/>
      <c r="CG164" s="56"/>
      <c r="CH164" s="485"/>
      <c r="CI164" s="56"/>
      <c r="CJ164" s="56">
        <v>0</v>
      </c>
      <c r="CK164" s="56"/>
      <c r="CL164" s="56"/>
      <c r="CM164" s="485"/>
      <c r="CN164" s="56"/>
      <c r="CO164" s="56">
        <v>0</v>
      </c>
      <c r="CP164" s="56"/>
      <c r="CQ164" s="56"/>
      <c r="CR164" s="485"/>
      <c r="CS164" s="56"/>
      <c r="CT164" s="56">
        <v>0</v>
      </c>
      <c r="CU164" s="56"/>
      <c r="CV164" s="56"/>
      <c r="CW164" s="485"/>
      <c r="CX164" s="56"/>
      <c r="CY164" s="56">
        <v>78615</v>
      </c>
      <c r="CZ164" s="56"/>
      <c r="DA164" s="56"/>
      <c r="DB164" s="485"/>
      <c r="DC164" s="56"/>
      <c r="DD164" s="56">
        <v>0</v>
      </c>
      <c r="DE164" s="56"/>
      <c r="DF164" s="56"/>
      <c r="DG164" s="485"/>
      <c r="DH164" s="56"/>
      <c r="DI164" s="56">
        <v>0</v>
      </c>
      <c r="DJ164" s="56"/>
      <c r="DK164" s="56"/>
      <c r="DL164" s="485"/>
      <c r="DM164" s="56"/>
      <c r="DN164" s="56">
        <v>0</v>
      </c>
      <c r="DO164" s="56"/>
      <c r="DP164" s="56"/>
      <c r="DQ164" s="485"/>
      <c r="DR164" s="56"/>
      <c r="DS164" s="56">
        <v>0</v>
      </c>
      <c r="DT164" s="56"/>
      <c r="DU164" s="56"/>
      <c r="DV164" s="485"/>
      <c r="DW164" s="56"/>
      <c r="DX164" s="56">
        <v>0</v>
      </c>
      <c r="DY164" s="56"/>
      <c r="DZ164" s="56"/>
      <c r="EA164" s="485"/>
      <c r="EB164" s="56"/>
      <c r="EC164" s="56">
        <v>76697</v>
      </c>
      <c r="ED164" s="56"/>
      <c r="EE164" s="56"/>
      <c r="EF164" s="485"/>
      <c r="EG164" s="56"/>
      <c r="EH164" s="56">
        <v>0</v>
      </c>
      <c r="EI164" s="56"/>
      <c r="EJ164" s="56"/>
      <c r="EK164" s="144"/>
    </row>
    <row r="165" spans="4:141" x14ac:dyDescent="0.3">
      <c r="D165" s="144" t="s">
        <v>512</v>
      </c>
      <c r="E165" s="400"/>
      <c r="F165" s="406"/>
      <c r="G165" s="483">
        <v>167939</v>
      </c>
      <c r="H165" s="484"/>
      <c r="I165" s="56"/>
      <c r="J165" s="485"/>
      <c r="K165" s="486"/>
      <c r="L165" s="483">
        <v>0</v>
      </c>
      <c r="M165" s="484"/>
      <c r="N165" s="56"/>
      <c r="O165" s="485"/>
      <c r="P165" s="486"/>
      <c r="Q165" s="483">
        <v>0</v>
      </c>
      <c r="R165" s="484"/>
      <c r="S165" s="56"/>
      <c r="T165" s="485"/>
      <c r="U165" s="486"/>
      <c r="V165" s="483">
        <v>0</v>
      </c>
      <c r="W165" s="484"/>
      <c r="X165" s="56"/>
      <c r="Y165" s="485"/>
      <c r="Z165" s="486"/>
      <c r="AA165" s="483">
        <v>0</v>
      </c>
      <c r="AB165" s="484"/>
      <c r="AC165" s="56"/>
      <c r="AD165" s="485"/>
      <c r="AE165" s="486"/>
      <c r="AF165" s="483">
        <v>0</v>
      </c>
      <c r="AG165" s="484"/>
      <c r="AH165" s="56"/>
      <c r="AI165" s="485"/>
      <c r="AJ165" s="486"/>
      <c r="AK165" s="483">
        <v>0</v>
      </c>
      <c r="AL165" s="484"/>
      <c r="AM165" s="56"/>
      <c r="AN165" s="485"/>
      <c r="AO165" s="486"/>
      <c r="AP165" s="483">
        <v>0</v>
      </c>
      <c r="AQ165" s="484"/>
      <c r="AR165" s="56"/>
      <c r="AS165" s="485"/>
      <c r="AT165" s="486"/>
      <c r="AU165" s="483">
        <v>0</v>
      </c>
      <c r="AV165" s="484"/>
      <c r="AW165" s="56"/>
      <c r="AX165" s="485"/>
      <c r="AY165" s="486"/>
      <c r="AZ165" s="483">
        <v>0</v>
      </c>
      <c r="BA165" s="484"/>
      <c r="BB165" s="56"/>
      <c r="BC165" s="485"/>
      <c r="BD165" s="486"/>
      <c r="BE165" s="483">
        <v>0</v>
      </c>
      <c r="BF165" s="484"/>
      <c r="BG165" s="56"/>
      <c r="BH165" s="485"/>
      <c r="BI165" s="486"/>
      <c r="BJ165" s="483">
        <v>0</v>
      </c>
      <c r="BK165" s="484"/>
      <c r="BL165" s="56"/>
      <c r="BM165" s="485"/>
      <c r="BN165" s="486"/>
      <c r="BO165" s="483">
        <v>0</v>
      </c>
      <c r="BP165" s="484"/>
      <c r="BQ165" s="56"/>
      <c r="BR165" s="485"/>
      <c r="BS165" s="486"/>
      <c r="BT165" s="483">
        <v>0</v>
      </c>
      <c r="BU165" s="484"/>
      <c r="BV165" s="56"/>
      <c r="BW165" s="56"/>
      <c r="BX165" s="485"/>
      <c r="BY165" s="486"/>
      <c r="BZ165" s="483">
        <v>0</v>
      </c>
      <c r="CA165" s="484"/>
      <c r="CB165" s="56"/>
      <c r="CC165" s="485"/>
      <c r="CD165" s="486"/>
      <c r="CE165" s="483">
        <v>0</v>
      </c>
      <c r="CF165" s="484"/>
      <c r="CG165" s="56"/>
      <c r="CH165" s="485"/>
      <c r="CI165" s="486"/>
      <c r="CJ165" s="483">
        <v>0</v>
      </c>
      <c r="CK165" s="484"/>
      <c r="CL165" s="56"/>
      <c r="CM165" s="485"/>
      <c r="CN165" s="486"/>
      <c r="CO165" s="483">
        <v>0</v>
      </c>
      <c r="CP165" s="484"/>
      <c r="CQ165" s="56"/>
      <c r="CR165" s="485"/>
      <c r="CS165" s="486"/>
      <c r="CT165" s="483">
        <v>0</v>
      </c>
      <c r="CU165" s="484"/>
      <c r="CV165" s="56"/>
      <c r="CW165" s="485"/>
      <c r="CX165" s="486"/>
      <c r="CY165" s="483">
        <v>83969</v>
      </c>
      <c r="CZ165" s="484"/>
      <c r="DA165" s="56"/>
      <c r="DB165" s="485"/>
      <c r="DC165" s="486"/>
      <c r="DD165" s="483">
        <v>0</v>
      </c>
      <c r="DE165" s="484"/>
      <c r="DF165" s="56"/>
      <c r="DG165" s="485"/>
      <c r="DH165" s="486"/>
      <c r="DI165" s="483">
        <v>0</v>
      </c>
      <c r="DJ165" s="484"/>
      <c r="DK165" s="56"/>
      <c r="DL165" s="485"/>
      <c r="DM165" s="486"/>
      <c r="DN165" s="483">
        <v>0</v>
      </c>
      <c r="DO165" s="484"/>
      <c r="DP165" s="56"/>
      <c r="DQ165" s="485"/>
      <c r="DR165" s="486"/>
      <c r="DS165" s="483">
        <v>0</v>
      </c>
      <c r="DT165" s="484"/>
      <c r="DU165" s="56"/>
      <c r="DV165" s="485"/>
      <c r="DW165" s="486"/>
      <c r="DX165" s="483">
        <v>0</v>
      </c>
      <c r="DY165" s="484"/>
      <c r="DZ165" s="56"/>
      <c r="EA165" s="485"/>
      <c r="EB165" s="486"/>
      <c r="EC165" s="483">
        <v>83969</v>
      </c>
      <c r="ED165" s="484"/>
      <c r="EE165" s="56"/>
      <c r="EF165" s="485"/>
      <c r="EG165" s="486"/>
      <c r="EH165" s="483">
        <v>0</v>
      </c>
      <c r="EI165" s="484"/>
      <c r="EJ165" s="56"/>
      <c r="EK165" s="144"/>
    </row>
    <row r="166" spans="4:141" x14ac:dyDescent="0.3">
      <c r="D166" s="144" t="s">
        <v>513</v>
      </c>
      <c r="E166" s="400"/>
      <c r="F166" s="420"/>
      <c r="G166" s="121">
        <v>-3737</v>
      </c>
      <c r="H166" s="120"/>
      <c r="I166" s="56"/>
      <c r="J166" s="485"/>
      <c r="K166" s="494"/>
      <c r="L166" s="121">
        <v>0</v>
      </c>
      <c r="M166" s="120"/>
      <c r="N166" s="56"/>
      <c r="O166" s="485"/>
      <c r="P166" s="494"/>
      <c r="Q166" s="121">
        <v>0</v>
      </c>
      <c r="R166" s="120"/>
      <c r="S166" s="56"/>
      <c r="T166" s="485"/>
      <c r="U166" s="494"/>
      <c r="V166" s="121">
        <v>0</v>
      </c>
      <c r="W166" s="120"/>
      <c r="X166" s="56"/>
      <c r="Y166" s="485"/>
      <c r="Z166" s="494"/>
      <c r="AA166" s="121">
        <v>0</v>
      </c>
      <c r="AB166" s="120"/>
      <c r="AC166" s="56"/>
      <c r="AD166" s="485"/>
      <c r="AE166" s="494"/>
      <c r="AF166" s="121">
        <v>0</v>
      </c>
      <c r="AG166" s="120"/>
      <c r="AH166" s="56"/>
      <c r="AI166" s="485"/>
      <c r="AJ166" s="494"/>
      <c r="AK166" s="121">
        <v>0</v>
      </c>
      <c r="AL166" s="120"/>
      <c r="AM166" s="56"/>
      <c r="AN166" s="485"/>
      <c r="AO166" s="494"/>
      <c r="AP166" s="121">
        <v>0</v>
      </c>
      <c r="AQ166" s="120"/>
      <c r="AR166" s="56"/>
      <c r="AS166" s="485"/>
      <c r="AT166" s="494"/>
      <c r="AU166" s="121">
        <v>0</v>
      </c>
      <c r="AV166" s="120"/>
      <c r="AW166" s="56"/>
      <c r="AX166" s="485"/>
      <c r="AY166" s="494"/>
      <c r="AZ166" s="121">
        <v>0</v>
      </c>
      <c r="BA166" s="120"/>
      <c r="BB166" s="56"/>
      <c r="BC166" s="485"/>
      <c r="BD166" s="494"/>
      <c r="BE166" s="121">
        <v>0</v>
      </c>
      <c r="BF166" s="120"/>
      <c r="BG166" s="56"/>
      <c r="BH166" s="485"/>
      <c r="BI166" s="494"/>
      <c r="BJ166" s="121">
        <v>0</v>
      </c>
      <c r="BK166" s="120"/>
      <c r="BL166" s="56"/>
      <c r="BM166" s="485"/>
      <c r="BN166" s="494"/>
      <c r="BO166" s="121">
        <v>0</v>
      </c>
      <c r="BP166" s="120"/>
      <c r="BQ166" s="56"/>
      <c r="BR166" s="485"/>
      <c r="BS166" s="494"/>
      <c r="BT166" s="121">
        <v>0</v>
      </c>
      <c r="BU166" s="120"/>
      <c r="BV166" s="56"/>
      <c r="BW166" s="56"/>
      <c r="BX166" s="485"/>
      <c r="BY166" s="494"/>
      <c r="BZ166" s="121">
        <v>0</v>
      </c>
      <c r="CA166" s="120"/>
      <c r="CB166" s="56"/>
      <c r="CC166" s="485"/>
      <c r="CD166" s="494"/>
      <c r="CE166" s="121">
        <v>0</v>
      </c>
      <c r="CF166" s="120"/>
      <c r="CG166" s="56"/>
      <c r="CH166" s="485"/>
      <c r="CI166" s="494"/>
      <c r="CJ166" s="121">
        <v>0</v>
      </c>
      <c r="CK166" s="120"/>
      <c r="CL166" s="56"/>
      <c r="CM166" s="485"/>
      <c r="CN166" s="494"/>
      <c r="CO166" s="121">
        <v>0</v>
      </c>
      <c r="CP166" s="120"/>
      <c r="CQ166" s="56"/>
      <c r="CR166" s="485"/>
      <c r="CS166" s="494"/>
      <c r="CT166" s="121">
        <v>0</v>
      </c>
      <c r="CU166" s="120"/>
      <c r="CV166" s="56"/>
      <c r="CW166" s="485"/>
      <c r="CX166" s="494"/>
      <c r="CY166" s="121">
        <v>-5354</v>
      </c>
      <c r="CZ166" s="120"/>
      <c r="DA166" s="56"/>
      <c r="DB166" s="485"/>
      <c r="DC166" s="494"/>
      <c r="DD166" s="121">
        <v>0</v>
      </c>
      <c r="DE166" s="120"/>
      <c r="DF166" s="56"/>
      <c r="DG166" s="485"/>
      <c r="DH166" s="494"/>
      <c r="DI166" s="121">
        <v>0</v>
      </c>
      <c r="DJ166" s="120"/>
      <c r="DK166" s="56"/>
      <c r="DL166" s="485"/>
      <c r="DM166" s="494"/>
      <c r="DN166" s="121">
        <v>0</v>
      </c>
      <c r="DO166" s="120"/>
      <c r="DP166" s="56"/>
      <c r="DQ166" s="485"/>
      <c r="DR166" s="494"/>
      <c r="DS166" s="121">
        <v>0</v>
      </c>
      <c r="DT166" s="120"/>
      <c r="DU166" s="56"/>
      <c r="DV166" s="485"/>
      <c r="DW166" s="494"/>
      <c r="DX166" s="121">
        <v>0</v>
      </c>
      <c r="DY166" s="120"/>
      <c r="DZ166" s="56"/>
      <c r="EA166" s="485"/>
      <c r="EB166" s="494"/>
      <c r="EC166" s="121">
        <v>-7272</v>
      </c>
      <c r="ED166" s="120"/>
      <c r="EE166" s="56"/>
      <c r="EF166" s="485"/>
      <c r="EG166" s="494"/>
      <c r="EH166" s="121">
        <v>0</v>
      </c>
      <c r="EI166" s="120"/>
      <c r="EJ166" s="56"/>
      <c r="EK166" s="144"/>
    </row>
    <row r="167" spans="4:141" x14ac:dyDescent="0.3">
      <c r="D167" s="144"/>
      <c r="E167" s="400"/>
      <c r="G167" s="56"/>
      <c r="H167" s="56"/>
      <c r="I167" s="56"/>
      <c r="J167" s="485"/>
      <c r="K167" s="56"/>
      <c r="L167" s="56"/>
      <c r="M167" s="56"/>
      <c r="N167" s="56"/>
      <c r="O167" s="485"/>
      <c r="P167" s="56"/>
      <c r="Q167" s="56"/>
      <c r="R167" s="56"/>
      <c r="S167" s="56"/>
      <c r="T167" s="485"/>
      <c r="U167" s="56"/>
      <c r="V167" s="56"/>
      <c r="W167" s="56"/>
      <c r="X167" s="56"/>
      <c r="Y167" s="485"/>
      <c r="Z167" s="56"/>
      <c r="AA167" s="56"/>
      <c r="AB167" s="56"/>
      <c r="AC167" s="56"/>
      <c r="AD167" s="485"/>
      <c r="AE167" s="56"/>
      <c r="AF167" s="56"/>
      <c r="AG167" s="56"/>
      <c r="AH167" s="56"/>
      <c r="AI167" s="485"/>
      <c r="AJ167" s="56"/>
      <c r="AK167" s="56"/>
      <c r="AL167" s="56"/>
      <c r="AM167" s="56"/>
      <c r="AN167" s="485"/>
      <c r="AO167" s="56"/>
      <c r="AP167" s="56"/>
      <c r="AQ167" s="56"/>
      <c r="AR167" s="56"/>
      <c r="AS167" s="485"/>
      <c r="AT167" s="56"/>
      <c r="AU167" s="56"/>
      <c r="AV167" s="56"/>
      <c r="AW167" s="56"/>
      <c r="AX167" s="485"/>
      <c r="AY167" s="56"/>
      <c r="AZ167" s="56"/>
      <c r="BA167" s="56"/>
      <c r="BB167" s="56"/>
      <c r="BC167" s="485"/>
      <c r="BD167" s="56"/>
      <c r="BE167" s="56"/>
      <c r="BF167" s="56"/>
      <c r="BG167" s="56"/>
      <c r="BH167" s="485"/>
      <c r="BI167" s="56"/>
      <c r="BJ167" s="56"/>
      <c r="BK167" s="56"/>
      <c r="BL167" s="56"/>
      <c r="BM167" s="485"/>
      <c r="BN167" s="56"/>
      <c r="BO167" s="56"/>
      <c r="BP167" s="56"/>
      <c r="BQ167" s="56"/>
      <c r="BR167" s="485"/>
      <c r="BS167" s="56"/>
      <c r="BT167" s="56"/>
      <c r="BU167" s="56"/>
      <c r="BV167" s="56"/>
      <c r="BW167" s="56"/>
      <c r="BX167" s="485"/>
      <c r="BY167" s="56"/>
      <c r="BZ167" s="56"/>
      <c r="CA167" s="56"/>
      <c r="CB167" s="56"/>
      <c r="CC167" s="485"/>
      <c r="CD167" s="56"/>
      <c r="CE167" s="56"/>
      <c r="CF167" s="56"/>
      <c r="CG167" s="56"/>
      <c r="CH167" s="485"/>
      <c r="CI167" s="56"/>
      <c r="CJ167" s="56"/>
      <c r="CK167" s="56"/>
      <c r="CL167" s="56"/>
      <c r="CM167" s="485"/>
      <c r="CN167" s="56"/>
      <c r="CO167" s="56"/>
      <c r="CP167" s="56"/>
      <c r="CQ167" s="56"/>
      <c r="CR167" s="485"/>
      <c r="CS167" s="56"/>
      <c r="CT167" s="56"/>
      <c r="CU167" s="56"/>
      <c r="CV167" s="56"/>
      <c r="CW167" s="485"/>
      <c r="CX167" s="56"/>
      <c r="CY167" s="56"/>
      <c r="CZ167" s="56"/>
      <c r="DA167" s="56"/>
      <c r="DB167" s="485"/>
      <c r="DC167" s="56"/>
      <c r="DD167" s="56"/>
      <c r="DE167" s="56"/>
      <c r="DF167" s="56"/>
      <c r="DG167" s="485"/>
      <c r="DH167" s="56"/>
      <c r="DI167" s="56"/>
      <c r="DJ167" s="56"/>
      <c r="DK167" s="56"/>
      <c r="DL167" s="485"/>
      <c r="DM167" s="56"/>
      <c r="DN167" s="56"/>
      <c r="DO167" s="56"/>
      <c r="DP167" s="56"/>
      <c r="DQ167" s="485"/>
      <c r="DR167" s="56"/>
      <c r="DS167" s="56"/>
      <c r="DT167" s="56"/>
      <c r="DU167" s="56"/>
      <c r="DV167" s="485"/>
      <c r="DW167" s="56"/>
      <c r="DX167" s="56"/>
      <c r="DY167" s="56"/>
      <c r="DZ167" s="56"/>
      <c r="EA167" s="485"/>
      <c r="EB167" s="56"/>
      <c r="EC167" s="56"/>
      <c r="ED167" s="56"/>
      <c r="EE167" s="56"/>
      <c r="EF167" s="485"/>
      <c r="EG167" s="56"/>
      <c r="EH167" s="56"/>
      <c r="EI167" s="56"/>
      <c r="EJ167" s="56"/>
      <c r="EK167" s="144"/>
    </row>
    <row r="168" spans="4:141" x14ac:dyDescent="0.3">
      <c r="D168" s="144" t="s">
        <v>516</v>
      </c>
      <c r="E168" s="400"/>
      <c r="G168" s="56">
        <v>731586</v>
      </c>
      <c r="H168" s="56"/>
      <c r="I168" s="56"/>
      <c r="J168" s="485"/>
      <c r="K168" s="56"/>
      <c r="L168" s="56">
        <v>0</v>
      </c>
      <c r="M168" s="56"/>
      <c r="N168" s="56"/>
      <c r="O168" s="485"/>
      <c r="P168" s="56"/>
      <c r="Q168" s="56">
        <v>0</v>
      </c>
      <c r="R168" s="56"/>
      <c r="S168" s="56"/>
      <c r="T168" s="485"/>
      <c r="U168" s="56"/>
      <c r="V168" s="56">
        <v>0</v>
      </c>
      <c r="W168" s="56"/>
      <c r="X168" s="56"/>
      <c r="Y168" s="485"/>
      <c r="Z168" s="56"/>
      <c r="AA168" s="56">
        <v>0</v>
      </c>
      <c r="AB168" s="56"/>
      <c r="AC168" s="56"/>
      <c r="AD168" s="485"/>
      <c r="AE168" s="56"/>
      <c r="AF168" s="56">
        <v>0</v>
      </c>
      <c r="AG168" s="56"/>
      <c r="AH168" s="56"/>
      <c r="AI168" s="485"/>
      <c r="AJ168" s="56"/>
      <c r="AK168" s="56">
        <v>0</v>
      </c>
      <c r="AL168" s="56"/>
      <c r="AM168" s="56"/>
      <c r="AN168" s="485"/>
      <c r="AO168" s="56"/>
      <c r="AP168" s="56">
        <v>0</v>
      </c>
      <c r="AQ168" s="56"/>
      <c r="AR168" s="56"/>
      <c r="AS168" s="485"/>
      <c r="AT168" s="56"/>
      <c r="AU168" s="56">
        <v>0</v>
      </c>
      <c r="AV168" s="56"/>
      <c r="AW168" s="56"/>
      <c r="AX168" s="485"/>
      <c r="AY168" s="56"/>
      <c r="AZ168" s="56">
        <v>0</v>
      </c>
      <c r="BA168" s="56"/>
      <c r="BB168" s="56"/>
      <c r="BC168" s="485"/>
      <c r="BD168" s="56"/>
      <c r="BE168" s="56">
        <v>0</v>
      </c>
      <c r="BF168" s="56"/>
      <c r="BG168" s="56"/>
      <c r="BH168" s="485"/>
      <c r="BI168" s="56"/>
      <c r="BJ168" s="56">
        <v>0</v>
      </c>
      <c r="BK168" s="56"/>
      <c r="BL168" s="56"/>
      <c r="BM168" s="485"/>
      <c r="BN168" s="56"/>
      <c r="BO168" s="56">
        <v>0</v>
      </c>
      <c r="BP168" s="56"/>
      <c r="BQ168" s="56"/>
      <c r="BR168" s="485"/>
      <c r="BS168" s="56"/>
      <c r="BT168" s="56">
        <v>0</v>
      </c>
      <c r="BU168" s="56"/>
      <c r="BV168" s="56"/>
      <c r="BW168" s="56"/>
      <c r="BX168" s="485"/>
      <c r="BY168" s="56"/>
      <c r="BZ168" s="56">
        <v>0</v>
      </c>
      <c r="CA168" s="56"/>
      <c r="CB168" s="56"/>
      <c r="CC168" s="485"/>
      <c r="CD168" s="56"/>
      <c r="CE168" s="56">
        <v>0</v>
      </c>
      <c r="CF168" s="56"/>
      <c r="CG168" s="56"/>
      <c r="CH168" s="485"/>
      <c r="CI168" s="56"/>
      <c r="CJ168" s="56">
        <v>0</v>
      </c>
      <c r="CK168" s="56"/>
      <c r="CL168" s="56"/>
      <c r="CM168" s="485"/>
      <c r="CN168" s="56"/>
      <c r="CO168" s="56">
        <v>0</v>
      </c>
      <c r="CP168" s="56"/>
      <c r="CQ168" s="56"/>
      <c r="CR168" s="485"/>
      <c r="CS168" s="56"/>
      <c r="CT168" s="56">
        <v>0</v>
      </c>
      <c r="CU168" s="56"/>
      <c r="CV168" s="56"/>
      <c r="CW168" s="485"/>
      <c r="CX168" s="56"/>
      <c r="CY168" s="56">
        <v>0</v>
      </c>
      <c r="CZ168" s="56"/>
      <c r="DA168" s="56"/>
      <c r="DB168" s="485"/>
      <c r="DC168" s="56"/>
      <c r="DD168" s="56">
        <v>0</v>
      </c>
      <c r="DE168" s="56"/>
      <c r="DF168" s="56"/>
      <c r="DG168" s="485"/>
      <c r="DH168" s="56"/>
      <c r="DI168" s="56">
        <v>0</v>
      </c>
      <c r="DJ168" s="56"/>
      <c r="DK168" s="56"/>
      <c r="DL168" s="485"/>
      <c r="DM168" s="56"/>
      <c r="DN168" s="56">
        <v>0</v>
      </c>
      <c r="DO168" s="56"/>
      <c r="DP168" s="56"/>
      <c r="DQ168" s="485"/>
      <c r="DR168" s="56"/>
      <c r="DS168" s="56">
        <v>0</v>
      </c>
      <c r="DT168" s="56"/>
      <c r="DU168" s="56"/>
      <c r="DV168" s="485"/>
      <c r="DW168" s="56"/>
      <c r="DX168" s="56">
        <v>0</v>
      </c>
      <c r="DY168" s="56"/>
      <c r="DZ168" s="56"/>
      <c r="EA168" s="485"/>
      <c r="EB168" s="56"/>
      <c r="EC168" s="56">
        <v>357451</v>
      </c>
      <c r="ED168" s="56"/>
      <c r="EE168" s="56"/>
      <c r="EF168" s="485"/>
      <c r="EG168" s="56"/>
      <c r="EH168" s="56">
        <v>0</v>
      </c>
      <c r="EI168" s="56"/>
      <c r="EJ168" s="56"/>
      <c r="EK168" s="144"/>
    </row>
    <row r="169" spans="4:141" x14ac:dyDescent="0.3">
      <c r="D169" s="144" t="s">
        <v>512</v>
      </c>
      <c r="E169" s="400"/>
      <c r="F169" s="406"/>
      <c r="G169" s="483">
        <v>658752</v>
      </c>
      <c r="H169" s="484"/>
      <c r="I169" s="56"/>
      <c r="J169" s="485"/>
      <c r="K169" s="486"/>
      <c r="L169" s="483">
        <v>0</v>
      </c>
      <c r="M169" s="484"/>
      <c r="N169" s="56"/>
      <c r="O169" s="485"/>
      <c r="P169" s="486"/>
      <c r="Q169" s="483">
        <v>0</v>
      </c>
      <c r="R169" s="484"/>
      <c r="S169" s="56"/>
      <c r="T169" s="485"/>
      <c r="U169" s="486"/>
      <c r="V169" s="483">
        <v>0</v>
      </c>
      <c r="W169" s="484"/>
      <c r="X169" s="56"/>
      <c r="Y169" s="485"/>
      <c r="Z169" s="486"/>
      <c r="AA169" s="483">
        <v>0</v>
      </c>
      <c r="AB169" s="484"/>
      <c r="AC169" s="56"/>
      <c r="AD169" s="485"/>
      <c r="AE169" s="486"/>
      <c r="AF169" s="483">
        <v>0</v>
      </c>
      <c r="AG169" s="484"/>
      <c r="AH169" s="56"/>
      <c r="AI169" s="485"/>
      <c r="AJ169" s="486"/>
      <c r="AK169" s="483">
        <v>0</v>
      </c>
      <c r="AL169" s="484"/>
      <c r="AM169" s="56"/>
      <c r="AN169" s="485"/>
      <c r="AO169" s="486"/>
      <c r="AP169" s="483">
        <v>0</v>
      </c>
      <c r="AQ169" s="484"/>
      <c r="AR169" s="56"/>
      <c r="AS169" s="485"/>
      <c r="AT169" s="486"/>
      <c r="AU169" s="483">
        <v>0</v>
      </c>
      <c r="AV169" s="484"/>
      <c r="AW169" s="56"/>
      <c r="AX169" s="485"/>
      <c r="AY169" s="486"/>
      <c r="AZ169" s="483">
        <v>0</v>
      </c>
      <c r="BA169" s="484"/>
      <c r="BB169" s="56"/>
      <c r="BC169" s="485"/>
      <c r="BD169" s="486"/>
      <c r="BE169" s="483">
        <v>0</v>
      </c>
      <c r="BF169" s="484"/>
      <c r="BG169" s="56"/>
      <c r="BH169" s="485"/>
      <c r="BI169" s="486"/>
      <c r="BJ169" s="483">
        <v>0</v>
      </c>
      <c r="BK169" s="484"/>
      <c r="BL169" s="56"/>
      <c r="BM169" s="485"/>
      <c r="BN169" s="486"/>
      <c r="BO169" s="483">
        <v>0</v>
      </c>
      <c r="BP169" s="484"/>
      <c r="BQ169" s="56"/>
      <c r="BR169" s="485"/>
      <c r="BS169" s="486"/>
      <c r="BT169" s="483">
        <v>0</v>
      </c>
      <c r="BU169" s="484"/>
      <c r="BV169" s="56"/>
      <c r="BW169" s="56"/>
      <c r="BX169" s="485"/>
      <c r="BY169" s="486"/>
      <c r="BZ169" s="483">
        <v>0</v>
      </c>
      <c r="CA169" s="484"/>
      <c r="CB169" s="56"/>
      <c r="CC169" s="485"/>
      <c r="CD169" s="486"/>
      <c r="CE169" s="483">
        <v>0</v>
      </c>
      <c r="CF169" s="484"/>
      <c r="CG169" s="56"/>
      <c r="CH169" s="485"/>
      <c r="CI169" s="486"/>
      <c r="CJ169" s="483">
        <v>0</v>
      </c>
      <c r="CK169" s="484"/>
      <c r="CL169" s="56"/>
      <c r="CM169" s="485"/>
      <c r="CN169" s="486"/>
      <c r="CO169" s="483">
        <v>0</v>
      </c>
      <c r="CP169" s="484"/>
      <c r="CQ169" s="56"/>
      <c r="CR169" s="485"/>
      <c r="CS169" s="486"/>
      <c r="CT169" s="483">
        <v>0</v>
      </c>
      <c r="CU169" s="484"/>
      <c r="CV169" s="56"/>
      <c r="CW169" s="485"/>
      <c r="CX169" s="486"/>
      <c r="CY169" s="483">
        <v>0</v>
      </c>
      <c r="CZ169" s="484"/>
      <c r="DA169" s="56"/>
      <c r="DB169" s="485"/>
      <c r="DC169" s="486"/>
      <c r="DD169" s="483">
        <v>0</v>
      </c>
      <c r="DE169" s="484"/>
      <c r="DF169" s="56"/>
      <c r="DG169" s="485"/>
      <c r="DH169" s="486"/>
      <c r="DI169" s="483">
        <v>0</v>
      </c>
      <c r="DJ169" s="484"/>
      <c r="DK169" s="56"/>
      <c r="DL169" s="485"/>
      <c r="DM169" s="486"/>
      <c r="DN169" s="483">
        <v>0</v>
      </c>
      <c r="DO169" s="484"/>
      <c r="DP169" s="56"/>
      <c r="DQ169" s="485"/>
      <c r="DR169" s="486"/>
      <c r="DS169" s="483">
        <v>0</v>
      </c>
      <c r="DT169" s="484"/>
      <c r="DU169" s="56"/>
      <c r="DV169" s="485"/>
      <c r="DW169" s="486"/>
      <c r="DX169" s="483">
        <v>0</v>
      </c>
      <c r="DY169" s="484"/>
      <c r="DZ169" s="56"/>
      <c r="EA169" s="485"/>
      <c r="EB169" s="486"/>
      <c r="EC169" s="483">
        <v>322918</v>
      </c>
      <c r="ED169" s="484"/>
      <c r="EE169" s="56"/>
      <c r="EF169" s="485"/>
      <c r="EG169" s="486"/>
      <c r="EH169" s="483">
        <v>0</v>
      </c>
      <c r="EI169" s="484"/>
      <c r="EJ169" s="56"/>
      <c r="EK169" s="144"/>
    </row>
    <row r="170" spans="4:141" x14ac:dyDescent="0.3">
      <c r="D170" s="144" t="s">
        <v>513</v>
      </c>
      <c r="E170" s="400"/>
      <c r="F170" s="420"/>
      <c r="G170" s="121">
        <v>72834</v>
      </c>
      <c r="H170" s="120"/>
      <c r="I170" s="56"/>
      <c r="J170" s="485"/>
      <c r="K170" s="494"/>
      <c r="L170" s="121">
        <v>0</v>
      </c>
      <c r="M170" s="120"/>
      <c r="N170" s="56"/>
      <c r="O170" s="485"/>
      <c r="P170" s="494"/>
      <c r="Q170" s="121">
        <v>0</v>
      </c>
      <c r="R170" s="120"/>
      <c r="S170" s="56"/>
      <c r="T170" s="485"/>
      <c r="U170" s="494"/>
      <c r="V170" s="121">
        <v>0</v>
      </c>
      <c r="W170" s="120"/>
      <c r="X170" s="56"/>
      <c r="Y170" s="485"/>
      <c r="Z170" s="494"/>
      <c r="AA170" s="121">
        <v>0</v>
      </c>
      <c r="AB170" s="120"/>
      <c r="AC170" s="56"/>
      <c r="AD170" s="485"/>
      <c r="AE170" s="494"/>
      <c r="AF170" s="121">
        <v>0</v>
      </c>
      <c r="AG170" s="120"/>
      <c r="AH170" s="56"/>
      <c r="AI170" s="485"/>
      <c r="AJ170" s="494"/>
      <c r="AK170" s="121">
        <v>0</v>
      </c>
      <c r="AL170" s="120"/>
      <c r="AM170" s="56"/>
      <c r="AN170" s="485"/>
      <c r="AO170" s="494"/>
      <c r="AP170" s="121">
        <v>0</v>
      </c>
      <c r="AQ170" s="120"/>
      <c r="AR170" s="56"/>
      <c r="AS170" s="485"/>
      <c r="AT170" s="494"/>
      <c r="AU170" s="121">
        <v>0</v>
      </c>
      <c r="AV170" s="120"/>
      <c r="AW170" s="56"/>
      <c r="AX170" s="485"/>
      <c r="AY170" s="494"/>
      <c r="AZ170" s="121">
        <v>0</v>
      </c>
      <c r="BA170" s="120"/>
      <c r="BB170" s="56"/>
      <c r="BC170" s="485"/>
      <c r="BD170" s="494"/>
      <c r="BE170" s="121">
        <v>0</v>
      </c>
      <c r="BF170" s="120"/>
      <c r="BG170" s="56"/>
      <c r="BH170" s="485"/>
      <c r="BI170" s="494"/>
      <c r="BJ170" s="121">
        <v>0</v>
      </c>
      <c r="BK170" s="120"/>
      <c r="BL170" s="56"/>
      <c r="BM170" s="485"/>
      <c r="BN170" s="494"/>
      <c r="BO170" s="121">
        <v>0</v>
      </c>
      <c r="BP170" s="120"/>
      <c r="BQ170" s="56"/>
      <c r="BR170" s="485"/>
      <c r="BS170" s="494"/>
      <c r="BT170" s="121">
        <v>0</v>
      </c>
      <c r="BU170" s="120"/>
      <c r="BV170" s="56"/>
      <c r="BW170" s="56"/>
      <c r="BX170" s="485"/>
      <c r="BY170" s="494"/>
      <c r="BZ170" s="121">
        <v>0</v>
      </c>
      <c r="CA170" s="120"/>
      <c r="CB170" s="56"/>
      <c r="CC170" s="485"/>
      <c r="CD170" s="494"/>
      <c r="CE170" s="121">
        <v>0</v>
      </c>
      <c r="CF170" s="120"/>
      <c r="CG170" s="56"/>
      <c r="CH170" s="485"/>
      <c r="CI170" s="494"/>
      <c r="CJ170" s="121">
        <v>0</v>
      </c>
      <c r="CK170" s="120"/>
      <c r="CL170" s="56"/>
      <c r="CM170" s="485"/>
      <c r="CN170" s="494"/>
      <c r="CO170" s="121">
        <v>0</v>
      </c>
      <c r="CP170" s="120"/>
      <c r="CQ170" s="56"/>
      <c r="CR170" s="485"/>
      <c r="CS170" s="494"/>
      <c r="CT170" s="121">
        <v>0</v>
      </c>
      <c r="CU170" s="120"/>
      <c r="CV170" s="56"/>
      <c r="CW170" s="485"/>
      <c r="CX170" s="494"/>
      <c r="CY170" s="121">
        <v>0</v>
      </c>
      <c r="CZ170" s="120"/>
      <c r="DA170" s="56"/>
      <c r="DB170" s="485"/>
      <c r="DC170" s="494"/>
      <c r="DD170" s="121">
        <v>0</v>
      </c>
      <c r="DE170" s="120"/>
      <c r="DF170" s="56"/>
      <c r="DG170" s="485"/>
      <c r="DH170" s="494"/>
      <c r="DI170" s="121">
        <v>0</v>
      </c>
      <c r="DJ170" s="120"/>
      <c r="DK170" s="56"/>
      <c r="DL170" s="485"/>
      <c r="DM170" s="494"/>
      <c r="DN170" s="121">
        <v>0</v>
      </c>
      <c r="DO170" s="120"/>
      <c r="DP170" s="56"/>
      <c r="DQ170" s="485"/>
      <c r="DR170" s="494"/>
      <c r="DS170" s="121">
        <v>0</v>
      </c>
      <c r="DT170" s="120"/>
      <c r="DU170" s="56"/>
      <c r="DV170" s="485"/>
      <c r="DW170" s="494"/>
      <c r="DX170" s="121">
        <v>0</v>
      </c>
      <c r="DY170" s="120"/>
      <c r="DZ170" s="56"/>
      <c r="EA170" s="485"/>
      <c r="EB170" s="494"/>
      <c r="EC170" s="121">
        <v>34533</v>
      </c>
      <c r="ED170" s="120"/>
      <c r="EE170" s="56"/>
      <c r="EF170" s="485"/>
      <c r="EG170" s="494"/>
      <c r="EH170" s="121">
        <v>0</v>
      </c>
      <c r="EI170" s="120"/>
      <c r="EJ170" s="56"/>
      <c r="EK170" s="144"/>
    </row>
    <row r="171" spans="4:141" x14ac:dyDescent="0.3">
      <c r="D171" s="144"/>
      <c r="E171" s="400"/>
      <c r="G171" s="56"/>
      <c r="H171" s="56"/>
      <c r="I171" s="56"/>
      <c r="J171" s="485"/>
      <c r="K171" s="56"/>
      <c r="L171" s="56"/>
      <c r="M171" s="56"/>
      <c r="N171" s="56"/>
      <c r="O171" s="485"/>
      <c r="P171" s="56"/>
      <c r="Q171" s="56"/>
      <c r="R171" s="56"/>
      <c r="S171" s="56"/>
      <c r="T171" s="485"/>
      <c r="U171" s="56"/>
      <c r="V171" s="56"/>
      <c r="W171" s="56"/>
      <c r="X171" s="56"/>
      <c r="Y171" s="485"/>
      <c r="Z171" s="56"/>
      <c r="AA171" s="56"/>
      <c r="AB171" s="56"/>
      <c r="AC171" s="56"/>
      <c r="AD171" s="485"/>
      <c r="AE171" s="56"/>
      <c r="AF171" s="56"/>
      <c r="AG171" s="56"/>
      <c r="AH171" s="56"/>
      <c r="AI171" s="485"/>
      <c r="AJ171" s="56"/>
      <c r="AK171" s="56"/>
      <c r="AL171" s="56"/>
      <c r="AM171" s="56"/>
      <c r="AN171" s="485"/>
      <c r="AO171" s="56"/>
      <c r="AP171" s="56"/>
      <c r="AQ171" s="56"/>
      <c r="AR171" s="56"/>
      <c r="AS171" s="485"/>
      <c r="AT171" s="56"/>
      <c r="AU171" s="56"/>
      <c r="AV171" s="56"/>
      <c r="AW171" s="56"/>
      <c r="AX171" s="485"/>
      <c r="AY171" s="56"/>
      <c r="AZ171" s="56"/>
      <c r="BA171" s="56"/>
      <c r="BB171" s="56"/>
      <c r="BC171" s="485"/>
      <c r="BD171" s="56"/>
      <c r="BE171" s="56"/>
      <c r="BF171" s="56"/>
      <c r="BG171" s="56"/>
      <c r="BH171" s="485"/>
      <c r="BI171" s="56"/>
      <c r="BJ171" s="56"/>
      <c r="BK171" s="56"/>
      <c r="BL171" s="56"/>
      <c r="BM171" s="485"/>
      <c r="BN171" s="56"/>
      <c r="BO171" s="56"/>
      <c r="BP171" s="56"/>
      <c r="BQ171" s="56"/>
      <c r="BR171" s="485"/>
      <c r="BS171" s="56"/>
      <c r="BT171" s="56"/>
      <c r="BU171" s="56"/>
      <c r="BV171" s="56"/>
      <c r="BW171" s="56"/>
      <c r="BX171" s="485"/>
      <c r="BY171" s="56"/>
      <c r="BZ171" s="56"/>
      <c r="CA171" s="56"/>
      <c r="CB171" s="56"/>
      <c r="CC171" s="485"/>
      <c r="CD171" s="56"/>
      <c r="CE171" s="56"/>
      <c r="CF171" s="56"/>
      <c r="CG171" s="56"/>
      <c r="CH171" s="485"/>
      <c r="CI171" s="56"/>
      <c r="CJ171" s="56"/>
      <c r="CK171" s="56"/>
      <c r="CL171" s="56"/>
      <c r="CM171" s="485"/>
      <c r="CN171" s="56"/>
      <c r="CO171" s="56"/>
      <c r="CP171" s="56"/>
      <c r="CQ171" s="56"/>
      <c r="CR171" s="485"/>
      <c r="CS171" s="56"/>
      <c r="CT171" s="56"/>
      <c r="CU171" s="56"/>
      <c r="CV171" s="56"/>
      <c r="CW171" s="485"/>
      <c r="CX171" s="56"/>
      <c r="CY171" s="56"/>
      <c r="CZ171" s="56"/>
      <c r="DA171" s="56"/>
      <c r="DB171" s="485"/>
      <c r="DC171" s="56"/>
      <c r="DD171" s="56"/>
      <c r="DE171" s="56"/>
      <c r="DF171" s="56"/>
      <c r="DG171" s="485"/>
      <c r="DH171" s="56"/>
      <c r="DI171" s="56"/>
      <c r="DJ171" s="56"/>
      <c r="DK171" s="56"/>
      <c r="DL171" s="485"/>
      <c r="DM171" s="56"/>
      <c r="DN171" s="56"/>
      <c r="DO171" s="56"/>
      <c r="DP171" s="56"/>
      <c r="DQ171" s="485"/>
      <c r="DR171" s="56"/>
      <c r="DS171" s="56"/>
      <c r="DT171" s="56"/>
      <c r="DU171" s="56"/>
      <c r="DV171" s="485"/>
      <c r="DW171" s="56"/>
      <c r="DX171" s="56"/>
      <c r="DY171" s="56"/>
      <c r="DZ171" s="56"/>
      <c r="EA171" s="485"/>
      <c r="EB171" s="56"/>
      <c r="EC171" s="56"/>
      <c r="ED171" s="56"/>
      <c r="EE171" s="56"/>
      <c r="EF171" s="485"/>
      <c r="EG171" s="56"/>
      <c r="EH171" s="56"/>
      <c r="EI171" s="56"/>
      <c r="EJ171" s="56"/>
      <c r="EK171" s="144"/>
    </row>
    <row r="172" spans="4:141" x14ac:dyDescent="0.3">
      <c r="D172" s="144" t="s">
        <v>517</v>
      </c>
      <c r="E172" s="400"/>
      <c r="G172" s="56">
        <v>323107</v>
      </c>
      <c r="H172" s="56"/>
      <c r="I172" s="56"/>
      <c r="J172" s="485"/>
      <c r="K172" s="56"/>
      <c r="L172" s="56">
        <v>0</v>
      </c>
      <c r="M172" s="56"/>
      <c r="N172" s="56"/>
      <c r="O172" s="485"/>
      <c r="P172" s="56"/>
      <c r="Q172" s="56">
        <v>0</v>
      </c>
      <c r="R172" s="56"/>
      <c r="S172" s="56"/>
      <c r="T172" s="485"/>
      <c r="U172" s="56"/>
      <c r="V172" s="56">
        <v>0</v>
      </c>
      <c r="W172" s="56"/>
      <c r="X172" s="56"/>
      <c r="Y172" s="485"/>
      <c r="Z172" s="56"/>
      <c r="AA172" s="56">
        <v>0</v>
      </c>
      <c r="AB172" s="56"/>
      <c r="AC172" s="56"/>
      <c r="AD172" s="485"/>
      <c r="AE172" s="56"/>
      <c r="AF172" s="56">
        <v>0</v>
      </c>
      <c r="AG172" s="56"/>
      <c r="AH172" s="56"/>
      <c r="AI172" s="485"/>
      <c r="AJ172" s="56"/>
      <c r="AK172" s="56">
        <v>0</v>
      </c>
      <c r="AL172" s="56"/>
      <c r="AM172" s="56"/>
      <c r="AN172" s="485"/>
      <c r="AO172" s="56"/>
      <c r="AP172" s="56">
        <v>0</v>
      </c>
      <c r="AQ172" s="56"/>
      <c r="AR172" s="56"/>
      <c r="AS172" s="485"/>
      <c r="AT172" s="56"/>
      <c r="AU172" s="56">
        <v>0</v>
      </c>
      <c r="AV172" s="56"/>
      <c r="AW172" s="56"/>
      <c r="AX172" s="485"/>
      <c r="AY172" s="56"/>
      <c r="AZ172" s="56">
        <v>0</v>
      </c>
      <c r="BA172" s="56"/>
      <c r="BB172" s="56"/>
      <c r="BC172" s="485"/>
      <c r="BD172" s="56"/>
      <c r="BE172" s="56">
        <v>0</v>
      </c>
      <c r="BF172" s="56"/>
      <c r="BG172" s="56"/>
      <c r="BH172" s="485"/>
      <c r="BI172" s="56"/>
      <c r="BJ172" s="56">
        <v>0</v>
      </c>
      <c r="BK172" s="56"/>
      <c r="BL172" s="56"/>
      <c r="BM172" s="485"/>
      <c r="BN172" s="56"/>
      <c r="BO172" s="56">
        <v>0</v>
      </c>
      <c r="BP172" s="56"/>
      <c r="BQ172" s="56"/>
      <c r="BR172" s="485"/>
      <c r="BS172" s="56"/>
      <c r="BT172" s="56">
        <v>0</v>
      </c>
      <c r="BU172" s="56"/>
      <c r="BV172" s="56"/>
      <c r="BW172" s="56"/>
      <c r="BX172" s="485"/>
      <c r="BY172" s="56"/>
      <c r="BZ172" s="56">
        <v>0</v>
      </c>
      <c r="CA172" s="56"/>
      <c r="CB172" s="56"/>
      <c r="CC172" s="485"/>
      <c r="CD172" s="56"/>
      <c r="CE172" s="56">
        <v>0</v>
      </c>
      <c r="CF172" s="56"/>
      <c r="CG172" s="56"/>
      <c r="CH172" s="485"/>
      <c r="CI172" s="56"/>
      <c r="CJ172" s="56">
        <v>0</v>
      </c>
      <c r="CK172" s="56"/>
      <c r="CL172" s="56"/>
      <c r="CM172" s="485"/>
      <c r="CN172" s="56"/>
      <c r="CO172" s="56">
        <v>0</v>
      </c>
      <c r="CP172" s="56"/>
      <c r="CQ172" s="56"/>
      <c r="CR172" s="485"/>
      <c r="CS172" s="56"/>
      <c r="CT172" s="56">
        <v>0</v>
      </c>
      <c r="CU172" s="56"/>
      <c r="CV172" s="56"/>
      <c r="CW172" s="485"/>
      <c r="CX172" s="56"/>
      <c r="CY172" s="56">
        <v>0</v>
      </c>
      <c r="CZ172" s="56"/>
      <c r="DA172" s="56"/>
      <c r="DB172" s="485"/>
      <c r="DC172" s="56"/>
      <c r="DD172" s="56">
        <v>0</v>
      </c>
      <c r="DE172" s="56"/>
      <c r="DF172" s="56"/>
      <c r="DG172" s="485"/>
      <c r="DH172" s="56"/>
      <c r="DI172" s="56">
        <v>0</v>
      </c>
      <c r="DJ172" s="56"/>
      <c r="DK172" s="56"/>
      <c r="DL172" s="485"/>
      <c r="DM172" s="56"/>
      <c r="DN172" s="56">
        <v>0</v>
      </c>
      <c r="DO172" s="56"/>
      <c r="DP172" s="56"/>
      <c r="DQ172" s="485"/>
      <c r="DR172" s="56"/>
      <c r="DS172" s="56">
        <v>0</v>
      </c>
      <c r="DT172" s="56"/>
      <c r="DU172" s="56"/>
      <c r="DV172" s="485"/>
      <c r="DW172" s="56"/>
      <c r="DX172" s="56">
        <v>0</v>
      </c>
      <c r="DY172" s="56"/>
      <c r="DZ172" s="56"/>
      <c r="EA172" s="485"/>
      <c r="EB172" s="56"/>
      <c r="EC172" s="56">
        <v>0</v>
      </c>
      <c r="ED172" s="56"/>
      <c r="EE172" s="56"/>
      <c r="EF172" s="485"/>
      <c r="EG172" s="56"/>
      <c r="EH172" s="56">
        <v>0</v>
      </c>
      <c r="EI172" s="56"/>
      <c r="EJ172" s="56"/>
      <c r="EK172" s="144"/>
    </row>
    <row r="173" spans="4:141" x14ac:dyDescent="0.3">
      <c r="D173" s="144" t="s">
        <v>512</v>
      </c>
      <c r="E173" s="400"/>
      <c r="F173" s="406"/>
      <c r="G173" s="483">
        <v>323107</v>
      </c>
      <c r="H173" s="484"/>
      <c r="I173" s="56"/>
      <c r="J173" s="485"/>
      <c r="K173" s="486"/>
      <c r="L173" s="483">
        <v>0</v>
      </c>
      <c r="M173" s="484"/>
      <c r="N173" s="56"/>
      <c r="O173" s="485"/>
      <c r="P173" s="486"/>
      <c r="Q173" s="483">
        <v>0</v>
      </c>
      <c r="R173" s="484"/>
      <c r="S173" s="56"/>
      <c r="T173" s="485"/>
      <c r="U173" s="486"/>
      <c r="V173" s="483">
        <v>0</v>
      </c>
      <c r="W173" s="484"/>
      <c r="X173" s="56"/>
      <c r="Y173" s="485"/>
      <c r="Z173" s="486"/>
      <c r="AA173" s="483">
        <v>0</v>
      </c>
      <c r="AB173" s="484"/>
      <c r="AC173" s="56"/>
      <c r="AD173" s="485"/>
      <c r="AE173" s="486"/>
      <c r="AF173" s="483">
        <v>0</v>
      </c>
      <c r="AG173" s="484"/>
      <c r="AH173" s="56"/>
      <c r="AI173" s="485"/>
      <c r="AJ173" s="486"/>
      <c r="AK173" s="483">
        <v>0</v>
      </c>
      <c r="AL173" s="484"/>
      <c r="AM173" s="56"/>
      <c r="AN173" s="485"/>
      <c r="AO173" s="486"/>
      <c r="AP173" s="483">
        <v>0</v>
      </c>
      <c r="AQ173" s="484"/>
      <c r="AR173" s="56"/>
      <c r="AS173" s="485"/>
      <c r="AT173" s="486"/>
      <c r="AU173" s="483">
        <v>0</v>
      </c>
      <c r="AV173" s="484"/>
      <c r="AW173" s="56"/>
      <c r="AX173" s="485"/>
      <c r="AY173" s="486"/>
      <c r="AZ173" s="483">
        <v>0</v>
      </c>
      <c r="BA173" s="484"/>
      <c r="BB173" s="56"/>
      <c r="BC173" s="485"/>
      <c r="BD173" s="486"/>
      <c r="BE173" s="483">
        <v>0</v>
      </c>
      <c r="BF173" s="484"/>
      <c r="BG173" s="56"/>
      <c r="BH173" s="485"/>
      <c r="BI173" s="486"/>
      <c r="BJ173" s="483">
        <v>0</v>
      </c>
      <c r="BK173" s="484"/>
      <c r="BL173" s="56"/>
      <c r="BM173" s="485"/>
      <c r="BN173" s="486"/>
      <c r="BO173" s="483">
        <v>0</v>
      </c>
      <c r="BP173" s="484"/>
      <c r="BQ173" s="56"/>
      <c r="BR173" s="485"/>
      <c r="BS173" s="486"/>
      <c r="BT173" s="483">
        <v>0</v>
      </c>
      <c r="BU173" s="484"/>
      <c r="BV173" s="56"/>
      <c r="BW173" s="56"/>
      <c r="BX173" s="485"/>
      <c r="BY173" s="486"/>
      <c r="BZ173" s="483">
        <v>0</v>
      </c>
      <c r="CA173" s="484"/>
      <c r="CB173" s="56"/>
      <c r="CC173" s="485"/>
      <c r="CD173" s="486"/>
      <c r="CE173" s="483">
        <v>0</v>
      </c>
      <c r="CF173" s="484"/>
      <c r="CG173" s="56"/>
      <c r="CH173" s="485"/>
      <c r="CI173" s="486"/>
      <c r="CJ173" s="483">
        <v>0</v>
      </c>
      <c r="CK173" s="484"/>
      <c r="CL173" s="56"/>
      <c r="CM173" s="485"/>
      <c r="CN173" s="486"/>
      <c r="CO173" s="483">
        <v>0</v>
      </c>
      <c r="CP173" s="484"/>
      <c r="CQ173" s="56"/>
      <c r="CR173" s="485"/>
      <c r="CS173" s="486"/>
      <c r="CT173" s="483">
        <v>0</v>
      </c>
      <c r="CU173" s="484"/>
      <c r="CV173" s="56"/>
      <c r="CW173" s="485"/>
      <c r="CX173" s="486"/>
      <c r="CY173" s="483">
        <v>0</v>
      </c>
      <c r="CZ173" s="484"/>
      <c r="DA173" s="56"/>
      <c r="DB173" s="485"/>
      <c r="DC173" s="486"/>
      <c r="DD173" s="483">
        <v>0</v>
      </c>
      <c r="DE173" s="484"/>
      <c r="DF173" s="56"/>
      <c r="DG173" s="485"/>
      <c r="DH173" s="486"/>
      <c r="DI173" s="483">
        <v>0</v>
      </c>
      <c r="DJ173" s="484"/>
      <c r="DK173" s="56"/>
      <c r="DL173" s="485"/>
      <c r="DM173" s="486"/>
      <c r="DN173" s="483">
        <v>0</v>
      </c>
      <c r="DO173" s="484"/>
      <c r="DP173" s="56"/>
      <c r="DQ173" s="485"/>
      <c r="DR173" s="486"/>
      <c r="DS173" s="483">
        <v>0</v>
      </c>
      <c r="DT173" s="484"/>
      <c r="DU173" s="56"/>
      <c r="DV173" s="485"/>
      <c r="DW173" s="486"/>
      <c r="DX173" s="483">
        <v>0</v>
      </c>
      <c r="DY173" s="484"/>
      <c r="DZ173" s="56"/>
      <c r="EA173" s="485"/>
      <c r="EB173" s="486"/>
      <c r="EC173" s="483">
        <v>0</v>
      </c>
      <c r="ED173" s="484"/>
      <c r="EE173" s="56"/>
      <c r="EF173" s="485"/>
      <c r="EG173" s="486"/>
      <c r="EH173" s="483">
        <v>0</v>
      </c>
      <c r="EI173" s="484"/>
      <c r="EJ173" s="56"/>
      <c r="EK173" s="144"/>
    </row>
    <row r="174" spans="4:141" x14ac:dyDescent="0.3">
      <c r="D174" s="144" t="s">
        <v>513</v>
      </c>
      <c r="E174" s="400"/>
      <c r="F174" s="420"/>
      <c r="G174" s="121">
        <v>0</v>
      </c>
      <c r="H174" s="120"/>
      <c r="I174" s="56"/>
      <c r="J174" s="485"/>
      <c r="K174" s="494"/>
      <c r="L174" s="121">
        <v>0</v>
      </c>
      <c r="M174" s="120"/>
      <c r="N174" s="56"/>
      <c r="O174" s="485"/>
      <c r="P174" s="494"/>
      <c r="Q174" s="121">
        <v>0</v>
      </c>
      <c r="R174" s="120"/>
      <c r="S174" s="56"/>
      <c r="T174" s="485"/>
      <c r="U174" s="494"/>
      <c r="V174" s="121">
        <v>0</v>
      </c>
      <c r="W174" s="120"/>
      <c r="X174" s="56"/>
      <c r="Y174" s="485"/>
      <c r="Z174" s="494"/>
      <c r="AA174" s="121">
        <v>0</v>
      </c>
      <c r="AB174" s="120"/>
      <c r="AC174" s="56"/>
      <c r="AD174" s="485"/>
      <c r="AE174" s="494"/>
      <c r="AF174" s="121">
        <v>0</v>
      </c>
      <c r="AG174" s="120"/>
      <c r="AH174" s="56"/>
      <c r="AI174" s="485"/>
      <c r="AJ174" s="494"/>
      <c r="AK174" s="121">
        <v>0</v>
      </c>
      <c r="AL174" s="120"/>
      <c r="AM174" s="56"/>
      <c r="AN174" s="485"/>
      <c r="AO174" s="494"/>
      <c r="AP174" s="121">
        <v>0</v>
      </c>
      <c r="AQ174" s="120"/>
      <c r="AR174" s="56"/>
      <c r="AS174" s="485"/>
      <c r="AT174" s="494"/>
      <c r="AU174" s="121">
        <v>0</v>
      </c>
      <c r="AV174" s="120"/>
      <c r="AW174" s="56"/>
      <c r="AX174" s="485"/>
      <c r="AY174" s="494"/>
      <c r="AZ174" s="121">
        <v>0</v>
      </c>
      <c r="BA174" s="120"/>
      <c r="BB174" s="56"/>
      <c r="BC174" s="485"/>
      <c r="BD174" s="494"/>
      <c r="BE174" s="121">
        <v>0</v>
      </c>
      <c r="BF174" s="120"/>
      <c r="BG174" s="56"/>
      <c r="BH174" s="485"/>
      <c r="BI174" s="494"/>
      <c r="BJ174" s="121">
        <v>0</v>
      </c>
      <c r="BK174" s="120"/>
      <c r="BL174" s="56"/>
      <c r="BM174" s="485"/>
      <c r="BN174" s="494"/>
      <c r="BO174" s="121">
        <v>0</v>
      </c>
      <c r="BP174" s="120"/>
      <c r="BQ174" s="56"/>
      <c r="BR174" s="485"/>
      <c r="BS174" s="494"/>
      <c r="BT174" s="121">
        <v>0</v>
      </c>
      <c r="BU174" s="120"/>
      <c r="BV174" s="56"/>
      <c r="BW174" s="56"/>
      <c r="BX174" s="485"/>
      <c r="BY174" s="494"/>
      <c r="BZ174" s="121">
        <v>0</v>
      </c>
      <c r="CA174" s="120"/>
      <c r="CB174" s="56"/>
      <c r="CC174" s="485"/>
      <c r="CD174" s="494"/>
      <c r="CE174" s="121">
        <v>0</v>
      </c>
      <c r="CF174" s="120"/>
      <c r="CG174" s="56"/>
      <c r="CH174" s="485"/>
      <c r="CI174" s="494"/>
      <c r="CJ174" s="121">
        <v>0</v>
      </c>
      <c r="CK174" s="120"/>
      <c r="CL174" s="56"/>
      <c r="CM174" s="485"/>
      <c r="CN174" s="494"/>
      <c r="CO174" s="121">
        <v>0</v>
      </c>
      <c r="CP174" s="120"/>
      <c r="CQ174" s="56"/>
      <c r="CR174" s="485"/>
      <c r="CS174" s="494"/>
      <c r="CT174" s="121">
        <v>0</v>
      </c>
      <c r="CU174" s="120"/>
      <c r="CV174" s="56"/>
      <c r="CW174" s="485"/>
      <c r="CX174" s="494"/>
      <c r="CY174" s="121">
        <v>0</v>
      </c>
      <c r="CZ174" s="120"/>
      <c r="DA174" s="56"/>
      <c r="DB174" s="485"/>
      <c r="DC174" s="494"/>
      <c r="DD174" s="121">
        <v>0</v>
      </c>
      <c r="DE174" s="120"/>
      <c r="DF174" s="56"/>
      <c r="DG174" s="485"/>
      <c r="DH174" s="494"/>
      <c r="DI174" s="121">
        <v>0</v>
      </c>
      <c r="DJ174" s="120"/>
      <c r="DK174" s="56"/>
      <c r="DL174" s="485"/>
      <c r="DM174" s="494"/>
      <c r="DN174" s="121">
        <v>0</v>
      </c>
      <c r="DO174" s="120"/>
      <c r="DP174" s="56"/>
      <c r="DQ174" s="485"/>
      <c r="DR174" s="494"/>
      <c r="DS174" s="121">
        <v>0</v>
      </c>
      <c r="DT174" s="120"/>
      <c r="DU174" s="56"/>
      <c r="DV174" s="485"/>
      <c r="DW174" s="494"/>
      <c r="DX174" s="121">
        <v>0</v>
      </c>
      <c r="DY174" s="120"/>
      <c r="DZ174" s="56"/>
      <c r="EA174" s="485"/>
      <c r="EB174" s="494"/>
      <c r="EC174" s="121">
        <v>0</v>
      </c>
      <c r="ED174" s="120"/>
      <c r="EE174" s="56"/>
      <c r="EF174" s="485"/>
      <c r="EG174" s="494"/>
      <c r="EH174" s="121">
        <v>0</v>
      </c>
      <c r="EI174" s="120"/>
      <c r="EJ174" s="56"/>
      <c r="EK174" s="144"/>
    </row>
    <row r="175" spans="4:141" x14ac:dyDescent="0.3">
      <c r="D175" s="144"/>
      <c r="E175" s="400"/>
      <c r="G175" s="56"/>
      <c r="H175" s="56"/>
      <c r="I175" s="56"/>
      <c r="J175" s="485"/>
      <c r="K175" s="56"/>
      <c r="L175" s="56"/>
      <c r="M175" s="56"/>
      <c r="N175" s="56"/>
      <c r="O175" s="485"/>
      <c r="P175" s="56"/>
      <c r="Q175" s="56"/>
      <c r="R175" s="56"/>
      <c r="S175" s="56"/>
      <c r="T175" s="485"/>
      <c r="U175" s="56"/>
      <c r="V175" s="56"/>
      <c r="W175" s="56"/>
      <c r="X175" s="56"/>
      <c r="Y175" s="485"/>
      <c r="Z175" s="56"/>
      <c r="AA175" s="56"/>
      <c r="AB175" s="56"/>
      <c r="AC175" s="56"/>
      <c r="AD175" s="485"/>
      <c r="AE175" s="56"/>
      <c r="AF175" s="56"/>
      <c r="AG175" s="56"/>
      <c r="AH175" s="56"/>
      <c r="AI175" s="485"/>
      <c r="AJ175" s="56"/>
      <c r="AK175" s="56"/>
      <c r="AL175" s="56"/>
      <c r="AM175" s="56"/>
      <c r="AN175" s="485"/>
      <c r="AO175" s="56"/>
      <c r="AP175" s="56"/>
      <c r="AQ175" s="56"/>
      <c r="AR175" s="56"/>
      <c r="AS175" s="485"/>
      <c r="AT175" s="56"/>
      <c r="AU175" s="56"/>
      <c r="AV175" s="56"/>
      <c r="AW175" s="56"/>
      <c r="AX175" s="485"/>
      <c r="AY175" s="56"/>
      <c r="AZ175" s="56"/>
      <c r="BA175" s="56"/>
      <c r="BB175" s="56"/>
      <c r="BC175" s="485"/>
      <c r="BD175" s="56"/>
      <c r="BE175" s="56"/>
      <c r="BF175" s="56"/>
      <c r="BG175" s="56"/>
      <c r="BH175" s="485"/>
      <c r="BI175" s="56"/>
      <c r="BJ175" s="56"/>
      <c r="BK175" s="56"/>
      <c r="BL175" s="56"/>
      <c r="BM175" s="485"/>
      <c r="BN175" s="56"/>
      <c r="BO175" s="56"/>
      <c r="BP175" s="56"/>
      <c r="BQ175" s="56"/>
      <c r="BR175" s="485"/>
      <c r="BS175" s="56"/>
      <c r="BT175" s="56"/>
      <c r="BU175" s="56"/>
      <c r="BV175" s="56"/>
      <c r="BW175" s="56"/>
      <c r="BX175" s="485"/>
      <c r="BY175" s="56"/>
      <c r="BZ175" s="56"/>
      <c r="CA175" s="56"/>
      <c r="CB175" s="56"/>
      <c r="CC175" s="485"/>
      <c r="CD175" s="56"/>
      <c r="CE175" s="56"/>
      <c r="CF175" s="56"/>
      <c r="CG175" s="56"/>
      <c r="CH175" s="485"/>
      <c r="CI175" s="56"/>
      <c r="CJ175" s="56"/>
      <c r="CK175" s="56"/>
      <c r="CL175" s="56"/>
      <c r="CM175" s="485"/>
      <c r="CN175" s="56"/>
      <c r="CO175" s="56"/>
      <c r="CP175" s="56"/>
      <c r="CQ175" s="56"/>
      <c r="CR175" s="485"/>
      <c r="CS175" s="56"/>
      <c r="CT175" s="56"/>
      <c r="CU175" s="56"/>
      <c r="CV175" s="56"/>
      <c r="CW175" s="485"/>
      <c r="CX175" s="56"/>
      <c r="CY175" s="56"/>
      <c r="CZ175" s="56"/>
      <c r="DA175" s="56"/>
      <c r="DB175" s="485"/>
      <c r="DC175" s="56"/>
      <c r="DD175" s="56"/>
      <c r="DE175" s="56"/>
      <c r="DF175" s="56"/>
      <c r="DG175" s="485"/>
      <c r="DH175" s="56"/>
      <c r="DI175" s="56"/>
      <c r="DJ175" s="56"/>
      <c r="DK175" s="56"/>
      <c r="DL175" s="485"/>
      <c r="DM175" s="56"/>
      <c r="DN175" s="56"/>
      <c r="DO175" s="56"/>
      <c r="DP175" s="56"/>
      <c r="DQ175" s="485"/>
      <c r="DR175" s="56"/>
      <c r="DS175" s="56"/>
      <c r="DT175" s="56"/>
      <c r="DU175" s="56"/>
      <c r="DV175" s="485"/>
      <c r="DW175" s="56"/>
      <c r="DX175" s="56"/>
      <c r="DY175" s="56"/>
      <c r="DZ175" s="56"/>
      <c r="EA175" s="485"/>
      <c r="EB175" s="56"/>
      <c r="EC175" s="56"/>
      <c r="ED175" s="56"/>
      <c r="EE175" s="56"/>
      <c r="EF175" s="485"/>
      <c r="EG175" s="56"/>
      <c r="EH175" s="56"/>
      <c r="EI175" s="56"/>
      <c r="EJ175" s="56"/>
      <c r="EK175" s="144"/>
    </row>
    <row r="176" spans="4:141" x14ac:dyDescent="0.3">
      <c r="D176" s="144" t="s">
        <v>518</v>
      </c>
      <c r="E176" s="400"/>
      <c r="G176" s="56">
        <v>365793</v>
      </c>
      <c r="H176" s="56"/>
      <c r="I176" s="56"/>
      <c r="J176" s="485"/>
      <c r="K176" s="56"/>
      <c r="L176" s="56">
        <v>0</v>
      </c>
      <c r="M176" s="56"/>
      <c r="N176" s="56"/>
      <c r="O176" s="485"/>
      <c r="P176" s="56"/>
      <c r="Q176" s="56">
        <v>0</v>
      </c>
      <c r="R176" s="56"/>
      <c r="S176" s="56"/>
      <c r="T176" s="485"/>
      <c r="U176" s="56"/>
      <c r="V176" s="56">
        <v>0</v>
      </c>
      <c r="W176" s="56"/>
      <c r="X176" s="56"/>
      <c r="Y176" s="485"/>
      <c r="Z176" s="56"/>
      <c r="AA176" s="56">
        <v>0</v>
      </c>
      <c r="AB176" s="56"/>
      <c r="AC176" s="56"/>
      <c r="AD176" s="485"/>
      <c r="AE176" s="56"/>
      <c r="AF176" s="56">
        <v>0</v>
      </c>
      <c r="AG176" s="56"/>
      <c r="AH176" s="56"/>
      <c r="AI176" s="485"/>
      <c r="AJ176" s="56"/>
      <c r="AK176" s="56">
        <v>0</v>
      </c>
      <c r="AL176" s="56"/>
      <c r="AM176" s="56"/>
      <c r="AN176" s="485"/>
      <c r="AO176" s="56"/>
      <c r="AP176" s="56">
        <v>0</v>
      </c>
      <c r="AQ176" s="56"/>
      <c r="AR176" s="56"/>
      <c r="AS176" s="485"/>
      <c r="AT176" s="56"/>
      <c r="AU176" s="56">
        <v>0</v>
      </c>
      <c r="AV176" s="56"/>
      <c r="AW176" s="56"/>
      <c r="AX176" s="485"/>
      <c r="AY176" s="56"/>
      <c r="AZ176" s="56">
        <v>0</v>
      </c>
      <c r="BA176" s="56"/>
      <c r="BB176" s="56"/>
      <c r="BC176" s="485"/>
      <c r="BD176" s="56"/>
      <c r="BE176" s="56">
        <v>0</v>
      </c>
      <c r="BF176" s="56"/>
      <c r="BG176" s="56"/>
      <c r="BH176" s="485"/>
      <c r="BI176" s="56"/>
      <c r="BJ176" s="56">
        <v>0</v>
      </c>
      <c r="BK176" s="56"/>
      <c r="BL176" s="56"/>
      <c r="BM176" s="485"/>
      <c r="BN176" s="56"/>
      <c r="BO176" s="56">
        <v>0</v>
      </c>
      <c r="BP176" s="56"/>
      <c r="BQ176" s="56"/>
      <c r="BR176" s="485"/>
      <c r="BS176" s="56"/>
      <c r="BT176" s="56">
        <v>0</v>
      </c>
      <c r="BU176" s="56"/>
      <c r="BV176" s="56"/>
      <c r="BW176" s="56"/>
      <c r="BX176" s="485"/>
      <c r="BY176" s="56"/>
      <c r="BZ176" s="56">
        <v>0</v>
      </c>
      <c r="CA176" s="56"/>
      <c r="CB176" s="56"/>
      <c r="CC176" s="485"/>
      <c r="CD176" s="56"/>
      <c r="CE176" s="56">
        <v>0</v>
      </c>
      <c r="CF176" s="56"/>
      <c r="CG176" s="56"/>
      <c r="CH176" s="485"/>
      <c r="CI176" s="56"/>
      <c r="CJ176" s="56">
        <v>0</v>
      </c>
      <c r="CK176" s="56"/>
      <c r="CL176" s="56"/>
      <c r="CM176" s="485"/>
      <c r="CN176" s="56"/>
      <c r="CO176" s="56">
        <v>0</v>
      </c>
      <c r="CP176" s="56"/>
      <c r="CQ176" s="56"/>
      <c r="CR176" s="485"/>
      <c r="CS176" s="56"/>
      <c r="CT176" s="56">
        <v>0</v>
      </c>
      <c r="CU176" s="56"/>
      <c r="CV176" s="56"/>
      <c r="CW176" s="485"/>
      <c r="CX176" s="56"/>
      <c r="CY176" s="56">
        <v>0</v>
      </c>
      <c r="CZ176" s="56"/>
      <c r="DA176" s="56"/>
      <c r="DB176" s="485"/>
      <c r="DC176" s="56"/>
      <c r="DD176" s="56">
        <v>0</v>
      </c>
      <c r="DE176" s="56"/>
      <c r="DF176" s="56"/>
      <c r="DG176" s="485"/>
      <c r="DH176" s="56"/>
      <c r="DI176" s="56">
        <v>0</v>
      </c>
      <c r="DJ176" s="56"/>
      <c r="DK176" s="56"/>
      <c r="DL176" s="485"/>
      <c r="DM176" s="56"/>
      <c r="DN176" s="56">
        <v>0</v>
      </c>
      <c r="DO176" s="56"/>
      <c r="DP176" s="56"/>
      <c r="DQ176" s="485"/>
      <c r="DR176" s="56"/>
      <c r="DS176" s="56">
        <v>0</v>
      </c>
      <c r="DT176" s="56"/>
      <c r="DU176" s="56"/>
      <c r="DV176" s="485"/>
      <c r="DW176" s="56"/>
      <c r="DX176" s="56">
        <v>0</v>
      </c>
      <c r="DY176" s="56"/>
      <c r="DZ176" s="56"/>
      <c r="EA176" s="485"/>
      <c r="EB176" s="56"/>
      <c r="EC176" s="56">
        <v>0</v>
      </c>
      <c r="ED176" s="56"/>
      <c r="EE176" s="56"/>
      <c r="EF176" s="485"/>
      <c r="EG176" s="56"/>
      <c r="EH176" s="56">
        <v>0</v>
      </c>
      <c r="EI176" s="56"/>
      <c r="EJ176" s="56"/>
      <c r="EK176" s="144"/>
    </row>
    <row r="177" spans="4:141" x14ac:dyDescent="0.3">
      <c r="D177" s="144" t="s">
        <v>512</v>
      </c>
      <c r="E177" s="400"/>
      <c r="F177" s="406"/>
      <c r="G177" s="483">
        <v>276243</v>
      </c>
      <c r="H177" s="484"/>
      <c r="I177" s="56"/>
      <c r="J177" s="485"/>
      <c r="K177" s="486"/>
      <c r="L177" s="483">
        <v>0</v>
      </c>
      <c r="M177" s="484"/>
      <c r="N177" s="56"/>
      <c r="O177" s="485"/>
      <c r="P177" s="486"/>
      <c r="Q177" s="483">
        <v>0</v>
      </c>
      <c r="R177" s="484"/>
      <c r="S177" s="56"/>
      <c r="T177" s="485"/>
      <c r="U177" s="486"/>
      <c r="V177" s="483">
        <v>0</v>
      </c>
      <c r="W177" s="484"/>
      <c r="X177" s="56"/>
      <c r="Y177" s="485"/>
      <c r="Z177" s="486"/>
      <c r="AA177" s="483">
        <v>0</v>
      </c>
      <c r="AB177" s="484"/>
      <c r="AC177" s="56"/>
      <c r="AD177" s="485"/>
      <c r="AE177" s="486"/>
      <c r="AF177" s="483">
        <v>0</v>
      </c>
      <c r="AG177" s="484"/>
      <c r="AH177" s="56"/>
      <c r="AI177" s="485"/>
      <c r="AJ177" s="486"/>
      <c r="AK177" s="483">
        <v>0</v>
      </c>
      <c r="AL177" s="484"/>
      <c r="AM177" s="56"/>
      <c r="AN177" s="485"/>
      <c r="AO177" s="486"/>
      <c r="AP177" s="483">
        <v>0</v>
      </c>
      <c r="AQ177" s="484"/>
      <c r="AR177" s="56"/>
      <c r="AS177" s="485"/>
      <c r="AT177" s="486"/>
      <c r="AU177" s="483">
        <v>0</v>
      </c>
      <c r="AV177" s="484"/>
      <c r="AW177" s="56"/>
      <c r="AX177" s="485"/>
      <c r="AY177" s="486"/>
      <c r="AZ177" s="483">
        <v>0</v>
      </c>
      <c r="BA177" s="484"/>
      <c r="BB177" s="56"/>
      <c r="BC177" s="485"/>
      <c r="BD177" s="486"/>
      <c r="BE177" s="483">
        <v>0</v>
      </c>
      <c r="BF177" s="484"/>
      <c r="BG177" s="56"/>
      <c r="BH177" s="485"/>
      <c r="BI177" s="486"/>
      <c r="BJ177" s="483">
        <v>0</v>
      </c>
      <c r="BK177" s="484"/>
      <c r="BL177" s="56"/>
      <c r="BM177" s="485"/>
      <c r="BN177" s="486"/>
      <c r="BO177" s="483">
        <v>0</v>
      </c>
      <c r="BP177" s="484"/>
      <c r="BQ177" s="56"/>
      <c r="BR177" s="485"/>
      <c r="BS177" s="486"/>
      <c r="BT177" s="483">
        <v>0</v>
      </c>
      <c r="BU177" s="484"/>
      <c r="BV177" s="56"/>
      <c r="BW177" s="56"/>
      <c r="BX177" s="485"/>
      <c r="BY177" s="486"/>
      <c r="BZ177" s="483">
        <v>0</v>
      </c>
      <c r="CA177" s="484"/>
      <c r="CB177" s="56"/>
      <c r="CC177" s="485"/>
      <c r="CD177" s="486"/>
      <c r="CE177" s="483">
        <v>0</v>
      </c>
      <c r="CF177" s="484"/>
      <c r="CG177" s="56"/>
      <c r="CH177" s="485"/>
      <c r="CI177" s="486"/>
      <c r="CJ177" s="483">
        <v>0</v>
      </c>
      <c r="CK177" s="484"/>
      <c r="CL177" s="56"/>
      <c r="CM177" s="485"/>
      <c r="CN177" s="486"/>
      <c r="CO177" s="483">
        <v>0</v>
      </c>
      <c r="CP177" s="484"/>
      <c r="CQ177" s="56"/>
      <c r="CR177" s="485"/>
      <c r="CS177" s="486"/>
      <c r="CT177" s="483">
        <v>0</v>
      </c>
      <c r="CU177" s="484"/>
      <c r="CV177" s="56"/>
      <c r="CW177" s="485"/>
      <c r="CX177" s="486"/>
      <c r="CY177" s="483">
        <v>0</v>
      </c>
      <c r="CZ177" s="484"/>
      <c r="DA177" s="56"/>
      <c r="DB177" s="485"/>
      <c r="DC177" s="486"/>
      <c r="DD177" s="483">
        <v>0</v>
      </c>
      <c r="DE177" s="484"/>
      <c r="DF177" s="56"/>
      <c r="DG177" s="485"/>
      <c r="DH177" s="486"/>
      <c r="DI177" s="483">
        <v>0</v>
      </c>
      <c r="DJ177" s="484"/>
      <c r="DK177" s="56"/>
      <c r="DL177" s="485"/>
      <c r="DM177" s="486"/>
      <c r="DN177" s="483">
        <v>0</v>
      </c>
      <c r="DO177" s="484"/>
      <c r="DP177" s="56"/>
      <c r="DQ177" s="485"/>
      <c r="DR177" s="486"/>
      <c r="DS177" s="483">
        <v>0</v>
      </c>
      <c r="DT177" s="484"/>
      <c r="DU177" s="56"/>
      <c r="DV177" s="485"/>
      <c r="DW177" s="486"/>
      <c r="DX177" s="483">
        <v>0</v>
      </c>
      <c r="DY177" s="484"/>
      <c r="DZ177" s="56"/>
      <c r="EA177" s="485"/>
      <c r="EB177" s="486"/>
      <c r="EC177" s="483">
        <v>0</v>
      </c>
      <c r="ED177" s="484"/>
      <c r="EE177" s="56"/>
      <c r="EF177" s="485"/>
      <c r="EG177" s="486"/>
      <c r="EH177" s="483">
        <v>0</v>
      </c>
      <c r="EI177" s="484"/>
      <c r="EJ177" s="56"/>
      <c r="EK177" s="144"/>
    </row>
    <row r="178" spans="4:141" x14ac:dyDescent="0.3">
      <c r="D178" s="144" t="s">
        <v>513</v>
      </c>
      <c r="E178" s="400"/>
      <c r="F178" s="420"/>
      <c r="G178" s="121">
        <v>89550</v>
      </c>
      <c r="H178" s="120"/>
      <c r="I178" s="56"/>
      <c r="J178" s="485"/>
      <c r="K178" s="494"/>
      <c r="L178" s="121">
        <v>0</v>
      </c>
      <c r="M178" s="120"/>
      <c r="N178" s="56"/>
      <c r="O178" s="485"/>
      <c r="P178" s="494"/>
      <c r="Q178" s="121">
        <v>0</v>
      </c>
      <c r="R178" s="120"/>
      <c r="S178" s="56"/>
      <c r="T178" s="485"/>
      <c r="U178" s="494"/>
      <c r="V178" s="121">
        <v>0</v>
      </c>
      <c r="W178" s="120"/>
      <c r="X178" s="56"/>
      <c r="Y178" s="485"/>
      <c r="Z178" s="494"/>
      <c r="AA178" s="121">
        <v>0</v>
      </c>
      <c r="AB178" s="120"/>
      <c r="AC178" s="56"/>
      <c r="AD178" s="485"/>
      <c r="AE178" s="494"/>
      <c r="AF178" s="121">
        <v>0</v>
      </c>
      <c r="AG178" s="120"/>
      <c r="AH178" s="56"/>
      <c r="AI178" s="485"/>
      <c r="AJ178" s="494"/>
      <c r="AK178" s="121">
        <v>0</v>
      </c>
      <c r="AL178" s="120"/>
      <c r="AM178" s="56"/>
      <c r="AN178" s="485"/>
      <c r="AO178" s="494"/>
      <c r="AP178" s="121">
        <v>0</v>
      </c>
      <c r="AQ178" s="120"/>
      <c r="AR178" s="56"/>
      <c r="AS178" s="485"/>
      <c r="AT178" s="494"/>
      <c r="AU178" s="121">
        <v>0</v>
      </c>
      <c r="AV178" s="120"/>
      <c r="AW178" s="56"/>
      <c r="AX178" s="485"/>
      <c r="AY178" s="494"/>
      <c r="AZ178" s="121">
        <v>0</v>
      </c>
      <c r="BA178" s="120"/>
      <c r="BB178" s="56"/>
      <c r="BC178" s="485"/>
      <c r="BD178" s="494"/>
      <c r="BE178" s="121">
        <v>0</v>
      </c>
      <c r="BF178" s="120"/>
      <c r="BG178" s="56"/>
      <c r="BH178" s="485"/>
      <c r="BI178" s="494"/>
      <c r="BJ178" s="121">
        <v>0</v>
      </c>
      <c r="BK178" s="120"/>
      <c r="BL178" s="56"/>
      <c r="BM178" s="485"/>
      <c r="BN178" s="494"/>
      <c r="BO178" s="121">
        <v>0</v>
      </c>
      <c r="BP178" s="120"/>
      <c r="BQ178" s="56"/>
      <c r="BR178" s="485"/>
      <c r="BS178" s="494"/>
      <c r="BT178" s="121">
        <v>0</v>
      </c>
      <c r="BU178" s="120"/>
      <c r="BV178" s="56"/>
      <c r="BW178" s="56"/>
      <c r="BX178" s="485"/>
      <c r="BY178" s="494"/>
      <c r="BZ178" s="121">
        <v>0</v>
      </c>
      <c r="CA178" s="120"/>
      <c r="CB178" s="56"/>
      <c r="CC178" s="485"/>
      <c r="CD178" s="494"/>
      <c r="CE178" s="121">
        <v>0</v>
      </c>
      <c r="CF178" s="120"/>
      <c r="CG178" s="56"/>
      <c r="CH178" s="485"/>
      <c r="CI178" s="494"/>
      <c r="CJ178" s="121">
        <v>0</v>
      </c>
      <c r="CK178" s="120"/>
      <c r="CL178" s="56"/>
      <c r="CM178" s="485"/>
      <c r="CN178" s="494"/>
      <c r="CO178" s="121">
        <v>0</v>
      </c>
      <c r="CP178" s="120"/>
      <c r="CQ178" s="56"/>
      <c r="CR178" s="485"/>
      <c r="CS178" s="494"/>
      <c r="CT178" s="121">
        <v>0</v>
      </c>
      <c r="CU178" s="120"/>
      <c r="CV178" s="56"/>
      <c r="CW178" s="485"/>
      <c r="CX178" s="494"/>
      <c r="CY178" s="121">
        <v>0</v>
      </c>
      <c r="CZ178" s="120"/>
      <c r="DA178" s="56"/>
      <c r="DB178" s="485"/>
      <c r="DC178" s="494"/>
      <c r="DD178" s="121">
        <v>0</v>
      </c>
      <c r="DE178" s="120"/>
      <c r="DF178" s="56"/>
      <c r="DG178" s="485"/>
      <c r="DH178" s="494"/>
      <c r="DI178" s="121">
        <v>0</v>
      </c>
      <c r="DJ178" s="120"/>
      <c r="DK178" s="56"/>
      <c r="DL178" s="485"/>
      <c r="DM178" s="494"/>
      <c r="DN178" s="121">
        <v>0</v>
      </c>
      <c r="DO178" s="120"/>
      <c r="DP178" s="56"/>
      <c r="DQ178" s="485"/>
      <c r="DR178" s="494"/>
      <c r="DS178" s="121">
        <v>0</v>
      </c>
      <c r="DT178" s="120"/>
      <c r="DU178" s="56"/>
      <c r="DV178" s="485"/>
      <c r="DW178" s="494"/>
      <c r="DX178" s="121">
        <v>0</v>
      </c>
      <c r="DY178" s="120"/>
      <c r="DZ178" s="56"/>
      <c r="EA178" s="485"/>
      <c r="EB178" s="494"/>
      <c r="EC178" s="121">
        <v>0</v>
      </c>
      <c r="ED178" s="120"/>
      <c r="EE178" s="56"/>
      <c r="EF178" s="485"/>
      <c r="EG178" s="494"/>
      <c r="EH178" s="121">
        <v>0</v>
      </c>
      <c r="EI178" s="120"/>
      <c r="EJ178" s="56"/>
      <c r="EK178" s="144"/>
    </row>
    <row r="179" spans="4:141" ht="12.75" customHeight="1" x14ac:dyDescent="0.3">
      <c r="D179" s="144"/>
      <c r="E179" s="400"/>
      <c r="G179" s="56"/>
      <c r="H179" s="56"/>
      <c r="I179" s="56"/>
      <c r="J179" s="485"/>
      <c r="K179" s="56"/>
      <c r="L179" s="56"/>
      <c r="M179" s="56"/>
      <c r="N179" s="56"/>
      <c r="O179" s="485"/>
      <c r="P179" s="56"/>
      <c r="Q179" s="56"/>
      <c r="R179" s="56"/>
      <c r="S179" s="56"/>
      <c r="T179" s="485"/>
      <c r="U179" s="56"/>
      <c r="V179" s="56"/>
      <c r="W179" s="56"/>
      <c r="X179" s="56"/>
      <c r="Y179" s="485"/>
      <c r="Z179" s="56"/>
      <c r="AA179" s="56"/>
      <c r="AB179" s="56"/>
      <c r="AC179" s="56"/>
      <c r="AD179" s="485"/>
      <c r="AE179" s="56"/>
      <c r="AF179" s="56"/>
      <c r="AG179" s="56"/>
      <c r="AH179" s="56"/>
      <c r="AI179" s="485"/>
      <c r="AJ179" s="56"/>
      <c r="AK179" s="56"/>
      <c r="AL179" s="56"/>
      <c r="AM179" s="56"/>
      <c r="AN179" s="485"/>
      <c r="AO179" s="56"/>
      <c r="AP179" s="56"/>
      <c r="AQ179" s="56"/>
      <c r="AR179" s="56"/>
      <c r="AS179" s="485"/>
      <c r="AT179" s="56"/>
      <c r="AU179" s="56"/>
      <c r="AV179" s="56"/>
      <c r="AW179" s="56"/>
      <c r="AX179" s="485"/>
      <c r="AY179" s="56"/>
      <c r="AZ179" s="56"/>
      <c r="BA179" s="56"/>
      <c r="BB179" s="56"/>
      <c r="BC179" s="485"/>
      <c r="BD179" s="56"/>
      <c r="BE179" s="56"/>
      <c r="BF179" s="56"/>
      <c r="BG179" s="56"/>
      <c r="BH179" s="485"/>
      <c r="BI179" s="56"/>
      <c r="BJ179" s="56"/>
      <c r="BK179" s="56"/>
      <c r="BL179" s="56"/>
      <c r="BM179" s="485"/>
      <c r="BN179" s="56"/>
      <c r="BO179" s="56"/>
      <c r="BP179" s="56"/>
      <c r="BQ179" s="56"/>
      <c r="BR179" s="485"/>
      <c r="BS179" s="56"/>
      <c r="BT179" s="56"/>
      <c r="BU179" s="56"/>
      <c r="BV179" s="56"/>
      <c r="BW179" s="56"/>
      <c r="BX179" s="485"/>
      <c r="BY179" s="56"/>
      <c r="BZ179" s="56"/>
      <c r="CA179" s="56"/>
      <c r="CB179" s="56"/>
      <c r="CC179" s="485"/>
      <c r="CD179" s="56"/>
      <c r="CE179" s="56"/>
      <c r="CF179" s="56"/>
      <c r="CG179" s="56"/>
      <c r="CH179" s="485"/>
      <c r="CI179" s="56"/>
      <c r="CJ179" s="56"/>
      <c r="CK179" s="56"/>
      <c r="CL179" s="56"/>
      <c r="CM179" s="485"/>
      <c r="CN179" s="56"/>
      <c r="CO179" s="56"/>
      <c r="CP179" s="56"/>
      <c r="CQ179" s="56"/>
      <c r="CR179" s="485"/>
      <c r="CS179" s="56"/>
      <c r="CT179" s="56"/>
      <c r="CU179" s="56"/>
      <c r="CV179" s="56"/>
      <c r="CW179" s="485"/>
      <c r="CX179" s="56"/>
      <c r="CY179" s="56"/>
      <c r="CZ179" s="56"/>
      <c r="DA179" s="56"/>
      <c r="DB179" s="485"/>
      <c r="DC179" s="56"/>
      <c r="DD179" s="56"/>
      <c r="DE179" s="56"/>
      <c r="DF179" s="56"/>
      <c r="DG179" s="485"/>
      <c r="DH179" s="56"/>
      <c r="DI179" s="56"/>
      <c r="DJ179" s="56"/>
      <c r="DK179" s="56"/>
      <c r="DL179" s="485"/>
      <c r="DM179" s="56"/>
      <c r="DN179" s="56"/>
      <c r="DO179" s="56"/>
      <c r="DP179" s="56"/>
      <c r="DQ179" s="485"/>
      <c r="DR179" s="56"/>
      <c r="DS179" s="56"/>
      <c r="DT179" s="56"/>
      <c r="DU179" s="56"/>
      <c r="DV179" s="485"/>
      <c r="DW179" s="56"/>
      <c r="DX179" s="56"/>
      <c r="DY179" s="56"/>
      <c r="DZ179" s="56"/>
      <c r="EA179" s="485"/>
      <c r="EB179" s="56"/>
      <c r="EC179" s="56"/>
      <c r="ED179" s="56"/>
      <c r="EE179" s="56"/>
      <c r="EF179" s="485"/>
      <c r="EG179" s="56"/>
      <c r="EH179" s="56"/>
      <c r="EI179" s="56"/>
      <c r="EJ179" s="56"/>
      <c r="EK179" s="144"/>
    </row>
    <row r="180" spans="4:141" ht="12.75" customHeight="1" x14ac:dyDescent="0.3">
      <c r="D180" s="144" t="s">
        <v>519</v>
      </c>
      <c r="E180" s="400"/>
      <c r="G180" s="56">
        <v>444177</v>
      </c>
      <c r="H180" s="56"/>
      <c r="I180" s="56"/>
      <c r="J180" s="485"/>
      <c r="K180" s="56"/>
      <c r="L180" s="56">
        <v>0</v>
      </c>
      <c r="M180" s="56"/>
      <c r="N180" s="56"/>
      <c r="O180" s="485"/>
      <c r="P180" s="56"/>
      <c r="Q180" s="56">
        <v>0</v>
      </c>
      <c r="R180" s="56"/>
      <c r="S180" s="56"/>
      <c r="T180" s="485"/>
      <c r="U180" s="56"/>
      <c r="V180" s="56">
        <v>0</v>
      </c>
      <c r="W180" s="56"/>
      <c r="X180" s="56"/>
      <c r="Y180" s="485"/>
      <c r="Z180" s="56"/>
      <c r="AA180" s="56">
        <v>0</v>
      </c>
      <c r="AB180" s="56"/>
      <c r="AC180" s="56"/>
      <c r="AD180" s="485"/>
      <c r="AE180" s="56"/>
      <c r="AF180" s="56">
        <v>0</v>
      </c>
      <c r="AG180" s="56"/>
      <c r="AH180" s="56"/>
      <c r="AI180" s="485"/>
      <c r="AJ180" s="56"/>
      <c r="AK180" s="56">
        <v>0</v>
      </c>
      <c r="AL180" s="56"/>
      <c r="AM180" s="56"/>
      <c r="AN180" s="485"/>
      <c r="AO180" s="56"/>
      <c r="AP180" s="56">
        <v>0</v>
      </c>
      <c r="AQ180" s="56"/>
      <c r="AR180" s="56"/>
      <c r="AS180" s="485"/>
      <c r="AT180" s="56"/>
      <c r="AU180" s="56">
        <v>0</v>
      </c>
      <c r="AV180" s="56"/>
      <c r="AW180" s="56"/>
      <c r="AX180" s="485"/>
      <c r="AY180" s="56"/>
      <c r="AZ180" s="56">
        <v>0</v>
      </c>
      <c r="BA180" s="56"/>
      <c r="BB180" s="56"/>
      <c r="BC180" s="485"/>
      <c r="BD180" s="56"/>
      <c r="BE180" s="56">
        <v>0</v>
      </c>
      <c r="BF180" s="56"/>
      <c r="BG180" s="56"/>
      <c r="BH180" s="485"/>
      <c r="BI180" s="56"/>
      <c r="BJ180" s="56">
        <v>0</v>
      </c>
      <c r="BK180" s="56"/>
      <c r="BL180" s="56"/>
      <c r="BM180" s="485"/>
      <c r="BN180" s="56"/>
      <c r="BO180" s="56">
        <v>0</v>
      </c>
      <c r="BP180" s="56"/>
      <c r="BQ180" s="56"/>
      <c r="BR180" s="485"/>
      <c r="BS180" s="56"/>
      <c r="BT180" s="56">
        <v>0</v>
      </c>
      <c r="BU180" s="56"/>
      <c r="BV180" s="56"/>
      <c r="BW180" s="56"/>
      <c r="BX180" s="485"/>
      <c r="BY180" s="56"/>
      <c r="BZ180" s="56">
        <v>0</v>
      </c>
      <c r="CA180" s="56"/>
      <c r="CB180" s="56"/>
      <c r="CC180" s="485"/>
      <c r="CD180" s="56"/>
      <c r="CE180" s="56">
        <v>0</v>
      </c>
      <c r="CF180" s="56"/>
      <c r="CG180" s="56"/>
      <c r="CH180" s="485"/>
      <c r="CI180" s="56"/>
      <c r="CJ180" s="56">
        <v>0</v>
      </c>
      <c r="CK180" s="56"/>
      <c r="CL180" s="56"/>
      <c r="CM180" s="485"/>
      <c r="CN180" s="56"/>
      <c r="CO180" s="56">
        <v>0</v>
      </c>
      <c r="CP180" s="56"/>
      <c r="CQ180" s="56"/>
      <c r="CR180" s="485"/>
      <c r="CS180" s="56"/>
      <c r="CT180" s="56">
        <v>0</v>
      </c>
      <c r="CU180" s="56"/>
      <c r="CV180" s="56"/>
      <c r="CW180" s="485"/>
      <c r="CX180" s="56"/>
      <c r="CY180" s="56">
        <v>0</v>
      </c>
      <c r="CZ180" s="56"/>
      <c r="DA180" s="56"/>
      <c r="DB180" s="485"/>
      <c r="DC180" s="56"/>
      <c r="DD180" s="56">
        <v>0</v>
      </c>
      <c r="DE180" s="56"/>
      <c r="DF180" s="56"/>
      <c r="DG180" s="485"/>
      <c r="DH180" s="56"/>
      <c r="DI180" s="56">
        <v>0</v>
      </c>
      <c r="DJ180" s="56"/>
      <c r="DK180" s="56"/>
      <c r="DL180" s="485"/>
      <c r="DM180" s="56"/>
      <c r="DN180" s="56">
        <v>0</v>
      </c>
      <c r="DO180" s="56"/>
      <c r="DP180" s="56"/>
      <c r="DQ180" s="485"/>
      <c r="DR180" s="56"/>
      <c r="DS180" s="56">
        <v>0</v>
      </c>
      <c r="DT180" s="56"/>
      <c r="DU180" s="56"/>
      <c r="DV180" s="485"/>
      <c r="DW180" s="56"/>
      <c r="DX180" s="56">
        <v>0</v>
      </c>
      <c r="DY180" s="56"/>
      <c r="DZ180" s="56"/>
      <c r="EA180" s="485"/>
      <c r="EB180" s="56"/>
      <c r="EC180" s="56">
        <v>0</v>
      </c>
      <c r="ED180" s="56"/>
      <c r="EE180" s="56"/>
      <c r="EF180" s="485"/>
      <c r="EG180" s="56"/>
      <c r="EH180" s="56">
        <v>0</v>
      </c>
      <c r="EI180" s="56"/>
      <c r="EJ180" s="56"/>
      <c r="EK180" s="144"/>
    </row>
    <row r="181" spans="4:141" ht="12.75" customHeight="1" x14ac:dyDescent="0.3">
      <c r="D181" s="144" t="s">
        <v>512</v>
      </c>
      <c r="E181" s="400"/>
      <c r="F181" s="406"/>
      <c r="G181" s="483">
        <v>405982</v>
      </c>
      <c r="H181" s="484"/>
      <c r="I181" s="56"/>
      <c r="J181" s="485"/>
      <c r="K181" s="406"/>
      <c r="L181" s="483">
        <v>0</v>
      </c>
      <c r="M181" s="484"/>
      <c r="N181" s="56"/>
      <c r="O181" s="485"/>
      <c r="P181" s="406"/>
      <c r="Q181" s="483">
        <v>0</v>
      </c>
      <c r="R181" s="484"/>
      <c r="S181" s="56"/>
      <c r="T181" s="485"/>
      <c r="U181" s="406"/>
      <c r="V181" s="483">
        <v>0</v>
      </c>
      <c r="W181" s="484"/>
      <c r="X181" s="56"/>
      <c r="Y181" s="485"/>
      <c r="Z181" s="406"/>
      <c r="AA181" s="483">
        <v>0</v>
      </c>
      <c r="AB181" s="484"/>
      <c r="AC181" s="56"/>
      <c r="AD181" s="485"/>
      <c r="AE181" s="406"/>
      <c r="AF181" s="483">
        <v>0</v>
      </c>
      <c r="AG181" s="484"/>
      <c r="AH181" s="56"/>
      <c r="AI181" s="485"/>
      <c r="AJ181" s="406"/>
      <c r="AK181" s="483">
        <v>0</v>
      </c>
      <c r="AL181" s="484"/>
      <c r="AM181" s="56"/>
      <c r="AN181" s="485"/>
      <c r="AO181" s="406"/>
      <c r="AP181" s="483">
        <v>0</v>
      </c>
      <c r="AQ181" s="484"/>
      <c r="AR181" s="56"/>
      <c r="AS181" s="485"/>
      <c r="AT181" s="406"/>
      <c r="AU181" s="483">
        <v>0</v>
      </c>
      <c r="AV181" s="484"/>
      <c r="AW181" s="56"/>
      <c r="AX181" s="485"/>
      <c r="AY181" s="406"/>
      <c r="AZ181" s="483">
        <v>0</v>
      </c>
      <c r="BA181" s="484"/>
      <c r="BB181" s="56"/>
      <c r="BC181" s="485"/>
      <c r="BD181" s="406"/>
      <c r="BE181" s="483">
        <v>0</v>
      </c>
      <c r="BF181" s="484"/>
      <c r="BG181" s="56"/>
      <c r="BH181" s="485"/>
      <c r="BI181" s="406"/>
      <c r="BJ181" s="483">
        <v>0</v>
      </c>
      <c r="BK181" s="484"/>
      <c r="BL181" s="56"/>
      <c r="BM181" s="485"/>
      <c r="BN181" s="406"/>
      <c r="BO181" s="483">
        <v>0</v>
      </c>
      <c r="BP181" s="484"/>
      <c r="BQ181" s="56"/>
      <c r="BR181" s="485"/>
      <c r="BS181" s="406"/>
      <c r="BT181" s="483">
        <v>0</v>
      </c>
      <c r="BU181" s="484"/>
      <c r="BV181" s="56"/>
      <c r="BW181" s="56"/>
      <c r="BX181" s="485"/>
      <c r="BY181" s="406"/>
      <c r="BZ181" s="483">
        <v>0</v>
      </c>
      <c r="CA181" s="484"/>
      <c r="CB181" s="56"/>
      <c r="CC181" s="485"/>
      <c r="CD181" s="406"/>
      <c r="CE181" s="483">
        <v>0</v>
      </c>
      <c r="CF181" s="484"/>
      <c r="CG181" s="56"/>
      <c r="CH181" s="485"/>
      <c r="CI181" s="406"/>
      <c r="CJ181" s="483">
        <v>0</v>
      </c>
      <c r="CK181" s="484"/>
      <c r="CL181" s="56"/>
      <c r="CM181" s="485"/>
      <c r="CN181" s="406"/>
      <c r="CO181" s="483">
        <v>0</v>
      </c>
      <c r="CP181" s="484"/>
      <c r="CQ181" s="56"/>
      <c r="CR181" s="485"/>
      <c r="CS181" s="406"/>
      <c r="CT181" s="483">
        <v>0</v>
      </c>
      <c r="CU181" s="484"/>
      <c r="CV181" s="56"/>
      <c r="CW181" s="485"/>
      <c r="CX181" s="406"/>
      <c r="CY181" s="483">
        <v>0</v>
      </c>
      <c r="CZ181" s="484"/>
      <c r="DA181" s="56"/>
      <c r="DB181" s="485"/>
      <c r="DC181" s="406"/>
      <c r="DD181" s="483">
        <v>0</v>
      </c>
      <c r="DE181" s="484"/>
      <c r="DF181" s="56"/>
      <c r="DG181" s="485"/>
      <c r="DH181" s="406"/>
      <c r="DI181" s="483">
        <v>0</v>
      </c>
      <c r="DJ181" s="484"/>
      <c r="DK181" s="56"/>
      <c r="DL181" s="485"/>
      <c r="DM181" s="406"/>
      <c r="DN181" s="483">
        <v>0</v>
      </c>
      <c r="DO181" s="484"/>
      <c r="DP181" s="56"/>
      <c r="DQ181" s="485"/>
      <c r="DR181" s="406"/>
      <c r="DS181" s="483">
        <v>0</v>
      </c>
      <c r="DT181" s="484"/>
      <c r="DU181" s="56"/>
      <c r="DV181" s="485"/>
      <c r="DW181" s="406"/>
      <c r="DX181" s="483">
        <v>0</v>
      </c>
      <c r="DY181" s="484"/>
      <c r="DZ181" s="56"/>
      <c r="EA181" s="485"/>
      <c r="EB181" s="406"/>
      <c r="EC181" s="483">
        <v>0</v>
      </c>
      <c r="ED181" s="484"/>
      <c r="EE181" s="56"/>
      <c r="EF181" s="485"/>
      <c r="EG181" s="406"/>
      <c r="EH181" s="483">
        <v>0</v>
      </c>
      <c r="EI181" s="484"/>
      <c r="EJ181" s="56"/>
      <c r="EK181" s="144"/>
    </row>
    <row r="182" spans="4:141" ht="12.75" customHeight="1" x14ac:dyDescent="0.3">
      <c r="D182" s="144" t="s">
        <v>513</v>
      </c>
      <c r="E182" s="400"/>
      <c r="F182" s="420"/>
      <c r="G182" s="121">
        <v>38195</v>
      </c>
      <c r="H182" s="120"/>
      <c r="I182" s="56"/>
      <c r="J182" s="485"/>
      <c r="K182" s="420"/>
      <c r="L182" s="121">
        <v>0</v>
      </c>
      <c r="M182" s="120"/>
      <c r="N182" s="56"/>
      <c r="O182" s="485"/>
      <c r="P182" s="420"/>
      <c r="Q182" s="121">
        <v>0</v>
      </c>
      <c r="R182" s="120"/>
      <c r="S182" s="56"/>
      <c r="T182" s="485"/>
      <c r="U182" s="420"/>
      <c r="V182" s="121">
        <v>0</v>
      </c>
      <c r="W182" s="120"/>
      <c r="X182" s="56"/>
      <c r="Y182" s="485"/>
      <c r="Z182" s="420"/>
      <c r="AA182" s="121">
        <v>0</v>
      </c>
      <c r="AB182" s="120"/>
      <c r="AC182" s="56"/>
      <c r="AD182" s="485"/>
      <c r="AE182" s="420"/>
      <c r="AF182" s="121">
        <v>0</v>
      </c>
      <c r="AG182" s="120"/>
      <c r="AH182" s="56"/>
      <c r="AI182" s="485"/>
      <c r="AJ182" s="420"/>
      <c r="AK182" s="121">
        <v>0</v>
      </c>
      <c r="AL182" s="120"/>
      <c r="AM182" s="56"/>
      <c r="AN182" s="485"/>
      <c r="AO182" s="420"/>
      <c r="AP182" s="121">
        <v>0</v>
      </c>
      <c r="AQ182" s="120"/>
      <c r="AR182" s="56"/>
      <c r="AS182" s="485"/>
      <c r="AT182" s="420"/>
      <c r="AU182" s="121">
        <v>0</v>
      </c>
      <c r="AV182" s="120"/>
      <c r="AW182" s="56"/>
      <c r="AX182" s="485"/>
      <c r="AY182" s="420"/>
      <c r="AZ182" s="121">
        <v>0</v>
      </c>
      <c r="BA182" s="120"/>
      <c r="BB182" s="56"/>
      <c r="BC182" s="485"/>
      <c r="BD182" s="420"/>
      <c r="BE182" s="121">
        <v>0</v>
      </c>
      <c r="BF182" s="120"/>
      <c r="BG182" s="56"/>
      <c r="BH182" s="485"/>
      <c r="BI182" s="420"/>
      <c r="BJ182" s="121">
        <v>0</v>
      </c>
      <c r="BK182" s="120"/>
      <c r="BL182" s="56"/>
      <c r="BM182" s="485"/>
      <c r="BN182" s="420"/>
      <c r="BO182" s="121">
        <v>0</v>
      </c>
      <c r="BP182" s="120"/>
      <c r="BQ182" s="56"/>
      <c r="BR182" s="485"/>
      <c r="BS182" s="420"/>
      <c r="BT182" s="121">
        <v>0</v>
      </c>
      <c r="BU182" s="120"/>
      <c r="BV182" s="56"/>
      <c r="BW182" s="56"/>
      <c r="BX182" s="485"/>
      <c r="BY182" s="420"/>
      <c r="BZ182" s="121">
        <v>0</v>
      </c>
      <c r="CA182" s="120"/>
      <c r="CB182" s="56"/>
      <c r="CC182" s="485"/>
      <c r="CD182" s="420"/>
      <c r="CE182" s="121">
        <v>0</v>
      </c>
      <c r="CF182" s="120"/>
      <c r="CG182" s="56"/>
      <c r="CH182" s="485"/>
      <c r="CI182" s="420"/>
      <c r="CJ182" s="121">
        <v>0</v>
      </c>
      <c r="CK182" s="120"/>
      <c r="CL182" s="56"/>
      <c r="CM182" s="485"/>
      <c r="CN182" s="420"/>
      <c r="CO182" s="121">
        <v>0</v>
      </c>
      <c r="CP182" s="120"/>
      <c r="CQ182" s="56"/>
      <c r="CR182" s="485"/>
      <c r="CS182" s="420"/>
      <c r="CT182" s="121">
        <v>0</v>
      </c>
      <c r="CU182" s="120"/>
      <c r="CV182" s="56"/>
      <c r="CW182" s="485"/>
      <c r="CX182" s="420"/>
      <c r="CY182" s="121">
        <v>0</v>
      </c>
      <c r="CZ182" s="120"/>
      <c r="DA182" s="56"/>
      <c r="DB182" s="485"/>
      <c r="DC182" s="420"/>
      <c r="DD182" s="121">
        <v>0</v>
      </c>
      <c r="DE182" s="120"/>
      <c r="DF182" s="56"/>
      <c r="DG182" s="485"/>
      <c r="DH182" s="420"/>
      <c r="DI182" s="121">
        <v>0</v>
      </c>
      <c r="DJ182" s="120"/>
      <c r="DK182" s="56"/>
      <c r="DL182" s="485"/>
      <c r="DM182" s="420"/>
      <c r="DN182" s="121">
        <v>0</v>
      </c>
      <c r="DO182" s="120"/>
      <c r="DP182" s="56"/>
      <c r="DQ182" s="485"/>
      <c r="DR182" s="420"/>
      <c r="DS182" s="121">
        <v>0</v>
      </c>
      <c r="DT182" s="120"/>
      <c r="DU182" s="56"/>
      <c r="DV182" s="485"/>
      <c r="DW182" s="420"/>
      <c r="DX182" s="121">
        <v>0</v>
      </c>
      <c r="DY182" s="120"/>
      <c r="DZ182" s="56"/>
      <c r="EA182" s="485"/>
      <c r="EB182" s="420"/>
      <c r="EC182" s="121">
        <v>0</v>
      </c>
      <c r="ED182" s="120"/>
      <c r="EE182" s="56"/>
      <c r="EF182" s="485"/>
      <c r="EG182" s="420"/>
      <c r="EH182" s="121">
        <v>0</v>
      </c>
      <c r="EI182" s="120"/>
      <c r="EJ182" s="56"/>
      <c r="EK182" s="144"/>
    </row>
    <row r="183" spans="4:141" x14ac:dyDescent="0.3">
      <c r="D183" s="144"/>
      <c r="E183" s="400"/>
      <c r="G183" s="56"/>
      <c r="H183" s="56"/>
      <c r="I183" s="56"/>
      <c r="J183" s="485"/>
      <c r="K183" s="56"/>
      <c r="L183" s="56"/>
      <c r="M183" s="56"/>
      <c r="N183" s="56"/>
      <c r="O183" s="485"/>
      <c r="P183" s="56"/>
      <c r="Q183" s="56"/>
      <c r="R183" s="56"/>
      <c r="S183" s="56"/>
      <c r="T183" s="485"/>
      <c r="U183" s="56"/>
      <c r="V183" s="56"/>
      <c r="W183" s="56"/>
      <c r="X183" s="56"/>
      <c r="Y183" s="485"/>
      <c r="Z183" s="56"/>
      <c r="AA183" s="56"/>
      <c r="AB183" s="56"/>
      <c r="AC183" s="56"/>
      <c r="AD183" s="485"/>
      <c r="AE183" s="56"/>
      <c r="AF183" s="56"/>
      <c r="AG183" s="56"/>
      <c r="AH183" s="56"/>
      <c r="AI183" s="485"/>
      <c r="AJ183" s="56"/>
      <c r="AK183" s="56"/>
      <c r="AL183" s="56"/>
      <c r="AM183" s="56"/>
      <c r="AN183" s="485"/>
      <c r="AO183" s="56"/>
      <c r="AP183" s="56"/>
      <c r="AQ183" s="56"/>
      <c r="AR183" s="56"/>
      <c r="AS183" s="485"/>
      <c r="AT183" s="56"/>
      <c r="AU183" s="56"/>
      <c r="AV183" s="56"/>
      <c r="AW183" s="56"/>
      <c r="AX183" s="485"/>
      <c r="AY183" s="56"/>
      <c r="AZ183" s="56"/>
      <c r="BA183" s="56"/>
      <c r="BB183" s="56"/>
      <c r="BC183" s="485"/>
      <c r="BD183" s="56"/>
      <c r="BE183" s="56"/>
      <c r="BF183" s="56"/>
      <c r="BG183" s="56"/>
      <c r="BH183" s="485"/>
      <c r="BI183" s="56"/>
      <c r="BJ183" s="56"/>
      <c r="BK183" s="56"/>
      <c r="BL183" s="56"/>
      <c r="BM183" s="485"/>
      <c r="BN183" s="56"/>
      <c r="BO183" s="56"/>
      <c r="BP183" s="56"/>
      <c r="BQ183" s="56"/>
      <c r="BR183" s="485"/>
      <c r="BS183" s="56"/>
      <c r="BT183" s="56"/>
      <c r="BU183" s="56"/>
      <c r="BV183" s="56"/>
      <c r="BW183" s="56"/>
      <c r="BX183" s="485"/>
      <c r="BY183" s="56"/>
      <c r="BZ183" s="56"/>
      <c r="CA183" s="56"/>
      <c r="CB183" s="56"/>
      <c r="CC183" s="485"/>
      <c r="CD183" s="56"/>
      <c r="CE183" s="56"/>
      <c r="CF183" s="56"/>
      <c r="CG183" s="56"/>
      <c r="CH183" s="485"/>
      <c r="CI183" s="56"/>
      <c r="CJ183" s="56"/>
      <c r="CK183" s="56"/>
      <c r="CL183" s="56"/>
      <c r="CM183" s="485"/>
      <c r="CN183" s="56"/>
      <c r="CO183" s="56"/>
      <c r="CP183" s="56"/>
      <c r="CQ183" s="56"/>
      <c r="CR183" s="485"/>
      <c r="CS183" s="56"/>
      <c r="CT183" s="56"/>
      <c r="CU183" s="56"/>
      <c r="CV183" s="56"/>
      <c r="CW183" s="485"/>
      <c r="CX183" s="56"/>
      <c r="CY183" s="56"/>
      <c r="CZ183" s="56"/>
      <c r="DA183" s="56"/>
      <c r="DB183" s="485"/>
      <c r="DC183" s="56"/>
      <c r="DD183" s="56"/>
      <c r="DE183" s="56"/>
      <c r="DF183" s="56"/>
      <c r="DG183" s="485"/>
      <c r="DH183" s="56"/>
      <c r="DI183" s="56"/>
      <c r="DJ183" s="56"/>
      <c r="DK183" s="56"/>
      <c r="DL183" s="485"/>
      <c r="DM183" s="56"/>
      <c r="DN183" s="56"/>
      <c r="DO183" s="56"/>
      <c r="DP183" s="56"/>
      <c r="DQ183" s="485"/>
      <c r="DR183" s="56"/>
      <c r="DS183" s="56"/>
      <c r="DT183" s="56"/>
      <c r="DU183" s="56"/>
      <c r="DV183" s="485"/>
      <c r="DW183" s="56"/>
      <c r="DX183" s="56"/>
      <c r="DY183" s="56"/>
      <c r="DZ183" s="56"/>
      <c r="EA183" s="485"/>
      <c r="EB183" s="56"/>
      <c r="EC183" s="56"/>
      <c r="ED183" s="56"/>
      <c r="EE183" s="56"/>
      <c r="EF183" s="485"/>
      <c r="EG183" s="56"/>
      <c r="EH183" s="56"/>
      <c r="EI183" s="56"/>
      <c r="EJ183" s="56"/>
      <c r="EK183" s="144"/>
    </row>
    <row r="184" spans="4:141" x14ac:dyDescent="0.3">
      <c r="D184" s="144" t="s">
        <v>520</v>
      </c>
      <c r="E184" s="400"/>
      <c r="G184" s="56">
        <v>699580</v>
      </c>
      <c r="H184" s="56"/>
      <c r="I184" s="56"/>
      <c r="J184" s="485"/>
      <c r="K184" s="56"/>
      <c r="L184" s="56">
        <v>0</v>
      </c>
      <c r="M184" s="56"/>
      <c r="N184" s="56"/>
      <c r="O184" s="485"/>
      <c r="P184" s="56"/>
      <c r="Q184" s="56">
        <v>0</v>
      </c>
      <c r="R184" s="56"/>
      <c r="S184" s="56"/>
      <c r="T184" s="485"/>
      <c r="U184" s="56"/>
      <c r="V184" s="56">
        <v>0</v>
      </c>
      <c r="W184" s="56"/>
      <c r="X184" s="56"/>
      <c r="Y184" s="485"/>
      <c r="Z184" s="56"/>
      <c r="AA184" s="56">
        <v>0</v>
      </c>
      <c r="AB184" s="56"/>
      <c r="AC184" s="56"/>
      <c r="AD184" s="485"/>
      <c r="AE184" s="56"/>
      <c r="AF184" s="56">
        <v>0</v>
      </c>
      <c r="AG184" s="56"/>
      <c r="AH184" s="56"/>
      <c r="AI184" s="485"/>
      <c r="AJ184" s="56"/>
      <c r="AK184" s="56">
        <v>0</v>
      </c>
      <c r="AL184" s="56"/>
      <c r="AM184" s="56"/>
      <c r="AN184" s="485"/>
      <c r="AO184" s="56"/>
      <c r="AP184" s="56">
        <v>0</v>
      </c>
      <c r="AQ184" s="56"/>
      <c r="AR184" s="56"/>
      <c r="AS184" s="485"/>
      <c r="AT184" s="56"/>
      <c r="AU184" s="56">
        <v>0</v>
      </c>
      <c r="AV184" s="56"/>
      <c r="AW184" s="56"/>
      <c r="AX184" s="485"/>
      <c r="AY184" s="56"/>
      <c r="AZ184" s="56">
        <v>0</v>
      </c>
      <c r="BA184" s="56"/>
      <c r="BB184" s="56"/>
      <c r="BC184" s="485"/>
      <c r="BD184" s="56"/>
      <c r="BE184" s="56">
        <v>0</v>
      </c>
      <c r="BF184" s="56"/>
      <c r="BG184" s="56"/>
      <c r="BH184" s="485"/>
      <c r="BI184" s="56"/>
      <c r="BJ184" s="56">
        <v>0</v>
      </c>
      <c r="BK184" s="56"/>
      <c r="BL184" s="56"/>
      <c r="BM184" s="485"/>
      <c r="BN184" s="56"/>
      <c r="BO184" s="56">
        <v>0</v>
      </c>
      <c r="BP184" s="56"/>
      <c r="BQ184" s="56"/>
      <c r="BR184" s="485"/>
      <c r="BS184" s="56"/>
      <c r="BT184" s="56">
        <v>0</v>
      </c>
      <c r="BU184" s="56"/>
      <c r="BV184" s="56"/>
      <c r="BW184" s="56"/>
      <c r="BX184" s="485"/>
      <c r="BY184" s="56"/>
      <c r="BZ184" s="56">
        <v>0</v>
      </c>
      <c r="CA184" s="56"/>
      <c r="CB184" s="56"/>
      <c r="CC184" s="485"/>
      <c r="CD184" s="56"/>
      <c r="CE184" s="56">
        <v>0</v>
      </c>
      <c r="CF184" s="56"/>
      <c r="CG184" s="56"/>
      <c r="CH184" s="485"/>
      <c r="CI184" s="56"/>
      <c r="CJ184" s="56">
        <v>0</v>
      </c>
      <c r="CK184" s="56"/>
      <c r="CL184" s="56"/>
      <c r="CM184" s="485"/>
      <c r="CN184" s="56"/>
      <c r="CO184" s="56">
        <v>0</v>
      </c>
      <c r="CP184" s="56"/>
      <c r="CQ184" s="56"/>
      <c r="CR184" s="485"/>
      <c r="CS184" s="56"/>
      <c r="CT184" s="56">
        <v>0</v>
      </c>
      <c r="CU184" s="56"/>
      <c r="CV184" s="56"/>
      <c r="CW184" s="485"/>
      <c r="CX184" s="56"/>
      <c r="CY184" s="56">
        <v>0</v>
      </c>
      <c r="CZ184" s="56"/>
      <c r="DA184" s="56"/>
      <c r="DB184" s="485"/>
      <c r="DC184" s="56"/>
      <c r="DD184" s="56">
        <v>0</v>
      </c>
      <c r="DE184" s="56"/>
      <c r="DF184" s="56"/>
      <c r="DG184" s="485"/>
      <c r="DH184" s="56"/>
      <c r="DI184" s="56">
        <v>0</v>
      </c>
      <c r="DJ184" s="56"/>
      <c r="DK184" s="56"/>
      <c r="DL184" s="485"/>
      <c r="DM184" s="56"/>
      <c r="DN184" s="56">
        <v>0</v>
      </c>
      <c r="DO184" s="56"/>
      <c r="DP184" s="56"/>
      <c r="DQ184" s="485"/>
      <c r="DR184" s="56"/>
      <c r="DS184" s="56">
        <v>0</v>
      </c>
      <c r="DT184" s="56"/>
      <c r="DU184" s="56"/>
      <c r="DV184" s="485"/>
      <c r="DW184" s="56"/>
      <c r="DX184" s="56">
        <v>0</v>
      </c>
      <c r="DY184" s="56"/>
      <c r="DZ184" s="56"/>
      <c r="EA184" s="485"/>
      <c r="EB184" s="56"/>
      <c r="EC184" s="56">
        <v>0</v>
      </c>
      <c r="ED184" s="56"/>
      <c r="EE184" s="56"/>
      <c r="EF184" s="485"/>
      <c r="EG184" s="56"/>
      <c r="EH184" s="56">
        <v>0</v>
      </c>
      <c r="EI184" s="56"/>
      <c r="EJ184" s="56"/>
      <c r="EK184" s="144"/>
    </row>
    <row r="185" spans="4:141" x14ac:dyDescent="0.3">
      <c r="D185" s="144" t="s">
        <v>512</v>
      </c>
      <c r="E185" s="400"/>
      <c r="F185" s="406"/>
      <c r="G185" s="483">
        <v>556444</v>
      </c>
      <c r="H185" s="484"/>
      <c r="I185" s="56"/>
      <c r="J185" s="485"/>
      <c r="K185" s="406"/>
      <c r="L185" s="483">
        <v>0</v>
      </c>
      <c r="M185" s="484"/>
      <c r="N185" s="56"/>
      <c r="O185" s="485"/>
      <c r="P185" s="406"/>
      <c r="Q185" s="483">
        <v>0</v>
      </c>
      <c r="R185" s="484"/>
      <c r="S185" s="56"/>
      <c r="T185" s="485"/>
      <c r="U185" s="406"/>
      <c r="V185" s="483">
        <v>0</v>
      </c>
      <c r="W185" s="484"/>
      <c r="X185" s="56"/>
      <c r="Y185" s="485"/>
      <c r="Z185" s="406"/>
      <c r="AA185" s="483">
        <v>0</v>
      </c>
      <c r="AB185" s="484"/>
      <c r="AC185" s="56"/>
      <c r="AD185" s="485"/>
      <c r="AE185" s="406"/>
      <c r="AF185" s="483">
        <v>0</v>
      </c>
      <c r="AG185" s="484"/>
      <c r="AH185" s="56"/>
      <c r="AI185" s="485"/>
      <c r="AJ185" s="406"/>
      <c r="AK185" s="483">
        <v>0</v>
      </c>
      <c r="AL185" s="484"/>
      <c r="AM185" s="56"/>
      <c r="AN185" s="485"/>
      <c r="AO185" s="406"/>
      <c r="AP185" s="483">
        <v>0</v>
      </c>
      <c r="AQ185" s="484"/>
      <c r="AR185" s="56"/>
      <c r="AS185" s="485"/>
      <c r="AT185" s="406"/>
      <c r="AU185" s="483">
        <v>0</v>
      </c>
      <c r="AV185" s="484"/>
      <c r="AW185" s="56"/>
      <c r="AX185" s="485"/>
      <c r="AY185" s="406"/>
      <c r="AZ185" s="483">
        <v>0</v>
      </c>
      <c r="BA185" s="484"/>
      <c r="BB185" s="56"/>
      <c r="BC185" s="485"/>
      <c r="BD185" s="406"/>
      <c r="BE185" s="483">
        <v>0</v>
      </c>
      <c r="BF185" s="484"/>
      <c r="BG185" s="56"/>
      <c r="BH185" s="485"/>
      <c r="BI185" s="406"/>
      <c r="BJ185" s="483">
        <v>0</v>
      </c>
      <c r="BK185" s="484"/>
      <c r="BL185" s="56"/>
      <c r="BM185" s="485"/>
      <c r="BN185" s="406"/>
      <c r="BO185" s="483">
        <v>0</v>
      </c>
      <c r="BP185" s="484"/>
      <c r="BQ185" s="56"/>
      <c r="BR185" s="485"/>
      <c r="BS185" s="406"/>
      <c r="BT185" s="483">
        <v>0</v>
      </c>
      <c r="BU185" s="484"/>
      <c r="BV185" s="56"/>
      <c r="BW185" s="56"/>
      <c r="BX185" s="485"/>
      <c r="BY185" s="406"/>
      <c r="BZ185" s="483">
        <v>0</v>
      </c>
      <c r="CA185" s="484"/>
      <c r="CB185" s="56"/>
      <c r="CC185" s="485"/>
      <c r="CD185" s="406"/>
      <c r="CE185" s="483">
        <v>0</v>
      </c>
      <c r="CF185" s="484"/>
      <c r="CG185" s="56"/>
      <c r="CH185" s="485"/>
      <c r="CI185" s="406"/>
      <c r="CJ185" s="483">
        <v>0</v>
      </c>
      <c r="CK185" s="484"/>
      <c r="CL185" s="56"/>
      <c r="CM185" s="485"/>
      <c r="CN185" s="406"/>
      <c r="CO185" s="483">
        <v>0</v>
      </c>
      <c r="CP185" s="484"/>
      <c r="CQ185" s="56"/>
      <c r="CR185" s="485"/>
      <c r="CS185" s="406"/>
      <c r="CT185" s="483">
        <v>0</v>
      </c>
      <c r="CU185" s="484"/>
      <c r="CV185" s="56"/>
      <c r="CW185" s="485"/>
      <c r="CX185" s="406"/>
      <c r="CY185" s="483">
        <v>0</v>
      </c>
      <c r="CZ185" s="484"/>
      <c r="DA185" s="56"/>
      <c r="DB185" s="485"/>
      <c r="DC185" s="406"/>
      <c r="DD185" s="483">
        <v>0</v>
      </c>
      <c r="DE185" s="484"/>
      <c r="DF185" s="56"/>
      <c r="DG185" s="485"/>
      <c r="DH185" s="406"/>
      <c r="DI185" s="483">
        <v>0</v>
      </c>
      <c r="DJ185" s="484"/>
      <c r="DK185" s="56"/>
      <c r="DL185" s="485"/>
      <c r="DM185" s="406"/>
      <c r="DN185" s="483">
        <v>0</v>
      </c>
      <c r="DO185" s="484"/>
      <c r="DP185" s="56"/>
      <c r="DQ185" s="485"/>
      <c r="DR185" s="406"/>
      <c r="DS185" s="483">
        <v>0</v>
      </c>
      <c r="DT185" s="484"/>
      <c r="DU185" s="56"/>
      <c r="DV185" s="485"/>
      <c r="DW185" s="406"/>
      <c r="DX185" s="483">
        <v>0</v>
      </c>
      <c r="DY185" s="484"/>
      <c r="DZ185" s="56"/>
      <c r="EA185" s="485"/>
      <c r="EB185" s="406"/>
      <c r="EC185" s="483">
        <v>0</v>
      </c>
      <c r="ED185" s="484"/>
      <c r="EE185" s="56"/>
      <c r="EF185" s="485"/>
      <c r="EG185" s="406"/>
      <c r="EH185" s="483">
        <v>0</v>
      </c>
      <c r="EI185" s="484"/>
      <c r="EJ185" s="56"/>
      <c r="EK185" s="144"/>
    </row>
    <row r="186" spans="4:141" x14ac:dyDescent="0.3">
      <c r="D186" s="144" t="s">
        <v>513</v>
      </c>
      <c r="E186" s="400"/>
      <c r="F186" s="420"/>
      <c r="G186" s="121">
        <v>143136</v>
      </c>
      <c r="H186" s="120"/>
      <c r="I186" s="56"/>
      <c r="J186" s="485"/>
      <c r="K186" s="420"/>
      <c r="L186" s="121">
        <v>0</v>
      </c>
      <c r="M186" s="120"/>
      <c r="N186" s="56"/>
      <c r="O186" s="485"/>
      <c r="P186" s="420"/>
      <c r="Q186" s="121">
        <v>0</v>
      </c>
      <c r="R186" s="120"/>
      <c r="S186" s="56"/>
      <c r="T186" s="485"/>
      <c r="U186" s="420"/>
      <c r="V186" s="121">
        <v>0</v>
      </c>
      <c r="W186" s="120"/>
      <c r="X186" s="56"/>
      <c r="Y186" s="485"/>
      <c r="Z186" s="420"/>
      <c r="AA186" s="121">
        <v>0</v>
      </c>
      <c r="AB186" s="120"/>
      <c r="AC186" s="56"/>
      <c r="AD186" s="485"/>
      <c r="AE186" s="420"/>
      <c r="AF186" s="121">
        <v>0</v>
      </c>
      <c r="AG186" s="120"/>
      <c r="AH186" s="56"/>
      <c r="AI186" s="485"/>
      <c r="AJ186" s="420"/>
      <c r="AK186" s="121">
        <v>0</v>
      </c>
      <c r="AL186" s="120"/>
      <c r="AM186" s="56"/>
      <c r="AN186" s="485"/>
      <c r="AO186" s="420"/>
      <c r="AP186" s="121">
        <v>0</v>
      </c>
      <c r="AQ186" s="120"/>
      <c r="AR186" s="56"/>
      <c r="AS186" s="485"/>
      <c r="AT186" s="420"/>
      <c r="AU186" s="121">
        <v>0</v>
      </c>
      <c r="AV186" s="120"/>
      <c r="AW186" s="56"/>
      <c r="AX186" s="485"/>
      <c r="AY186" s="420"/>
      <c r="AZ186" s="121">
        <v>0</v>
      </c>
      <c r="BA186" s="120"/>
      <c r="BB186" s="56"/>
      <c r="BC186" s="485"/>
      <c r="BD186" s="420"/>
      <c r="BE186" s="121">
        <v>0</v>
      </c>
      <c r="BF186" s="120"/>
      <c r="BG186" s="56"/>
      <c r="BH186" s="485"/>
      <c r="BI186" s="420"/>
      <c r="BJ186" s="121">
        <v>0</v>
      </c>
      <c r="BK186" s="120"/>
      <c r="BL186" s="56"/>
      <c r="BM186" s="485"/>
      <c r="BN186" s="420"/>
      <c r="BO186" s="121">
        <v>0</v>
      </c>
      <c r="BP186" s="120"/>
      <c r="BQ186" s="56"/>
      <c r="BR186" s="485"/>
      <c r="BS186" s="420"/>
      <c r="BT186" s="121">
        <v>0</v>
      </c>
      <c r="BU186" s="120"/>
      <c r="BV186" s="56"/>
      <c r="BW186" s="56"/>
      <c r="BX186" s="485"/>
      <c r="BY186" s="420"/>
      <c r="BZ186" s="121">
        <v>0</v>
      </c>
      <c r="CA186" s="120"/>
      <c r="CB186" s="56"/>
      <c r="CC186" s="485"/>
      <c r="CD186" s="420"/>
      <c r="CE186" s="121">
        <v>0</v>
      </c>
      <c r="CF186" s="120"/>
      <c r="CG186" s="56"/>
      <c r="CH186" s="485"/>
      <c r="CI186" s="420"/>
      <c r="CJ186" s="121">
        <v>0</v>
      </c>
      <c r="CK186" s="120"/>
      <c r="CL186" s="56"/>
      <c r="CM186" s="485"/>
      <c r="CN186" s="420"/>
      <c r="CO186" s="121">
        <v>0</v>
      </c>
      <c r="CP186" s="120"/>
      <c r="CQ186" s="56"/>
      <c r="CR186" s="485"/>
      <c r="CS186" s="420"/>
      <c r="CT186" s="121">
        <v>0</v>
      </c>
      <c r="CU186" s="120"/>
      <c r="CV186" s="56"/>
      <c r="CW186" s="485"/>
      <c r="CX186" s="420"/>
      <c r="CY186" s="121">
        <v>0</v>
      </c>
      <c r="CZ186" s="120"/>
      <c r="DA186" s="56"/>
      <c r="DB186" s="485"/>
      <c r="DC186" s="420"/>
      <c r="DD186" s="121">
        <v>0</v>
      </c>
      <c r="DE186" s="120"/>
      <c r="DF186" s="56"/>
      <c r="DG186" s="485"/>
      <c r="DH186" s="420"/>
      <c r="DI186" s="121">
        <v>0</v>
      </c>
      <c r="DJ186" s="120"/>
      <c r="DK186" s="56"/>
      <c r="DL186" s="485"/>
      <c r="DM186" s="420"/>
      <c r="DN186" s="121">
        <v>0</v>
      </c>
      <c r="DO186" s="120"/>
      <c r="DP186" s="56"/>
      <c r="DQ186" s="485"/>
      <c r="DR186" s="420"/>
      <c r="DS186" s="121">
        <v>0</v>
      </c>
      <c r="DT186" s="120"/>
      <c r="DU186" s="56"/>
      <c r="DV186" s="485"/>
      <c r="DW186" s="420"/>
      <c r="DX186" s="121">
        <v>0</v>
      </c>
      <c r="DY186" s="120"/>
      <c r="DZ186" s="56"/>
      <c r="EA186" s="485"/>
      <c r="EB186" s="420"/>
      <c r="EC186" s="121">
        <v>0</v>
      </c>
      <c r="ED186" s="120"/>
      <c r="EE186" s="56"/>
      <c r="EF186" s="485"/>
      <c r="EG186" s="420"/>
      <c r="EH186" s="121">
        <v>0</v>
      </c>
      <c r="EI186" s="120"/>
      <c r="EJ186" s="56"/>
      <c r="EK186" s="144"/>
    </row>
    <row r="187" spans="4:141" x14ac:dyDescent="0.3">
      <c r="D187" s="144"/>
      <c r="E187" s="400"/>
      <c r="G187" s="56"/>
      <c r="H187" s="56"/>
      <c r="I187" s="56"/>
      <c r="J187" s="485"/>
      <c r="L187" s="56"/>
      <c r="M187" s="56"/>
      <c r="N187" s="56"/>
      <c r="O187" s="485"/>
      <c r="Q187" s="56"/>
      <c r="R187" s="56"/>
      <c r="S187" s="56"/>
      <c r="T187" s="485"/>
      <c r="V187" s="56"/>
      <c r="W187" s="56"/>
      <c r="X187" s="56"/>
      <c r="Y187" s="485"/>
      <c r="AA187" s="56"/>
      <c r="AB187" s="56"/>
      <c r="AC187" s="56"/>
      <c r="AD187" s="485"/>
      <c r="AF187" s="56"/>
      <c r="AG187" s="56"/>
      <c r="AH187" s="56"/>
      <c r="AI187" s="485"/>
      <c r="AK187" s="56"/>
      <c r="AL187" s="56"/>
      <c r="AM187" s="56"/>
      <c r="AN187" s="485"/>
      <c r="AP187" s="56"/>
      <c r="AQ187" s="56"/>
      <c r="AR187" s="56"/>
      <c r="AS187" s="485"/>
      <c r="AU187" s="56"/>
      <c r="AV187" s="56"/>
      <c r="AW187" s="56"/>
      <c r="AX187" s="485"/>
      <c r="AZ187" s="56"/>
      <c r="BA187" s="56"/>
      <c r="BB187" s="56"/>
      <c r="BC187" s="485"/>
      <c r="BE187" s="56"/>
      <c r="BF187" s="56"/>
      <c r="BG187" s="56"/>
      <c r="BH187" s="485"/>
      <c r="BJ187" s="56"/>
      <c r="BK187" s="56"/>
      <c r="BL187" s="56"/>
      <c r="BM187" s="485"/>
      <c r="BO187" s="56"/>
      <c r="BP187" s="56"/>
      <c r="BQ187" s="56"/>
      <c r="BR187" s="485"/>
      <c r="BT187" s="56"/>
      <c r="BU187" s="56"/>
      <c r="BV187" s="56"/>
      <c r="BW187" s="56"/>
      <c r="BX187" s="485"/>
      <c r="BZ187" s="56"/>
      <c r="CA187" s="56"/>
      <c r="CB187" s="56"/>
      <c r="CC187" s="485"/>
      <c r="CE187" s="56"/>
      <c r="CF187" s="56"/>
      <c r="CG187" s="56"/>
      <c r="CH187" s="485"/>
      <c r="CJ187" s="56"/>
      <c r="CK187" s="56"/>
      <c r="CL187" s="56"/>
      <c r="CM187" s="485"/>
      <c r="CO187" s="56"/>
      <c r="CP187" s="56"/>
      <c r="CQ187" s="56"/>
      <c r="CR187" s="485"/>
      <c r="CT187" s="56"/>
      <c r="CU187" s="56"/>
      <c r="CV187" s="56"/>
      <c r="CW187" s="485"/>
      <c r="CY187" s="56"/>
      <c r="CZ187" s="56"/>
      <c r="DA187" s="56"/>
      <c r="DB187" s="485"/>
      <c r="DD187" s="56"/>
      <c r="DE187" s="56"/>
      <c r="DF187" s="56"/>
      <c r="DG187" s="485"/>
      <c r="DI187" s="56"/>
      <c r="DJ187" s="56"/>
      <c r="DK187" s="56"/>
      <c r="DL187" s="485"/>
      <c r="DN187" s="56"/>
      <c r="DO187" s="56"/>
      <c r="DP187" s="56"/>
      <c r="DQ187" s="485"/>
      <c r="DS187" s="56"/>
      <c r="DT187" s="56"/>
      <c r="DU187" s="56"/>
      <c r="DV187" s="485"/>
      <c r="DX187" s="56"/>
      <c r="DY187" s="56"/>
      <c r="DZ187" s="56"/>
      <c r="EA187" s="485"/>
      <c r="EC187" s="56"/>
      <c r="ED187" s="56"/>
      <c r="EE187" s="56"/>
      <c r="EF187" s="485"/>
      <c r="EH187" s="56"/>
      <c r="EI187" s="56"/>
      <c r="EJ187" s="56"/>
      <c r="EK187" s="144"/>
    </row>
    <row r="188" spans="4:141" x14ac:dyDescent="0.3">
      <c r="D188" s="144" t="s">
        <v>488</v>
      </c>
      <c r="E188" s="400"/>
      <c r="G188" s="56">
        <v>14280</v>
      </c>
      <c r="H188" s="56"/>
      <c r="I188" s="56"/>
      <c r="J188" s="485"/>
      <c r="K188" s="56"/>
      <c r="L188" s="56">
        <v>0</v>
      </c>
      <c r="M188" s="56"/>
      <c r="N188" s="56"/>
      <c r="O188" s="485"/>
      <c r="P188" s="56"/>
      <c r="Q188" s="56">
        <v>0</v>
      </c>
      <c r="R188" s="56"/>
      <c r="S188" s="56"/>
      <c r="T188" s="485"/>
      <c r="U188" s="56"/>
      <c r="V188" s="56">
        <v>0</v>
      </c>
      <c r="W188" s="56"/>
      <c r="X188" s="56"/>
      <c r="Y188" s="485"/>
      <c r="Z188" s="56"/>
      <c r="AA188" s="56">
        <v>0</v>
      </c>
      <c r="AB188" s="56"/>
      <c r="AC188" s="56"/>
      <c r="AD188" s="485"/>
      <c r="AE188" s="56"/>
      <c r="AF188" s="56">
        <v>0</v>
      </c>
      <c r="AG188" s="56"/>
      <c r="AH188" s="56"/>
      <c r="AI188" s="485"/>
      <c r="AJ188" s="56"/>
      <c r="AK188" s="56">
        <v>0</v>
      </c>
      <c r="AL188" s="56"/>
      <c r="AM188" s="56"/>
      <c r="AN188" s="485"/>
      <c r="AO188" s="56"/>
      <c r="AP188" s="56">
        <v>0</v>
      </c>
      <c r="AQ188" s="56"/>
      <c r="AR188" s="56"/>
      <c r="AS188" s="485"/>
      <c r="AT188" s="56"/>
      <c r="AU188" s="56">
        <v>0</v>
      </c>
      <c r="AV188" s="56"/>
      <c r="AW188" s="56"/>
      <c r="AX188" s="485"/>
      <c r="AY188" s="56"/>
      <c r="AZ188" s="56">
        <v>0</v>
      </c>
      <c r="BA188" s="56"/>
      <c r="BB188" s="56"/>
      <c r="BC188" s="485"/>
      <c r="BD188" s="56"/>
      <c r="BE188" s="56">
        <v>0</v>
      </c>
      <c r="BF188" s="56"/>
      <c r="BG188" s="56"/>
      <c r="BH188" s="485"/>
      <c r="BI188" s="56"/>
      <c r="BJ188" s="56">
        <v>0</v>
      </c>
      <c r="BK188" s="56"/>
      <c r="BL188" s="56"/>
      <c r="BM188" s="485"/>
      <c r="BN188" s="56"/>
      <c r="BO188" s="56">
        <v>0</v>
      </c>
      <c r="BP188" s="56"/>
      <c r="BQ188" s="56"/>
      <c r="BR188" s="485"/>
      <c r="BS188" s="56"/>
      <c r="BT188" s="56">
        <v>0</v>
      </c>
      <c r="BU188" s="56"/>
      <c r="BV188" s="56"/>
      <c r="BW188" s="56"/>
      <c r="BX188" s="485"/>
      <c r="BY188" s="56"/>
      <c r="BZ188" s="56">
        <v>0</v>
      </c>
      <c r="CA188" s="56"/>
      <c r="CB188" s="56"/>
      <c r="CC188" s="485"/>
      <c r="CD188" s="56"/>
      <c r="CE188" s="56">
        <v>0</v>
      </c>
      <c r="CF188" s="56"/>
      <c r="CG188" s="56"/>
      <c r="CH188" s="485"/>
      <c r="CI188" s="56"/>
      <c r="CJ188" s="56">
        <v>0</v>
      </c>
      <c r="CK188" s="56"/>
      <c r="CL188" s="56"/>
      <c r="CM188" s="485"/>
      <c r="CN188" s="56"/>
      <c r="CO188" s="56">
        <v>0</v>
      </c>
      <c r="CP188" s="56"/>
      <c r="CQ188" s="56"/>
      <c r="CR188" s="485"/>
      <c r="CS188" s="56"/>
      <c r="CT188" s="56">
        <v>0</v>
      </c>
      <c r="CU188" s="56"/>
      <c r="CV188" s="56"/>
      <c r="CW188" s="485"/>
      <c r="CX188" s="56"/>
      <c r="CY188" s="56">
        <v>0</v>
      </c>
      <c r="CZ188" s="56"/>
      <c r="DA188" s="56"/>
      <c r="DB188" s="485"/>
      <c r="DC188" s="56"/>
      <c r="DD188" s="56">
        <v>0</v>
      </c>
      <c r="DE188" s="56"/>
      <c r="DF188" s="56"/>
      <c r="DG188" s="485"/>
      <c r="DH188" s="56"/>
      <c r="DI188" s="56">
        <v>0</v>
      </c>
      <c r="DJ188" s="56"/>
      <c r="DK188" s="56"/>
      <c r="DL188" s="485"/>
      <c r="DM188" s="56"/>
      <c r="DN188" s="56">
        <v>0</v>
      </c>
      <c r="DO188" s="56"/>
      <c r="DP188" s="56"/>
      <c r="DQ188" s="485"/>
      <c r="DR188" s="56"/>
      <c r="DS188" s="56">
        <v>0</v>
      </c>
      <c r="DT188" s="56"/>
      <c r="DU188" s="56"/>
      <c r="DV188" s="485"/>
      <c r="DW188" s="56"/>
      <c r="DX188" s="56">
        <v>0</v>
      </c>
      <c r="DY188" s="56"/>
      <c r="DZ188" s="56"/>
      <c r="EA188" s="485"/>
      <c r="EB188" s="56"/>
      <c r="EC188" s="56">
        <v>0</v>
      </c>
      <c r="ED188" s="56"/>
      <c r="EE188" s="56"/>
      <c r="EF188" s="485"/>
      <c r="EG188" s="56"/>
      <c r="EH188" s="56">
        <v>0</v>
      </c>
      <c r="EI188" s="56"/>
      <c r="EJ188" s="56"/>
      <c r="EK188" s="144"/>
    </row>
    <row r="189" spans="4:141" x14ac:dyDescent="0.3">
      <c r="D189" s="144" t="s">
        <v>512</v>
      </c>
      <c r="E189" s="400"/>
      <c r="F189" s="406"/>
      <c r="G189" s="483">
        <v>13061</v>
      </c>
      <c r="H189" s="484"/>
      <c r="I189" s="56"/>
      <c r="J189" s="485"/>
      <c r="K189" s="406"/>
      <c r="L189" s="483">
        <v>0</v>
      </c>
      <c r="M189" s="484"/>
      <c r="N189" s="56"/>
      <c r="O189" s="485"/>
      <c r="P189" s="406"/>
      <c r="Q189" s="483">
        <v>0</v>
      </c>
      <c r="R189" s="484"/>
      <c r="S189" s="56"/>
      <c r="T189" s="485"/>
      <c r="U189" s="406"/>
      <c r="V189" s="483">
        <v>0</v>
      </c>
      <c r="W189" s="484"/>
      <c r="X189" s="56"/>
      <c r="Y189" s="485"/>
      <c r="Z189" s="406"/>
      <c r="AA189" s="483">
        <v>0</v>
      </c>
      <c r="AB189" s="484"/>
      <c r="AC189" s="56"/>
      <c r="AD189" s="485"/>
      <c r="AE189" s="406"/>
      <c r="AF189" s="483">
        <v>0</v>
      </c>
      <c r="AG189" s="484"/>
      <c r="AH189" s="56"/>
      <c r="AI189" s="485"/>
      <c r="AJ189" s="406"/>
      <c r="AK189" s="483">
        <v>0</v>
      </c>
      <c r="AL189" s="484"/>
      <c r="AM189" s="56"/>
      <c r="AN189" s="485"/>
      <c r="AO189" s="406"/>
      <c r="AP189" s="483">
        <v>0</v>
      </c>
      <c r="AQ189" s="484"/>
      <c r="AR189" s="56"/>
      <c r="AS189" s="485"/>
      <c r="AT189" s="406"/>
      <c r="AU189" s="483">
        <v>0</v>
      </c>
      <c r="AV189" s="484"/>
      <c r="AW189" s="56"/>
      <c r="AX189" s="485"/>
      <c r="AY189" s="406"/>
      <c r="AZ189" s="483">
        <v>0</v>
      </c>
      <c r="BA189" s="484"/>
      <c r="BB189" s="56"/>
      <c r="BC189" s="485"/>
      <c r="BD189" s="406"/>
      <c r="BE189" s="483">
        <v>0</v>
      </c>
      <c r="BF189" s="484"/>
      <c r="BG189" s="56"/>
      <c r="BH189" s="485"/>
      <c r="BI189" s="406"/>
      <c r="BJ189" s="483">
        <v>0</v>
      </c>
      <c r="BK189" s="484"/>
      <c r="BL189" s="56"/>
      <c r="BM189" s="485"/>
      <c r="BN189" s="406"/>
      <c r="BO189" s="483">
        <v>0</v>
      </c>
      <c r="BP189" s="484"/>
      <c r="BQ189" s="56"/>
      <c r="BR189" s="485"/>
      <c r="BS189" s="406"/>
      <c r="BT189" s="483">
        <v>0</v>
      </c>
      <c r="BU189" s="484"/>
      <c r="BV189" s="56"/>
      <c r="BW189" s="56"/>
      <c r="BX189" s="485"/>
      <c r="BY189" s="406"/>
      <c r="BZ189" s="483">
        <v>0</v>
      </c>
      <c r="CA189" s="484"/>
      <c r="CB189" s="56"/>
      <c r="CC189" s="485"/>
      <c r="CD189" s="406"/>
      <c r="CE189" s="483">
        <v>0</v>
      </c>
      <c r="CF189" s="484"/>
      <c r="CG189" s="56"/>
      <c r="CH189" s="485"/>
      <c r="CI189" s="406"/>
      <c r="CJ189" s="483">
        <v>0</v>
      </c>
      <c r="CK189" s="484"/>
      <c r="CL189" s="56"/>
      <c r="CM189" s="485"/>
      <c r="CN189" s="406"/>
      <c r="CO189" s="483">
        <v>0</v>
      </c>
      <c r="CP189" s="484"/>
      <c r="CQ189" s="56"/>
      <c r="CR189" s="485"/>
      <c r="CS189" s="406"/>
      <c r="CT189" s="483">
        <v>0</v>
      </c>
      <c r="CU189" s="484"/>
      <c r="CV189" s="56"/>
      <c r="CW189" s="485"/>
      <c r="CX189" s="406"/>
      <c r="CY189" s="483">
        <v>0</v>
      </c>
      <c r="CZ189" s="484"/>
      <c r="DA189" s="56"/>
      <c r="DB189" s="485"/>
      <c r="DC189" s="406"/>
      <c r="DD189" s="483">
        <v>0</v>
      </c>
      <c r="DE189" s="484"/>
      <c r="DF189" s="56"/>
      <c r="DG189" s="485"/>
      <c r="DH189" s="406"/>
      <c r="DI189" s="483">
        <v>0</v>
      </c>
      <c r="DJ189" s="484"/>
      <c r="DK189" s="56"/>
      <c r="DL189" s="485"/>
      <c r="DM189" s="406"/>
      <c r="DN189" s="483">
        <v>0</v>
      </c>
      <c r="DO189" s="484"/>
      <c r="DP189" s="56"/>
      <c r="DQ189" s="485"/>
      <c r="DR189" s="406"/>
      <c r="DS189" s="483">
        <v>0</v>
      </c>
      <c r="DT189" s="484"/>
      <c r="DU189" s="56"/>
      <c r="DV189" s="485"/>
      <c r="DW189" s="406"/>
      <c r="DX189" s="483">
        <v>0</v>
      </c>
      <c r="DY189" s="484"/>
      <c r="DZ189" s="56"/>
      <c r="EA189" s="485"/>
      <c r="EB189" s="406"/>
      <c r="EC189" s="483">
        <v>0</v>
      </c>
      <c r="ED189" s="484"/>
      <c r="EE189" s="56"/>
      <c r="EF189" s="485"/>
      <c r="EG189" s="406"/>
      <c r="EH189" s="483">
        <v>0</v>
      </c>
      <c r="EI189" s="484"/>
      <c r="EJ189" s="56"/>
      <c r="EK189" s="144"/>
    </row>
    <row r="190" spans="4:141" x14ac:dyDescent="0.3">
      <c r="D190" s="144" t="s">
        <v>513</v>
      </c>
      <c r="E190" s="400"/>
      <c r="F190" s="420"/>
      <c r="G190" s="121">
        <v>1219</v>
      </c>
      <c r="H190" s="120"/>
      <c r="I190" s="56"/>
      <c r="J190" s="485"/>
      <c r="K190" s="420"/>
      <c r="L190" s="121">
        <v>0</v>
      </c>
      <c r="M190" s="120"/>
      <c r="N190" s="56"/>
      <c r="O190" s="485"/>
      <c r="P190" s="420"/>
      <c r="Q190" s="121">
        <v>0</v>
      </c>
      <c r="R190" s="120"/>
      <c r="S190" s="56"/>
      <c r="T190" s="485"/>
      <c r="U190" s="420"/>
      <c r="V190" s="121">
        <v>0</v>
      </c>
      <c r="W190" s="120"/>
      <c r="X190" s="56"/>
      <c r="Y190" s="485"/>
      <c r="Z190" s="420"/>
      <c r="AA190" s="121">
        <v>0</v>
      </c>
      <c r="AB190" s="120"/>
      <c r="AC190" s="56"/>
      <c r="AD190" s="485"/>
      <c r="AE190" s="420"/>
      <c r="AF190" s="121">
        <v>0</v>
      </c>
      <c r="AG190" s="120"/>
      <c r="AH190" s="56"/>
      <c r="AI190" s="485"/>
      <c r="AJ190" s="420"/>
      <c r="AK190" s="121">
        <v>0</v>
      </c>
      <c r="AL190" s="120"/>
      <c r="AM190" s="56"/>
      <c r="AN190" s="485"/>
      <c r="AO190" s="420"/>
      <c r="AP190" s="121">
        <v>0</v>
      </c>
      <c r="AQ190" s="120"/>
      <c r="AR190" s="56"/>
      <c r="AS190" s="485"/>
      <c r="AT190" s="420"/>
      <c r="AU190" s="121">
        <v>0</v>
      </c>
      <c r="AV190" s="120"/>
      <c r="AW190" s="56"/>
      <c r="AX190" s="485"/>
      <c r="AY190" s="420"/>
      <c r="AZ190" s="121">
        <v>0</v>
      </c>
      <c r="BA190" s="120"/>
      <c r="BB190" s="56"/>
      <c r="BC190" s="485"/>
      <c r="BD190" s="420"/>
      <c r="BE190" s="121">
        <v>0</v>
      </c>
      <c r="BF190" s="120"/>
      <c r="BG190" s="56"/>
      <c r="BH190" s="485"/>
      <c r="BI190" s="420"/>
      <c r="BJ190" s="121">
        <v>0</v>
      </c>
      <c r="BK190" s="120"/>
      <c r="BL190" s="56"/>
      <c r="BM190" s="485"/>
      <c r="BN190" s="420"/>
      <c r="BO190" s="121">
        <v>0</v>
      </c>
      <c r="BP190" s="120"/>
      <c r="BQ190" s="56"/>
      <c r="BR190" s="485"/>
      <c r="BS190" s="420"/>
      <c r="BT190" s="121">
        <v>0</v>
      </c>
      <c r="BU190" s="120"/>
      <c r="BV190" s="56"/>
      <c r="BW190" s="56"/>
      <c r="BX190" s="485"/>
      <c r="BY190" s="420"/>
      <c r="BZ190" s="121">
        <v>0</v>
      </c>
      <c r="CA190" s="120"/>
      <c r="CB190" s="56"/>
      <c r="CC190" s="485"/>
      <c r="CD190" s="420"/>
      <c r="CE190" s="121">
        <v>0</v>
      </c>
      <c r="CF190" s="120"/>
      <c r="CG190" s="56"/>
      <c r="CH190" s="485"/>
      <c r="CI190" s="420"/>
      <c r="CJ190" s="121">
        <v>0</v>
      </c>
      <c r="CK190" s="120"/>
      <c r="CL190" s="56"/>
      <c r="CM190" s="485"/>
      <c r="CN190" s="420"/>
      <c r="CO190" s="121">
        <v>0</v>
      </c>
      <c r="CP190" s="120"/>
      <c r="CQ190" s="56"/>
      <c r="CR190" s="485"/>
      <c r="CS190" s="420"/>
      <c r="CT190" s="121">
        <v>0</v>
      </c>
      <c r="CU190" s="120"/>
      <c r="CV190" s="56"/>
      <c r="CW190" s="485"/>
      <c r="CX190" s="420"/>
      <c r="CY190" s="121">
        <v>0</v>
      </c>
      <c r="CZ190" s="120"/>
      <c r="DA190" s="56"/>
      <c r="DB190" s="485"/>
      <c r="DC190" s="420"/>
      <c r="DD190" s="121">
        <v>0</v>
      </c>
      <c r="DE190" s="120"/>
      <c r="DF190" s="56"/>
      <c r="DG190" s="485"/>
      <c r="DH190" s="420"/>
      <c r="DI190" s="121">
        <v>0</v>
      </c>
      <c r="DJ190" s="120"/>
      <c r="DK190" s="56"/>
      <c r="DL190" s="485"/>
      <c r="DM190" s="420"/>
      <c r="DN190" s="121">
        <v>0</v>
      </c>
      <c r="DO190" s="120"/>
      <c r="DP190" s="56"/>
      <c r="DQ190" s="485"/>
      <c r="DR190" s="420"/>
      <c r="DS190" s="121">
        <v>0</v>
      </c>
      <c r="DT190" s="120"/>
      <c r="DU190" s="56"/>
      <c r="DV190" s="485"/>
      <c r="DW190" s="420"/>
      <c r="DX190" s="121">
        <v>0</v>
      </c>
      <c r="DY190" s="120"/>
      <c r="DZ190" s="56"/>
      <c r="EA190" s="485"/>
      <c r="EB190" s="420"/>
      <c r="EC190" s="121">
        <v>0</v>
      </c>
      <c r="ED190" s="120"/>
      <c r="EE190" s="56"/>
      <c r="EF190" s="485"/>
      <c r="EG190" s="420"/>
      <c r="EH190" s="121">
        <v>0</v>
      </c>
      <c r="EI190" s="120"/>
      <c r="EJ190" s="56"/>
      <c r="EK190" s="144"/>
    </row>
    <row r="191" spans="4:141" ht="12.75" customHeight="1" x14ac:dyDescent="0.3">
      <c r="D191" s="144"/>
      <c r="E191" s="400"/>
      <c r="G191" s="56"/>
      <c r="H191" s="56"/>
      <c r="I191" s="56"/>
      <c r="J191" s="485"/>
      <c r="K191" s="56"/>
      <c r="L191" s="56"/>
      <c r="M191" s="56"/>
      <c r="N191" s="56"/>
      <c r="O191" s="485"/>
      <c r="P191" s="56"/>
      <c r="Q191" s="56"/>
      <c r="R191" s="56"/>
      <c r="S191" s="56"/>
      <c r="T191" s="485"/>
      <c r="U191" s="56"/>
      <c r="V191" s="56"/>
      <c r="W191" s="56"/>
      <c r="X191" s="56"/>
      <c r="Y191" s="485"/>
      <c r="Z191" s="56"/>
      <c r="AA191" s="56"/>
      <c r="AB191" s="56"/>
      <c r="AC191" s="56"/>
      <c r="AD191" s="485"/>
      <c r="AE191" s="56"/>
      <c r="AF191" s="56"/>
      <c r="AG191" s="56"/>
      <c r="AH191" s="56"/>
      <c r="AI191" s="485"/>
      <c r="AJ191" s="56"/>
      <c r="AK191" s="56"/>
      <c r="AL191" s="56"/>
      <c r="AM191" s="56"/>
      <c r="AN191" s="485"/>
      <c r="AO191" s="56"/>
      <c r="AP191" s="56"/>
      <c r="AQ191" s="56"/>
      <c r="AR191" s="56"/>
      <c r="AS191" s="485"/>
      <c r="AT191" s="56"/>
      <c r="AU191" s="56"/>
      <c r="AV191" s="56"/>
      <c r="AW191" s="56"/>
      <c r="AX191" s="485"/>
      <c r="AY191" s="56"/>
      <c r="AZ191" s="56"/>
      <c r="BA191" s="56"/>
      <c r="BB191" s="56"/>
      <c r="BC191" s="485"/>
      <c r="BD191" s="56"/>
      <c r="BE191" s="56"/>
      <c r="BF191" s="56"/>
      <c r="BG191" s="56"/>
      <c r="BH191" s="485"/>
      <c r="BI191" s="56"/>
      <c r="BJ191" s="56"/>
      <c r="BK191" s="56"/>
      <c r="BL191" s="56"/>
      <c r="BM191" s="485"/>
      <c r="BN191" s="56"/>
      <c r="BO191" s="56"/>
      <c r="BP191" s="56"/>
      <c r="BQ191" s="56"/>
      <c r="BR191" s="485"/>
      <c r="BS191" s="56"/>
      <c r="BT191" s="56"/>
      <c r="BU191" s="56"/>
      <c r="BV191" s="56"/>
      <c r="BW191" s="56"/>
      <c r="BX191" s="485"/>
      <c r="BY191" s="56"/>
      <c r="BZ191" s="56"/>
      <c r="CA191" s="56"/>
      <c r="CB191" s="56"/>
      <c r="CC191" s="485"/>
      <c r="CD191" s="56"/>
      <c r="CE191" s="56"/>
      <c r="CF191" s="56"/>
      <c r="CG191" s="56"/>
      <c r="CH191" s="485"/>
      <c r="CI191" s="56"/>
      <c r="CJ191" s="56"/>
      <c r="CK191" s="56"/>
      <c r="CL191" s="56"/>
      <c r="CM191" s="485"/>
      <c r="CN191" s="56"/>
      <c r="CO191" s="56"/>
      <c r="CP191" s="56"/>
      <c r="CQ191" s="56"/>
      <c r="CR191" s="485"/>
      <c r="CS191" s="56"/>
      <c r="CT191" s="56"/>
      <c r="CU191" s="56"/>
      <c r="CV191" s="56"/>
      <c r="CW191" s="485"/>
      <c r="CX191" s="56"/>
      <c r="CY191" s="56"/>
      <c r="CZ191" s="56"/>
      <c r="DA191" s="56"/>
      <c r="DB191" s="485"/>
      <c r="DC191" s="56"/>
      <c r="DD191" s="56"/>
      <c r="DE191" s="56"/>
      <c r="DF191" s="56"/>
      <c r="DG191" s="485"/>
      <c r="DH191" s="56"/>
      <c r="DI191" s="56"/>
      <c r="DJ191" s="56"/>
      <c r="DK191" s="56"/>
      <c r="DL191" s="485"/>
      <c r="DM191" s="56"/>
      <c r="DN191" s="56"/>
      <c r="DO191" s="56"/>
      <c r="DP191" s="56"/>
      <c r="DQ191" s="485"/>
      <c r="DR191" s="56"/>
      <c r="DS191" s="56"/>
      <c r="DT191" s="56"/>
      <c r="DU191" s="56"/>
      <c r="DV191" s="485"/>
      <c r="DW191" s="56"/>
      <c r="DX191" s="56"/>
      <c r="DY191" s="56"/>
      <c r="DZ191" s="56"/>
      <c r="EA191" s="485"/>
      <c r="EB191" s="56"/>
      <c r="EC191" s="56"/>
      <c r="ED191" s="56"/>
      <c r="EE191" s="56"/>
      <c r="EF191" s="485"/>
      <c r="EG191" s="56"/>
      <c r="EH191" s="56"/>
      <c r="EI191" s="56"/>
      <c r="EJ191" s="56"/>
      <c r="EK191" s="144"/>
    </row>
    <row r="192" spans="4:141" ht="12.75" customHeight="1" x14ac:dyDescent="0.3">
      <c r="D192" s="144" t="s">
        <v>491</v>
      </c>
      <c r="E192" s="400"/>
      <c r="G192" s="56">
        <v>279832</v>
      </c>
      <c r="H192" s="56"/>
      <c r="I192" s="56"/>
      <c r="J192" s="485"/>
      <c r="K192" s="56"/>
      <c r="L192" s="56">
        <v>0</v>
      </c>
      <c r="M192" s="56"/>
      <c r="N192" s="56"/>
      <c r="O192" s="485"/>
      <c r="P192" s="56"/>
      <c r="Q192" s="56">
        <v>0</v>
      </c>
      <c r="R192" s="56"/>
      <c r="S192" s="56"/>
      <c r="T192" s="485"/>
      <c r="U192" s="56"/>
      <c r="V192" s="56">
        <v>0</v>
      </c>
      <c r="W192" s="56"/>
      <c r="X192" s="56"/>
      <c r="Y192" s="485"/>
      <c r="Z192" s="56"/>
      <c r="AA192" s="56">
        <v>0</v>
      </c>
      <c r="AB192" s="56"/>
      <c r="AC192" s="56"/>
      <c r="AD192" s="485"/>
      <c r="AE192" s="56"/>
      <c r="AF192" s="56">
        <v>0</v>
      </c>
      <c r="AG192" s="56"/>
      <c r="AH192" s="56"/>
      <c r="AI192" s="485"/>
      <c r="AJ192" s="56"/>
      <c r="AK192" s="56">
        <v>0</v>
      </c>
      <c r="AL192" s="56"/>
      <c r="AM192" s="56"/>
      <c r="AN192" s="485"/>
      <c r="AO192" s="56"/>
      <c r="AP192" s="56">
        <v>0</v>
      </c>
      <c r="AQ192" s="56"/>
      <c r="AR192" s="56"/>
      <c r="AS192" s="485"/>
      <c r="AT192" s="56"/>
      <c r="AU192" s="56">
        <v>0</v>
      </c>
      <c r="AV192" s="56"/>
      <c r="AW192" s="56"/>
      <c r="AX192" s="485"/>
      <c r="AY192" s="56"/>
      <c r="AZ192" s="56">
        <v>0</v>
      </c>
      <c r="BA192" s="56"/>
      <c r="BB192" s="56"/>
      <c r="BC192" s="485"/>
      <c r="BD192" s="56"/>
      <c r="BE192" s="56">
        <v>0</v>
      </c>
      <c r="BF192" s="56"/>
      <c r="BG192" s="56"/>
      <c r="BH192" s="485"/>
      <c r="BI192" s="56"/>
      <c r="BJ192" s="56">
        <v>0</v>
      </c>
      <c r="BK192" s="56"/>
      <c r="BL192" s="56"/>
      <c r="BM192" s="485"/>
      <c r="BN192" s="56"/>
      <c r="BO192" s="56">
        <v>0</v>
      </c>
      <c r="BP192" s="56"/>
      <c r="BQ192" s="56"/>
      <c r="BR192" s="485"/>
      <c r="BS192" s="56"/>
      <c r="BT192" s="56">
        <v>0</v>
      </c>
      <c r="BU192" s="56"/>
      <c r="BV192" s="56"/>
      <c r="BW192" s="56"/>
      <c r="BX192" s="485"/>
      <c r="BY192" s="56"/>
      <c r="BZ192" s="56">
        <v>0</v>
      </c>
      <c r="CA192" s="56"/>
      <c r="CB192" s="56"/>
      <c r="CC192" s="485"/>
      <c r="CD192" s="56"/>
      <c r="CE192" s="56">
        <v>0</v>
      </c>
      <c r="CF192" s="56"/>
      <c r="CG192" s="56"/>
      <c r="CH192" s="485"/>
      <c r="CI192" s="56"/>
      <c r="CJ192" s="56">
        <v>0</v>
      </c>
      <c r="CK192" s="56"/>
      <c r="CL192" s="56"/>
      <c r="CM192" s="485"/>
      <c r="CN192" s="56"/>
      <c r="CO192" s="56">
        <v>0</v>
      </c>
      <c r="CP192" s="56"/>
      <c r="CQ192" s="56"/>
      <c r="CR192" s="485"/>
      <c r="CS192" s="56"/>
      <c r="CT192" s="56">
        <v>0</v>
      </c>
      <c r="CU192" s="56"/>
      <c r="CV192" s="56"/>
      <c r="CW192" s="485"/>
      <c r="CX192" s="56"/>
      <c r="CY192" s="56">
        <v>0</v>
      </c>
      <c r="CZ192" s="56"/>
      <c r="DA192" s="56"/>
      <c r="DB192" s="485"/>
      <c r="DC192" s="56"/>
      <c r="DD192" s="56">
        <v>0</v>
      </c>
      <c r="DE192" s="56"/>
      <c r="DF192" s="56"/>
      <c r="DG192" s="485"/>
      <c r="DH192" s="56"/>
      <c r="DI192" s="56">
        <v>0</v>
      </c>
      <c r="DJ192" s="56"/>
      <c r="DK192" s="56"/>
      <c r="DL192" s="485"/>
      <c r="DM192" s="56"/>
      <c r="DN192" s="56">
        <v>0</v>
      </c>
      <c r="DO192" s="56"/>
      <c r="DP192" s="56"/>
      <c r="DQ192" s="485"/>
      <c r="DR192" s="56"/>
      <c r="DS192" s="56">
        <v>0</v>
      </c>
      <c r="DT192" s="56"/>
      <c r="DU192" s="56"/>
      <c r="DV192" s="485"/>
      <c r="DW192" s="56"/>
      <c r="DX192" s="56">
        <v>0</v>
      </c>
      <c r="DY192" s="56"/>
      <c r="DZ192" s="56"/>
      <c r="EA192" s="485"/>
      <c r="EB192" s="56"/>
      <c r="EC192" s="56">
        <v>0</v>
      </c>
      <c r="ED192" s="56"/>
      <c r="EE192" s="56"/>
      <c r="EF192" s="485"/>
      <c r="EG192" s="56"/>
      <c r="EH192" s="56">
        <v>0</v>
      </c>
      <c r="EI192" s="56"/>
      <c r="EJ192" s="56"/>
      <c r="EK192" s="144"/>
    </row>
    <row r="193" spans="4:143" ht="12.75" customHeight="1" x14ac:dyDescent="0.3">
      <c r="D193" s="144" t="s">
        <v>512</v>
      </c>
      <c r="E193" s="400"/>
      <c r="F193" s="406"/>
      <c r="G193" s="483">
        <v>275874</v>
      </c>
      <c r="H193" s="484"/>
      <c r="I193" s="56"/>
      <c r="J193" s="485"/>
      <c r="K193" s="486"/>
      <c r="L193" s="483">
        <v>0</v>
      </c>
      <c r="M193" s="484"/>
      <c r="N193" s="56"/>
      <c r="O193" s="485"/>
      <c r="P193" s="486"/>
      <c r="Q193" s="483">
        <v>0</v>
      </c>
      <c r="R193" s="484"/>
      <c r="S193" s="56"/>
      <c r="T193" s="485"/>
      <c r="U193" s="486"/>
      <c r="V193" s="483">
        <v>0</v>
      </c>
      <c r="W193" s="484"/>
      <c r="X193" s="56"/>
      <c r="Y193" s="485"/>
      <c r="Z193" s="486"/>
      <c r="AA193" s="483">
        <v>0</v>
      </c>
      <c r="AB193" s="484"/>
      <c r="AC193" s="56"/>
      <c r="AD193" s="485"/>
      <c r="AE193" s="486"/>
      <c r="AF193" s="483">
        <v>0</v>
      </c>
      <c r="AG193" s="484"/>
      <c r="AH193" s="56"/>
      <c r="AI193" s="485"/>
      <c r="AJ193" s="486"/>
      <c r="AK193" s="483">
        <v>0</v>
      </c>
      <c r="AL193" s="484"/>
      <c r="AM193" s="56"/>
      <c r="AN193" s="485"/>
      <c r="AO193" s="486"/>
      <c r="AP193" s="483">
        <v>0</v>
      </c>
      <c r="AQ193" s="484"/>
      <c r="AR193" s="56"/>
      <c r="AS193" s="485"/>
      <c r="AT193" s="486"/>
      <c r="AU193" s="483">
        <v>0</v>
      </c>
      <c r="AV193" s="484"/>
      <c r="AW193" s="56"/>
      <c r="AX193" s="485"/>
      <c r="AY193" s="486"/>
      <c r="AZ193" s="483">
        <v>0</v>
      </c>
      <c r="BA193" s="484"/>
      <c r="BB193" s="56"/>
      <c r="BC193" s="485"/>
      <c r="BD193" s="486"/>
      <c r="BE193" s="483">
        <v>0</v>
      </c>
      <c r="BF193" s="484"/>
      <c r="BG193" s="56"/>
      <c r="BH193" s="485"/>
      <c r="BI193" s="486"/>
      <c r="BJ193" s="483">
        <v>0</v>
      </c>
      <c r="BK193" s="484"/>
      <c r="BL193" s="56"/>
      <c r="BM193" s="485"/>
      <c r="BN193" s="486"/>
      <c r="BO193" s="483">
        <v>0</v>
      </c>
      <c r="BP193" s="484"/>
      <c r="BQ193" s="56"/>
      <c r="BR193" s="485"/>
      <c r="BS193" s="486"/>
      <c r="BT193" s="483">
        <v>0</v>
      </c>
      <c r="BU193" s="484"/>
      <c r="BV193" s="56"/>
      <c r="BW193" s="56"/>
      <c r="BX193" s="485"/>
      <c r="BY193" s="486"/>
      <c r="BZ193" s="483">
        <v>0</v>
      </c>
      <c r="CA193" s="484"/>
      <c r="CB193" s="56"/>
      <c r="CC193" s="485"/>
      <c r="CD193" s="486"/>
      <c r="CE193" s="483">
        <v>0</v>
      </c>
      <c r="CF193" s="484"/>
      <c r="CG193" s="56"/>
      <c r="CH193" s="485"/>
      <c r="CI193" s="486"/>
      <c r="CJ193" s="483">
        <v>0</v>
      </c>
      <c r="CK193" s="484"/>
      <c r="CL193" s="56"/>
      <c r="CM193" s="485"/>
      <c r="CN193" s="486"/>
      <c r="CO193" s="483">
        <v>0</v>
      </c>
      <c r="CP193" s="484"/>
      <c r="CQ193" s="56"/>
      <c r="CR193" s="485"/>
      <c r="CS193" s="486"/>
      <c r="CT193" s="483">
        <v>0</v>
      </c>
      <c r="CU193" s="484"/>
      <c r="CV193" s="56"/>
      <c r="CW193" s="485"/>
      <c r="CX193" s="486"/>
      <c r="CY193" s="483">
        <v>0</v>
      </c>
      <c r="CZ193" s="484"/>
      <c r="DA193" s="56"/>
      <c r="DB193" s="485"/>
      <c r="DC193" s="486"/>
      <c r="DD193" s="483">
        <v>0</v>
      </c>
      <c r="DE193" s="484"/>
      <c r="DF193" s="56"/>
      <c r="DG193" s="485"/>
      <c r="DH193" s="486"/>
      <c r="DI193" s="483">
        <v>0</v>
      </c>
      <c r="DJ193" s="484"/>
      <c r="DK193" s="56"/>
      <c r="DL193" s="485"/>
      <c r="DM193" s="486"/>
      <c r="DN193" s="483">
        <v>0</v>
      </c>
      <c r="DO193" s="484"/>
      <c r="DP193" s="56"/>
      <c r="DQ193" s="485"/>
      <c r="DR193" s="486"/>
      <c r="DS193" s="483">
        <v>0</v>
      </c>
      <c r="DT193" s="484"/>
      <c r="DU193" s="56"/>
      <c r="DV193" s="485"/>
      <c r="DW193" s="486"/>
      <c r="DX193" s="483">
        <v>0</v>
      </c>
      <c r="DY193" s="484"/>
      <c r="DZ193" s="56"/>
      <c r="EA193" s="485"/>
      <c r="EB193" s="486"/>
      <c r="EC193" s="483">
        <v>0</v>
      </c>
      <c r="ED193" s="484"/>
      <c r="EE193" s="56"/>
      <c r="EF193" s="485"/>
      <c r="EG193" s="486"/>
      <c r="EH193" s="483">
        <v>0</v>
      </c>
      <c r="EI193" s="484"/>
      <c r="EJ193" s="56"/>
      <c r="EK193" s="144"/>
    </row>
    <row r="194" spans="4:143" ht="12.75" customHeight="1" x14ac:dyDescent="0.3">
      <c r="D194" s="144" t="s">
        <v>513</v>
      </c>
      <c r="E194" s="400"/>
      <c r="F194" s="420"/>
      <c r="G194" s="121">
        <v>3958</v>
      </c>
      <c r="H194" s="120"/>
      <c r="I194" s="56"/>
      <c r="J194" s="485"/>
      <c r="K194" s="494"/>
      <c r="L194" s="121">
        <v>0</v>
      </c>
      <c r="M194" s="120"/>
      <c r="N194" s="56"/>
      <c r="O194" s="485"/>
      <c r="P194" s="494"/>
      <c r="Q194" s="121">
        <v>0</v>
      </c>
      <c r="R194" s="120"/>
      <c r="S194" s="56"/>
      <c r="T194" s="485"/>
      <c r="U194" s="494"/>
      <c r="V194" s="121">
        <v>0</v>
      </c>
      <c r="W194" s="120"/>
      <c r="X194" s="56"/>
      <c r="Y194" s="485"/>
      <c r="Z194" s="494"/>
      <c r="AA194" s="121">
        <v>0</v>
      </c>
      <c r="AB194" s="120"/>
      <c r="AC194" s="56"/>
      <c r="AD194" s="485"/>
      <c r="AE194" s="494"/>
      <c r="AF194" s="121">
        <v>0</v>
      </c>
      <c r="AG194" s="120"/>
      <c r="AH194" s="56"/>
      <c r="AI194" s="485"/>
      <c r="AJ194" s="494"/>
      <c r="AK194" s="121">
        <v>0</v>
      </c>
      <c r="AL194" s="120"/>
      <c r="AM194" s="56"/>
      <c r="AN194" s="485"/>
      <c r="AO194" s="494"/>
      <c r="AP194" s="121">
        <v>0</v>
      </c>
      <c r="AQ194" s="120"/>
      <c r="AR194" s="56"/>
      <c r="AS194" s="485"/>
      <c r="AT194" s="494"/>
      <c r="AU194" s="121">
        <v>0</v>
      </c>
      <c r="AV194" s="120"/>
      <c r="AW194" s="56"/>
      <c r="AX194" s="485"/>
      <c r="AY194" s="494"/>
      <c r="AZ194" s="121">
        <v>0</v>
      </c>
      <c r="BA194" s="120"/>
      <c r="BB194" s="56"/>
      <c r="BC194" s="485"/>
      <c r="BD194" s="494"/>
      <c r="BE194" s="121">
        <v>0</v>
      </c>
      <c r="BF194" s="120"/>
      <c r="BG194" s="56"/>
      <c r="BH194" s="485"/>
      <c r="BI194" s="494"/>
      <c r="BJ194" s="121">
        <v>0</v>
      </c>
      <c r="BK194" s="120"/>
      <c r="BL194" s="56"/>
      <c r="BM194" s="485"/>
      <c r="BN194" s="494"/>
      <c r="BO194" s="121">
        <v>0</v>
      </c>
      <c r="BP194" s="120"/>
      <c r="BQ194" s="56"/>
      <c r="BR194" s="485"/>
      <c r="BS194" s="494"/>
      <c r="BT194" s="121">
        <v>0</v>
      </c>
      <c r="BU194" s="120"/>
      <c r="BV194" s="56"/>
      <c r="BW194" s="56"/>
      <c r="BX194" s="485"/>
      <c r="BY194" s="494"/>
      <c r="BZ194" s="121">
        <v>0</v>
      </c>
      <c r="CA194" s="120"/>
      <c r="CB194" s="56"/>
      <c r="CC194" s="485"/>
      <c r="CD194" s="494"/>
      <c r="CE194" s="121">
        <v>0</v>
      </c>
      <c r="CF194" s="120"/>
      <c r="CG194" s="56"/>
      <c r="CH194" s="485"/>
      <c r="CI194" s="494"/>
      <c r="CJ194" s="121">
        <v>0</v>
      </c>
      <c r="CK194" s="120"/>
      <c r="CL194" s="56"/>
      <c r="CM194" s="485"/>
      <c r="CN194" s="494"/>
      <c r="CO194" s="121">
        <v>0</v>
      </c>
      <c r="CP194" s="120"/>
      <c r="CQ194" s="56"/>
      <c r="CR194" s="485"/>
      <c r="CS194" s="494"/>
      <c r="CT194" s="121">
        <v>0</v>
      </c>
      <c r="CU194" s="120"/>
      <c r="CV194" s="56"/>
      <c r="CW194" s="485"/>
      <c r="CX194" s="494"/>
      <c r="CY194" s="121">
        <v>0</v>
      </c>
      <c r="CZ194" s="120"/>
      <c r="DA194" s="56"/>
      <c r="DB194" s="485"/>
      <c r="DC194" s="494"/>
      <c r="DD194" s="121">
        <v>0</v>
      </c>
      <c r="DE194" s="120"/>
      <c r="DF194" s="56"/>
      <c r="DG194" s="485"/>
      <c r="DH194" s="494"/>
      <c r="DI194" s="121">
        <v>0</v>
      </c>
      <c r="DJ194" s="120"/>
      <c r="DK194" s="56"/>
      <c r="DL194" s="485"/>
      <c r="DM194" s="494"/>
      <c r="DN194" s="121">
        <v>0</v>
      </c>
      <c r="DO194" s="120"/>
      <c r="DP194" s="56"/>
      <c r="DQ194" s="485"/>
      <c r="DR194" s="494"/>
      <c r="DS194" s="121">
        <v>0</v>
      </c>
      <c r="DT194" s="120"/>
      <c r="DU194" s="56"/>
      <c r="DV194" s="485"/>
      <c r="DW194" s="494"/>
      <c r="DX194" s="121">
        <v>0</v>
      </c>
      <c r="DY194" s="120"/>
      <c r="DZ194" s="56"/>
      <c r="EA194" s="485"/>
      <c r="EB194" s="494"/>
      <c r="EC194" s="121">
        <v>0</v>
      </c>
      <c r="ED194" s="120"/>
      <c r="EE194" s="56"/>
      <c r="EF194" s="485"/>
      <c r="EG194" s="494"/>
      <c r="EH194" s="121">
        <v>0</v>
      </c>
      <c r="EI194" s="120"/>
      <c r="EJ194" s="56"/>
      <c r="EK194" s="144"/>
    </row>
    <row r="195" spans="4:143" ht="12.75" customHeight="1" x14ac:dyDescent="0.3">
      <c r="D195" s="144"/>
      <c r="E195" s="400"/>
      <c r="G195" s="56"/>
      <c r="H195" s="56"/>
      <c r="I195" s="56"/>
      <c r="J195" s="485"/>
      <c r="K195" s="56"/>
      <c r="L195" s="56"/>
      <c r="M195" s="56"/>
      <c r="N195" s="56"/>
      <c r="O195" s="485"/>
      <c r="P195" s="56"/>
      <c r="Q195" s="56"/>
      <c r="R195" s="56"/>
      <c r="S195" s="56"/>
      <c r="T195" s="485"/>
      <c r="U195" s="56"/>
      <c r="V195" s="56"/>
      <c r="W195" s="56"/>
      <c r="X195" s="56"/>
      <c r="Y195" s="485"/>
      <c r="Z195" s="56"/>
      <c r="AA195" s="56"/>
      <c r="AB195" s="56"/>
      <c r="AC195" s="56"/>
      <c r="AD195" s="485"/>
      <c r="AE195" s="56"/>
      <c r="AF195" s="56"/>
      <c r="AG195" s="56"/>
      <c r="AH195" s="56"/>
      <c r="AI195" s="485"/>
      <c r="AJ195" s="56"/>
      <c r="AK195" s="56"/>
      <c r="AL195" s="56"/>
      <c r="AM195" s="56"/>
      <c r="AN195" s="485"/>
      <c r="AO195" s="56"/>
      <c r="AP195" s="56"/>
      <c r="AQ195" s="56"/>
      <c r="AR195" s="56"/>
      <c r="AS195" s="485"/>
      <c r="AT195" s="56"/>
      <c r="AU195" s="56"/>
      <c r="AV195" s="56"/>
      <c r="AW195" s="56"/>
      <c r="AX195" s="485"/>
      <c r="AY195" s="56"/>
      <c r="AZ195" s="56"/>
      <c r="BA195" s="56"/>
      <c r="BB195" s="56"/>
      <c r="BC195" s="485"/>
      <c r="BD195" s="56"/>
      <c r="BE195" s="56"/>
      <c r="BF195" s="56"/>
      <c r="BG195" s="56"/>
      <c r="BH195" s="485"/>
      <c r="BI195" s="56"/>
      <c r="BJ195" s="56"/>
      <c r="BK195" s="56"/>
      <c r="BL195" s="56"/>
      <c r="BM195" s="485"/>
      <c r="BN195" s="56"/>
      <c r="BO195" s="56"/>
      <c r="BP195" s="56"/>
      <c r="BQ195" s="56"/>
      <c r="BR195" s="485"/>
      <c r="BS195" s="56"/>
      <c r="BT195" s="56"/>
      <c r="BU195" s="56"/>
      <c r="BV195" s="56"/>
      <c r="BW195" s="56"/>
      <c r="BX195" s="485"/>
      <c r="BY195" s="56"/>
      <c r="BZ195" s="56"/>
      <c r="CA195" s="56"/>
      <c r="CB195" s="56"/>
      <c r="CC195" s="485"/>
      <c r="CD195" s="56"/>
      <c r="CE195" s="56"/>
      <c r="CF195" s="56"/>
      <c r="CG195" s="56"/>
      <c r="CH195" s="485"/>
      <c r="CI195" s="56"/>
      <c r="CJ195" s="56"/>
      <c r="CK195" s="56"/>
      <c r="CL195" s="56"/>
      <c r="CM195" s="485"/>
      <c r="CN195" s="56"/>
      <c r="CO195" s="56"/>
      <c r="CP195" s="56"/>
      <c r="CQ195" s="56"/>
      <c r="CR195" s="485"/>
      <c r="CS195" s="56"/>
      <c r="CT195" s="56"/>
      <c r="CU195" s="56"/>
      <c r="CV195" s="56"/>
      <c r="CW195" s="485"/>
      <c r="CX195" s="56"/>
      <c r="CY195" s="56"/>
      <c r="CZ195" s="56"/>
      <c r="DA195" s="56"/>
      <c r="DB195" s="485"/>
      <c r="DC195" s="56"/>
      <c r="DD195" s="56"/>
      <c r="DE195" s="56"/>
      <c r="DF195" s="56"/>
      <c r="DG195" s="485"/>
      <c r="DH195" s="56"/>
      <c r="DI195" s="56"/>
      <c r="DJ195" s="56"/>
      <c r="DK195" s="56"/>
      <c r="DL195" s="485"/>
      <c r="DM195" s="56"/>
      <c r="DN195" s="56"/>
      <c r="DO195" s="56"/>
      <c r="DP195" s="56"/>
      <c r="DQ195" s="485"/>
      <c r="DR195" s="56"/>
      <c r="DS195" s="56"/>
      <c r="DT195" s="56"/>
      <c r="DU195" s="56"/>
      <c r="DV195" s="485"/>
      <c r="DW195" s="56"/>
      <c r="DX195" s="56"/>
      <c r="DY195" s="56"/>
      <c r="DZ195" s="56"/>
      <c r="EA195" s="485"/>
      <c r="EB195" s="56"/>
      <c r="EC195" s="56"/>
      <c r="ED195" s="56"/>
      <c r="EE195" s="56"/>
      <c r="EF195" s="485"/>
      <c r="EG195" s="56"/>
      <c r="EH195" s="56"/>
      <c r="EI195" s="56"/>
      <c r="EJ195" s="56"/>
      <c r="EK195" s="144"/>
    </row>
    <row r="196" spans="4:143" ht="12.75" customHeight="1" x14ac:dyDescent="0.3">
      <c r="D196" s="144" t="s">
        <v>521</v>
      </c>
      <c r="E196" s="400"/>
      <c r="G196" s="56">
        <v>0</v>
      </c>
      <c r="H196" s="56"/>
      <c r="I196" s="56"/>
      <c r="J196" s="485"/>
      <c r="K196" s="56"/>
      <c r="L196" s="56">
        <v>0</v>
      </c>
      <c r="M196" s="56"/>
      <c r="N196" s="56"/>
      <c r="O196" s="485"/>
      <c r="P196" s="56"/>
      <c r="Q196" s="56">
        <v>0</v>
      </c>
      <c r="R196" s="56"/>
      <c r="S196" s="56"/>
      <c r="T196" s="485"/>
      <c r="U196" s="56"/>
      <c r="V196" s="56">
        <v>0</v>
      </c>
      <c r="W196" s="56"/>
      <c r="X196" s="56"/>
      <c r="Y196" s="485"/>
      <c r="Z196" s="56"/>
      <c r="AA196" s="56">
        <v>0</v>
      </c>
      <c r="AB196" s="56"/>
      <c r="AC196" s="56"/>
      <c r="AD196" s="485"/>
      <c r="AE196" s="56"/>
      <c r="AF196" s="56">
        <v>0</v>
      </c>
      <c r="AG196" s="56"/>
      <c r="AH196" s="56"/>
      <c r="AI196" s="485"/>
      <c r="AJ196" s="56"/>
      <c r="AK196" s="56">
        <v>0</v>
      </c>
      <c r="AL196" s="56"/>
      <c r="AM196" s="56"/>
      <c r="AN196" s="485"/>
      <c r="AO196" s="56"/>
      <c r="AP196" s="56">
        <v>0</v>
      </c>
      <c r="AQ196" s="56"/>
      <c r="AR196" s="56"/>
      <c r="AS196" s="485"/>
      <c r="AT196" s="56"/>
      <c r="AU196" s="56">
        <v>0</v>
      </c>
      <c r="AV196" s="56"/>
      <c r="AW196" s="56"/>
      <c r="AX196" s="485"/>
      <c r="AY196" s="56"/>
      <c r="AZ196" s="56">
        <v>0</v>
      </c>
      <c r="BA196" s="56"/>
      <c r="BB196" s="56"/>
      <c r="BC196" s="485"/>
      <c r="BD196" s="56"/>
      <c r="BE196" s="56">
        <v>0</v>
      </c>
      <c r="BF196" s="56"/>
      <c r="BG196" s="56"/>
      <c r="BH196" s="485"/>
      <c r="BI196" s="56"/>
      <c r="BJ196" s="56">
        <v>0</v>
      </c>
      <c r="BK196" s="56"/>
      <c r="BL196" s="56"/>
      <c r="BM196" s="485"/>
      <c r="BN196" s="56"/>
      <c r="BO196" s="56">
        <v>0</v>
      </c>
      <c r="BP196" s="56"/>
      <c r="BQ196" s="56"/>
      <c r="BR196" s="485"/>
      <c r="BS196" s="56"/>
      <c r="BT196" s="56">
        <v>0</v>
      </c>
      <c r="BU196" s="56"/>
      <c r="BV196" s="56"/>
      <c r="BW196" s="56"/>
      <c r="BX196" s="485"/>
      <c r="BY196" s="56"/>
      <c r="BZ196" s="56">
        <v>0</v>
      </c>
      <c r="CA196" s="56"/>
      <c r="CB196" s="56"/>
      <c r="CC196" s="485"/>
      <c r="CD196" s="56"/>
      <c r="CE196" s="56">
        <v>0</v>
      </c>
      <c r="CF196" s="56"/>
      <c r="CG196" s="56"/>
      <c r="CH196" s="485"/>
      <c r="CI196" s="56"/>
      <c r="CJ196" s="56">
        <v>0</v>
      </c>
      <c r="CK196" s="56"/>
      <c r="CL196" s="56"/>
      <c r="CM196" s="485"/>
      <c r="CN196" s="56"/>
      <c r="CO196" s="56">
        <v>0</v>
      </c>
      <c r="CP196" s="56"/>
      <c r="CQ196" s="56"/>
      <c r="CR196" s="485"/>
      <c r="CS196" s="56"/>
      <c r="CT196" s="56">
        <v>0</v>
      </c>
      <c r="CU196" s="56"/>
      <c r="CV196" s="56"/>
      <c r="CW196" s="485"/>
      <c r="CX196" s="56"/>
      <c r="CY196" s="56">
        <v>0</v>
      </c>
      <c r="CZ196" s="56"/>
      <c r="DA196" s="56"/>
      <c r="DB196" s="485"/>
      <c r="DC196" s="56"/>
      <c r="DD196" s="56">
        <v>0</v>
      </c>
      <c r="DE196" s="56"/>
      <c r="DF196" s="56"/>
      <c r="DG196" s="485"/>
      <c r="DH196" s="56"/>
      <c r="DI196" s="56">
        <v>0</v>
      </c>
      <c r="DJ196" s="56"/>
      <c r="DK196" s="56"/>
      <c r="DL196" s="485"/>
      <c r="DM196" s="56"/>
      <c r="DN196" s="56">
        <v>0</v>
      </c>
      <c r="DO196" s="56"/>
      <c r="DP196" s="56"/>
      <c r="DQ196" s="485"/>
      <c r="DR196" s="56"/>
      <c r="DS196" s="56">
        <v>0</v>
      </c>
      <c r="DT196" s="56"/>
      <c r="DU196" s="56"/>
      <c r="DV196" s="485"/>
      <c r="DW196" s="56"/>
      <c r="DX196" s="56">
        <v>0</v>
      </c>
      <c r="DY196" s="56"/>
      <c r="DZ196" s="56"/>
      <c r="EA196" s="485"/>
      <c r="EB196" s="56"/>
      <c r="EC196" s="56">
        <v>0</v>
      </c>
      <c r="ED196" s="56"/>
      <c r="EE196" s="56"/>
      <c r="EF196" s="485"/>
      <c r="EG196" s="56"/>
      <c r="EH196" s="56">
        <v>0</v>
      </c>
      <c r="EI196" s="56"/>
      <c r="EJ196" s="56"/>
      <c r="EK196" s="144"/>
    </row>
    <row r="197" spans="4:143" ht="12.75" customHeight="1" x14ac:dyDescent="0.3">
      <c r="D197" s="144" t="s">
        <v>512</v>
      </c>
      <c r="E197" s="400"/>
      <c r="F197" s="406"/>
      <c r="G197" s="483">
        <v>0</v>
      </c>
      <c r="H197" s="484"/>
      <c r="I197" s="56"/>
      <c r="J197" s="485"/>
      <c r="K197" s="486"/>
      <c r="L197" s="483">
        <v>0</v>
      </c>
      <c r="M197" s="484"/>
      <c r="N197" s="56"/>
      <c r="O197" s="485"/>
      <c r="P197" s="486"/>
      <c r="Q197" s="483">
        <v>0</v>
      </c>
      <c r="R197" s="484"/>
      <c r="S197" s="56"/>
      <c r="T197" s="485"/>
      <c r="U197" s="486"/>
      <c r="V197" s="483">
        <v>0</v>
      </c>
      <c r="W197" s="484"/>
      <c r="X197" s="56"/>
      <c r="Y197" s="485"/>
      <c r="Z197" s="486"/>
      <c r="AA197" s="483">
        <v>0</v>
      </c>
      <c r="AB197" s="484"/>
      <c r="AC197" s="56"/>
      <c r="AD197" s="485"/>
      <c r="AE197" s="486"/>
      <c r="AF197" s="483">
        <v>0</v>
      </c>
      <c r="AG197" s="484"/>
      <c r="AH197" s="56"/>
      <c r="AI197" s="485"/>
      <c r="AJ197" s="486"/>
      <c r="AK197" s="483">
        <v>0</v>
      </c>
      <c r="AL197" s="484"/>
      <c r="AM197" s="56"/>
      <c r="AN197" s="485"/>
      <c r="AO197" s="486"/>
      <c r="AP197" s="483">
        <v>0</v>
      </c>
      <c r="AQ197" s="484"/>
      <c r="AR197" s="56"/>
      <c r="AS197" s="485"/>
      <c r="AT197" s="486"/>
      <c r="AU197" s="483">
        <v>0</v>
      </c>
      <c r="AV197" s="484"/>
      <c r="AW197" s="56"/>
      <c r="AX197" s="485"/>
      <c r="AY197" s="486"/>
      <c r="AZ197" s="483">
        <v>0</v>
      </c>
      <c r="BA197" s="484"/>
      <c r="BB197" s="56"/>
      <c r="BC197" s="485"/>
      <c r="BD197" s="486"/>
      <c r="BE197" s="483">
        <v>0</v>
      </c>
      <c r="BF197" s="484"/>
      <c r="BG197" s="56"/>
      <c r="BH197" s="485"/>
      <c r="BI197" s="486"/>
      <c r="BJ197" s="483">
        <v>0</v>
      </c>
      <c r="BK197" s="484"/>
      <c r="BL197" s="56"/>
      <c r="BM197" s="485"/>
      <c r="BN197" s="486"/>
      <c r="BO197" s="483">
        <v>0</v>
      </c>
      <c r="BP197" s="484"/>
      <c r="BQ197" s="56"/>
      <c r="BR197" s="485"/>
      <c r="BS197" s="486"/>
      <c r="BT197" s="483">
        <v>0</v>
      </c>
      <c r="BU197" s="484"/>
      <c r="BV197" s="56"/>
      <c r="BW197" s="56"/>
      <c r="BX197" s="485"/>
      <c r="BY197" s="486"/>
      <c r="BZ197" s="483">
        <v>0</v>
      </c>
      <c r="CA197" s="484"/>
      <c r="CB197" s="56"/>
      <c r="CC197" s="485"/>
      <c r="CD197" s="486"/>
      <c r="CE197" s="483">
        <v>0</v>
      </c>
      <c r="CF197" s="484"/>
      <c r="CG197" s="56"/>
      <c r="CH197" s="485"/>
      <c r="CI197" s="486"/>
      <c r="CJ197" s="483">
        <v>0</v>
      </c>
      <c r="CK197" s="484"/>
      <c r="CL197" s="56"/>
      <c r="CM197" s="485"/>
      <c r="CN197" s="486"/>
      <c r="CO197" s="483">
        <v>0</v>
      </c>
      <c r="CP197" s="484"/>
      <c r="CQ197" s="56"/>
      <c r="CR197" s="485"/>
      <c r="CS197" s="486"/>
      <c r="CT197" s="483">
        <v>0</v>
      </c>
      <c r="CU197" s="484"/>
      <c r="CV197" s="56"/>
      <c r="CW197" s="485"/>
      <c r="CX197" s="486"/>
      <c r="CY197" s="483">
        <v>0</v>
      </c>
      <c r="CZ197" s="484"/>
      <c r="DA197" s="56"/>
      <c r="DB197" s="485"/>
      <c r="DC197" s="486"/>
      <c r="DD197" s="483">
        <v>0</v>
      </c>
      <c r="DE197" s="484"/>
      <c r="DF197" s="56"/>
      <c r="DG197" s="485"/>
      <c r="DH197" s="486"/>
      <c r="DI197" s="483">
        <v>0</v>
      </c>
      <c r="DJ197" s="484"/>
      <c r="DK197" s="56"/>
      <c r="DL197" s="485"/>
      <c r="DM197" s="486"/>
      <c r="DN197" s="483">
        <v>0</v>
      </c>
      <c r="DO197" s="484"/>
      <c r="DP197" s="56"/>
      <c r="DQ197" s="485"/>
      <c r="DR197" s="486"/>
      <c r="DS197" s="483">
        <v>0</v>
      </c>
      <c r="DT197" s="484"/>
      <c r="DU197" s="56"/>
      <c r="DV197" s="485"/>
      <c r="DW197" s="486"/>
      <c r="DX197" s="483">
        <v>0</v>
      </c>
      <c r="DY197" s="484"/>
      <c r="DZ197" s="56"/>
      <c r="EA197" s="485"/>
      <c r="EB197" s="486"/>
      <c r="EC197" s="483">
        <v>0</v>
      </c>
      <c r="ED197" s="484"/>
      <c r="EE197" s="56"/>
      <c r="EF197" s="485"/>
      <c r="EG197" s="486"/>
      <c r="EH197" s="483">
        <v>0</v>
      </c>
      <c r="EI197" s="484"/>
      <c r="EJ197" s="56"/>
      <c r="EK197" s="144"/>
    </row>
    <row r="198" spans="4:143" ht="12.75" customHeight="1" x14ac:dyDescent="0.3">
      <c r="D198" s="144" t="s">
        <v>513</v>
      </c>
      <c r="E198" s="400"/>
      <c r="F198" s="420"/>
      <c r="G198" s="121">
        <v>0</v>
      </c>
      <c r="H198" s="120"/>
      <c r="I198" s="56"/>
      <c r="J198" s="485"/>
      <c r="K198" s="494"/>
      <c r="L198" s="121">
        <v>0</v>
      </c>
      <c r="M198" s="120"/>
      <c r="N198" s="56"/>
      <c r="O198" s="485"/>
      <c r="P198" s="494"/>
      <c r="Q198" s="121">
        <v>0</v>
      </c>
      <c r="R198" s="120"/>
      <c r="S198" s="56"/>
      <c r="T198" s="485"/>
      <c r="U198" s="494"/>
      <c r="V198" s="121">
        <v>0</v>
      </c>
      <c r="W198" s="120"/>
      <c r="X198" s="56"/>
      <c r="Y198" s="485"/>
      <c r="Z198" s="494"/>
      <c r="AA198" s="121">
        <v>0</v>
      </c>
      <c r="AB198" s="120"/>
      <c r="AC198" s="56"/>
      <c r="AD198" s="485"/>
      <c r="AE198" s="494"/>
      <c r="AF198" s="121">
        <v>0</v>
      </c>
      <c r="AG198" s="120"/>
      <c r="AH198" s="56"/>
      <c r="AI198" s="485"/>
      <c r="AJ198" s="494"/>
      <c r="AK198" s="121">
        <v>0</v>
      </c>
      <c r="AL198" s="120"/>
      <c r="AM198" s="56"/>
      <c r="AN198" s="485"/>
      <c r="AO198" s="494"/>
      <c r="AP198" s="121">
        <v>0</v>
      </c>
      <c r="AQ198" s="120"/>
      <c r="AR198" s="56"/>
      <c r="AS198" s="485"/>
      <c r="AT198" s="494"/>
      <c r="AU198" s="121">
        <v>0</v>
      </c>
      <c r="AV198" s="120"/>
      <c r="AW198" s="56"/>
      <c r="AX198" s="485"/>
      <c r="AY198" s="494"/>
      <c r="AZ198" s="121">
        <v>0</v>
      </c>
      <c r="BA198" s="120"/>
      <c r="BB198" s="56"/>
      <c r="BC198" s="485"/>
      <c r="BD198" s="494"/>
      <c r="BE198" s="121">
        <v>0</v>
      </c>
      <c r="BF198" s="120"/>
      <c r="BG198" s="56"/>
      <c r="BH198" s="485"/>
      <c r="BI198" s="494"/>
      <c r="BJ198" s="121">
        <v>0</v>
      </c>
      <c r="BK198" s="120"/>
      <c r="BL198" s="56"/>
      <c r="BM198" s="485"/>
      <c r="BN198" s="494"/>
      <c r="BO198" s="121">
        <v>0</v>
      </c>
      <c r="BP198" s="120"/>
      <c r="BQ198" s="56"/>
      <c r="BR198" s="485"/>
      <c r="BS198" s="494"/>
      <c r="BT198" s="121">
        <v>0</v>
      </c>
      <c r="BU198" s="120"/>
      <c r="BV198" s="56"/>
      <c r="BW198" s="56"/>
      <c r="BX198" s="485"/>
      <c r="BY198" s="494"/>
      <c r="BZ198" s="121">
        <v>0</v>
      </c>
      <c r="CA198" s="120"/>
      <c r="CB198" s="56"/>
      <c r="CC198" s="485"/>
      <c r="CD198" s="494"/>
      <c r="CE198" s="121">
        <v>0</v>
      </c>
      <c r="CF198" s="120"/>
      <c r="CG198" s="56"/>
      <c r="CH198" s="485"/>
      <c r="CI198" s="494"/>
      <c r="CJ198" s="121">
        <v>0</v>
      </c>
      <c r="CK198" s="120"/>
      <c r="CL198" s="56"/>
      <c r="CM198" s="485"/>
      <c r="CN198" s="494"/>
      <c r="CO198" s="121">
        <v>0</v>
      </c>
      <c r="CP198" s="120"/>
      <c r="CQ198" s="56"/>
      <c r="CR198" s="485"/>
      <c r="CS198" s="494"/>
      <c r="CT198" s="121">
        <v>0</v>
      </c>
      <c r="CU198" s="120"/>
      <c r="CV198" s="56"/>
      <c r="CW198" s="485"/>
      <c r="CX198" s="494"/>
      <c r="CY198" s="121">
        <v>0</v>
      </c>
      <c r="CZ198" s="120"/>
      <c r="DA198" s="56"/>
      <c r="DB198" s="485"/>
      <c r="DC198" s="494"/>
      <c r="DD198" s="121">
        <v>0</v>
      </c>
      <c r="DE198" s="120"/>
      <c r="DF198" s="56"/>
      <c r="DG198" s="485"/>
      <c r="DH198" s="494"/>
      <c r="DI198" s="121">
        <v>0</v>
      </c>
      <c r="DJ198" s="120"/>
      <c r="DK198" s="56"/>
      <c r="DL198" s="485"/>
      <c r="DM198" s="494"/>
      <c r="DN198" s="121">
        <v>0</v>
      </c>
      <c r="DO198" s="120"/>
      <c r="DP198" s="56"/>
      <c r="DQ198" s="485"/>
      <c r="DR198" s="494"/>
      <c r="DS198" s="121">
        <v>0</v>
      </c>
      <c r="DT198" s="120"/>
      <c r="DU198" s="56"/>
      <c r="DV198" s="485"/>
      <c r="DW198" s="494"/>
      <c r="DX198" s="121">
        <v>0</v>
      </c>
      <c r="DY198" s="120"/>
      <c r="DZ198" s="56"/>
      <c r="EA198" s="485"/>
      <c r="EB198" s="494"/>
      <c r="EC198" s="121">
        <v>0</v>
      </c>
      <c r="ED198" s="120"/>
      <c r="EE198" s="56"/>
      <c r="EF198" s="485"/>
      <c r="EG198" s="494"/>
      <c r="EH198" s="121">
        <v>0</v>
      </c>
      <c r="EI198" s="120"/>
      <c r="EJ198" s="56"/>
      <c r="EK198" s="144"/>
    </row>
    <row r="199" spans="4:143" ht="12.75" hidden="1" customHeight="1" x14ac:dyDescent="0.3">
      <c r="D199" s="144"/>
      <c r="E199" s="400"/>
      <c r="G199" s="56"/>
      <c r="H199" s="56"/>
      <c r="I199" s="56"/>
      <c r="J199" s="485"/>
      <c r="K199" s="56"/>
      <c r="L199" s="56"/>
      <c r="M199" s="56"/>
      <c r="N199" s="56"/>
      <c r="O199" s="485"/>
      <c r="P199" s="56"/>
      <c r="Q199" s="56"/>
      <c r="R199" s="56"/>
      <c r="S199" s="56"/>
      <c r="T199" s="485"/>
      <c r="U199" s="56"/>
      <c r="V199" s="56"/>
      <c r="W199" s="56"/>
      <c r="X199" s="56"/>
      <c r="Y199" s="485"/>
      <c r="Z199" s="56"/>
      <c r="AA199" s="56"/>
      <c r="AB199" s="56"/>
      <c r="AC199" s="56"/>
      <c r="AD199" s="485"/>
      <c r="AE199" s="56"/>
      <c r="AF199" s="56"/>
      <c r="AG199" s="56"/>
      <c r="AH199" s="56"/>
      <c r="AI199" s="485"/>
      <c r="AJ199" s="56"/>
      <c r="AK199" s="56"/>
      <c r="AL199" s="56"/>
      <c r="AM199" s="56"/>
      <c r="AN199" s="485"/>
      <c r="AO199" s="56"/>
      <c r="AP199" s="56"/>
      <c r="AQ199" s="56"/>
      <c r="AR199" s="56"/>
      <c r="AS199" s="485"/>
      <c r="AT199" s="56"/>
      <c r="AU199" s="56"/>
      <c r="AV199" s="56"/>
      <c r="AW199" s="56"/>
      <c r="AX199" s="485"/>
      <c r="AY199" s="56"/>
      <c r="AZ199" s="56"/>
      <c r="BA199" s="56"/>
      <c r="BB199" s="56"/>
      <c r="BC199" s="485"/>
      <c r="BD199" s="56"/>
      <c r="BE199" s="56"/>
      <c r="BF199" s="56"/>
      <c r="BG199" s="56"/>
      <c r="BH199" s="485"/>
      <c r="BI199" s="56"/>
      <c r="BJ199" s="56"/>
      <c r="BK199" s="56"/>
      <c r="BL199" s="56"/>
      <c r="BM199" s="485"/>
      <c r="BN199" s="56"/>
      <c r="BO199" s="56"/>
      <c r="BP199" s="56"/>
      <c r="BQ199" s="56"/>
      <c r="BR199" s="485"/>
      <c r="BS199" s="56"/>
      <c r="BT199" s="56"/>
      <c r="BU199" s="56"/>
      <c r="BV199" s="56"/>
      <c r="BW199" s="56"/>
      <c r="BX199" s="485"/>
      <c r="BY199" s="56"/>
      <c r="BZ199" s="56"/>
      <c r="CA199" s="56"/>
      <c r="CB199" s="56"/>
      <c r="CC199" s="485"/>
      <c r="CD199" s="56"/>
      <c r="CE199" s="56"/>
      <c r="CF199" s="56"/>
      <c r="CG199" s="56"/>
      <c r="CH199" s="485"/>
      <c r="CI199" s="56"/>
      <c r="CJ199" s="56"/>
      <c r="CK199" s="56"/>
      <c r="CL199" s="56"/>
      <c r="CM199" s="485"/>
      <c r="CN199" s="56"/>
      <c r="CO199" s="56"/>
      <c r="CP199" s="56"/>
      <c r="CQ199" s="56"/>
      <c r="CR199" s="485"/>
      <c r="CS199" s="56"/>
      <c r="CT199" s="56"/>
      <c r="CU199" s="56"/>
      <c r="CV199" s="56"/>
      <c r="CW199" s="485"/>
      <c r="CX199" s="56"/>
      <c r="CY199" s="56"/>
      <c r="CZ199" s="56"/>
      <c r="DA199" s="56"/>
      <c r="DB199" s="485"/>
      <c r="DC199" s="56"/>
      <c r="DD199" s="56"/>
      <c r="DE199" s="56"/>
      <c r="DF199" s="56"/>
      <c r="DG199" s="485"/>
      <c r="DH199" s="56"/>
      <c r="DI199" s="56"/>
      <c r="DJ199" s="56"/>
      <c r="DK199" s="56"/>
      <c r="DL199" s="485"/>
      <c r="DM199" s="56"/>
      <c r="DN199" s="56"/>
      <c r="DO199" s="56"/>
      <c r="DP199" s="56"/>
      <c r="DQ199" s="485"/>
      <c r="DR199" s="56"/>
      <c r="DS199" s="56"/>
      <c r="DT199" s="56"/>
      <c r="DU199" s="56"/>
      <c r="DV199" s="485"/>
      <c r="DW199" s="56"/>
      <c r="DX199" s="56"/>
      <c r="DY199" s="56"/>
      <c r="DZ199" s="56"/>
      <c r="EA199" s="485"/>
      <c r="EB199" s="56"/>
      <c r="EC199" s="56"/>
      <c r="ED199" s="56"/>
      <c r="EE199" s="56"/>
      <c r="EF199" s="485"/>
      <c r="EG199" s="56"/>
      <c r="EH199" s="56"/>
      <c r="EI199" s="56"/>
      <c r="EJ199" s="56"/>
      <c r="EK199" s="144"/>
    </row>
    <row r="200" spans="4:143" s="145" customFormat="1" ht="12.75" hidden="1" customHeight="1" x14ac:dyDescent="0.3">
      <c r="D200" s="201" t="s">
        <v>522</v>
      </c>
      <c r="E200" s="402"/>
      <c r="G200" s="49">
        <v>0</v>
      </c>
      <c r="H200" s="49"/>
      <c r="I200" s="49"/>
      <c r="J200" s="118"/>
      <c r="K200" s="49"/>
      <c r="L200" s="49">
        <v>0</v>
      </c>
      <c r="M200" s="49"/>
      <c r="N200" s="49"/>
      <c r="O200" s="118"/>
      <c r="P200" s="49"/>
      <c r="Q200" s="49">
        <v>0</v>
      </c>
      <c r="R200" s="49"/>
      <c r="S200" s="49"/>
      <c r="T200" s="118"/>
      <c r="U200" s="49"/>
      <c r="V200" s="49">
        <v>0</v>
      </c>
      <c r="W200" s="49"/>
      <c r="X200" s="49"/>
      <c r="Y200" s="118"/>
      <c r="Z200" s="49"/>
      <c r="AA200" s="49">
        <v>0</v>
      </c>
      <c r="AB200" s="49"/>
      <c r="AC200" s="49"/>
      <c r="AD200" s="118"/>
      <c r="AE200" s="49"/>
      <c r="AF200" s="49">
        <v>0</v>
      </c>
      <c r="AG200" s="49"/>
      <c r="AH200" s="49"/>
      <c r="AI200" s="118"/>
      <c r="AJ200" s="49"/>
      <c r="AK200" s="49">
        <v>0</v>
      </c>
      <c r="AL200" s="49"/>
      <c r="AM200" s="49"/>
      <c r="AN200" s="118"/>
      <c r="AO200" s="49"/>
      <c r="AP200" s="49">
        <v>0</v>
      </c>
      <c r="AQ200" s="49"/>
      <c r="AR200" s="49"/>
      <c r="AS200" s="118"/>
      <c r="AT200" s="49"/>
      <c r="AU200" s="49">
        <v>0</v>
      </c>
      <c r="AV200" s="49"/>
      <c r="AW200" s="49"/>
      <c r="AX200" s="118"/>
      <c r="AY200" s="49"/>
      <c r="AZ200" s="49">
        <v>0</v>
      </c>
      <c r="BA200" s="49"/>
      <c r="BB200" s="49"/>
      <c r="BC200" s="118"/>
      <c r="BD200" s="49"/>
      <c r="BE200" s="49">
        <v>0</v>
      </c>
      <c r="BF200" s="49"/>
      <c r="BG200" s="49"/>
      <c r="BH200" s="118"/>
      <c r="BI200" s="49"/>
      <c r="BJ200" s="49">
        <v>0</v>
      </c>
      <c r="BK200" s="49"/>
      <c r="BL200" s="49"/>
      <c r="BM200" s="118"/>
      <c r="BN200" s="49"/>
      <c r="BO200" s="49">
        <v>0</v>
      </c>
      <c r="BP200" s="49"/>
      <c r="BQ200" s="49"/>
      <c r="BR200" s="118"/>
      <c r="BS200" s="49"/>
      <c r="BT200" s="49">
        <v>0</v>
      </c>
      <c r="BU200" s="49"/>
      <c r="BV200" s="49"/>
      <c r="BW200" s="49"/>
      <c r="BX200" s="118"/>
      <c r="BY200" s="49"/>
      <c r="BZ200" s="49">
        <v>0</v>
      </c>
      <c r="CA200" s="49"/>
      <c r="CB200" s="49"/>
      <c r="CC200" s="118"/>
      <c r="CD200" s="49"/>
      <c r="CE200" s="49">
        <v>0</v>
      </c>
      <c r="CF200" s="49"/>
      <c r="CG200" s="49"/>
      <c r="CH200" s="118"/>
      <c r="CI200" s="49"/>
      <c r="CJ200" s="49">
        <v>0</v>
      </c>
      <c r="CK200" s="49"/>
      <c r="CL200" s="49"/>
      <c r="CM200" s="118"/>
      <c r="CN200" s="49"/>
      <c r="CO200" s="49">
        <v>0</v>
      </c>
      <c r="CP200" s="49"/>
      <c r="CQ200" s="49"/>
      <c r="CR200" s="118"/>
      <c r="CS200" s="49"/>
      <c r="CT200" s="49">
        <v>0</v>
      </c>
      <c r="CU200" s="49"/>
      <c r="CV200" s="49"/>
      <c r="CW200" s="118"/>
      <c r="CX200" s="49"/>
      <c r="CY200" s="49">
        <v>0</v>
      </c>
      <c r="CZ200" s="49"/>
      <c r="DA200" s="49"/>
      <c r="DB200" s="118"/>
      <c r="DC200" s="49"/>
      <c r="DD200" s="49">
        <v>0</v>
      </c>
      <c r="DE200" s="49"/>
      <c r="DF200" s="49"/>
      <c r="DG200" s="118"/>
      <c r="DH200" s="49"/>
      <c r="DI200" s="49">
        <v>0</v>
      </c>
      <c r="DJ200" s="49"/>
      <c r="DK200" s="49"/>
      <c r="DL200" s="118"/>
      <c r="DM200" s="49"/>
      <c r="DN200" s="49">
        <v>0</v>
      </c>
      <c r="DO200" s="49"/>
      <c r="DP200" s="49"/>
      <c r="DQ200" s="118"/>
      <c r="DR200" s="49"/>
      <c r="DS200" s="49">
        <v>0</v>
      </c>
      <c r="DT200" s="49"/>
      <c r="DU200" s="49"/>
      <c r="DV200" s="118"/>
      <c r="DW200" s="49"/>
      <c r="DX200" s="49">
        <v>0</v>
      </c>
      <c r="DY200" s="49"/>
      <c r="DZ200" s="49"/>
      <c r="EA200" s="118"/>
      <c r="EB200" s="49"/>
      <c r="EC200" s="49">
        <v>0</v>
      </c>
      <c r="ED200" s="49"/>
      <c r="EE200" s="49"/>
      <c r="EF200" s="118"/>
      <c r="EG200" s="49"/>
      <c r="EH200" s="49">
        <v>0</v>
      </c>
      <c r="EI200" s="49"/>
      <c r="EJ200" s="49"/>
      <c r="EK200" s="201"/>
      <c r="EM200" s="136"/>
    </row>
    <row r="201" spans="4:143" ht="12.75" hidden="1" customHeight="1" x14ac:dyDescent="0.3">
      <c r="D201" s="144" t="s">
        <v>512</v>
      </c>
      <c r="E201" s="400"/>
      <c r="F201" s="406"/>
      <c r="G201" s="483">
        <v>0</v>
      </c>
      <c r="H201" s="484"/>
      <c r="I201" s="56"/>
      <c r="J201" s="485"/>
      <c r="K201" s="486"/>
      <c r="L201" s="483">
        <v>0</v>
      </c>
      <c r="M201" s="484"/>
      <c r="N201" s="56"/>
      <c r="O201" s="485"/>
      <c r="P201" s="486"/>
      <c r="Q201" s="483">
        <v>0</v>
      </c>
      <c r="R201" s="484"/>
      <c r="S201" s="56"/>
      <c r="T201" s="485"/>
      <c r="U201" s="486"/>
      <c r="V201" s="483">
        <v>0</v>
      </c>
      <c r="W201" s="484"/>
      <c r="X201" s="56"/>
      <c r="Y201" s="485"/>
      <c r="Z201" s="486"/>
      <c r="AA201" s="483">
        <v>0</v>
      </c>
      <c r="AB201" s="484"/>
      <c r="AC201" s="56"/>
      <c r="AD201" s="485"/>
      <c r="AE201" s="486"/>
      <c r="AF201" s="483">
        <v>0</v>
      </c>
      <c r="AG201" s="484"/>
      <c r="AH201" s="56"/>
      <c r="AI201" s="485"/>
      <c r="AJ201" s="486"/>
      <c r="AK201" s="483">
        <v>0</v>
      </c>
      <c r="AL201" s="484"/>
      <c r="AM201" s="56"/>
      <c r="AN201" s="485"/>
      <c r="AO201" s="486"/>
      <c r="AP201" s="483">
        <v>0</v>
      </c>
      <c r="AQ201" s="484"/>
      <c r="AR201" s="56"/>
      <c r="AS201" s="485"/>
      <c r="AT201" s="486"/>
      <c r="AU201" s="483">
        <v>0</v>
      </c>
      <c r="AV201" s="484"/>
      <c r="AW201" s="56"/>
      <c r="AX201" s="485"/>
      <c r="AY201" s="486"/>
      <c r="AZ201" s="483">
        <v>0</v>
      </c>
      <c r="BA201" s="484"/>
      <c r="BB201" s="56"/>
      <c r="BC201" s="485"/>
      <c r="BD201" s="486"/>
      <c r="BE201" s="483">
        <v>0</v>
      </c>
      <c r="BF201" s="484"/>
      <c r="BG201" s="56"/>
      <c r="BH201" s="485"/>
      <c r="BI201" s="486"/>
      <c r="BJ201" s="483">
        <v>0</v>
      </c>
      <c r="BK201" s="484"/>
      <c r="BL201" s="56"/>
      <c r="BM201" s="485"/>
      <c r="BN201" s="486"/>
      <c r="BO201" s="483">
        <v>0</v>
      </c>
      <c r="BP201" s="484"/>
      <c r="BQ201" s="56"/>
      <c r="BR201" s="485"/>
      <c r="BS201" s="486"/>
      <c r="BT201" s="483">
        <v>0</v>
      </c>
      <c r="BU201" s="484"/>
      <c r="BV201" s="56"/>
      <c r="BW201" s="56"/>
      <c r="BX201" s="485"/>
      <c r="BY201" s="486"/>
      <c r="BZ201" s="483">
        <v>0</v>
      </c>
      <c r="CA201" s="484"/>
      <c r="CB201" s="56"/>
      <c r="CC201" s="485"/>
      <c r="CD201" s="486"/>
      <c r="CE201" s="483">
        <v>0</v>
      </c>
      <c r="CF201" s="484"/>
      <c r="CG201" s="56"/>
      <c r="CH201" s="485"/>
      <c r="CI201" s="486"/>
      <c r="CJ201" s="483">
        <v>0</v>
      </c>
      <c r="CK201" s="484"/>
      <c r="CL201" s="56"/>
      <c r="CM201" s="485"/>
      <c r="CN201" s="486"/>
      <c r="CO201" s="483">
        <v>0</v>
      </c>
      <c r="CP201" s="484"/>
      <c r="CQ201" s="56"/>
      <c r="CR201" s="485"/>
      <c r="CS201" s="486"/>
      <c r="CT201" s="483">
        <v>0</v>
      </c>
      <c r="CU201" s="484"/>
      <c r="CV201" s="56"/>
      <c r="CW201" s="485"/>
      <c r="CX201" s="486"/>
      <c r="CY201" s="483">
        <v>0</v>
      </c>
      <c r="CZ201" s="484"/>
      <c r="DA201" s="56"/>
      <c r="DB201" s="485"/>
      <c r="DC201" s="486"/>
      <c r="DD201" s="483">
        <v>0</v>
      </c>
      <c r="DE201" s="484"/>
      <c r="DF201" s="56"/>
      <c r="DG201" s="485"/>
      <c r="DH201" s="486"/>
      <c r="DI201" s="483">
        <v>0</v>
      </c>
      <c r="DJ201" s="484"/>
      <c r="DK201" s="56"/>
      <c r="DL201" s="485"/>
      <c r="DM201" s="486"/>
      <c r="DN201" s="483">
        <v>0</v>
      </c>
      <c r="DO201" s="484"/>
      <c r="DP201" s="56"/>
      <c r="DQ201" s="485"/>
      <c r="DR201" s="486"/>
      <c r="DS201" s="483">
        <v>0</v>
      </c>
      <c r="DT201" s="484"/>
      <c r="DU201" s="56"/>
      <c r="DV201" s="485"/>
      <c r="DW201" s="486"/>
      <c r="DX201" s="483">
        <v>0</v>
      </c>
      <c r="DY201" s="484"/>
      <c r="DZ201" s="56"/>
      <c r="EA201" s="485"/>
      <c r="EB201" s="486"/>
      <c r="EC201" s="483">
        <v>0</v>
      </c>
      <c r="ED201" s="484"/>
      <c r="EE201" s="56"/>
      <c r="EF201" s="485"/>
      <c r="EG201" s="486"/>
      <c r="EH201" s="483">
        <v>0</v>
      </c>
      <c r="EI201" s="484"/>
      <c r="EJ201" s="56"/>
      <c r="EK201" s="144"/>
    </row>
    <row r="202" spans="4:143" ht="12.75" hidden="1" customHeight="1" x14ac:dyDescent="0.3">
      <c r="D202" s="144" t="s">
        <v>513</v>
      </c>
      <c r="E202" s="400"/>
      <c r="F202" s="420"/>
      <c r="G202" s="121">
        <v>0</v>
      </c>
      <c r="H202" s="120"/>
      <c r="I202" s="56"/>
      <c r="J202" s="485"/>
      <c r="K202" s="494"/>
      <c r="L202" s="121">
        <v>0</v>
      </c>
      <c r="M202" s="120"/>
      <c r="N202" s="56"/>
      <c r="O202" s="485"/>
      <c r="P202" s="494"/>
      <c r="Q202" s="121">
        <v>0</v>
      </c>
      <c r="R202" s="120"/>
      <c r="S202" s="56"/>
      <c r="T202" s="485"/>
      <c r="U202" s="494"/>
      <c r="V202" s="121">
        <v>0</v>
      </c>
      <c r="W202" s="120"/>
      <c r="X202" s="56"/>
      <c r="Y202" s="485"/>
      <c r="Z202" s="494"/>
      <c r="AA202" s="121">
        <v>0</v>
      </c>
      <c r="AB202" s="120"/>
      <c r="AC202" s="56"/>
      <c r="AD202" s="485"/>
      <c r="AE202" s="494"/>
      <c r="AF202" s="121">
        <v>0</v>
      </c>
      <c r="AG202" s="120"/>
      <c r="AH202" s="56"/>
      <c r="AI202" s="485"/>
      <c r="AJ202" s="494"/>
      <c r="AK202" s="121">
        <v>0</v>
      </c>
      <c r="AL202" s="120"/>
      <c r="AM202" s="56"/>
      <c r="AN202" s="485"/>
      <c r="AO202" s="494"/>
      <c r="AP202" s="121">
        <v>0</v>
      </c>
      <c r="AQ202" s="120"/>
      <c r="AR202" s="56"/>
      <c r="AS202" s="485"/>
      <c r="AT202" s="494"/>
      <c r="AU202" s="121">
        <v>0</v>
      </c>
      <c r="AV202" s="120"/>
      <c r="AW202" s="56"/>
      <c r="AX202" s="485"/>
      <c r="AY202" s="494"/>
      <c r="AZ202" s="121">
        <v>0</v>
      </c>
      <c r="BA202" s="120"/>
      <c r="BB202" s="56"/>
      <c r="BC202" s="485"/>
      <c r="BD202" s="494"/>
      <c r="BE202" s="121">
        <v>0</v>
      </c>
      <c r="BF202" s="120"/>
      <c r="BG202" s="56"/>
      <c r="BH202" s="485"/>
      <c r="BI202" s="494"/>
      <c r="BJ202" s="121">
        <v>0</v>
      </c>
      <c r="BK202" s="120"/>
      <c r="BL202" s="56"/>
      <c r="BM202" s="485"/>
      <c r="BN202" s="494"/>
      <c r="BO202" s="121">
        <v>0</v>
      </c>
      <c r="BP202" s="120"/>
      <c r="BQ202" s="56"/>
      <c r="BR202" s="485"/>
      <c r="BS202" s="494"/>
      <c r="BT202" s="121">
        <v>0</v>
      </c>
      <c r="BU202" s="120"/>
      <c r="BV202" s="56"/>
      <c r="BW202" s="56"/>
      <c r="BX202" s="485"/>
      <c r="BY202" s="494"/>
      <c r="BZ202" s="121">
        <v>0</v>
      </c>
      <c r="CA202" s="120"/>
      <c r="CB202" s="56"/>
      <c r="CC202" s="485"/>
      <c r="CD202" s="494"/>
      <c r="CE202" s="121">
        <v>0</v>
      </c>
      <c r="CF202" s="120"/>
      <c r="CG202" s="56"/>
      <c r="CH202" s="485"/>
      <c r="CI202" s="494"/>
      <c r="CJ202" s="121">
        <v>0</v>
      </c>
      <c r="CK202" s="120"/>
      <c r="CL202" s="56"/>
      <c r="CM202" s="485"/>
      <c r="CN202" s="494"/>
      <c r="CO202" s="121">
        <v>0</v>
      </c>
      <c r="CP202" s="120"/>
      <c r="CQ202" s="56"/>
      <c r="CR202" s="485"/>
      <c r="CS202" s="494"/>
      <c r="CT202" s="121">
        <v>0</v>
      </c>
      <c r="CU202" s="120"/>
      <c r="CV202" s="56"/>
      <c r="CW202" s="485"/>
      <c r="CX202" s="494"/>
      <c r="CY202" s="121">
        <v>0</v>
      </c>
      <c r="CZ202" s="120"/>
      <c r="DA202" s="56"/>
      <c r="DB202" s="485"/>
      <c r="DC202" s="494"/>
      <c r="DD202" s="121">
        <v>0</v>
      </c>
      <c r="DE202" s="120"/>
      <c r="DF202" s="56"/>
      <c r="DG202" s="485"/>
      <c r="DH202" s="494"/>
      <c r="DI202" s="121">
        <v>0</v>
      </c>
      <c r="DJ202" s="120"/>
      <c r="DK202" s="56"/>
      <c r="DL202" s="485"/>
      <c r="DM202" s="494"/>
      <c r="DN202" s="121">
        <v>0</v>
      </c>
      <c r="DO202" s="120"/>
      <c r="DP202" s="56"/>
      <c r="DQ202" s="485"/>
      <c r="DR202" s="494"/>
      <c r="DS202" s="121">
        <v>0</v>
      </c>
      <c r="DT202" s="120"/>
      <c r="DU202" s="56"/>
      <c r="DV202" s="485"/>
      <c r="DW202" s="494"/>
      <c r="DX202" s="121">
        <v>0</v>
      </c>
      <c r="DY202" s="120"/>
      <c r="DZ202" s="56"/>
      <c r="EA202" s="485"/>
      <c r="EB202" s="494"/>
      <c r="EC202" s="121">
        <v>0</v>
      </c>
      <c r="ED202" s="120"/>
      <c r="EE202" s="56"/>
      <c r="EF202" s="485"/>
      <c r="EG202" s="494"/>
      <c r="EH202" s="121">
        <v>0</v>
      </c>
      <c r="EI202" s="120"/>
      <c r="EJ202" s="56"/>
      <c r="EK202" s="144"/>
    </row>
    <row r="203" spans="4:143" ht="12.75" hidden="1" customHeight="1" x14ac:dyDescent="0.3">
      <c r="D203" s="144"/>
      <c r="E203" s="400"/>
      <c r="G203" s="56"/>
      <c r="H203" s="56"/>
      <c r="I203" s="56"/>
      <c r="J203" s="485"/>
      <c r="K203" s="56"/>
      <c r="L203" s="56"/>
      <c r="M203" s="56"/>
      <c r="N203" s="56"/>
      <c r="O203" s="485"/>
      <c r="P203" s="56"/>
      <c r="Q203" s="56"/>
      <c r="R203" s="56"/>
      <c r="S203" s="56"/>
      <c r="T203" s="485"/>
      <c r="U203" s="56"/>
      <c r="V203" s="56"/>
      <c r="W203" s="56"/>
      <c r="X203" s="56"/>
      <c r="Y203" s="485"/>
      <c r="Z203" s="56"/>
      <c r="AA203" s="56"/>
      <c r="AB203" s="56"/>
      <c r="AC203" s="56"/>
      <c r="AD203" s="485"/>
      <c r="AE203" s="56"/>
      <c r="AF203" s="56"/>
      <c r="AG203" s="56"/>
      <c r="AH203" s="56"/>
      <c r="AI203" s="485"/>
      <c r="AJ203" s="56"/>
      <c r="AK203" s="56"/>
      <c r="AL203" s="56"/>
      <c r="AM203" s="56"/>
      <c r="AN203" s="485"/>
      <c r="AO203" s="56"/>
      <c r="AP203" s="56"/>
      <c r="AQ203" s="56"/>
      <c r="AR203" s="56"/>
      <c r="AS203" s="485"/>
      <c r="AT203" s="56"/>
      <c r="AU203" s="56"/>
      <c r="AV203" s="56"/>
      <c r="AW203" s="56"/>
      <c r="AX203" s="485"/>
      <c r="AY203" s="56"/>
      <c r="AZ203" s="56"/>
      <c r="BA203" s="56"/>
      <c r="BB203" s="56"/>
      <c r="BC203" s="485"/>
      <c r="BD203" s="56"/>
      <c r="BE203" s="56"/>
      <c r="BF203" s="56"/>
      <c r="BG203" s="56"/>
      <c r="BH203" s="485"/>
      <c r="BI203" s="56"/>
      <c r="BJ203" s="56"/>
      <c r="BK203" s="56"/>
      <c r="BL203" s="56"/>
      <c r="BM203" s="485"/>
      <c r="BN203" s="56"/>
      <c r="BO203" s="56"/>
      <c r="BP203" s="56"/>
      <c r="BQ203" s="56"/>
      <c r="BR203" s="485"/>
      <c r="BS203" s="56"/>
      <c r="BT203" s="56"/>
      <c r="BU203" s="56"/>
      <c r="BV203" s="56"/>
      <c r="BW203" s="56"/>
      <c r="BX203" s="485"/>
      <c r="BY203" s="56"/>
      <c r="BZ203" s="56"/>
      <c r="CA203" s="56"/>
      <c r="CB203" s="56"/>
      <c r="CC203" s="485"/>
      <c r="CD203" s="56"/>
      <c r="CE203" s="56"/>
      <c r="CF203" s="56"/>
      <c r="CG203" s="56"/>
      <c r="CH203" s="485"/>
      <c r="CI203" s="56"/>
      <c r="CJ203" s="56"/>
      <c r="CK203" s="56"/>
      <c r="CL203" s="56"/>
      <c r="CM203" s="485"/>
      <c r="CN203" s="56"/>
      <c r="CO203" s="56"/>
      <c r="CP203" s="56"/>
      <c r="CQ203" s="56"/>
      <c r="CR203" s="485"/>
      <c r="CS203" s="56"/>
      <c r="CT203" s="56"/>
      <c r="CU203" s="56"/>
      <c r="CV203" s="56"/>
      <c r="CW203" s="485"/>
      <c r="CX203" s="56"/>
      <c r="CY203" s="56"/>
      <c r="CZ203" s="56"/>
      <c r="DA203" s="56"/>
      <c r="DB203" s="485"/>
      <c r="DC203" s="56"/>
      <c r="DD203" s="56"/>
      <c r="DE203" s="56"/>
      <c r="DF203" s="56"/>
      <c r="DG203" s="485"/>
      <c r="DH203" s="56"/>
      <c r="DI203" s="56"/>
      <c r="DJ203" s="56"/>
      <c r="DK203" s="56"/>
      <c r="DL203" s="485"/>
      <c r="DM203" s="56"/>
      <c r="DN203" s="56"/>
      <c r="DO203" s="56"/>
      <c r="DP203" s="56"/>
      <c r="DQ203" s="485"/>
      <c r="DR203" s="56"/>
      <c r="DS203" s="56"/>
      <c r="DT203" s="56"/>
      <c r="DU203" s="56"/>
      <c r="DV203" s="485"/>
      <c r="DW203" s="56"/>
      <c r="DX203" s="56"/>
      <c r="DY203" s="56"/>
      <c r="DZ203" s="56"/>
      <c r="EA203" s="485"/>
      <c r="EB203" s="56"/>
      <c r="EC203" s="56"/>
      <c r="ED203" s="56"/>
      <c r="EE203" s="56"/>
      <c r="EF203" s="485"/>
      <c r="EG203" s="56"/>
      <c r="EH203" s="56"/>
      <c r="EI203" s="56"/>
      <c r="EJ203" s="56"/>
      <c r="EK203" s="144"/>
    </row>
    <row r="204" spans="4:143" ht="12.75" hidden="1" customHeight="1" x14ac:dyDescent="0.3">
      <c r="D204" s="144" t="s">
        <v>523</v>
      </c>
      <c r="E204" s="400"/>
      <c r="G204" s="56">
        <v>0</v>
      </c>
      <c r="H204" s="56"/>
      <c r="I204" s="56"/>
      <c r="J204" s="485"/>
      <c r="K204" s="56"/>
      <c r="L204" s="56">
        <v>0</v>
      </c>
      <c r="M204" s="56"/>
      <c r="N204" s="56"/>
      <c r="O204" s="485"/>
      <c r="P204" s="56"/>
      <c r="Q204" s="56">
        <v>0</v>
      </c>
      <c r="R204" s="56"/>
      <c r="S204" s="56"/>
      <c r="T204" s="485"/>
      <c r="U204" s="56"/>
      <c r="V204" s="56">
        <v>0</v>
      </c>
      <c r="W204" s="56"/>
      <c r="X204" s="56"/>
      <c r="Y204" s="485"/>
      <c r="Z204" s="56"/>
      <c r="AA204" s="56">
        <v>0</v>
      </c>
      <c r="AB204" s="56"/>
      <c r="AC204" s="56"/>
      <c r="AD204" s="485"/>
      <c r="AE204" s="56"/>
      <c r="AF204" s="56">
        <v>0</v>
      </c>
      <c r="AG204" s="56"/>
      <c r="AH204" s="56"/>
      <c r="AI204" s="485"/>
      <c r="AJ204" s="56"/>
      <c r="AK204" s="56">
        <v>0</v>
      </c>
      <c r="AL204" s="56"/>
      <c r="AM204" s="56"/>
      <c r="AN204" s="485"/>
      <c r="AO204" s="56"/>
      <c r="AP204" s="56">
        <v>0</v>
      </c>
      <c r="AQ204" s="56"/>
      <c r="AR204" s="56"/>
      <c r="AS204" s="485"/>
      <c r="AT204" s="56"/>
      <c r="AU204" s="56">
        <v>0</v>
      </c>
      <c r="AV204" s="56"/>
      <c r="AW204" s="56"/>
      <c r="AX204" s="485"/>
      <c r="AY204" s="56"/>
      <c r="AZ204" s="56">
        <v>0</v>
      </c>
      <c r="BA204" s="56"/>
      <c r="BB204" s="56"/>
      <c r="BC204" s="485"/>
      <c r="BD204" s="56"/>
      <c r="BE204" s="56">
        <v>0</v>
      </c>
      <c r="BF204" s="56"/>
      <c r="BG204" s="56"/>
      <c r="BH204" s="485"/>
      <c r="BI204" s="56"/>
      <c r="BJ204" s="56">
        <v>0</v>
      </c>
      <c r="BK204" s="56"/>
      <c r="BL204" s="56"/>
      <c r="BM204" s="485"/>
      <c r="BN204" s="56"/>
      <c r="BO204" s="56">
        <v>0</v>
      </c>
      <c r="BP204" s="56"/>
      <c r="BQ204" s="56"/>
      <c r="BR204" s="485"/>
      <c r="BS204" s="56"/>
      <c r="BT204" s="56">
        <v>0</v>
      </c>
      <c r="BU204" s="56"/>
      <c r="BV204" s="56"/>
      <c r="BW204" s="56"/>
      <c r="BX204" s="485"/>
      <c r="BY204" s="56"/>
      <c r="BZ204" s="56">
        <v>0</v>
      </c>
      <c r="CA204" s="56"/>
      <c r="CB204" s="56"/>
      <c r="CC204" s="485"/>
      <c r="CD204" s="56"/>
      <c r="CE204" s="56">
        <v>0</v>
      </c>
      <c r="CF204" s="56"/>
      <c r="CG204" s="56"/>
      <c r="CH204" s="485"/>
      <c r="CI204" s="56"/>
      <c r="CJ204" s="56">
        <v>0</v>
      </c>
      <c r="CK204" s="56"/>
      <c r="CL204" s="56"/>
      <c r="CM204" s="485"/>
      <c r="CN204" s="56"/>
      <c r="CO204" s="56">
        <v>0</v>
      </c>
      <c r="CP204" s="56"/>
      <c r="CQ204" s="56"/>
      <c r="CR204" s="485"/>
      <c r="CS204" s="56"/>
      <c r="CT204" s="56">
        <v>0</v>
      </c>
      <c r="CU204" s="56"/>
      <c r="CV204" s="56"/>
      <c r="CW204" s="485"/>
      <c r="CX204" s="56"/>
      <c r="CY204" s="56">
        <v>0</v>
      </c>
      <c r="CZ204" s="56"/>
      <c r="DA204" s="56"/>
      <c r="DB204" s="485"/>
      <c r="DC204" s="56"/>
      <c r="DD204" s="56">
        <v>0</v>
      </c>
      <c r="DE204" s="56"/>
      <c r="DF204" s="56"/>
      <c r="DG204" s="485"/>
      <c r="DH204" s="56"/>
      <c r="DI204" s="56">
        <v>0</v>
      </c>
      <c r="DJ204" s="56"/>
      <c r="DK204" s="56"/>
      <c r="DL204" s="485"/>
      <c r="DM204" s="56"/>
      <c r="DN204" s="56">
        <v>0</v>
      </c>
      <c r="DO204" s="56"/>
      <c r="DP204" s="56"/>
      <c r="DQ204" s="485"/>
      <c r="DR204" s="56"/>
      <c r="DS204" s="56">
        <v>0</v>
      </c>
      <c r="DT204" s="56"/>
      <c r="DU204" s="56"/>
      <c r="DV204" s="485"/>
      <c r="DW204" s="56"/>
      <c r="DX204" s="56">
        <v>0</v>
      </c>
      <c r="DY204" s="56"/>
      <c r="DZ204" s="56"/>
      <c r="EA204" s="485"/>
      <c r="EB204" s="56"/>
      <c r="EC204" s="56">
        <v>0</v>
      </c>
      <c r="ED204" s="56"/>
      <c r="EE204" s="56"/>
      <c r="EF204" s="485"/>
      <c r="EG204" s="56"/>
      <c r="EH204" s="56">
        <v>0</v>
      </c>
      <c r="EI204" s="56"/>
      <c r="EJ204" s="56"/>
      <c r="EK204" s="144"/>
    </row>
    <row r="205" spans="4:143" ht="12.75" hidden="1" customHeight="1" x14ac:dyDescent="0.3">
      <c r="D205" s="144" t="s">
        <v>512</v>
      </c>
      <c r="E205" s="400"/>
      <c r="F205" s="406"/>
      <c r="G205" s="483">
        <v>0</v>
      </c>
      <c r="H205" s="484"/>
      <c r="I205" s="56"/>
      <c r="J205" s="485"/>
      <c r="K205" s="486"/>
      <c r="L205" s="483">
        <v>0</v>
      </c>
      <c r="M205" s="484"/>
      <c r="N205" s="56"/>
      <c r="O205" s="485"/>
      <c r="P205" s="486"/>
      <c r="Q205" s="483">
        <v>0</v>
      </c>
      <c r="R205" s="484"/>
      <c r="S205" s="56"/>
      <c r="T205" s="485"/>
      <c r="U205" s="486"/>
      <c r="V205" s="483">
        <v>0</v>
      </c>
      <c r="W205" s="484"/>
      <c r="X205" s="56"/>
      <c r="Y205" s="485"/>
      <c r="Z205" s="486"/>
      <c r="AA205" s="483">
        <v>0</v>
      </c>
      <c r="AB205" s="484"/>
      <c r="AC205" s="56"/>
      <c r="AD205" s="485"/>
      <c r="AE205" s="486"/>
      <c r="AF205" s="483">
        <v>0</v>
      </c>
      <c r="AG205" s="484"/>
      <c r="AH205" s="56"/>
      <c r="AI205" s="485"/>
      <c r="AJ205" s="486"/>
      <c r="AK205" s="483">
        <v>0</v>
      </c>
      <c r="AL205" s="484"/>
      <c r="AM205" s="56"/>
      <c r="AN205" s="485"/>
      <c r="AO205" s="486"/>
      <c r="AP205" s="483">
        <v>0</v>
      </c>
      <c r="AQ205" s="484"/>
      <c r="AR205" s="56"/>
      <c r="AS205" s="485"/>
      <c r="AT205" s="486"/>
      <c r="AU205" s="483">
        <v>0</v>
      </c>
      <c r="AV205" s="484"/>
      <c r="AW205" s="56"/>
      <c r="AX205" s="485"/>
      <c r="AY205" s="486"/>
      <c r="AZ205" s="483">
        <v>0</v>
      </c>
      <c r="BA205" s="484"/>
      <c r="BB205" s="56"/>
      <c r="BC205" s="485"/>
      <c r="BD205" s="486"/>
      <c r="BE205" s="483">
        <v>0</v>
      </c>
      <c r="BF205" s="484"/>
      <c r="BG205" s="56"/>
      <c r="BH205" s="485"/>
      <c r="BI205" s="486"/>
      <c r="BJ205" s="483">
        <v>0</v>
      </c>
      <c r="BK205" s="484"/>
      <c r="BL205" s="56"/>
      <c r="BM205" s="485"/>
      <c r="BN205" s="486"/>
      <c r="BO205" s="483">
        <v>0</v>
      </c>
      <c r="BP205" s="484"/>
      <c r="BQ205" s="56"/>
      <c r="BR205" s="485"/>
      <c r="BS205" s="486"/>
      <c r="BT205" s="483">
        <v>0</v>
      </c>
      <c r="BU205" s="484"/>
      <c r="BV205" s="56"/>
      <c r="BW205" s="56"/>
      <c r="BX205" s="485"/>
      <c r="BY205" s="486"/>
      <c r="BZ205" s="483">
        <v>0</v>
      </c>
      <c r="CA205" s="484"/>
      <c r="CB205" s="56"/>
      <c r="CC205" s="485"/>
      <c r="CD205" s="486"/>
      <c r="CE205" s="483">
        <v>0</v>
      </c>
      <c r="CF205" s="484"/>
      <c r="CG205" s="56"/>
      <c r="CH205" s="485"/>
      <c r="CI205" s="486"/>
      <c r="CJ205" s="483">
        <v>0</v>
      </c>
      <c r="CK205" s="484"/>
      <c r="CL205" s="56"/>
      <c r="CM205" s="485"/>
      <c r="CN205" s="486"/>
      <c r="CO205" s="483">
        <v>0</v>
      </c>
      <c r="CP205" s="484"/>
      <c r="CQ205" s="56"/>
      <c r="CR205" s="485"/>
      <c r="CS205" s="486"/>
      <c r="CT205" s="483">
        <v>0</v>
      </c>
      <c r="CU205" s="484"/>
      <c r="CV205" s="56"/>
      <c r="CW205" s="485"/>
      <c r="CX205" s="486"/>
      <c r="CY205" s="483">
        <v>0</v>
      </c>
      <c r="CZ205" s="484"/>
      <c r="DA205" s="56"/>
      <c r="DB205" s="485"/>
      <c r="DC205" s="486"/>
      <c r="DD205" s="483">
        <v>0</v>
      </c>
      <c r="DE205" s="484"/>
      <c r="DF205" s="56"/>
      <c r="DG205" s="485"/>
      <c r="DH205" s="486"/>
      <c r="DI205" s="483">
        <v>0</v>
      </c>
      <c r="DJ205" s="484"/>
      <c r="DK205" s="56"/>
      <c r="DL205" s="485"/>
      <c r="DM205" s="486"/>
      <c r="DN205" s="483">
        <v>0</v>
      </c>
      <c r="DO205" s="484"/>
      <c r="DP205" s="56"/>
      <c r="DQ205" s="485"/>
      <c r="DR205" s="486"/>
      <c r="DS205" s="483">
        <v>0</v>
      </c>
      <c r="DT205" s="484"/>
      <c r="DU205" s="56"/>
      <c r="DV205" s="485"/>
      <c r="DW205" s="486"/>
      <c r="DX205" s="483">
        <v>0</v>
      </c>
      <c r="DY205" s="484"/>
      <c r="DZ205" s="56"/>
      <c r="EA205" s="485"/>
      <c r="EB205" s="486"/>
      <c r="EC205" s="483">
        <v>0</v>
      </c>
      <c r="ED205" s="484"/>
      <c r="EE205" s="56"/>
      <c r="EF205" s="485"/>
      <c r="EG205" s="486"/>
      <c r="EH205" s="483">
        <v>0</v>
      </c>
      <c r="EI205" s="484"/>
      <c r="EJ205" s="56"/>
      <c r="EK205" s="144"/>
    </row>
    <row r="206" spans="4:143" ht="12.75" hidden="1" customHeight="1" x14ac:dyDescent="0.3">
      <c r="D206" s="144" t="s">
        <v>513</v>
      </c>
      <c r="E206" s="400"/>
      <c r="F206" s="420"/>
      <c r="G206" s="121">
        <v>0</v>
      </c>
      <c r="H206" s="120"/>
      <c r="I206" s="56"/>
      <c r="J206" s="485"/>
      <c r="K206" s="494"/>
      <c r="L206" s="121">
        <v>0</v>
      </c>
      <c r="M206" s="120"/>
      <c r="N206" s="56"/>
      <c r="O206" s="485"/>
      <c r="P206" s="494"/>
      <c r="Q206" s="121">
        <v>0</v>
      </c>
      <c r="R206" s="120"/>
      <c r="S206" s="56"/>
      <c r="T206" s="485"/>
      <c r="U206" s="494"/>
      <c r="V206" s="121">
        <v>0</v>
      </c>
      <c r="W206" s="120"/>
      <c r="X206" s="56"/>
      <c r="Y206" s="485"/>
      <c r="Z206" s="494"/>
      <c r="AA206" s="121">
        <v>0</v>
      </c>
      <c r="AB206" s="120"/>
      <c r="AC206" s="56"/>
      <c r="AD206" s="485"/>
      <c r="AE206" s="494"/>
      <c r="AF206" s="121">
        <v>0</v>
      </c>
      <c r="AG206" s="120"/>
      <c r="AH206" s="56"/>
      <c r="AI206" s="485"/>
      <c r="AJ206" s="494"/>
      <c r="AK206" s="121">
        <v>0</v>
      </c>
      <c r="AL206" s="120"/>
      <c r="AM206" s="56"/>
      <c r="AN206" s="485"/>
      <c r="AO206" s="494"/>
      <c r="AP206" s="121">
        <v>0</v>
      </c>
      <c r="AQ206" s="120"/>
      <c r="AR206" s="56"/>
      <c r="AS206" s="485"/>
      <c r="AT206" s="494"/>
      <c r="AU206" s="121">
        <v>0</v>
      </c>
      <c r="AV206" s="120"/>
      <c r="AW206" s="56"/>
      <c r="AX206" s="485"/>
      <c r="AY206" s="494"/>
      <c r="AZ206" s="121">
        <v>0</v>
      </c>
      <c r="BA206" s="120"/>
      <c r="BB206" s="56"/>
      <c r="BC206" s="485"/>
      <c r="BD206" s="494"/>
      <c r="BE206" s="121">
        <v>0</v>
      </c>
      <c r="BF206" s="120"/>
      <c r="BG206" s="56"/>
      <c r="BH206" s="485"/>
      <c r="BI206" s="494"/>
      <c r="BJ206" s="121">
        <v>0</v>
      </c>
      <c r="BK206" s="120"/>
      <c r="BL206" s="56"/>
      <c r="BM206" s="485"/>
      <c r="BN206" s="494"/>
      <c r="BO206" s="121">
        <v>0</v>
      </c>
      <c r="BP206" s="120"/>
      <c r="BQ206" s="56"/>
      <c r="BR206" s="485"/>
      <c r="BS206" s="494"/>
      <c r="BT206" s="121">
        <v>0</v>
      </c>
      <c r="BU206" s="120"/>
      <c r="BV206" s="56"/>
      <c r="BW206" s="56"/>
      <c r="BX206" s="485"/>
      <c r="BY206" s="494"/>
      <c r="BZ206" s="121">
        <v>0</v>
      </c>
      <c r="CA206" s="120"/>
      <c r="CB206" s="56"/>
      <c r="CC206" s="485"/>
      <c r="CD206" s="494"/>
      <c r="CE206" s="121">
        <v>0</v>
      </c>
      <c r="CF206" s="120"/>
      <c r="CG206" s="56"/>
      <c r="CH206" s="485"/>
      <c r="CI206" s="494"/>
      <c r="CJ206" s="121">
        <v>0</v>
      </c>
      <c r="CK206" s="120"/>
      <c r="CL206" s="56"/>
      <c r="CM206" s="485"/>
      <c r="CN206" s="494"/>
      <c r="CO206" s="121">
        <v>0</v>
      </c>
      <c r="CP206" s="120"/>
      <c r="CQ206" s="56"/>
      <c r="CR206" s="485"/>
      <c r="CS206" s="494"/>
      <c r="CT206" s="121">
        <v>0</v>
      </c>
      <c r="CU206" s="120"/>
      <c r="CV206" s="56"/>
      <c r="CW206" s="485"/>
      <c r="CX206" s="494"/>
      <c r="CY206" s="121">
        <v>0</v>
      </c>
      <c r="CZ206" s="120"/>
      <c r="DA206" s="56"/>
      <c r="DB206" s="485"/>
      <c r="DC206" s="494"/>
      <c r="DD206" s="121">
        <v>0</v>
      </c>
      <c r="DE206" s="120"/>
      <c r="DF206" s="56"/>
      <c r="DG206" s="485"/>
      <c r="DH206" s="494"/>
      <c r="DI206" s="121">
        <v>0</v>
      </c>
      <c r="DJ206" s="120"/>
      <c r="DK206" s="56"/>
      <c r="DL206" s="485"/>
      <c r="DM206" s="494"/>
      <c r="DN206" s="121">
        <v>0</v>
      </c>
      <c r="DO206" s="120"/>
      <c r="DP206" s="56"/>
      <c r="DQ206" s="485"/>
      <c r="DR206" s="494"/>
      <c r="DS206" s="121">
        <v>0</v>
      </c>
      <c r="DT206" s="120"/>
      <c r="DU206" s="56"/>
      <c r="DV206" s="485"/>
      <c r="DW206" s="494"/>
      <c r="DX206" s="121">
        <v>0</v>
      </c>
      <c r="DY206" s="120"/>
      <c r="DZ206" s="56"/>
      <c r="EA206" s="485"/>
      <c r="EB206" s="494"/>
      <c r="EC206" s="121">
        <v>0</v>
      </c>
      <c r="ED206" s="120"/>
      <c r="EE206" s="56"/>
      <c r="EF206" s="485"/>
      <c r="EG206" s="494"/>
      <c r="EH206" s="121">
        <v>0</v>
      </c>
      <c r="EI206" s="120"/>
      <c r="EJ206" s="56"/>
      <c r="EK206" s="144"/>
    </row>
    <row r="207" spans="4:143" ht="12.75" hidden="1" customHeight="1" x14ac:dyDescent="0.3">
      <c r="D207" s="144"/>
      <c r="E207" s="400"/>
      <c r="G207" s="56"/>
      <c r="H207" s="56"/>
      <c r="I207" s="56"/>
      <c r="J207" s="485"/>
      <c r="K207" s="56"/>
      <c r="L207" s="56"/>
      <c r="M207" s="56"/>
      <c r="N207" s="56"/>
      <c r="O207" s="485"/>
      <c r="P207" s="56"/>
      <c r="Q207" s="56"/>
      <c r="R207" s="56"/>
      <c r="S207" s="56"/>
      <c r="T207" s="485"/>
      <c r="U207" s="56"/>
      <c r="V207" s="56"/>
      <c r="W207" s="56"/>
      <c r="X207" s="56"/>
      <c r="Y207" s="485"/>
      <c r="Z207" s="56"/>
      <c r="AA207" s="56"/>
      <c r="AB207" s="56"/>
      <c r="AC207" s="56"/>
      <c r="AD207" s="485"/>
      <c r="AE207" s="56"/>
      <c r="AF207" s="56"/>
      <c r="AG207" s="56"/>
      <c r="AH207" s="56"/>
      <c r="AI207" s="485"/>
      <c r="AJ207" s="56"/>
      <c r="AK207" s="56"/>
      <c r="AL207" s="56"/>
      <c r="AM207" s="56"/>
      <c r="AN207" s="485"/>
      <c r="AO207" s="56"/>
      <c r="AP207" s="56"/>
      <c r="AQ207" s="56"/>
      <c r="AR207" s="56"/>
      <c r="AS207" s="485"/>
      <c r="AT207" s="56"/>
      <c r="AU207" s="56"/>
      <c r="AV207" s="56"/>
      <c r="AW207" s="56"/>
      <c r="AX207" s="485"/>
      <c r="AY207" s="56"/>
      <c r="AZ207" s="56"/>
      <c r="BA207" s="56"/>
      <c r="BB207" s="56"/>
      <c r="BC207" s="485"/>
      <c r="BD207" s="56"/>
      <c r="BE207" s="56"/>
      <c r="BF207" s="56"/>
      <c r="BG207" s="56"/>
      <c r="BH207" s="485"/>
      <c r="BI207" s="56"/>
      <c r="BJ207" s="56"/>
      <c r="BK207" s="56"/>
      <c r="BL207" s="56"/>
      <c r="BM207" s="485"/>
      <c r="BN207" s="56"/>
      <c r="BO207" s="56"/>
      <c r="BP207" s="56"/>
      <c r="BQ207" s="56"/>
      <c r="BR207" s="485"/>
      <c r="BS207" s="56"/>
      <c r="BT207" s="56"/>
      <c r="BU207" s="56"/>
      <c r="BV207" s="56"/>
      <c r="BW207" s="56"/>
      <c r="BX207" s="485"/>
      <c r="BY207" s="56"/>
      <c r="BZ207" s="56"/>
      <c r="CA207" s="56"/>
      <c r="CB207" s="56"/>
      <c r="CC207" s="485"/>
      <c r="CD207" s="56"/>
      <c r="CE207" s="56"/>
      <c r="CF207" s="56"/>
      <c r="CG207" s="56"/>
      <c r="CH207" s="485"/>
      <c r="CI207" s="56"/>
      <c r="CJ207" s="56"/>
      <c r="CK207" s="56"/>
      <c r="CL207" s="56"/>
      <c r="CM207" s="485"/>
      <c r="CN207" s="56"/>
      <c r="CO207" s="56"/>
      <c r="CP207" s="56"/>
      <c r="CQ207" s="56"/>
      <c r="CR207" s="485"/>
      <c r="CS207" s="56"/>
      <c r="CT207" s="56"/>
      <c r="CU207" s="56"/>
      <c r="CV207" s="56"/>
      <c r="CW207" s="485"/>
      <c r="CX207" s="56"/>
      <c r="CY207" s="56"/>
      <c r="CZ207" s="56"/>
      <c r="DA207" s="56"/>
      <c r="DB207" s="485"/>
      <c r="DC207" s="56"/>
      <c r="DD207" s="56"/>
      <c r="DE207" s="56"/>
      <c r="DF207" s="56"/>
      <c r="DG207" s="485"/>
      <c r="DH207" s="56"/>
      <c r="DI207" s="56"/>
      <c r="DJ207" s="56"/>
      <c r="DK207" s="56"/>
      <c r="DL207" s="485"/>
      <c r="DM207" s="56"/>
      <c r="DN207" s="56"/>
      <c r="DO207" s="56"/>
      <c r="DP207" s="56"/>
      <c r="DQ207" s="485"/>
      <c r="DR207" s="56"/>
      <c r="DS207" s="56"/>
      <c r="DT207" s="56"/>
      <c r="DU207" s="56"/>
      <c r="DV207" s="485"/>
      <c r="DW207" s="56"/>
      <c r="DX207" s="56"/>
      <c r="DY207" s="56"/>
      <c r="DZ207" s="56"/>
      <c r="EA207" s="485"/>
      <c r="EB207" s="56"/>
      <c r="EC207" s="56"/>
      <c r="ED207" s="56"/>
      <c r="EE207" s="56"/>
      <c r="EF207" s="485"/>
      <c r="EG207" s="56"/>
      <c r="EH207" s="56"/>
      <c r="EI207" s="56"/>
      <c r="EJ207" s="56"/>
      <c r="EK207" s="144"/>
    </row>
    <row r="208" spans="4:143" ht="12.75" hidden="1" customHeight="1" x14ac:dyDescent="0.3">
      <c r="D208" s="144" t="s">
        <v>524</v>
      </c>
      <c r="E208" s="400"/>
      <c r="G208" s="56">
        <v>0</v>
      </c>
      <c r="H208" s="56"/>
      <c r="I208" s="56"/>
      <c r="J208" s="485"/>
      <c r="K208" s="56"/>
      <c r="L208" s="56">
        <v>0</v>
      </c>
      <c r="M208" s="56"/>
      <c r="N208" s="56"/>
      <c r="O208" s="485"/>
      <c r="P208" s="56"/>
      <c r="Q208" s="56">
        <v>0</v>
      </c>
      <c r="R208" s="56"/>
      <c r="S208" s="56"/>
      <c r="T208" s="485"/>
      <c r="U208" s="56"/>
      <c r="V208" s="56">
        <v>0</v>
      </c>
      <c r="W208" s="56"/>
      <c r="X208" s="56"/>
      <c r="Y208" s="485"/>
      <c r="Z208" s="56"/>
      <c r="AA208" s="56">
        <v>0</v>
      </c>
      <c r="AB208" s="56"/>
      <c r="AC208" s="56"/>
      <c r="AD208" s="485"/>
      <c r="AE208" s="56"/>
      <c r="AF208" s="56">
        <v>0</v>
      </c>
      <c r="AG208" s="56"/>
      <c r="AH208" s="56"/>
      <c r="AI208" s="485"/>
      <c r="AJ208" s="56"/>
      <c r="AK208" s="56">
        <v>0</v>
      </c>
      <c r="AL208" s="56"/>
      <c r="AM208" s="56"/>
      <c r="AN208" s="485"/>
      <c r="AO208" s="56"/>
      <c r="AP208" s="56">
        <v>0</v>
      </c>
      <c r="AQ208" s="56"/>
      <c r="AR208" s="56"/>
      <c r="AS208" s="485"/>
      <c r="AT208" s="56"/>
      <c r="AU208" s="56">
        <v>0</v>
      </c>
      <c r="AV208" s="56"/>
      <c r="AW208" s="56"/>
      <c r="AX208" s="485"/>
      <c r="AY208" s="56"/>
      <c r="AZ208" s="56">
        <v>0</v>
      </c>
      <c r="BA208" s="56"/>
      <c r="BB208" s="56"/>
      <c r="BC208" s="485"/>
      <c r="BD208" s="56"/>
      <c r="BE208" s="56">
        <v>0</v>
      </c>
      <c r="BF208" s="56"/>
      <c r="BG208" s="56"/>
      <c r="BH208" s="485"/>
      <c r="BI208" s="56"/>
      <c r="BJ208" s="56">
        <v>0</v>
      </c>
      <c r="BK208" s="56"/>
      <c r="BL208" s="56"/>
      <c r="BM208" s="485"/>
      <c r="BN208" s="56"/>
      <c r="BO208" s="56">
        <v>0</v>
      </c>
      <c r="BP208" s="56"/>
      <c r="BQ208" s="56"/>
      <c r="BR208" s="485"/>
      <c r="BS208" s="56"/>
      <c r="BT208" s="56">
        <v>0</v>
      </c>
      <c r="BU208" s="56"/>
      <c r="BV208" s="56"/>
      <c r="BW208" s="56"/>
      <c r="BX208" s="485"/>
      <c r="BY208" s="56"/>
      <c r="BZ208" s="56">
        <v>0</v>
      </c>
      <c r="CA208" s="56"/>
      <c r="CB208" s="56"/>
      <c r="CC208" s="485"/>
      <c r="CD208" s="56"/>
      <c r="CE208" s="56">
        <v>0</v>
      </c>
      <c r="CF208" s="56"/>
      <c r="CG208" s="56"/>
      <c r="CH208" s="485"/>
      <c r="CI208" s="56"/>
      <c r="CJ208" s="56">
        <v>0</v>
      </c>
      <c r="CK208" s="56"/>
      <c r="CL208" s="56"/>
      <c r="CM208" s="485"/>
      <c r="CN208" s="56"/>
      <c r="CO208" s="56">
        <v>0</v>
      </c>
      <c r="CP208" s="56"/>
      <c r="CQ208" s="56"/>
      <c r="CR208" s="485"/>
      <c r="CS208" s="56"/>
      <c r="CT208" s="56">
        <v>0</v>
      </c>
      <c r="CU208" s="56"/>
      <c r="CV208" s="56"/>
      <c r="CW208" s="485"/>
      <c r="CX208" s="56"/>
      <c r="CY208" s="56">
        <v>0</v>
      </c>
      <c r="CZ208" s="56"/>
      <c r="DA208" s="56"/>
      <c r="DB208" s="485"/>
      <c r="DC208" s="56"/>
      <c r="DD208" s="56">
        <v>0</v>
      </c>
      <c r="DE208" s="56"/>
      <c r="DF208" s="56"/>
      <c r="DG208" s="485"/>
      <c r="DH208" s="56"/>
      <c r="DI208" s="56">
        <v>0</v>
      </c>
      <c r="DJ208" s="56"/>
      <c r="DK208" s="56"/>
      <c r="DL208" s="485"/>
      <c r="DM208" s="56"/>
      <c r="DN208" s="56">
        <v>0</v>
      </c>
      <c r="DO208" s="56"/>
      <c r="DP208" s="56"/>
      <c r="DQ208" s="485"/>
      <c r="DR208" s="56"/>
      <c r="DS208" s="56">
        <v>0</v>
      </c>
      <c r="DT208" s="56"/>
      <c r="DU208" s="56"/>
      <c r="DV208" s="485"/>
      <c r="DW208" s="56"/>
      <c r="DX208" s="56">
        <v>0</v>
      </c>
      <c r="DY208" s="56"/>
      <c r="DZ208" s="56"/>
      <c r="EA208" s="485"/>
      <c r="EB208" s="56"/>
      <c r="EC208" s="56">
        <v>0</v>
      </c>
      <c r="ED208" s="56"/>
      <c r="EE208" s="56"/>
      <c r="EF208" s="485"/>
      <c r="EG208" s="56"/>
      <c r="EH208" s="56">
        <v>0</v>
      </c>
      <c r="EI208" s="56"/>
      <c r="EJ208" s="56"/>
      <c r="EK208" s="144"/>
    </row>
    <row r="209" spans="4:143" ht="12" hidden="1" customHeight="1" x14ac:dyDescent="0.3">
      <c r="D209" s="144" t="s">
        <v>512</v>
      </c>
      <c r="E209" s="400"/>
      <c r="F209" s="406"/>
      <c r="G209" s="483">
        <v>0</v>
      </c>
      <c r="H209" s="484"/>
      <c r="I209" s="56"/>
      <c r="J209" s="485"/>
      <c r="K209" s="486"/>
      <c r="L209" s="483">
        <v>0</v>
      </c>
      <c r="M209" s="484"/>
      <c r="N209" s="56"/>
      <c r="O209" s="485"/>
      <c r="P209" s="486"/>
      <c r="Q209" s="483">
        <v>0</v>
      </c>
      <c r="R209" s="484"/>
      <c r="S209" s="56"/>
      <c r="T209" s="485"/>
      <c r="U209" s="486"/>
      <c r="V209" s="483">
        <v>0</v>
      </c>
      <c r="W209" s="484"/>
      <c r="X209" s="56"/>
      <c r="Y209" s="485"/>
      <c r="Z209" s="486"/>
      <c r="AA209" s="483">
        <v>0</v>
      </c>
      <c r="AB209" s="484"/>
      <c r="AC209" s="56"/>
      <c r="AD209" s="485"/>
      <c r="AE209" s="486"/>
      <c r="AF209" s="483">
        <v>0</v>
      </c>
      <c r="AG209" s="484"/>
      <c r="AH209" s="56"/>
      <c r="AI209" s="485"/>
      <c r="AJ209" s="486"/>
      <c r="AK209" s="483">
        <v>0</v>
      </c>
      <c r="AL209" s="484"/>
      <c r="AM209" s="56"/>
      <c r="AN209" s="485"/>
      <c r="AO209" s="486"/>
      <c r="AP209" s="483">
        <v>0</v>
      </c>
      <c r="AQ209" s="484"/>
      <c r="AR209" s="56"/>
      <c r="AS209" s="485"/>
      <c r="AT209" s="486"/>
      <c r="AU209" s="483">
        <v>0</v>
      </c>
      <c r="AV209" s="484"/>
      <c r="AW209" s="56"/>
      <c r="AX209" s="485"/>
      <c r="AY209" s="486"/>
      <c r="AZ209" s="483">
        <v>0</v>
      </c>
      <c r="BA209" s="484"/>
      <c r="BB209" s="56"/>
      <c r="BC209" s="485"/>
      <c r="BD209" s="486"/>
      <c r="BE209" s="483">
        <v>0</v>
      </c>
      <c r="BF209" s="484"/>
      <c r="BG209" s="56"/>
      <c r="BH209" s="485"/>
      <c r="BI209" s="486"/>
      <c r="BJ209" s="483">
        <v>0</v>
      </c>
      <c r="BK209" s="484"/>
      <c r="BL209" s="56"/>
      <c r="BM209" s="485"/>
      <c r="BN209" s="486"/>
      <c r="BO209" s="483">
        <v>0</v>
      </c>
      <c r="BP209" s="484"/>
      <c r="BQ209" s="56"/>
      <c r="BR209" s="485"/>
      <c r="BS209" s="486"/>
      <c r="BT209" s="483">
        <v>0</v>
      </c>
      <c r="BU209" s="484"/>
      <c r="BV209" s="56"/>
      <c r="BW209" s="56"/>
      <c r="BX209" s="485"/>
      <c r="BY209" s="486"/>
      <c r="BZ209" s="483">
        <v>0</v>
      </c>
      <c r="CA209" s="484"/>
      <c r="CB209" s="56"/>
      <c r="CC209" s="485"/>
      <c r="CD209" s="486"/>
      <c r="CE209" s="483">
        <v>0</v>
      </c>
      <c r="CF209" s="484"/>
      <c r="CG209" s="56"/>
      <c r="CH209" s="485"/>
      <c r="CI209" s="486"/>
      <c r="CJ209" s="483">
        <v>0</v>
      </c>
      <c r="CK209" s="484"/>
      <c r="CL209" s="56"/>
      <c r="CM209" s="485"/>
      <c r="CN209" s="486"/>
      <c r="CO209" s="483">
        <v>0</v>
      </c>
      <c r="CP209" s="484"/>
      <c r="CQ209" s="56"/>
      <c r="CR209" s="485"/>
      <c r="CS209" s="486"/>
      <c r="CT209" s="483">
        <v>0</v>
      </c>
      <c r="CU209" s="484"/>
      <c r="CV209" s="56"/>
      <c r="CW209" s="485"/>
      <c r="CX209" s="486"/>
      <c r="CY209" s="483">
        <v>0</v>
      </c>
      <c r="CZ209" s="484"/>
      <c r="DA209" s="56"/>
      <c r="DB209" s="485"/>
      <c r="DC209" s="486"/>
      <c r="DD209" s="483">
        <v>0</v>
      </c>
      <c r="DE209" s="484"/>
      <c r="DF209" s="56"/>
      <c r="DG209" s="485"/>
      <c r="DH209" s="486"/>
      <c r="DI209" s="483">
        <v>0</v>
      </c>
      <c r="DJ209" s="484"/>
      <c r="DK209" s="56"/>
      <c r="DL209" s="485"/>
      <c r="DM209" s="486"/>
      <c r="DN209" s="483">
        <v>0</v>
      </c>
      <c r="DO209" s="484"/>
      <c r="DP209" s="56"/>
      <c r="DQ209" s="485"/>
      <c r="DR209" s="486"/>
      <c r="DS209" s="483">
        <v>0</v>
      </c>
      <c r="DT209" s="484"/>
      <c r="DU209" s="56"/>
      <c r="DV209" s="485"/>
      <c r="DW209" s="486"/>
      <c r="DX209" s="483">
        <v>0</v>
      </c>
      <c r="DY209" s="484"/>
      <c r="DZ209" s="56"/>
      <c r="EA209" s="485"/>
      <c r="EB209" s="486"/>
      <c r="EC209" s="483">
        <v>0</v>
      </c>
      <c r="ED209" s="484"/>
      <c r="EE209" s="56"/>
      <c r="EF209" s="485"/>
      <c r="EG209" s="486"/>
      <c r="EH209" s="483">
        <v>0</v>
      </c>
      <c r="EI209" s="484"/>
      <c r="EJ209" s="56"/>
      <c r="EK209" s="144"/>
    </row>
    <row r="210" spans="4:143" ht="12.75" hidden="1" customHeight="1" x14ac:dyDescent="0.3">
      <c r="D210" s="144" t="s">
        <v>513</v>
      </c>
      <c r="E210" s="400"/>
      <c r="F210" s="420"/>
      <c r="G210" s="121">
        <v>0</v>
      </c>
      <c r="H210" s="120"/>
      <c r="I210" s="56"/>
      <c r="J210" s="485"/>
      <c r="K210" s="494"/>
      <c r="L210" s="121">
        <v>0</v>
      </c>
      <c r="M210" s="120"/>
      <c r="N210" s="56"/>
      <c r="O210" s="485"/>
      <c r="P210" s="494"/>
      <c r="Q210" s="121">
        <v>0</v>
      </c>
      <c r="R210" s="120"/>
      <c r="S210" s="56"/>
      <c r="T210" s="485"/>
      <c r="U210" s="494"/>
      <c r="V210" s="121">
        <v>0</v>
      </c>
      <c r="W210" s="120"/>
      <c r="X210" s="56"/>
      <c r="Y210" s="485"/>
      <c r="Z210" s="494"/>
      <c r="AA210" s="121">
        <v>0</v>
      </c>
      <c r="AB210" s="120"/>
      <c r="AC210" s="56"/>
      <c r="AD210" s="485"/>
      <c r="AE210" s="494"/>
      <c r="AF210" s="121">
        <v>0</v>
      </c>
      <c r="AG210" s="120"/>
      <c r="AH210" s="56"/>
      <c r="AI210" s="485"/>
      <c r="AJ210" s="494"/>
      <c r="AK210" s="121">
        <v>0</v>
      </c>
      <c r="AL210" s="120"/>
      <c r="AM210" s="56"/>
      <c r="AN210" s="485"/>
      <c r="AO210" s="494"/>
      <c r="AP210" s="121">
        <v>0</v>
      </c>
      <c r="AQ210" s="120"/>
      <c r="AR210" s="56"/>
      <c r="AS210" s="485"/>
      <c r="AT210" s="494"/>
      <c r="AU210" s="121">
        <v>0</v>
      </c>
      <c r="AV210" s="120"/>
      <c r="AW210" s="56"/>
      <c r="AX210" s="485"/>
      <c r="AY210" s="494"/>
      <c r="AZ210" s="121">
        <v>0</v>
      </c>
      <c r="BA210" s="120"/>
      <c r="BB210" s="56"/>
      <c r="BC210" s="485"/>
      <c r="BD210" s="494"/>
      <c r="BE210" s="121">
        <v>0</v>
      </c>
      <c r="BF210" s="120"/>
      <c r="BG210" s="56"/>
      <c r="BH210" s="485"/>
      <c r="BI210" s="494"/>
      <c r="BJ210" s="121">
        <v>0</v>
      </c>
      <c r="BK210" s="120"/>
      <c r="BL210" s="56"/>
      <c r="BM210" s="485"/>
      <c r="BN210" s="494"/>
      <c r="BO210" s="121">
        <v>0</v>
      </c>
      <c r="BP210" s="120"/>
      <c r="BQ210" s="56"/>
      <c r="BR210" s="485"/>
      <c r="BS210" s="494"/>
      <c r="BT210" s="121">
        <v>0</v>
      </c>
      <c r="BU210" s="120"/>
      <c r="BV210" s="56"/>
      <c r="BW210" s="56"/>
      <c r="BX210" s="485"/>
      <c r="BY210" s="494"/>
      <c r="BZ210" s="121">
        <v>0</v>
      </c>
      <c r="CA210" s="120"/>
      <c r="CB210" s="56"/>
      <c r="CC210" s="485"/>
      <c r="CD210" s="494"/>
      <c r="CE210" s="121">
        <v>0</v>
      </c>
      <c r="CF210" s="120"/>
      <c r="CG210" s="56"/>
      <c r="CH210" s="485"/>
      <c r="CI210" s="494"/>
      <c r="CJ210" s="121">
        <v>0</v>
      </c>
      <c r="CK210" s="120"/>
      <c r="CL210" s="56"/>
      <c r="CM210" s="485"/>
      <c r="CN210" s="494"/>
      <c r="CO210" s="121">
        <v>0</v>
      </c>
      <c r="CP210" s="120"/>
      <c r="CQ210" s="56"/>
      <c r="CR210" s="485"/>
      <c r="CS210" s="494"/>
      <c r="CT210" s="121">
        <v>0</v>
      </c>
      <c r="CU210" s="120"/>
      <c r="CV210" s="56"/>
      <c r="CW210" s="485"/>
      <c r="CX210" s="494"/>
      <c r="CY210" s="121">
        <v>0</v>
      </c>
      <c r="CZ210" s="120"/>
      <c r="DA210" s="56"/>
      <c r="DB210" s="485"/>
      <c r="DC210" s="494"/>
      <c r="DD210" s="121">
        <v>0</v>
      </c>
      <c r="DE210" s="120"/>
      <c r="DF210" s="56"/>
      <c r="DG210" s="485"/>
      <c r="DH210" s="494"/>
      <c r="DI210" s="121">
        <v>0</v>
      </c>
      <c r="DJ210" s="120"/>
      <c r="DK210" s="56"/>
      <c r="DL210" s="485"/>
      <c r="DM210" s="494"/>
      <c r="DN210" s="121">
        <v>0</v>
      </c>
      <c r="DO210" s="120"/>
      <c r="DP210" s="56"/>
      <c r="DQ210" s="485"/>
      <c r="DR210" s="494"/>
      <c r="DS210" s="121">
        <v>0</v>
      </c>
      <c r="DT210" s="120"/>
      <c r="DU210" s="56"/>
      <c r="DV210" s="485"/>
      <c r="DW210" s="494"/>
      <c r="DX210" s="121">
        <v>0</v>
      </c>
      <c r="DY210" s="120"/>
      <c r="DZ210" s="56"/>
      <c r="EA210" s="485"/>
      <c r="EB210" s="494"/>
      <c r="EC210" s="121">
        <v>0</v>
      </c>
      <c r="ED210" s="120"/>
      <c r="EE210" s="56"/>
      <c r="EF210" s="485"/>
      <c r="EG210" s="494"/>
      <c r="EH210" s="121">
        <v>0</v>
      </c>
      <c r="EI210" s="120"/>
      <c r="EJ210" s="56"/>
      <c r="EK210" s="144"/>
    </row>
    <row r="211" spans="4:143" hidden="1" x14ac:dyDescent="0.3">
      <c r="D211" s="144"/>
      <c r="E211" s="400"/>
      <c r="G211" s="56"/>
      <c r="H211" s="56"/>
      <c r="I211" s="56"/>
      <c r="J211" s="485"/>
      <c r="K211" s="56"/>
      <c r="L211" s="56"/>
      <c r="M211" s="56"/>
      <c r="N211" s="56"/>
      <c r="O211" s="485"/>
      <c r="P211" s="56"/>
      <c r="Q211" s="56"/>
      <c r="R211" s="56"/>
      <c r="S211" s="56"/>
      <c r="T211" s="485"/>
      <c r="U211" s="56"/>
      <c r="V211" s="56"/>
      <c r="W211" s="56"/>
      <c r="X211" s="56"/>
      <c r="Y211" s="485"/>
      <c r="Z211" s="56"/>
      <c r="AA211" s="56"/>
      <c r="AB211" s="56"/>
      <c r="AC211" s="56"/>
      <c r="AD211" s="485"/>
      <c r="AE211" s="56"/>
      <c r="AF211" s="56"/>
      <c r="AG211" s="56"/>
      <c r="AH211" s="56"/>
      <c r="AI211" s="485"/>
      <c r="AJ211" s="56"/>
      <c r="AK211" s="56"/>
      <c r="AL211" s="56"/>
      <c r="AM211" s="56"/>
      <c r="AN211" s="485"/>
      <c r="AO211" s="56"/>
      <c r="AP211" s="56"/>
      <c r="AQ211" s="56"/>
      <c r="AR211" s="56"/>
      <c r="AS211" s="485"/>
      <c r="AT211" s="56"/>
      <c r="AU211" s="56"/>
      <c r="AV211" s="56"/>
      <c r="AW211" s="56"/>
      <c r="AX211" s="485"/>
      <c r="AY211" s="56"/>
      <c r="AZ211" s="56"/>
      <c r="BA211" s="56"/>
      <c r="BB211" s="56"/>
      <c r="BC211" s="485"/>
      <c r="BD211" s="56"/>
      <c r="BE211" s="56"/>
      <c r="BF211" s="56"/>
      <c r="BG211" s="56"/>
      <c r="BH211" s="485"/>
      <c r="BI211" s="56"/>
      <c r="BJ211" s="56"/>
      <c r="BK211" s="56"/>
      <c r="BL211" s="56"/>
      <c r="BM211" s="485"/>
      <c r="BN211" s="56"/>
      <c r="BO211" s="56"/>
      <c r="BP211" s="56"/>
      <c r="BQ211" s="56"/>
      <c r="BR211" s="485"/>
      <c r="BS211" s="56"/>
      <c r="BT211" s="56"/>
      <c r="BU211" s="56"/>
      <c r="BV211" s="56"/>
      <c r="BW211" s="56"/>
      <c r="BX211" s="485"/>
      <c r="BY211" s="56"/>
      <c r="BZ211" s="56"/>
      <c r="CA211" s="56"/>
      <c r="CB211" s="56"/>
      <c r="CC211" s="485"/>
      <c r="CD211" s="56"/>
      <c r="CE211" s="56"/>
      <c r="CF211" s="56"/>
      <c r="CG211" s="56"/>
      <c r="CH211" s="485"/>
      <c r="CI211" s="56"/>
      <c r="CJ211" s="56"/>
      <c r="CK211" s="56"/>
      <c r="CL211" s="56"/>
      <c r="CM211" s="485"/>
      <c r="CN211" s="56"/>
      <c r="CO211" s="56"/>
      <c r="CP211" s="56"/>
      <c r="CQ211" s="56"/>
      <c r="CR211" s="485"/>
      <c r="CS211" s="56"/>
      <c r="CT211" s="56"/>
      <c r="CU211" s="56"/>
      <c r="CV211" s="56"/>
      <c r="CW211" s="485"/>
      <c r="CX211" s="56"/>
      <c r="CY211" s="56"/>
      <c r="CZ211" s="56"/>
      <c r="DA211" s="56"/>
      <c r="DB211" s="485"/>
      <c r="DC211" s="56"/>
      <c r="DD211" s="56"/>
      <c r="DE211" s="56"/>
      <c r="DF211" s="56"/>
      <c r="DG211" s="485"/>
      <c r="DH211" s="56"/>
      <c r="DI211" s="56"/>
      <c r="DJ211" s="56"/>
      <c r="DK211" s="56"/>
      <c r="DL211" s="485"/>
      <c r="DM211" s="56"/>
      <c r="DN211" s="56"/>
      <c r="DO211" s="56"/>
      <c r="DP211" s="56"/>
      <c r="DQ211" s="485"/>
      <c r="DR211" s="56"/>
      <c r="DS211" s="56"/>
      <c r="DT211" s="56"/>
      <c r="DU211" s="56"/>
      <c r="DV211" s="485"/>
      <c r="DW211" s="56"/>
      <c r="DX211" s="56"/>
      <c r="DY211" s="56"/>
      <c r="DZ211" s="56"/>
      <c r="EA211" s="485"/>
      <c r="EB211" s="56"/>
      <c r="EC211" s="56"/>
      <c r="ED211" s="56"/>
      <c r="EE211" s="56"/>
      <c r="EF211" s="485"/>
      <c r="EG211" s="56"/>
      <c r="EH211" s="56"/>
      <c r="EI211" s="56"/>
      <c r="EJ211" s="56"/>
      <c r="EK211" s="144"/>
    </row>
    <row r="212" spans="4:143" s="145" customFormat="1" hidden="1" x14ac:dyDescent="0.3">
      <c r="D212" s="201" t="s">
        <v>525</v>
      </c>
      <c r="E212" s="402"/>
      <c r="G212" s="49">
        <v>0</v>
      </c>
      <c r="H212" s="49"/>
      <c r="I212" s="49"/>
      <c r="J212" s="118"/>
      <c r="K212" s="49"/>
      <c r="L212" s="49">
        <v>0</v>
      </c>
      <c r="M212" s="49"/>
      <c r="N212" s="49"/>
      <c r="O212" s="118"/>
      <c r="P212" s="49"/>
      <c r="Q212" s="49">
        <v>0</v>
      </c>
      <c r="R212" s="49"/>
      <c r="S212" s="49"/>
      <c r="T212" s="118"/>
      <c r="U212" s="49"/>
      <c r="V212" s="49">
        <v>0</v>
      </c>
      <c r="W212" s="49"/>
      <c r="X212" s="49"/>
      <c r="Y212" s="118"/>
      <c r="Z212" s="49"/>
      <c r="AA212" s="49">
        <v>0</v>
      </c>
      <c r="AB212" s="49"/>
      <c r="AC212" s="49"/>
      <c r="AD212" s="118"/>
      <c r="AE212" s="49"/>
      <c r="AF212" s="49">
        <v>0</v>
      </c>
      <c r="AG212" s="49"/>
      <c r="AH212" s="49"/>
      <c r="AI212" s="118"/>
      <c r="AJ212" s="49"/>
      <c r="AK212" s="49">
        <v>0</v>
      </c>
      <c r="AL212" s="49"/>
      <c r="AM212" s="49"/>
      <c r="AN212" s="118"/>
      <c r="AO212" s="49"/>
      <c r="AP212" s="49">
        <v>0</v>
      </c>
      <c r="AQ212" s="49"/>
      <c r="AR212" s="49"/>
      <c r="AS212" s="118"/>
      <c r="AT212" s="49"/>
      <c r="AU212" s="49">
        <v>0</v>
      </c>
      <c r="AV212" s="49"/>
      <c r="AW212" s="49"/>
      <c r="AX212" s="118"/>
      <c r="AY212" s="49"/>
      <c r="AZ212" s="49">
        <v>0</v>
      </c>
      <c r="BA212" s="49"/>
      <c r="BB212" s="49"/>
      <c r="BC212" s="118"/>
      <c r="BD212" s="49"/>
      <c r="BE212" s="49">
        <v>0</v>
      </c>
      <c r="BF212" s="49"/>
      <c r="BG212" s="49"/>
      <c r="BH212" s="118"/>
      <c r="BI212" s="49"/>
      <c r="BJ212" s="49">
        <v>0</v>
      </c>
      <c r="BK212" s="49"/>
      <c r="BL212" s="49"/>
      <c r="BM212" s="118"/>
      <c r="BN212" s="49"/>
      <c r="BO212" s="49">
        <v>0</v>
      </c>
      <c r="BP212" s="49"/>
      <c r="BQ212" s="49"/>
      <c r="BR212" s="118"/>
      <c r="BS212" s="49"/>
      <c r="BT212" s="49">
        <v>0</v>
      </c>
      <c r="BU212" s="49"/>
      <c r="BV212" s="49"/>
      <c r="BW212" s="49"/>
      <c r="BX212" s="118"/>
      <c r="BY212" s="49"/>
      <c r="BZ212" s="49">
        <v>0</v>
      </c>
      <c r="CA212" s="49"/>
      <c r="CB212" s="49"/>
      <c r="CC212" s="118"/>
      <c r="CD212" s="49"/>
      <c r="CE212" s="49">
        <v>0</v>
      </c>
      <c r="CF212" s="49"/>
      <c r="CG212" s="49"/>
      <c r="CH212" s="118"/>
      <c r="CI212" s="49"/>
      <c r="CJ212" s="49">
        <v>0</v>
      </c>
      <c r="CK212" s="49"/>
      <c r="CL212" s="49"/>
      <c r="CM212" s="118"/>
      <c r="CN212" s="49"/>
      <c r="CO212" s="49">
        <v>0</v>
      </c>
      <c r="CP212" s="49"/>
      <c r="CQ212" s="49"/>
      <c r="CR212" s="118"/>
      <c r="CS212" s="49"/>
      <c r="CT212" s="49">
        <v>0</v>
      </c>
      <c r="CU212" s="49"/>
      <c r="CV212" s="49"/>
      <c r="CW212" s="118"/>
      <c r="CX212" s="49"/>
      <c r="CY212" s="49">
        <v>0</v>
      </c>
      <c r="CZ212" s="49"/>
      <c r="DA212" s="49"/>
      <c r="DB212" s="118"/>
      <c r="DC212" s="49"/>
      <c r="DD212" s="49">
        <v>0</v>
      </c>
      <c r="DE212" s="49"/>
      <c r="DF212" s="49"/>
      <c r="DG212" s="118"/>
      <c r="DH212" s="49"/>
      <c r="DI212" s="49">
        <v>0</v>
      </c>
      <c r="DJ212" s="49"/>
      <c r="DK212" s="49"/>
      <c r="DL212" s="118"/>
      <c r="DM212" s="49"/>
      <c r="DN212" s="49">
        <v>0</v>
      </c>
      <c r="DO212" s="49"/>
      <c r="DP212" s="49"/>
      <c r="DQ212" s="118"/>
      <c r="DR212" s="49"/>
      <c r="DS212" s="49">
        <v>0</v>
      </c>
      <c r="DT212" s="49"/>
      <c r="DU212" s="49"/>
      <c r="DV212" s="118"/>
      <c r="DW212" s="49"/>
      <c r="DX212" s="49">
        <v>0</v>
      </c>
      <c r="DY212" s="49"/>
      <c r="DZ212" s="49"/>
      <c r="EA212" s="118"/>
      <c r="EB212" s="49"/>
      <c r="EC212" s="49">
        <v>0</v>
      </c>
      <c r="ED212" s="49"/>
      <c r="EE212" s="49"/>
      <c r="EF212" s="118"/>
      <c r="EG212" s="49"/>
      <c r="EH212" s="49">
        <v>0</v>
      </c>
      <c r="EI212" s="49"/>
      <c r="EJ212" s="49"/>
      <c r="EK212" s="201"/>
      <c r="EM212" s="136"/>
    </row>
    <row r="213" spans="4:143" hidden="1" x14ac:dyDescent="0.3">
      <c r="D213" s="144" t="s">
        <v>512</v>
      </c>
      <c r="E213" s="400"/>
      <c r="F213" s="406"/>
      <c r="G213" s="483">
        <v>0</v>
      </c>
      <c r="H213" s="484"/>
      <c r="I213" s="56"/>
      <c r="J213" s="485"/>
      <c r="K213" s="486"/>
      <c r="L213" s="483">
        <v>0</v>
      </c>
      <c r="M213" s="484"/>
      <c r="N213" s="56"/>
      <c r="O213" s="485"/>
      <c r="P213" s="486"/>
      <c r="Q213" s="483">
        <v>0</v>
      </c>
      <c r="R213" s="484"/>
      <c r="S213" s="56"/>
      <c r="T213" s="485"/>
      <c r="U213" s="486"/>
      <c r="V213" s="483">
        <v>0</v>
      </c>
      <c r="W213" s="484"/>
      <c r="X213" s="56"/>
      <c r="Y213" s="485"/>
      <c r="Z213" s="486"/>
      <c r="AA213" s="483">
        <v>0</v>
      </c>
      <c r="AB213" s="484"/>
      <c r="AC213" s="56"/>
      <c r="AD213" s="485"/>
      <c r="AE213" s="486"/>
      <c r="AF213" s="483">
        <v>0</v>
      </c>
      <c r="AG213" s="484"/>
      <c r="AH213" s="56"/>
      <c r="AI213" s="485"/>
      <c r="AJ213" s="486"/>
      <c r="AK213" s="483">
        <v>0</v>
      </c>
      <c r="AL213" s="484"/>
      <c r="AM213" s="56"/>
      <c r="AN213" s="485"/>
      <c r="AO213" s="486"/>
      <c r="AP213" s="483">
        <v>0</v>
      </c>
      <c r="AQ213" s="484"/>
      <c r="AR213" s="56"/>
      <c r="AS213" s="485"/>
      <c r="AT213" s="486"/>
      <c r="AU213" s="483">
        <v>0</v>
      </c>
      <c r="AV213" s="484"/>
      <c r="AW213" s="56"/>
      <c r="AX213" s="485"/>
      <c r="AY213" s="486"/>
      <c r="AZ213" s="483">
        <v>0</v>
      </c>
      <c r="BA213" s="484"/>
      <c r="BB213" s="56"/>
      <c r="BC213" s="485"/>
      <c r="BD213" s="486"/>
      <c r="BE213" s="483">
        <v>0</v>
      </c>
      <c r="BF213" s="484"/>
      <c r="BG213" s="56"/>
      <c r="BH213" s="485"/>
      <c r="BI213" s="486"/>
      <c r="BJ213" s="483">
        <v>0</v>
      </c>
      <c r="BK213" s="484"/>
      <c r="BL213" s="56"/>
      <c r="BM213" s="485"/>
      <c r="BN213" s="486"/>
      <c r="BO213" s="483">
        <v>0</v>
      </c>
      <c r="BP213" s="484"/>
      <c r="BQ213" s="56"/>
      <c r="BR213" s="485"/>
      <c r="BS213" s="486"/>
      <c r="BT213" s="483">
        <v>0</v>
      </c>
      <c r="BU213" s="484"/>
      <c r="BV213" s="56"/>
      <c r="BW213" s="56"/>
      <c r="BX213" s="485"/>
      <c r="BY213" s="486"/>
      <c r="BZ213" s="483">
        <v>0</v>
      </c>
      <c r="CA213" s="484"/>
      <c r="CB213" s="56"/>
      <c r="CC213" s="485"/>
      <c r="CD213" s="486"/>
      <c r="CE213" s="483">
        <v>0</v>
      </c>
      <c r="CF213" s="484"/>
      <c r="CG213" s="56"/>
      <c r="CH213" s="485"/>
      <c r="CI213" s="486"/>
      <c r="CJ213" s="483">
        <v>0</v>
      </c>
      <c r="CK213" s="484"/>
      <c r="CL213" s="56"/>
      <c r="CM213" s="485"/>
      <c r="CN213" s="486"/>
      <c r="CO213" s="483">
        <v>0</v>
      </c>
      <c r="CP213" s="484"/>
      <c r="CQ213" s="56"/>
      <c r="CR213" s="485"/>
      <c r="CS213" s="486"/>
      <c r="CT213" s="483">
        <v>0</v>
      </c>
      <c r="CU213" s="484"/>
      <c r="CV213" s="56"/>
      <c r="CW213" s="485"/>
      <c r="CX213" s="486"/>
      <c r="CY213" s="483">
        <v>0</v>
      </c>
      <c r="CZ213" s="484"/>
      <c r="DA213" s="56"/>
      <c r="DB213" s="485"/>
      <c r="DC213" s="486"/>
      <c r="DD213" s="483">
        <v>0</v>
      </c>
      <c r="DE213" s="484"/>
      <c r="DF213" s="56"/>
      <c r="DG213" s="485"/>
      <c r="DH213" s="486"/>
      <c r="DI213" s="483">
        <v>0</v>
      </c>
      <c r="DJ213" s="484"/>
      <c r="DK213" s="56"/>
      <c r="DL213" s="485"/>
      <c r="DM213" s="486"/>
      <c r="DN213" s="483">
        <v>0</v>
      </c>
      <c r="DO213" s="484"/>
      <c r="DP213" s="56"/>
      <c r="DQ213" s="485"/>
      <c r="DR213" s="486"/>
      <c r="DS213" s="483">
        <v>0</v>
      </c>
      <c r="DT213" s="484"/>
      <c r="DU213" s="56"/>
      <c r="DV213" s="485"/>
      <c r="DW213" s="486"/>
      <c r="DX213" s="483">
        <v>0</v>
      </c>
      <c r="DY213" s="484"/>
      <c r="DZ213" s="56"/>
      <c r="EA213" s="485"/>
      <c r="EB213" s="486"/>
      <c r="EC213" s="483">
        <v>0</v>
      </c>
      <c r="ED213" s="484"/>
      <c r="EE213" s="56"/>
      <c r="EF213" s="485"/>
      <c r="EG213" s="486"/>
      <c r="EH213" s="483">
        <v>0</v>
      </c>
      <c r="EI213" s="484"/>
      <c r="EJ213" s="56"/>
      <c r="EK213" s="144"/>
    </row>
    <row r="214" spans="4:143" hidden="1" x14ac:dyDescent="0.3">
      <c r="D214" s="144" t="s">
        <v>513</v>
      </c>
      <c r="E214" s="400"/>
      <c r="F214" s="420"/>
      <c r="G214" s="121">
        <v>0</v>
      </c>
      <c r="H214" s="120"/>
      <c r="I214" s="56"/>
      <c r="J214" s="485"/>
      <c r="K214" s="494"/>
      <c r="L214" s="121">
        <v>0</v>
      </c>
      <c r="M214" s="120"/>
      <c r="N214" s="56"/>
      <c r="O214" s="485"/>
      <c r="P214" s="494"/>
      <c r="Q214" s="121">
        <v>0</v>
      </c>
      <c r="R214" s="120"/>
      <c r="S214" s="56"/>
      <c r="T214" s="485"/>
      <c r="U214" s="494"/>
      <c r="V214" s="121">
        <v>0</v>
      </c>
      <c r="W214" s="120"/>
      <c r="X214" s="56"/>
      <c r="Y214" s="485"/>
      <c r="Z214" s="494"/>
      <c r="AA214" s="121">
        <v>0</v>
      </c>
      <c r="AB214" s="120"/>
      <c r="AC214" s="56"/>
      <c r="AD214" s="485"/>
      <c r="AE214" s="494"/>
      <c r="AF214" s="121">
        <v>0</v>
      </c>
      <c r="AG214" s="120"/>
      <c r="AH214" s="56"/>
      <c r="AI214" s="485"/>
      <c r="AJ214" s="494"/>
      <c r="AK214" s="121">
        <v>0</v>
      </c>
      <c r="AL214" s="120"/>
      <c r="AM214" s="56"/>
      <c r="AN214" s="485"/>
      <c r="AO214" s="494"/>
      <c r="AP214" s="121">
        <v>0</v>
      </c>
      <c r="AQ214" s="120"/>
      <c r="AR214" s="56"/>
      <c r="AS214" s="485"/>
      <c r="AT214" s="494"/>
      <c r="AU214" s="121">
        <v>0</v>
      </c>
      <c r="AV214" s="120"/>
      <c r="AW214" s="56"/>
      <c r="AX214" s="485"/>
      <c r="AY214" s="494"/>
      <c r="AZ214" s="121">
        <v>0</v>
      </c>
      <c r="BA214" s="120"/>
      <c r="BB214" s="56"/>
      <c r="BC214" s="485"/>
      <c r="BD214" s="494"/>
      <c r="BE214" s="121">
        <v>0</v>
      </c>
      <c r="BF214" s="120"/>
      <c r="BG214" s="56"/>
      <c r="BH214" s="485"/>
      <c r="BI214" s="494"/>
      <c r="BJ214" s="121">
        <v>0</v>
      </c>
      <c r="BK214" s="120"/>
      <c r="BL214" s="56"/>
      <c r="BM214" s="485"/>
      <c r="BN214" s="494"/>
      <c r="BO214" s="121">
        <v>0</v>
      </c>
      <c r="BP214" s="120"/>
      <c r="BQ214" s="56"/>
      <c r="BR214" s="485"/>
      <c r="BS214" s="494"/>
      <c r="BT214" s="121">
        <v>0</v>
      </c>
      <c r="BU214" s="120"/>
      <c r="BV214" s="56"/>
      <c r="BW214" s="56"/>
      <c r="BX214" s="485"/>
      <c r="BY214" s="494"/>
      <c r="BZ214" s="121">
        <v>0</v>
      </c>
      <c r="CA214" s="120"/>
      <c r="CB214" s="56"/>
      <c r="CC214" s="485"/>
      <c r="CD214" s="494"/>
      <c r="CE214" s="121">
        <v>0</v>
      </c>
      <c r="CF214" s="120"/>
      <c r="CG214" s="56"/>
      <c r="CH214" s="485"/>
      <c r="CI214" s="494"/>
      <c r="CJ214" s="121">
        <v>0</v>
      </c>
      <c r="CK214" s="120"/>
      <c r="CL214" s="56"/>
      <c r="CM214" s="485"/>
      <c r="CN214" s="494"/>
      <c r="CO214" s="121">
        <v>0</v>
      </c>
      <c r="CP214" s="120"/>
      <c r="CQ214" s="56"/>
      <c r="CR214" s="485"/>
      <c r="CS214" s="494"/>
      <c r="CT214" s="121">
        <v>0</v>
      </c>
      <c r="CU214" s="120"/>
      <c r="CV214" s="56"/>
      <c r="CW214" s="485"/>
      <c r="CX214" s="494"/>
      <c r="CY214" s="121">
        <v>0</v>
      </c>
      <c r="CZ214" s="120"/>
      <c r="DA214" s="56"/>
      <c r="DB214" s="485"/>
      <c r="DC214" s="494"/>
      <c r="DD214" s="121">
        <v>0</v>
      </c>
      <c r="DE214" s="120"/>
      <c r="DF214" s="56"/>
      <c r="DG214" s="485"/>
      <c r="DH214" s="494"/>
      <c r="DI214" s="121">
        <v>0</v>
      </c>
      <c r="DJ214" s="120"/>
      <c r="DK214" s="56"/>
      <c r="DL214" s="485"/>
      <c r="DM214" s="494"/>
      <c r="DN214" s="121">
        <v>0</v>
      </c>
      <c r="DO214" s="120"/>
      <c r="DP214" s="56"/>
      <c r="DQ214" s="485"/>
      <c r="DR214" s="494"/>
      <c r="DS214" s="121">
        <v>0</v>
      </c>
      <c r="DT214" s="120"/>
      <c r="DU214" s="56"/>
      <c r="DV214" s="485"/>
      <c r="DW214" s="494"/>
      <c r="DX214" s="121">
        <v>0</v>
      </c>
      <c r="DY214" s="120"/>
      <c r="DZ214" s="56"/>
      <c r="EA214" s="485"/>
      <c r="EB214" s="494"/>
      <c r="EC214" s="121">
        <v>0</v>
      </c>
      <c r="ED214" s="120"/>
      <c r="EE214" s="56"/>
      <c r="EF214" s="485"/>
      <c r="EG214" s="494"/>
      <c r="EH214" s="121">
        <v>0</v>
      </c>
      <c r="EI214" s="120"/>
      <c r="EJ214" s="56"/>
      <c r="EK214" s="144"/>
    </row>
    <row r="215" spans="4:143" hidden="1" x14ac:dyDescent="0.3">
      <c r="D215" s="144"/>
      <c r="E215" s="400"/>
      <c r="G215" s="56"/>
      <c r="H215" s="56"/>
      <c r="I215" s="56"/>
      <c r="J215" s="485"/>
      <c r="K215" s="56"/>
      <c r="L215" s="56"/>
      <c r="M215" s="56"/>
      <c r="N215" s="56"/>
      <c r="O215" s="485"/>
      <c r="P215" s="56"/>
      <c r="Q215" s="56"/>
      <c r="R215" s="56"/>
      <c r="S215" s="56"/>
      <c r="T215" s="485"/>
      <c r="U215" s="56"/>
      <c r="V215" s="56"/>
      <c r="W215" s="56"/>
      <c r="X215" s="56"/>
      <c r="Y215" s="485"/>
      <c r="Z215" s="56"/>
      <c r="AA215" s="56"/>
      <c r="AB215" s="56"/>
      <c r="AC215" s="56"/>
      <c r="AD215" s="485"/>
      <c r="AE215" s="56"/>
      <c r="AF215" s="56"/>
      <c r="AG215" s="56"/>
      <c r="AH215" s="56"/>
      <c r="AI215" s="485"/>
      <c r="AJ215" s="56"/>
      <c r="AK215" s="56"/>
      <c r="AL215" s="56"/>
      <c r="AM215" s="56"/>
      <c r="AN215" s="485"/>
      <c r="AO215" s="56"/>
      <c r="AP215" s="56"/>
      <c r="AQ215" s="56"/>
      <c r="AR215" s="56"/>
      <c r="AS215" s="485"/>
      <c r="AT215" s="56"/>
      <c r="AU215" s="56"/>
      <c r="AV215" s="56"/>
      <c r="AW215" s="56"/>
      <c r="AX215" s="485"/>
      <c r="AY215" s="56"/>
      <c r="AZ215" s="56"/>
      <c r="BA215" s="56"/>
      <c r="BB215" s="56"/>
      <c r="BC215" s="485"/>
      <c r="BD215" s="56"/>
      <c r="BE215" s="56"/>
      <c r="BF215" s="56"/>
      <c r="BG215" s="56"/>
      <c r="BH215" s="485"/>
      <c r="BI215" s="56"/>
      <c r="BJ215" s="56"/>
      <c r="BK215" s="56"/>
      <c r="BL215" s="56"/>
      <c r="BM215" s="485"/>
      <c r="BN215" s="56"/>
      <c r="BO215" s="56"/>
      <c r="BP215" s="56"/>
      <c r="BQ215" s="56"/>
      <c r="BR215" s="485"/>
      <c r="BS215" s="56"/>
      <c r="BT215" s="56"/>
      <c r="BU215" s="56"/>
      <c r="BV215" s="56"/>
      <c r="BW215" s="56"/>
      <c r="BX215" s="485"/>
      <c r="BY215" s="56"/>
      <c r="BZ215" s="56"/>
      <c r="CA215" s="56"/>
      <c r="CB215" s="56"/>
      <c r="CC215" s="485"/>
      <c r="CD215" s="56"/>
      <c r="CE215" s="56"/>
      <c r="CF215" s="56"/>
      <c r="CG215" s="56"/>
      <c r="CH215" s="485"/>
      <c r="CI215" s="56"/>
      <c r="CJ215" s="56"/>
      <c r="CK215" s="56"/>
      <c r="CL215" s="56"/>
      <c r="CM215" s="485"/>
      <c r="CN215" s="56"/>
      <c r="CO215" s="56"/>
      <c r="CP215" s="56"/>
      <c r="CQ215" s="56"/>
      <c r="CR215" s="485"/>
      <c r="CS215" s="56"/>
      <c r="CT215" s="56"/>
      <c r="CU215" s="56"/>
      <c r="CV215" s="56"/>
      <c r="CW215" s="485"/>
      <c r="CX215" s="56"/>
      <c r="CY215" s="56"/>
      <c r="CZ215" s="56"/>
      <c r="DA215" s="56"/>
      <c r="DB215" s="485"/>
      <c r="DC215" s="56"/>
      <c r="DD215" s="56"/>
      <c r="DE215" s="56"/>
      <c r="DF215" s="56"/>
      <c r="DG215" s="485"/>
      <c r="DH215" s="56"/>
      <c r="DI215" s="56"/>
      <c r="DJ215" s="56"/>
      <c r="DK215" s="56"/>
      <c r="DL215" s="485"/>
      <c r="DM215" s="56"/>
      <c r="DN215" s="56"/>
      <c r="DO215" s="56"/>
      <c r="DP215" s="56"/>
      <c r="DQ215" s="485"/>
      <c r="DR215" s="56"/>
      <c r="DS215" s="56"/>
      <c r="DT215" s="56"/>
      <c r="DU215" s="56"/>
      <c r="DV215" s="485"/>
      <c r="DW215" s="56"/>
      <c r="DX215" s="56"/>
      <c r="DY215" s="56"/>
      <c r="DZ215" s="56"/>
      <c r="EA215" s="485"/>
      <c r="EB215" s="56"/>
      <c r="EC215" s="56"/>
      <c r="ED215" s="56"/>
      <c r="EE215" s="56"/>
      <c r="EF215" s="485"/>
      <c r="EG215" s="56"/>
      <c r="EH215" s="56"/>
      <c r="EI215" s="56"/>
      <c r="EJ215" s="56"/>
      <c r="EK215" s="144"/>
    </row>
    <row r="216" spans="4:143" hidden="1" x14ac:dyDescent="0.3">
      <c r="D216" s="144" t="s">
        <v>526</v>
      </c>
      <c r="E216" s="400"/>
      <c r="G216" s="56">
        <v>0</v>
      </c>
      <c r="H216" s="56"/>
      <c r="I216" s="56"/>
      <c r="J216" s="485"/>
      <c r="K216" s="56"/>
      <c r="L216" s="56">
        <v>0</v>
      </c>
      <c r="M216" s="56"/>
      <c r="N216" s="56"/>
      <c r="O216" s="485"/>
      <c r="P216" s="56"/>
      <c r="Q216" s="56">
        <v>0</v>
      </c>
      <c r="R216" s="56"/>
      <c r="S216" s="56"/>
      <c r="T216" s="485"/>
      <c r="U216" s="56"/>
      <c r="V216" s="56">
        <v>0</v>
      </c>
      <c r="W216" s="56"/>
      <c r="X216" s="56"/>
      <c r="Y216" s="485"/>
      <c r="Z216" s="56"/>
      <c r="AA216" s="56">
        <v>0</v>
      </c>
      <c r="AB216" s="56"/>
      <c r="AC216" s="56"/>
      <c r="AD216" s="485"/>
      <c r="AE216" s="56"/>
      <c r="AF216" s="56">
        <v>0</v>
      </c>
      <c r="AG216" s="56"/>
      <c r="AH216" s="56"/>
      <c r="AI216" s="485"/>
      <c r="AJ216" s="56"/>
      <c r="AK216" s="56">
        <v>0</v>
      </c>
      <c r="AL216" s="56"/>
      <c r="AM216" s="56"/>
      <c r="AN216" s="485"/>
      <c r="AO216" s="56"/>
      <c r="AP216" s="56">
        <v>0</v>
      </c>
      <c r="AQ216" s="56"/>
      <c r="AR216" s="56"/>
      <c r="AS216" s="485"/>
      <c r="AT216" s="56"/>
      <c r="AU216" s="56">
        <v>0</v>
      </c>
      <c r="AV216" s="56"/>
      <c r="AW216" s="56"/>
      <c r="AX216" s="485"/>
      <c r="AY216" s="56"/>
      <c r="AZ216" s="56">
        <v>0</v>
      </c>
      <c r="BA216" s="56"/>
      <c r="BB216" s="56"/>
      <c r="BC216" s="485"/>
      <c r="BD216" s="56"/>
      <c r="BE216" s="56">
        <v>0</v>
      </c>
      <c r="BF216" s="56"/>
      <c r="BG216" s="56"/>
      <c r="BH216" s="485"/>
      <c r="BI216" s="56"/>
      <c r="BJ216" s="56">
        <v>0</v>
      </c>
      <c r="BK216" s="56"/>
      <c r="BL216" s="56"/>
      <c r="BM216" s="485"/>
      <c r="BN216" s="56"/>
      <c r="BO216" s="56">
        <v>0</v>
      </c>
      <c r="BP216" s="56"/>
      <c r="BQ216" s="56"/>
      <c r="BR216" s="485"/>
      <c r="BS216" s="56"/>
      <c r="BT216" s="56">
        <v>0</v>
      </c>
      <c r="BU216" s="56"/>
      <c r="BV216" s="56"/>
      <c r="BW216" s="56"/>
      <c r="BX216" s="485"/>
      <c r="BY216" s="56"/>
      <c r="BZ216" s="56">
        <v>0</v>
      </c>
      <c r="CA216" s="56"/>
      <c r="CB216" s="56"/>
      <c r="CC216" s="485"/>
      <c r="CD216" s="56"/>
      <c r="CE216" s="56">
        <v>0</v>
      </c>
      <c r="CF216" s="56"/>
      <c r="CG216" s="56"/>
      <c r="CH216" s="485"/>
      <c r="CI216" s="56"/>
      <c r="CJ216" s="56">
        <v>0</v>
      </c>
      <c r="CK216" s="56"/>
      <c r="CL216" s="56"/>
      <c r="CM216" s="485"/>
      <c r="CN216" s="56"/>
      <c r="CO216" s="56">
        <v>0</v>
      </c>
      <c r="CP216" s="56"/>
      <c r="CQ216" s="56"/>
      <c r="CR216" s="485"/>
      <c r="CS216" s="56"/>
      <c r="CT216" s="56">
        <v>0</v>
      </c>
      <c r="CU216" s="56"/>
      <c r="CV216" s="56"/>
      <c r="CW216" s="485"/>
      <c r="CX216" s="56"/>
      <c r="CY216" s="56">
        <v>0</v>
      </c>
      <c r="CZ216" s="56"/>
      <c r="DA216" s="56"/>
      <c r="DB216" s="485"/>
      <c r="DC216" s="56"/>
      <c r="DD216" s="56">
        <v>0</v>
      </c>
      <c r="DE216" s="56"/>
      <c r="DF216" s="56"/>
      <c r="DG216" s="485"/>
      <c r="DH216" s="56"/>
      <c r="DI216" s="56">
        <v>0</v>
      </c>
      <c r="DJ216" s="56"/>
      <c r="DK216" s="56"/>
      <c r="DL216" s="485"/>
      <c r="DM216" s="56"/>
      <c r="DN216" s="56">
        <v>0</v>
      </c>
      <c r="DO216" s="56"/>
      <c r="DP216" s="56"/>
      <c r="DQ216" s="485"/>
      <c r="DR216" s="56"/>
      <c r="DS216" s="56">
        <v>0</v>
      </c>
      <c r="DT216" s="56"/>
      <c r="DU216" s="56"/>
      <c r="DV216" s="485"/>
      <c r="DW216" s="56"/>
      <c r="DX216" s="56">
        <v>0</v>
      </c>
      <c r="DY216" s="56"/>
      <c r="DZ216" s="56"/>
      <c r="EA216" s="485"/>
      <c r="EB216" s="56"/>
      <c r="EC216" s="56">
        <v>0</v>
      </c>
      <c r="ED216" s="56"/>
      <c r="EE216" s="56"/>
      <c r="EF216" s="485"/>
      <c r="EG216" s="56"/>
      <c r="EH216" s="56">
        <v>0</v>
      </c>
      <c r="EI216" s="56"/>
      <c r="EJ216" s="56"/>
      <c r="EK216" s="144"/>
    </row>
    <row r="217" spans="4:143" hidden="1" x14ac:dyDescent="0.3">
      <c r="D217" s="144" t="s">
        <v>512</v>
      </c>
      <c r="E217" s="400"/>
      <c r="F217" s="406"/>
      <c r="G217" s="483">
        <v>0</v>
      </c>
      <c r="H217" s="484"/>
      <c r="I217" s="56"/>
      <c r="J217" s="485"/>
      <c r="K217" s="486"/>
      <c r="L217" s="483">
        <v>0</v>
      </c>
      <c r="M217" s="484"/>
      <c r="N217" s="56"/>
      <c r="O217" s="485"/>
      <c r="P217" s="486"/>
      <c r="Q217" s="483">
        <v>0</v>
      </c>
      <c r="R217" s="484"/>
      <c r="S217" s="56"/>
      <c r="T217" s="485"/>
      <c r="U217" s="486"/>
      <c r="V217" s="483">
        <v>0</v>
      </c>
      <c r="W217" s="484"/>
      <c r="X217" s="56"/>
      <c r="Y217" s="485"/>
      <c r="Z217" s="486"/>
      <c r="AA217" s="483">
        <v>0</v>
      </c>
      <c r="AB217" s="484"/>
      <c r="AC217" s="56"/>
      <c r="AD217" s="485"/>
      <c r="AE217" s="486"/>
      <c r="AF217" s="483">
        <v>0</v>
      </c>
      <c r="AG217" s="484"/>
      <c r="AH217" s="56"/>
      <c r="AI217" s="485"/>
      <c r="AJ217" s="486"/>
      <c r="AK217" s="483">
        <v>0</v>
      </c>
      <c r="AL217" s="484"/>
      <c r="AM217" s="56"/>
      <c r="AN217" s="485"/>
      <c r="AO217" s="486"/>
      <c r="AP217" s="483">
        <v>0</v>
      </c>
      <c r="AQ217" s="484"/>
      <c r="AR217" s="56"/>
      <c r="AS217" s="485"/>
      <c r="AT217" s="486"/>
      <c r="AU217" s="483">
        <v>0</v>
      </c>
      <c r="AV217" s="484"/>
      <c r="AW217" s="56"/>
      <c r="AX217" s="485"/>
      <c r="AY217" s="486"/>
      <c r="AZ217" s="483">
        <v>0</v>
      </c>
      <c r="BA217" s="484"/>
      <c r="BB217" s="56"/>
      <c r="BC217" s="485"/>
      <c r="BD217" s="486"/>
      <c r="BE217" s="483">
        <v>0</v>
      </c>
      <c r="BF217" s="484"/>
      <c r="BG217" s="56"/>
      <c r="BH217" s="485"/>
      <c r="BI217" s="486"/>
      <c r="BJ217" s="483">
        <v>0</v>
      </c>
      <c r="BK217" s="484"/>
      <c r="BL217" s="56"/>
      <c r="BM217" s="485"/>
      <c r="BN217" s="486"/>
      <c r="BO217" s="483">
        <v>0</v>
      </c>
      <c r="BP217" s="484"/>
      <c r="BQ217" s="56"/>
      <c r="BR217" s="485"/>
      <c r="BS217" s="486"/>
      <c r="BT217" s="483">
        <v>0</v>
      </c>
      <c r="BU217" s="484"/>
      <c r="BV217" s="56"/>
      <c r="BW217" s="56"/>
      <c r="BX217" s="485"/>
      <c r="BY217" s="486"/>
      <c r="BZ217" s="483">
        <v>0</v>
      </c>
      <c r="CA217" s="484"/>
      <c r="CB217" s="56"/>
      <c r="CC217" s="485"/>
      <c r="CD217" s="486"/>
      <c r="CE217" s="483">
        <v>0</v>
      </c>
      <c r="CF217" s="484"/>
      <c r="CG217" s="56"/>
      <c r="CH217" s="485"/>
      <c r="CI217" s="486"/>
      <c r="CJ217" s="483">
        <v>0</v>
      </c>
      <c r="CK217" s="484"/>
      <c r="CL217" s="56"/>
      <c r="CM217" s="485"/>
      <c r="CN217" s="486"/>
      <c r="CO217" s="483">
        <v>0</v>
      </c>
      <c r="CP217" s="484"/>
      <c r="CQ217" s="56"/>
      <c r="CR217" s="485"/>
      <c r="CS217" s="486"/>
      <c r="CT217" s="483">
        <v>0</v>
      </c>
      <c r="CU217" s="484"/>
      <c r="CV217" s="56"/>
      <c r="CW217" s="485"/>
      <c r="CX217" s="486"/>
      <c r="CY217" s="483">
        <v>0</v>
      </c>
      <c r="CZ217" s="484"/>
      <c r="DA217" s="56"/>
      <c r="DB217" s="485"/>
      <c r="DC217" s="486"/>
      <c r="DD217" s="483">
        <v>0</v>
      </c>
      <c r="DE217" s="484"/>
      <c r="DF217" s="56"/>
      <c r="DG217" s="485"/>
      <c r="DH217" s="486"/>
      <c r="DI217" s="483">
        <v>0</v>
      </c>
      <c r="DJ217" s="484"/>
      <c r="DK217" s="56"/>
      <c r="DL217" s="485"/>
      <c r="DM217" s="486"/>
      <c r="DN217" s="483">
        <v>0</v>
      </c>
      <c r="DO217" s="484"/>
      <c r="DP217" s="56"/>
      <c r="DQ217" s="485"/>
      <c r="DR217" s="486"/>
      <c r="DS217" s="483">
        <v>0</v>
      </c>
      <c r="DT217" s="484"/>
      <c r="DU217" s="56"/>
      <c r="DV217" s="485"/>
      <c r="DW217" s="486"/>
      <c r="DX217" s="483">
        <v>0</v>
      </c>
      <c r="DY217" s="484"/>
      <c r="DZ217" s="56"/>
      <c r="EA217" s="485"/>
      <c r="EB217" s="486"/>
      <c r="EC217" s="483">
        <v>0</v>
      </c>
      <c r="ED217" s="484"/>
      <c r="EE217" s="56"/>
      <c r="EF217" s="485"/>
      <c r="EG217" s="486"/>
      <c r="EH217" s="483">
        <v>0</v>
      </c>
      <c r="EI217" s="484"/>
      <c r="EJ217" s="56"/>
      <c r="EK217" s="144"/>
    </row>
    <row r="218" spans="4:143" hidden="1" x14ac:dyDescent="0.3">
      <c r="D218" s="144" t="s">
        <v>513</v>
      </c>
      <c r="E218" s="400"/>
      <c r="F218" s="420"/>
      <c r="G218" s="121">
        <v>0</v>
      </c>
      <c r="H218" s="120"/>
      <c r="I218" s="56"/>
      <c r="J218" s="485"/>
      <c r="K218" s="494"/>
      <c r="L218" s="121">
        <v>0</v>
      </c>
      <c r="M218" s="120"/>
      <c r="N218" s="56"/>
      <c r="O218" s="485"/>
      <c r="P218" s="494"/>
      <c r="Q218" s="121">
        <v>0</v>
      </c>
      <c r="R218" s="120"/>
      <c r="S218" s="56"/>
      <c r="T218" s="485"/>
      <c r="U218" s="494"/>
      <c r="V218" s="121">
        <v>0</v>
      </c>
      <c r="W218" s="120"/>
      <c r="X218" s="56"/>
      <c r="Y218" s="485"/>
      <c r="Z218" s="494"/>
      <c r="AA218" s="121">
        <v>0</v>
      </c>
      <c r="AB218" s="120"/>
      <c r="AC218" s="56"/>
      <c r="AD218" s="485"/>
      <c r="AE218" s="494"/>
      <c r="AF218" s="121">
        <v>0</v>
      </c>
      <c r="AG218" s="120"/>
      <c r="AH218" s="56"/>
      <c r="AI218" s="485"/>
      <c r="AJ218" s="494"/>
      <c r="AK218" s="121">
        <v>0</v>
      </c>
      <c r="AL218" s="120"/>
      <c r="AM218" s="56"/>
      <c r="AN218" s="485"/>
      <c r="AO218" s="494"/>
      <c r="AP218" s="121">
        <v>0</v>
      </c>
      <c r="AQ218" s="120"/>
      <c r="AR218" s="56"/>
      <c r="AS218" s="485"/>
      <c r="AT218" s="494"/>
      <c r="AU218" s="121">
        <v>0</v>
      </c>
      <c r="AV218" s="120"/>
      <c r="AW218" s="56"/>
      <c r="AX218" s="485"/>
      <c r="AY218" s="494"/>
      <c r="AZ218" s="121">
        <v>0</v>
      </c>
      <c r="BA218" s="120"/>
      <c r="BB218" s="56"/>
      <c r="BC218" s="485"/>
      <c r="BD218" s="494"/>
      <c r="BE218" s="121">
        <v>0</v>
      </c>
      <c r="BF218" s="120"/>
      <c r="BG218" s="56"/>
      <c r="BH218" s="485"/>
      <c r="BI218" s="494"/>
      <c r="BJ218" s="121">
        <v>0</v>
      </c>
      <c r="BK218" s="120"/>
      <c r="BL218" s="56"/>
      <c r="BM218" s="485"/>
      <c r="BN218" s="494"/>
      <c r="BO218" s="121">
        <v>0</v>
      </c>
      <c r="BP218" s="120"/>
      <c r="BQ218" s="56"/>
      <c r="BR218" s="485"/>
      <c r="BS218" s="494"/>
      <c r="BT218" s="121">
        <v>0</v>
      </c>
      <c r="BU218" s="120"/>
      <c r="BV218" s="56"/>
      <c r="BW218" s="56"/>
      <c r="BX218" s="485"/>
      <c r="BY218" s="494"/>
      <c r="BZ218" s="121">
        <v>0</v>
      </c>
      <c r="CA218" s="120"/>
      <c r="CB218" s="56"/>
      <c r="CC218" s="485"/>
      <c r="CD218" s="494"/>
      <c r="CE218" s="121">
        <v>0</v>
      </c>
      <c r="CF218" s="120"/>
      <c r="CG218" s="56"/>
      <c r="CH218" s="485"/>
      <c r="CI218" s="494"/>
      <c r="CJ218" s="121">
        <v>0</v>
      </c>
      <c r="CK218" s="120"/>
      <c r="CL218" s="56"/>
      <c r="CM218" s="485"/>
      <c r="CN218" s="494"/>
      <c r="CO218" s="121">
        <v>0</v>
      </c>
      <c r="CP218" s="120"/>
      <c r="CQ218" s="56"/>
      <c r="CR218" s="485"/>
      <c r="CS218" s="494"/>
      <c r="CT218" s="121">
        <v>0</v>
      </c>
      <c r="CU218" s="120"/>
      <c r="CV218" s="56"/>
      <c r="CW218" s="485"/>
      <c r="CX218" s="494"/>
      <c r="CY218" s="121">
        <v>0</v>
      </c>
      <c r="CZ218" s="120"/>
      <c r="DA218" s="56"/>
      <c r="DB218" s="485"/>
      <c r="DC218" s="494"/>
      <c r="DD218" s="121">
        <v>0</v>
      </c>
      <c r="DE218" s="120"/>
      <c r="DF218" s="56"/>
      <c r="DG218" s="485"/>
      <c r="DH218" s="494"/>
      <c r="DI218" s="121">
        <v>0</v>
      </c>
      <c r="DJ218" s="120"/>
      <c r="DK218" s="56"/>
      <c r="DL218" s="485"/>
      <c r="DM218" s="494"/>
      <c r="DN218" s="121">
        <v>0</v>
      </c>
      <c r="DO218" s="120"/>
      <c r="DP218" s="56"/>
      <c r="DQ218" s="485"/>
      <c r="DR218" s="494"/>
      <c r="DS218" s="121">
        <v>0</v>
      </c>
      <c r="DT218" s="120"/>
      <c r="DU218" s="56"/>
      <c r="DV218" s="485"/>
      <c r="DW218" s="494"/>
      <c r="DX218" s="121">
        <v>0</v>
      </c>
      <c r="DY218" s="120"/>
      <c r="DZ218" s="56"/>
      <c r="EA218" s="485"/>
      <c r="EB218" s="494"/>
      <c r="EC218" s="121">
        <v>0</v>
      </c>
      <c r="ED218" s="120"/>
      <c r="EE218" s="56"/>
      <c r="EF218" s="485"/>
      <c r="EG218" s="494"/>
      <c r="EH218" s="121">
        <v>0</v>
      </c>
      <c r="EI218" s="120"/>
      <c r="EJ218" s="56"/>
      <c r="EK218" s="144"/>
    </row>
    <row r="219" spans="4:143" hidden="1" x14ac:dyDescent="0.3">
      <c r="D219" s="144"/>
      <c r="E219" s="400"/>
      <c r="G219" s="56"/>
      <c r="H219" s="56"/>
      <c r="I219" s="56"/>
      <c r="J219" s="485"/>
      <c r="K219" s="56"/>
      <c r="L219" s="56"/>
      <c r="M219" s="56"/>
      <c r="N219" s="56"/>
      <c r="O219" s="485"/>
      <c r="P219" s="56"/>
      <c r="Q219" s="56"/>
      <c r="R219" s="56"/>
      <c r="S219" s="56"/>
      <c r="T219" s="485"/>
      <c r="U219" s="56"/>
      <c r="V219" s="56"/>
      <c r="W219" s="56"/>
      <c r="X219" s="56"/>
      <c r="Y219" s="485"/>
      <c r="Z219" s="56"/>
      <c r="AA219" s="56"/>
      <c r="AB219" s="56"/>
      <c r="AC219" s="56"/>
      <c r="AD219" s="485"/>
      <c r="AE219" s="56"/>
      <c r="AF219" s="56"/>
      <c r="AG219" s="56"/>
      <c r="AH219" s="56"/>
      <c r="AI219" s="485"/>
      <c r="AJ219" s="56"/>
      <c r="AK219" s="56"/>
      <c r="AL219" s="56"/>
      <c r="AM219" s="56"/>
      <c r="AN219" s="485"/>
      <c r="AO219" s="56"/>
      <c r="AP219" s="56"/>
      <c r="AQ219" s="56"/>
      <c r="AR219" s="56"/>
      <c r="AS219" s="485"/>
      <c r="AT219" s="56"/>
      <c r="AU219" s="56"/>
      <c r="AV219" s="56"/>
      <c r="AW219" s="56"/>
      <c r="AX219" s="485"/>
      <c r="AY219" s="56"/>
      <c r="AZ219" s="56"/>
      <c r="BA219" s="56"/>
      <c r="BB219" s="56"/>
      <c r="BC219" s="485"/>
      <c r="BD219" s="56"/>
      <c r="BE219" s="56"/>
      <c r="BF219" s="56"/>
      <c r="BG219" s="56"/>
      <c r="BH219" s="485"/>
      <c r="BI219" s="56"/>
      <c r="BJ219" s="56"/>
      <c r="BK219" s="56"/>
      <c r="BL219" s="56"/>
      <c r="BM219" s="485"/>
      <c r="BN219" s="56"/>
      <c r="BO219" s="56"/>
      <c r="BP219" s="56"/>
      <c r="BQ219" s="56"/>
      <c r="BR219" s="485"/>
      <c r="BS219" s="56"/>
      <c r="BT219" s="56"/>
      <c r="BU219" s="56"/>
      <c r="BV219" s="56"/>
      <c r="BW219" s="56"/>
      <c r="BX219" s="485"/>
      <c r="BY219" s="56"/>
      <c r="BZ219" s="56"/>
      <c r="CA219" s="56"/>
      <c r="CB219" s="56"/>
      <c r="CC219" s="485"/>
      <c r="CD219" s="56"/>
      <c r="CE219" s="56"/>
      <c r="CF219" s="56"/>
      <c r="CG219" s="56"/>
      <c r="CH219" s="485"/>
      <c r="CI219" s="56"/>
      <c r="CJ219" s="56"/>
      <c r="CK219" s="56"/>
      <c r="CL219" s="56"/>
      <c r="CM219" s="485"/>
      <c r="CN219" s="56"/>
      <c r="CO219" s="56"/>
      <c r="CP219" s="56"/>
      <c r="CQ219" s="56"/>
      <c r="CR219" s="485"/>
      <c r="CS219" s="56"/>
      <c r="CT219" s="56"/>
      <c r="CU219" s="56"/>
      <c r="CV219" s="56"/>
      <c r="CW219" s="485"/>
      <c r="CX219" s="56"/>
      <c r="CY219" s="56"/>
      <c r="CZ219" s="56"/>
      <c r="DA219" s="56"/>
      <c r="DB219" s="485"/>
      <c r="DC219" s="56"/>
      <c r="DD219" s="56"/>
      <c r="DE219" s="56"/>
      <c r="DF219" s="56"/>
      <c r="DG219" s="485"/>
      <c r="DH219" s="56"/>
      <c r="DI219" s="56"/>
      <c r="DJ219" s="56"/>
      <c r="DK219" s="56"/>
      <c r="DL219" s="485"/>
      <c r="DM219" s="56"/>
      <c r="DN219" s="56"/>
      <c r="DO219" s="56"/>
      <c r="DP219" s="56"/>
      <c r="DQ219" s="485"/>
      <c r="DR219" s="56"/>
      <c r="DS219" s="56"/>
      <c r="DT219" s="56"/>
      <c r="DU219" s="56"/>
      <c r="DV219" s="485"/>
      <c r="DW219" s="56"/>
      <c r="DX219" s="56"/>
      <c r="DY219" s="56"/>
      <c r="DZ219" s="56"/>
      <c r="EA219" s="485"/>
      <c r="EB219" s="56"/>
      <c r="EC219" s="56"/>
      <c r="ED219" s="56"/>
      <c r="EE219" s="56"/>
      <c r="EF219" s="485"/>
      <c r="EG219" s="56"/>
      <c r="EH219" s="56"/>
      <c r="EI219" s="56"/>
      <c r="EJ219" s="56"/>
      <c r="EK219" s="144"/>
    </row>
    <row r="220" spans="4:143" hidden="1" x14ac:dyDescent="0.3">
      <c r="D220" s="144" t="s">
        <v>527</v>
      </c>
      <c r="E220" s="400"/>
      <c r="G220" s="56">
        <v>0</v>
      </c>
      <c r="H220" s="56"/>
      <c r="I220" s="56"/>
      <c r="J220" s="485"/>
      <c r="K220" s="56"/>
      <c r="L220" s="56">
        <v>0</v>
      </c>
      <c r="M220" s="56"/>
      <c r="N220" s="56"/>
      <c r="O220" s="485"/>
      <c r="P220" s="56"/>
      <c r="Q220" s="56">
        <v>0</v>
      </c>
      <c r="R220" s="56"/>
      <c r="S220" s="56"/>
      <c r="T220" s="485"/>
      <c r="U220" s="56"/>
      <c r="V220" s="56">
        <v>0</v>
      </c>
      <c r="W220" s="56"/>
      <c r="X220" s="56"/>
      <c r="Y220" s="485"/>
      <c r="Z220" s="56"/>
      <c r="AA220" s="56">
        <v>0</v>
      </c>
      <c r="AB220" s="56"/>
      <c r="AC220" s="56"/>
      <c r="AD220" s="485"/>
      <c r="AE220" s="56"/>
      <c r="AF220" s="56">
        <v>0</v>
      </c>
      <c r="AG220" s="56"/>
      <c r="AH220" s="56"/>
      <c r="AI220" s="485"/>
      <c r="AJ220" s="56"/>
      <c r="AK220" s="56">
        <v>0</v>
      </c>
      <c r="AL220" s="56"/>
      <c r="AM220" s="56"/>
      <c r="AN220" s="485"/>
      <c r="AO220" s="56"/>
      <c r="AP220" s="56">
        <v>0</v>
      </c>
      <c r="AQ220" s="56"/>
      <c r="AR220" s="56"/>
      <c r="AS220" s="485"/>
      <c r="AT220" s="56"/>
      <c r="AU220" s="56">
        <v>0</v>
      </c>
      <c r="AV220" s="56"/>
      <c r="AW220" s="56"/>
      <c r="AX220" s="485"/>
      <c r="AY220" s="56"/>
      <c r="AZ220" s="56">
        <v>0</v>
      </c>
      <c r="BA220" s="56"/>
      <c r="BB220" s="56"/>
      <c r="BC220" s="485"/>
      <c r="BD220" s="56"/>
      <c r="BE220" s="56">
        <v>0</v>
      </c>
      <c r="BF220" s="56"/>
      <c r="BG220" s="56"/>
      <c r="BH220" s="485"/>
      <c r="BI220" s="56"/>
      <c r="BJ220" s="56">
        <v>0</v>
      </c>
      <c r="BK220" s="56"/>
      <c r="BL220" s="56"/>
      <c r="BM220" s="485"/>
      <c r="BN220" s="56"/>
      <c r="BO220" s="56">
        <v>0</v>
      </c>
      <c r="BP220" s="56"/>
      <c r="BQ220" s="56"/>
      <c r="BR220" s="485"/>
      <c r="BS220" s="56"/>
      <c r="BT220" s="56">
        <v>0</v>
      </c>
      <c r="BU220" s="56"/>
      <c r="BV220" s="56"/>
      <c r="BW220" s="56"/>
      <c r="BX220" s="485"/>
      <c r="BY220" s="56"/>
      <c r="BZ220" s="56">
        <v>0</v>
      </c>
      <c r="CA220" s="56"/>
      <c r="CB220" s="56"/>
      <c r="CC220" s="485"/>
      <c r="CD220" s="56"/>
      <c r="CE220" s="56">
        <v>0</v>
      </c>
      <c r="CF220" s="56"/>
      <c r="CG220" s="56"/>
      <c r="CH220" s="485"/>
      <c r="CI220" s="56"/>
      <c r="CJ220" s="56">
        <v>0</v>
      </c>
      <c r="CK220" s="56"/>
      <c r="CL220" s="56"/>
      <c r="CM220" s="485"/>
      <c r="CN220" s="56"/>
      <c r="CO220" s="56">
        <v>0</v>
      </c>
      <c r="CP220" s="56"/>
      <c r="CQ220" s="56"/>
      <c r="CR220" s="485"/>
      <c r="CS220" s="56"/>
      <c r="CT220" s="56">
        <v>0</v>
      </c>
      <c r="CU220" s="56"/>
      <c r="CV220" s="56"/>
      <c r="CW220" s="485"/>
      <c r="CX220" s="56"/>
      <c r="CY220" s="56">
        <v>0</v>
      </c>
      <c r="CZ220" s="56"/>
      <c r="DA220" s="56"/>
      <c r="DB220" s="485"/>
      <c r="DC220" s="56"/>
      <c r="DD220" s="56">
        <v>0</v>
      </c>
      <c r="DE220" s="56"/>
      <c r="DF220" s="56"/>
      <c r="DG220" s="485"/>
      <c r="DH220" s="56"/>
      <c r="DI220" s="56">
        <v>0</v>
      </c>
      <c r="DJ220" s="56"/>
      <c r="DK220" s="56"/>
      <c r="DL220" s="485"/>
      <c r="DM220" s="56"/>
      <c r="DN220" s="56">
        <v>0</v>
      </c>
      <c r="DO220" s="56"/>
      <c r="DP220" s="56"/>
      <c r="DQ220" s="485"/>
      <c r="DR220" s="56"/>
      <c r="DS220" s="56">
        <v>0</v>
      </c>
      <c r="DT220" s="56"/>
      <c r="DU220" s="56"/>
      <c r="DV220" s="485"/>
      <c r="DW220" s="56"/>
      <c r="DX220" s="56">
        <v>0</v>
      </c>
      <c r="DY220" s="56"/>
      <c r="DZ220" s="56"/>
      <c r="EA220" s="485"/>
      <c r="EB220" s="56"/>
      <c r="EC220" s="56">
        <v>0</v>
      </c>
      <c r="ED220" s="56"/>
      <c r="EE220" s="56"/>
      <c r="EF220" s="485"/>
      <c r="EG220" s="56"/>
      <c r="EH220" s="56">
        <v>0</v>
      </c>
      <c r="EI220" s="56"/>
      <c r="EJ220" s="56"/>
      <c r="EK220" s="144"/>
    </row>
    <row r="221" spans="4:143" hidden="1" x14ac:dyDescent="0.3">
      <c r="D221" s="144" t="s">
        <v>512</v>
      </c>
      <c r="E221" s="400"/>
      <c r="F221" s="406"/>
      <c r="G221" s="483">
        <v>0</v>
      </c>
      <c r="H221" s="484"/>
      <c r="I221" s="56"/>
      <c r="J221" s="485"/>
      <c r="K221" s="486"/>
      <c r="L221" s="483">
        <v>0</v>
      </c>
      <c r="M221" s="484"/>
      <c r="N221" s="56"/>
      <c r="O221" s="485"/>
      <c r="P221" s="486"/>
      <c r="Q221" s="483">
        <v>0</v>
      </c>
      <c r="R221" s="484"/>
      <c r="S221" s="56"/>
      <c r="T221" s="485"/>
      <c r="U221" s="486"/>
      <c r="V221" s="483">
        <v>0</v>
      </c>
      <c r="W221" s="484"/>
      <c r="X221" s="56"/>
      <c r="Y221" s="485"/>
      <c r="Z221" s="486"/>
      <c r="AA221" s="483">
        <v>0</v>
      </c>
      <c r="AB221" s="484"/>
      <c r="AC221" s="56"/>
      <c r="AD221" s="485"/>
      <c r="AE221" s="486"/>
      <c r="AF221" s="483">
        <v>0</v>
      </c>
      <c r="AG221" s="484"/>
      <c r="AH221" s="56"/>
      <c r="AI221" s="485"/>
      <c r="AJ221" s="486"/>
      <c r="AK221" s="483">
        <v>0</v>
      </c>
      <c r="AL221" s="484"/>
      <c r="AM221" s="56"/>
      <c r="AN221" s="485"/>
      <c r="AO221" s="486"/>
      <c r="AP221" s="483">
        <v>0</v>
      </c>
      <c r="AQ221" s="484"/>
      <c r="AR221" s="56"/>
      <c r="AS221" s="485"/>
      <c r="AT221" s="486"/>
      <c r="AU221" s="483">
        <v>0</v>
      </c>
      <c r="AV221" s="484"/>
      <c r="AW221" s="56"/>
      <c r="AX221" s="485"/>
      <c r="AY221" s="486"/>
      <c r="AZ221" s="483">
        <v>0</v>
      </c>
      <c r="BA221" s="484"/>
      <c r="BB221" s="56"/>
      <c r="BC221" s="485"/>
      <c r="BD221" s="486"/>
      <c r="BE221" s="483">
        <v>0</v>
      </c>
      <c r="BF221" s="484"/>
      <c r="BG221" s="56"/>
      <c r="BH221" s="485"/>
      <c r="BI221" s="486"/>
      <c r="BJ221" s="483">
        <v>0</v>
      </c>
      <c r="BK221" s="484"/>
      <c r="BL221" s="56"/>
      <c r="BM221" s="485"/>
      <c r="BN221" s="486"/>
      <c r="BO221" s="483">
        <v>0</v>
      </c>
      <c r="BP221" s="484"/>
      <c r="BQ221" s="56"/>
      <c r="BR221" s="485"/>
      <c r="BS221" s="486"/>
      <c r="BT221" s="483">
        <v>0</v>
      </c>
      <c r="BU221" s="484"/>
      <c r="BV221" s="56"/>
      <c r="BW221" s="56"/>
      <c r="BX221" s="485"/>
      <c r="BY221" s="486"/>
      <c r="BZ221" s="483">
        <v>0</v>
      </c>
      <c r="CA221" s="484"/>
      <c r="CB221" s="56"/>
      <c r="CC221" s="485"/>
      <c r="CD221" s="486"/>
      <c r="CE221" s="483">
        <v>0</v>
      </c>
      <c r="CF221" s="484"/>
      <c r="CG221" s="56"/>
      <c r="CH221" s="485"/>
      <c r="CI221" s="486"/>
      <c r="CJ221" s="483">
        <v>0</v>
      </c>
      <c r="CK221" s="484"/>
      <c r="CL221" s="56"/>
      <c r="CM221" s="485"/>
      <c r="CN221" s="486"/>
      <c r="CO221" s="483">
        <v>0</v>
      </c>
      <c r="CP221" s="484"/>
      <c r="CQ221" s="56"/>
      <c r="CR221" s="485"/>
      <c r="CS221" s="486"/>
      <c r="CT221" s="483">
        <v>0</v>
      </c>
      <c r="CU221" s="484"/>
      <c r="CV221" s="56"/>
      <c r="CW221" s="485"/>
      <c r="CX221" s="486"/>
      <c r="CY221" s="483">
        <v>0</v>
      </c>
      <c r="CZ221" s="484"/>
      <c r="DA221" s="56"/>
      <c r="DB221" s="485"/>
      <c r="DC221" s="486"/>
      <c r="DD221" s="483">
        <v>0</v>
      </c>
      <c r="DE221" s="484"/>
      <c r="DF221" s="56"/>
      <c r="DG221" s="485"/>
      <c r="DH221" s="486"/>
      <c r="DI221" s="483">
        <v>0</v>
      </c>
      <c r="DJ221" s="484"/>
      <c r="DK221" s="56"/>
      <c r="DL221" s="485"/>
      <c r="DM221" s="486"/>
      <c r="DN221" s="483">
        <v>0</v>
      </c>
      <c r="DO221" s="484"/>
      <c r="DP221" s="56"/>
      <c r="DQ221" s="485"/>
      <c r="DR221" s="486"/>
      <c r="DS221" s="483">
        <v>0</v>
      </c>
      <c r="DT221" s="484"/>
      <c r="DU221" s="56"/>
      <c r="DV221" s="485"/>
      <c r="DW221" s="486"/>
      <c r="DX221" s="483">
        <v>0</v>
      </c>
      <c r="DY221" s="484"/>
      <c r="DZ221" s="56"/>
      <c r="EA221" s="485"/>
      <c r="EB221" s="486"/>
      <c r="EC221" s="483">
        <v>0</v>
      </c>
      <c r="ED221" s="484"/>
      <c r="EE221" s="56"/>
      <c r="EF221" s="485"/>
      <c r="EG221" s="486"/>
      <c r="EH221" s="483">
        <v>0</v>
      </c>
      <c r="EI221" s="484"/>
      <c r="EJ221" s="56"/>
      <c r="EK221" s="144"/>
    </row>
    <row r="222" spans="4:143" hidden="1" x14ac:dyDescent="0.3">
      <c r="D222" s="144" t="s">
        <v>513</v>
      </c>
      <c r="E222" s="400"/>
      <c r="F222" s="420"/>
      <c r="G222" s="121">
        <v>0</v>
      </c>
      <c r="H222" s="120"/>
      <c r="I222" s="56"/>
      <c r="J222" s="485"/>
      <c r="K222" s="494"/>
      <c r="L222" s="121">
        <v>0</v>
      </c>
      <c r="M222" s="120"/>
      <c r="N222" s="56"/>
      <c r="O222" s="485"/>
      <c r="P222" s="494"/>
      <c r="Q222" s="121">
        <v>0</v>
      </c>
      <c r="R222" s="120"/>
      <c r="S222" s="56"/>
      <c r="T222" s="485"/>
      <c r="U222" s="494"/>
      <c r="V222" s="121">
        <v>0</v>
      </c>
      <c r="W222" s="120"/>
      <c r="X222" s="56"/>
      <c r="Y222" s="485"/>
      <c r="Z222" s="494"/>
      <c r="AA222" s="121">
        <v>0</v>
      </c>
      <c r="AB222" s="120"/>
      <c r="AC222" s="56"/>
      <c r="AD222" s="485"/>
      <c r="AE222" s="494"/>
      <c r="AF222" s="121">
        <v>0</v>
      </c>
      <c r="AG222" s="120"/>
      <c r="AH222" s="56"/>
      <c r="AI222" s="485"/>
      <c r="AJ222" s="494"/>
      <c r="AK222" s="121">
        <v>0</v>
      </c>
      <c r="AL222" s="120"/>
      <c r="AM222" s="56"/>
      <c r="AN222" s="485"/>
      <c r="AO222" s="494"/>
      <c r="AP222" s="121">
        <v>0</v>
      </c>
      <c r="AQ222" s="120"/>
      <c r="AR222" s="56"/>
      <c r="AS222" s="485"/>
      <c r="AT222" s="494"/>
      <c r="AU222" s="121">
        <v>0</v>
      </c>
      <c r="AV222" s="120"/>
      <c r="AW222" s="56"/>
      <c r="AX222" s="485"/>
      <c r="AY222" s="494"/>
      <c r="AZ222" s="121">
        <v>0</v>
      </c>
      <c r="BA222" s="120"/>
      <c r="BB222" s="56"/>
      <c r="BC222" s="485"/>
      <c r="BD222" s="494"/>
      <c r="BE222" s="121">
        <v>0</v>
      </c>
      <c r="BF222" s="120"/>
      <c r="BG222" s="56"/>
      <c r="BH222" s="485"/>
      <c r="BI222" s="494"/>
      <c r="BJ222" s="121">
        <v>0</v>
      </c>
      <c r="BK222" s="120"/>
      <c r="BL222" s="56"/>
      <c r="BM222" s="485"/>
      <c r="BN222" s="494"/>
      <c r="BO222" s="121">
        <v>0</v>
      </c>
      <c r="BP222" s="120"/>
      <c r="BQ222" s="56"/>
      <c r="BR222" s="485"/>
      <c r="BS222" s="494"/>
      <c r="BT222" s="121">
        <v>0</v>
      </c>
      <c r="BU222" s="120"/>
      <c r="BV222" s="56"/>
      <c r="BW222" s="56"/>
      <c r="BX222" s="485"/>
      <c r="BY222" s="494"/>
      <c r="BZ222" s="121">
        <v>0</v>
      </c>
      <c r="CA222" s="120"/>
      <c r="CB222" s="56"/>
      <c r="CC222" s="485"/>
      <c r="CD222" s="494"/>
      <c r="CE222" s="121">
        <v>0</v>
      </c>
      <c r="CF222" s="120"/>
      <c r="CG222" s="56"/>
      <c r="CH222" s="485"/>
      <c r="CI222" s="494"/>
      <c r="CJ222" s="121">
        <v>0</v>
      </c>
      <c r="CK222" s="120"/>
      <c r="CL222" s="56"/>
      <c r="CM222" s="485"/>
      <c r="CN222" s="494"/>
      <c r="CO222" s="121">
        <v>0</v>
      </c>
      <c r="CP222" s="120"/>
      <c r="CQ222" s="56"/>
      <c r="CR222" s="485"/>
      <c r="CS222" s="494"/>
      <c r="CT222" s="121">
        <v>0</v>
      </c>
      <c r="CU222" s="120"/>
      <c r="CV222" s="56"/>
      <c r="CW222" s="485"/>
      <c r="CX222" s="494"/>
      <c r="CY222" s="121">
        <v>0</v>
      </c>
      <c r="CZ222" s="120"/>
      <c r="DA222" s="56"/>
      <c r="DB222" s="485"/>
      <c r="DC222" s="494"/>
      <c r="DD222" s="121">
        <v>0</v>
      </c>
      <c r="DE222" s="120"/>
      <c r="DF222" s="56"/>
      <c r="DG222" s="485"/>
      <c r="DH222" s="494"/>
      <c r="DI222" s="121">
        <v>0</v>
      </c>
      <c r="DJ222" s="120"/>
      <c r="DK222" s="56"/>
      <c r="DL222" s="485"/>
      <c r="DM222" s="494"/>
      <c r="DN222" s="121">
        <v>0</v>
      </c>
      <c r="DO222" s="120"/>
      <c r="DP222" s="56"/>
      <c r="DQ222" s="485"/>
      <c r="DR222" s="494"/>
      <c r="DS222" s="121">
        <v>0</v>
      </c>
      <c r="DT222" s="120"/>
      <c r="DU222" s="56"/>
      <c r="DV222" s="485"/>
      <c r="DW222" s="494"/>
      <c r="DX222" s="121">
        <v>0</v>
      </c>
      <c r="DY222" s="120"/>
      <c r="DZ222" s="56"/>
      <c r="EA222" s="485"/>
      <c r="EB222" s="494"/>
      <c r="EC222" s="121">
        <v>0</v>
      </c>
      <c r="ED222" s="120"/>
      <c r="EE222" s="56"/>
      <c r="EF222" s="485"/>
      <c r="EG222" s="494"/>
      <c r="EH222" s="121">
        <v>0</v>
      </c>
      <c r="EI222" s="120"/>
      <c r="EJ222" s="56"/>
      <c r="EK222" s="144"/>
    </row>
    <row r="223" spans="4:143" hidden="1" x14ac:dyDescent="0.3">
      <c r="D223" s="144"/>
      <c r="E223" s="400"/>
      <c r="G223" s="56"/>
      <c r="H223" s="56"/>
      <c r="I223" s="56"/>
      <c r="J223" s="485"/>
      <c r="K223" s="56"/>
      <c r="L223" s="56"/>
      <c r="M223" s="56"/>
      <c r="N223" s="56"/>
      <c r="O223" s="485"/>
      <c r="P223" s="56"/>
      <c r="Q223" s="56"/>
      <c r="R223" s="56"/>
      <c r="S223" s="56"/>
      <c r="T223" s="485"/>
      <c r="U223" s="56"/>
      <c r="V223" s="56"/>
      <c r="W223" s="56"/>
      <c r="X223" s="56"/>
      <c r="Y223" s="485"/>
      <c r="Z223" s="56"/>
      <c r="AA223" s="56"/>
      <c r="AB223" s="56"/>
      <c r="AC223" s="56"/>
      <c r="AD223" s="485"/>
      <c r="AE223" s="56"/>
      <c r="AF223" s="56"/>
      <c r="AG223" s="56"/>
      <c r="AH223" s="56"/>
      <c r="AI223" s="485"/>
      <c r="AJ223" s="56"/>
      <c r="AK223" s="56"/>
      <c r="AL223" s="56"/>
      <c r="AM223" s="56"/>
      <c r="AN223" s="485"/>
      <c r="AO223" s="56"/>
      <c r="AP223" s="56"/>
      <c r="AQ223" s="56"/>
      <c r="AR223" s="56"/>
      <c r="AS223" s="485"/>
      <c r="AT223" s="56"/>
      <c r="AU223" s="56"/>
      <c r="AV223" s="56"/>
      <c r="AW223" s="56"/>
      <c r="AX223" s="485"/>
      <c r="AY223" s="56"/>
      <c r="AZ223" s="56"/>
      <c r="BA223" s="56"/>
      <c r="BB223" s="56"/>
      <c r="BC223" s="485"/>
      <c r="BD223" s="56"/>
      <c r="BE223" s="56"/>
      <c r="BF223" s="56"/>
      <c r="BG223" s="56"/>
      <c r="BH223" s="485"/>
      <c r="BI223" s="56"/>
      <c r="BJ223" s="56"/>
      <c r="BK223" s="56"/>
      <c r="BL223" s="56"/>
      <c r="BM223" s="485"/>
      <c r="BN223" s="56"/>
      <c r="BO223" s="56"/>
      <c r="BP223" s="56"/>
      <c r="BQ223" s="56"/>
      <c r="BR223" s="485"/>
      <c r="BS223" s="56"/>
      <c r="BT223" s="56"/>
      <c r="BU223" s="56"/>
      <c r="BV223" s="56"/>
      <c r="BW223" s="56"/>
      <c r="BX223" s="485"/>
      <c r="BY223" s="56"/>
      <c r="BZ223" s="56"/>
      <c r="CA223" s="56"/>
      <c r="CB223" s="56"/>
      <c r="CC223" s="485"/>
      <c r="CD223" s="56"/>
      <c r="CE223" s="56"/>
      <c r="CF223" s="56"/>
      <c r="CG223" s="56"/>
      <c r="CH223" s="485"/>
      <c r="CI223" s="56"/>
      <c r="CJ223" s="56"/>
      <c r="CK223" s="56"/>
      <c r="CL223" s="56"/>
      <c r="CM223" s="485"/>
      <c r="CN223" s="56"/>
      <c r="CO223" s="56"/>
      <c r="CP223" s="56"/>
      <c r="CQ223" s="56"/>
      <c r="CR223" s="485"/>
      <c r="CS223" s="56"/>
      <c r="CT223" s="56"/>
      <c r="CU223" s="56"/>
      <c r="CV223" s="56"/>
      <c r="CW223" s="485"/>
      <c r="CX223" s="56"/>
      <c r="CY223" s="56"/>
      <c r="CZ223" s="56"/>
      <c r="DA223" s="56"/>
      <c r="DB223" s="485"/>
      <c r="DC223" s="56"/>
      <c r="DD223" s="56"/>
      <c r="DE223" s="56"/>
      <c r="DF223" s="56"/>
      <c r="DG223" s="485"/>
      <c r="DH223" s="56"/>
      <c r="DI223" s="56"/>
      <c r="DJ223" s="56"/>
      <c r="DK223" s="56"/>
      <c r="DL223" s="485"/>
      <c r="DM223" s="56"/>
      <c r="DN223" s="56"/>
      <c r="DO223" s="56"/>
      <c r="DP223" s="56"/>
      <c r="DQ223" s="485"/>
      <c r="DR223" s="56"/>
      <c r="DS223" s="56"/>
      <c r="DT223" s="56"/>
      <c r="DU223" s="56"/>
      <c r="DV223" s="485"/>
      <c r="DW223" s="56"/>
      <c r="DX223" s="56"/>
      <c r="DY223" s="56"/>
      <c r="DZ223" s="56"/>
      <c r="EA223" s="485"/>
      <c r="EB223" s="56"/>
      <c r="EC223" s="56"/>
      <c r="ED223" s="56"/>
      <c r="EE223" s="56"/>
      <c r="EF223" s="485"/>
      <c r="EG223" s="56"/>
      <c r="EH223" s="56"/>
      <c r="EI223" s="56"/>
      <c r="EJ223" s="56"/>
      <c r="EK223" s="144"/>
    </row>
    <row r="224" spans="4:143" hidden="1" x14ac:dyDescent="0.3">
      <c r="D224" s="144" t="s">
        <v>528</v>
      </c>
      <c r="E224" s="400"/>
      <c r="G224" s="56">
        <v>0</v>
      </c>
      <c r="H224" s="56"/>
      <c r="I224" s="56"/>
      <c r="J224" s="485"/>
      <c r="K224" s="56"/>
      <c r="L224" s="56">
        <v>0</v>
      </c>
      <c r="M224" s="56"/>
      <c r="N224" s="56"/>
      <c r="O224" s="485"/>
      <c r="P224" s="56"/>
      <c r="Q224" s="56">
        <v>0</v>
      </c>
      <c r="R224" s="56"/>
      <c r="S224" s="56"/>
      <c r="T224" s="485"/>
      <c r="U224" s="56"/>
      <c r="V224" s="56">
        <v>0</v>
      </c>
      <c r="W224" s="56"/>
      <c r="X224" s="56"/>
      <c r="Y224" s="485"/>
      <c r="Z224" s="56"/>
      <c r="AA224" s="56">
        <v>0</v>
      </c>
      <c r="AB224" s="56"/>
      <c r="AC224" s="56"/>
      <c r="AD224" s="485"/>
      <c r="AE224" s="56"/>
      <c r="AF224" s="56">
        <v>0</v>
      </c>
      <c r="AG224" s="56"/>
      <c r="AH224" s="56"/>
      <c r="AI224" s="485"/>
      <c r="AJ224" s="56"/>
      <c r="AK224" s="56">
        <v>0</v>
      </c>
      <c r="AL224" s="56"/>
      <c r="AM224" s="56"/>
      <c r="AN224" s="485"/>
      <c r="AO224" s="56"/>
      <c r="AP224" s="56">
        <v>0</v>
      </c>
      <c r="AQ224" s="56"/>
      <c r="AR224" s="56"/>
      <c r="AS224" s="485"/>
      <c r="AT224" s="56"/>
      <c r="AU224" s="56">
        <v>0</v>
      </c>
      <c r="AV224" s="56"/>
      <c r="AW224" s="56"/>
      <c r="AX224" s="485"/>
      <c r="AY224" s="56"/>
      <c r="AZ224" s="56">
        <v>0</v>
      </c>
      <c r="BA224" s="56"/>
      <c r="BB224" s="56"/>
      <c r="BC224" s="485"/>
      <c r="BD224" s="56"/>
      <c r="BE224" s="56">
        <v>0</v>
      </c>
      <c r="BF224" s="56"/>
      <c r="BG224" s="56"/>
      <c r="BH224" s="485"/>
      <c r="BI224" s="56"/>
      <c r="BJ224" s="56">
        <v>0</v>
      </c>
      <c r="BK224" s="56"/>
      <c r="BL224" s="56"/>
      <c r="BM224" s="485"/>
      <c r="BN224" s="56"/>
      <c r="BO224" s="56">
        <v>0</v>
      </c>
      <c r="BP224" s="56"/>
      <c r="BQ224" s="56"/>
      <c r="BR224" s="485"/>
      <c r="BS224" s="56"/>
      <c r="BT224" s="56">
        <v>0</v>
      </c>
      <c r="BU224" s="56"/>
      <c r="BV224" s="56"/>
      <c r="BW224" s="56"/>
      <c r="BX224" s="485"/>
      <c r="BY224" s="56"/>
      <c r="BZ224" s="56">
        <v>0</v>
      </c>
      <c r="CA224" s="56"/>
      <c r="CB224" s="56"/>
      <c r="CC224" s="485"/>
      <c r="CD224" s="56"/>
      <c r="CE224" s="56">
        <v>0</v>
      </c>
      <c r="CF224" s="56"/>
      <c r="CG224" s="56"/>
      <c r="CH224" s="485"/>
      <c r="CI224" s="56"/>
      <c r="CJ224" s="56">
        <v>0</v>
      </c>
      <c r="CK224" s="56"/>
      <c r="CL224" s="56"/>
      <c r="CM224" s="485"/>
      <c r="CN224" s="56"/>
      <c r="CO224" s="56">
        <v>0</v>
      </c>
      <c r="CP224" s="56"/>
      <c r="CQ224" s="56"/>
      <c r="CR224" s="485"/>
      <c r="CS224" s="56"/>
      <c r="CT224" s="56">
        <v>0</v>
      </c>
      <c r="CU224" s="56"/>
      <c r="CV224" s="56"/>
      <c r="CW224" s="485"/>
      <c r="CX224" s="56"/>
      <c r="CY224" s="56">
        <v>0</v>
      </c>
      <c r="CZ224" s="56"/>
      <c r="DA224" s="56"/>
      <c r="DB224" s="485"/>
      <c r="DC224" s="56"/>
      <c r="DD224" s="56">
        <v>0</v>
      </c>
      <c r="DE224" s="56"/>
      <c r="DF224" s="56"/>
      <c r="DG224" s="485"/>
      <c r="DH224" s="56"/>
      <c r="DI224" s="56">
        <v>0</v>
      </c>
      <c r="DJ224" s="56"/>
      <c r="DK224" s="56"/>
      <c r="DL224" s="485"/>
      <c r="DM224" s="56"/>
      <c r="DN224" s="56">
        <v>0</v>
      </c>
      <c r="DO224" s="56"/>
      <c r="DP224" s="56"/>
      <c r="DQ224" s="485"/>
      <c r="DR224" s="56"/>
      <c r="DS224" s="56">
        <v>0</v>
      </c>
      <c r="DT224" s="56"/>
      <c r="DU224" s="56"/>
      <c r="DV224" s="485"/>
      <c r="DW224" s="56"/>
      <c r="DX224" s="56">
        <v>0</v>
      </c>
      <c r="DY224" s="56"/>
      <c r="DZ224" s="56"/>
      <c r="EA224" s="485"/>
      <c r="EB224" s="56"/>
      <c r="EC224" s="56">
        <v>0</v>
      </c>
      <c r="ED224" s="56"/>
      <c r="EE224" s="56"/>
      <c r="EF224" s="485"/>
      <c r="EG224" s="56"/>
      <c r="EH224" s="56">
        <v>0</v>
      </c>
      <c r="EI224" s="56"/>
      <c r="EJ224" s="56"/>
      <c r="EK224" s="144"/>
    </row>
    <row r="225" spans="4:141" hidden="1" x14ac:dyDescent="0.3">
      <c r="D225" s="144" t="s">
        <v>512</v>
      </c>
      <c r="E225" s="400"/>
      <c r="F225" s="406"/>
      <c r="G225" s="483">
        <v>0</v>
      </c>
      <c r="H225" s="484"/>
      <c r="I225" s="56"/>
      <c r="J225" s="485"/>
      <c r="K225" s="486"/>
      <c r="L225" s="483">
        <v>0</v>
      </c>
      <c r="M225" s="484"/>
      <c r="N225" s="56"/>
      <c r="O225" s="485"/>
      <c r="P225" s="486"/>
      <c r="Q225" s="483">
        <v>0</v>
      </c>
      <c r="R225" s="484"/>
      <c r="S225" s="56"/>
      <c r="T225" s="485"/>
      <c r="U225" s="486"/>
      <c r="V225" s="483">
        <v>0</v>
      </c>
      <c r="W225" s="484"/>
      <c r="X225" s="56"/>
      <c r="Y225" s="485"/>
      <c r="Z225" s="486"/>
      <c r="AA225" s="483">
        <v>0</v>
      </c>
      <c r="AB225" s="484"/>
      <c r="AC225" s="56"/>
      <c r="AD225" s="485"/>
      <c r="AE225" s="486"/>
      <c r="AF225" s="483">
        <v>0</v>
      </c>
      <c r="AG225" s="484"/>
      <c r="AH225" s="56"/>
      <c r="AI225" s="485"/>
      <c r="AJ225" s="486"/>
      <c r="AK225" s="483">
        <v>0</v>
      </c>
      <c r="AL225" s="484"/>
      <c r="AM225" s="56"/>
      <c r="AN225" s="485"/>
      <c r="AO225" s="486"/>
      <c r="AP225" s="483">
        <v>0</v>
      </c>
      <c r="AQ225" s="484"/>
      <c r="AR225" s="56"/>
      <c r="AS225" s="485"/>
      <c r="AT225" s="486"/>
      <c r="AU225" s="483">
        <v>0</v>
      </c>
      <c r="AV225" s="484"/>
      <c r="AW225" s="56"/>
      <c r="AX225" s="485"/>
      <c r="AY225" s="486"/>
      <c r="AZ225" s="483">
        <v>0</v>
      </c>
      <c r="BA225" s="484"/>
      <c r="BB225" s="56"/>
      <c r="BC225" s="485"/>
      <c r="BD225" s="486"/>
      <c r="BE225" s="483">
        <v>0</v>
      </c>
      <c r="BF225" s="484"/>
      <c r="BG225" s="56"/>
      <c r="BH225" s="485"/>
      <c r="BI225" s="486"/>
      <c r="BJ225" s="483">
        <v>0</v>
      </c>
      <c r="BK225" s="484"/>
      <c r="BL225" s="56"/>
      <c r="BM225" s="485"/>
      <c r="BN225" s="486"/>
      <c r="BO225" s="483">
        <v>0</v>
      </c>
      <c r="BP225" s="484"/>
      <c r="BQ225" s="56"/>
      <c r="BR225" s="485"/>
      <c r="BS225" s="486"/>
      <c r="BT225" s="483">
        <v>0</v>
      </c>
      <c r="BU225" s="484"/>
      <c r="BV225" s="56"/>
      <c r="BW225" s="56"/>
      <c r="BX225" s="485"/>
      <c r="BY225" s="486"/>
      <c r="BZ225" s="483">
        <v>0</v>
      </c>
      <c r="CA225" s="484"/>
      <c r="CB225" s="56"/>
      <c r="CC225" s="485"/>
      <c r="CD225" s="486"/>
      <c r="CE225" s="483">
        <v>0</v>
      </c>
      <c r="CF225" s="484"/>
      <c r="CG225" s="56"/>
      <c r="CH225" s="485"/>
      <c r="CI225" s="486"/>
      <c r="CJ225" s="483">
        <v>0</v>
      </c>
      <c r="CK225" s="484"/>
      <c r="CL225" s="56"/>
      <c r="CM225" s="485"/>
      <c r="CN225" s="486"/>
      <c r="CO225" s="483">
        <v>0</v>
      </c>
      <c r="CP225" s="484"/>
      <c r="CQ225" s="56"/>
      <c r="CR225" s="485"/>
      <c r="CS225" s="486"/>
      <c r="CT225" s="483">
        <v>0</v>
      </c>
      <c r="CU225" s="484"/>
      <c r="CV225" s="56"/>
      <c r="CW225" s="485"/>
      <c r="CX225" s="486"/>
      <c r="CY225" s="483">
        <v>0</v>
      </c>
      <c r="CZ225" s="484"/>
      <c r="DA225" s="56"/>
      <c r="DB225" s="485"/>
      <c r="DC225" s="486"/>
      <c r="DD225" s="483">
        <v>0</v>
      </c>
      <c r="DE225" s="484"/>
      <c r="DF225" s="56"/>
      <c r="DG225" s="485"/>
      <c r="DH225" s="486"/>
      <c r="DI225" s="483">
        <v>0</v>
      </c>
      <c r="DJ225" s="484"/>
      <c r="DK225" s="56"/>
      <c r="DL225" s="485"/>
      <c r="DM225" s="486"/>
      <c r="DN225" s="483">
        <v>0</v>
      </c>
      <c r="DO225" s="484"/>
      <c r="DP225" s="56"/>
      <c r="DQ225" s="485"/>
      <c r="DR225" s="486"/>
      <c r="DS225" s="483">
        <v>0</v>
      </c>
      <c r="DT225" s="484"/>
      <c r="DU225" s="56"/>
      <c r="DV225" s="485"/>
      <c r="DW225" s="486"/>
      <c r="DX225" s="483">
        <v>0</v>
      </c>
      <c r="DY225" s="484"/>
      <c r="DZ225" s="56"/>
      <c r="EA225" s="485"/>
      <c r="EB225" s="486"/>
      <c r="EC225" s="483">
        <v>0</v>
      </c>
      <c r="ED225" s="484"/>
      <c r="EE225" s="56"/>
      <c r="EF225" s="485"/>
      <c r="EG225" s="486"/>
      <c r="EH225" s="483">
        <v>0</v>
      </c>
      <c r="EI225" s="484"/>
      <c r="EJ225" s="56"/>
      <c r="EK225" s="144"/>
    </row>
    <row r="226" spans="4:141" hidden="1" x14ac:dyDescent="0.3">
      <c r="D226" s="144" t="s">
        <v>513</v>
      </c>
      <c r="E226" s="400"/>
      <c r="F226" s="420"/>
      <c r="G226" s="121">
        <v>0</v>
      </c>
      <c r="H226" s="120"/>
      <c r="I226" s="56"/>
      <c r="J226" s="485"/>
      <c r="K226" s="494"/>
      <c r="L226" s="121">
        <v>0</v>
      </c>
      <c r="M226" s="120"/>
      <c r="N226" s="56"/>
      <c r="O226" s="485"/>
      <c r="P226" s="494"/>
      <c r="Q226" s="121">
        <v>0</v>
      </c>
      <c r="R226" s="120"/>
      <c r="S226" s="56"/>
      <c r="T226" s="485"/>
      <c r="U226" s="494"/>
      <c r="V226" s="121">
        <v>0</v>
      </c>
      <c r="W226" s="120"/>
      <c r="X226" s="56"/>
      <c r="Y226" s="485"/>
      <c r="Z226" s="494"/>
      <c r="AA226" s="121">
        <v>0</v>
      </c>
      <c r="AB226" s="120"/>
      <c r="AC226" s="56"/>
      <c r="AD226" s="485"/>
      <c r="AE226" s="494"/>
      <c r="AF226" s="121">
        <v>0</v>
      </c>
      <c r="AG226" s="120"/>
      <c r="AH226" s="56"/>
      <c r="AI226" s="485"/>
      <c r="AJ226" s="494"/>
      <c r="AK226" s="121">
        <v>0</v>
      </c>
      <c r="AL226" s="120"/>
      <c r="AM226" s="56"/>
      <c r="AN226" s="485"/>
      <c r="AO226" s="494"/>
      <c r="AP226" s="121">
        <v>0</v>
      </c>
      <c r="AQ226" s="120"/>
      <c r="AR226" s="56"/>
      <c r="AS226" s="485"/>
      <c r="AT226" s="494"/>
      <c r="AU226" s="121">
        <v>0</v>
      </c>
      <c r="AV226" s="120"/>
      <c r="AW226" s="56"/>
      <c r="AX226" s="485"/>
      <c r="AY226" s="494"/>
      <c r="AZ226" s="121">
        <v>0</v>
      </c>
      <c r="BA226" s="120"/>
      <c r="BB226" s="56"/>
      <c r="BC226" s="485"/>
      <c r="BD226" s="494"/>
      <c r="BE226" s="121">
        <v>0</v>
      </c>
      <c r="BF226" s="120"/>
      <c r="BG226" s="56"/>
      <c r="BH226" s="485"/>
      <c r="BI226" s="494"/>
      <c r="BJ226" s="121">
        <v>0</v>
      </c>
      <c r="BK226" s="120"/>
      <c r="BL226" s="56"/>
      <c r="BM226" s="485"/>
      <c r="BN226" s="494"/>
      <c r="BO226" s="121">
        <v>0</v>
      </c>
      <c r="BP226" s="120"/>
      <c r="BQ226" s="56"/>
      <c r="BR226" s="485"/>
      <c r="BS226" s="494"/>
      <c r="BT226" s="121">
        <v>0</v>
      </c>
      <c r="BU226" s="120"/>
      <c r="BV226" s="56"/>
      <c r="BW226" s="56"/>
      <c r="BX226" s="485"/>
      <c r="BY226" s="494"/>
      <c r="BZ226" s="121">
        <v>0</v>
      </c>
      <c r="CA226" s="120"/>
      <c r="CB226" s="56"/>
      <c r="CC226" s="485"/>
      <c r="CD226" s="494"/>
      <c r="CE226" s="121">
        <v>0</v>
      </c>
      <c r="CF226" s="120"/>
      <c r="CG226" s="56"/>
      <c r="CH226" s="485"/>
      <c r="CI226" s="494"/>
      <c r="CJ226" s="121">
        <v>0</v>
      </c>
      <c r="CK226" s="120"/>
      <c r="CL226" s="56"/>
      <c r="CM226" s="485"/>
      <c r="CN226" s="494"/>
      <c r="CO226" s="121">
        <v>0</v>
      </c>
      <c r="CP226" s="120"/>
      <c r="CQ226" s="56"/>
      <c r="CR226" s="485"/>
      <c r="CS226" s="494"/>
      <c r="CT226" s="121">
        <v>0</v>
      </c>
      <c r="CU226" s="120"/>
      <c r="CV226" s="56"/>
      <c r="CW226" s="485"/>
      <c r="CX226" s="494"/>
      <c r="CY226" s="121">
        <v>0</v>
      </c>
      <c r="CZ226" s="120"/>
      <c r="DA226" s="56"/>
      <c r="DB226" s="485"/>
      <c r="DC226" s="494"/>
      <c r="DD226" s="121">
        <v>0</v>
      </c>
      <c r="DE226" s="120"/>
      <c r="DF226" s="56"/>
      <c r="DG226" s="485"/>
      <c r="DH226" s="494"/>
      <c r="DI226" s="121">
        <v>0</v>
      </c>
      <c r="DJ226" s="120"/>
      <c r="DK226" s="56"/>
      <c r="DL226" s="485"/>
      <c r="DM226" s="494"/>
      <c r="DN226" s="121">
        <v>0</v>
      </c>
      <c r="DO226" s="120"/>
      <c r="DP226" s="56"/>
      <c r="DQ226" s="485"/>
      <c r="DR226" s="494"/>
      <c r="DS226" s="121">
        <v>0</v>
      </c>
      <c r="DT226" s="120"/>
      <c r="DU226" s="56"/>
      <c r="DV226" s="485"/>
      <c r="DW226" s="494"/>
      <c r="DX226" s="121">
        <v>0</v>
      </c>
      <c r="DY226" s="120"/>
      <c r="DZ226" s="56"/>
      <c r="EA226" s="485"/>
      <c r="EB226" s="494"/>
      <c r="EC226" s="121">
        <v>0</v>
      </c>
      <c r="ED226" s="120"/>
      <c r="EE226" s="56"/>
      <c r="EF226" s="485"/>
      <c r="EG226" s="494"/>
      <c r="EH226" s="121">
        <v>0</v>
      </c>
      <c r="EI226" s="120"/>
      <c r="EJ226" s="56"/>
      <c r="EK226" s="144"/>
    </row>
    <row r="227" spans="4:141" hidden="1" x14ac:dyDescent="0.3">
      <c r="D227" s="144"/>
      <c r="E227" s="400"/>
      <c r="G227" s="56"/>
      <c r="H227" s="56"/>
      <c r="I227" s="56"/>
      <c r="J227" s="485"/>
      <c r="K227" s="56"/>
      <c r="L227" s="56"/>
      <c r="M227" s="56"/>
      <c r="N227" s="56"/>
      <c r="O227" s="485"/>
      <c r="P227" s="56"/>
      <c r="Q227" s="56"/>
      <c r="R227" s="56"/>
      <c r="S227" s="56"/>
      <c r="T227" s="485"/>
      <c r="U227" s="56"/>
      <c r="V227" s="56"/>
      <c r="W227" s="56"/>
      <c r="X227" s="56"/>
      <c r="Y227" s="485"/>
      <c r="Z227" s="56"/>
      <c r="AA227" s="56"/>
      <c r="AB227" s="56"/>
      <c r="AC227" s="56"/>
      <c r="AD227" s="485"/>
      <c r="AE227" s="56"/>
      <c r="AF227" s="56"/>
      <c r="AG227" s="56"/>
      <c r="AH227" s="56"/>
      <c r="AI227" s="485"/>
      <c r="AJ227" s="56"/>
      <c r="AK227" s="56"/>
      <c r="AL227" s="56"/>
      <c r="AM227" s="56"/>
      <c r="AN227" s="485"/>
      <c r="AO227" s="56"/>
      <c r="AP227" s="56"/>
      <c r="AQ227" s="56"/>
      <c r="AR227" s="56"/>
      <c r="AS227" s="485"/>
      <c r="AT227" s="56"/>
      <c r="AU227" s="56"/>
      <c r="AV227" s="56"/>
      <c r="AW227" s="56"/>
      <c r="AX227" s="485"/>
      <c r="AY227" s="56"/>
      <c r="AZ227" s="56"/>
      <c r="BA227" s="56"/>
      <c r="BB227" s="56"/>
      <c r="BC227" s="485"/>
      <c r="BD227" s="56"/>
      <c r="BE227" s="56"/>
      <c r="BF227" s="56"/>
      <c r="BG227" s="56"/>
      <c r="BH227" s="485"/>
      <c r="BI227" s="56"/>
      <c r="BJ227" s="56"/>
      <c r="BK227" s="56"/>
      <c r="BL227" s="56"/>
      <c r="BM227" s="485"/>
      <c r="BN227" s="56"/>
      <c r="BO227" s="56"/>
      <c r="BP227" s="56"/>
      <c r="BQ227" s="56"/>
      <c r="BR227" s="485"/>
      <c r="BS227" s="56"/>
      <c r="BT227" s="56"/>
      <c r="BU227" s="56"/>
      <c r="BV227" s="56"/>
      <c r="BW227" s="56"/>
      <c r="BX227" s="485"/>
      <c r="BY227" s="56"/>
      <c r="BZ227" s="56"/>
      <c r="CA227" s="56"/>
      <c r="CB227" s="56"/>
      <c r="CC227" s="485"/>
      <c r="CD227" s="56"/>
      <c r="CE227" s="56"/>
      <c r="CF227" s="56"/>
      <c r="CG227" s="56"/>
      <c r="CH227" s="485"/>
      <c r="CI227" s="56"/>
      <c r="CJ227" s="56"/>
      <c r="CK227" s="56"/>
      <c r="CL227" s="56"/>
      <c r="CM227" s="485"/>
      <c r="CN227" s="56"/>
      <c r="CO227" s="56"/>
      <c r="CP227" s="56"/>
      <c r="CQ227" s="56"/>
      <c r="CR227" s="485"/>
      <c r="CS227" s="56"/>
      <c r="CT227" s="56"/>
      <c r="CU227" s="56"/>
      <c r="CV227" s="56"/>
      <c r="CW227" s="485"/>
      <c r="CX227" s="56"/>
      <c r="CY227" s="56"/>
      <c r="CZ227" s="56"/>
      <c r="DA227" s="56"/>
      <c r="DB227" s="485"/>
      <c r="DC227" s="56"/>
      <c r="DD227" s="56"/>
      <c r="DE227" s="56"/>
      <c r="DF227" s="56"/>
      <c r="DG227" s="485"/>
      <c r="DH227" s="56"/>
      <c r="DI227" s="56"/>
      <c r="DJ227" s="56"/>
      <c r="DK227" s="56"/>
      <c r="DL227" s="485"/>
      <c r="DM227" s="56"/>
      <c r="DN227" s="56"/>
      <c r="DO227" s="56"/>
      <c r="DP227" s="56"/>
      <c r="DQ227" s="485"/>
      <c r="DR227" s="56"/>
      <c r="DS227" s="56"/>
      <c r="DT227" s="56"/>
      <c r="DU227" s="56"/>
      <c r="DV227" s="485"/>
      <c r="DW227" s="56"/>
      <c r="DX227" s="56"/>
      <c r="DY227" s="56"/>
      <c r="DZ227" s="56"/>
      <c r="EA227" s="485"/>
      <c r="EB227" s="56"/>
      <c r="EC227" s="56"/>
      <c r="ED227" s="56"/>
      <c r="EE227" s="56"/>
      <c r="EF227" s="485"/>
      <c r="EG227" s="56"/>
      <c r="EH227" s="56"/>
      <c r="EI227" s="56"/>
      <c r="EJ227" s="56"/>
      <c r="EK227" s="144"/>
    </row>
    <row r="228" spans="4:141" hidden="1" x14ac:dyDescent="0.3">
      <c r="D228" s="144" t="s">
        <v>529</v>
      </c>
      <c r="E228" s="400"/>
      <c r="G228" s="56">
        <v>0</v>
      </c>
      <c r="H228" s="56"/>
      <c r="I228" s="56"/>
      <c r="J228" s="485"/>
      <c r="K228" s="56"/>
      <c r="L228" s="56">
        <v>0</v>
      </c>
      <c r="M228" s="56"/>
      <c r="N228" s="56"/>
      <c r="O228" s="485"/>
      <c r="P228" s="56"/>
      <c r="Q228" s="56">
        <v>0</v>
      </c>
      <c r="R228" s="56"/>
      <c r="S228" s="56"/>
      <c r="T228" s="485"/>
      <c r="U228" s="56"/>
      <c r="V228" s="56">
        <v>0</v>
      </c>
      <c r="W228" s="56"/>
      <c r="X228" s="56"/>
      <c r="Y228" s="485"/>
      <c r="Z228" s="56"/>
      <c r="AA228" s="56">
        <v>0</v>
      </c>
      <c r="AB228" s="56"/>
      <c r="AC228" s="56"/>
      <c r="AD228" s="485"/>
      <c r="AE228" s="56"/>
      <c r="AF228" s="56">
        <v>0</v>
      </c>
      <c r="AG228" s="56"/>
      <c r="AH228" s="56"/>
      <c r="AI228" s="485"/>
      <c r="AJ228" s="56"/>
      <c r="AK228" s="56">
        <v>0</v>
      </c>
      <c r="AL228" s="56"/>
      <c r="AM228" s="56"/>
      <c r="AN228" s="485"/>
      <c r="AO228" s="56"/>
      <c r="AP228" s="56">
        <v>0</v>
      </c>
      <c r="AQ228" s="56"/>
      <c r="AR228" s="56"/>
      <c r="AS228" s="485"/>
      <c r="AT228" s="56"/>
      <c r="AU228" s="56">
        <v>0</v>
      </c>
      <c r="AV228" s="56"/>
      <c r="AW228" s="56"/>
      <c r="AX228" s="485"/>
      <c r="AY228" s="56"/>
      <c r="AZ228" s="56">
        <v>0</v>
      </c>
      <c r="BA228" s="56"/>
      <c r="BB228" s="56"/>
      <c r="BC228" s="485"/>
      <c r="BD228" s="56"/>
      <c r="BE228" s="56">
        <v>0</v>
      </c>
      <c r="BF228" s="56"/>
      <c r="BG228" s="56"/>
      <c r="BH228" s="485"/>
      <c r="BI228" s="56"/>
      <c r="BJ228" s="56">
        <v>0</v>
      </c>
      <c r="BK228" s="56"/>
      <c r="BL228" s="56"/>
      <c r="BM228" s="485"/>
      <c r="BN228" s="56"/>
      <c r="BO228" s="56">
        <v>0</v>
      </c>
      <c r="BP228" s="56"/>
      <c r="BQ228" s="56"/>
      <c r="BR228" s="485"/>
      <c r="BS228" s="56"/>
      <c r="BT228" s="56">
        <v>0</v>
      </c>
      <c r="BU228" s="56"/>
      <c r="BV228" s="56"/>
      <c r="BW228" s="56"/>
      <c r="BX228" s="485"/>
      <c r="BY228" s="56"/>
      <c r="BZ228" s="56">
        <v>0</v>
      </c>
      <c r="CA228" s="56"/>
      <c r="CB228" s="56"/>
      <c r="CC228" s="485"/>
      <c r="CD228" s="56"/>
      <c r="CE228" s="56">
        <v>0</v>
      </c>
      <c r="CF228" s="56"/>
      <c r="CG228" s="56"/>
      <c r="CH228" s="485"/>
      <c r="CI228" s="56"/>
      <c r="CJ228" s="56">
        <v>0</v>
      </c>
      <c r="CK228" s="56"/>
      <c r="CL228" s="56"/>
      <c r="CM228" s="485"/>
      <c r="CN228" s="56"/>
      <c r="CO228" s="56">
        <v>0</v>
      </c>
      <c r="CP228" s="56"/>
      <c r="CQ228" s="56"/>
      <c r="CR228" s="485"/>
      <c r="CS228" s="56"/>
      <c r="CT228" s="56">
        <v>0</v>
      </c>
      <c r="CU228" s="56"/>
      <c r="CV228" s="56"/>
      <c r="CW228" s="485"/>
      <c r="CX228" s="56"/>
      <c r="CY228" s="56">
        <v>0</v>
      </c>
      <c r="CZ228" s="56"/>
      <c r="DA228" s="56"/>
      <c r="DB228" s="485"/>
      <c r="DC228" s="56"/>
      <c r="DD228" s="56">
        <v>0</v>
      </c>
      <c r="DE228" s="56"/>
      <c r="DF228" s="56"/>
      <c r="DG228" s="485"/>
      <c r="DH228" s="56"/>
      <c r="DI228" s="56">
        <v>0</v>
      </c>
      <c r="DJ228" s="56"/>
      <c r="DK228" s="56"/>
      <c r="DL228" s="485"/>
      <c r="DM228" s="56"/>
      <c r="DN228" s="56">
        <v>0</v>
      </c>
      <c r="DO228" s="56"/>
      <c r="DP228" s="56"/>
      <c r="DQ228" s="485"/>
      <c r="DR228" s="56"/>
      <c r="DS228" s="56">
        <v>0</v>
      </c>
      <c r="DT228" s="56"/>
      <c r="DU228" s="56"/>
      <c r="DV228" s="485"/>
      <c r="DW228" s="56"/>
      <c r="DX228" s="56">
        <v>0</v>
      </c>
      <c r="DY228" s="56"/>
      <c r="DZ228" s="56"/>
      <c r="EA228" s="485"/>
      <c r="EB228" s="56"/>
      <c r="EC228" s="56">
        <v>0</v>
      </c>
      <c r="ED228" s="56"/>
      <c r="EE228" s="56"/>
      <c r="EF228" s="485"/>
      <c r="EG228" s="56"/>
      <c r="EH228" s="56">
        <v>0</v>
      </c>
      <c r="EI228" s="56"/>
      <c r="EJ228" s="56"/>
      <c r="EK228" s="144"/>
    </row>
    <row r="229" spans="4:141" hidden="1" x14ac:dyDescent="0.3">
      <c r="D229" s="144" t="s">
        <v>512</v>
      </c>
      <c r="E229" s="400"/>
      <c r="F229" s="406"/>
      <c r="G229" s="483">
        <v>0</v>
      </c>
      <c r="H229" s="484"/>
      <c r="I229" s="56"/>
      <c r="J229" s="485"/>
      <c r="K229" s="486"/>
      <c r="L229" s="483">
        <v>0</v>
      </c>
      <c r="M229" s="484"/>
      <c r="N229" s="56"/>
      <c r="O229" s="485"/>
      <c r="P229" s="486"/>
      <c r="Q229" s="483">
        <v>0</v>
      </c>
      <c r="R229" s="484"/>
      <c r="S229" s="56"/>
      <c r="T229" s="485"/>
      <c r="U229" s="486"/>
      <c r="V229" s="483">
        <v>0</v>
      </c>
      <c r="W229" s="484"/>
      <c r="X229" s="56"/>
      <c r="Y229" s="485"/>
      <c r="Z229" s="486"/>
      <c r="AA229" s="483">
        <v>0</v>
      </c>
      <c r="AB229" s="484"/>
      <c r="AC229" s="56"/>
      <c r="AD229" s="485"/>
      <c r="AE229" s="486"/>
      <c r="AF229" s="483">
        <v>0</v>
      </c>
      <c r="AG229" s="484"/>
      <c r="AH229" s="56"/>
      <c r="AI229" s="485"/>
      <c r="AJ229" s="486"/>
      <c r="AK229" s="483">
        <v>0</v>
      </c>
      <c r="AL229" s="484"/>
      <c r="AM229" s="56"/>
      <c r="AN229" s="485"/>
      <c r="AO229" s="486"/>
      <c r="AP229" s="483">
        <v>0</v>
      </c>
      <c r="AQ229" s="484"/>
      <c r="AR229" s="56"/>
      <c r="AS229" s="485"/>
      <c r="AT229" s="486"/>
      <c r="AU229" s="483">
        <v>0</v>
      </c>
      <c r="AV229" s="484"/>
      <c r="AW229" s="56"/>
      <c r="AX229" s="485"/>
      <c r="AY229" s="486"/>
      <c r="AZ229" s="483">
        <v>0</v>
      </c>
      <c r="BA229" s="484"/>
      <c r="BB229" s="56"/>
      <c r="BC229" s="485"/>
      <c r="BD229" s="486"/>
      <c r="BE229" s="483">
        <v>0</v>
      </c>
      <c r="BF229" s="484"/>
      <c r="BG229" s="56"/>
      <c r="BH229" s="485"/>
      <c r="BI229" s="486"/>
      <c r="BJ229" s="483">
        <v>0</v>
      </c>
      <c r="BK229" s="484"/>
      <c r="BL229" s="56"/>
      <c r="BM229" s="485"/>
      <c r="BN229" s="486"/>
      <c r="BO229" s="483">
        <v>0</v>
      </c>
      <c r="BP229" s="484"/>
      <c r="BQ229" s="56"/>
      <c r="BR229" s="485"/>
      <c r="BS229" s="486"/>
      <c r="BT229" s="483">
        <v>0</v>
      </c>
      <c r="BU229" s="484"/>
      <c r="BV229" s="56"/>
      <c r="BW229" s="56"/>
      <c r="BX229" s="485"/>
      <c r="BY229" s="486"/>
      <c r="BZ229" s="483">
        <v>0</v>
      </c>
      <c r="CA229" s="484"/>
      <c r="CB229" s="56"/>
      <c r="CC229" s="485"/>
      <c r="CD229" s="486"/>
      <c r="CE229" s="483">
        <v>0</v>
      </c>
      <c r="CF229" s="484"/>
      <c r="CG229" s="56"/>
      <c r="CH229" s="485"/>
      <c r="CI229" s="486"/>
      <c r="CJ229" s="483">
        <v>0</v>
      </c>
      <c r="CK229" s="484"/>
      <c r="CL229" s="56"/>
      <c r="CM229" s="485"/>
      <c r="CN229" s="486"/>
      <c r="CO229" s="483">
        <v>0</v>
      </c>
      <c r="CP229" s="484"/>
      <c r="CQ229" s="56"/>
      <c r="CR229" s="485"/>
      <c r="CS229" s="486"/>
      <c r="CT229" s="483">
        <v>0</v>
      </c>
      <c r="CU229" s="484"/>
      <c r="CV229" s="56"/>
      <c r="CW229" s="485"/>
      <c r="CX229" s="486"/>
      <c r="CY229" s="483">
        <v>0</v>
      </c>
      <c r="CZ229" s="484"/>
      <c r="DA229" s="56"/>
      <c r="DB229" s="485"/>
      <c r="DC229" s="486"/>
      <c r="DD229" s="483">
        <v>0</v>
      </c>
      <c r="DE229" s="484"/>
      <c r="DF229" s="56"/>
      <c r="DG229" s="485"/>
      <c r="DH229" s="486"/>
      <c r="DI229" s="483">
        <v>0</v>
      </c>
      <c r="DJ229" s="484"/>
      <c r="DK229" s="56"/>
      <c r="DL229" s="485"/>
      <c r="DM229" s="486"/>
      <c r="DN229" s="483">
        <v>0</v>
      </c>
      <c r="DO229" s="484"/>
      <c r="DP229" s="56"/>
      <c r="DQ229" s="485"/>
      <c r="DR229" s="486"/>
      <c r="DS229" s="483">
        <v>0</v>
      </c>
      <c r="DT229" s="484"/>
      <c r="DU229" s="56"/>
      <c r="DV229" s="485"/>
      <c r="DW229" s="486"/>
      <c r="DX229" s="483">
        <v>0</v>
      </c>
      <c r="DY229" s="484"/>
      <c r="DZ229" s="56"/>
      <c r="EA229" s="485"/>
      <c r="EB229" s="486"/>
      <c r="EC229" s="483">
        <v>0</v>
      </c>
      <c r="ED229" s="484"/>
      <c r="EE229" s="56"/>
      <c r="EF229" s="485"/>
      <c r="EG229" s="486"/>
      <c r="EH229" s="483">
        <v>0</v>
      </c>
      <c r="EI229" s="484"/>
      <c r="EJ229" s="56"/>
      <c r="EK229" s="144"/>
    </row>
    <row r="230" spans="4:141" hidden="1" x14ac:dyDescent="0.3">
      <c r="D230" s="144" t="s">
        <v>513</v>
      </c>
      <c r="E230" s="400"/>
      <c r="F230" s="420"/>
      <c r="G230" s="121">
        <v>0</v>
      </c>
      <c r="H230" s="120"/>
      <c r="I230" s="56"/>
      <c r="J230" s="485"/>
      <c r="K230" s="494"/>
      <c r="L230" s="121">
        <v>0</v>
      </c>
      <c r="M230" s="120"/>
      <c r="N230" s="56"/>
      <c r="O230" s="485"/>
      <c r="P230" s="494"/>
      <c r="Q230" s="121">
        <v>0</v>
      </c>
      <c r="R230" s="120"/>
      <c r="S230" s="56"/>
      <c r="T230" s="485"/>
      <c r="U230" s="494"/>
      <c r="V230" s="121">
        <v>0</v>
      </c>
      <c r="W230" s="120"/>
      <c r="X230" s="56"/>
      <c r="Y230" s="485"/>
      <c r="Z230" s="494"/>
      <c r="AA230" s="121">
        <v>0</v>
      </c>
      <c r="AB230" s="120"/>
      <c r="AC230" s="56"/>
      <c r="AD230" s="485"/>
      <c r="AE230" s="494"/>
      <c r="AF230" s="121">
        <v>0</v>
      </c>
      <c r="AG230" s="120"/>
      <c r="AH230" s="56"/>
      <c r="AI230" s="485"/>
      <c r="AJ230" s="494"/>
      <c r="AK230" s="121">
        <v>0</v>
      </c>
      <c r="AL230" s="120"/>
      <c r="AM230" s="56"/>
      <c r="AN230" s="485"/>
      <c r="AO230" s="494"/>
      <c r="AP230" s="121">
        <v>0</v>
      </c>
      <c r="AQ230" s="120"/>
      <c r="AR230" s="56"/>
      <c r="AS230" s="485"/>
      <c r="AT230" s="494"/>
      <c r="AU230" s="121">
        <v>0</v>
      </c>
      <c r="AV230" s="120"/>
      <c r="AW230" s="56"/>
      <c r="AX230" s="485"/>
      <c r="AY230" s="494"/>
      <c r="AZ230" s="121">
        <v>0</v>
      </c>
      <c r="BA230" s="120"/>
      <c r="BB230" s="56"/>
      <c r="BC230" s="485"/>
      <c r="BD230" s="494"/>
      <c r="BE230" s="121">
        <v>0</v>
      </c>
      <c r="BF230" s="120"/>
      <c r="BG230" s="56"/>
      <c r="BH230" s="485"/>
      <c r="BI230" s="494"/>
      <c r="BJ230" s="121">
        <v>0</v>
      </c>
      <c r="BK230" s="120"/>
      <c r="BL230" s="56"/>
      <c r="BM230" s="485"/>
      <c r="BN230" s="494"/>
      <c r="BO230" s="121">
        <v>0</v>
      </c>
      <c r="BP230" s="120"/>
      <c r="BQ230" s="56"/>
      <c r="BR230" s="485"/>
      <c r="BS230" s="494"/>
      <c r="BT230" s="121">
        <v>0</v>
      </c>
      <c r="BU230" s="120"/>
      <c r="BV230" s="56"/>
      <c r="BW230" s="56"/>
      <c r="BX230" s="485"/>
      <c r="BY230" s="494"/>
      <c r="BZ230" s="121">
        <v>0</v>
      </c>
      <c r="CA230" s="120"/>
      <c r="CB230" s="56"/>
      <c r="CC230" s="485"/>
      <c r="CD230" s="494"/>
      <c r="CE230" s="121">
        <v>0</v>
      </c>
      <c r="CF230" s="120"/>
      <c r="CG230" s="56"/>
      <c r="CH230" s="485"/>
      <c r="CI230" s="494"/>
      <c r="CJ230" s="121">
        <v>0</v>
      </c>
      <c r="CK230" s="120"/>
      <c r="CL230" s="56"/>
      <c r="CM230" s="485"/>
      <c r="CN230" s="494"/>
      <c r="CO230" s="121">
        <v>0</v>
      </c>
      <c r="CP230" s="120"/>
      <c r="CQ230" s="56"/>
      <c r="CR230" s="485"/>
      <c r="CS230" s="494"/>
      <c r="CT230" s="121">
        <v>0</v>
      </c>
      <c r="CU230" s="120"/>
      <c r="CV230" s="56"/>
      <c r="CW230" s="485"/>
      <c r="CX230" s="494"/>
      <c r="CY230" s="121">
        <v>0</v>
      </c>
      <c r="CZ230" s="120"/>
      <c r="DA230" s="56"/>
      <c r="DB230" s="485"/>
      <c r="DC230" s="494"/>
      <c r="DD230" s="121">
        <v>0</v>
      </c>
      <c r="DE230" s="120"/>
      <c r="DF230" s="56"/>
      <c r="DG230" s="485"/>
      <c r="DH230" s="494"/>
      <c r="DI230" s="121">
        <v>0</v>
      </c>
      <c r="DJ230" s="120"/>
      <c r="DK230" s="56"/>
      <c r="DL230" s="485"/>
      <c r="DM230" s="494"/>
      <c r="DN230" s="121">
        <v>0</v>
      </c>
      <c r="DO230" s="120"/>
      <c r="DP230" s="56"/>
      <c r="DQ230" s="485"/>
      <c r="DR230" s="494"/>
      <c r="DS230" s="121">
        <v>0</v>
      </c>
      <c r="DT230" s="120"/>
      <c r="DU230" s="56"/>
      <c r="DV230" s="485"/>
      <c r="DW230" s="494"/>
      <c r="DX230" s="121">
        <v>0</v>
      </c>
      <c r="DY230" s="120"/>
      <c r="DZ230" s="56"/>
      <c r="EA230" s="485"/>
      <c r="EB230" s="494"/>
      <c r="EC230" s="121">
        <v>0</v>
      </c>
      <c r="ED230" s="120"/>
      <c r="EE230" s="56"/>
      <c r="EF230" s="485"/>
      <c r="EG230" s="494"/>
      <c r="EH230" s="121">
        <v>0</v>
      </c>
      <c r="EI230" s="120"/>
      <c r="EJ230" s="56"/>
      <c r="EK230" s="144"/>
    </row>
    <row r="231" spans="4:141" x14ac:dyDescent="0.3">
      <c r="D231" s="144"/>
      <c r="E231" s="400"/>
      <c r="G231" s="56"/>
      <c r="H231" s="56"/>
      <c r="I231" s="56"/>
      <c r="J231" s="485"/>
      <c r="K231" s="56"/>
      <c r="L231" s="56"/>
      <c r="M231" s="56"/>
      <c r="N231" s="56"/>
      <c r="O231" s="485"/>
      <c r="P231" s="56"/>
      <c r="Q231" s="56"/>
      <c r="R231" s="56"/>
      <c r="S231" s="56"/>
      <c r="T231" s="485"/>
      <c r="U231" s="56"/>
      <c r="V231" s="56"/>
      <c r="W231" s="56"/>
      <c r="X231" s="56"/>
      <c r="Y231" s="485"/>
      <c r="Z231" s="56"/>
      <c r="AA231" s="56"/>
      <c r="AB231" s="56"/>
      <c r="AC231" s="56"/>
      <c r="AD231" s="485"/>
      <c r="AE231" s="56"/>
      <c r="AF231" s="56"/>
      <c r="AG231" s="56"/>
      <c r="AH231" s="56"/>
      <c r="AI231" s="485"/>
      <c r="AJ231" s="56"/>
      <c r="AK231" s="56"/>
      <c r="AL231" s="56"/>
      <c r="AM231" s="56"/>
      <c r="AN231" s="485"/>
      <c r="AO231" s="56"/>
      <c r="AP231" s="56"/>
      <c r="AQ231" s="56"/>
      <c r="AR231" s="56"/>
      <c r="AS231" s="485"/>
      <c r="AT231" s="56"/>
      <c r="AU231" s="56"/>
      <c r="AV231" s="56"/>
      <c r="AW231" s="56"/>
      <c r="AX231" s="485"/>
      <c r="AY231" s="56"/>
      <c r="AZ231" s="56"/>
      <c r="BA231" s="56"/>
      <c r="BB231" s="56"/>
      <c r="BC231" s="485"/>
      <c r="BD231" s="56"/>
      <c r="BE231" s="56"/>
      <c r="BF231" s="56"/>
      <c r="BG231" s="56"/>
      <c r="BH231" s="485"/>
      <c r="BI231" s="56"/>
      <c r="BJ231" s="56"/>
      <c r="BK231" s="56"/>
      <c r="BL231" s="56"/>
      <c r="BM231" s="485"/>
      <c r="BN231" s="56"/>
      <c r="BO231" s="56"/>
      <c r="BP231" s="56"/>
      <c r="BQ231" s="56"/>
      <c r="BR231" s="485"/>
      <c r="BS231" s="56"/>
      <c r="BT231" s="56"/>
      <c r="BU231" s="56"/>
      <c r="BV231" s="56"/>
      <c r="BW231" s="56"/>
      <c r="BX231" s="485"/>
      <c r="BY231" s="56"/>
      <c r="BZ231" s="56"/>
      <c r="CA231" s="56"/>
      <c r="CB231" s="56"/>
      <c r="CC231" s="485"/>
      <c r="CD231" s="56"/>
      <c r="CE231" s="56"/>
      <c r="CF231" s="56"/>
      <c r="CG231" s="56"/>
      <c r="CH231" s="485"/>
      <c r="CI231" s="56"/>
      <c r="CJ231" s="56"/>
      <c r="CK231" s="56"/>
      <c r="CL231" s="56"/>
      <c r="CM231" s="485"/>
      <c r="CN231" s="56"/>
      <c r="CO231" s="56"/>
      <c r="CP231" s="56"/>
      <c r="CQ231" s="56"/>
      <c r="CR231" s="485"/>
      <c r="CS231" s="56"/>
      <c r="CT231" s="56"/>
      <c r="CU231" s="56"/>
      <c r="CV231" s="56"/>
      <c r="CW231" s="485"/>
      <c r="CX231" s="56"/>
      <c r="CY231" s="56"/>
      <c r="CZ231" s="56"/>
      <c r="DA231" s="56"/>
      <c r="DB231" s="485"/>
      <c r="DC231" s="56"/>
      <c r="DD231" s="56"/>
      <c r="DE231" s="56"/>
      <c r="DF231" s="56"/>
      <c r="DG231" s="485"/>
      <c r="DH231" s="56"/>
      <c r="DI231" s="56"/>
      <c r="DJ231" s="56"/>
      <c r="DK231" s="56"/>
      <c r="DL231" s="485"/>
      <c r="DM231" s="56"/>
      <c r="DN231" s="56"/>
      <c r="DO231" s="56"/>
      <c r="DP231" s="56"/>
      <c r="DQ231" s="485"/>
      <c r="DR231" s="56"/>
      <c r="DS231" s="56"/>
      <c r="DT231" s="56"/>
      <c r="DU231" s="56"/>
      <c r="DV231" s="485"/>
      <c r="DW231" s="56"/>
      <c r="DX231" s="56"/>
      <c r="DY231" s="56"/>
      <c r="DZ231" s="56"/>
      <c r="EA231" s="485"/>
      <c r="EB231" s="56"/>
      <c r="EC231" s="56"/>
      <c r="ED231" s="56"/>
      <c r="EE231" s="56"/>
      <c r="EF231" s="485"/>
      <c r="EG231" s="56"/>
      <c r="EH231" s="56"/>
      <c r="EI231" s="56"/>
      <c r="EJ231" s="56"/>
      <c r="EK231" s="144"/>
    </row>
    <row r="232" spans="4:141" x14ac:dyDescent="0.3">
      <c r="D232" s="225"/>
      <c r="E232" s="501"/>
      <c r="F232" s="138"/>
      <c r="G232" s="129"/>
      <c r="H232" s="129"/>
      <c r="I232" s="129"/>
      <c r="J232" s="502"/>
      <c r="K232" s="129"/>
      <c r="L232" s="129"/>
      <c r="M232" s="129"/>
      <c r="N232" s="129"/>
      <c r="O232" s="502"/>
      <c r="P232" s="129"/>
      <c r="Q232" s="129"/>
      <c r="R232" s="129"/>
      <c r="S232" s="129"/>
      <c r="T232" s="502"/>
      <c r="U232" s="129"/>
      <c r="V232" s="129"/>
      <c r="W232" s="129"/>
      <c r="X232" s="129"/>
      <c r="Y232" s="502"/>
      <c r="Z232" s="129"/>
      <c r="AA232" s="129"/>
      <c r="AB232" s="129"/>
      <c r="AC232" s="129"/>
      <c r="AD232" s="502"/>
      <c r="AE232" s="129"/>
      <c r="AF232" s="129"/>
      <c r="AG232" s="129"/>
      <c r="AH232" s="129"/>
      <c r="AI232" s="502"/>
      <c r="AJ232" s="129"/>
      <c r="AK232" s="129"/>
      <c r="AL232" s="129"/>
      <c r="AM232" s="129"/>
      <c r="AN232" s="502"/>
      <c r="AO232" s="129"/>
      <c r="AP232" s="129"/>
      <c r="AQ232" s="129"/>
      <c r="AR232" s="129"/>
      <c r="AS232" s="502"/>
      <c r="AT232" s="129"/>
      <c r="AU232" s="129"/>
      <c r="AV232" s="129"/>
      <c r="AW232" s="129"/>
      <c r="AX232" s="502"/>
      <c r="AY232" s="129"/>
      <c r="AZ232" s="129"/>
      <c r="BA232" s="129"/>
      <c r="BB232" s="129"/>
      <c r="BC232" s="502"/>
      <c r="BD232" s="129"/>
      <c r="BE232" s="129"/>
      <c r="BF232" s="129"/>
      <c r="BG232" s="129"/>
      <c r="BH232" s="502"/>
      <c r="BI232" s="129"/>
      <c r="BJ232" s="129"/>
      <c r="BK232" s="129"/>
      <c r="BL232" s="129"/>
      <c r="BM232" s="502"/>
      <c r="BN232" s="129"/>
      <c r="BO232" s="129"/>
      <c r="BP232" s="129"/>
      <c r="BQ232" s="129"/>
      <c r="BR232" s="502"/>
      <c r="BS232" s="129"/>
      <c r="BT232" s="129"/>
      <c r="BU232" s="129"/>
      <c r="BV232" s="129"/>
      <c r="BW232" s="129"/>
      <c r="BX232" s="502"/>
      <c r="BY232" s="129"/>
      <c r="BZ232" s="129"/>
      <c r="CA232" s="129"/>
      <c r="CB232" s="129"/>
      <c r="CC232" s="502"/>
      <c r="CD232" s="129"/>
      <c r="CE232" s="129"/>
      <c r="CF232" s="129"/>
      <c r="CG232" s="129"/>
      <c r="CH232" s="502"/>
      <c r="CI232" s="129"/>
      <c r="CJ232" s="129"/>
      <c r="CK232" s="129"/>
      <c r="CL232" s="129"/>
      <c r="CM232" s="502"/>
      <c r="CN232" s="129"/>
      <c r="CO232" s="129"/>
      <c r="CP232" s="129"/>
      <c r="CQ232" s="129"/>
      <c r="CR232" s="502"/>
      <c r="CS232" s="129"/>
      <c r="CT232" s="129"/>
      <c r="CU232" s="129"/>
      <c r="CV232" s="129"/>
      <c r="CW232" s="502"/>
      <c r="CX232" s="129"/>
      <c r="CY232" s="129"/>
      <c r="CZ232" s="129"/>
      <c r="DA232" s="129"/>
      <c r="DB232" s="502"/>
      <c r="DC232" s="129"/>
      <c r="DD232" s="129"/>
      <c r="DE232" s="129"/>
      <c r="DF232" s="129"/>
      <c r="DG232" s="502"/>
      <c r="DH232" s="129"/>
      <c r="DI232" s="129"/>
      <c r="DJ232" s="129"/>
      <c r="DK232" s="129"/>
      <c r="DL232" s="502"/>
      <c r="DM232" s="129"/>
      <c r="DN232" s="129"/>
      <c r="DO232" s="129"/>
      <c r="DP232" s="129"/>
      <c r="DQ232" s="502"/>
      <c r="DR232" s="129"/>
      <c r="DS232" s="129"/>
      <c r="DT232" s="129"/>
      <c r="DU232" s="129"/>
      <c r="DV232" s="502"/>
      <c r="DW232" s="129"/>
      <c r="DX232" s="129"/>
      <c r="DY232" s="129"/>
      <c r="DZ232" s="129"/>
      <c r="EA232" s="502"/>
      <c r="EB232" s="129"/>
      <c r="EC232" s="129"/>
      <c r="ED232" s="129"/>
      <c r="EE232" s="129"/>
      <c r="EF232" s="502"/>
      <c r="EG232" s="129"/>
      <c r="EH232" s="129"/>
      <c r="EI232" s="129"/>
      <c r="EJ232" s="503"/>
      <c r="EK232" s="144"/>
    </row>
    <row r="233" spans="4:141" hidden="1" x14ac:dyDescent="0.3">
      <c r="D233" s="524" t="s">
        <v>56</v>
      </c>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row>
    <row r="234" spans="4:141" ht="15" customHeight="1" x14ac:dyDescent="0.3">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row>
    <row r="235" spans="4:141" x14ac:dyDescent="0.3">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row>
    <row r="236" spans="4:141" x14ac:dyDescent="0.3">
      <c r="D236" s="160"/>
      <c r="E236" s="160"/>
      <c r="F236" s="160"/>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row>
    <row r="237" spans="4:141" x14ac:dyDescent="0.3">
      <c r="AK237" s="465"/>
    </row>
    <row r="238" spans="4:141" ht="13.5" customHeight="1" x14ac:dyDescent="0.3"/>
    <row r="239" spans="4:141" hidden="1" x14ac:dyDescent="0.3">
      <c r="L239" s="136">
        <v>0</v>
      </c>
      <c r="M239" s="136">
        <v>0</v>
      </c>
      <c r="N239" s="136">
        <v>0</v>
      </c>
      <c r="O239" s="136">
        <v>0</v>
      </c>
      <c r="P239" s="136">
        <v>0</v>
      </c>
      <c r="Q239" s="136">
        <v>0</v>
      </c>
      <c r="R239" s="136">
        <v>0</v>
      </c>
      <c r="S239" s="136">
        <v>0</v>
      </c>
      <c r="T239" s="136">
        <v>0</v>
      </c>
      <c r="U239" s="136">
        <v>0</v>
      </c>
      <c r="V239" s="136">
        <v>0</v>
      </c>
      <c r="W239" s="136">
        <v>0</v>
      </c>
      <c r="X239" s="136">
        <v>0</v>
      </c>
      <c r="Y239" s="136">
        <v>0</v>
      </c>
      <c r="Z239" s="136">
        <v>0</v>
      </c>
      <c r="AA239" s="136">
        <v>0</v>
      </c>
      <c r="AB239" s="136">
        <v>0</v>
      </c>
      <c r="AC239" s="136">
        <v>0</v>
      </c>
      <c r="AD239" s="136">
        <v>0</v>
      </c>
      <c r="AE239" s="136">
        <v>0</v>
      </c>
      <c r="AF239" s="136">
        <v>0</v>
      </c>
      <c r="AG239" s="136">
        <v>0</v>
      </c>
      <c r="AH239" s="136">
        <v>0</v>
      </c>
      <c r="AI239" s="136">
        <v>0</v>
      </c>
      <c r="AJ239" s="136">
        <v>0</v>
      </c>
      <c r="AK239" s="136">
        <v>0</v>
      </c>
      <c r="AL239" s="136">
        <v>0</v>
      </c>
      <c r="AM239" s="136">
        <v>0</v>
      </c>
      <c r="AN239" s="136">
        <v>0</v>
      </c>
      <c r="AO239" s="136">
        <v>0</v>
      </c>
      <c r="AP239" s="136">
        <v>0</v>
      </c>
      <c r="AQ239" s="136">
        <v>0</v>
      </c>
      <c r="AR239" s="136">
        <v>0</v>
      </c>
      <c r="AS239" s="136">
        <v>0</v>
      </c>
      <c r="AT239" s="136">
        <v>0</v>
      </c>
      <c r="AU239" s="136">
        <v>-63381850</v>
      </c>
      <c r="AV239" s="136">
        <v>0</v>
      </c>
      <c r="AW239" s="136">
        <v>0</v>
      </c>
      <c r="AX239" s="136">
        <v>0</v>
      </c>
      <c r="AY239" s="136">
        <v>0</v>
      </c>
      <c r="AZ239" s="136">
        <v>0</v>
      </c>
      <c r="BA239" s="136">
        <v>0</v>
      </c>
      <c r="BB239" s="136">
        <v>0</v>
      </c>
      <c r="BC239" s="136">
        <v>0</v>
      </c>
      <c r="BD239" s="136">
        <v>0</v>
      </c>
      <c r="BE239" s="136">
        <v>0</v>
      </c>
      <c r="BF239" s="136">
        <v>0</v>
      </c>
      <c r="BG239" s="136">
        <v>0</v>
      </c>
      <c r="BH239" s="136">
        <v>0</v>
      </c>
      <c r="BI239" s="136">
        <v>0</v>
      </c>
      <c r="BJ239" s="136">
        <v>0</v>
      </c>
      <c r="BK239" s="136">
        <v>0</v>
      </c>
      <c r="BL239" s="136">
        <v>0</v>
      </c>
      <c r="BM239" s="136">
        <v>0</v>
      </c>
      <c r="BN239" s="136">
        <v>0</v>
      </c>
      <c r="BO239" s="136">
        <v>-3974864</v>
      </c>
    </row>
    <row r="240" spans="4:141" hidden="1" x14ac:dyDescent="0.3">
      <c r="L240" s="136">
        <v>0</v>
      </c>
      <c r="M240" s="136">
        <v>0</v>
      </c>
      <c r="N240" s="136">
        <v>0</v>
      </c>
      <c r="O240" s="136">
        <v>0</v>
      </c>
      <c r="P240" s="136">
        <v>0</v>
      </c>
      <c r="Q240" s="136">
        <v>0</v>
      </c>
      <c r="R240" s="136">
        <v>0</v>
      </c>
      <c r="S240" s="136">
        <v>0</v>
      </c>
      <c r="T240" s="136">
        <v>0</v>
      </c>
      <c r="U240" s="136">
        <v>0</v>
      </c>
      <c r="V240" s="136">
        <v>0</v>
      </c>
      <c r="W240" s="136">
        <v>0</v>
      </c>
      <c r="X240" s="136">
        <v>0</v>
      </c>
      <c r="Y240" s="136">
        <v>0</v>
      </c>
      <c r="Z240" s="136">
        <v>0</v>
      </c>
      <c r="AA240" s="136">
        <v>0</v>
      </c>
      <c r="AB240" s="136">
        <v>0</v>
      </c>
      <c r="AC240" s="136">
        <v>0</v>
      </c>
      <c r="AD240" s="136">
        <v>0</v>
      </c>
      <c r="AE240" s="136">
        <v>0</v>
      </c>
      <c r="AF240" s="136">
        <v>0</v>
      </c>
      <c r="AG240" s="136">
        <v>0</v>
      </c>
      <c r="AH240" s="136">
        <v>0</v>
      </c>
      <c r="AI240" s="136">
        <v>0</v>
      </c>
      <c r="AJ240" s="136">
        <v>0</v>
      </c>
      <c r="AK240" s="136">
        <v>0</v>
      </c>
      <c r="AL240" s="136">
        <v>0</v>
      </c>
      <c r="AM240" s="136">
        <v>0</v>
      </c>
      <c r="AN240" s="136">
        <v>0</v>
      </c>
      <c r="AO240" s="136">
        <v>0</v>
      </c>
      <c r="AP240" s="136">
        <v>0</v>
      </c>
      <c r="AQ240" s="136">
        <v>0</v>
      </c>
      <c r="AR240" s="136">
        <v>0</v>
      </c>
      <c r="AS240" s="136">
        <v>0</v>
      </c>
      <c r="AT240" s="136">
        <v>0</v>
      </c>
      <c r="AU240" s="136">
        <v>-63381850</v>
      </c>
      <c r="AV240" s="136">
        <v>0</v>
      </c>
      <c r="AW240" s="136">
        <v>0</v>
      </c>
      <c r="AX240" s="136">
        <v>0</v>
      </c>
      <c r="AY240" s="136">
        <v>0</v>
      </c>
      <c r="AZ240" s="136">
        <v>0</v>
      </c>
      <c r="BA240" s="136">
        <v>0</v>
      </c>
      <c r="BB240" s="136">
        <v>0</v>
      </c>
      <c r="BC240" s="136">
        <v>0</v>
      </c>
      <c r="BD240" s="136">
        <v>0</v>
      </c>
      <c r="BE240" s="136">
        <v>0</v>
      </c>
      <c r="BF240" s="136">
        <v>0</v>
      </c>
      <c r="BG240" s="136">
        <v>0</v>
      </c>
      <c r="BH240" s="136">
        <v>0</v>
      </c>
      <c r="BI240" s="136">
        <v>0</v>
      </c>
      <c r="BJ240" s="136">
        <v>0</v>
      </c>
      <c r="BK240" s="136">
        <v>0</v>
      </c>
      <c r="BL240" s="136">
        <v>0</v>
      </c>
      <c r="BM240" s="136">
        <v>0</v>
      </c>
      <c r="BN240" s="136">
        <v>0</v>
      </c>
      <c r="BO240" s="136">
        <v>-3974864</v>
      </c>
    </row>
    <row r="241" spans="12:75" hidden="1" x14ac:dyDescent="0.3">
      <c r="L241" s="136">
        <v>0</v>
      </c>
      <c r="M241" s="136">
        <v>0</v>
      </c>
      <c r="N241" s="136">
        <v>0</v>
      </c>
      <c r="O241" s="136">
        <v>0</v>
      </c>
      <c r="P241" s="136">
        <v>0</v>
      </c>
      <c r="Q241" s="136">
        <v>0</v>
      </c>
      <c r="R241" s="136">
        <v>0</v>
      </c>
      <c r="S241" s="136">
        <v>0</v>
      </c>
      <c r="T241" s="136">
        <v>0</v>
      </c>
      <c r="U241" s="136">
        <v>0</v>
      </c>
      <c r="V241" s="136">
        <v>0</v>
      </c>
      <c r="W241" s="136">
        <v>0</v>
      </c>
      <c r="X241" s="136">
        <v>0</v>
      </c>
      <c r="Y241" s="136">
        <v>0</v>
      </c>
      <c r="Z241" s="136">
        <v>0</v>
      </c>
      <c r="AA241" s="136">
        <v>0</v>
      </c>
      <c r="AB241" s="136">
        <v>0</v>
      </c>
      <c r="AC241" s="136">
        <v>0</v>
      </c>
      <c r="AD241" s="136">
        <v>0</v>
      </c>
      <c r="AE241" s="136">
        <v>0</v>
      </c>
      <c r="AF241" s="136">
        <v>0</v>
      </c>
      <c r="AG241" s="136">
        <v>0</v>
      </c>
      <c r="AH241" s="136">
        <v>0</v>
      </c>
      <c r="AI241" s="136">
        <v>0</v>
      </c>
      <c r="AJ241" s="136">
        <v>0</v>
      </c>
      <c r="AK241" s="136">
        <v>0</v>
      </c>
      <c r="AL241" s="136">
        <v>0</v>
      </c>
      <c r="AM241" s="136">
        <v>0</v>
      </c>
      <c r="AN241" s="136">
        <v>0</v>
      </c>
      <c r="AO241" s="136">
        <v>0</v>
      </c>
      <c r="AP241" s="136">
        <v>0</v>
      </c>
      <c r="AQ241" s="136">
        <v>0</v>
      </c>
      <c r="AR241" s="136">
        <v>0</v>
      </c>
      <c r="AS241" s="136">
        <v>0</v>
      </c>
      <c r="AT241" s="136">
        <v>0</v>
      </c>
      <c r="AU241" s="136">
        <v>0</v>
      </c>
      <c r="AV241" s="136">
        <v>0</v>
      </c>
      <c r="AW241" s="136">
        <v>0</v>
      </c>
      <c r="AX241" s="136">
        <v>0</v>
      </c>
      <c r="AY241" s="136">
        <v>0</v>
      </c>
      <c r="AZ241" s="136">
        <v>0</v>
      </c>
      <c r="BA241" s="136">
        <v>0</v>
      </c>
      <c r="BB241" s="136">
        <v>0</v>
      </c>
      <c r="BC241" s="136">
        <v>0</v>
      </c>
      <c r="BD241" s="136">
        <v>0</v>
      </c>
      <c r="BE241" s="136">
        <v>0</v>
      </c>
      <c r="BF241" s="136">
        <v>0</v>
      </c>
      <c r="BG241" s="136">
        <v>0</v>
      </c>
      <c r="BH241" s="136">
        <v>0</v>
      </c>
      <c r="BI241" s="136">
        <v>0</v>
      </c>
      <c r="BJ241" s="136">
        <v>0</v>
      </c>
      <c r="BK241" s="136">
        <v>0</v>
      </c>
      <c r="BL241" s="136">
        <v>0</v>
      </c>
      <c r="BM241" s="136">
        <v>0</v>
      </c>
      <c r="BN241" s="136">
        <v>0</v>
      </c>
      <c r="BO241" s="136">
        <v>0</v>
      </c>
      <c r="BU241" s="136">
        <v>0</v>
      </c>
      <c r="BV241" s="136">
        <v>0</v>
      </c>
      <c r="BW241" s="136" t="e">
        <v>#REF!</v>
      </c>
    </row>
    <row r="242" spans="12:75" hidden="1" x14ac:dyDescent="0.3">
      <c r="L242" s="136">
        <v>0</v>
      </c>
      <c r="M242" s="136">
        <v>0</v>
      </c>
      <c r="N242" s="136">
        <v>0</v>
      </c>
      <c r="O242" s="136">
        <v>0</v>
      </c>
      <c r="P242" s="136">
        <v>0</v>
      </c>
      <c r="Q242" s="136">
        <v>0</v>
      </c>
      <c r="R242" s="136">
        <v>0</v>
      </c>
      <c r="S242" s="136">
        <v>0</v>
      </c>
      <c r="T242" s="136">
        <v>0</v>
      </c>
      <c r="U242" s="136">
        <v>0</v>
      </c>
      <c r="V242" s="136">
        <v>0</v>
      </c>
      <c r="W242" s="136">
        <v>0</v>
      </c>
      <c r="X242" s="136">
        <v>0</v>
      </c>
      <c r="Y242" s="136">
        <v>0</v>
      </c>
      <c r="Z242" s="136">
        <v>0</v>
      </c>
      <c r="AA242" s="136">
        <v>0</v>
      </c>
      <c r="AB242" s="136">
        <v>0</v>
      </c>
      <c r="AC242" s="136">
        <v>0</v>
      </c>
      <c r="AD242" s="136">
        <v>0</v>
      </c>
      <c r="AE242" s="136">
        <v>0</v>
      </c>
      <c r="AF242" s="136">
        <v>0</v>
      </c>
      <c r="AG242" s="136">
        <v>0</v>
      </c>
      <c r="AH242" s="136">
        <v>0</v>
      </c>
      <c r="AI242" s="136">
        <v>0</v>
      </c>
      <c r="AJ242" s="136">
        <v>0</v>
      </c>
      <c r="AK242" s="136">
        <v>0</v>
      </c>
      <c r="AL242" s="136">
        <v>0</v>
      </c>
      <c r="AM242" s="136">
        <v>0</v>
      </c>
      <c r="AN242" s="136">
        <v>0</v>
      </c>
      <c r="AO242" s="136">
        <v>0</v>
      </c>
      <c r="AP242" s="136">
        <v>0</v>
      </c>
      <c r="AQ242" s="136">
        <v>0</v>
      </c>
      <c r="AR242" s="136">
        <v>0</v>
      </c>
      <c r="AS242" s="136">
        <v>0</v>
      </c>
      <c r="AT242" s="136">
        <v>0</v>
      </c>
      <c r="AU242" s="136">
        <v>0</v>
      </c>
      <c r="AV242" s="136">
        <v>0</v>
      </c>
      <c r="AW242" s="136">
        <v>0</v>
      </c>
      <c r="AX242" s="136">
        <v>0</v>
      </c>
      <c r="AY242" s="136">
        <v>0</v>
      </c>
      <c r="AZ242" s="136">
        <v>0</v>
      </c>
      <c r="BA242" s="136">
        <v>0</v>
      </c>
      <c r="BB242" s="136">
        <v>0</v>
      </c>
      <c r="BC242" s="136">
        <v>0</v>
      </c>
      <c r="BD242" s="136">
        <v>0</v>
      </c>
      <c r="BE242" s="136">
        <v>0</v>
      </c>
      <c r="BF242" s="136">
        <v>0</v>
      </c>
      <c r="BG242" s="136">
        <v>0</v>
      </c>
      <c r="BH242" s="136">
        <v>0</v>
      </c>
      <c r="BI242" s="136">
        <v>0</v>
      </c>
      <c r="BJ242" s="136">
        <v>0</v>
      </c>
      <c r="BK242" s="136">
        <v>0</v>
      </c>
      <c r="BL242" s="136">
        <v>0</v>
      </c>
      <c r="BM242" s="136">
        <v>0</v>
      </c>
      <c r="BN242" s="136">
        <v>0</v>
      </c>
      <c r="BO242" s="136">
        <v>0</v>
      </c>
      <c r="BU242" s="136">
        <v>0</v>
      </c>
      <c r="BV242" s="136">
        <v>0</v>
      </c>
      <c r="BW242" s="136" t="e">
        <v>#REF!</v>
      </c>
    </row>
    <row r="243" spans="12:75" hidden="1" x14ac:dyDescent="0.3">
      <c r="L243" s="136">
        <v>0</v>
      </c>
      <c r="M243" s="136">
        <v>0</v>
      </c>
      <c r="N243" s="136">
        <v>0</v>
      </c>
      <c r="O243" s="136">
        <v>0</v>
      </c>
      <c r="P243" s="136">
        <v>0</v>
      </c>
      <c r="Q243" s="136">
        <v>0</v>
      </c>
      <c r="R243" s="136">
        <v>0</v>
      </c>
      <c r="S243" s="136">
        <v>0</v>
      </c>
      <c r="T243" s="136">
        <v>0</v>
      </c>
      <c r="U243" s="136">
        <v>0</v>
      </c>
      <c r="V243" s="136">
        <v>0</v>
      </c>
      <c r="W243" s="136">
        <v>0</v>
      </c>
      <c r="X243" s="136">
        <v>0</v>
      </c>
      <c r="Y243" s="136">
        <v>0</v>
      </c>
      <c r="Z243" s="136">
        <v>0</v>
      </c>
      <c r="AA243" s="136">
        <v>0</v>
      </c>
      <c r="AB243" s="136">
        <v>0</v>
      </c>
      <c r="AC243" s="136">
        <v>0</v>
      </c>
      <c r="AD243" s="136">
        <v>0</v>
      </c>
      <c r="AE243" s="136">
        <v>0</v>
      </c>
      <c r="AF243" s="136">
        <v>0</v>
      </c>
      <c r="AG243" s="136">
        <v>0</v>
      </c>
      <c r="AH243" s="136">
        <v>0</v>
      </c>
      <c r="AI243" s="136">
        <v>0</v>
      </c>
      <c r="AJ243" s="136">
        <v>0</v>
      </c>
      <c r="AK243" s="136">
        <v>0</v>
      </c>
      <c r="AL243" s="136">
        <v>0</v>
      </c>
      <c r="AM243" s="136">
        <v>0</v>
      </c>
      <c r="AN243" s="136">
        <v>0</v>
      </c>
      <c r="AO243" s="136">
        <v>0</v>
      </c>
      <c r="AP243" s="136">
        <v>0</v>
      </c>
      <c r="AQ243" s="136">
        <v>0</v>
      </c>
      <c r="AR243" s="136">
        <v>0</v>
      </c>
      <c r="AS243" s="136">
        <v>0</v>
      </c>
      <c r="AT243" s="136">
        <v>0</v>
      </c>
      <c r="AU243" s="136">
        <v>0</v>
      </c>
      <c r="AV243" s="136">
        <v>0</v>
      </c>
      <c r="AW243" s="136">
        <v>0</v>
      </c>
      <c r="AX243" s="136">
        <v>0</v>
      </c>
      <c r="AY243" s="136">
        <v>0</v>
      </c>
      <c r="AZ243" s="136">
        <v>0</v>
      </c>
      <c r="BA243" s="136">
        <v>0</v>
      </c>
      <c r="BB243" s="136">
        <v>0</v>
      </c>
      <c r="BC243" s="136">
        <v>0</v>
      </c>
      <c r="BD243" s="136">
        <v>0</v>
      </c>
      <c r="BE243" s="136">
        <v>0</v>
      </c>
      <c r="BF243" s="136">
        <v>0</v>
      </c>
      <c r="BG243" s="136">
        <v>0</v>
      </c>
      <c r="BH243" s="136">
        <v>0</v>
      </c>
      <c r="BI243" s="136">
        <v>0</v>
      </c>
      <c r="BJ243" s="136">
        <v>0</v>
      </c>
      <c r="BK243" s="136">
        <v>0</v>
      </c>
      <c r="BL243" s="136">
        <v>0</v>
      </c>
      <c r="BM243" s="136">
        <v>0</v>
      </c>
      <c r="BN243" s="136">
        <v>0</v>
      </c>
      <c r="BO243" s="136">
        <v>0</v>
      </c>
      <c r="BU243" s="136">
        <v>0</v>
      </c>
      <c r="BV243" s="136">
        <v>0</v>
      </c>
      <c r="BW243" s="136" t="e">
        <v>#REF!</v>
      </c>
    </row>
    <row r="244" spans="12:75" hidden="1" x14ac:dyDescent="0.3">
      <c r="L244" s="136">
        <v>0</v>
      </c>
      <c r="M244" s="136">
        <v>0</v>
      </c>
      <c r="N244" s="136">
        <v>0</v>
      </c>
      <c r="O244" s="136">
        <v>0</v>
      </c>
      <c r="P244" s="136">
        <v>0</v>
      </c>
      <c r="Q244" s="136">
        <v>0</v>
      </c>
      <c r="R244" s="136">
        <v>0</v>
      </c>
      <c r="S244" s="136">
        <v>0</v>
      </c>
      <c r="T244" s="136">
        <v>0</v>
      </c>
      <c r="U244" s="136">
        <v>0</v>
      </c>
      <c r="V244" s="136">
        <v>0</v>
      </c>
      <c r="W244" s="136">
        <v>0</v>
      </c>
      <c r="X244" s="136">
        <v>0</v>
      </c>
      <c r="Y244" s="136">
        <v>0</v>
      </c>
      <c r="Z244" s="136">
        <v>0</v>
      </c>
      <c r="AA244" s="136">
        <v>0</v>
      </c>
      <c r="AB244" s="136">
        <v>0</v>
      </c>
      <c r="AC244" s="136">
        <v>0</v>
      </c>
      <c r="AD244" s="136">
        <v>0</v>
      </c>
      <c r="AE244" s="136">
        <v>0</v>
      </c>
      <c r="AF244" s="136">
        <v>0</v>
      </c>
      <c r="AG244" s="136">
        <v>0</v>
      </c>
      <c r="AH244" s="136">
        <v>0</v>
      </c>
      <c r="AI244" s="136">
        <v>0</v>
      </c>
      <c r="AJ244" s="136">
        <v>0</v>
      </c>
      <c r="AK244" s="136">
        <v>0</v>
      </c>
      <c r="AL244" s="136">
        <v>0</v>
      </c>
      <c r="AM244" s="136">
        <v>0</v>
      </c>
      <c r="AN244" s="136">
        <v>0</v>
      </c>
      <c r="AO244" s="136">
        <v>0</v>
      </c>
      <c r="AP244" s="136">
        <v>0</v>
      </c>
      <c r="AQ244" s="136">
        <v>0</v>
      </c>
      <c r="AR244" s="136">
        <v>0</v>
      </c>
      <c r="AS244" s="136">
        <v>0</v>
      </c>
      <c r="AT244" s="136">
        <v>0</v>
      </c>
      <c r="AU244" s="136">
        <v>-63381850</v>
      </c>
      <c r="AV244" s="136">
        <v>0</v>
      </c>
      <c r="AW244" s="136">
        <v>0</v>
      </c>
      <c r="AX244" s="136">
        <v>0</v>
      </c>
      <c r="AY244" s="136">
        <v>0</v>
      </c>
      <c r="AZ244" s="136">
        <v>0</v>
      </c>
      <c r="BA244" s="136">
        <v>0</v>
      </c>
      <c r="BB244" s="136">
        <v>0</v>
      </c>
      <c r="BC244" s="136">
        <v>0</v>
      </c>
      <c r="BD244" s="136">
        <v>0</v>
      </c>
      <c r="BE244" s="136">
        <v>0</v>
      </c>
      <c r="BF244" s="136">
        <v>0</v>
      </c>
      <c r="BG244" s="136">
        <v>0</v>
      </c>
      <c r="BH244" s="136">
        <v>0</v>
      </c>
      <c r="BI244" s="136">
        <v>0</v>
      </c>
      <c r="BJ244" s="136">
        <v>0</v>
      </c>
      <c r="BK244" s="136">
        <v>0</v>
      </c>
      <c r="BL244" s="136">
        <v>0</v>
      </c>
      <c r="BM244" s="136">
        <v>0</v>
      </c>
      <c r="BN244" s="136">
        <v>0</v>
      </c>
      <c r="BO244" s="136">
        <v>-3974864</v>
      </c>
      <c r="BU244" s="136">
        <v>0</v>
      </c>
      <c r="BV244" s="136">
        <v>0</v>
      </c>
      <c r="BW244" s="136" t="e">
        <v>#REF!</v>
      </c>
    </row>
    <row r="245" spans="12:75" hidden="1" x14ac:dyDescent="0.3">
      <c r="L245" s="136">
        <v>0</v>
      </c>
      <c r="M245" s="136">
        <v>0</v>
      </c>
      <c r="N245" s="136">
        <v>0</v>
      </c>
      <c r="O245" s="136">
        <v>0</v>
      </c>
      <c r="P245" s="136">
        <v>0</v>
      </c>
      <c r="Q245" s="136">
        <v>0</v>
      </c>
      <c r="R245" s="136">
        <v>0</v>
      </c>
      <c r="S245" s="136">
        <v>0</v>
      </c>
      <c r="T245" s="136">
        <v>0</v>
      </c>
      <c r="U245" s="136">
        <v>0</v>
      </c>
      <c r="V245" s="136">
        <v>0</v>
      </c>
      <c r="W245" s="136">
        <v>0</v>
      </c>
      <c r="X245" s="136">
        <v>0</v>
      </c>
      <c r="Y245" s="136">
        <v>0</v>
      </c>
      <c r="Z245" s="136">
        <v>0</v>
      </c>
      <c r="AA245" s="136">
        <v>0</v>
      </c>
      <c r="AB245" s="136">
        <v>0</v>
      </c>
      <c r="AC245" s="136">
        <v>0</v>
      </c>
      <c r="AD245" s="136">
        <v>0</v>
      </c>
      <c r="AE245" s="136">
        <v>0</v>
      </c>
      <c r="AF245" s="136">
        <v>0</v>
      </c>
      <c r="AG245" s="136">
        <v>0</v>
      </c>
      <c r="AH245" s="136">
        <v>0</v>
      </c>
      <c r="AI245" s="136">
        <v>0</v>
      </c>
      <c r="AJ245" s="136">
        <v>0</v>
      </c>
      <c r="AK245" s="136">
        <v>0</v>
      </c>
      <c r="AL245" s="136">
        <v>0</v>
      </c>
      <c r="AM245" s="136">
        <v>0</v>
      </c>
      <c r="AN245" s="136">
        <v>0</v>
      </c>
      <c r="AO245" s="136">
        <v>0</v>
      </c>
      <c r="AP245" s="136">
        <v>0</v>
      </c>
      <c r="AQ245" s="136">
        <v>0</v>
      </c>
      <c r="AR245" s="136">
        <v>0</v>
      </c>
      <c r="AS245" s="136">
        <v>0</v>
      </c>
      <c r="AT245" s="136">
        <v>0</v>
      </c>
      <c r="AU245" s="136">
        <v>-63381850</v>
      </c>
      <c r="AV245" s="136">
        <v>0</v>
      </c>
      <c r="AW245" s="136">
        <v>0</v>
      </c>
      <c r="AX245" s="136">
        <v>0</v>
      </c>
      <c r="AY245" s="136">
        <v>0</v>
      </c>
      <c r="AZ245" s="136">
        <v>0</v>
      </c>
      <c r="BA245" s="136">
        <v>0</v>
      </c>
      <c r="BB245" s="136">
        <v>0</v>
      </c>
      <c r="BC245" s="136">
        <v>0</v>
      </c>
      <c r="BD245" s="136">
        <v>0</v>
      </c>
      <c r="BE245" s="136">
        <v>0</v>
      </c>
      <c r="BF245" s="136">
        <v>0</v>
      </c>
      <c r="BG245" s="136">
        <v>0</v>
      </c>
      <c r="BH245" s="136">
        <v>0</v>
      </c>
      <c r="BI245" s="136">
        <v>0</v>
      </c>
      <c r="BJ245" s="136">
        <v>0</v>
      </c>
      <c r="BK245" s="136">
        <v>0</v>
      </c>
      <c r="BL245" s="136">
        <v>0</v>
      </c>
      <c r="BM245" s="136">
        <v>0</v>
      </c>
      <c r="BN245" s="136">
        <v>0</v>
      </c>
      <c r="BO245" s="136">
        <v>-3974864</v>
      </c>
      <c r="BU245" s="136">
        <v>0</v>
      </c>
      <c r="BV245" s="136">
        <v>0</v>
      </c>
      <c r="BW245" s="136" t="e">
        <v>#REF!</v>
      </c>
    </row>
    <row r="246" spans="12:75" hidden="1" x14ac:dyDescent="0.3">
      <c r="L246" s="136">
        <v>0</v>
      </c>
      <c r="M246" s="136">
        <v>0</v>
      </c>
      <c r="N246" s="136">
        <v>0</v>
      </c>
      <c r="O246" s="136">
        <v>0</v>
      </c>
      <c r="P246" s="136">
        <v>0</v>
      </c>
      <c r="Q246" s="136">
        <v>0</v>
      </c>
      <c r="R246" s="136">
        <v>0</v>
      </c>
      <c r="S246" s="136">
        <v>0</v>
      </c>
      <c r="T246" s="136">
        <v>0</v>
      </c>
      <c r="U246" s="136">
        <v>0</v>
      </c>
      <c r="V246" s="136">
        <v>0</v>
      </c>
      <c r="W246" s="136">
        <v>0</v>
      </c>
      <c r="X246" s="136">
        <v>0</v>
      </c>
      <c r="Y246" s="136">
        <v>0</v>
      </c>
      <c r="Z246" s="136">
        <v>0</v>
      </c>
      <c r="AA246" s="136">
        <v>0</v>
      </c>
      <c r="AB246" s="136">
        <v>0</v>
      </c>
      <c r="AC246" s="136">
        <v>0</v>
      </c>
      <c r="AD246" s="136">
        <v>0</v>
      </c>
      <c r="AE246" s="136">
        <v>0</v>
      </c>
      <c r="AF246" s="136">
        <v>0</v>
      </c>
      <c r="AG246" s="136">
        <v>0</v>
      </c>
      <c r="AH246" s="136">
        <v>0</v>
      </c>
      <c r="AI246" s="136">
        <v>0</v>
      </c>
      <c r="AJ246" s="136">
        <v>0</v>
      </c>
      <c r="AK246" s="136">
        <v>0</v>
      </c>
      <c r="AL246" s="136">
        <v>0</v>
      </c>
      <c r="AM246" s="136">
        <v>0</v>
      </c>
      <c r="AN246" s="136">
        <v>0</v>
      </c>
      <c r="AO246" s="136">
        <v>0</v>
      </c>
      <c r="AP246" s="136">
        <v>0</v>
      </c>
      <c r="AQ246" s="136">
        <v>0</v>
      </c>
      <c r="AR246" s="136">
        <v>0</v>
      </c>
      <c r="AS246" s="136">
        <v>0</v>
      </c>
      <c r="AT246" s="136">
        <v>0</v>
      </c>
      <c r="AU246" s="136">
        <v>0</v>
      </c>
      <c r="AV246" s="136">
        <v>0</v>
      </c>
      <c r="AW246" s="136">
        <v>0</v>
      </c>
      <c r="AX246" s="136">
        <v>0</v>
      </c>
      <c r="AY246" s="136">
        <v>0</v>
      </c>
      <c r="AZ246" s="136">
        <v>0</v>
      </c>
      <c r="BA246" s="136">
        <v>0</v>
      </c>
      <c r="BB246" s="136">
        <v>0</v>
      </c>
      <c r="BC246" s="136">
        <v>0</v>
      </c>
      <c r="BD246" s="136">
        <v>0</v>
      </c>
      <c r="BE246" s="136">
        <v>0</v>
      </c>
      <c r="BF246" s="136">
        <v>0</v>
      </c>
      <c r="BG246" s="136">
        <v>0</v>
      </c>
      <c r="BH246" s="136">
        <v>0</v>
      </c>
      <c r="BI246" s="136">
        <v>0</v>
      </c>
      <c r="BJ246" s="136">
        <v>0</v>
      </c>
      <c r="BK246" s="136">
        <v>0</v>
      </c>
      <c r="BL246" s="136">
        <v>0</v>
      </c>
      <c r="BM246" s="136">
        <v>0</v>
      </c>
      <c r="BN246" s="136">
        <v>0</v>
      </c>
      <c r="BO246" s="136">
        <v>0</v>
      </c>
      <c r="BU246" s="136">
        <v>0</v>
      </c>
      <c r="BV246" s="136">
        <v>0</v>
      </c>
      <c r="BW246" s="136" t="e">
        <v>#REF!</v>
      </c>
    </row>
    <row r="247" spans="12:75" hidden="1" x14ac:dyDescent="0.3">
      <c r="L247" s="136">
        <v>0</v>
      </c>
      <c r="M247" s="136">
        <v>0</v>
      </c>
      <c r="N247" s="136">
        <v>0</v>
      </c>
      <c r="O247" s="136">
        <v>0</v>
      </c>
      <c r="P247" s="136">
        <v>0</v>
      </c>
      <c r="Q247" s="136">
        <v>0</v>
      </c>
      <c r="R247" s="136">
        <v>0</v>
      </c>
      <c r="S247" s="136">
        <v>0</v>
      </c>
      <c r="T247" s="136">
        <v>0</v>
      </c>
      <c r="U247" s="136">
        <v>0</v>
      </c>
      <c r="V247" s="136">
        <v>0</v>
      </c>
      <c r="W247" s="136">
        <v>0</v>
      </c>
      <c r="X247" s="136">
        <v>0</v>
      </c>
      <c r="Y247" s="136">
        <v>0</v>
      </c>
      <c r="Z247" s="136">
        <v>0</v>
      </c>
      <c r="AA247" s="136">
        <v>0</v>
      </c>
      <c r="AB247" s="136">
        <v>0</v>
      </c>
      <c r="AC247" s="136">
        <v>0</v>
      </c>
      <c r="AD247" s="136">
        <v>0</v>
      </c>
      <c r="AE247" s="136">
        <v>0</v>
      </c>
      <c r="AF247" s="136">
        <v>0</v>
      </c>
      <c r="AG247" s="136">
        <v>0</v>
      </c>
      <c r="AH247" s="136">
        <v>0</v>
      </c>
      <c r="AI247" s="136">
        <v>0</v>
      </c>
      <c r="AJ247" s="136">
        <v>0</v>
      </c>
      <c r="AK247" s="136">
        <v>0</v>
      </c>
      <c r="AL247" s="136">
        <v>0</v>
      </c>
      <c r="AM247" s="136">
        <v>0</v>
      </c>
      <c r="AN247" s="136">
        <v>0</v>
      </c>
      <c r="AO247" s="136">
        <v>0</v>
      </c>
      <c r="AP247" s="136">
        <v>0</v>
      </c>
      <c r="AQ247" s="136">
        <v>0</v>
      </c>
      <c r="AR247" s="136">
        <v>0</v>
      </c>
      <c r="AS247" s="136">
        <v>0</v>
      </c>
      <c r="AT247" s="136">
        <v>0</v>
      </c>
      <c r="AU247" s="136">
        <v>0</v>
      </c>
      <c r="AV247" s="136">
        <v>0</v>
      </c>
      <c r="AW247" s="136">
        <v>0</v>
      </c>
      <c r="AX247" s="136">
        <v>0</v>
      </c>
      <c r="AY247" s="136">
        <v>0</v>
      </c>
      <c r="AZ247" s="136">
        <v>0</v>
      </c>
      <c r="BA247" s="136">
        <v>0</v>
      </c>
      <c r="BB247" s="136">
        <v>0</v>
      </c>
      <c r="BC247" s="136">
        <v>0</v>
      </c>
      <c r="BD247" s="136">
        <v>0</v>
      </c>
      <c r="BE247" s="136">
        <v>0</v>
      </c>
      <c r="BF247" s="136">
        <v>0</v>
      </c>
      <c r="BG247" s="136">
        <v>0</v>
      </c>
      <c r="BH247" s="136">
        <v>0</v>
      </c>
      <c r="BI247" s="136">
        <v>0</v>
      </c>
      <c r="BJ247" s="136">
        <v>0</v>
      </c>
      <c r="BK247" s="136">
        <v>0</v>
      </c>
      <c r="BL247" s="136">
        <v>0</v>
      </c>
      <c r="BM247" s="136">
        <v>0</v>
      </c>
      <c r="BN247" s="136">
        <v>0</v>
      </c>
      <c r="BO247" s="136">
        <v>0</v>
      </c>
      <c r="BU247" s="136">
        <v>0</v>
      </c>
      <c r="BV247" s="136">
        <v>0</v>
      </c>
      <c r="BW247" s="136" t="e">
        <v>#REF!</v>
      </c>
    </row>
    <row r="248" spans="12:75" hidden="1" x14ac:dyDescent="0.3">
      <c r="L248" s="136">
        <v>0</v>
      </c>
      <c r="M248" s="136">
        <v>0</v>
      </c>
      <c r="N248" s="136">
        <v>0</v>
      </c>
      <c r="O248" s="136">
        <v>0</v>
      </c>
      <c r="P248" s="136">
        <v>0</v>
      </c>
      <c r="Q248" s="136">
        <v>0</v>
      </c>
      <c r="R248" s="136">
        <v>0</v>
      </c>
      <c r="S248" s="136">
        <v>0</v>
      </c>
      <c r="T248" s="136">
        <v>0</v>
      </c>
      <c r="U248" s="136">
        <v>0</v>
      </c>
      <c r="V248" s="136">
        <v>0</v>
      </c>
      <c r="W248" s="136">
        <v>0</v>
      </c>
      <c r="X248" s="136">
        <v>0</v>
      </c>
      <c r="Y248" s="136">
        <v>0</v>
      </c>
      <c r="Z248" s="136">
        <v>0</v>
      </c>
      <c r="AA248" s="136">
        <v>0</v>
      </c>
      <c r="AB248" s="136">
        <v>0</v>
      </c>
      <c r="AC248" s="136">
        <v>0</v>
      </c>
      <c r="AD248" s="136">
        <v>0</v>
      </c>
      <c r="AE248" s="136">
        <v>0</v>
      </c>
      <c r="AF248" s="136">
        <v>0</v>
      </c>
      <c r="AG248" s="136">
        <v>0</v>
      </c>
      <c r="AH248" s="136">
        <v>0</v>
      </c>
      <c r="AI248" s="136">
        <v>0</v>
      </c>
      <c r="AJ248" s="136">
        <v>0</v>
      </c>
      <c r="AK248" s="136">
        <v>0</v>
      </c>
      <c r="AL248" s="136">
        <v>0</v>
      </c>
      <c r="AM248" s="136">
        <v>0</v>
      </c>
      <c r="AN248" s="136">
        <v>0</v>
      </c>
      <c r="AO248" s="136">
        <v>0</v>
      </c>
      <c r="AP248" s="136">
        <v>0</v>
      </c>
      <c r="AQ248" s="136">
        <v>0</v>
      </c>
      <c r="AR248" s="136">
        <v>0</v>
      </c>
      <c r="AS248" s="136">
        <v>0</v>
      </c>
      <c r="AT248" s="136">
        <v>0</v>
      </c>
      <c r="AU248" s="136">
        <v>0</v>
      </c>
      <c r="AV248" s="136">
        <v>0</v>
      </c>
      <c r="AW248" s="136">
        <v>0</v>
      </c>
      <c r="AX248" s="136">
        <v>0</v>
      </c>
      <c r="AY248" s="136">
        <v>0</v>
      </c>
      <c r="AZ248" s="136">
        <v>0</v>
      </c>
      <c r="BA248" s="136">
        <v>0</v>
      </c>
      <c r="BB248" s="136">
        <v>0</v>
      </c>
      <c r="BC248" s="136">
        <v>0</v>
      </c>
      <c r="BD248" s="136">
        <v>0</v>
      </c>
      <c r="BE248" s="136">
        <v>0</v>
      </c>
      <c r="BF248" s="136">
        <v>0</v>
      </c>
      <c r="BG248" s="136">
        <v>0</v>
      </c>
      <c r="BH248" s="136">
        <v>0</v>
      </c>
      <c r="BI248" s="136">
        <v>0</v>
      </c>
      <c r="BJ248" s="136">
        <v>0</v>
      </c>
      <c r="BK248" s="136">
        <v>0</v>
      </c>
      <c r="BL248" s="136">
        <v>0</v>
      </c>
      <c r="BM248" s="136">
        <v>0</v>
      </c>
      <c r="BN248" s="136">
        <v>0</v>
      </c>
      <c r="BO248" s="136">
        <v>0</v>
      </c>
      <c r="BU248" s="136">
        <v>0</v>
      </c>
      <c r="BV248" s="136">
        <v>0</v>
      </c>
      <c r="BW248" s="136" t="e">
        <v>#REF!</v>
      </c>
    </row>
    <row r="249" spans="12:75" hidden="1" x14ac:dyDescent="0.3">
      <c r="L249" s="136">
        <v>0</v>
      </c>
      <c r="M249" s="136">
        <v>0</v>
      </c>
      <c r="N249" s="136">
        <v>0</v>
      </c>
      <c r="O249" s="136">
        <v>0</v>
      </c>
      <c r="P249" s="136">
        <v>0</v>
      </c>
      <c r="Q249" s="136">
        <v>0</v>
      </c>
      <c r="R249" s="136">
        <v>0</v>
      </c>
      <c r="S249" s="136">
        <v>0</v>
      </c>
      <c r="T249" s="136">
        <v>0</v>
      </c>
      <c r="U249" s="136">
        <v>0</v>
      </c>
      <c r="V249" s="136">
        <v>0</v>
      </c>
      <c r="W249" s="136">
        <v>0</v>
      </c>
      <c r="X249" s="136">
        <v>0</v>
      </c>
      <c r="Y249" s="136">
        <v>0</v>
      </c>
      <c r="Z249" s="136">
        <v>0</v>
      </c>
      <c r="AA249" s="136">
        <v>0</v>
      </c>
      <c r="AB249" s="136">
        <v>0</v>
      </c>
      <c r="AC249" s="136">
        <v>0</v>
      </c>
      <c r="AD249" s="136">
        <v>0</v>
      </c>
      <c r="AE249" s="136">
        <v>0</v>
      </c>
      <c r="AF249" s="136">
        <v>0</v>
      </c>
      <c r="AG249" s="136">
        <v>0</v>
      </c>
      <c r="AH249" s="136">
        <v>0</v>
      </c>
      <c r="AI249" s="136">
        <v>0</v>
      </c>
      <c r="AJ249" s="136">
        <v>0</v>
      </c>
      <c r="AK249" s="136">
        <v>0</v>
      </c>
      <c r="AL249" s="136">
        <v>0</v>
      </c>
      <c r="AM249" s="136">
        <v>0</v>
      </c>
      <c r="AN249" s="136">
        <v>0</v>
      </c>
      <c r="AO249" s="136">
        <v>0</v>
      </c>
      <c r="AP249" s="136">
        <v>0</v>
      </c>
      <c r="AQ249" s="136">
        <v>0</v>
      </c>
      <c r="AR249" s="136">
        <v>0</v>
      </c>
      <c r="AS249" s="136">
        <v>0</v>
      </c>
      <c r="AT249" s="136">
        <v>0</v>
      </c>
      <c r="AU249" s="136">
        <v>0</v>
      </c>
      <c r="AV249" s="136">
        <v>0</v>
      </c>
      <c r="AW249" s="136">
        <v>0</v>
      </c>
      <c r="AX249" s="136">
        <v>0</v>
      </c>
      <c r="AY249" s="136">
        <v>0</v>
      </c>
      <c r="AZ249" s="136">
        <v>0</v>
      </c>
      <c r="BA249" s="136">
        <v>0</v>
      </c>
      <c r="BB249" s="136">
        <v>0</v>
      </c>
      <c r="BC249" s="136">
        <v>0</v>
      </c>
      <c r="BD249" s="136">
        <v>0</v>
      </c>
      <c r="BE249" s="136">
        <v>0</v>
      </c>
      <c r="BF249" s="136">
        <v>0</v>
      </c>
      <c r="BG249" s="136">
        <v>0</v>
      </c>
      <c r="BH249" s="136">
        <v>0</v>
      </c>
      <c r="BI249" s="136">
        <v>0</v>
      </c>
      <c r="BJ249" s="136">
        <v>0</v>
      </c>
      <c r="BK249" s="136">
        <v>0</v>
      </c>
      <c r="BL249" s="136">
        <v>0</v>
      </c>
      <c r="BM249" s="136">
        <v>0</v>
      </c>
      <c r="BN249" s="136">
        <v>0</v>
      </c>
      <c r="BO249" s="136">
        <v>0</v>
      </c>
      <c r="BU249" s="136">
        <v>0</v>
      </c>
      <c r="BV249" s="136">
        <v>0</v>
      </c>
      <c r="BW249" s="136" t="e">
        <v>#REF!</v>
      </c>
    </row>
    <row r="250" spans="12:75" hidden="1" x14ac:dyDescent="0.3">
      <c r="L250" s="136">
        <v>0</v>
      </c>
      <c r="M250" s="136">
        <v>0</v>
      </c>
      <c r="N250" s="136">
        <v>0</v>
      </c>
      <c r="O250" s="136">
        <v>0</v>
      </c>
      <c r="P250" s="136">
        <v>0</v>
      </c>
      <c r="Q250" s="136">
        <v>0</v>
      </c>
      <c r="R250" s="136">
        <v>0</v>
      </c>
      <c r="S250" s="136">
        <v>0</v>
      </c>
      <c r="T250" s="136">
        <v>0</v>
      </c>
      <c r="U250" s="136">
        <v>0</v>
      </c>
      <c r="V250" s="136">
        <v>0</v>
      </c>
      <c r="W250" s="136">
        <v>0</v>
      </c>
      <c r="X250" s="136">
        <v>0</v>
      </c>
      <c r="Y250" s="136">
        <v>0</v>
      </c>
      <c r="Z250" s="136">
        <v>0</v>
      </c>
      <c r="AA250" s="136">
        <v>0</v>
      </c>
      <c r="AB250" s="136">
        <v>0</v>
      </c>
      <c r="AC250" s="136">
        <v>0</v>
      </c>
      <c r="AD250" s="136">
        <v>0</v>
      </c>
      <c r="AE250" s="136">
        <v>0</v>
      </c>
      <c r="AF250" s="136">
        <v>0</v>
      </c>
      <c r="AG250" s="136">
        <v>0</v>
      </c>
      <c r="AH250" s="136">
        <v>0</v>
      </c>
      <c r="AI250" s="136">
        <v>0</v>
      </c>
      <c r="AJ250" s="136">
        <v>0</v>
      </c>
      <c r="AK250" s="136">
        <v>0</v>
      </c>
      <c r="AL250" s="136">
        <v>0</v>
      </c>
      <c r="AM250" s="136">
        <v>0</v>
      </c>
      <c r="AN250" s="136">
        <v>0</v>
      </c>
      <c r="AO250" s="136">
        <v>0</v>
      </c>
      <c r="AP250" s="136">
        <v>0</v>
      </c>
      <c r="AQ250" s="136">
        <v>0</v>
      </c>
      <c r="AR250" s="136">
        <v>0</v>
      </c>
      <c r="AS250" s="136">
        <v>0</v>
      </c>
      <c r="AT250" s="136">
        <v>0</v>
      </c>
      <c r="AU250" s="136">
        <v>0</v>
      </c>
      <c r="AV250" s="136">
        <v>0</v>
      </c>
      <c r="AW250" s="136">
        <v>0</v>
      </c>
      <c r="AX250" s="136">
        <v>0</v>
      </c>
      <c r="AY250" s="136">
        <v>0</v>
      </c>
      <c r="AZ250" s="136">
        <v>0</v>
      </c>
      <c r="BA250" s="136">
        <v>0</v>
      </c>
      <c r="BB250" s="136">
        <v>0</v>
      </c>
      <c r="BC250" s="136">
        <v>0</v>
      </c>
      <c r="BD250" s="136">
        <v>0</v>
      </c>
      <c r="BE250" s="136">
        <v>0</v>
      </c>
      <c r="BF250" s="136">
        <v>0</v>
      </c>
      <c r="BG250" s="136">
        <v>0</v>
      </c>
      <c r="BH250" s="136">
        <v>0</v>
      </c>
      <c r="BI250" s="136">
        <v>0</v>
      </c>
      <c r="BJ250" s="136">
        <v>0</v>
      </c>
      <c r="BK250" s="136">
        <v>0</v>
      </c>
      <c r="BL250" s="136">
        <v>0</v>
      </c>
      <c r="BM250" s="136">
        <v>0</v>
      </c>
      <c r="BN250" s="136">
        <v>0</v>
      </c>
      <c r="BO250" s="136">
        <v>0</v>
      </c>
      <c r="BU250" s="136">
        <v>0</v>
      </c>
      <c r="BV250" s="136">
        <v>0</v>
      </c>
      <c r="BW250" s="136" t="e">
        <v>#REF!</v>
      </c>
    </row>
    <row r="251" spans="12:75" hidden="1" x14ac:dyDescent="0.3">
      <c r="L251" s="136">
        <v>0</v>
      </c>
      <c r="M251" s="136">
        <v>0</v>
      </c>
      <c r="N251" s="136">
        <v>0</v>
      </c>
      <c r="O251" s="136">
        <v>0</v>
      </c>
      <c r="P251" s="136">
        <v>0</v>
      </c>
      <c r="Q251" s="136">
        <v>0</v>
      </c>
      <c r="R251" s="136">
        <v>0</v>
      </c>
      <c r="S251" s="136">
        <v>0</v>
      </c>
      <c r="T251" s="136">
        <v>0</v>
      </c>
      <c r="U251" s="136">
        <v>0</v>
      </c>
      <c r="V251" s="136">
        <v>0</v>
      </c>
      <c r="W251" s="136">
        <v>0</v>
      </c>
      <c r="X251" s="136">
        <v>0</v>
      </c>
      <c r="Y251" s="136">
        <v>0</v>
      </c>
      <c r="Z251" s="136">
        <v>0</v>
      </c>
      <c r="AA251" s="136">
        <v>0</v>
      </c>
      <c r="AB251" s="136">
        <v>0</v>
      </c>
      <c r="AC251" s="136">
        <v>0</v>
      </c>
      <c r="AD251" s="136">
        <v>0</v>
      </c>
      <c r="AE251" s="136">
        <v>0</v>
      </c>
      <c r="AF251" s="136">
        <v>0</v>
      </c>
      <c r="AG251" s="136">
        <v>0</v>
      </c>
      <c r="AH251" s="136">
        <v>0</v>
      </c>
      <c r="AI251" s="136">
        <v>0</v>
      </c>
      <c r="AJ251" s="136">
        <v>0</v>
      </c>
      <c r="AK251" s="136">
        <v>0</v>
      </c>
      <c r="AL251" s="136">
        <v>0</v>
      </c>
      <c r="AM251" s="136">
        <v>0</v>
      </c>
      <c r="AN251" s="136">
        <v>0</v>
      </c>
      <c r="AO251" s="136">
        <v>0</v>
      </c>
      <c r="AP251" s="136">
        <v>0</v>
      </c>
      <c r="AQ251" s="136">
        <v>0</v>
      </c>
      <c r="AR251" s="136">
        <v>0</v>
      </c>
      <c r="AS251" s="136">
        <v>0</v>
      </c>
      <c r="AT251" s="136">
        <v>0</v>
      </c>
      <c r="AU251" s="136">
        <v>0</v>
      </c>
      <c r="AV251" s="136">
        <v>0</v>
      </c>
      <c r="AW251" s="136">
        <v>0</v>
      </c>
      <c r="AX251" s="136">
        <v>0</v>
      </c>
      <c r="AY251" s="136">
        <v>0</v>
      </c>
      <c r="AZ251" s="136">
        <v>0</v>
      </c>
      <c r="BA251" s="136">
        <v>0</v>
      </c>
      <c r="BB251" s="136">
        <v>0</v>
      </c>
      <c r="BC251" s="136">
        <v>0</v>
      </c>
      <c r="BD251" s="136">
        <v>0</v>
      </c>
      <c r="BE251" s="136">
        <v>0</v>
      </c>
      <c r="BF251" s="136">
        <v>0</v>
      </c>
      <c r="BG251" s="136">
        <v>0</v>
      </c>
      <c r="BH251" s="136">
        <v>0</v>
      </c>
      <c r="BI251" s="136">
        <v>0</v>
      </c>
      <c r="BJ251" s="136">
        <v>0</v>
      </c>
      <c r="BK251" s="136">
        <v>0</v>
      </c>
      <c r="BL251" s="136">
        <v>0</v>
      </c>
      <c r="BM251" s="136">
        <v>0</v>
      </c>
      <c r="BN251" s="136">
        <v>0</v>
      </c>
      <c r="BO251" s="136">
        <v>0</v>
      </c>
      <c r="BU251" s="136">
        <v>0</v>
      </c>
      <c r="BV251" s="136">
        <v>0</v>
      </c>
      <c r="BW251" s="136" t="e">
        <v>#REF!</v>
      </c>
    </row>
    <row r="252" spans="12:75" hidden="1" x14ac:dyDescent="0.3">
      <c r="L252" s="136">
        <v>0</v>
      </c>
      <c r="M252" s="136">
        <v>0</v>
      </c>
      <c r="N252" s="136">
        <v>0</v>
      </c>
      <c r="O252" s="136">
        <v>0</v>
      </c>
      <c r="P252" s="136">
        <v>0</v>
      </c>
      <c r="Q252" s="136">
        <v>0</v>
      </c>
      <c r="R252" s="136">
        <v>0</v>
      </c>
      <c r="S252" s="136">
        <v>0</v>
      </c>
      <c r="T252" s="136">
        <v>0</v>
      </c>
      <c r="U252" s="136">
        <v>0</v>
      </c>
      <c r="V252" s="136">
        <v>0</v>
      </c>
      <c r="W252" s="136">
        <v>0</v>
      </c>
      <c r="X252" s="136">
        <v>0</v>
      </c>
      <c r="Y252" s="136">
        <v>0</v>
      </c>
      <c r="Z252" s="136">
        <v>0</v>
      </c>
      <c r="AA252" s="136">
        <v>0</v>
      </c>
      <c r="AB252" s="136">
        <v>0</v>
      </c>
      <c r="AC252" s="136">
        <v>0</v>
      </c>
      <c r="AD252" s="136">
        <v>0</v>
      </c>
      <c r="AE252" s="136">
        <v>0</v>
      </c>
      <c r="AF252" s="136">
        <v>0</v>
      </c>
      <c r="AG252" s="136">
        <v>0</v>
      </c>
      <c r="AH252" s="136">
        <v>0</v>
      </c>
      <c r="AI252" s="136">
        <v>0</v>
      </c>
      <c r="AJ252" s="136">
        <v>0</v>
      </c>
      <c r="AK252" s="136">
        <v>0</v>
      </c>
      <c r="AL252" s="136">
        <v>0</v>
      </c>
      <c r="AM252" s="136">
        <v>0</v>
      </c>
      <c r="AN252" s="136">
        <v>0</v>
      </c>
      <c r="AO252" s="136">
        <v>0</v>
      </c>
      <c r="AP252" s="136">
        <v>0</v>
      </c>
      <c r="AQ252" s="136">
        <v>0</v>
      </c>
      <c r="AR252" s="136">
        <v>0</v>
      </c>
      <c r="AS252" s="136">
        <v>0</v>
      </c>
      <c r="AT252" s="136">
        <v>0</v>
      </c>
      <c r="AU252" s="136">
        <v>0</v>
      </c>
      <c r="AV252" s="136">
        <v>0</v>
      </c>
      <c r="AW252" s="136">
        <v>0</v>
      </c>
      <c r="AX252" s="136">
        <v>0</v>
      </c>
      <c r="AY252" s="136">
        <v>0</v>
      </c>
      <c r="AZ252" s="136">
        <v>0</v>
      </c>
      <c r="BA252" s="136">
        <v>0</v>
      </c>
      <c r="BB252" s="136">
        <v>0</v>
      </c>
      <c r="BC252" s="136">
        <v>0</v>
      </c>
      <c r="BD252" s="136">
        <v>0</v>
      </c>
      <c r="BE252" s="136">
        <v>0</v>
      </c>
      <c r="BF252" s="136">
        <v>0</v>
      </c>
      <c r="BG252" s="136">
        <v>0</v>
      </c>
      <c r="BH252" s="136">
        <v>0</v>
      </c>
      <c r="BI252" s="136">
        <v>0</v>
      </c>
      <c r="BJ252" s="136">
        <v>0</v>
      </c>
      <c r="BK252" s="136">
        <v>0</v>
      </c>
      <c r="BL252" s="136">
        <v>0</v>
      </c>
      <c r="BM252" s="136">
        <v>0</v>
      </c>
      <c r="BN252" s="136">
        <v>0</v>
      </c>
      <c r="BO252" s="136">
        <v>0</v>
      </c>
      <c r="BU252" s="136">
        <v>0</v>
      </c>
      <c r="BV252" s="136">
        <v>0</v>
      </c>
      <c r="BW252" s="136" t="e">
        <v>#REF!</v>
      </c>
    </row>
    <row r="253" spans="12:75" hidden="1" x14ac:dyDescent="0.3">
      <c r="L253" s="136">
        <v>0</v>
      </c>
      <c r="M253" s="136">
        <v>0</v>
      </c>
      <c r="N253" s="136">
        <v>0</v>
      </c>
      <c r="O253" s="136">
        <v>0</v>
      </c>
      <c r="P253" s="136">
        <v>0</v>
      </c>
      <c r="Q253" s="136">
        <v>0</v>
      </c>
      <c r="R253" s="136">
        <v>0</v>
      </c>
      <c r="S253" s="136">
        <v>0</v>
      </c>
      <c r="T253" s="136">
        <v>0</v>
      </c>
      <c r="U253" s="136">
        <v>0</v>
      </c>
      <c r="V253" s="136">
        <v>0</v>
      </c>
      <c r="W253" s="136">
        <v>0</v>
      </c>
      <c r="X253" s="136">
        <v>0</v>
      </c>
      <c r="Y253" s="136">
        <v>0</v>
      </c>
      <c r="Z253" s="136">
        <v>0</v>
      </c>
      <c r="AA253" s="136">
        <v>0</v>
      </c>
      <c r="AB253" s="136">
        <v>0</v>
      </c>
      <c r="AC253" s="136">
        <v>0</v>
      </c>
      <c r="AD253" s="136">
        <v>0</v>
      </c>
      <c r="AE253" s="136">
        <v>0</v>
      </c>
      <c r="AF253" s="136">
        <v>0</v>
      </c>
      <c r="AG253" s="136">
        <v>0</v>
      </c>
      <c r="AH253" s="136">
        <v>0</v>
      </c>
      <c r="AI253" s="136">
        <v>0</v>
      </c>
      <c r="AJ253" s="136">
        <v>0</v>
      </c>
      <c r="AK253" s="136">
        <v>0</v>
      </c>
      <c r="AL253" s="136">
        <v>0</v>
      </c>
      <c r="AM253" s="136">
        <v>0</v>
      </c>
      <c r="AN253" s="136">
        <v>0</v>
      </c>
      <c r="AO253" s="136">
        <v>0</v>
      </c>
      <c r="AP253" s="136">
        <v>0</v>
      </c>
      <c r="AQ253" s="136">
        <v>0</v>
      </c>
      <c r="AR253" s="136">
        <v>0</v>
      </c>
      <c r="AS253" s="136">
        <v>0</v>
      </c>
      <c r="AT253" s="136">
        <v>0</v>
      </c>
      <c r="AU253" s="136">
        <v>0</v>
      </c>
      <c r="AV253" s="136">
        <v>0</v>
      </c>
      <c r="AW253" s="136">
        <v>0</v>
      </c>
      <c r="AX253" s="136">
        <v>0</v>
      </c>
      <c r="AY253" s="136">
        <v>0</v>
      </c>
      <c r="AZ253" s="136">
        <v>0</v>
      </c>
      <c r="BA253" s="136">
        <v>0</v>
      </c>
      <c r="BB253" s="136">
        <v>0</v>
      </c>
      <c r="BC253" s="136">
        <v>0</v>
      </c>
      <c r="BD253" s="136">
        <v>0</v>
      </c>
      <c r="BE253" s="136">
        <v>0</v>
      </c>
      <c r="BF253" s="136">
        <v>0</v>
      </c>
      <c r="BG253" s="136">
        <v>0</v>
      </c>
      <c r="BH253" s="136">
        <v>0</v>
      </c>
      <c r="BI253" s="136">
        <v>0</v>
      </c>
      <c r="BJ253" s="136">
        <v>0</v>
      </c>
      <c r="BK253" s="136">
        <v>0</v>
      </c>
      <c r="BL253" s="136">
        <v>0</v>
      </c>
      <c r="BM253" s="136">
        <v>0</v>
      </c>
      <c r="BN253" s="136">
        <v>0</v>
      </c>
      <c r="BO253" s="136">
        <v>0</v>
      </c>
      <c r="BU253" s="136">
        <v>0</v>
      </c>
      <c r="BV253" s="136">
        <v>0</v>
      </c>
      <c r="BW253" s="136" t="e">
        <v>#REF!</v>
      </c>
    </row>
    <row r="254" spans="12:75" hidden="1" x14ac:dyDescent="0.3">
      <c r="L254" s="136">
        <v>0</v>
      </c>
      <c r="M254" s="136">
        <v>0</v>
      </c>
      <c r="N254" s="136">
        <v>0</v>
      </c>
      <c r="O254" s="136">
        <v>0</v>
      </c>
      <c r="P254" s="136">
        <v>0</v>
      </c>
      <c r="Q254" s="136">
        <v>0</v>
      </c>
      <c r="R254" s="136">
        <v>0</v>
      </c>
      <c r="S254" s="136">
        <v>0</v>
      </c>
      <c r="T254" s="136">
        <v>0</v>
      </c>
      <c r="U254" s="136">
        <v>0</v>
      </c>
      <c r="V254" s="136">
        <v>0</v>
      </c>
      <c r="W254" s="136">
        <v>0</v>
      </c>
      <c r="X254" s="136">
        <v>0</v>
      </c>
      <c r="Y254" s="136">
        <v>0</v>
      </c>
      <c r="Z254" s="136">
        <v>0</v>
      </c>
      <c r="AA254" s="136">
        <v>0</v>
      </c>
      <c r="AB254" s="136">
        <v>0</v>
      </c>
      <c r="AC254" s="136">
        <v>0</v>
      </c>
      <c r="AD254" s="136">
        <v>0</v>
      </c>
      <c r="AE254" s="136">
        <v>0</v>
      </c>
      <c r="AF254" s="136">
        <v>0</v>
      </c>
      <c r="AG254" s="136">
        <v>0</v>
      </c>
      <c r="AH254" s="136">
        <v>0</v>
      </c>
      <c r="AI254" s="136">
        <v>0</v>
      </c>
      <c r="AJ254" s="136">
        <v>0</v>
      </c>
      <c r="AK254" s="136">
        <v>0</v>
      </c>
      <c r="AL254" s="136">
        <v>0</v>
      </c>
      <c r="AM254" s="136">
        <v>0</v>
      </c>
      <c r="AN254" s="136">
        <v>0</v>
      </c>
      <c r="AO254" s="136">
        <v>0</v>
      </c>
      <c r="AP254" s="136">
        <v>0</v>
      </c>
      <c r="AQ254" s="136">
        <v>0</v>
      </c>
      <c r="AR254" s="136">
        <v>0</v>
      </c>
      <c r="AS254" s="136">
        <v>0</v>
      </c>
      <c r="AT254" s="136">
        <v>0</v>
      </c>
      <c r="AU254" s="136">
        <v>0</v>
      </c>
      <c r="AV254" s="136">
        <v>0</v>
      </c>
      <c r="AW254" s="136">
        <v>0</v>
      </c>
      <c r="AX254" s="136">
        <v>0</v>
      </c>
      <c r="AY254" s="136">
        <v>0</v>
      </c>
      <c r="AZ254" s="136">
        <v>0</v>
      </c>
      <c r="BA254" s="136">
        <v>0</v>
      </c>
      <c r="BB254" s="136">
        <v>0</v>
      </c>
      <c r="BC254" s="136">
        <v>0</v>
      </c>
      <c r="BD254" s="136">
        <v>0</v>
      </c>
      <c r="BE254" s="136">
        <v>0</v>
      </c>
      <c r="BF254" s="136">
        <v>0</v>
      </c>
      <c r="BG254" s="136">
        <v>0</v>
      </c>
      <c r="BH254" s="136">
        <v>0</v>
      </c>
      <c r="BI254" s="136">
        <v>0</v>
      </c>
      <c r="BJ254" s="136">
        <v>0</v>
      </c>
      <c r="BK254" s="136">
        <v>0</v>
      </c>
      <c r="BL254" s="136">
        <v>0</v>
      </c>
      <c r="BM254" s="136">
        <v>0</v>
      </c>
      <c r="BN254" s="136">
        <v>0</v>
      </c>
      <c r="BO254" s="136">
        <v>0</v>
      </c>
      <c r="BU254" s="136">
        <v>0</v>
      </c>
      <c r="BV254" s="136">
        <v>0</v>
      </c>
      <c r="BW254" s="136" t="e">
        <v>#REF!</v>
      </c>
    </row>
    <row r="255" spans="12:75" hidden="1" x14ac:dyDescent="0.3">
      <c r="L255" s="136">
        <v>0</v>
      </c>
      <c r="M255" s="136">
        <v>0</v>
      </c>
      <c r="N255" s="136">
        <v>0</v>
      </c>
      <c r="O255" s="136">
        <v>0</v>
      </c>
      <c r="P255" s="136">
        <v>0</v>
      </c>
      <c r="Q255" s="136">
        <v>0</v>
      </c>
      <c r="R255" s="136">
        <v>0</v>
      </c>
      <c r="S255" s="136">
        <v>0</v>
      </c>
      <c r="T255" s="136">
        <v>0</v>
      </c>
      <c r="U255" s="136">
        <v>0</v>
      </c>
      <c r="V255" s="136">
        <v>0</v>
      </c>
      <c r="W255" s="136">
        <v>0</v>
      </c>
      <c r="X255" s="136">
        <v>0</v>
      </c>
      <c r="Y255" s="136">
        <v>0</v>
      </c>
      <c r="Z255" s="136">
        <v>0</v>
      </c>
      <c r="AA255" s="136">
        <v>0</v>
      </c>
      <c r="AB255" s="136">
        <v>0</v>
      </c>
      <c r="AC255" s="136">
        <v>0</v>
      </c>
      <c r="AD255" s="136">
        <v>0</v>
      </c>
      <c r="AE255" s="136">
        <v>0</v>
      </c>
      <c r="AF255" s="136">
        <v>0</v>
      </c>
      <c r="AG255" s="136">
        <v>0</v>
      </c>
      <c r="AH255" s="136">
        <v>0</v>
      </c>
      <c r="AI255" s="136">
        <v>0</v>
      </c>
      <c r="AJ255" s="136">
        <v>0</v>
      </c>
      <c r="AK255" s="136">
        <v>0</v>
      </c>
      <c r="AL255" s="136">
        <v>0</v>
      </c>
      <c r="AM255" s="136">
        <v>0</v>
      </c>
      <c r="AN255" s="136">
        <v>0</v>
      </c>
      <c r="AO255" s="136">
        <v>0</v>
      </c>
      <c r="AP255" s="136">
        <v>0</v>
      </c>
      <c r="AQ255" s="136">
        <v>0</v>
      </c>
      <c r="AR255" s="136">
        <v>0</v>
      </c>
      <c r="AS255" s="136">
        <v>0</v>
      </c>
      <c r="AT255" s="136">
        <v>0</v>
      </c>
      <c r="AU255" s="136">
        <v>0</v>
      </c>
      <c r="AV255" s="136">
        <v>0</v>
      </c>
      <c r="AW255" s="136">
        <v>0</v>
      </c>
      <c r="AX255" s="136">
        <v>0</v>
      </c>
      <c r="AY255" s="136">
        <v>0</v>
      </c>
      <c r="AZ255" s="136">
        <v>0</v>
      </c>
      <c r="BA255" s="136">
        <v>0</v>
      </c>
      <c r="BB255" s="136">
        <v>0</v>
      </c>
      <c r="BC255" s="136">
        <v>0</v>
      </c>
      <c r="BD255" s="136">
        <v>0</v>
      </c>
      <c r="BE255" s="136">
        <v>0</v>
      </c>
      <c r="BF255" s="136">
        <v>0</v>
      </c>
      <c r="BG255" s="136">
        <v>0</v>
      </c>
      <c r="BH255" s="136">
        <v>0</v>
      </c>
      <c r="BI255" s="136">
        <v>0</v>
      </c>
      <c r="BJ255" s="136">
        <v>0</v>
      </c>
      <c r="BK255" s="136">
        <v>0</v>
      </c>
      <c r="BL255" s="136">
        <v>0</v>
      </c>
      <c r="BM255" s="136">
        <v>0</v>
      </c>
      <c r="BN255" s="136">
        <v>0</v>
      </c>
      <c r="BO255" s="136">
        <v>0</v>
      </c>
      <c r="BU255" s="136">
        <v>0</v>
      </c>
      <c r="BV255" s="136">
        <v>0</v>
      </c>
      <c r="BW255" s="136" t="e">
        <v>#REF!</v>
      </c>
    </row>
    <row r="256" spans="12:75" hidden="1" x14ac:dyDescent="0.3">
      <c r="L256" s="136">
        <v>0</v>
      </c>
      <c r="M256" s="136">
        <v>0</v>
      </c>
      <c r="N256" s="136">
        <v>0</v>
      </c>
      <c r="O256" s="136">
        <v>0</v>
      </c>
      <c r="P256" s="136">
        <v>0</v>
      </c>
      <c r="Q256" s="136">
        <v>0</v>
      </c>
      <c r="R256" s="136">
        <v>0</v>
      </c>
      <c r="S256" s="136">
        <v>0</v>
      </c>
      <c r="T256" s="136">
        <v>0</v>
      </c>
      <c r="U256" s="136">
        <v>0</v>
      </c>
      <c r="V256" s="136">
        <v>0</v>
      </c>
      <c r="W256" s="136">
        <v>0</v>
      </c>
      <c r="X256" s="136">
        <v>0</v>
      </c>
      <c r="Y256" s="136">
        <v>0</v>
      </c>
      <c r="Z256" s="136">
        <v>0</v>
      </c>
      <c r="AA256" s="136">
        <v>0</v>
      </c>
      <c r="AB256" s="136">
        <v>0</v>
      </c>
      <c r="AC256" s="136">
        <v>0</v>
      </c>
      <c r="AD256" s="136">
        <v>0</v>
      </c>
      <c r="AE256" s="136">
        <v>0</v>
      </c>
      <c r="AF256" s="136">
        <v>0</v>
      </c>
      <c r="AG256" s="136">
        <v>0</v>
      </c>
      <c r="AH256" s="136">
        <v>0</v>
      </c>
      <c r="AI256" s="136">
        <v>0</v>
      </c>
      <c r="AJ256" s="136">
        <v>0</v>
      </c>
      <c r="AK256" s="136">
        <v>0</v>
      </c>
      <c r="AL256" s="136">
        <v>0</v>
      </c>
      <c r="AM256" s="136">
        <v>0</v>
      </c>
      <c r="AN256" s="136">
        <v>0</v>
      </c>
      <c r="AO256" s="136">
        <v>0</v>
      </c>
      <c r="AP256" s="136">
        <v>0</v>
      </c>
      <c r="AQ256" s="136">
        <v>0</v>
      </c>
      <c r="AR256" s="136">
        <v>0</v>
      </c>
      <c r="AS256" s="136">
        <v>0</v>
      </c>
      <c r="AT256" s="136">
        <v>0</v>
      </c>
      <c r="AU256" s="136">
        <v>0</v>
      </c>
      <c r="AV256" s="136">
        <v>0</v>
      </c>
      <c r="AW256" s="136">
        <v>0</v>
      </c>
      <c r="AX256" s="136">
        <v>0</v>
      </c>
      <c r="AY256" s="136">
        <v>0</v>
      </c>
      <c r="AZ256" s="136">
        <v>0</v>
      </c>
      <c r="BA256" s="136">
        <v>0</v>
      </c>
      <c r="BB256" s="136">
        <v>0</v>
      </c>
      <c r="BC256" s="136">
        <v>0</v>
      </c>
      <c r="BD256" s="136">
        <v>0</v>
      </c>
      <c r="BE256" s="136">
        <v>0</v>
      </c>
      <c r="BF256" s="136">
        <v>0</v>
      </c>
      <c r="BG256" s="136">
        <v>0</v>
      </c>
      <c r="BH256" s="136">
        <v>0</v>
      </c>
      <c r="BI256" s="136">
        <v>0</v>
      </c>
      <c r="BJ256" s="136">
        <v>0</v>
      </c>
      <c r="BK256" s="136">
        <v>0</v>
      </c>
      <c r="BL256" s="136">
        <v>0</v>
      </c>
      <c r="BM256" s="136">
        <v>0</v>
      </c>
      <c r="BN256" s="136">
        <v>0</v>
      </c>
      <c r="BO256" s="136">
        <v>0</v>
      </c>
      <c r="BU256" s="136">
        <v>0</v>
      </c>
      <c r="BV256" s="136">
        <v>0</v>
      </c>
      <c r="BW256" s="136" t="e">
        <v>#REF!</v>
      </c>
    </row>
    <row r="257" spans="12:75" hidden="1" x14ac:dyDescent="0.3">
      <c r="L257" s="136">
        <v>0</v>
      </c>
      <c r="M257" s="136">
        <v>0</v>
      </c>
      <c r="N257" s="136">
        <v>0</v>
      </c>
      <c r="O257" s="136">
        <v>0</v>
      </c>
      <c r="P257" s="136">
        <v>0</v>
      </c>
      <c r="Q257" s="136">
        <v>0</v>
      </c>
      <c r="R257" s="136">
        <v>0</v>
      </c>
      <c r="S257" s="136">
        <v>0</v>
      </c>
      <c r="T257" s="136">
        <v>0</v>
      </c>
      <c r="U257" s="136">
        <v>0</v>
      </c>
      <c r="V257" s="136">
        <v>0</v>
      </c>
      <c r="W257" s="136">
        <v>0</v>
      </c>
      <c r="X257" s="136">
        <v>0</v>
      </c>
      <c r="Y257" s="136">
        <v>0</v>
      </c>
      <c r="Z257" s="136">
        <v>0</v>
      </c>
      <c r="AA257" s="136">
        <v>0</v>
      </c>
      <c r="AB257" s="136">
        <v>0</v>
      </c>
      <c r="AC257" s="136">
        <v>0</v>
      </c>
      <c r="AD257" s="136">
        <v>0</v>
      </c>
      <c r="AE257" s="136">
        <v>0</v>
      </c>
      <c r="AF257" s="136">
        <v>0</v>
      </c>
      <c r="AG257" s="136">
        <v>0</v>
      </c>
      <c r="AH257" s="136">
        <v>0</v>
      </c>
      <c r="AI257" s="136">
        <v>0</v>
      </c>
      <c r="AJ257" s="136">
        <v>0</v>
      </c>
      <c r="AK257" s="136">
        <v>0</v>
      </c>
      <c r="AL257" s="136">
        <v>0</v>
      </c>
      <c r="AM257" s="136">
        <v>0</v>
      </c>
      <c r="AN257" s="136">
        <v>0</v>
      </c>
      <c r="AO257" s="136">
        <v>0</v>
      </c>
      <c r="AP257" s="136">
        <v>0</v>
      </c>
      <c r="AQ257" s="136">
        <v>0</v>
      </c>
      <c r="AR257" s="136">
        <v>0</v>
      </c>
      <c r="AS257" s="136">
        <v>0</v>
      </c>
      <c r="AT257" s="136">
        <v>0</v>
      </c>
      <c r="AU257" s="136">
        <v>0</v>
      </c>
      <c r="AV257" s="136">
        <v>0</v>
      </c>
      <c r="AW257" s="136">
        <v>0</v>
      </c>
      <c r="AX257" s="136">
        <v>0</v>
      </c>
      <c r="AY257" s="136">
        <v>0</v>
      </c>
      <c r="AZ257" s="136">
        <v>0</v>
      </c>
      <c r="BA257" s="136">
        <v>0</v>
      </c>
      <c r="BB257" s="136">
        <v>0</v>
      </c>
      <c r="BC257" s="136">
        <v>0</v>
      </c>
      <c r="BD257" s="136">
        <v>0</v>
      </c>
      <c r="BE257" s="136">
        <v>0</v>
      </c>
      <c r="BF257" s="136">
        <v>0</v>
      </c>
      <c r="BG257" s="136">
        <v>0</v>
      </c>
      <c r="BH257" s="136">
        <v>0</v>
      </c>
      <c r="BI257" s="136">
        <v>0</v>
      </c>
      <c r="BJ257" s="136">
        <v>0</v>
      </c>
      <c r="BK257" s="136">
        <v>0</v>
      </c>
      <c r="BL257" s="136">
        <v>0</v>
      </c>
      <c r="BM257" s="136">
        <v>0</v>
      </c>
      <c r="BN257" s="136">
        <v>0</v>
      </c>
      <c r="BO257" s="136">
        <v>0</v>
      </c>
      <c r="BU257" s="136">
        <v>0</v>
      </c>
      <c r="BV257" s="136">
        <v>0</v>
      </c>
      <c r="BW257" s="136" t="e">
        <v>#REF!</v>
      </c>
    </row>
    <row r="258" spans="12:75" hidden="1" x14ac:dyDescent="0.3">
      <c r="L258" s="136">
        <v>0</v>
      </c>
      <c r="M258" s="136">
        <v>0</v>
      </c>
      <c r="N258" s="136">
        <v>0</v>
      </c>
      <c r="O258" s="136">
        <v>0</v>
      </c>
      <c r="P258" s="136">
        <v>0</v>
      </c>
      <c r="Q258" s="136">
        <v>0</v>
      </c>
      <c r="R258" s="136">
        <v>0</v>
      </c>
      <c r="S258" s="136">
        <v>0</v>
      </c>
      <c r="T258" s="136">
        <v>0</v>
      </c>
      <c r="U258" s="136">
        <v>0</v>
      </c>
      <c r="V258" s="136">
        <v>0</v>
      </c>
      <c r="W258" s="136">
        <v>0</v>
      </c>
      <c r="X258" s="136">
        <v>0</v>
      </c>
      <c r="Y258" s="136">
        <v>0</v>
      </c>
      <c r="Z258" s="136">
        <v>0</v>
      </c>
      <c r="AA258" s="136">
        <v>0</v>
      </c>
      <c r="AB258" s="136">
        <v>0</v>
      </c>
      <c r="AC258" s="136">
        <v>0</v>
      </c>
      <c r="AD258" s="136">
        <v>0</v>
      </c>
      <c r="AE258" s="136">
        <v>0</v>
      </c>
      <c r="AF258" s="136">
        <v>0</v>
      </c>
      <c r="AG258" s="136">
        <v>0</v>
      </c>
      <c r="AH258" s="136">
        <v>0</v>
      </c>
      <c r="AI258" s="136">
        <v>0</v>
      </c>
      <c r="AJ258" s="136">
        <v>0</v>
      </c>
      <c r="AK258" s="136">
        <v>0</v>
      </c>
      <c r="AL258" s="136">
        <v>0</v>
      </c>
      <c r="AM258" s="136">
        <v>0</v>
      </c>
      <c r="AN258" s="136">
        <v>0</v>
      </c>
      <c r="AO258" s="136">
        <v>0</v>
      </c>
      <c r="AP258" s="136">
        <v>0</v>
      </c>
      <c r="AQ258" s="136">
        <v>0</v>
      </c>
      <c r="AR258" s="136">
        <v>0</v>
      </c>
      <c r="AS258" s="136">
        <v>0</v>
      </c>
      <c r="AT258" s="136">
        <v>0</v>
      </c>
      <c r="AU258" s="136">
        <v>0</v>
      </c>
      <c r="AV258" s="136">
        <v>0</v>
      </c>
      <c r="AW258" s="136">
        <v>0</v>
      </c>
      <c r="AX258" s="136">
        <v>0</v>
      </c>
      <c r="AY258" s="136">
        <v>0</v>
      </c>
      <c r="AZ258" s="136">
        <v>0</v>
      </c>
      <c r="BA258" s="136">
        <v>0</v>
      </c>
      <c r="BB258" s="136">
        <v>0</v>
      </c>
      <c r="BC258" s="136">
        <v>0</v>
      </c>
      <c r="BD258" s="136">
        <v>0</v>
      </c>
      <c r="BE258" s="136">
        <v>0</v>
      </c>
      <c r="BF258" s="136">
        <v>0</v>
      </c>
      <c r="BG258" s="136">
        <v>0</v>
      </c>
      <c r="BH258" s="136">
        <v>0</v>
      </c>
      <c r="BI258" s="136">
        <v>0</v>
      </c>
      <c r="BJ258" s="136">
        <v>0</v>
      </c>
      <c r="BK258" s="136">
        <v>0</v>
      </c>
      <c r="BL258" s="136">
        <v>0</v>
      </c>
      <c r="BM258" s="136">
        <v>0</v>
      </c>
      <c r="BN258" s="136">
        <v>0</v>
      </c>
      <c r="BO258" s="136">
        <v>0</v>
      </c>
      <c r="BU258" s="136">
        <v>0</v>
      </c>
      <c r="BV258" s="136">
        <v>0</v>
      </c>
      <c r="BW258" s="136" t="e">
        <v>#REF!</v>
      </c>
    </row>
    <row r="259" spans="12:75" hidden="1" x14ac:dyDescent="0.3">
      <c r="L259" s="136">
        <v>0</v>
      </c>
      <c r="M259" s="136">
        <v>0</v>
      </c>
      <c r="N259" s="136">
        <v>0</v>
      </c>
      <c r="O259" s="136">
        <v>0</v>
      </c>
      <c r="P259" s="136">
        <v>0</v>
      </c>
      <c r="Q259" s="136">
        <v>0</v>
      </c>
      <c r="R259" s="136">
        <v>0</v>
      </c>
      <c r="S259" s="136">
        <v>0</v>
      </c>
      <c r="T259" s="136">
        <v>0</v>
      </c>
      <c r="U259" s="136">
        <v>0</v>
      </c>
      <c r="V259" s="136">
        <v>0</v>
      </c>
      <c r="W259" s="136">
        <v>0</v>
      </c>
      <c r="X259" s="136">
        <v>0</v>
      </c>
      <c r="Y259" s="136">
        <v>0</v>
      </c>
      <c r="Z259" s="136">
        <v>0</v>
      </c>
      <c r="AA259" s="136">
        <v>0</v>
      </c>
      <c r="AB259" s="136">
        <v>0</v>
      </c>
      <c r="AC259" s="136">
        <v>0</v>
      </c>
      <c r="AD259" s="136">
        <v>0</v>
      </c>
      <c r="AE259" s="136">
        <v>0</v>
      </c>
      <c r="AF259" s="136">
        <v>0</v>
      </c>
      <c r="AG259" s="136">
        <v>0</v>
      </c>
      <c r="AH259" s="136">
        <v>0</v>
      </c>
      <c r="AI259" s="136">
        <v>0</v>
      </c>
      <c r="AJ259" s="136">
        <v>0</v>
      </c>
      <c r="AK259" s="136">
        <v>0</v>
      </c>
      <c r="AL259" s="136">
        <v>0</v>
      </c>
      <c r="AM259" s="136">
        <v>0</v>
      </c>
      <c r="AN259" s="136">
        <v>0</v>
      </c>
      <c r="AO259" s="136">
        <v>0</v>
      </c>
      <c r="AP259" s="136">
        <v>0</v>
      </c>
      <c r="AQ259" s="136">
        <v>0</v>
      </c>
      <c r="AR259" s="136">
        <v>0</v>
      </c>
      <c r="AS259" s="136">
        <v>0</v>
      </c>
      <c r="AT259" s="136">
        <v>0</v>
      </c>
      <c r="AU259" s="136">
        <v>0</v>
      </c>
      <c r="AV259" s="136">
        <v>0</v>
      </c>
      <c r="AW259" s="136">
        <v>0</v>
      </c>
      <c r="AX259" s="136">
        <v>0</v>
      </c>
      <c r="AY259" s="136">
        <v>0</v>
      </c>
      <c r="AZ259" s="136">
        <v>0</v>
      </c>
      <c r="BA259" s="136">
        <v>0</v>
      </c>
      <c r="BB259" s="136">
        <v>0</v>
      </c>
      <c r="BC259" s="136">
        <v>0</v>
      </c>
      <c r="BD259" s="136">
        <v>0</v>
      </c>
      <c r="BE259" s="136">
        <v>0</v>
      </c>
      <c r="BF259" s="136">
        <v>0</v>
      </c>
      <c r="BG259" s="136">
        <v>0</v>
      </c>
      <c r="BH259" s="136">
        <v>0</v>
      </c>
      <c r="BI259" s="136">
        <v>0</v>
      </c>
      <c r="BJ259" s="136">
        <v>0</v>
      </c>
      <c r="BK259" s="136">
        <v>0</v>
      </c>
      <c r="BL259" s="136">
        <v>0</v>
      </c>
      <c r="BM259" s="136">
        <v>0</v>
      </c>
      <c r="BN259" s="136">
        <v>0</v>
      </c>
      <c r="BO259" s="136">
        <v>0</v>
      </c>
      <c r="BU259" s="136">
        <v>0</v>
      </c>
      <c r="BV259" s="136">
        <v>0</v>
      </c>
      <c r="BW259" s="136" t="e">
        <v>#REF!</v>
      </c>
    </row>
    <row r="260" spans="12:75" hidden="1" x14ac:dyDescent="0.3">
      <c r="L260" s="136">
        <v>0</v>
      </c>
      <c r="M260" s="136">
        <v>0</v>
      </c>
      <c r="N260" s="136">
        <v>0</v>
      </c>
      <c r="O260" s="136">
        <v>0</v>
      </c>
      <c r="P260" s="136">
        <v>0</v>
      </c>
      <c r="Q260" s="136">
        <v>0</v>
      </c>
      <c r="R260" s="136">
        <v>0</v>
      </c>
      <c r="S260" s="136">
        <v>0</v>
      </c>
      <c r="T260" s="136">
        <v>0</v>
      </c>
      <c r="U260" s="136">
        <v>0</v>
      </c>
      <c r="V260" s="136">
        <v>0</v>
      </c>
      <c r="W260" s="136">
        <v>0</v>
      </c>
      <c r="X260" s="136">
        <v>0</v>
      </c>
      <c r="Y260" s="136">
        <v>0</v>
      </c>
      <c r="Z260" s="136">
        <v>0</v>
      </c>
      <c r="AA260" s="136">
        <v>0</v>
      </c>
      <c r="AB260" s="136">
        <v>0</v>
      </c>
      <c r="AC260" s="136">
        <v>0</v>
      </c>
      <c r="AD260" s="136">
        <v>0</v>
      </c>
      <c r="AE260" s="136">
        <v>0</v>
      </c>
      <c r="AF260" s="136">
        <v>0</v>
      </c>
      <c r="AG260" s="136">
        <v>0</v>
      </c>
      <c r="AH260" s="136">
        <v>0</v>
      </c>
      <c r="AI260" s="136">
        <v>0</v>
      </c>
      <c r="AJ260" s="136">
        <v>0</v>
      </c>
      <c r="AK260" s="136">
        <v>0</v>
      </c>
      <c r="AL260" s="136">
        <v>0</v>
      </c>
      <c r="AM260" s="136">
        <v>0</v>
      </c>
      <c r="AN260" s="136">
        <v>0</v>
      </c>
      <c r="AO260" s="136">
        <v>0</v>
      </c>
      <c r="AP260" s="136">
        <v>0</v>
      </c>
      <c r="AQ260" s="136">
        <v>0</v>
      </c>
      <c r="AR260" s="136">
        <v>0</v>
      </c>
      <c r="AS260" s="136">
        <v>0</v>
      </c>
      <c r="AT260" s="136">
        <v>0</v>
      </c>
      <c r="AU260" s="136">
        <v>0</v>
      </c>
      <c r="AV260" s="136">
        <v>0</v>
      </c>
      <c r="AW260" s="136">
        <v>0</v>
      </c>
      <c r="AX260" s="136">
        <v>0</v>
      </c>
      <c r="AY260" s="136">
        <v>0</v>
      </c>
      <c r="AZ260" s="136">
        <v>0</v>
      </c>
      <c r="BA260" s="136">
        <v>0</v>
      </c>
      <c r="BB260" s="136">
        <v>0</v>
      </c>
      <c r="BC260" s="136">
        <v>0</v>
      </c>
      <c r="BD260" s="136">
        <v>0</v>
      </c>
      <c r="BE260" s="136">
        <v>0</v>
      </c>
      <c r="BF260" s="136">
        <v>0</v>
      </c>
      <c r="BG260" s="136">
        <v>0</v>
      </c>
      <c r="BH260" s="136">
        <v>0</v>
      </c>
      <c r="BI260" s="136">
        <v>0</v>
      </c>
      <c r="BJ260" s="136">
        <v>0</v>
      </c>
      <c r="BK260" s="136">
        <v>0</v>
      </c>
      <c r="BL260" s="136">
        <v>0</v>
      </c>
      <c r="BM260" s="136">
        <v>0</v>
      </c>
      <c r="BN260" s="136">
        <v>0</v>
      </c>
      <c r="BO260" s="136">
        <v>0</v>
      </c>
      <c r="BU260" s="136">
        <v>0</v>
      </c>
      <c r="BV260" s="136">
        <v>0</v>
      </c>
      <c r="BW260" s="136" t="e">
        <v>#REF!</v>
      </c>
    </row>
    <row r="261" spans="12:75" hidden="1" x14ac:dyDescent="0.3">
      <c r="L261" s="136">
        <v>0</v>
      </c>
      <c r="M261" s="136">
        <v>0</v>
      </c>
      <c r="N261" s="136">
        <v>0</v>
      </c>
      <c r="O261" s="136">
        <v>0</v>
      </c>
      <c r="P261" s="136">
        <v>0</v>
      </c>
      <c r="Q261" s="136">
        <v>0</v>
      </c>
      <c r="R261" s="136">
        <v>0</v>
      </c>
      <c r="S261" s="136">
        <v>0</v>
      </c>
      <c r="T261" s="136">
        <v>0</v>
      </c>
      <c r="U261" s="136">
        <v>0</v>
      </c>
      <c r="V261" s="136">
        <v>0</v>
      </c>
      <c r="W261" s="136">
        <v>0</v>
      </c>
      <c r="X261" s="136">
        <v>0</v>
      </c>
      <c r="Y261" s="136">
        <v>0</v>
      </c>
      <c r="Z261" s="136">
        <v>0</v>
      </c>
      <c r="AA261" s="136">
        <v>0</v>
      </c>
      <c r="AB261" s="136">
        <v>0</v>
      </c>
      <c r="AC261" s="136">
        <v>0</v>
      </c>
      <c r="AD261" s="136">
        <v>0</v>
      </c>
      <c r="AE261" s="136">
        <v>0</v>
      </c>
      <c r="AF261" s="136">
        <v>0</v>
      </c>
      <c r="AG261" s="136">
        <v>0</v>
      </c>
      <c r="AH261" s="136">
        <v>0</v>
      </c>
      <c r="AI261" s="136">
        <v>0</v>
      </c>
      <c r="AJ261" s="136">
        <v>0</v>
      </c>
      <c r="AK261" s="136">
        <v>0</v>
      </c>
      <c r="AL261" s="136">
        <v>0</v>
      </c>
      <c r="AM261" s="136">
        <v>0</v>
      </c>
      <c r="AN261" s="136">
        <v>0</v>
      </c>
      <c r="AO261" s="136">
        <v>0</v>
      </c>
      <c r="AP261" s="136">
        <v>0</v>
      </c>
      <c r="AQ261" s="136">
        <v>0</v>
      </c>
      <c r="AR261" s="136">
        <v>0</v>
      </c>
      <c r="AS261" s="136">
        <v>0</v>
      </c>
      <c r="AT261" s="136">
        <v>0</v>
      </c>
      <c r="AU261" s="136">
        <v>0</v>
      </c>
      <c r="AV261" s="136">
        <v>0</v>
      </c>
      <c r="AW261" s="136">
        <v>0</v>
      </c>
      <c r="AX261" s="136">
        <v>0</v>
      </c>
      <c r="AY261" s="136">
        <v>0</v>
      </c>
      <c r="AZ261" s="136">
        <v>0</v>
      </c>
      <c r="BA261" s="136">
        <v>0</v>
      </c>
      <c r="BB261" s="136">
        <v>0</v>
      </c>
      <c r="BC261" s="136">
        <v>0</v>
      </c>
      <c r="BD261" s="136">
        <v>0</v>
      </c>
      <c r="BE261" s="136">
        <v>0</v>
      </c>
      <c r="BF261" s="136">
        <v>0</v>
      </c>
      <c r="BG261" s="136">
        <v>0</v>
      </c>
      <c r="BH261" s="136">
        <v>0</v>
      </c>
      <c r="BI261" s="136">
        <v>0</v>
      </c>
      <c r="BJ261" s="136">
        <v>0</v>
      </c>
      <c r="BK261" s="136">
        <v>0</v>
      </c>
      <c r="BL261" s="136">
        <v>0</v>
      </c>
      <c r="BM261" s="136">
        <v>0</v>
      </c>
      <c r="BN261" s="136">
        <v>0</v>
      </c>
      <c r="BO261" s="136">
        <v>0</v>
      </c>
      <c r="BU261" s="136">
        <v>0</v>
      </c>
      <c r="BV261" s="136">
        <v>0</v>
      </c>
      <c r="BW261" s="136" t="e">
        <v>#REF!</v>
      </c>
    </row>
    <row r="262" spans="12:75" hidden="1" x14ac:dyDescent="0.3">
      <c r="L262" s="136">
        <v>0</v>
      </c>
      <c r="M262" s="136">
        <v>0</v>
      </c>
      <c r="N262" s="136">
        <v>0</v>
      </c>
      <c r="O262" s="136">
        <v>0</v>
      </c>
      <c r="P262" s="136">
        <v>0</v>
      </c>
      <c r="Q262" s="136">
        <v>0</v>
      </c>
      <c r="R262" s="136">
        <v>0</v>
      </c>
      <c r="S262" s="136">
        <v>0</v>
      </c>
      <c r="T262" s="136">
        <v>0</v>
      </c>
      <c r="U262" s="136">
        <v>0</v>
      </c>
      <c r="V262" s="136">
        <v>0</v>
      </c>
      <c r="W262" s="136">
        <v>0</v>
      </c>
      <c r="X262" s="136">
        <v>0</v>
      </c>
      <c r="Y262" s="136">
        <v>0</v>
      </c>
      <c r="Z262" s="136">
        <v>0</v>
      </c>
      <c r="AA262" s="136">
        <v>0</v>
      </c>
      <c r="AB262" s="136">
        <v>0</v>
      </c>
      <c r="AC262" s="136">
        <v>0</v>
      </c>
      <c r="AD262" s="136">
        <v>0</v>
      </c>
      <c r="AE262" s="136">
        <v>0</v>
      </c>
      <c r="AF262" s="136">
        <v>0</v>
      </c>
      <c r="AG262" s="136">
        <v>0</v>
      </c>
      <c r="AH262" s="136">
        <v>0</v>
      </c>
      <c r="AI262" s="136">
        <v>0</v>
      </c>
      <c r="AJ262" s="136">
        <v>0</v>
      </c>
      <c r="AK262" s="136">
        <v>0</v>
      </c>
      <c r="AL262" s="136">
        <v>0</v>
      </c>
      <c r="AM262" s="136">
        <v>0</v>
      </c>
      <c r="AN262" s="136">
        <v>0</v>
      </c>
      <c r="AO262" s="136">
        <v>0</v>
      </c>
      <c r="AP262" s="136">
        <v>0</v>
      </c>
      <c r="AQ262" s="136">
        <v>0</v>
      </c>
      <c r="AR262" s="136">
        <v>0</v>
      </c>
      <c r="AS262" s="136">
        <v>0</v>
      </c>
      <c r="AT262" s="136">
        <v>0</v>
      </c>
      <c r="AU262" s="136">
        <v>0</v>
      </c>
      <c r="AV262" s="136">
        <v>0</v>
      </c>
      <c r="AW262" s="136">
        <v>0</v>
      </c>
      <c r="AX262" s="136">
        <v>0</v>
      </c>
      <c r="AY262" s="136">
        <v>0</v>
      </c>
      <c r="AZ262" s="136">
        <v>0</v>
      </c>
      <c r="BA262" s="136">
        <v>0</v>
      </c>
      <c r="BB262" s="136">
        <v>0</v>
      </c>
      <c r="BC262" s="136">
        <v>0</v>
      </c>
      <c r="BD262" s="136">
        <v>0</v>
      </c>
      <c r="BE262" s="136">
        <v>0</v>
      </c>
      <c r="BF262" s="136">
        <v>0</v>
      </c>
      <c r="BG262" s="136">
        <v>0</v>
      </c>
      <c r="BH262" s="136">
        <v>0</v>
      </c>
      <c r="BI262" s="136">
        <v>0</v>
      </c>
      <c r="BJ262" s="136">
        <v>0</v>
      </c>
      <c r="BK262" s="136">
        <v>0</v>
      </c>
      <c r="BL262" s="136">
        <v>0</v>
      </c>
      <c r="BM262" s="136">
        <v>0</v>
      </c>
      <c r="BN262" s="136">
        <v>0</v>
      </c>
      <c r="BO262" s="136">
        <v>0</v>
      </c>
      <c r="BU262" s="136">
        <v>0</v>
      </c>
      <c r="BV262" s="136">
        <v>0</v>
      </c>
      <c r="BW262" s="136" t="e">
        <v>#REF!</v>
      </c>
    </row>
    <row r="263" spans="12:75" hidden="1" x14ac:dyDescent="0.3">
      <c r="L263" s="136">
        <v>0</v>
      </c>
      <c r="M263" s="136">
        <v>0</v>
      </c>
      <c r="N263" s="136">
        <v>0</v>
      </c>
      <c r="O263" s="136">
        <v>0</v>
      </c>
      <c r="P263" s="136">
        <v>0</v>
      </c>
      <c r="Q263" s="136">
        <v>0</v>
      </c>
      <c r="R263" s="136">
        <v>0</v>
      </c>
      <c r="S263" s="136">
        <v>0</v>
      </c>
      <c r="T263" s="136">
        <v>0</v>
      </c>
      <c r="U263" s="136">
        <v>0</v>
      </c>
      <c r="V263" s="136">
        <v>0</v>
      </c>
      <c r="W263" s="136">
        <v>0</v>
      </c>
      <c r="X263" s="136">
        <v>0</v>
      </c>
      <c r="Y263" s="136">
        <v>0</v>
      </c>
      <c r="Z263" s="136">
        <v>0</v>
      </c>
      <c r="AA263" s="136">
        <v>0</v>
      </c>
      <c r="AB263" s="136">
        <v>0</v>
      </c>
      <c r="AC263" s="136">
        <v>0</v>
      </c>
      <c r="AD263" s="136">
        <v>0</v>
      </c>
      <c r="AE263" s="136">
        <v>0</v>
      </c>
      <c r="AF263" s="136">
        <v>0</v>
      </c>
      <c r="AG263" s="136">
        <v>0</v>
      </c>
      <c r="AH263" s="136">
        <v>0</v>
      </c>
      <c r="AI263" s="136">
        <v>0</v>
      </c>
      <c r="AJ263" s="136">
        <v>0</v>
      </c>
      <c r="AK263" s="136">
        <v>0</v>
      </c>
      <c r="AL263" s="136">
        <v>0</v>
      </c>
      <c r="AM263" s="136">
        <v>0</v>
      </c>
      <c r="AN263" s="136">
        <v>0</v>
      </c>
      <c r="AO263" s="136">
        <v>0</v>
      </c>
      <c r="AP263" s="136">
        <v>0</v>
      </c>
      <c r="AQ263" s="136">
        <v>0</v>
      </c>
      <c r="AR263" s="136">
        <v>0</v>
      </c>
      <c r="AS263" s="136">
        <v>0</v>
      </c>
      <c r="AT263" s="136">
        <v>0</v>
      </c>
      <c r="AU263" s="136">
        <v>0</v>
      </c>
      <c r="AV263" s="136">
        <v>0</v>
      </c>
      <c r="AW263" s="136">
        <v>0</v>
      </c>
      <c r="AX263" s="136">
        <v>0</v>
      </c>
      <c r="AY263" s="136">
        <v>0</v>
      </c>
      <c r="AZ263" s="136">
        <v>0</v>
      </c>
      <c r="BA263" s="136">
        <v>0</v>
      </c>
      <c r="BB263" s="136">
        <v>0</v>
      </c>
      <c r="BC263" s="136">
        <v>0</v>
      </c>
      <c r="BD263" s="136">
        <v>0</v>
      </c>
      <c r="BE263" s="136">
        <v>0</v>
      </c>
      <c r="BF263" s="136">
        <v>0</v>
      </c>
      <c r="BG263" s="136">
        <v>0</v>
      </c>
      <c r="BH263" s="136">
        <v>0</v>
      </c>
      <c r="BI263" s="136">
        <v>0</v>
      </c>
      <c r="BJ263" s="136">
        <v>0</v>
      </c>
      <c r="BK263" s="136">
        <v>0</v>
      </c>
      <c r="BL263" s="136">
        <v>0</v>
      </c>
      <c r="BM263" s="136">
        <v>0</v>
      </c>
      <c r="BN263" s="136">
        <v>0</v>
      </c>
      <c r="BO263" s="136">
        <v>0</v>
      </c>
      <c r="BU263" s="136">
        <v>0</v>
      </c>
      <c r="BV263" s="136">
        <v>0</v>
      </c>
      <c r="BW263" s="136" t="e">
        <v>#REF!</v>
      </c>
    </row>
    <row r="264" spans="12:75" hidden="1" x14ac:dyDescent="0.3">
      <c r="L264" s="136">
        <v>0</v>
      </c>
      <c r="M264" s="136">
        <v>0</v>
      </c>
      <c r="N264" s="136">
        <v>0</v>
      </c>
      <c r="O264" s="136">
        <v>0</v>
      </c>
      <c r="P264" s="136">
        <v>0</v>
      </c>
      <c r="Q264" s="136">
        <v>0</v>
      </c>
      <c r="R264" s="136">
        <v>0</v>
      </c>
      <c r="S264" s="136">
        <v>0</v>
      </c>
      <c r="T264" s="136">
        <v>0</v>
      </c>
      <c r="U264" s="136">
        <v>0</v>
      </c>
      <c r="V264" s="136">
        <v>0</v>
      </c>
      <c r="W264" s="136">
        <v>0</v>
      </c>
      <c r="X264" s="136">
        <v>0</v>
      </c>
      <c r="Y264" s="136">
        <v>0</v>
      </c>
      <c r="Z264" s="136">
        <v>0</v>
      </c>
      <c r="AA264" s="136">
        <v>0</v>
      </c>
      <c r="AB264" s="136">
        <v>0</v>
      </c>
      <c r="AC264" s="136">
        <v>0</v>
      </c>
      <c r="AD264" s="136">
        <v>0</v>
      </c>
      <c r="AE264" s="136">
        <v>0</v>
      </c>
      <c r="AF264" s="136">
        <v>0</v>
      </c>
      <c r="AG264" s="136">
        <v>0</v>
      </c>
      <c r="AH264" s="136">
        <v>0</v>
      </c>
      <c r="AI264" s="136">
        <v>0</v>
      </c>
      <c r="AJ264" s="136">
        <v>0</v>
      </c>
      <c r="AK264" s="136">
        <v>0</v>
      </c>
      <c r="AL264" s="136">
        <v>0</v>
      </c>
      <c r="AM264" s="136">
        <v>0</v>
      </c>
      <c r="AN264" s="136">
        <v>0</v>
      </c>
      <c r="AO264" s="136">
        <v>0</v>
      </c>
      <c r="AP264" s="136">
        <v>0</v>
      </c>
      <c r="AQ264" s="136">
        <v>0</v>
      </c>
      <c r="AR264" s="136">
        <v>0</v>
      </c>
      <c r="AS264" s="136">
        <v>0</v>
      </c>
      <c r="AT264" s="136">
        <v>0</v>
      </c>
      <c r="AU264" s="136">
        <v>0</v>
      </c>
      <c r="AV264" s="136">
        <v>0</v>
      </c>
      <c r="AW264" s="136">
        <v>0</v>
      </c>
      <c r="AX264" s="136">
        <v>0</v>
      </c>
      <c r="AY264" s="136">
        <v>0</v>
      </c>
      <c r="AZ264" s="136">
        <v>0</v>
      </c>
      <c r="BA264" s="136">
        <v>0</v>
      </c>
      <c r="BB264" s="136">
        <v>0</v>
      </c>
      <c r="BC264" s="136">
        <v>0</v>
      </c>
      <c r="BD264" s="136">
        <v>0</v>
      </c>
      <c r="BE264" s="136">
        <v>0</v>
      </c>
      <c r="BF264" s="136">
        <v>0</v>
      </c>
      <c r="BG264" s="136">
        <v>0</v>
      </c>
      <c r="BH264" s="136">
        <v>0</v>
      </c>
      <c r="BI264" s="136">
        <v>0</v>
      </c>
      <c r="BJ264" s="136">
        <v>0</v>
      </c>
      <c r="BK264" s="136">
        <v>0</v>
      </c>
      <c r="BL264" s="136">
        <v>0</v>
      </c>
      <c r="BM264" s="136">
        <v>0</v>
      </c>
      <c r="BN264" s="136">
        <v>0</v>
      </c>
      <c r="BO264" s="136">
        <v>0</v>
      </c>
      <c r="BU264" s="136">
        <v>0</v>
      </c>
      <c r="BV264" s="136">
        <v>0</v>
      </c>
      <c r="BW264" s="136" t="e">
        <v>#REF!</v>
      </c>
    </row>
    <row r="265" spans="12:75" hidden="1" x14ac:dyDescent="0.3">
      <c r="L265" s="136">
        <v>0</v>
      </c>
      <c r="M265" s="136">
        <v>0</v>
      </c>
      <c r="N265" s="136">
        <v>0</v>
      </c>
      <c r="O265" s="136">
        <v>0</v>
      </c>
      <c r="P265" s="136">
        <v>0</v>
      </c>
      <c r="Q265" s="136">
        <v>0</v>
      </c>
      <c r="R265" s="136">
        <v>0</v>
      </c>
      <c r="S265" s="136">
        <v>0</v>
      </c>
      <c r="T265" s="136">
        <v>0</v>
      </c>
      <c r="U265" s="136">
        <v>0</v>
      </c>
      <c r="V265" s="136">
        <v>0</v>
      </c>
      <c r="W265" s="136">
        <v>0</v>
      </c>
      <c r="X265" s="136">
        <v>0</v>
      </c>
      <c r="Y265" s="136">
        <v>0</v>
      </c>
      <c r="Z265" s="136">
        <v>0</v>
      </c>
      <c r="AA265" s="136">
        <v>0</v>
      </c>
      <c r="AB265" s="136">
        <v>0</v>
      </c>
      <c r="AC265" s="136">
        <v>0</v>
      </c>
      <c r="AD265" s="136">
        <v>0</v>
      </c>
      <c r="AE265" s="136">
        <v>0</v>
      </c>
      <c r="AF265" s="136">
        <v>0</v>
      </c>
      <c r="AG265" s="136">
        <v>0</v>
      </c>
      <c r="AH265" s="136">
        <v>0</v>
      </c>
      <c r="AI265" s="136">
        <v>0</v>
      </c>
      <c r="AJ265" s="136">
        <v>0</v>
      </c>
      <c r="AK265" s="136">
        <v>0</v>
      </c>
      <c r="AL265" s="136">
        <v>0</v>
      </c>
      <c r="AM265" s="136">
        <v>0</v>
      </c>
      <c r="AN265" s="136">
        <v>0</v>
      </c>
      <c r="AO265" s="136">
        <v>0</v>
      </c>
      <c r="AP265" s="136">
        <v>0</v>
      </c>
      <c r="AQ265" s="136">
        <v>0</v>
      </c>
      <c r="AR265" s="136">
        <v>0</v>
      </c>
      <c r="AS265" s="136">
        <v>0</v>
      </c>
      <c r="AT265" s="136">
        <v>0</v>
      </c>
      <c r="AU265" s="136">
        <v>0</v>
      </c>
      <c r="AV265" s="136">
        <v>0</v>
      </c>
      <c r="AW265" s="136">
        <v>0</v>
      </c>
      <c r="AX265" s="136">
        <v>0</v>
      </c>
      <c r="AY265" s="136">
        <v>0</v>
      </c>
      <c r="AZ265" s="136">
        <v>0</v>
      </c>
      <c r="BA265" s="136">
        <v>0</v>
      </c>
      <c r="BB265" s="136">
        <v>0</v>
      </c>
      <c r="BC265" s="136">
        <v>0</v>
      </c>
      <c r="BD265" s="136">
        <v>0</v>
      </c>
      <c r="BE265" s="136">
        <v>0</v>
      </c>
      <c r="BF265" s="136">
        <v>0</v>
      </c>
      <c r="BG265" s="136">
        <v>0</v>
      </c>
      <c r="BH265" s="136">
        <v>0</v>
      </c>
      <c r="BI265" s="136">
        <v>0</v>
      </c>
      <c r="BJ265" s="136">
        <v>0</v>
      </c>
      <c r="BK265" s="136">
        <v>0</v>
      </c>
      <c r="BL265" s="136">
        <v>0</v>
      </c>
      <c r="BM265" s="136">
        <v>0</v>
      </c>
      <c r="BN265" s="136">
        <v>0</v>
      </c>
      <c r="BO265" s="136">
        <v>0</v>
      </c>
      <c r="BU265" s="136" t="e">
        <v>#REF!</v>
      </c>
      <c r="BV265" s="136" t="e">
        <v>#REF!</v>
      </c>
      <c r="BW265" s="136" t="e">
        <v>#REF!</v>
      </c>
    </row>
    <row r="266" spans="12:75" hidden="1" x14ac:dyDescent="0.3">
      <c r="L266" s="136">
        <v>0</v>
      </c>
      <c r="M266" s="136">
        <v>0</v>
      </c>
      <c r="N266" s="136">
        <v>0</v>
      </c>
      <c r="O266" s="136">
        <v>0</v>
      </c>
      <c r="P266" s="136">
        <v>0</v>
      </c>
      <c r="Q266" s="136">
        <v>0</v>
      </c>
      <c r="R266" s="136">
        <v>0</v>
      </c>
      <c r="S266" s="136">
        <v>0</v>
      </c>
      <c r="T266" s="136">
        <v>0</v>
      </c>
      <c r="U266" s="136">
        <v>0</v>
      </c>
      <c r="V266" s="136">
        <v>0</v>
      </c>
      <c r="W266" s="136">
        <v>0</v>
      </c>
      <c r="X266" s="136">
        <v>0</v>
      </c>
      <c r="Y266" s="136">
        <v>0</v>
      </c>
      <c r="Z266" s="136">
        <v>0</v>
      </c>
      <c r="AA266" s="136">
        <v>0</v>
      </c>
      <c r="AB266" s="136">
        <v>0</v>
      </c>
      <c r="AC266" s="136">
        <v>0</v>
      </c>
      <c r="AD266" s="136">
        <v>0</v>
      </c>
      <c r="AE266" s="136">
        <v>0</v>
      </c>
      <c r="AF266" s="136">
        <v>0</v>
      </c>
      <c r="AG266" s="136">
        <v>0</v>
      </c>
      <c r="AH266" s="136">
        <v>0</v>
      </c>
      <c r="AI266" s="136">
        <v>0</v>
      </c>
      <c r="AJ266" s="136">
        <v>0</v>
      </c>
      <c r="AK266" s="136">
        <v>0</v>
      </c>
      <c r="AL266" s="136">
        <v>0</v>
      </c>
      <c r="AM266" s="136">
        <v>0</v>
      </c>
      <c r="AN266" s="136">
        <v>0</v>
      </c>
      <c r="AO266" s="136">
        <v>0</v>
      </c>
      <c r="AP266" s="136">
        <v>0</v>
      </c>
      <c r="AQ266" s="136">
        <v>0</v>
      </c>
      <c r="AR266" s="136">
        <v>0</v>
      </c>
      <c r="AS266" s="136">
        <v>0</v>
      </c>
      <c r="AT266" s="136">
        <v>0</v>
      </c>
      <c r="AU266" s="136">
        <v>0</v>
      </c>
      <c r="AV266" s="136">
        <v>0</v>
      </c>
      <c r="AW266" s="136">
        <v>0</v>
      </c>
      <c r="AX266" s="136">
        <v>0</v>
      </c>
      <c r="AY266" s="136">
        <v>0</v>
      </c>
      <c r="AZ266" s="136">
        <v>0</v>
      </c>
      <c r="BA266" s="136">
        <v>0</v>
      </c>
      <c r="BB266" s="136">
        <v>0</v>
      </c>
      <c r="BC266" s="136">
        <v>0</v>
      </c>
      <c r="BD266" s="136">
        <v>0</v>
      </c>
      <c r="BE266" s="136">
        <v>0</v>
      </c>
      <c r="BF266" s="136">
        <v>0</v>
      </c>
      <c r="BG266" s="136">
        <v>0</v>
      </c>
      <c r="BH266" s="136">
        <v>0</v>
      </c>
      <c r="BI266" s="136">
        <v>0</v>
      </c>
      <c r="BJ266" s="136">
        <v>0</v>
      </c>
      <c r="BK266" s="136">
        <v>0</v>
      </c>
      <c r="BL266" s="136">
        <v>0</v>
      </c>
      <c r="BM266" s="136">
        <v>0</v>
      </c>
      <c r="BN266" s="136">
        <v>0</v>
      </c>
      <c r="BO266" s="136">
        <v>0</v>
      </c>
      <c r="BU266" s="136" t="e">
        <v>#REF!</v>
      </c>
      <c r="BV266" s="136" t="e">
        <v>#REF!</v>
      </c>
      <c r="BW266" s="136" t="e">
        <v>#REF!</v>
      </c>
    </row>
    <row r="267" spans="12:75" hidden="1" x14ac:dyDescent="0.3">
      <c r="L267" s="136">
        <v>0</v>
      </c>
      <c r="M267" s="136">
        <v>0</v>
      </c>
      <c r="N267" s="136">
        <v>0</v>
      </c>
      <c r="O267" s="136">
        <v>0</v>
      </c>
      <c r="P267" s="136">
        <v>0</v>
      </c>
      <c r="Q267" s="136">
        <v>0</v>
      </c>
      <c r="R267" s="136">
        <v>0</v>
      </c>
      <c r="S267" s="136">
        <v>0</v>
      </c>
      <c r="T267" s="136">
        <v>0</v>
      </c>
      <c r="U267" s="136">
        <v>0</v>
      </c>
      <c r="V267" s="136">
        <v>0</v>
      </c>
      <c r="W267" s="136">
        <v>0</v>
      </c>
      <c r="X267" s="136">
        <v>0</v>
      </c>
      <c r="Y267" s="136">
        <v>0</v>
      </c>
      <c r="Z267" s="136">
        <v>0</v>
      </c>
      <c r="AA267" s="136">
        <v>0</v>
      </c>
      <c r="AB267" s="136">
        <v>0</v>
      </c>
      <c r="AC267" s="136">
        <v>0</v>
      </c>
      <c r="AD267" s="136">
        <v>0</v>
      </c>
      <c r="AE267" s="136">
        <v>0</v>
      </c>
      <c r="AF267" s="136">
        <v>0</v>
      </c>
      <c r="AG267" s="136">
        <v>0</v>
      </c>
      <c r="AH267" s="136">
        <v>0</v>
      </c>
      <c r="AI267" s="136">
        <v>0</v>
      </c>
      <c r="AJ267" s="136">
        <v>0</v>
      </c>
      <c r="AK267" s="136">
        <v>0</v>
      </c>
      <c r="AL267" s="136">
        <v>0</v>
      </c>
      <c r="AM267" s="136">
        <v>0</v>
      </c>
      <c r="AN267" s="136">
        <v>0</v>
      </c>
      <c r="AO267" s="136">
        <v>0</v>
      </c>
      <c r="AP267" s="136">
        <v>0</v>
      </c>
      <c r="AQ267" s="136">
        <v>0</v>
      </c>
      <c r="AR267" s="136">
        <v>0</v>
      </c>
      <c r="AS267" s="136">
        <v>0</v>
      </c>
      <c r="AT267" s="136">
        <v>0</v>
      </c>
      <c r="AU267" s="136">
        <v>0</v>
      </c>
      <c r="AV267" s="136">
        <v>0</v>
      </c>
      <c r="AW267" s="136">
        <v>0</v>
      </c>
      <c r="AX267" s="136">
        <v>0</v>
      </c>
      <c r="AY267" s="136">
        <v>0</v>
      </c>
      <c r="AZ267" s="136">
        <v>0</v>
      </c>
      <c r="BA267" s="136">
        <v>0</v>
      </c>
      <c r="BB267" s="136">
        <v>0</v>
      </c>
      <c r="BC267" s="136">
        <v>0</v>
      </c>
      <c r="BD267" s="136">
        <v>0</v>
      </c>
      <c r="BE267" s="136">
        <v>0</v>
      </c>
      <c r="BF267" s="136">
        <v>0</v>
      </c>
      <c r="BG267" s="136">
        <v>0</v>
      </c>
      <c r="BH267" s="136">
        <v>0</v>
      </c>
      <c r="BI267" s="136">
        <v>0</v>
      </c>
      <c r="BJ267" s="136">
        <v>0</v>
      </c>
      <c r="BK267" s="136">
        <v>0</v>
      </c>
      <c r="BL267" s="136">
        <v>0</v>
      </c>
      <c r="BM267" s="136">
        <v>0</v>
      </c>
      <c r="BN267" s="136">
        <v>0</v>
      </c>
      <c r="BO267" s="136">
        <v>0</v>
      </c>
      <c r="BU267" s="136" t="e">
        <v>#REF!</v>
      </c>
      <c r="BV267" s="136" t="e">
        <v>#REF!</v>
      </c>
      <c r="BW267" s="136" t="e">
        <v>#REF!</v>
      </c>
    </row>
    <row r="268" spans="12:75" hidden="1" x14ac:dyDescent="0.3">
      <c r="L268" s="136">
        <v>0</v>
      </c>
      <c r="M268" s="136">
        <v>0</v>
      </c>
      <c r="N268" s="136">
        <v>0</v>
      </c>
      <c r="O268" s="136">
        <v>0</v>
      </c>
      <c r="P268" s="136">
        <v>0</v>
      </c>
      <c r="Q268" s="136">
        <v>0</v>
      </c>
      <c r="R268" s="136">
        <v>0</v>
      </c>
      <c r="S268" s="136">
        <v>0</v>
      </c>
      <c r="T268" s="136">
        <v>0</v>
      </c>
      <c r="U268" s="136">
        <v>0</v>
      </c>
      <c r="V268" s="136">
        <v>0</v>
      </c>
      <c r="W268" s="136">
        <v>0</v>
      </c>
      <c r="X268" s="136">
        <v>0</v>
      </c>
      <c r="Y268" s="136">
        <v>0</v>
      </c>
      <c r="Z268" s="136">
        <v>0</v>
      </c>
      <c r="AA268" s="136">
        <v>0</v>
      </c>
      <c r="AB268" s="136">
        <v>0</v>
      </c>
      <c r="AC268" s="136">
        <v>0</v>
      </c>
      <c r="AD268" s="136">
        <v>0</v>
      </c>
      <c r="AE268" s="136">
        <v>0</v>
      </c>
      <c r="AF268" s="136">
        <v>0</v>
      </c>
      <c r="AG268" s="136">
        <v>0</v>
      </c>
      <c r="AH268" s="136">
        <v>0</v>
      </c>
      <c r="AI268" s="136">
        <v>0</v>
      </c>
      <c r="AJ268" s="136">
        <v>0</v>
      </c>
      <c r="AK268" s="136">
        <v>0</v>
      </c>
      <c r="AL268" s="136">
        <v>0</v>
      </c>
      <c r="AM268" s="136">
        <v>0</v>
      </c>
      <c r="AN268" s="136">
        <v>0</v>
      </c>
      <c r="AO268" s="136">
        <v>0</v>
      </c>
      <c r="AP268" s="136">
        <v>0</v>
      </c>
      <c r="AQ268" s="136">
        <v>0</v>
      </c>
      <c r="AR268" s="136">
        <v>0</v>
      </c>
      <c r="AS268" s="136">
        <v>0</v>
      </c>
      <c r="AT268" s="136">
        <v>0</v>
      </c>
      <c r="AU268" s="136">
        <v>0</v>
      </c>
      <c r="AV268" s="136">
        <v>0</v>
      </c>
      <c r="AW268" s="136">
        <v>0</v>
      </c>
      <c r="AX268" s="136">
        <v>0</v>
      </c>
      <c r="AY268" s="136">
        <v>0</v>
      </c>
      <c r="AZ268" s="136">
        <v>0</v>
      </c>
      <c r="BA268" s="136">
        <v>0</v>
      </c>
      <c r="BB268" s="136">
        <v>0</v>
      </c>
      <c r="BC268" s="136">
        <v>0</v>
      </c>
      <c r="BD268" s="136">
        <v>0</v>
      </c>
      <c r="BE268" s="136">
        <v>0</v>
      </c>
      <c r="BF268" s="136">
        <v>0</v>
      </c>
      <c r="BG268" s="136">
        <v>0</v>
      </c>
      <c r="BH268" s="136">
        <v>0</v>
      </c>
      <c r="BI268" s="136">
        <v>0</v>
      </c>
      <c r="BJ268" s="136">
        <v>0</v>
      </c>
      <c r="BK268" s="136">
        <v>0</v>
      </c>
      <c r="BL268" s="136">
        <v>0</v>
      </c>
      <c r="BM268" s="136">
        <v>0</v>
      </c>
      <c r="BN268" s="136">
        <v>0</v>
      </c>
      <c r="BO268" s="136">
        <v>0</v>
      </c>
      <c r="BU268" s="136" t="e">
        <v>#REF!</v>
      </c>
      <c r="BV268" s="136" t="e">
        <v>#REF!</v>
      </c>
      <c r="BW268" s="136" t="e">
        <v>#REF!</v>
      </c>
    </row>
    <row r="269" spans="12:75" hidden="1" x14ac:dyDescent="0.3">
      <c r="L269" s="136">
        <v>0</v>
      </c>
      <c r="M269" s="136">
        <v>0</v>
      </c>
      <c r="N269" s="136">
        <v>0</v>
      </c>
      <c r="O269" s="136">
        <v>0</v>
      </c>
      <c r="P269" s="136">
        <v>0</v>
      </c>
      <c r="Q269" s="136">
        <v>0</v>
      </c>
      <c r="R269" s="136">
        <v>0</v>
      </c>
      <c r="S269" s="136">
        <v>0</v>
      </c>
      <c r="T269" s="136">
        <v>0</v>
      </c>
      <c r="U269" s="136">
        <v>0</v>
      </c>
      <c r="V269" s="136">
        <v>0</v>
      </c>
      <c r="W269" s="136">
        <v>0</v>
      </c>
      <c r="X269" s="136">
        <v>0</v>
      </c>
      <c r="Y269" s="136">
        <v>0</v>
      </c>
      <c r="Z269" s="136">
        <v>0</v>
      </c>
      <c r="AA269" s="136">
        <v>0</v>
      </c>
      <c r="AB269" s="136">
        <v>0</v>
      </c>
      <c r="AC269" s="136">
        <v>0</v>
      </c>
      <c r="AD269" s="136">
        <v>0</v>
      </c>
      <c r="AE269" s="136">
        <v>0</v>
      </c>
      <c r="AF269" s="136">
        <v>0</v>
      </c>
      <c r="AG269" s="136">
        <v>0</v>
      </c>
      <c r="AH269" s="136">
        <v>0</v>
      </c>
      <c r="AI269" s="136">
        <v>0</v>
      </c>
      <c r="AJ269" s="136">
        <v>0</v>
      </c>
      <c r="AK269" s="136">
        <v>0</v>
      </c>
      <c r="AL269" s="136">
        <v>0</v>
      </c>
      <c r="AM269" s="136">
        <v>0</v>
      </c>
      <c r="AN269" s="136">
        <v>0</v>
      </c>
      <c r="AO269" s="136">
        <v>0</v>
      </c>
      <c r="AP269" s="136">
        <v>0</v>
      </c>
      <c r="AQ269" s="136">
        <v>0</v>
      </c>
      <c r="AR269" s="136">
        <v>0</v>
      </c>
      <c r="AS269" s="136">
        <v>0</v>
      </c>
      <c r="AT269" s="136">
        <v>0</v>
      </c>
      <c r="AU269" s="136">
        <v>0</v>
      </c>
      <c r="AV269" s="136">
        <v>0</v>
      </c>
      <c r="AW269" s="136">
        <v>0</v>
      </c>
      <c r="AX269" s="136">
        <v>0</v>
      </c>
      <c r="AY269" s="136">
        <v>0</v>
      </c>
      <c r="AZ269" s="136">
        <v>0</v>
      </c>
      <c r="BA269" s="136">
        <v>0</v>
      </c>
      <c r="BB269" s="136">
        <v>0</v>
      </c>
      <c r="BC269" s="136">
        <v>0</v>
      </c>
      <c r="BD269" s="136">
        <v>0</v>
      </c>
      <c r="BE269" s="136">
        <v>0</v>
      </c>
      <c r="BF269" s="136">
        <v>0</v>
      </c>
      <c r="BG269" s="136">
        <v>0</v>
      </c>
      <c r="BH269" s="136">
        <v>0</v>
      </c>
      <c r="BI269" s="136">
        <v>0</v>
      </c>
      <c r="BJ269" s="136">
        <v>0</v>
      </c>
      <c r="BK269" s="136">
        <v>0</v>
      </c>
      <c r="BL269" s="136">
        <v>0</v>
      </c>
      <c r="BM269" s="136">
        <v>0</v>
      </c>
      <c r="BN269" s="136">
        <v>0</v>
      </c>
      <c r="BO269" s="136">
        <v>0</v>
      </c>
      <c r="BU269" s="136" t="e">
        <v>#REF!</v>
      </c>
      <c r="BV269" s="136" t="e">
        <v>#REF!</v>
      </c>
      <c r="BW269" s="136" t="e">
        <v>#REF!</v>
      </c>
    </row>
    <row r="270" spans="12:75" hidden="1" x14ac:dyDescent="0.3">
      <c r="L270" s="136">
        <v>0</v>
      </c>
      <c r="M270" s="136">
        <v>0</v>
      </c>
      <c r="N270" s="136">
        <v>0</v>
      </c>
      <c r="O270" s="136">
        <v>0</v>
      </c>
      <c r="P270" s="136">
        <v>0</v>
      </c>
      <c r="Q270" s="136">
        <v>0</v>
      </c>
      <c r="R270" s="136">
        <v>0</v>
      </c>
      <c r="S270" s="136">
        <v>0</v>
      </c>
      <c r="T270" s="136">
        <v>0</v>
      </c>
      <c r="U270" s="136">
        <v>0</v>
      </c>
      <c r="V270" s="136">
        <v>0</v>
      </c>
      <c r="W270" s="136">
        <v>0</v>
      </c>
      <c r="X270" s="136">
        <v>0</v>
      </c>
      <c r="Y270" s="136">
        <v>0</v>
      </c>
      <c r="Z270" s="136">
        <v>0</v>
      </c>
      <c r="AA270" s="136">
        <v>0</v>
      </c>
      <c r="AB270" s="136">
        <v>0</v>
      </c>
      <c r="AC270" s="136">
        <v>0</v>
      </c>
      <c r="AD270" s="136">
        <v>0</v>
      </c>
      <c r="AE270" s="136">
        <v>0</v>
      </c>
      <c r="AF270" s="136">
        <v>0</v>
      </c>
      <c r="AG270" s="136">
        <v>0</v>
      </c>
      <c r="AH270" s="136">
        <v>0</v>
      </c>
      <c r="AI270" s="136">
        <v>0</v>
      </c>
      <c r="AJ270" s="136">
        <v>0</v>
      </c>
      <c r="AK270" s="136">
        <v>0</v>
      </c>
      <c r="AL270" s="136">
        <v>0</v>
      </c>
      <c r="AM270" s="136">
        <v>0</v>
      </c>
      <c r="AN270" s="136">
        <v>0</v>
      </c>
      <c r="AO270" s="136">
        <v>0</v>
      </c>
      <c r="AP270" s="136">
        <v>0</v>
      </c>
      <c r="AQ270" s="136">
        <v>0</v>
      </c>
      <c r="AR270" s="136">
        <v>0</v>
      </c>
      <c r="AS270" s="136">
        <v>0</v>
      </c>
      <c r="AT270" s="136">
        <v>0</v>
      </c>
      <c r="AU270" s="136">
        <v>0</v>
      </c>
      <c r="AV270" s="136">
        <v>0</v>
      </c>
      <c r="AW270" s="136">
        <v>0</v>
      </c>
      <c r="AX270" s="136">
        <v>0</v>
      </c>
      <c r="AY270" s="136">
        <v>0</v>
      </c>
      <c r="AZ270" s="136">
        <v>0</v>
      </c>
      <c r="BA270" s="136">
        <v>0</v>
      </c>
      <c r="BB270" s="136">
        <v>0</v>
      </c>
      <c r="BC270" s="136">
        <v>0</v>
      </c>
      <c r="BD270" s="136">
        <v>0</v>
      </c>
      <c r="BE270" s="136">
        <v>0</v>
      </c>
      <c r="BF270" s="136">
        <v>0</v>
      </c>
      <c r="BG270" s="136">
        <v>0</v>
      </c>
      <c r="BH270" s="136">
        <v>0</v>
      </c>
      <c r="BI270" s="136">
        <v>0</v>
      </c>
      <c r="BJ270" s="136">
        <v>0</v>
      </c>
      <c r="BK270" s="136">
        <v>0</v>
      </c>
      <c r="BL270" s="136">
        <v>0</v>
      </c>
      <c r="BM270" s="136">
        <v>0</v>
      </c>
      <c r="BN270" s="136">
        <v>0</v>
      </c>
      <c r="BO270" s="136">
        <v>0</v>
      </c>
      <c r="BU270" s="136" t="e">
        <v>#REF!</v>
      </c>
      <c r="BV270" s="136" t="e">
        <v>#REF!</v>
      </c>
      <c r="BW270" s="136" t="e">
        <v>#REF!</v>
      </c>
    </row>
    <row r="271" spans="12:75" hidden="1" x14ac:dyDescent="0.3">
      <c r="L271" s="136">
        <v>0</v>
      </c>
      <c r="M271" s="136">
        <v>0</v>
      </c>
      <c r="N271" s="136">
        <v>0</v>
      </c>
      <c r="O271" s="136">
        <v>0</v>
      </c>
      <c r="P271" s="136">
        <v>0</v>
      </c>
      <c r="Q271" s="136">
        <v>0</v>
      </c>
      <c r="R271" s="136">
        <v>0</v>
      </c>
      <c r="S271" s="136">
        <v>0</v>
      </c>
      <c r="T271" s="136">
        <v>0</v>
      </c>
      <c r="U271" s="136">
        <v>0</v>
      </c>
      <c r="V271" s="136">
        <v>0</v>
      </c>
      <c r="W271" s="136">
        <v>0</v>
      </c>
      <c r="X271" s="136">
        <v>0</v>
      </c>
      <c r="Y271" s="136">
        <v>0</v>
      </c>
      <c r="Z271" s="136">
        <v>0</v>
      </c>
      <c r="AA271" s="136">
        <v>0</v>
      </c>
      <c r="AB271" s="136">
        <v>0</v>
      </c>
      <c r="AC271" s="136">
        <v>0</v>
      </c>
      <c r="AD271" s="136">
        <v>0</v>
      </c>
      <c r="AE271" s="136">
        <v>0</v>
      </c>
      <c r="AF271" s="136">
        <v>0</v>
      </c>
      <c r="AG271" s="136">
        <v>0</v>
      </c>
      <c r="AH271" s="136">
        <v>0</v>
      </c>
      <c r="AI271" s="136">
        <v>0</v>
      </c>
      <c r="AJ271" s="136">
        <v>0</v>
      </c>
      <c r="AK271" s="136">
        <v>0</v>
      </c>
      <c r="AL271" s="136">
        <v>0</v>
      </c>
      <c r="AM271" s="136">
        <v>0</v>
      </c>
      <c r="AN271" s="136">
        <v>0</v>
      </c>
      <c r="AO271" s="136">
        <v>0</v>
      </c>
      <c r="AP271" s="136">
        <v>0</v>
      </c>
      <c r="AQ271" s="136">
        <v>0</v>
      </c>
      <c r="AR271" s="136">
        <v>0</v>
      </c>
      <c r="AS271" s="136">
        <v>0</v>
      </c>
      <c r="AT271" s="136">
        <v>0</v>
      </c>
      <c r="AU271" s="136">
        <v>0</v>
      </c>
      <c r="AV271" s="136">
        <v>0</v>
      </c>
      <c r="AW271" s="136">
        <v>0</v>
      </c>
      <c r="AX271" s="136">
        <v>0</v>
      </c>
      <c r="AY271" s="136">
        <v>0</v>
      </c>
      <c r="AZ271" s="136">
        <v>0</v>
      </c>
      <c r="BA271" s="136">
        <v>0</v>
      </c>
      <c r="BB271" s="136">
        <v>0</v>
      </c>
      <c r="BC271" s="136">
        <v>0</v>
      </c>
      <c r="BD271" s="136">
        <v>0</v>
      </c>
      <c r="BE271" s="136">
        <v>0</v>
      </c>
      <c r="BF271" s="136">
        <v>0</v>
      </c>
      <c r="BG271" s="136">
        <v>0</v>
      </c>
      <c r="BH271" s="136">
        <v>0</v>
      </c>
      <c r="BI271" s="136">
        <v>0</v>
      </c>
      <c r="BJ271" s="136">
        <v>0</v>
      </c>
      <c r="BK271" s="136">
        <v>0</v>
      </c>
      <c r="BL271" s="136">
        <v>0</v>
      </c>
      <c r="BM271" s="136">
        <v>0</v>
      </c>
      <c r="BN271" s="136">
        <v>0</v>
      </c>
      <c r="BO271" s="136">
        <v>0</v>
      </c>
      <c r="BU271" s="136" t="e">
        <v>#REF!</v>
      </c>
      <c r="BV271" s="136" t="e">
        <v>#REF!</v>
      </c>
      <c r="BW271" s="136" t="e">
        <v>#REF!</v>
      </c>
    </row>
    <row r="272" spans="12:75" hidden="1" x14ac:dyDescent="0.3">
      <c r="L272" s="136">
        <v>0</v>
      </c>
      <c r="M272" s="136">
        <v>0</v>
      </c>
      <c r="N272" s="136">
        <v>0</v>
      </c>
      <c r="O272" s="136">
        <v>0</v>
      </c>
      <c r="P272" s="136">
        <v>0</v>
      </c>
      <c r="Q272" s="136">
        <v>0</v>
      </c>
      <c r="R272" s="136">
        <v>0</v>
      </c>
      <c r="S272" s="136">
        <v>0</v>
      </c>
      <c r="T272" s="136">
        <v>0</v>
      </c>
      <c r="U272" s="136">
        <v>0</v>
      </c>
      <c r="V272" s="136">
        <v>0</v>
      </c>
      <c r="W272" s="136">
        <v>0</v>
      </c>
      <c r="X272" s="136">
        <v>0</v>
      </c>
      <c r="Y272" s="136">
        <v>0</v>
      </c>
      <c r="Z272" s="136">
        <v>0</v>
      </c>
      <c r="AA272" s="136">
        <v>0</v>
      </c>
      <c r="AB272" s="136">
        <v>0</v>
      </c>
      <c r="AC272" s="136">
        <v>0</v>
      </c>
      <c r="AD272" s="136">
        <v>0</v>
      </c>
      <c r="AE272" s="136">
        <v>0</v>
      </c>
      <c r="AF272" s="136">
        <v>0</v>
      </c>
      <c r="AG272" s="136">
        <v>0</v>
      </c>
      <c r="AH272" s="136">
        <v>0</v>
      </c>
      <c r="AI272" s="136">
        <v>0</v>
      </c>
      <c r="AJ272" s="136">
        <v>0</v>
      </c>
      <c r="AK272" s="136">
        <v>0</v>
      </c>
      <c r="AL272" s="136">
        <v>0</v>
      </c>
      <c r="AM272" s="136">
        <v>0</v>
      </c>
      <c r="AN272" s="136">
        <v>0</v>
      </c>
      <c r="AO272" s="136">
        <v>0</v>
      </c>
      <c r="AP272" s="136">
        <v>0</v>
      </c>
      <c r="AQ272" s="136">
        <v>0</v>
      </c>
      <c r="AR272" s="136">
        <v>0</v>
      </c>
      <c r="AS272" s="136">
        <v>0</v>
      </c>
      <c r="AT272" s="136">
        <v>0</v>
      </c>
      <c r="AU272" s="136">
        <v>0</v>
      </c>
      <c r="AV272" s="136">
        <v>0</v>
      </c>
      <c r="AW272" s="136">
        <v>0</v>
      </c>
      <c r="AX272" s="136">
        <v>0</v>
      </c>
      <c r="AY272" s="136">
        <v>0</v>
      </c>
      <c r="AZ272" s="136">
        <v>0</v>
      </c>
      <c r="BA272" s="136">
        <v>0</v>
      </c>
      <c r="BB272" s="136">
        <v>0</v>
      </c>
      <c r="BC272" s="136">
        <v>0</v>
      </c>
      <c r="BD272" s="136">
        <v>0</v>
      </c>
      <c r="BE272" s="136">
        <v>0</v>
      </c>
      <c r="BF272" s="136">
        <v>0</v>
      </c>
      <c r="BG272" s="136">
        <v>0</v>
      </c>
      <c r="BH272" s="136">
        <v>0</v>
      </c>
      <c r="BI272" s="136">
        <v>0</v>
      </c>
      <c r="BJ272" s="136">
        <v>0</v>
      </c>
      <c r="BK272" s="136">
        <v>0</v>
      </c>
      <c r="BL272" s="136">
        <v>0</v>
      </c>
      <c r="BM272" s="136">
        <v>0</v>
      </c>
      <c r="BN272" s="136">
        <v>0</v>
      </c>
      <c r="BO272" s="136">
        <v>0</v>
      </c>
      <c r="BU272" s="136">
        <v>0</v>
      </c>
      <c r="BV272" s="136">
        <v>0</v>
      </c>
      <c r="BW272" s="136" t="e">
        <v>#REF!</v>
      </c>
    </row>
    <row r="273" spans="12:75" hidden="1" x14ac:dyDescent="0.3">
      <c r="L273" s="136" t="e">
        <v>#REF!</v>
      </c>
      <c r="M273" s="136" t="e">
        <v>#REF!</v>
      </c>
      <c r="N273" s="136" t="e">
        <v>#REF!</v>
      </c>
      <c r="O273" s="136" t="e">
        <v>#REF!</v>
      </c>
      <c r="P273" s="136" t="e">
        <v>#REF!</v>
      </c>
      <c r="Q273" s="136" t="e">
        <v>#REF!</v>
      </c>
      <c r="R273" s="136" t="e">
        <v>#REF!</v>
      </c>
      <c r="S273" s="136" t="e">
        <v>#REF!</v>
      </c>
      <c r="T273" s="136" t="e">
        <v>#REF!</v>
      </c>
      <c r="U273" s="136" t="e">
        <v>#REF!</v>
      </c>
      <c r="V273" s="136" t="e">
        <v>#REF!</v>
      </c>
      <c r="W273" s="136" t="e">
        <v>#REF!</v>
      </c>
      <c r="X273" s="136" t="e">
        <v>#REF!</v>
      </c>
      <c r="Y273" s="136" t="e">
        <v>#REF!</v>
      </c>
      <c r="Z273" s="136" t="e">
        <v>#REF!</v>
      </c>
      <c r="AA273" s="136" t="e">
        <v>#REF!</v>
      </c>
      <c r="AB273" s="136" t="e">
        <v>#REF!</v>
      </c>
      <c r="AC273" s="136" t="e">
        <v>#REF!</v>
      </c>
      <c r="AD273" s="136" t="e">
        <v>#REF!</v>
      </c>
      <c r="AE273" s="136" t="e">
        <v>#REF!</v>
      </c>
      <c r="AF273" s="136" t="e">
        <v>#REF!</v>
      </c>
      <c r="AG273" s="136" t="e">
        <v>#REF!</v>
      </c>
      <c r="AH273" s="136" t="e">
        <v>#REF!</v>
      </c>
      <c r="AI273" s="136" t="e">
        <v>#REF!</v>
      </c>
      <c r="AJ273" s="136" t="e">
        <v>#REF!</v>
      </c>
      <c r="AK273" s="136" t="e">
        <v>#REF!</v>
      </c>
      <c r="AL273" s="136" t="e">
        <v>#REF!</v>
      </c>
      <c r="AM273" s="136" t="e">
        <v>#REF!</v>
      </c>
      <c r="AN273" s="136" t="e">
        <v>#REF!</v>
      </c>
      <c r="AO273" s="136" t="e">
        <v>#REF!</v>
      </c>
      <c r="AP273" s="136" t="e">
        <v>#REF!</v>
      </c>
      <c r="AQ273" s="136" t="e">
        <v>#REF!</v>
      </c>
      <c r="AR273" s="136" t="e">
        <v>#REF!</v>
      </c>
      <c r="AS273" s="136" t="e">
        <v>#REF!</v>
      </c>
      <c r="AT273" s="136" t="e">
        <v>#REF!</v>
      </c>
      <c r="AU273" s="136" t="e">
        <v>#REF!</v>
      </c>
      <c r="AV273" s="136" t="e">
        <v>#REF!</v>
      </c>
      <c r="AW273" s="136" t="e">
        <v>#REF!</v>
      </c>
      <c r="AX273" s="136" t="e">
        <v>#REF!</v>
      </c>
      <c r="AY273" s="136" t="e">
        <v>#REF!</v>
      </c>
      <c r="AZ273" s="136" t="e">
        <v>#REF!</v>
      </c>
      <c r="BA273" s="136" t="e">
        <v>#REF!</v>
      </c>
      <c r="BB273" s="136" t="e">
        <v>#REF!</v>
      </c>
      <c r="BC273" s="136" t="e">
        <v>#REF!</v>
      </c>
      <c r="BD273" s="136" t="e">
        <v>#REF!</v>
      </c>
      <c r="BE273" s="136" t="e">
        <v>#REF!</v>
      </c>
      <c r="BF273" s="136" t="e">
        <v>#REF!</v>
      </c>
      <c r="BG273" s="136" t="e">
        <v>#REF!</v>
      </c>
      <c r="BH273" s="136" t="e">
        <v>#REF!</v>
      </c>
      <c r="BI273" s="136" t="e">
        <v>#REF!</v>
      </c>
      <c r="BJ273" s="136" t="e">
        <v>#REF!</v>
      </c>
      <c r="BK273" s="136" t="e">
        <v>#REF!</v>
      </c>
      <c r="BL273" s="136" t="e">
        <v>#REF!</v>
      </c>
      <c r="BM273" s="136" t="e">
        <v>#REF!</v>
      </c>
      <c r="BN273" s="136" t="e">
        <v>#REF!</v>
      </c>
      <c r="BO273" s="136" t="e">
        <v>#REF!</v>
      </c>
      <c r="BU273" s="136">
        <v>0</v>
      </c>
      <c r="BV273" s="136">
        <v>0</v>
      </c>
      <c r="BW273" s="136" t="e">
        <v>#REF!</v>
      </c>
    </row>
    <row r="274" spans="12:75" hidden="1" x14ac:dyDescent="0.3">
      <c r="L274" s="136" t="e">
        <v>#REF!</v>
      </c>
      <c r="M274" s="136" t="e">
        <v>#REF!</v>
      </c>
      <c r="N274" s="136" t="e">
        <v>#REF!</v>
      </c>
      <c r="O274" s="136" t="e">
        <v>#REF!</v>
      </c>
      <c r="P274" s="136" t="e">
        <v>#REF!</v>
      </c>
      <c r="Q274" s="136" t="e">
        <v>#REF!</v>
      </c>
      <c r="R274" s="136" t="e">
        <v>#REF!</v>
      </c>
      <c r="S274" s="136" t="e">
        <v>#REF!</v>
      </c>
      <c r="T274" s="136" t="e">
        <v>#REF!</v>
      </c>
      <c r="U274" s="136" t="e">
        <v>#REF!</v>
      </c>
      <c r="V274" s="136" t="e">
        <v>#REF!</v>
      </c>
      <c r="W274" s="136" t="e">
        <v>#REF!</v>
      </c>
      <c r="X274" s="136" t="e">
        <v>#REF!</v>
      </c>
      <c r="Y274" s="136" t="e">
        <v>#REF!</v>
      </c>
      <c r="Z274" s="136" t="e">
        <v>#REF!</v>
      </c>
      <c r="AA274" s="136" t="e">
        <v>#REF!</v>
      </c>
      <c r="AB274" s="136" t="e">
        <v>#REF!</v>
      </c>
      <c r="AC274" s="136" t="e">
        <v>#REF!</v>
      </c>
      <c r="AD274" s="136" t="e">
        <v>#REF!</v>
      </c>
      <c r="AE274" s="136" t="e">
        <v>#REF!</v>
      </c>
      <c r="AF274" s="136" t="e">
        <v>#REF!</v>
      </c>
      <c r="AG274" s="136" t="e">
        <v>#REF!</v>
      </c>
      <c r="AH274" s="136" t="e">
        <v>#REF!</v>
      </c>
      <c r="AI274" s="136" t="e">
        <v>#REF!</v>
      </c>
      <c r="AJ274" s="136" t="e">
        <v>#REF!</v>
      </c>
      <c r="AK274" s="136" t="e">
        <v>#REF!</v>
      </c>
      <c r="AL274" s="136" t="e">
        <v>#REF!</v>
      </c>
      <c r="AM274" s="136" t="e">
        <v>#REF!</v>
      </c>
      <c r="AN274" s="136" t="e">
        <v>#REF!</v>
      </c>
      <c r="AO274" s="136" t="e">
        <v>#REF!</v>
      </c>
      <c r="AP274" s="136" t="e">
        <v>#REF!</v>
      </c>
      <c r="AQ274" s="136" t="e">
        <v>#REF!</v>
      </c>
      <c r="AR274" s="136" t="e">
        <v>#REF!</v>
      </c>
      <c r="AS274" s="136" t="e">
        <v>#REF!</v>
      </c>
      <c r="AT274" s="136" t="e">
        <v>#REF!</v>
      </c>
      <c r="AU274" s="136" t="e">
        <v>#REF!</v>
      </c>
      <c r="AV274" s="136" t="e">
        <v>#REF!</v>
      </c>
      <c r="AW274" s="136" t="e">
        <v>#REF!</v>
      </c>
      <c r="AX274" s="136" t="e">
        <v>#REF!</v>
      </c>
      <c r="AY274" s="136" t="e">
        <v>#REF!</v>
      </c>
      <c r="AZ274" s="136" t="e">
        <v>#REF!</v>
      </c>
      <c r="BA274" s="136" t="e">
        <v>#REF!</v>
      </c>
      <c r="BB274" s="136" t="e">
        <v>#REF!</v>
      </c>
      <c r="BC274" s="136" t="e">
        <v>#REF!</v>
      </c>
      <c r="BD274" s="136" t="e">
        <v>#REF!</v>
      </c>
      <c r="BE274" s="136" t="e">
        <v>#REF!</v>
      </c>
      <c r="BF274" s="136" t="e">
        <v>#REF!</v>
      </c>
      <c r="BG274" s="136" t="e">
        <v>#REF!</v>
      </c>
      <c r="BH274" s="136" t="e">
        <v>#REF!</v>
      </c>
      <c r="BI274" s="136" t="e">
        <v>#REF!</v>
      </c>
      <c r="BJ274" s="136" t="e">
        <v>#REF!</v>
      </c>
      <c r="BK274" s="136" t="e">
        <v>#REF!</v>
      </c>
      <c r="BL274" s="136" t="e">
        <v>#REF!</v>
      </c>
      <c r="BM274" s="136" t="e">
        <v>#REF!</v>
      </c>
      <c r="BN274" s="136" t="e">
        <v>#REF!</v>
      </c>
      <c r="BO274" s="136" t="e">
        <v>#REF!</v>
      </c>
      <c r="BU274" s="136">
        <v>0</v>
      </c>
      <c r="BV274" s="136">
        <v>0</v>
      </c>
      <c r="BW274" s="136" t="e">
        <v>#REF!</v>
      </c>
    </row>
    <row r="275" spans="12:75" hidden="1" x14ac:dyDescent="0.3">
      <c r="L275" s="136" t="e">
        <v>#REF!</v>
      </c>
      <c r="M275" s="136" t="e">
        <v>#REF!</v>
      </c>
      <c r="N275" s="136" t="e">
        <v>#REF!</v>
      </c>
      <c r="O275" s="136" t="e">
        <v>#REF!</v>
      </c>
      <c r="P275" s="136" t="e">
        <v>#REF!</v>
      </c>
      <c r="Q275" s="136" t="e">
        <v>#REF!</v>
      </c>
      <c r="R275" s="136" t="e">
        <v>#REF!</v>
      </c>
      <c r="S275" s="136" t="e">
        <v>#REF!</v>
      </c>
      <c r="T275" s="136" t="e">
        <v>#REF!</v>
      </c>
      <c r="U275" s="136" t="e">
        <v>#REF!</v>
      </c>
      <c r="V275" s="136" t="e">
        <v>#REF!</v>
      </c>
      <c r="W275" s="136" t="e">
        <v>#REF!</v>
      </c>
      <c r="X275" s="136" t="e">
        <v>#REF!</v>
      </c>
      <c r="Y275" s="136" t="e">
        <v>#REF!</v>
      </c>
      <c r="Z275" s="136" t="e">
        <v>#REF!</v>
      </c>
      <c r="AA275" s="136" t="e">
        <v>#REF!</v>
      </c>
      <c r="AB275" s="136" t="e">
        <v>#REF!</v>
      </c>
      <c r="AC275" s="136" t="e">
        <v>#REF!</v>
      </c>
      <c r="AD275" s="136" t="e">
        <v>#REF!</v>
      </c>
      <c r="AE275" s="136" t="e">
        <v>#REF!</v>
      </c>
      <c r="AF275" s="136" t="e">
        <v>#REF!</v>
      </c>
      <c r="AG275" s="136" t="e">
        <v>#REF!</v>
      </c>
      <c r="AH275" s="136" t="e">
        <v>#REF!</v>
      </c>
      <c r="AI275" s="136" t="e">
        <v>#REF!</v>
      </c>
      <c r="AJ275" s="136" t="e">
        <v>#REF!</v>
      </c>
      <c r="AK275" s="136" t="e">
        <v>#REF!</v>
      </c>
      <c r="AL275" s="136" t="e">
        <v>#REF!</v>
      </c>
      <c r="AM275" s="136" t="e">
        <v>#REF!</v>
      </c>
      <c r="AN275" s="136" t="e">
        <v>#REF!</v>
      </c>
      <c r="AO275" s="136" t="e">
        <v>#REF!</v>
      </c>
      <c r="AP275" s="136" t="e">
        <v>#REF!</v>
      </c>
      <c r="AQ275" s="136" t="e">
        <v>#REF!</v>
      </c>
      <c r="AR275" s="136" t="e">
        <v>#REF!</v>
      </c>
      <c r="AS275" s="136" t="e">
        <v>#REF!</v>
      </c>
      <c r="AT275" s="136" t="e">
        <v>#REF!</v>
      </c>
      <c r="AU275" s="136" t="e">
        <v>#REF!</v>
      </c>
      <c r="AV275" s="136" t="e">
        <v>#REF!</v>
      </c>
      <c r="AW275" s="136" t="e">
        <v>#REF!</v>
      </c>
      <c r="AX275" s="136" t="e">
        <v>#REF!</v>
      </c>
      <c r="AY275" s="136" t="e">
        <v>#REF!</v>
      </c>
      <c r="AZ275" s="136" t="e">
        <v>#REF!</v>
      </c>
      <c r="BA275" s="136" t="e">
        <v>#REF!</v>
      </c>
      <c r="BB275" s="136" t="e">
        <v>#REF!</v>
      </c>
      <c r="BC275" s="136" t="e">
        <v>#REF!</v>
      </c>
      <c r="BD275" s="136" t="e">
        <v>#REF!</v>
      </c>
      <c r="BE275" s="136" t="e">
        <v>#REF!</v>
      </c>
      <c r="BF275" s="136" t="e">
        <v>#REF!</v>
      </c>
      <c r="BG275" s="136" t="e">
        <v>#REF!</v>
      </c>
      <c r="BH275" s="136" t="e">
        <v>#REF!</v>
      </c>
      <c r="BI275" s="136" t="e">
        <v>#REF!</v>
      </c>
      <c r="BJ275" s="136" t="e">
        <v>#REF!</v>
      </c>
      <c r="BK275" s="136" t="e">
        <v>#REF!</v>
      </c>
      <c r="BL275" s="136" t="e">
        <v>#REF!</v>
      </c>
      <c r="BM275" s="136" t="e">
        <v>#REF!</v>
      </c>
      <c r="BN275" s="136" t="e">
        <v>#REF!</v>
      </c>
      <c r="BO275" s="136" t="e">
        <v>#REF!</v>
      </c>
      <c r="BU275" s="136">
        <v>0</v>
      </c>
      <c r="BV275" s="136">
        <v>0</v>
      </c>
      <c r="BW275" s="136" t="e">
        <v>#REF!</v>
      </c>
    </row>
    <row r="276" spans="12:75" hidden="1" x14ac:dyDescent="0.3">
      <c r="L276" s="136" t="e">
        <v>#REF!</v>
      </c>
      <c r="M276" s="136" t="e">
        <v>#REF!</v>
      </c>
      <c r="N276" s="136" t="e">
        <v>#REF!</v>
      </c>
      <c r="O276" s="136" t="e">
        <v>#REF!</v>
      </c>
      <c r="P276" s="136" t="e">
        <v>#REF!</v>
      </c>
      <c r="Q276" s="136" t="e">
        <v>#REF!</v>
      </c>
      <c r="R276" s="136" t="e">
        <v>#REF!</v>
      </c>
      <c r="S276" s="136" t="e">
        <v>#REF!</v>
      </c>
      <c r="T276" s="136" t="e">
        <v>#REF!</v>
      </c>
      <c r="U276" s="136" t="e">
        <v>#REF!</v>
      </c>
      <c r="V276" s="136" t="e">
        <v>#REF!</v>
      </c>
      <c r="W276" s="136" t="e">
        <v>#REF!</v>
      </c>
      <c r="X276" s="136" t="e">
        <v>#REF!</v>
      </c>
      <c r="Y276" s="136" t="e">
        <v>#REF!</v>
      </c>
      <c r="Z276" s="136" t="e">
        <v>#REF!</v>
      </c>
      <c r="AA276" s="136" t="e">
        <v>#REF!</v>
      </c>
      <c r="AB276" s="136" t="e">
        <v>#REF!</v>
      </c>
      <c r="AC276" s="136" t="e">
        <v>#REF!</v>
      </c>
      <c r="AD276" s="136" t="e">
        <v>#REF!</v>
      </c>
      <c r="AE276" s="136" t="e">
        <v>#REF!</v>
      </c>
      <c r="AF276" s="136" t="e">
        <v>#REF!</v>
      </c>
      <c r="AG276" s="136" t="e">
        <v>#REF!</v>
      </c>
      <c r="AH276" s="136" t="e">
        <v>#REF!</v>
      </c>
      <c r="AI276" s="136" t="e">
        <v>#REF!</v>
      </c>
      <c r="AJ276" s="136" t="e">
        <v>#REF!</v>
      </c>
      <c r="AK276" s="136" t="e">
        <v>#REF!</v>
      </c>
      <c r="AL276" s="136" t="e">
        <v>#REF!</v>
      </c>
      <c r="AM276" s="136" t="e">
        <v>#REF!</v>
      </c>
      <c r="AN276" s="136" t="e">
        <v>#REF!</v>
      </c>
      <c r="AO276" s="136" t="e">
        <v>#REF!</v>
      </c>
      <c r="AP276" s="136" t="e">
        <v>#REF!</v>
      </c>
      <c r="AQ276" s="136" t="e">
        <v>#REF!</v>
      </c>
      <c r="AR276" s="136" t="e">
        <v>#REF!</v>
      </c>
      <c r="AS276" s="136" t="e">
        <v>#REF!</v>
      </c>
      <c r="AT276" s="136" t="e">
        <v>#REF!</v>
      </c>
      <c r="AU276" s="136" t="e">
        <v>#REF!</v>
      </c>
      <c r="AV276" s="136" t="e">
        <v>#REF!</v>
      </c>
      <c r="AW276" s="136" t="e">
        <v>#REF!</v>
      </c>
      <c r="AX276" s="136" t="e">
        <v>#REF!</v>
      </c>
      <c r="AY276" s="136" t="e">
        <v>#REF!</v>
      </c>
      <c r="AZ276" s="136" t="e">
        <v>#REF!</v>
      </c>
      <c r="BA276" s="136" t="e">
        <v>#REF!</v>
      </c>
      <c r="BB276" s="136" t="e">
        <v>#REF!</v>
      </c>
      <c r="BC276" s="136" t="e">
        <v>#REF!</v>
      </c>
      <c r="BD276" s="136" t="e">
        <v>#REF!</v>
      </c>
      <c r="BE276" s="136" t="e">
        <v>#REF!</v>
      </c>
      <c r="BF276" s="136" t="e">
        <v>#REF!</v>
      </c>
      <c r="BG276" s="136" t="e">
        <v>#REF!</v>
      </c>
      <c r="BH276" s="136" t="e">
        <v>#REF!</v>
      </c>
      <c r="BI276" s="136" t="e">
        <v>#REF!</v>
      </c>
      <c r="BJ276" s="136" t="e">
        <v>#REF!</v>
      </c>
      <c r="BK276" s="136" t="e">
        <v>#REF!</v>
      </c>
      <c r="BL276" s="136" t="e">
        <v>#REF!</v>
      </c>
      <c r="BM276" s="136" t="e">
        <v>#REF!</v>
      </c>
      <c r="BN276" s="136" t="e">
        <v>#REF!</v>
      </c>
      <c r="BO276" s="136" t="e">
        <v>#REF!</v>
      </c>
      <c r="BU276" s="136">
        <v>0</v>
      </c>
      <c r="BV276" s="136">
        <v>0</v>
      </c>
      <c r="BW276" s="136" t="e">
        <v>#REF!</v>
      </c>
    </row>
    <row r="277" spans="12:75" hidden="1" x14ac:dyDescent="0.3">
      <c r="L277" s="136" t="e">
        <v>#REF!</v>
      </c>
      <c r="M277" s="136" t="e">
        <v>#REF!</v>
      </c>
      <c r="N277" s="136" t="e">
        <v>#REF!</v>
      </c>
      <c r="O277" s="136" t="e">
        <v>#REF!</v>
      </c>
      <c r="P277" s="136" t="e">
        <v>#REF!</v>
      </c>
      <c r="Q277" s="136" t="e">
        <v>#REF!</v>
      </c>
      <c r="R277" s="136" t="e">
        <v>#REF!</v>
      </c>
      <c r="S277" s="136" t="e">
        <v>#REF!</v>
      </c>
      <c r="T277" s="136" t="e">
        <v>#REF!</v>
      </c>
      <c r="U277" s="136" t="e">
        <v>#REF!</v>
      </c>
      <c r="V277" s="136" t="e">
        <v>#REF!</v>
      </c>
      <c r="W277" s="136" t="e">
        <v>#REF!</v>
      </c>
      <c r="X277" s="136" t="e">
        <v>#REF!</v>
      </c>
      <c r="Y277" s="136" t="e">
        <v>#REF!</v>
      </c>
      <c r="Z277" s="136" t="e">
        <v>#REF!</v>
      </c>
      <c r="AA277" s="136" t="e">
        <v>#REF!</v>
      </c>
      <c r="AB277" s="136" t="e">
        <v>#REF!</v>
      </c>
      <c r="AC277" s="136" t="e">
        <v>#REF!</v>
      </c>
      <c r="AD277" s="136" t="e">
        <v>#REF!</v>
      </c>
      <c r="AE277" s="136" t="e">
        <v>#REF!</v>
      </c>
      <c r="AF277" s="136" t="e">
        <v>#REF!</v>
      </c>
      <c r="AG277" s="136" t="e">
        <v>#REF!</v>
      </c>
      <c r="AH277" s="136" t="e">
        <v>#REF!</v>
      </c>
      <c r="AI277" s="136" t="e">
        <v>#REF!</v>
      </c>
      <c r="AJ277" s="136" t="e">
        <v>#REF!</v>
      </c>
      <c r="AK277" s="136" t="e">
        <v>#REF!</v>
      </c>
      <c r="AL277" s="136" t="e">
        <v>#REF!</v>
      </c>
      <c r="AM277" s="136" t="e">
        <v>#REF!</v>
      </c>
      <c r="AN277" s="136" t="e">
        <v>#REF!</v>
      </c>
      <c r="AO277" s="136" t="e">
        <v>#REF!</v>
      </c>
      <c r="AP277" s="136" t="e">
        <v>#REF!</v>
      </c>
      <c r="AQ277" s="136" t="e">
        <v>#REF!</v>
      </c>
      <c r="AR277" s="136" t="e">
        <v>#REF!</v>
      </c>
      <c r="AS277" s="136" t="e">
        <v>#REF!</v>
      </c>
      <c r="AT277" s="136" t="e">
        <v>#REF!</v>
      </c>
      <c r="AU277" s="136" t="e">
        <v>#REF!</v>
      </c>
      <c r="AV277" s="136" t="e">
        <v>#REF!</v>
      </c>
      <c r="AW277" s="136" t="e">
        <v>#REF!</v>
      </c>
      <c r="AX277" s="136" t="e">
        <v>#REF!</v>
      </c>
      <c r="AY277" s="136" t="e">
        <v>#REF!</v>
      </c>
      <c r="AZ277" s="136" t="e">
        <v>#REF!</v>
      </c>
      <c r="BA277" s="136" t="e">
        <v>#REF!</v>
      </c>
      <c r="BB277" s="136" t="e">
        <v>#REF!</v>
      </c>
      <c r="BC277" s="136" t="e">
        <v>#REF!</v>
      </c>
      <c r="BD277" s="136" t="e">
        <v>#REF!</v>
      </c>
      <c r="BE277" s="136" t="e">
        <v>#REF!</v>
      </c>
      <c r="BF277" s="136" t="e">
        <v>#REF!</v>
      </c>
      <c r="BG277" s="136" t="e">
        <v>#REF!</v>
      </c>
      <c r="BH277" s="136" t="e">
        <v>#REF!</v>
      </c>
      <c r="BI277" s="136" t="e">
        <v>#REF!</v>
      </c>
      <c r="BJ277" s="136" t="e">
        <v>#REF!</v>
      </c>
      <c r="BK277" s="136" t="e">
        <v>#REF!</v>
      </c>
      <c r="BL277" s="136" t="e">
        <v>#REF!</v>
      </c>
      <c r="BM277" s="136" t="e">
        <v>#REF!</v>
      </c>
      <c r="BN277" s="136" t="e">
        <v>#REF!</v>
      </c>
      <c r="BO277" s="136" t="e">
        <v>#REF!</v>
      </c>
      <c r="BU277" s="136">
        <v>0</v>
      </c>
      <c r="BV277" s="136">
        <v>0</v>
      </c>
      <c r="BW277" s="136" t="e">
        <v>#REF!</v>
      </c>
    </row>
    <row r="278" spans="12:75" hidden="1" x14ac:dyDescent="0.3">
      <c r="L278" s="136" t="e">
        <v>#REF!</v>
      </c>
      <c r="M278" s="136" t="e">
        <v>#REF!</v>
      </c>
      <c r="N278" s="136" t="e">
        <v>#REF!</v>
      </c>
      <c r="O278" s="136" t="e">
        <v>#REF!</v>
      </c>
      <c r="P278" s="136" t="e">
        <v>#REF!</v>
      </c>
      <c r="Q278" s="136" t="e">
        <v>#REF!</v>
      </c>
      <c r="R278" s="136" t="e">
        <v>#REF!</v>
      </c>
      <c r="S278" s="136" t="e">
        <v>#REF!</v>
      </c>
      <c r="T278" s="136" t="e">
        <v>#REF!</v>
      </c>
      <c r="U278" s="136" t="e">
        <v>#REF!</v>
      </c>
      <c r="V278" s="136" t="e">
        <v>#REF!</v>
      </c>
      <c r="W278" s="136" t="e">
        <v>#REF!</v>
      </c>
      <c r="X278" s="136" t="e">
        <v>#REF!</v>
      </c>
      <c r="Y278" s="136" t="e">
        <v>#REF!</v>
      </c>
      <c r="Z278" s="136" t="e">
        <v>#REF!</v>
      </c>
      <c r="AA278" s="136" t="e">
        <v>#REF!</v>
      </c>
      <c r="AB278" s="136" t="e">
        <v>#REF!</v>
      </c>
      <c r="AC278" s="136" t="e">
        <v>#REF!</v>
      </c>
      <c r="AD278" s="136" t="e">
        <v>#REF!</v>
      </c>
      <c r="AE278" s="136" t="e">
        <v>#REF!</v>
      </c>
      <c r="AF278" s="136" t="e">
        <v>#REF!</v>
      </c>
      <c r="AG278" s="136" t="e">
        <v>#REF!</v>
      </c>
      <c r="AH278" s="136" t="e">
        <v>#REF!</v>
      </c>
      <c r="AI278" s="136" t="e">
        <v>#REF!</v>
      </c>
      <c r="AJ278" s="136" t="e">
        <v>#REF!</v>
      </c>
      <c r="AK278" s="136" t="e">
        <v>#REF!</v>
      </c>
      <c r="AL278" s="136" t="e">
        <v>#REF!</v>
      </c>
      <c r="AM278" s="136" t="e">
        <v>#REF!</v>
      </c>
      <c r="AN278" s="136" t="e">
        <v>#REF!</v>
      </c>
      <c r="AO278" s="136" t="e">
        <v>#REF!</v>
      </c>
      <c r="AP278" s="136" t="e">
        <v>#REF!</v>
      </c>
      <c r="AQ278" s="136" t="e">
        <v>#REF!</v>
      </c>
      <c r="AR278" s="136" t="e">
        <v>#REF!</v>
      </c>
      <c r="AS278" s="136" t="e">
        <v>#REF!</v>
      </c>
      <c r="AT278" s="136" t="e">
        <v>#REF!</v>
      </c>
      <c r="AU278" s="136" t="e">
        <v>#REF!</v>
      </c>
      <c r="AV278" s="136" t="e">
        <v>#REF!</v>
      </c>
      <c r="AW278" s="136" t="e">
        <v>#REF!</v>
      </c>
      <c r="AX278" s="136" t="e">
        <v>#REF!</v>
      </c>
      <c r="AY278" s="136" t="e">
        <v>#REF!</v>
      </c>
      <c r="AZ278" s="136" t="e">
        <v>#REF!</v>
      </c>
      <c r="BA278" s="136" t="e">
        <v>#REF!</v>
      </c>
      <c r="BB278" s="136" t="e">
        <v>#REF!</v>
      </c>
      <c r="BC278" s="136" t="e">
        <v>#REF!</v>
      </c>
      <c r="BD278" s="136" t="e">
        <v>#REF!</v>
      </c>
      <c r="BE278" s="136" t="e">
        <v>#REF!</v>
      </c>
      <c r="BF278" s="136" t="e">
        <v>#REF!</v>
      </c>
      <c r="BG278" s="136" t="e">
        <v>#REF!</v>
      </c>
      <c r="BH278" s="136" t="e">
        <v>#REF!</v>
      </c>
      <c r="BI278" s="136" t="e">
        <v>#REF!</v>
      </c>
      <c r="BJ278" s="136" t="e">
        <v>#REF!</v>
      </c>
      <c r="BK278" s="136" t="e">
        <v>#REF!</v>
      </c>
      <c r="BL278" s="136" t="e">
        <v>#REF!</v>
      </c>
      <c r="BM278" s="136" t="e">
        <v>#REF!</v>
      </c>
      <c r="BN278" s="136" t="e">
        <v>#REF!</v>
      </c>
      <c r="BO278" s="136" t="e">
        <v>#REF!</v>
      </c>
      <c r="BU278" s="136">
        <v>0</v>
      </c>
      <c r="BV278" s="136">
        <v>0</v>
      </c>
      <c r="BW278" s="136" t="e">
        <v>#REF!</v>
      </c>
    </row>
    <row r="279" spans="12:75" hidden="1" x14ac:dyDescent="0.3">
      <c r="L279" s="136" t="e">
        <v>#REF!</v>
      </c>
      <c r="M279" s="136" t="e">
        <v>#REF!</v>
      </c>
      <c r="N279" s="136" t="e">
        <v>#REF!</v>
      </c>
      <c r="O279" s="136" t="e">
        <v>#REF!</v>
      </c>
      <c r="P279" s="136" t="e">
        <v>#REF!</v>
      </c>
      <c r="Q279" s="136" t="e">
        <v>#REF!</v>
      </c>
      <c r="R279" s="136" t="e">
        <v>#REF!</v>
      </c>
      <c r="S279" s="136" t="e">
        <v>#REF!</v>
      </c>
      <c r="T279" s="136" t="e">
        <v>#REF!</v>
      </c>
      <c r="U279" s="136" t="e">
        <v>#REF!</v>
      </c>
      <c r="V279" s="136" t="e">
        <v>#REF!</v>
      </c>
      <c r="W279" s="136" t="e">
        <v>#REF!</v>
      </c>
      <c r="X279" s="136" t="e">
        <v>#REF!</v>
      </c>
      <c r="Y279" s="136" t="e">
        <v>#REF!</v>
      </c>
      <c r="Z279" s="136" t="e">
        <v>#REF!</v>
      </c>
      <c r="AA279" s="136" t="e">
        <v>#REF!</v>
      </c>
      <c r="AB279" s="136" t="e">
        <v>#REF!</v>
      </c>
      <c r="AC279" s="136" t="e">
        <v>#REF!</v>
      </c>
      <c r="AD279" s="136" t="e">
        <v>#REF!</v>
      </c>
      <c r="AE279" s="136" t="e">
        <v>#REF!</v>
      </c>
      <c r="AF279" s="136" t="e">
        <v>#REF!</v>
      </c>
      <c r="AG279" s="136" t="e">
        <v>#REF!</v>
      </c>
      <c r="AH279" s="136" t="e">
        <v>#REF!</v>
      </c>
      <c r="AI279" s="136" t="e">
        <v>#REF!</v>
      </c>
      <c r="AJ279" s="136" t="e">
        <v>#REF!</v>
      </c>
      <c r="AK279" s="136" t="e">
        <v>#REF!</v>
      </c>
      <c r="AL279" s="136" t="e">
        <v>#REF!</v>
      </c>
      <c r="AM279" s="136" t="e">
        <v>#REF!</v>
      </c>
      <c r="AN279" s="136" t="e">
        <v>#REF!</v>
      </c>
      <c r="AO279" s="136" t="e">
        <v>#REF!</v>
      </c>
      <c r="AP279" s="136" t="e">
        <v>#REF!</v>
      </c>
      <c r="AQ279" s="136" t="e">
        <v>#REF!</v>
      </c>
      <c r="AR279" s="136" t="e">
        <v>#REF!</v>
      </c>
      <c r="AS279" s="136" t="e">
        <v>#REF!</v>
      </c>
      <c r="AT279" s="136" t="e">
        <v>#REF!</v>
      </c>
      <c r="AU279" s="136" t="e">
        <v>#REF!</v>
      </c>
      <c r="AV279" s="136" t="e">
        <v>#REF!</v>
      </c>
      <c r="AW279" s="136" t="e">
        <v>#REF!</v>
      </c>
      <c r="AX279" s="136" t="e">
        <v>#REF!</v>
      </c>
      <c r="AY279" s="136" t="e">
        <v>#REF!</v>
      </c>
      <c r="AZ279" s="136" t="e">
        <v>#REF!</v>
      </c>
      <c r="BA279" s="136" t="e">
        <v>#REF!</v>
      </c>
      <c r="BB279" s="136" t="e">
        <v>#REF!</v>
      </c>
      <c r="BC279" s="136" t="e">
        <v>#REF!</v>
      </c>
      <c r="BD279" s="136" t="e">
        <v>#REF!</v>
      </c>
      <c r="BE279" s="136" t="e">
        <v>#REF!</v>
      </c>
      <c r="BF279" s="136" t="e">
        <v>#REF!</v>
      </c>
      <c r="BG279" s="136" t="e">
        <v>#REF!</v>
      </c>
      <c r="BH279" s="136" t="e">
        <v>#REF!</v>
      </c>
      <c r="BI279" s="136" t="e">
        <v>#REF!</v>
      </c>
      <c r="BJ279" s="136" t="e">
        <v>#REF!</v>
      </c>
      <c r="BK279" s="136" t="e">
        <v>#REF!</v>
      </c>
      <c r="BL279" s="136" t="e">
        <v>#REF!</v>
      </c>
      <c r="BM279" s="136" t="e">
        <v>#REF!</v>
      </c>
      <c r="BN279" s="136" t="e">
        <v>#REF!</v>
      </c>
      <c r="BO279" s="136" t="e">
        <v>#REF!</v>
      </c>
      <c r="BU279" s="136">
        <v>0</v>
      </c>
      <c r="BV279" s="136">
        <v>0</v>
      </c>
      <c r="BW279" s="136" t="e">
        <v>#REF!</v>
      </c>
    </row>
    <row r="280" spans="12:75" hidden="1" x14ac:dyDescent="0.3">
      <c r="L280" s="136">
        <v>0</v>
      </c>
      <c r="M280" s="136">
        <v>0</v>
      </c>
      <c r="N280" s="136">
        <v>0</v>
      </c>
      <c r="O280" s="136">
        <v>0</v>
      </c>
      <c r="P280" s="136">
        <v>0</v>
      </c>
      <c r="Q280" s="136">
        <v>0</v>
      </c>
      <c r="R280" s="136">
        <v>0</v>
      </c>
      <c r="S280" s="136">
        <v>0</v>
      </c>
      <c r="T280" s="136">
        <v>0</v>
      </c>
      <c r="U280" s="136">
        <v>0</v>
      </c>
      <c r="V280" s="136">
        <v>0</v>
      </c>
      <c r="W280" s="136">
        <v>0</v>
      </c>
      <c r="X280" s="136">
        <v>0</v>
      </c>
      <c r="Y280" s="136">
        <v>0</v>
      </c>
      <c r="Z280" s="136">
        <v>0</v>
      </c>
      <c r="AA280" s="136">
        <v>0</v>
      </c>
      <c r="AB280" s="136">
        <v>0</v>
      </c>
      <c r="AC280" s="136">
        <v>0</v>
      </c>
      <c r="AD280" s="136">
        <v>0</v>
      </c>
      <c r="AE280" s="136">
        <v>0</v>
      </c>
      <c r="AF280" s="136">
        <v>0</v>
      </c>
      <c r="AG280" s="136">
        <v>0</v>
      </c>
      <c r="AH280" s="136">
        <v>0</v>
      </c>
      <c r="AI280" s="136">
        <v>0</v>
      </c>
      <c r="AJ280" s="136">
        <v>0</v>
      </c>
      <c r="AK280" s="136">
        <v>0</v>
      </c>
      <c r="AL280" s="136">
        <v>0</v>
      </c>
      <c r="AM280" s="136">
        <v>0</v>
      </c>
      <c r="AN280" s="136">
        <v>0</v>
      </c>
      <c r="AO280" s="136">
        <v>0</v>
      </c>
      <c r="AP280" s="136">
        <v>0</v>
      </c>
      <c r="AQ280" s="136">
        <v>0</v>
      </c>
      <c r="AR280" s="136">
        <v>0</v>
      </c>
      <c r="AS280" s="136">
        <v>0</v>
      </c>
      <c r="AT280" s="136">
        <v>0</v>
      </c>
      <c r="AU280" s="136">
        <v>0</v>
      </c>
      <c r="AV280" s="136">
        <v>0</v>
      </c>
      <c r="AW280" s="136">
        <v>0</v>
      </c>
      <c r="AX280" s="136">
        <v>0</v>
      </c>
      <c r="AY280" s="136">
        <v>0</v>
      </c>
      <c r="AZ280" s="136">
        <v>0</v>
      </c>
      <c r="BA280" s="136">
        <v>0</v>
      </c>
      <c r="BB280" s="136">
        <v>0</v>
      </c>
      <c r="BC280" s="136">
        <v>0</v>
      </c>
      <c r="BD280" s="136">
        <v>0</v>
      </c>
      <c r="BE280" s="136">
        <v>0</v>
      </c>
      <c r="BF280" s="136">
        <v>0</v>
      </c>
      <c r="BG280" s="136">
        <v>0</v>
      </c>
      <c r="BH280" s="136">
        <v>0</v>
      </c>
      <c r="BI280" s="136">
        <v>0</v>
      </c>
      <c r="BJ280" s="136">
        <v>0</v>
      </c>
      <c r="BK280" s="136">
        <v>0</v>
      </c>
      <c r="BL280" s="136">
        <v>0</v>
      </c>
      <c r="BM280" s="136">
        <v>0</v>
      </c>
      <c r="BN280" s="136">
        <v>0</v>
      </c>
      <c r="BO280" s="136">
        <v>0</v>
      </c>
      <c r="BU280" s="136">
        <v>0</v>
      </c>
      <c r="BV280" s="136">
        <v>0</v>
      </c>
      <c r="BW280" s="136" t="e">
        <v>#REF!</v>
      </c>
    </row>
    <row r="281" spans="12:75" hidden="1" x14ac:dyDescent="0.3">
      <c r="L281" s="136">
        <v>0</v>
      </c>
      <c r="M281" s="136">
        <v>0</v>
      </c>
      <c r="N281" s="136">
        <v>0</v>
      </c>
      <c r="O281" s="136">
        <v>0</v>
      </c>
      <c r="P281" s="136">
        <v>0</v>
      </c>
      <c r="Q281" s="136">
        <v>0</v>
      </c>
      <c r="R281" s="136">
        <v>0</v>
      </c>
      <c r="S281" s="136">
        <v>0</v>
      </c>
      <c r="T281" s="136">
        <v>0</v>
      </c>
      <c r="U281" s="136">
        <v>0</v>
      </c>
      <c r="V281" s="136">
        <v>0</v>
      </c>
      <c r="W281" s="136">
        <v>0</v>
      </c>
      <c r="X281" s="136">
        <v>0</v>
      </c>
      <c r="Y281" s="136">
        <v>0</v>
      </c>
      <c r="Z281" s="136">
        <v>0</v>
      </c>
      <c r="AA281" s="136">
        <v>0</v>
      </c>
      <c r="AB281" s="136">
        <v>0</v>
      </c>
      <c r="AC281" s="136">
        <v>0</v>
      </c>
      <c r="AD281" s="136">
        <v>0</v>
      </c>
      <c r="AE281" s="136">
        <v>0</v>
      </c>
      <c r="AF281" s="136">
        <v>0</v>
      </c>
      <c r="AG281" s="136">
        <v>0</v>
      </c>
      <c r="AH281" s="136">
        <v>0</v>
      </c>
      <c r="AI281" s="136">
        <v>0</v>
      </c>
      <c r="AJ281" s="136">
        <v>0</v>
      </c>
      <c r="AK281" s="136">
        <v>0</v>
      </c>
      <c r="AL281" s="136">
        <v>0</v>
      </c>
      <c r="AM281" s="136">
        <v>0</v>
      </c>
      <c r="AN281" s="136">
        <v>0</v>
      </c>
      <c r="AO281" s="136">
        <v>0</v>
      </c>
      <c r="AP281" s="136">
        <v>0</v>
      </c>
      <c r="AQ281" s="136">
        <v>0</v>
      </c>
      <c r="AR281" s="136">
        <v>0</v>
      </c>
      <c r="AS281" s="136">
        <v>0</v>
      </c>
      <c r="AT281" s="136">
        <v>0</v>
      </c>
      <c r="AU281" s="136">
        <v>0</v>
      </c>
      <c r="AV281" s="136">
        <v>0</v>
      </c>
      <c r="AW281" s="136">
        <v>0</v>
      </c>
      <c r="AX281" s="136">
        <v>0</v>
      </c>
      <c r="AY281" s="136">
        <v>0</v>
      </c>
      <c r="AZ281" s="136">
        <v>0</v>
      </c>
      <c r="BA281" s="136">
        <v>0</v>
      </c>
      <c r="BB281" s="136">
        <v>0</v>
      </c>
      <c r="BC281" s="136">
        <v>0</v>
      </c>
      <c r="BD281" s="136">
        <v>0</v>
      </c>
      <c r="BE281" s="136">
        <v>0</v>
      </c>
      <c r="BF281" s="136">
        <v>0</v>
      </c>
      <c r="BG281" s="136">
        <v>0</v>
      </c>
      <c r="BH281" s="136">
        <v>0</v>
      </c>
      <c r="BI281" s="136">
        <v>0</v>
      </c>
      <c r="BJ281" s="136">
        <v>0</v>
      </c>
      <c r="BK281" s="136">
        <v>0</v>
      </c>
      <c r="BL281" s="136">
        <v>0</v>
      </c>
      <c r="BM281" s="136">
        <v>0</v>
      </c>
      <c r="BN281" s="136">
        <v>0</v>
      </c>
      <c r="BO281" s="136">
        <v>0</v>
      </c>
      <c r="BU281" s="136">
        <v>0</v>
      </c>
      <c r="BV281" s="136">
        <v>0</v>
      </c>
      <c r="BW281" s="136" t="e">
        <v>#REF!</v>
      </c>
    </row>
    <row r="282" spans="12:75" hidden="1" x14ac:dyDescent="0.3">
      <c r="L282" s="136">
        <v>0</v>
      </c>
      <c r="M282" s="136">
        <v>0</v>
      </c>
      <c r="N282" s="136">
        <v>0</v>
      </c>
      <c r="O282" s="136">
        <v>0</v>
      </c>
      <c r="P282" s="136">
        <v>0</v>
      </c>
      <c r="Q282" s="136">
        <v>0</v>
      </c>
      <c r="R282" s="136">
        <v>0</v>
      </c>
      <c r="S282" s="136">
        <v>0</v>
      </c>
      <c r="T282" s="136">
        <v>0</v>
      </c>
      <c r="U282" s="136">
        <v>0</v>
      </c>
      <c r="V282" s="136">
        <v>0</v>
      </c>
      <c r="W282" s="136">
        <v>0</v>
      </c>
      <c r="X282" s="136">
        <v>0</v>
      </c>
      <c r="Y282" s="136">
        <v>0</v>
      </c>
      <c r="Z282" s="136">
        <v>0</v>
      </c>
      <c r="AA282" s="136">
        <v>0</v>
      </c>
      <c r="AB282" s="136">
        <v>0</v>
      </c>
      <c r="AC282" s="136">
        <v>0</v>
      </c>
      <c r="AD282" s="136">
        <v>0</v>
      </c>
      <c r="AE282" s="136">
        <v>0</v>
      </c>
      <c r="AF282" s="136">
        <v>0</v>
      </c>
      <c r="AG282" s="136">
        <v>0</v>
      </c>
      <c r="AH282" s="136">
        <v>0</v>
      </c>
      <c r="AI282" s="136">
        <v>0</v>
      </c>
      <c r="AJ282" s="136">
        <v>0</v>
      </c>
      <c r="AK282" s="136">
        <v>0</v>
      </c>
      <c r="AL282" s="136">
        <v>0</v>
      </c>
      <c r="AM282" s="136">
        <v>0</v>
      </c>
      <c r="AN282" s="136">
        <v>0</v>
      </c>
      <c r="AO282" s="136">
        <v>0</v>
      </c>
      <c r="AP282" s="136">
        <v>0</v>
      </c>
      <c r="AQ282" s="136">
        <v>0</v>
      </c>
      <c r="AR282" s="136">
        <v>0</v>
      </c>
      <c r="AS282" s="136">
        <v>0</v>
      </c>
      <c r="AT282" s="136">
        <v>0</v>
      </c>
      <c r="AU282" s="136">
        <v>0</v>
      </c>
      <c r="AV282" s="136">
        <v>0</v>
      </c>
      <c r="AW282" s="136">
        <v>0</v>
      </c>
      <c r="AX282" s="136">
        <v>0</v>
      </c>
      <c r="AY282" s="136">
        <v>0</v>
      </c>
      <c r="AZ282" s="136">
        <v>0</v>
      </c>
      <c r="BA282" s="136">
        <v>0</v>
      </c>
      <c r="BB282" s="136">
        <v>0</v>
      </c>
      <c r="BC282" s="136">
        <v>0</v>
      </c>
      <c r="BD282" s="136">
        <v>0</v>
      </c>
      <c r="BE282" s="136">
        <v>0</v>
      </c>
      <c r="BF282" s="136">
        <v>0</v>
      </c>
      <c r="BG282" s="136">
        <v>0</v>
      </c>
      <c r="BH282" s="136">
        <v>0</v>
      </c>
      <c r="BI282" s="136">
        <v>0</v>
      </c>
      <c r="BJ282" s="136">
        <v>0</v>
      </c>
      <c r="BK282" s="136">
        <v>0</v>
      </c>
      <c r="BL282" s="136">
        <v>0</v>
      </c>
      <c r="BM282" s="136">
        <v>0</v>
      </c>
      <c r="BN282" s="136">
        <v>0</v>
      </c>
      <c r="BO282" s="136">
        <v>0</v>
      </c>
      <c r="BU282" s="136">
        <v>0</v>
      </c>
      <c r="BV282" s="136">
        <v>0</v>
      </c>
      <c r="BW282" s="136" t="e">
        <v>#REF!</v>
      </c>
    </row>
    <row r="283" spans="12:75" hidden="1" x14ac:dyDescent="0.3">
      <c r="L283" s="136">
        <v>0</v>
      </c>
      <c r="M283" s="136">
        <v>0</v>
      </c>
      <c r="N283" s="136">
        <v>0</v>
      </c>
      <c r="O283" s="136">
        <v>0</v>
      </c>
      <c r="P283" s="136">
        <v>0</v>
      </c>
      <c r="Q283" s="136">
        <v>0</v>
      </c>
      <c r="R283" s="136">
        <v>0</v>
      </c>
      <c r="S283" s="136">
        <v>0</v>
      </c>
      <c r="T283" s="136">
        <v>0</v>
      </c>
      <c r="U283" s="136">
        <v>0</v>
      </c>
      <c r="V283" s="136">
        <v>0</v>
      </c>
      <c r="W283" s="136">
        <v>0</v>
      </c>
      <c r="X283" s="136">
        <v>0</v>
      </c>
      <c r="Y283" s="136">
        <v>0</v>
      </c>
      <c r="Z283" s="136">
        <v>0</v>
      </c>
      <c r="AA283" s="136">
        <v>0</v>
      </c>
      <c r="AB283" s="136">
        <v>0</v>
      </c>
      <c r="AC283" s="136">
        <v>0</v>
      </c>
      <c r="AD283" s="136">
        <v>0</v>
      </c>
      <c r="AE283" s="136">
        <v>0</v>
      </c>
      <c r="AF283" s="136">
        <v>0</v>
      </c>
      <c r="AG283" s="136">
        <v>0</v>
      </c>
      <c r="AH283" s="136">
        <v>0</v>
      </c>
      <c r="AI283" s="136">
        <v>0</v>
      </c>
      <c r="AJ283" s="136">
        <v>0</v>
      </c>
      <c r="AK283" s="136">
        <v>0</v>
      </c>
      <c r="AL283" s="136">
        <v>0</v>
      </c>
      <c r="AM283" s="136">
        <v>0</v>
      </c>
      <c r="AN283" s="136">
        <v>0</v>
      </c>
      <c r="AO283" s="136">
        <v>0</v>
      </c>
      <c r="AP283" s="136">
        <v>0</v>
      </c>
      <c r="AQ283" s="136">
        <v>0</v>
      </c>
      <c r="AR283" s="136">
        <v>0</v>
      </c>
      <c r="AS283" s="136">
        <v>0</v>
      </c>
      <c r="AT283" s="136">
        <v>0</v>
      </c>
      <c r="AU283" s="136">
        <v>0</v>
      </c>
      <c r="AV283" s="136">
        <v>0</v>
      </c>
      <c r="AW283" s="136">
        <v>0</v>
      </c>
      <c r="AX283" s="136">
        <v>0</v>
      </c>
      <c r="AY283" s="136">
        <v>0</v>
      </c>
      <c r="AZ283" s="136">
        <v>0</v>
      </c>
      <c r="BA283" s="136">
        <v>0</v>
      </c>
      <c r="BB283" s="136">
        <v>0</v>
      </c>
      <c r="BC283" s="136">
        <v>0</v>
      </c>
      <c r="BD283" s="136">
        <v>0</v>
      </c>
      <c r="BE283" s="136">
        <v>0</v>
      </c>
      <c r="BF283" s="136">
        <v>0</v>
      </c>
      <c r="BG283" s="136">
        <v>0</v>
      </c>
      <c r="BH283" s="136">
        <v>0</v>
      </c>
      <c r="BI283" s="136">
        <v>0</v>
      </c>
      <c r="BJ283" s="136">
        <v>0</v>
      </c>
      <c r="BK283" s="136">
        <v>0</v>
      </c>
      <c r="BL283" s="136">
        <v>0</v>
      </c>
      <c r="BM283" s="136">
        <v>0</v>
      </c>
      <c r="BN283" s="136">
        <v>0</v>
      </c>
      <c r="BO283" s="136">
        <v>0</v>
      </c>
      <c r="BU283" s="136">
        <v>0</v>
      </c>
      <c r="BV283" s="136">
        <v>0</v>
      </c>
      <c r="BW283" s="136" t="e">
        <v>#REF!</v>
      </c>
    </row>
    <row r="284" spans="12:75" hidden="1" x14ac:dyDescent="0.3">
      <c r="L284" s="136">
        <v>0</v>
      </c>
      <c r="M284" s="136">
        <v>0</v>
      </c>
      <c r="N284" s="136">
        <v>0</v>
      </c>
      <c r="O284" s="136">
        <v>0</v>
      </c>
      <c r="P284" s="136">
        <v>0</v>
      </c>
      <c r="Q284" s="136">
        <v>0</v>
      </c>
      <c r="R284" s="136">
        <v>0</v>
      </c>
      <c r="S284" s="136">
        <v>0</v>
      </c>
      <c r="T284" s="136">
        <v>0</v>
      </c>
      <c r="U284" s="136">
        <v>0</v>
      </c>
      <c r="V284" s="136">
        <v>0</v>
      </c>
      <c r="W284" s="136">
        <v>0</v>
      </c>
      <c r="X284" s="136">
        <v>0</v>
      </c>
      <c r="Y284" s="136">
        <v>0</v>
      </c>
      <c r="Z284" s="136">
        <v>0</v>
      </c>
      <c r="AA284" s="136">
        <v>0</v>
      </c>
      <c r="AB284" s="136">
        <v>0</v>
      </c>
      <c r="AC284" s="136">
        <v>0</v>
      </c>
      <c r="AD284" s="136">
        <v>0</v>
      </c>
      <c r="AE284" s="136">
        <v>0</v>
      </c>
      <c r="AF284" s="136">
        <v>0</v>
      </c>
      <c r="AG284" s="136">
        <v>0</v>
      </c>
      <c r="AH284" s="136">
        <v>0</v>
      </c>
      <c r="AI284" s="136">
        <v>0</v>
      </c>
      <c r="AJ284" s="136">
        <v>0</v>
      </c>
      <c r="AK284" s="136">
        <v>0</v>
      </c>
      <c r="AL284" s="136">
        <v>0</v>
      </c>
      <c r="AM284" s="136">
        <v>0</v>
      </c>
      <c r="AN284" s="136">
        <v>0</v>
      </c>
      <c r="AO284" s="136">
        <v>0</v>
      </c>
      <c r="AP284" s="136">
        <v>0</v>
      </c>
      <c r="AQ284" s="136">
        <v>0</v>
      </c>
      <c r="AR284" s="136">
        <v>0</v>
      </c>
      <c r="AS284" s="136">
        <v>0</v>
      </c>
      <c r="AT284" s="136">
        <v>0</v>
      </c>
      <c r="AU284" s="136">
        <v>0</v>
      </c>
      <c r="AV284" s="136">
        <v>0</v>
      </c>
      <c r="AW284" s="136">
        <v>0</v>
      </c>
      <c r="AX284" s="136">
        <v>0</v>
      </c>
      <c r="AY284" s="136">
        <v>0</v>
      </c>
      <c r="AZ284" s="136">
        <v>0</v>
      </c>
      <c r="BA284" s="136">
        <v>0</v>
      </c>
      <c r="BB284" s="136">
        <v>0</v>
      </c>
      <c r="BC284" s="136">
        <v>0</v>
      </c>
      <c r="BD284" s="136">
        <v>0</v>
      </c>
      <c r="BE284" s="136">
        <v>0</v>
      </c>
      <c r="BF284" s="136">
        <v>0</v>
      </c>
      <c r="BG284" s="136">
        <v>0</v>
      </c>
      <c r="BH284" s="136">
        <v>0</v>
      </c>
      <c r="BI284" s="136">
        <v>0</v>
      </c>
      <c r="BJ284" s="136">
        <v>0</v>
      </c>
      <c r="BK284" s="136">
        <v>0</v>
      </c>
      <c r="BL284" s="136">
        <v>0</v>
      </c>
      <c r="BM284" s="136">
        <v>0</v>
      </c>
      <c r="BN284" s="136">
        <v>0</v>
      </c>
      <c r="BO284" s="136">
        <v>0</v>
      </c>
      <c r="BU284" s="136">
        <v>0</v>
      </c>
      <c r="BV284" s="136">
        <v>0</v>
      </c>
      <c r="BW284" s="136" t="e">
        <v>#REF!</v>
      </c>
    </row>
    <row r="285" spans="12:75" hidden="1" x14ac:dyDescent="0.3">
      <c r="L285" s="136">
        <v>0</v>
      </c>
      <c r="M285" s="136">
        <v>0</v>
      </c>
      <c r="N285" s="136">
        <v>0</v>
      </c>
      <c r="O285" s="136">
        <v>0</v>
      </c>
      <c r="P285" s="136">
        <v>0</v>
      </c>
      <c r="Q285" s="136">
        <v>0</v>
      </c>
      <c r="R285" s="136">
        <v>0</v>
      </c>
      <c r="S285" s="136">
        <v>0</v>
      </c>
      <c r="T285" s="136">
        <v>0</v>
      </c>
      <c r="U285" s="136">
        <v>0</v>
      </c>
      <c r="V285" s="136">
        <v>0</v>
      </c>
      <c r="W285" s="136">
        <v>0</v>
      </c>
      <c r="X285" s="136">
        <v>0</v>
      </c>
      <c r="Y285" s="136">
        <v>0</v>
      </c>
      <c r="Z285" s="136">
        <v>0</v>
      </c>
      <c r="AA285" s="136">
        <v>0</v>
      </c>
      <c r="AB285" s="136">
        <v>0</v>
      </c>
      <c r="AC285" s="136">
        <v>0</v>
      </c>
      <c r="AD285" s="136">
        <v>0</v>
      </c>
      <c r="AE285" s="136">
        <v>0</v>
      </c>
      <c r="AF285" s="136">
        <v>0</v>
      </c>
      <c r="AG285" s="136">
        <v>0</v>
      </c>
      <c r="AH285" s="136">
        <v>0</v>
      </c>
      <c r="AI285" s="136">
        <v>0</v>
      </c>
      <c r="AJ285" s="136">
        <v>0</v>
      </c>
      <c r="AK285" s="136">
        <v>0</v>
      </c>
      <c r="AL285" s="136">
        <v>0</v>
      </c>
      <c r="AM285" s="136">
        <v>0</v>
      </c>
      <c r="AN285" s="136">
        <v>0</v>
      </c>
      <c r="AO285" s="136">
        <v>0</v>
      </c>
      <c r="AP285" s="136">
        <v>0</v>
      </c>
      <c r="AQ285" s="136">
        <v>0</v>
      </c>
      <c r="AR285" s="136">
        <v>0</v>
      </c>
      <c r="AS285" s="136">
        <v>0</v>
      </c>
      <c r="AT285" s="136">
        <v>0</v>
      </c>
      <c r="AU285" s="136">
        <v>0</v>
      </c>
      <c r="AV285" s="136">
        <v>0</v>
      </c>
      <c r="AW285" s="136">
        <v>0</v>
      </c>
      <c r="AX285" s="136">
        <v>0</v>
      </c>
      <c r="AY285" s="136">
        <v>0</v>
      </c>
      <c r="AZ285" s="136">
        <v>0</v>
      </c>
      <c r="BA285" s="136">
        <v>0</v>
      </c>
      <c r="BB285" s="136">
        <v>0</v>
      </c>
      <c r="BC285" s="136">
        <v>0</v>
      </c>
      <c r="BD285" s="136">
        <v>0</v>
      </c>
      <c r="BE285" s="136">
        <v>0</v>
      </c>
      <c r="BF285" s="136">
        <v>0</v>
      </c>
      <c r="BG285" s="136">
        <v>0</v>
      </c>
      <c r="BH285" s="136">
        <v>0</v>
      </c>
      <c r="BI285" s="136">
        <v>0</v>
      </c>
      <c r="BJ285" s="136">
        <v>0</v>
      </c>
      <c r="BK285" s="136">
        <v>0</v>
      </c>
      <c r="BL285" s="136">
        <v>0</v>
      </c>
      <c r="BM285" s="136">
        <v>0</v>
      </c>
      <c r="BN285" s="136">
        <v>0</v>
      </c>
      <c r="BO285" s="136">
        <v>0</v>
      </c>
      <c r="BU285" s="136">
        <v>0</v>
      </c>
      <c r="BV285" s="136">
        <v>0</v>
      </c>
      <c r="BW285" s="136" t="e">
        <v>#REF!</v>
      </c>
    </row>
    <row r="286" spans="12:75" hidden="1" x14ac:dyDescent="0.3">
      <c r="L286" s="136">
        <v>0</v>
      </c>
      <c r="M286" s="136">
        <v>0</v>
      </c>
      <c r="N286" s="136">
        <v>0</v>
      </c>
      <c r="O286" s="136">
        <v>0</v>
      </c>
      <c r="P286" s="136">
        <v>0</v>
      </c>
      <c r="Q286" s="136">
        <v>0</v>
      </c>
      <c r="R286" s="136">
        <v>0</v>
      </c>
      <c r="S286" s="136">
        <v>0</v>
      </c>
      <c r="T286" s="136">
        <v>0</v>
      </c>
      <c r="U286" s="136">
        <v>0</v>
      </c>
      <c r="V286" s="136">
        <v>0</v>
      </c>
      <c r="W286" s="136">
        <v>0</v>
      </c>
      <c r="X286" s="136">
        <v>0</v>
      </c>
      <c r="Y286" s="136">
        <v>0</v>
      </c>
      <c r="Z286" s="136">
        <v>0</v>
      </c>
      <c r="AA286" s="136">
        <v>0</v>
      </c>
      <c r="AB286" s="136">
        <v>0</v>
      </c>
      <c r="AC286" s="136">
        <v>0</v>
      </c>
      <c r="AD286" s="136">
        <v>0</v>
      </c>
      <c r="AE286" s="136">
        <v>0</v>
      </c>
      <c r="AF286" s="136">
        <v>0</v>
      </c>
      <c r="AG286" s="136">
        <v>0</v>
      </c>
      <c r="AH286" s="136">
        <v>0</v>
      </c>
      <c r="AI286" s="136">
        <v>0</v>
      </c>
      <c r="AJ286" s="136">
        <v>0</v>
      </c>
      <c r="AK286" s="136">
        <v>0</v>
      </c>
      <c r="AL286" s="136">
        <v>0</v>
      </c>
      <c r="AM286" s="136">
        <v>0</v>
      </c>
      <c r="AN286" s="136">
        <v>0</v>
      </c>
      <c r="AO286" s="136">
        <v>0</v>
      </c>
      <c r="AP286" s="136">
        <v>0</v>
      </c>
      <c r="AQ286" s="136">
        <v>0</v>
      </c>
      <c r="AR286" s="136">
        <v>0</v>
      </c>
      <c r="AS286" s="136">
        <v>0</v>
      </c>
      <c r="AT286" s="136">
        <v>0</v>
      </c>
      <c r="AU286" s="136">
        <v>0</v>
      </c>
      <c r="AV286" s="136">
        <v>0</v>
      </c>
      <c r="AW286" s="136">
        <v>0</v>
      </c>
      <c r="AX286" s="136">
        <v>0</v>
      </c>
      <c r="AY286" s="136">
        <v>0</v>
      </c>
      <c r="AZ286" s="136">
        <v>0</v>
      </c>
      <c r="BA286" s="136">
        <v>0</v>
      </c>
      <c r="BB286" s="136">
        <v>0</v>
      </c>
      <c r="BC286" s="136">
        <v>0</v>
      </c>
      <c r="BD286" s="136">
        <v>0</v>
      </c>
      <c r="BE286" s="136">
        <v>0</v>
      </c>
      <c r="BF286" s="136">
        <v>0</v>
      </c>
      <c r="BG286" s="136">
        <v>0</v>
      </c>
      <c r="BH286" s="136">
        <v>0</v>
      </c>
      <c r="BI286" s="136">
        <v>0</v>
      </c>
      <c r="BJ286" s="136">
        <v>0</v>
      </c>
      <c r="BK286" s="136">
        <v>0</v>
      </c>
      <c r="BL286" s="136">
        <v>0</v>
      </c>
      <c r="BM286" s="136">
        <v>0</v>
      </c>
      <c r="BN286" s="136">
        <v>0</v>
      </c>
      <c r="BO286" s="136">
        <v>0</v>
      </c>
      <c r="BU286" s="136">
        <v>0</v>
      </c>
      <c r="BV286" s="136">
        <v>0</v>
      </c>
      <c r="BW286" s="136" t="e">
        <v>#REF!</v>
      </c>
    </row>
    <row r="287" spans="12:75" hidden="1" x14ac:dyDescent="0.3">
      <c r="L287" s="136">
        <v>0</v>
      </c>
      <c r="M287" s="136">
        <v>0</v>
      </c>
      <c r="N287" s="136">
        <v>0</v>
      </c>
      <c r="O287" s="136">
        <v>0</v>
      </c>
      <c r="P287" s="136">
        <v>0</v>
      </c>
      <c r="Q287" s="136">
        <v>0</v>
      </c>
      <c r="R287" s="136">
        <v>0</v>
      </c>
      <c r="S287" s="136">
        <v>0</v>
      </c>
      <c r="T287" s="136">
        <v>0</v>
      </c>
      <c r="U287" s="136">
        <v>0</v>
      </c>
      <c r="V287" s="136">
        <v>0</v>
      </c>
      <c r="W287" s="136">
        <v>0</v>
      </c>
      <c r="X287" s="136">
        <v>0</v>
      </c>
      <c r="Y287" s="136">
        <v>0</v>
      </c>
      <c r="Z287" s="136">
        <v>0</v>
      </c>
      <c r="AA287" s="136">
        <v>0</v>
      </c>
      <c r="AB287" s="136">
        <v>0</v>
      </c>
      <c r="AC287" s="136">
        <v>0</v>
      </c>
      <c r="AD287" s="136">
        <v>0</v>
      </c>
      <c r="AE287" s="136">
        <v>0</v>
      </c>
      <c r="AF287" s="136">
        <v>0</v>
      </c>
      <c r="AG287" s="136">
        <v>0</v>
      </c>
      <c r="AH287" s="136">
        <v>0</v>
      </c>
      <c r="AI287" s="136">
        <v>0</v>
      </c>
      <c r="AJ287" s="136">
        <v>0</v>
      </c>
      <c r="AK287" s="136">
        <v>0</v>
      </c>
      <c r="AL287" s="136">
        <v>0</v>
      </c>
      <c r="AM287" s="136">
        <v>0</v>
      </c>
      <c r="AN287" s="136">
        <v>0</v>
      </c>
      <c r="AO287" s="136">
        <v>0</v>
      </c>
      <c r="AP287" s="136">
        <v>0</v>
      </c>
      <c r="AQ287" s="136">
        <v>0</v>
      </c>
      <c r="AR287" s="136">
        <v>0</v>
      </c>
      <c r="AS287" s="136">
        <v>0</v>
      </c>
      <c r="AT287" s="136">
        <v>0</v>
      </c>
      <c r="AU287" s="136">
        <v>0</v>
      </c>
      <c r="AV287" s="136">
        <v>0</v>
      </c>
      <c r="AW287" s="136">
        <v>0</v>
      </c>
      <c r="AX287" s="136">
        <v>0</v>
      </c>
      <c r="AY287" s="136">
        <v>0</v>
      </c>
      <c r="AZ287" s="136">
        <v>0</v>
      </c>
      <c r="BA287" s="136">
        <v>0</v>
      </c>
      <c r="BB287" s="136">
        <v>0</v>
      </c>
      <c r="BC287" s="136">
        <v>0</v>
      </c>
      <c r="BD287" s="136">
        <v>0</v>
      </c>
      <c r="BE287" s="136">
        <v>0</v>
      </c>
      <c r="BF287" s="136">
        <v>0</v>
      </c>
      <c r="BG287" s="136">
        <v>0</v>
      </c>
      <c r="BH287" s="136">
        <v>0</v>
      </c>
      <c r="BI287" s="136">
        <v>0</v>
      </c>
      <c r="BJ287" s="136">
        <v>0</v>
      </c>
      <c r="BK287" s="136">
        <v>0</v>
      </c>
      <c r="BL287" s="136">
        <v>0</v>
      </c>
      <c r="BM287" s="136">
        <v>0</v>
      </c>
      <c r="BN287" s="136">
        <v>0</v>
      </c>
      <c r="BO287" s="136">
        <v>0</v>
      </c>
      <c r="BU287" s="136">
        <v>0</v>
      </c>
      <c r="BV287" s="136">
        <v>0</v>
      </c>
      <c r="BW287" s="136" t="e">
        <v>#REF!</v>
      </c>
    </row>
    <row r="288" spans="12:75" hidden="1" x14ac:dyDescent="0.3">
      <c r="L288" s="136">
        <v>0</v>
      </c>
      <c r="M288" s="136">
        <v>0</v>
      </c>
      <c r="N288" s="136">
        <v>0</v>
      </c>
      <c r="O288" s="136">
        <v>0</v>
      </c>
      <c r="P288" s="136">
        <v>0</v>
      </c>
      <c r="Q288" s="136">
        <v>0</v>
      </c>
      <c r="R288" s="136">
        <v>0</v>
      </c>
      <c r="S288" s="136">
        <v>0</v>
      </c>
      <c r="T288" s="136">
        <v>0</v>
      </c>
      <c r="U288" s="136">
        <v>0</v>
      </c>
      <c r="V288" s="136">
        <v>0</v>
      </c>
      <c r="W288" s="136">
        <v>0</v>
      </c>
      <c r="X288" s="136">
        <v>0</v>
      </c>
      <c r="Y288" s="136">
        <v>0</v>
      </c>
      <c r="Z288" s="136">
        <v>0</v>
      </c>
      <c r="AA288" s="136">
        <v>0</v>
      </c>
      <c r="AB288" s="136">
        <v>0</v>
      </c>
      <c r="AC288" s="136">
        <v>0</v>
      </c>
      <c r="AD288" s="136">
        <v>0</v>
      </c>
      <c r="AE288" s="136">
        <v>0</v>
      </c>
      <c r="AF288" s="136">
        <v>0</v>
      </c>
      <c r="AG288" s="136">
        <v>0</v>
      </c>
      <c r="AH288" s="136">
        <v>0</v>
      </c>
      <c r="AI288" s="136">
        <v>0</v>
      </c>
      <c r="AJ288" s="136">
        <v>0</v>
      </c>
      <c r="AK288" s="136">
        <v>0</v>
      </c>
      <c r="AL288" s="136">
        <v>0</v>
      </c>
      <c r="AM288" s="136">
        <v>0</v>
      </c>
      <c r="AN288" s="136">
        <v>0</v>
      </c>
      <c r="AO288" s="136">
        <v>0</v>
      </c>
      <c r="AP288" s="136">
        <v>0</v>
      </c>
      <c r="AQ288" s="136">
        <v>0</v>
      </c>
      <c r="AR288" s="136">
        <v>0</v>
      </c>
      <c r="AS288" s="136">
        <v>0</v>
      </c>
      <c r="AT288" s="136">
        <v>0</v>
      </c>
      <c r="AU288" s="136">
        <v>0</v>
      </c>
      <c r="AV288" s="136">
        <v>0</v>
      </c>
      <c r="AW288" s="136">
        <v>0</v>
      </c>
      <c r="AX288" s="136">
        <v>0</v>
      </c>
      <c r="AY288" s="136">
        <v>0</v>
      </c>
      <c r="AZ288" s="136">
        <v>0</v>
      </c>
      <c r="BA288" s="136">
        <v>0</v>
      </c>
      <c r="BB288" s="136">
        <v>0</v>
      </c>
      <c r="BC288" s="136">
        <v>0</v>
      </c>
      <c r="BD288" s="136">
        <v>0</v>
      </c>
      <c r="BE288" s="136">
        <v>0</v>
      </c>
      <c r="BF288" s="136">
        <v>0</v>
      </c>
      <c r="BG288" s="136">
        <v>0</v>
      </c>
      <c r="BH288" s="136">
        <v>0</v>
      </c>
      <c r="BI288" s="136">
        <v>0</v>
      </c>
      <c r="BJ288" s="136">
        <v>0</v>
      </c>
      <c r="BK288" s="136">
        <v>0</v>
      </c>
      <c r="BL288" s="136">
        <v>0</v>
      </c>
      <c r="BM288" s="136">
        <v>0</v>
      </c>
      <c r="BN288" s="136">
        <v>0</v>
      </c>
      <c r="BO288" s="136">
        <v>0</v>
      </c>
      <c r="BU288" s="136">
        <v>0</v>
      </c>
      <c r="BV288" s="136">
        <v>0</v>
      </c>
      <c r="BW288" s="136" t="e">
        <v>#REF!</v>
      </c>
    </row>
    <row r="289" spans="12:75" hidden="1" x14ac:dyDescent="0.3">
      <c r="L289" s="136">
        <v>0</v>
      </c>
      <c r="M289" s="136">
        <v>0</v>
      </c>
      <c r="N289" s="136">
        <v>0</v>
      </c>
      <c r="O289" s="136">
        <v>0</v>
      </c>
      <c r="P289" s="136">
        <v>0</v>
      </c>
      <c r="Q289" s="136">
        <v>0</v>
      </c>
      <c r="R289" s="136">
        <v>0</v>
      </c>
      <c r="S289" s="136">
        <v>0</v>
      </c>
      <c r="T289" s="136">
        <v>0</v>
      </c>
      <c r="U289" s="136">
        <v>0</v>
      </c>
      <c r="V289" s="136">
        <v>0</v>
      </c>
      <c r="W289" s="136">
        <v>0</v>
      </c>
      <c r="X289" s="136">
        <v>0</v>
      </c>
      <c r="Y289" s="136">
        <v>0</v>
      </c>
      <c r="Z289" s="136">
        <v>0</v>
      </c>
      <c r="AA289" s="136">
        <v>0</v>
      </c>
      <c r="AB289" s="136">
        <v>0</v>
      </c>
      <c r="AC289" s="136">
        <v>0</v>
      </c>
      <c r="AD289" s="136">
        <v>0</v>
      </c>
      <c r="AE289" s="136">
        <v>0</v>
      </c>
      <c r="AF289" s="136">
        <v>0</v>
      </c>
      <c r="AG289" s="136">
        <v>0</v>
      </c>
      <c r="AH289" s="136">
        <v>0</v>
      </c>
      <c r="AI289" s="136">
        <v>0</v>
      </c>
      <c r="AJ289" s="136">
        <v>0</v>
      </c>
      <c r="AK289" s="136">
        <v>0</v>
      </c>
      <c r="AL289" s="136">
        <v>0</v>
      </c>
      <c r="AM289" s="136">
        <v>0</v>
      </c>
      <c r="AN289" s="136">
        <v>0</v>
      </c>
      <c r="AO289" s="136">
        <v>0</v>
      </c>
      <c r="AP289" s="136">
        <v>0</v>
      </c>
      <c r="AQ289" s="136">
        <v>0</v>
      </c>
      <c r="AR289" s="136">
        <v>0</v>
      </c>
      <c r="AS289" s="136">
        <v>0</v>
      </c>
      <c r="AT289" s="136">
        <v>0</v>
      </c>
      <c r="AU289" s="136">
        <v>0</v>
      </c>
      <c r="AV289" s="136">
        <v>0</v>
      </c>
      <c r="AW289" s="136">
        <v>0</v>
      </c>
      <c r="AX289" s="136">
        <v>0</v>
      </c>
      <c r="AY289" s="136">
        <v>0</v>
      </c>
      <c r="AZ289" s="136">
        <v>0</v>
      </c>
      <c r="BA289" s="136">
        <v>0</v>
      </c>
      <c r="BB289" s="136">
        <v>0</v>
      </c>
      <c r="BC289" s="136">
        <v>0</v>
      </c>
      <c r="BD289" s="136">
        <v>0</v>
      </c>
      <c r="BE289" s="136">
        <v>0</v>
      </c>
      <c r="BF289" s="136">
        <v>0</v>
      </c>
      <c r="BG289" s="136">
        <v>0</v>
      </c>
      <c r="BH289" s="136">
        <v>0</v>
      </c>
      <c r="BI289" s="136">
        <v>0</v>
      </c>
      <c r="BJ289" s="136">
        <v>0</v>
      </c>
      <c r="BK289" s="136">
        <v>0</v>
      </c>
      <c r="BL289" s="136">
        <v>0</v>
      </c>
      <c r="BM289" s="136">
        <v>0</v>
      </c>
      <c r="BN289" s="136">
        <v>0</v>
      </c>
      <c r="BO289" s="136">
        <v>0</v>
      </c>
      <c r="BU289" s="136">
        <v>0</v>
      </c>
      <c r="BV289" s="136">
        <v>0</v>
      </c>
      <c r="BW289" s="136" t="e">
        <v>#REF!</v>
      </c>
    </row>
    <row r="290" spans="12:75" hidden="1" x14ac:dyDescent="0.3">
      <c r="L290" s="136">
        <v>0</v>
      </c>
      <c r="M290" s="136">
        <v>0</v>
      </c>
      <c r="N290" s="136">
        <v>0</v>
      </c>
      <c r="O290" s="136">
        <v>0</v>
      </c>
      <c r="P290" s="136">
        <v>0</v>
      </c>
      <c r="Q290" s="136">
        <v>0</v>
      </c>
      <c r="R290" s="136">
        <v>0</v>
      </c>
      <c r="S290" s="136">
        <v>0</v>
      </c>
      <c r="T290" s="136">
        <v>0</v>
      </c>
      <c r="U290" s="136">
        <v>0</v>
      </c>
      <c r="V290" s="136">
        <v>0</v>
      </c>
      <c r="W290" s="136">
        <v>0</v>
      </c>
      <c r="X290" s="136">
        <v>0</v>
      </c>
      <c r="Y290" s="136">
        <v>0</v>
      </c>
      <c r="Z290" s="136">
        <v>0</v>
      </c>
      <c r="AA290" s="136">
        <v>0</v>
      </c>
      <c r="AB290" s="136">
        <v>0</v>
      </c>
      <c r="AC290" s="136">
        <v>0</v>
      </c>
      <c r="AD290" s="136">
        <v>0</v>
      </c>
      <c r="AE290" s="136">
        <v>0</v>
      </c>
      <c r="AF290" s="136">
        <v>0</v>
      </c>
      <c r="AG290" s="136">
        <v>0</v>
      </c>
      <c r="AH290" s="136">
        <v>0</v>
      </c>
      <c r="AI290" s="136">
        <v>0</v>
      </c>
      <c r="AJ290" s="136">
        <v>0</v>
      </c>
      <c r="AK290" s="136">
        <v>0</v>
      </c>
      <c r="AL290" s="136">
        <v>0</v>
      </c>
      <c r="AM290" s="136">
        <v>0</v>
      </c>
      <c r="AN290" s="136">
        <v>0</v>
      </c>
      <c r="AO290" s="136">
        <v>0</v>
      </c>
      <c r="AP290" s="136">
        <v>0</v>
      </c>
      <c r="AQ290" s="136">
        <v>0</v>
      </c>
      <c r="AR290" s="136">
        <v>0</v>
      </c>
      <c r="AS290" s="136">
        <v>0</v>
      </c>
      <c r="AT290" s="136">
        <v>0</v>
      </c>
      <c r="AU290" s="136">
        <v>0</v>
      </c>
      <c r="AV290" s="136">
        <v>0</v>
      </c>
      <c r="AW290" s="136">
        <v>0</v>
      </c>
      <c r="AX290" s="136">
        <v>0</v>
      </c>
      <c r="AY290" s="136">
        <v>0</v>
      </c>
      <c r="AZ290" s="136">
        <v>0</v>
      </c>
      <c r="BA290" s="136">
        <v>0</v>
      </c>
      <c r="BB290" s="136">
        <v>0</v>
      </c>
      <c r="BC290" s="136">
        <v>0</v>
      </c>
      <c r="BD290" s="136">
        <v>0</v>
      </c>
      <c r="BE290" s="136">
        <v>0</v>
      </c>
      <c r="BF290" s="136">
        <v>0</v>
      </c>
      <c r="BG290" s="136">
        <v>0</v>
      </c>
      <c r="BH290" s="136">
        <v>0</v>
      </c>
      <c r="BI290" s="136">
        <v>0</v>
      </c>
      <c r="BJ290" s="136">
        <v>0</v>
      </c>
      <c r="BK290" s="136">
        <v>0</v>
      </c>
      <c r="BL290" s="136">
        <v>0</v>
      </c>
      <c r="BM290" s="136">
        <v>0</v>
      </c>
      <c r="BN290" s="136">
        <v>0</v>
      </c>
      <c r="BO290" s="136">
        <v>0</v>
      </c>
      <c r="BU290" s="136">
        <v>0</v>
      </c>
      <c r="BV290" s="136">
        <v>0</v>
      </c>
      <c r="BW290" s="136" t="e">
        <v>#REF!</v>
      </c>
    </row>
    <row r="291" spans="12:75" hidden="1" x14ac:dyDescent="0.3">
      <c r="L291" s="136">
        <v>0</v>
      </c>
      <c r="M291" s="136">
        <v>0</v>
      </c>
      <c r="N291" s="136">
        <v>0</v>
      </c>
      <c r="O291" s="136">
        <v>0</v>
      </c>
      <c r="P291" s="136">
        <v>0</v>
      </c>
      <c r="Q291" s="136">
        <v>0</v>
      </c>
      <c r="R291" s="136">
        <v>0</v>
      </c>
      <c r="S291" s="136">
        <v>0</v>
      </c>
      <c r="T291" s="136">
        <v>0</v>
      </c>
      <c r="U291" s="136">
        <v>0</v>
      </c>
      <c r="V291" s="136">
        <v>0</v>
      </c>
      <c r="W291" s="136">
        <v>0</v>
      </c>
      <c r="X291" s="136">
        <v>0</v>
      </c>
      <c r="Y291" s="136">
        <v>0</v>
      </c>
      <c r="Z291" s="136">
        <v>0</v>
      </c>
      <c r="AA291" s="136">
        <v>0</v>
      </c>
      <c r="AB291" s="136">
        <v>0</v>
      </c>
      <c r="AC291" s="136">
        <v>0</v>
      </c>
      <c r="AD291" s="136">
        <v>0</v>
      </c>
      <c r="AE291" s="136">
        <v>0</v>
      </c>
      <c r="AF291" s="136">
        <v>0</v>
      </c>
      <c r="AG291" s="136">
        <v>0</v>
      </c>
      <c r="AH291" s="136">
        <v>0</v>
      </c>
      <c r="AI291" s="136">
        <v>0</v>
      </c>
      <c r="AJ291" s="136">
        <v>0</v>
      </c>
      <c r="AK291" s="136">
        <v>0</v>
      </c>
      <c r="AL291" s="136">
        <v>0</v>
      </c>
      <c r="AM291" s="136">
        <v>0</v>
      </c>
      <c r="AN291" s="136">
        <v>0</v>
      </c>
      <c r="AO291" s="136">
        <v>0</v>
      </c>
      <c r="AP291" s="136">
        <v>0</v>
      </c>
      <c r="AQ291" s="136">
        <v>0</v>
      </c>
      <c r="AR291" s="136">
        <v>0</v>
      </c>
      <c r="AS291" s="136">
        <v>0</v>
      </c>
      <c r="AT291" s="136">
        <v>0</v>
      </c>
      <c r="AU291" s="136">
        <v>0</v>
      </c>
      <c r="AV291" s="136">
        <v>0</v>
      </c>
      <c r="AW291" s="136">
        <v>0</v>
      </c>
      <c r="AX291" s="136">
        <v>0</v>
      </c>
      <c r="AY291" s="136">
        <v>0</v>
      </c>
      <c r="AZ291" s="136">
        <v>0</v>
      </c>
      <c r="BA291" s="136">
        <v>0</v>
      </c>
      <c r="BB291" s="136">
        <v>0</v>
      </c>
      <c r="BC291" s="136">
        <v>0</v>
      </c>
      <c r="BD291" s="136">
        <v>0</v>
      </c>
      <c r="BE291" s="136">
        <v>0</v>
      </c>
      <c r="BF291" s="136">
        <v>0</v>
      </c>
      <c r="BG291" s="136">
        <v>0</v>
      </c>
      <c r="BH291" s="136">
        <v>0</v>
      </c>
      <c r="BI291" s="136">
        <v>0</v>
      </c>
      <c r="BJ291" s="136">
        <v>0</v>
      </c>
      <c r="BK291" s="136">
        <v>0</v>
      </c>
      <c r="BL291" s="136">
        <v>0</v>
      </c>
      <c r="BM291" s="136">
        <v>0</v>
      </c>
      <c r="BN291" s="136">
        <v>0</v>
      </c>
      <c r="BO291" s="136">
        <v>0</v>
      </c>
      <c r="BU291" s="136">
        <v>0</v>
      </c>
      <c r="BV291" s="136">
        <v>0</v>
      </c>
      <c r="BW291" s="136" t="e">
        <v>#REF!</v>
      </c>
    </row>
    <row r="292" spans="12:75" hidden="1" x14ac:dyDescent="0.3">
      <c r="L292" s="136">
        <v>0</v>
      </c>
      <c r="M292" s="136">
        <v>0</v>
      </c>
      <c r="N292" s="136">
        <v>0</v>
      </c>
      <c r="O292" s="136">
        <v>0</v>
      </c>
      <c r="P292" s="136">
        <v>0</v>
      </c>
      <c r="Q292" s="136">
        <v>0</v>
      </c>
      <c r="R292" s="136">
        <v>0</v>
      </c>
      <c r="S292" s="136">
        <v>0</v>
      </c>
      <c r="T292" s="136">
        <v>0</v>
      </c>
      <c r="U292" s="136">
        <v>0</v>
      </c>
      <c r="V292" s="136">
        <v>0</v>
      </c>
      <c r="W292" s="136">
        <v>0</v>
      </c>
      <c r="X292" s="136">
        <v>0</v>
      </c>
      <c r="Y292" s="136">
        <v>0</v>
      </c>
      <c r="Z292" s="136">
        <v>0</v>
      </c>
      <c r="AA292" s="136">
        <v>0</v>
      </c>
      <c r="AB292" s="136">
        <v>0</v>
      </c>
      <c r="AC292" s="136">
        <v>0</v>
      </c>
      <c r="AD292" s="136">
        <v>0</v>
      </c>
      <c r="AE292" s="136">
        <v>0</v>
      </c>
      <c r="AF292" s="136">
        <v>0</v>
      </c>
      <c r="AG292" s="136">
        <v>0</v>
      </c>
      <c r="AH292" s="136">
        <v>0</v>
      </c>
      <c r="AI292" s="136">
        <v>0</v>
      </c>
      <c r="AJ292" s="136">
        <v>0</v>
      </c>
      <c r="AK292" s="136">
        <v>0</v>
      </c>
      <c r="AL292" s="136">
        <v>0</v>
      </c>
      <c r="AM292" s="136">
        <v>0</v>
      </c>
      <c r="AN292" s="136">
        <v>0</v>
      </c>
      <c r="AO292" s="136">
        <v>0</v>
      </c>
      <c r="AP292" s="136">
        <v>0</v>
      </c>
      <c r="AQ292" s="136">
        <v>0</v>
      </c>
      <c r="AR292" s="136">
        <v>0</v>
      </c>
      <c r="AS292" s="136">
        <v>0</v>
      </c>
      <c r="AT292" s="136">
        <v>0</v>
      </c>
      <c r="AU292" s="136">
        <v>0</v>
      </c>
      <c r="AV292" s="136">
        <v>0</v>
      </c>
      <c r="AW292" s="136">
        <v>0</v>
      </c>
      <c r="AX292" s="136">
        <v>0</v>
      </c>
      <c r="AY292" s="136">
        <v>0</v>
      </c>
      <c r="AZ292" s="136">
        <v>0</v>
      </c>
      <c r="BA292" s="136">
        <v>0</v>
      </c>
      <c r="BB292" s="136">
        <v>0</v>
      </c>
      <c r="BC292" s="136">
        <v>0</v>
      </c>
      <c r="BD292" s="136">
        <v>0</v>
      </c>
      <c r="BE292" s="136">
        <v>0</v>
      </c>
      <c r="BF292" s="136">
        <v>0</v>
      </c>
      <c r="BG292" s="136">
        <v>0</v>
      </c>
      <c r="BH292" s="136">
        <v>0</v>
      </c>
      <c r="BI292" s="136">
        <v>0</v>
      </c>
      <c r="BJ292" s="136">
        <v>0</v>
      </c>
      <c r="BK292" s="136">
        <v>0</v>
      </c>
      <c r="BL292" s="136">
        <v>0</v>
      </c>
      <c r="BM292" s="136">
        <v>0</v>
      </c>
      <c r="BN292" s="136">
        <v>0</v>
      </c>
      <c r="BO292" s="136">
        <v>0</v>
      </c>
      <c r="BU292" s="136">
        <v>0</v>
      </c>
      <c r="BV292" s="136">
        <v>0</v>
      </c>
      <c r="BW292" s="136" t="e">
        <v>#REF!</v>
      </c>
    </row>
    <row r="293" spans="12:75" hidden="1" x14ac:dyDescent="0.3">
      <c r="L293" s="136">
        <v>0</v>
      </c>
      <c r="M293" s="136">
        <v>0</v>
      </c>
      <c r="N293" s="136">
        <v>0</v>
      </c>
      <c r="O293" s="136">
        <v>0</v>
      </c>
      <c r="P293" s="136">
        <v>0</v>
      </c>
      <c r="Q293" s="136">
        <v>0</v>
      </c>
      <c r="R293" s="136">
        <v>0</v>
      </c>
      <c r="S293" s="136">
        <v>0</v>
      </c>
      <c r="T293" s="136">
        <v>0</v>
      </c>
      <c r="U293" s="136">
        <v>0</v>
      </c>
      <c r="V293" s="136">
        <v>0</v>
      </c>
      <c r="W293" s="136">
        <v>0</v>
      </c>
      <c r="X293" s="136">
        <v>0</v>
      </c>
      <c r="Y293" s="136">
        <v>0</v>
      </c>
      <c r="Z293" s="136">
        <v>0</v>
      </c>
      <c r="AA293" s="136">
        <v>0</v>
      </c>
      <c r="AB293" s="136">
        <v>0</v>
      </c>
      <c r="AC293" s="136">
        <v>0</v>
      </c>
      <c r="AD293" s="136">
        <v>0</v>
      </c>
      <c r="AE293" s="136">
        <v>0</v>
      </c>
      <c r="AF293" s="136">
        <v>0</v>
      </c>
      <c r="AG293" s="136">
        <v>0</v>
      </c>
      <c r="AH293" s="136">
        <v>0</v>
      </c>
      <c r="AI293" s="136">
        <v>0</v>
      </c>
      <c r="AJ293" s="136">
        <v>0</v>
      </c>
      <c r="AK293" s="136">
        <v>0</v>
      </c>
      <c r="AL293" s="136">
        <v>0</v>
      </c>
      <c r="AM293" s="136">
        <v>0</v>
      </c>
      <c r="AN293" s="136">
        <v>0</v>
      </c>
      <c r="AO293" s="136">
        <v>0</v>
      </c>
      <c r="AP293" s="136">
        <v>0</v>
      </c>
      <c r="AQ293" s="136">
        <v>0</v>
      </c>
      <c r="AR293" s="136">
        <v>0</v>
      </c>
      <c r="AS293" s="136">
        <v>0</v>
      </c>
      <c r="AT293" s="136">
        <v>0</v>
      </c>
      <c r="AU293" s="136">
        <v>0</v>
      </c>
      <c r="AV293" s="136">
        <v>0</v>
      </c>
      <c r="AW293" s="136">
        <v>0</v>
      </c>
      <c r="AX293" s="136">
        <v>0</v>
      </c>
      <c r="AY293" s="136">
        <v>0</v>
      </c>
      <c r="AZ293" s="136">
        <v>0</v>
      </c>
      <c r="BA293" s="136">
        <v>0</v>
      </c>
      <c r="BB293" s="136">
        <v>0</v>
      </c>
      <c r="BC293" s="136">
        <v>0</v>
      </c>
      <c r="BD293" s="136">
        <v>0</v>
      </c>
      <c r="BE293" s="136">
        <v>0</v>
      </c>
      <c r="BF293" s="136">
        <v>0</v>
      </c>
      <c r="BG293" s="136">
        <v>0</v>
      </c>
      <c r="BH293" s="136">
        <v>0</v>
      </c>
      <c r="BI293" s="136">
        <v>0</v>
      </c>
      <c r="BJ293" s="136">
        <v>0</v>
      </c>
      <c r="BK293" s="136">
        <v>0</v>
      </c>
      <c r="BL293" s="136">
        <v>0</v>
      </c>
      <c r="BM293" s="136">
        <v>0</v>
      </c>
      <c r="BN293" s="136">
        <v>0</v>
      </c>
      <c r="BO293" s="136">
        <v>0</v>
      </c>
      <c r="BU293" s="136">
        <v>0</v>
      </c>
      <c r="BV293" s="136">
        <v>0</v>
      </c>
      <c r="BW293" s="136" t="e">
        <v>#REF!</v>
      </c>
    </row>
    <row r="294" spans="12:75" hidden="1" x14ac:dyDescent="0.3">
      <c r="L294" s="136">
        <v>0</v>
      </c>
      <c r="M294" s="136">
        <v>0</v>
      </c>
      <c r="N294" s="136">
        <v>0</v>
      </c>
      <c r="O294" s="136">
        <v>0</v>
      </c>
      <c r="P294" s="136">
        <v>0</v>
      </c>
      <c r="Q294" s="136">
        <v>0</v>
      </c>
      <c r="R294" s="136">
        <v>0</v>
      </c>
      <c r="S294" s="136">
        <v>0</v>
      </c>
      <c r="T294" s="136">
        <v>0</v>
      </c>
      <c r="U294" s="136">
        <v>0</v>
      </c>
      <c r="V294" s="136">
        <v>0</v>
      </c>
      <c r="W294" s="136">
        <v>0</v>
      </c>
      <c r="X294" s="136">
        <v>0</v>
      </c>
      <c r="Y294" s="136">
        <v>0</v>
      </c>
      <c r="Z294" s="136">
        <v>0</v>
      </c>
      <c r="AA294" s="136">
        <v>0</v>
      </c>
      <c r="AB294" s="136">
        <v>0</v>
      </c>
      <c r="AC294" s="136">
        <v>0</v>
      </c>
      <c r="AD294" s="136">
        <v>0</v>
      </c>
      <c r="AE294" s="136">
        <v>0</v>
      </c>
      <c r="AF294" s="136">
        <v>0</v>
      </c>
      <c r="AG294" s="136">
        <v>0</v>
      </c>
      <c r="AH294" s="136">
        <v>0</v>
      </c>
      <c r="AI294" s="136">
        <v>0</v>
      </c>
      <c r="AJ294" s="136">
        <v>0</v>
      </c>
      <c r="AK294" s="136">
        <v>0</v>
      </c>
      <c r="AL294" s="136">
        <v>0</v>
      </c>
      <c r="AM294" s="136">
        <v>0</v>
      </c>
      <c r="AN294" s="136">
        <v>0</v>
      </c>
      <c r="AO294" s="136">
        <v>0</v>
      </c>
      <c r="AP294" s="136">
        <v>0</v>
      </c>
      <c r="AQ294" s="136">
        <v>0</v>
      </c>
      <c r="AR294" s="136">
        <v>0</v>
      </c>
      <c r="AS294" s="136">
        <v>0</v>
      </c>
      <c r="AT294" s="136">
        <v>0</v>
      </c>
      <c r="AU294" s="136">
        <v>0</v>
      </c>
      <c r="AV294" s="136">
        <v>0</v>
      </c>
      <c r="AW294" s="136">
        <v>0</v>
      </c>
      <c r="AX294" s="136">
        <v>0</v>
      </c>
      <c r="AY294" s="136">
        <v>0</v>
      </c>
      <c r="AZ294" s="136">
        <v>0</v>
      </c>
      <c r="BA294" s="136">
        <v>0</v>
      </c>
      <c r="BB294" s="136">
        <v>0</v>
      </c>
      <c r="BC294" s="136">
        <v>0</v>
      </c>
      <c r="BD294" s="136">
        <v>0</v>
      </c>
      <c r="BE294" s="136">
        <v>0</v>
      </c>
      <c r="BF294" s="136">
        <v>0</v>
      </c>
      <c r="BG294" s="136">
        <v>0</v>
      </c>
      <c r="BH294" s="136">
        <v>0</v>
      </c>
      <c r="BI294" s="136">
        <v>0</v>
      </c>
      <c r="BJ294" s="136">
        <v>0</v>
      </c>
      <c r="BK294" s="136">
        <v>0</v>
      </c>
      <c r="BL294" s="136">
        <v>0</v>
      </c>
      <c r="BM294" s="136">
        <v>0</v>
      </c>
      <c r="BN294" s="136">
        <v>0</v>
      </c>
      <c r="BO294" s="136">
        <v>0</v>
      </c>
      <c r="BU294" s="136">
        <v>0</v>
      </c>
      <c r="BV294" s="136">
        <v>0</v>
      </c>
      <c r="BW294" s="136" t="e">
        <v>#REF!</v>
      </c>
    </row>
    <row r="295" spans="12:75" hidden="1" x14ac:dyDescent="0.3">
      <c r="L295" s="136">
        <v>0</v>
      </c>
      <c r="M295" s="136">
        <v>0</v>
      </c>
      <c r="N295" s="136">
        <v>0</v>
      </c>
      <c r="O295" s="136">
        <v>0</v>
      </c>
      <c r="P295" s="136">
        <v>0</v>
      </c>
      <c r="Q295" s="136">
        <v>0</v>
      </c>
      <c r="R295" s="136">
        <v>0</v>
      </c>
      <c r="S295" s="136">
        <v>0</v>
      </c>
      <c r="T295" s="136">
        <v>0</v>
      </c>
      <c r="U295" s="136">
        <v>0</v>
      </c>
      <c r="V295" s="136">
        <v>0</v>
      </c>
      <c r="W295" s="136">
        <v>0</v>
      </c>
      <c r="X295" s="136">
        <v>0</v>
      </c>
      <c r="Y295" s="136">
        <v>0</v>
      </c>
      <c r="Z295" s="136">
        <v>0</v>
      </c>
      <c r="AA295" s="136">
        <v>0</v>
      </c>
      <c r="AB295" s="136">
        <v>0</v>
      </c>
      <c r="AC295" s="136">
        <v>0</v>
      </c>
      <c r="AD295" s="136">
        <v>0</v>
      </c>
      <c r="AE295" s="136">
        <v>0</v>
      </c>
      <c r="AF295" s="136">
        <v>0</v>
      </c>
      <c r="AG295" s="136">
        <v>0</v>
      </c>
      <c r="AH295" s="136">
        <v>0</v>
      </c>
      <c r="AI295" s="136">
        <v>0</v>
      </c>
      <c r="AJ295" s="136">
        <v>0</v>
      </c>
      <c r="AK295" s="136">
        <v>0</v>
      </c>
      <c r="AL295" s="136">
        <v>0</v>
      </c>
      <c r="AM295" s="136">
        <v>0</v>
      </c>
      <c r="AN295" s="136">
        <v>0</v>
      </c>
      <c r="AO295" s="136">
        <v>0</v>
      </c>
      <c r="AP295" s="136">
        <v>0</v>
      </c>
      <c r="AQ295" s="136">
        <v>0</v>
      </c>
      <c r="AR295" s="136">
        <v>0</v>
      </c>
      <c r="AS295" s="136">
        <v>0</v>
      </c>
      <c r="AT295" s="136">
        <v>0</v>
      </c>
      <c r="AU295" s="136">
        <v>0</v>
      </c>
      <c r="AV295" s="136">
        <v>0</v>
      </c>
      <c r="AW295" s="136">
        <v>0</v>
      </c>
      <c r="AX295" s="136">
        <v>0</v>
      </c>
      <c r="AY295" s="136">
        <v>0</v>
      </c>
      <c r="AZ295" s="136">
        <v>0</v>
      </c>
      <c r="BA295" s="136">
        <v>0</v>
      </c>
      <c r="BB295" s="136">
        <v>0</v>
      </c>
      <c r="BC295" s="136">
        <v>0</v>
      </c>
      <c r="BD295" s="136">
        <v>0</v>
      </c>
      <c r="BE295" s="136">
        <v>0</v>
      </c>
      <c r="BF295" s="136">
        <v>0</v>
      </c>
      <c r="BG295" s="136">
        <v>0</v>
      </c>
      <c r="BH295" s="136">
        <v>0</v>
      </c>
      <c r="BI295" s="136">
        <v>0</v>
      </c>
      <c r="BJ295" s="136">
        <v>0</v>
      </c>
      <c r="BK295" s="136">
        <v>0</v>
      </c>
      <c r="BL295" s="136">
        <v>0</v>
      </c>
      <c r="BM295" s="136">
        <v>0</v>
      </c>
      <c r="BN295" s="136">
        <v>0</v>
      </c>
      <c r="BO295" s="136">
        <v>0</v>
      </c>
      <c r="BU295" s="136">
        <v>0</v>
      </c>
      <c r="BV295" s="136">
        <v>0</v>
      </c>
      <c r="BW295" s="136" t="e">
        <v>#REF!</v>
      </c>
    </row>
    <row r="296" spans="12:75" hidden="1" x14ac:dyDescent="0.3">
      <c r="L296" s="136">
        <v>0</v>
      </c>
      <c r="M296" s="136">
        <v>0</v>
      </c>
      <c r="N296" s="136">
        <v>0</v>
      </c>
      <c r="O296" s="136">
        <v>0</v>
      </c>
      <c r="P296" s="136">
        <v>0</v>
      </c>
      <c r="Q296" s="136">
        <v>0</v>
      </c>
      <c r="R296" s="136">
        <v>0</v>
      </c>
      <c r="S296" s="136">
        <v>0</v>
      </c>
      <c r="T296" s="136">
        <v>0</v>
      </c>
      <c r="U296" s="136">
        <v>0</v>
      </c>
      <c r="V296" s="136">
        <v>0</v>
      </c>
      <c r="W296" s="136">
        <v>0</v>
      </c>
      <c r="X296" s="136">
        <v>0</v>
      </c>
      <c r="Y296" s="136">
        <v>0</v>
      </c>
      <c r="Z296" s="136">
        <v>0</v>
      </c>
      <c r="AA296" s="136">
        <v>0</v>
      </c>
      <c r="AB296" s="136">
        <v>0</v>
      </c>
      <c r="AC296" s="136">
        <v>0</v>
      </c>
      <c r="AD296" s="136">
        <v>0</v>
      </c>
      <c r="AE296" s="136">
        <v>0</v>
      </c>
      <c r="AF296" s="136">
        <v>0</v>
      </c>
      <c r="AG296" s="136">
        <v>0</v>
      </c>
      <c r="AH296" s="136">
        <v>0</v>
      </c>
      <c r="AI296" s="136">
        <v>0</v>
      </c>
      <c r="AJ296" s="136">
        <v>0</v>
      </c>
      <c r="AK296" s="136">
        <v>0</v>
      </c>
      <c r="AL296" s="136">
        <v>0</v>
      </c>
      <c r="AM296" s="136">
        <v>0</v>
      </c>
      <c r="AN296" s="136">
        <v>0</v>
      </c>
      <c r="AO296" s="136">
        <v>0</v>
      </c>
      <c r="AP296" s="136">
        <v>0</v>
      </c>
      <c r="AQ296" s="136">
        <v>0</v>
      </c>
      <c r="AR296" s="136">
        <v>0</v>
      </c>
      <c r="AS296" s="136">
        <v>0</v>
      </c>
      <c r="AT296" s="136">
        <v>0</v>
      </c>
      <c r="AU296" s="136">
        <v>0</v>
      </c>
      <c r="AV296" s="136">
        <v>0</v>
      </c>
      <c r="AW296" s="136">
        <v>0</v>
      </c>
      <c r="AX296" s="136">
        <v>0</v>
      </c>
      <c r="AY296" s="136">
        <v>0</v>
      </c>
      <c r="AZ296" s="136">
        <v>0</v>
      </c>
      <c r="BA296" s="136">
        <v>0</v>
      </c>
      <c r="BB296" s="136">
        <v>0</v>
      </c>
      <c r="BC296" s="136">
        <v>0</v>
      </c>
      <c r="BD296" s="136">
        <v>0</v>
      </c>
      <c r="BE296" s="136">
        <v>0</v>
      </c>
      <c r="BF296" s="136">
        <v>0</v>
      </c>
      <c r="BG296" s="136">
        <v>0</v>
      </c>
      <c r="BH296" s="136">
        <v>0</v>
      </c>
      <c r="BI296" s="136">
        <v>0</v>
      </c>
      <c r="BJ296" s="136">
        <v>0</v>
      </c>
      <c r="BK296" s="136">
        <v>0</v>
      </c>
      <c r="BL296" s="136">
        <v>0</v>
      </c>
      <c r="BM296" s="136">
        <v>0</v>
      </c>
      <c r="BN296" s="136">
        <v>0</v>
      </c>
      <c r="BO296" s="136">
        <v>0</v>
      </c>
      <c r="BU296" s="136">
        <v>0</v>
      </c>
      <c r="BV296" s="136">
        <v>0</v>
      </c>
      <c r="BW296" s="136" t="e">
        <v>#REF!</v>
      </c>
    </row>
    <row r="297" spans="12:75" hidden="1" x14ac:dyDescent="0.3">
      <c r="L297" s="136">
        <v>0</v>
      </c>
      <c r="M297" s="136">
        <v>0</v>
      </c>
      <c r="N297" s="136">
        <v>0</v>
      </c>
      <c r="O297" s="136">
        <v>0</v>
      </c>
      <c r="P297" s="136">
        <v>0</v>
      </c>
      <c r="Q297" s="136">
        <v>0</v>
      </c>
      <c r="R297" s="136">
        <v>0</v>
      </c>
      <c r="S297" s="136">
        <v>0</v>
      </c>
      <c r="T297" s="136">
        <v>0</v>
      </c>
      <c r="U297" s="136">
        <v>0</v>
      </c>
      <c r="V297" s="136">
        <v>0</v>
      </c>
      <c r="W297" s="136">
        <v>0</v>
      </c>
      <c r="X297" s="136">
        <v>0</v>
      </c>
      <c r="Y297" s="136">
        <v>0</v>
      </c>
      <c r="Z297" s="136">
        <v>0</v>
      </c>
      <c r="AA297" s="136">
        <v>0</v>
      </c>
      <c r="AB297" s="136">
        <v>0</v>
      </c>
      <c r="AC297" s="136">
        <v>0</v>
      </c>
      <c r="AD297" s="136">
        <v>0</v>
      </c>
      <c r="AE297" s="136">
        <v>0</v>
      </c>
      <c r="AF297" s="136">
        <v>0</v>
      </c>
      <c r="AG297" s="136">
        <v>0</v>
      </c>
      <c r="AH297" s="136">
        <v>0</v>
      </c>
      <c r="AI297" s="136">
        <v>0</v>
      </c>
      <c r="AJ297" s="136">
        <v>0</v>
      </c>
      <c r="AK297" s="136">
        <v>0</v>
      </c>
      <c r="AL297" s="136">
        <v>0</v>
      </c>
      <c r="AM297" s="136">
        <v>0</v>
      </c>
      <c r="AN297" s="136">
        <v>0</v>
      </c>
      <c r="AO297" s="136">
        <v>0</v>
      </c>
      <c r="AP297" s="136">
        <v>0</v>
      </c>
      <c r="AQ297" s="136">
        <v>0</v>
      </c>
      <c r="AR297" s="136">
        <v>0</v>
      </c>
      <c r="AS297" s="136">
        <v>0</v>
      </c>
      <c r="AT297" s="136">
        <v>0</v>
      </c>
      <c r="AU297" s="136">
        <v>0</v>
      </c>
      <c r="AV297" s="136">
        <v>0</v>
      </c>
      <c r="AW297" s="136">
        <v>0</v>
      </c>
      <c r="AX297" s="136">
        <v>0</v>
      </c>
      <c r="AY297" s="136">
        <v>0</v>
      </c>
      <c r="AZ297" s="136">
        <v>0</v>
      </c>
      <c r="BA297" s="136">
        <v>0</v>
      </c>
      <c r="BB297" s="136">
        <v>0</v>
      </c>
      <c r="BC297" s="136">
        <v>0</v>
      </c>
      <c r="BD297" s="136">
        <v>0</v>
      </c>
      <c r="BE297" s="136">
        <v>0</v>
      </c>
      <c r="BF297" s="136">
        <v>0</v>
      </c>
      <c r="BG297" s="136">
        <v>0</v>
      </c>
      <c r="BH297" s="136">
        <v>0</v>
      </c>
      <c r="BI297" s="136">
        <v>0</v>
      </c>
      <c r="BJ297" s="136">
        <v>0</v>
      </c>
      <c r="BK297" s="136">
        <v>0</v>
      </c>
      <c r="BL297" s="136">
        <v>0</v>
      </c>
      <c r="BM297" s="136">
        <v>0</v>
      </c>
      <c r="BN297" s="136">
        <v>0</v>
      </c>
      <c r="BO297" s="136">
        <v>0</v>
      </c>
      <c r="BU297" s="136">
        <v>0</v>
      </c>
      <c r="BV297" s="136">
        <v>0</v>
      </c>
      <c r="BW297" s="136" t="e">
        <v>#REF!</v>
      </c>
    </row>
    <row r="298" spans="12:75" hidden="1" x14ac:dyDescent="0.3">
      <c r="L298" s="136">
        <v>0</v>
      </c>
      <c r="M298" s="136">
        <v>0</v>
      </c>
      <c r="N298" s="136">
        <v>0</v>
      </c>
      <c r="O298" s="136">
        <v>0</v>
      </c>
      <c r="P298" s="136">
        <v>0</v>
      </c>
      <c r="Q298" s="136">
        <v>0</v>
      </c>
      <c r="R298" s="136">
        <v>0</v>
      </c>
      <c r="S298" s="136">
        <v>0</v>
      </c>
      <c r="T298" s="136">
        <v>0</v>
      </c>
      <c r="U298" s="136">
        <v>0</v>
      </c>
      <c r="V298" s="136">
        <v>0</v>
      </c>
      <c r="W298" s="136">
        <v>0</v>
      </c>
      <c r="X298" s="136">
        <v>0</v>
      </c>
      <c r="Y298" s="136">
        <v>0</v>
      </c>
      <c r="Z298" s="136">
        <v>0</v>
      </c>
      <c r="AA298" s="136">
        <v>0</v>
      </c>
      <c r="AB298" s="136">
        <v>0</v>
      </c>
      <c r="AC298" s="136">
        <v>0</v>
      </c>
      <c r="AD298" s="136">
        <v>0</v>
      </c>
      <c r="AE298" s="136">
        <v>0</v>
      </c>
      <c r="AF298" s="136">
        <v>0</v>
      </c>
      <c r="AG298" s="136">
        <v>0</v>
      </c>
      <c r="AH298" s="136">
        <v>0</v>
      </c>
      <c r="AI298" s="136">
        <v>0</v>
      </c>
      <c r="AJ298" s="136">
        <v>0</v>
      </c>
      <c r="AK298" s="136">
        <v>0</v>
      </c>
      <c r="AL298" s="136">
        <v>0</v>
      </c>
      <c r="AM298" s="136">
        <v>0</v>
      </c>
      <c r="AN298" s="136">
        <v>0</v>
      </c>
      <c r="AO298" s="136">
        <v>0</v>
      </c>
      <c r="AP298" s="136">
        <v>0</v>
      </c>
      <c r="AQ298" s="136">
        <v>0</v>
      </c>
      <c r="AR298" s="136">
        <v>0</v>
      </c>
      <c r="AS298" s="136">
        <v>0</v>
      </c>
      <c r="AT298" s="136">
        <v>0</v>
      </c>
      <c r="AU298" s="136">
        <v>0</v>
      </c>
      <c r="AV298" s="136">
        <v>0</v>
      </c>
      <c r="AW298" s="136">
        <v>0</v>
      </c>
      <c r="AX298" s="136">
        <v>0</v>
      </c>
      <c r="AY298" s="136">
        <v>0</v>
      </c>
      <c r="AZ298" s="136">
        <v>0</v>
      </c>
      <c r="BA298" s="136">
        <v>0</v>
      </c>
      <c r="BB298" s="136">
        <v>0</v>
      </c>
      <c r="BC298" s="136">
        <v>0</v>
      </c>
      <c r="BD298" s="136">
        <v>0</v>
      </c>
      <c r="BE298" s="136">
        <v>0</v>
      </c>
      <c r="BF298" s="136">
        <v>0</v>
      </c>
      <c r="BG298" s="136">
        <v>0</v>
      </c>
      <c r="BH298" s="136">
        <v>0</v>
      </c>
      <c r="BI298" s="136">
        <v>0</v>
      </c>
      <c r="BJ298" s="136">
        <v>0</v>
      </c>
      <c r="BK298" s="136">
        <v>0</v>
      </c>
      <c r="BL298" s="136">
        <v>0</v>
      </c>
      <c r="BM298" s="136">
        <v>0</v>
      </c>
      <c r="BN298" s="136">
        <v>0</v>
      </c>
      <c r="BO298" s="136">
        <v>0</v>
      </c>
      <c r="BU298" s="136">
        <v>0</v>
      </c>
      <c r="BV298" s="136">
        <v>0</v>
      </c>
      <c r="BW298" s="136" t="e">
        <v>#REF!</v>
      </c>
    </row>
    <row r="299" spans="12:75" hidden="1" x14ac:dyDescent="0.3">
      <c r="L299" s="136">
        <v>0</v>
      </c>
      <c r="M299" s="136">
        <v>0</v>
      </c>
      <c r="N299" s="136">
        <v>0</v>
      </c>
      <c r="O299" s="136">
        <v>0</v>
      </c>
      <c r="P299" s="136">
        <v>0</v>
      </c>
      <c r="Q299" s="136">
        <v>0</v>
      </c>
      <c r="R299" s="136">
        <v>0</v>
      </c>
      <c r="S299" s="136">
        <v>0</v>
      </c>
      <c r="T299" s="136">
        <v>0</v>
      </c>
      <c r="U299" s="136">
        <v>0</v>
      </c>
      <c r="V299" s="136">
        <v>0</v>
      </c>
      <c r="W299" s="136">
        <v>0</v>
      </c>
      <c r="X299" s="136">
        <v>0</v>
      </c>
      <c r="Y299" s="136">
        <v>0</v>
      </c>
      <c r="Z299" s="136">
        <v>0</v>
      </c>
      <c r="AA299" s="136">
        <v>0</v>
      </c>
      <c r="AB299" s="136">
        <v>0</v>
      </c>
      <c r="AC299" s="136">
        <v>0</v>
      </c>
      <c r="AD299" s="136">
        <v>0</v>
      </c>
      <c r="AE299" s="136">
        <v>0</v>
      </c>
      <c r="AF299" s="136">
        <v>0</v>
      </c>
      <c r="AG299" s="136">
        <v>0</v>
      </c>
      <c r="AH299" s="136">
        <v>0</v>
      </c>
      <c r="AI299" s="136">
        <v>0</v>
      </c>
      <c r="AJ299" s="136">
        <v>0</v>
      </c>
      <c r="AK299" s="136">
        <v>0</v>
      </c>
      <c r="AL299" s="136">
        <v>0</v>
      </c>
      <c r="AM299" s="136">
        <v>0</v>
      </c>
      <c r="AN299" s="136">
        <v>0</v>
      </c>
      <c r="AO299" s="136">
        <v>0</v>
      </c>
      <c r="AP299" s="136">
        <v>0</v>
      </c>
      <c r="AQ299" s="136">
        <v>0</v>
      </c>
      <c r="AR299" s="136">
        <v>0</v>
      </c>
      <c r="AS299" s="136">
        <v>0</v>
      </c>
      <c r="AT299" s="136">
        <v>0</v>
      </c>
      <c r="AU299" s="136">
        <v>0</v>
      </c>
      <c r="AV299" s="136">
        <v>0</v>
      </c>
      <c r="AW299" s="136">
        <v>0</v>
      </c>
      <c r="AX299" s="136">
        <v>0</v>
      </c>
      <c r="AY299" s="136">
        <v>0</v>
      </c>
      <c r="AZ299" s="136">
        <v>0</v>
      </c>
      <c r="BA299" s="136">
        <v>0</v>
      </c>
      <c r="BB299" s="136">
        <v>0</v>
      </c>
      <c r="BC299" s="136">
        <v>0</v>
      </c>
      <c r="BD299" s="136">
        <v>0</v>
      </c>
      <c r="BE299" s="136">
        <v>0</v>
      </c>
      <c r="BF299" s="136">
        <v>0</v>
      </c>
      <c r="BG299" s="136">
        <v>0</v>
      </c>
      <c r="BH299" s="136">
        <v>0</v>
      </c>
      <c r="BI299" s="136">
        <v>0</v>
      </c>
      <c r="BJ299" s="136">
        <v>0</v>
      </c>
      <c r="BK299" s="136">
        <v>0</v>
      </c>
      <c r="BL299" s="136">
        <v>0</v>
      </c>
      <c r="BM299" s="136">
        <v>0</v>
      </c>
      <c r="BN299" s="136">
        <v>0</v>
      </c>
      <c r="BO299" s="136">
        <v>0</v>
      </c>
      <c r="BU299" s="136">
        <v>0</v>
      </c>
      <c r="BV299" s="136">
        <v>0</v>
      </c>
      <c r="BW299" s="136" t="e">
        <v>#REF!</v>
      </c>
    </row>
    <row r="300" spans="12:75" hidden="1" x14ac:dyDescent="0.3">
      <c r="L300" s="136">
        <v>0</v>
      </c>
      <c r="M300" s="136">
        <v>0</v>
      </c>
      <c r="N300" s="136">
        <v>0</v>
      </c>
      <c r="O300" s="136">
        <v>0</v>
      </c>
      <c r="P300" s="136">
        <v>0</v>
      </c>
      <c r="Q300" s="136">
        <v>0</v>
      </c>
      <c r="R300" s="136">
        <v>0</v>
      </c>
      <c r="S300" s="136">
        <v>0</v>
      </c>
      <c r="T300" s="136">
        <v>0</v>
      </c>
      <c r="U300" s="136">
        <v>0</v>
      </c>
      <c r="V300" s="136">
        <v>0</v>
      </c>
      <c r="W300" s="136">
        <v>0</v>
      </c>
      <c r="X300" s="136">
        <v>0</v>
      </c>
      <c r="Y300" s="136">
        <v>0</v>
      </c>
      <c r="Z300" s="136">
        <v>0</v>
      </c>
      <c r="AA300" s="136">
        <v>0</v>
      </c>
      <c r="AB300" s="136">
        <v>0</v>
      </c>
      <c r="AC300" s="136">
        <v>0</v>
      </c>
      <c r="AD300" s="136">
        <v>0</v>
      </c>
      <c r="AE300" s="136">
        <v>0</v>
      </c>
      <c r="AF300" s="136">
        <v>0</v>
      </c>
      <c r="AG300" s="136">
        <v>0</v>
      </c>
      <c r="AH300" s="136">
        <v>0</v>
      </c>
      <c r="AI300" s="136">
        <v>0</v>
      </c>
      <c r="AJ300" s="136">
        <v>0</v>
      </c>
      <c r="AK300" s="136">
        <v>0</v>
      </c>
      <c r="AL300" s="136">
        <v>0</v>
      </c>
      <c r="AM300" s="136">
        <v>0</v>
      </c>
      <c r="AN300" s="136">
        <v>0</v>
      </c>
      <c r="AO300" s="136">
        <v>0</v>
      </c>
      <c r="AP300" s="136">
        <v>0</v>
      </c>
      <c r="AQ300" s="136">
        <v>0</v>
      </c>
      <c r="AR300" s="136">
        <v>0</v>
      </c>
      <c r="AS300" s="136">
        <v>0</v>
      </c>
      <c r="AT300" s="136">
        <v>0</v>
      </c>
      <c r="AU300" s="136">
        <v>0</v>
      </c>
      <c r="AV300" s="136">
        <v>0</v>
      </c>
      <c r="AW300" s="136">
        <v>0</v>
      </c>
      <c r="AX300" s="136">
        <v>0</v>
      </c>
      <c r="AY300" s="136">
        <v>0</v>
      </c>
      <c r="AZ300" s="136">
        <v>0</v>
      </c>
      <c r="BA300" s="136">
        <v>0</v>
      </c>
      <c r="BB300" s="136">
        <v>0</v>
      </c>
      <c r="BC300" s="136">
        <v>0</v>
      </c>
      <c r="BD300" s="136">
        <v>0</v>
      </c>
      <c r="BE300" s="136">
        <v>0</v>
      </c>
      <c r="BF300" s="136">
        <v>0</v>
      </c>
      <c r="BG300" s="136">
        <v>0</v>
      </c>
      <c r="BH300" s="136">
        <v>0</v>
      </c>
      <c r="BI300" s="136">
        <v>0</v>
      </c>
      <c r="BJ300" s="136">
        <v>0</v>
      </c>
      <c r="BK300" s="136">
        <v>0</v>
      </c>
      <c r="BL300" s="136">
        <v>0</v>
      </c>
      <c r="BM300" s="136">
        <v>0</v>
      </c>
      <c r="BN300" s="136">
        <v>0</v>
      </c>
      <c r="BO300" s="136">
        <v>0</v>
      </c>
      <c r="BU300" s="136">
        <v>0</v>
      </c>
      <c r="BV300" s="136">
        <v>0</v>
      </c>
      <c r="BW300" s="136" t="e">
        <v>#REF!</v>
      </c>
    </row>
    <row r="301" spans="12:75" hidden="1" x14ac:dyDescent="0.3">
      <c r="L301" s="136">
        <v>0</v>
      </c>
      <c r="M301" s="136">
        <v>0</v>
      </c>
      <c r="N301" s="136">
        <v>0</v>
      </c>
      <c r="O301" s="136">
        <v>0</v>
      </c>
      <c r="P301" s="136">
        <v>0</v>
      </c>
      <c r="Q301" s="136">
        <v>0</v>
      </c>
      <c r="R301" s="136">
        <v>0</v>
      </c>
      <c r="S301" s="136">
        <v>0</v>
      </c>
      <c r="T301" s="136">
        <v>0</v>
      </c>
      <c r="U301" s="136">
        <v>0</v>
      </c>
      <c r="V301" s="136">
        <v>0</v>
      </c>
      <c r="W301" s="136">
        <v>0</v>
      </c>
      <c r="X301" s="136">
        <v>0</v>
      </c>
      <c r="Y301" s="136">
        <v>0</v>
      </c>
      <c r="Z301" s="136">
        <v>0</v>
      </c>
      <c r="AA301" s="136">
        <v>0</v>
      </c>
      <c r="AB301" s="136">
        <v>0</v>
      </c>
      <c r="AC301" s="136">
        <v>0</v>
      </c>
      <c r="AD301" s="136">
        <v>0</v>
      </c>
      <c r="AE301" s="136">
        <v>0</v>
      </c>
      <c r="AF301" s="136">
        <v>0</v>
      </c>
      <c r="AG301" s="136">
        <v>0</v>
      </c>
      <c r="AH301" s="136">
        <v>0</v>
      </c>
      <c r="AI301" s="136">
        <v>0</v>
      </c>
      <c r="AJ301" s="136">
        <v>0</v>
      </c>
      <c r="AK301" s="136">
        <v>0</v>
      </c>
      <c r="AL301" s="136">
        <v>0</v>
      </c>
      <c r="AM301" s="136">
        <v>0</v>
      </c>
      <c r="AN301" s="136">
        <v>0</v>
      </c>
      <c r="AO301" s="136">
        <v>0</v>
      </c>
      <c r="AP301" s="136">
        <v>0</v>
      </c>
      <c r="AQ301" s="136">
        <v>0</v>
      </c>
      <c r="AR301" s="136">
        <v>0</v>
      </c>
      <c r="AS301" s="136">
        <v>0</v>
      </c>
      <c r="AT301" s="136">
        <v>0</v>
      </c>
      <c r="AU301" s="136">
        <v>0</v>
      </c>
      <c r="AV301" s="136">
        <v>0</v>
      </c>
      <c r="AW301" s="136">
        <v>0</v>
      </c>
      <c r="AX301" s="136">
        <v>0</v>
      </c>
      <c r="AY301" s="136">
        <v>0</v>
      </c>
      <c r="AZ301" s="136">
        <v>0</v>
      </c>
      <c r="BA301" s="136">
        <v>0</v>
      </c>
      <c r="BB301" s="136">
        <v>0</v>
      </c>
      <c r="BC301" s="136">
        <v>0</v>
      </c>
      <c r="BD301" s="136">
        <v>0</v>
      </c>
      <c r="BE301" s="136">
        <v>0</v>
      </c>
      <c r="BF301" s="136">
        <v>0</v>
      </c>
      <c r="BG301" s="136">
        <v>0</v>
      </c>
      <c r="BH301" s="136">
        <v>0</v>
      </c>
      <c r="BI301" s="136">
        <v>0</v>
      </c>
      <c r="BJ301" s="136">
        <v>0</v>
      </c>
      <c r="BK301" s="136">
        <v>0</v>
      </c>
      <c r="BL301" s="136">
        <v>0</v>
      </c>
      <c r="BM301" s="136">
        <v>0</v>
      </c>
      <c r="BN301" s="136">
        <v>0</v>
      </c>
      <c r="BO301" s="136">
        <v>0</v>
      </c>
      <c r="BU301" s="136">
        <v>0</v>
      </c>
      <c r="BV301" s="136">
        <v>0</v>
      </c>
      <c r="BW301" s="136" t="e">
        <v>#REF!</v>
      </c>
    </row>
    <row r="302" spans="12:75" hidden="1" x14ac:dyDescent="0.3">
      <c r="L302" s="136">
        <v>0</v>
      </c>
      <c r="M302" s="136">
        <v>0</v>
      </c>
      <c r="N302" s="136">
        <v>0</v>
      </c>
      <c r="O302" s="136">
        <v>0</v>
      </c>
      <c r="P302" s="136">
        <v>0</v>
      </c>
      <c r="Q302" s="136">
        <v>0</v>
      </c>
      <c r="R302" s="136">
        <v>0</v>
      </c>
      <c r="S302" s="136">
        <v>0</v>
      </c>
      <c r="T302" s="136">
        <v>0</v>
      </c>
      <c r="U302" s="136">
        <v>0</v>
      </c>
      <c r="V302" s="136">
        <v>0</v>
      </c>
      <c r="W302" s="136">
        <v>0</v>
      </c>
      <c r="X302" s="136">
        <v>0</v>
      </c>
      <c r="Y302" s="136">
        <v>0</v>
      </c>
      <c r="Z302" s="136">
        <v>0</v>
      </c>
      <c r="AA302" s="136">
        <v>0</v>
      </c>
      <c r="AB302" s="136">
        <v>0</v>
      </c>
      <c r="AC302" s="136">
        <v>0</v>
      </c>
      <c r="AD302" s="136">
        <v>0</v>
      </c>
      <c r="AE302" s="136">
        <v>0</v>
      </c>
      <c r="AF302" s="136">
        <v>0</v>
      </c>
      <c r="AG302" s="136">
        <v>0</v>
      </c>
      <c r="AH302" s="136">
        <v>0</v>
      </c>
      <c r="AI302" s="136">
        <v>0</v>
      </c>
      <c r="AJ302" s="136">
        <v>0</v>
      </c>
      <c r="AK302" s="136">
        <v>0</v>
      </c>
      <c r="AL302" s="136">
        <v>0</v>
      </c>
      <c r="AM302" s="136">
        <v>0</v>
      </c>
      <c r="AN302" s="136">
        <v>0</v>
      </c>
      <c r="AO302" s="136">
        <v>0</v>
      </c>
      <c r="AP302" s="136">
        <v>0</v>
      </c>
      <c r="AQ302" s="136">
        <v>0</v>
      </c>
      <c r="AR302" s="136">
        <v>0</v>
      </c>
      <c r="AS302" s="136">
        <v>0</v>
      </c>
      <c r="AT302" s="136">
        <v>0</v>
      </c>
      <c r="AU302" s="136">
        <v>0</v>
      </c>
      <c r="AV302" s="136">
        <v>0</v>
      </c>
      <c r="AW302" s="136">
        <v>0</v>
      </c>
      <c r="AX302" s="136">
        <v>0</v>
      </c>
      <c r="AY302" s="136">
        <v>0</v>
      </c>
      <c r="AZ302" s="136">
        <v>0</v>
      </c>
      <c r="BA302" s="136">
        <v>0</v>
      </c>
      <c r="BB302" s="136">
        <v>0</v>
      </c>
      <c r="BC302" s="136">
        <v>0</v>
      </c>
      <c r="BD302" s="136">
        <v>0</v>
      </c>
      <c r="BE302" s="136">
        <v>0</v>
      </c>
      <c r="BF302" s="136">
        <v>0</v>
      </c>
      <c r="BG302" s="136">
        <v>0</v>
      </c>
      <c r="BH302" s="136">
        <v>0</v>
      </c>
      <c r="BI302" s="136">
        <v>0</v>
      </c>
      <c r="BJ302" s="136">
        <v>0</v>
      </c>
      <c r="BK302" s="136">
        <v>0</v>
      </c>
      <c r="BL302" s="136">
        <v>0</v>
      </c>
      <c r="BM302" s="136">
        <v>0</v>
      </c>
      <c r="BN302" s="136">
        <v>0</v>
      </c>
      <c r="BO302" s="136">
        <v>0</v>
      </c>
      <c r="BU302" s="136">
        <v>0</v>
      </c>
      <c r="BV302" s="136">
        <v>0</v>
      </c>
      <c r="BW302" s="136" t="e">
        <v>#REF!</v>
      </c>
    </row>
    <row r="303" spans="12:75" hidden="1" x14ac:dyDescent="0.3">
      <c r="L303" s="136">
        <v>0</v>
      </c>
      <c r="M303" s="136">
        <v>0</v>
      </c>
      <c r="N303" s="136">
        <v>0</v>
      </c>
      <c r="O303" s="136">
        <v>0</v>
      </c>
      <c r="P303" s="136">
        <v>0</v>
      </c>
      <c r="Q303" s="136">
        <v>0</v>
      </c>
      <c r="R303" s="136">
        <v>0</v>
      </c>
      <c r="S303" s="136">
        <v>0</v>
      </c>
      <c r="T303" s="136">
        <v>0</v>
      </c>
      <c r="U303" s="136">
        <v>0</v>
      </c>
      <c r="V303" s="136">
        <v>0</v>
      </c>
      <c r="W303" s="136">
        <v>0</v>
      </c>
      <c r="X303" s="136">
        <v>0</v>
      </c>
      <c r="Y303" s="136">
        <v>0</v>
      </c>
      <c r="Z303" s="136">
        <v>0</v>
      </c>
      <c r="AA303" s="136">
        <v>0</v>
      </c>
      <c r="AB303" s="136">
        <v>0</v>
      </c>
      <c r="AC303" s="136">
        <v>0</v>
      </c>
      <c r="AD303" s="136">
        <v>0</v>
      </c>
      <c r="AE303" s="136">
        <v>0</v>
      </c>
      <c r="AF303" s="136">
        <v>0</v>
      </c>
      <c r="AG303" s="136">
        <v>0</v>
      </c>
      <c r="AH303" s="136">
        <v>0</v>
      </c>
      <c r="AI303" s="136">
        <v>0</v>
      </c>
      <c r="AJ303" s="136">
        <v>0</v>
      </c>
      <c r="AK303" s="136">
        <v>0</v>
      </c>
      <c r="AL303" s="136">
        <v>0</v>
      </c>
      <c r="AM303" s="136">
        <v>0</v>
      </c>
      <c r="AN303" s="136">
        <v>0</v>
      </c>
      <c r="AO303" s="136">
        <v>0</v>
      </c>
      <c r="AP303" s="136">
        <v>0</v>
      </c>
      <c r="AQ303" s="136">
        <v>0</v>
      </c>
      <c r="AR303" s="136">
        <v>0</v>
      </c>
      <c r="AS303" s="136">
        <v>0</v>
      </c>
      <c r="AT303" s="136">
        <v>0</v>
      </c>
      <c r="AU303" s="136">
        <v>0</v>
      </c>
      <c r="AV303" s="136">
        <v>0</v>
      </c>
      <c r="AW303" s="136">
        <v>0</v>
      </c>
      <c r="AX303" s="136">
        <v>0</v>
      </c>
      <c r="AY303" s="136">
        <v>0</v>
      </c>
      <c r="AZ303" s="136">
        <v>0</v>
      </c>
      <c r="BA303" s="136">
        <v>0</v>
      </c>
      <c r="BB303" s="136">
        <v>0</v>
      </c>
      <c r="BC303" s="136">
        <v>0</v>
      </c>
      <c r="BD303" s="136">
        <v>0</v>
      </c>
      <c r="BE303" s="136">
        <v>0</v>
      </c>
      <c r="BF303" s="136">
        <v>0</v>
      </c>
      <c r="BG303" s="136">
        <v>0</v>
      </c>
      <c r="BH303" s="136">
        <v>0</v>
      </c>
      <c r="BI303" s="136">
        <v>0</v>
      </c>
      <c r="BJ303" s="136">
        <v>0</v>
      </c>
      <c r="BK303" s="136">
        <v>0</v>
      </c>
      <c r="BL303" s="136">
        <v>0</v>
      </c>
      <c r="BM303" s="136">
        <v>0</v>
      </c>
      <c r="BN303" s="136">
        <v>0</v>
      </c>
      <c r="BO303" s="136">
        <v>0</v>
      </c>
      <c r="BU303" s="136">
        <v>0</v>
      </c>
      <c r="BV303" s="136">
        <v>0</v>
      </c>
      <c r="BW303" s="136" t="e">
        <v>#REF!</v>
      </c>
    </row>
    <row r="304" spans="12:75" hidden="1" x14ac:dyDescent="0.3">
      <c r="L304" s="136">
        <v>0</v>
      </c>
      <c r="M304" s="136">
        <v>0</v>
      </c>
      <c r="N304" s="136">
        <v>0</v>
      </c>
      <c r="O304" s="136">
        <v>0</v>
      </c>
      <c r="P304" s="136">
        <v>0</v>
      </c>
      <c r="Q304" s="136">
        <v>0</v>
      </c>
      <c r="R304" s="136">
        <v>0</v>
      </c>
      <c r="S304" s="136">
        <v>0</v>
      </c>
      <c r="T304" s="136">
        <v>0</v>
      </c>
      <c r="U304" s="136">
        <v>0</v>
      </c>
      <c r="V304" s="136">
        <v>0</v>
      </c>
      <c r="W304" s="136">
        <v>0</v>
      </c>
      <c r="X304" s="136">
        <v>0</v>
      </c>
      <c r="Y304" s="136">
        <v>0</v>
      </c>
      <c r="Z304" s="136">
        <v>0</v>
      </c>
      <c r="AA304" s="136">
        <v>0</v>
      </c>
      <c r="AB304" s="136">
        <v>0</v>
      </c>
      <c r="AC304" s="136">
        <v>0</v>
      </c>
      <c r="AD304" s="136">
        <v>0</v>
      </c>
      <c r="AE304" s="136">
        <v>0</v>
      </c>
      <c r="AF304" s="136">
        <v>0</v>
      </c>
      <c r="AG304" s="136">
        <v>0</v>
      </c>
      <c r="AH304" s="136">
        <v>0</v>
      </c>
      <c r="AI304" s="136">
        <v>0</v>
      </c>
      <c r="AJ304" s="136">
        <v>0</v>
      </c>
      <c r="AK304" s="136">
        <v>0</v>
      </c>
      <c r="AL304" s="136">
        <v>0</v>
      </c>
      <c r="AM304" s="136">
        <v>0</v>
      </c>
      <c r="AN304" s="136">
        <v>0</v>
      </c>
      <c r="AO304" s="136">
        <v>0</v>
      </c>
      <c r="AP304" s="136">
        <v>0</v>
      </c>
      <c r="AQ304" s="136">
        <v>0</v>
      </c>
      <c r="AR304" s="136">
        <v>0</v>
      </c>
      <c r="AS304" s="136">
        <v>0</v>
      </c>
      <c r="AT304" s="136">
        <v>0</v>
      </c>
      <c r="AU304" s="136">
        <v>0</v>
      </c>
      <c r="AV304" s="136">
        <v>0</v>
      </c>
      <c r="AW304" s="136">
        <v>0</v>
      </c>
      <c r="AX304" s="136">
        <v>0</v>
      </c>
      <c r="AY304" s="136">
        <v>0</v>
      </c>
      <c r="AZ304" s="136">
        <v>0</v>
      </c>
      <c r="BA304" s="136">
        <v>0</v>
      </c>
      <c r="BB304" s="136">
        <v>0</v>
      </c>
      <c r="BC304" s="136">
        <v>0</v>
      </c>
      <c r="BD304" s="136">
        <v>0</v>
      </c>
      <c r="BE304" s="136">
        <v>0</v>
      </c>
      <c r="BF304" s="136">
        <v>0</v>
      </c>
      <c r="BG304" s="136">
        <v>0</v>
      </c>
      <c r="BH304" s="136">
        <v>0</v>
      </c>
      <c r="BI304" s="136">
        <v>0</v>
      </c>
      <c r="BJ304" s="136">
        <v>0</v>
      </c>
      <c r="BK304" s="136">
        <v>0</v>
      </c>
      <c r="BL304" s="136">
        <v>0</v>
      </c>
      <c r="BM304" s="136">
        <v>0</v>
      </c>
      <c r="BN304" s="136">
        <v>0</v>
      </c>
      <c r="BO304" s="136">
        <v>0</v>
      </c>
      <c r="BU304" s="136">
        <v>0</v>
      </c>
      <c r="BV304" s="136">
        <v>0</v>
      </c>
      <c r="BW304" s="136" t="e">
        <v>#REF!</v>
      </c>
    </row>
    <row r="305" spans="12:75" hidden="1" x14ac:dyDescent="0.3">
      <c r="L305" s="136">
        <v>0</v>
      </c>
      <c r="M305" s="136">
        <v>0</v>
      </c>
      <c r="N305" s="136">
        <v>0</v>
      </c>
      <c r="O305" s="136">
        <v>0</v>
      </c>
      <c r="P305" s="136">
        <v>0</v>
      </c>
      <c r="Q305" s="136">
        <v>0</v>
      </c>
      <c r="R305" s="136">
        <v>0</v>
      </c>
      <c r="S305" s="136">
        <v>0</v>
      </c>
      <c r="T305" s="136">
        <v>0</v>
      </c>
      <c r="U305" s="136">
        <v>0</v>
      </c>
      <c r="V305" s="136">
        <v>0</v>
      </c>
      <c r="W305" s="136">
        <v>0</v>
      </c>
      <c r="X305" s="136">
        <v>0</v>
      </c>
      <c r="Y305" s="136">
        <v>0</v>
      </c>
      <c r="Z305" s="136">
        <v>0</v>
      </c>
      <c r="AA305" s="136">
        <v>0</v>
      </c>
      <c r="AB305" s="136">
        <v>0</v>
      </c>
      <c r="AC305" s="136">
        <v>0</v>
      </c>
      <c r="AD305" s="136">
        <v>0</v>
      </c>
      <c r="AE305" s="136">
        <v>0</v>
      </c>
      <c r="AF305" s="136">
        <v>0</v>
      </c>
      <c r="AG305" s="136">
        <v>0</v>
      </c>
      <c r="AH305" s="136">
        <v>0</v>
      </c>
      <c r="AI305" s="136">
        <v>0</v>
      </c>
      <c r="AJ305" s="136">
        <v>0</v>
      </c>
      <c r="AK305" s="136">
        <v>0</v>
      </c>
      <c r="AL305" s="136">
        <v>0</v>
      </c>
      <c r="AM305" s="136">
        <v>0</v>
      </c>
      <c r="AN305" s="136">
        <v>0</v>
      </c>
      <c r="AO305" s="136">
        <v>0</v>
      </c>
      <c r="AP305" s="136">
        <v>0</v>
      </c>
      <c r="AQ305" s="136">
        <v>0</v>
      </c>
      <c r="AR305" s="136">
        <v>0</v>
      </c>
      <c r="AS305" s="136">
        <v>0</v>
      </c>
      <c r="AT305" s="136">
        <v>0</v>
      </c>
      <c r="AU305" s="136">
        <v>0</v>
      </c>
      <c r="AV305" s="136">
        <v>0</v>
      </c>
      <c r="AW305" s="136">
        <v>0</v>
      </c>
      <c r="AX305" s="136">
        <v>0</v>
      </c>
      <c r="AY305" s="136">
        <v>0</v>
      </c>
      <c r="AZ305" s="136">
        <v>0</v>
      </c>
      <c r="BA305" s="136">
        <v>0</v>
      </c>
      <c r="BB305" s="136">
        <v>0</v>
      </c>
      <c r="BC305" s="136">
        <v>0</v>
      </c>
      <c r="BD305" s="136">
        <v>0</v>
      </c>
      <c r="BE305" s="136">
        <v>0</v>
      </c>
      <c r="BF305" s="136">
        <v>0</v>
      </c>
      <c r="BG305" s="136">
        <v>0</v>
      </c>
      <c r="BH305" s="136">
        <v>0</v>
      </c>
      <c r="BI305" s="136">
        <v>0</v>
      </c>
      <c r="BJ305" s="136">
        <v>0</v>
      </c>
      <c r="BK305" s="136">
        <v>0</v>
      </c>
      <c r="BL305" s="136">
        <v>0</v>
      </c>
      <c r="BM305" s="136">
        <v>0</v>
      </c>
      <c r="BN305" s="136">
        <v>0</v>
      </c>
      <c r="BO305" s="136">
        <v>0</v>
      </c>
      <c r="BU305" s="136">
        <v>0</v>
      </c>
      <c r="BV305" s="136">
        <v>0</v>
      </c>
      <c r="BW305" s="136" t="e">
        <v>#REF!</v>
      </c>
    </row>
    <row r="306" spans="12:75" hidden="1" x14ac:dyDescent="0.3">
      <c r="L306" s="136">
        <v>0</v>
      </c>
      <c r="M306" s="136">
        <v>0</v>
      </c>
      <c r="N306" s="136">
        <v>0</v>
      </c>
      <c r="O306" s="136">
        <v>0</v>
      </c>
      <c r="P306" s="136">
        <v>0</v>
      </c>
      <c r="Q306" s="136">
        <v>0</v>
      </c>
      <c r="R306" s="136">
        <v>0</v>
      </c>
      <c r="S306" s="136">
        <v>0</v>
      </c>
      <c r="T306" s="136">
        <v>0</v>
      </c>
      <c r="U306" s="136">
        <v>0</v>
      </c>
      <c r="V306" s="136">
        <v>0</v>
      </c>
      <c r="W306" s="136">
        <v>0</v>
      </c>
      <c r="X306" s="136">
        <v>0</v>
      </c>
      <c r="Y306" s="136">
        <v>0</v>
      </c>
      <c r="Z306" s="136">
        <v>0</v>
      </c>
      <c r="AA306" s="136">
        <v>0</v>
      </c>
      <c r="AB306" s="136">
        <v>0</v>
      </c>
      <c r="AC306" s="136">
        <v>0</v>
      </c>
      <c r="AD306" s="136">
        <v>0</v>
      </c>
      <c r="AE306" s="136">
        <v>0</v>
      </c>
      <c r="AF306" s="136">
        <v>0</v>
      </c>
      <c r="AG306" s="136">
        <v>0</v>
      </c>
      <c r="AH306" s="136">
        <v>0</v>
      </c>
      <c r="AI306" s="136">
        <v>0</v>
      </c>
      <c r="AJ306" s="136">
        <v>0</v>
      </c>
      <c r="AK306" s="136">
        <v>0</v>
      </c>
      <c r="AL306" s="136">
        <v>0</v>
      </c>
      <c r="AM306" s="136">
        <v>0</v>
      </c>
      <c r="AN306" s="136">
        <v>0</v>
      </c>
      <c r="AO306" s="136">
        <v>0</v>
      </c>
      <c r="AP306" s="136">
        <v>0</v>
      </c>
      <c r="AQ306" s="136">
        <v>0</v>
      </c>
      <c r="AR306" s="136">
        <v>0</v>
      </c>
      <c r="AS306" s="136">
        <v>0</v>
      </c>
      <c r="AT306" s="136">
        <v>0</v>
      </c>
      <c r="AU306" s="136">
        <v>0</v>
      </c>
      <c r="AV306" s="136">
        <v>0</v>
      </c>
      <c r="AW306" s="136">
        <v>0</v>
      </c>
      <c r="AX306" s="136">
        <v>0</v>
      </c>
      <c r="AY306" s="136">
        <v>0</v>
      </c>
      <c r="AZ306" s="136">
        <v>0</v>
      </c>
      <c r="BA306" s="136">
        <v>0</v>
      </c>
      <c r="BB306" s="136">
        <v>0</v>
      </c>
      <c r="BC306" s="136">
        <v>0</v>
      </c>
      <c r="BD306" s="136">
        <v>0</v>
      </c>
      <c r="BE306" s="136">
        <v>0</v>
      </c>
      <c r="BF306" s="136">
        <v>0</v>
      </c>
      <c r="BG306" s="136">
        <v>0</v>
      </c>
      <c r="BH306" s="136">
        <v>0</v>
      </c>
      <c r="BI306" s="136">
        <v>0</v>
      </c>
      <c r="BJ306" s="136">
        <v>0</v>
      </c>
      <c r="BK306" s="136">
        <v>0</v>
      </c>
      <c r="BL306" s="136">
        <v>0</v>
      </c>
      <c r="BM306" s="136">
        <v>0</v>
      </c>
      <c r="BN306" s="136">
        <v>0</v>
      </c>
      <c r="BO306" s="136">
        <v>0</v>
      </c>
      <c r="BU306" s="136">
        <v>0</v>
      </c>
      <c r="BV306" s="136">
        <v>0</v>
      </c>
      <c r="BW306" s="136" t="e">
        <v>#REF!</v>
      </c>
    </row>
    <row r="307" spans="12:75" hidden="1" x14ac:dyDescent="0.3">
      <c r="L307" s="136">
        <v>0</v>
      </c>
      <c r="M307" s="136">
        <v>0</v>
      </c>
      <c r="N307" s="136">
        <v>0</v>
      </c>
      <c r="O307" s="136">
        <v>0</v>
      </c>
      <c r="P307" s="136">
        <v>0</v>
      </c>
      <c r="Q307" s="136">
        <v>0</v>
      </c>
      <c r="R307" s="136">
        <v>0</v>
      </c>
      <c r="S307" s="136">
        <v>0</v>
      </c>
      <c r="T307" s="136">
        <v>0</v>
      </c>
      <c r="U307" s="136">
        <v>0</v>
      </c>
      <c r="V307" s="136">
        <v>0</v>
      </c>
      <c r="W307" s="136">
        <v>0</v>
      </c>
      <c r="X307" s="136">
        <v>0</v>
      </c>
      <c r="Y307" s="136">
        <v>0</v>
      </c>
      <c r="Z307" s="136">
        <v>0</v>
      </c>
      <c r="AA307" s="136">
        <v>0</v>
      </c>
      <c r="AB307" s="136">
        <v>0</v>
      </c>
      <c r="AC307" s="136">
        <v>0</v>
      </c>
      <c r="AD307" s="136">
        <v>0</v>
      </c>
      <c r="AE307" s="136">
        <v>0</v>
      </c>
      <c r="AF307" s="136">
        <v>0</v>
      </c>
      <c r="AG307" s="136">
        <v>0</v>
      </c>
      <c r="AH307" s="136">
        <v>0</v>
      </c>
      <c r="AI307" s="136">
        <v>0</v>
      </c>
      <c r="AJ307" s="136">
        <v>0</v>
      </c>
      <c r="AK307" s="136">
        <v>0</v>
      </c>
      <c r="AL307" s="136">
        <v>0</v>
      </c>
      <c r="AM307" s="136">
        <v>0</v>
      </c>
      <c r="AN307" s="136">
        <v>0</v>
      </c>
      <c r="AO307" s="136">
        <v>0</v>
      </c>
      <c r="AP307" s="136">
        <v>0</v>
      </c>
      <c r="AQ307" s="136">
        <v>0</v>
      </c>
      <c r="AR307" s="136">
        <v>0</v>
      </c>
      <c r="AS307" s="136">
        <v>0</v>
      </c>
      <c r="AT307" s="136">
        <v>0</v>
      </c>
      <c r="AU307" s="136">
        <v>0</v>
      </c>
      <c r="AV307" s="136">
        <v>0</v>
      </c>
      <c r="AW307" s="136">
        <v>0</v>
      </c>
      <c r="AX307" s="136">
        <v>0</v>
      </c>
      <c r="AY307" s="136">
        <v>0</v>
      </c>
      <c r="AZ307" s="136">
        <v>0</v>
      </c>
      <c r="BA307" s="136">
        <v>0</v>
      </c>
      <c r="BB307" s="136">
        <v>0</v>
      </c>
      <c r="BC307" s="136">
        <v>0</v>
      </c>
      <c r="BD307" s="136">
        <v>0</v>
      </c>
      <c r="BE307" s="136">
        <v>0</v>
      </c>
      <c r="BF307" s="136">
        <v>0</v>
      </c>
      <c r="BG307" s="136">
        <v>0</v>
      </c>
      <c r="BH307" s="136">
        <v>0</v>
      </c>
      <c r="BI307" s="136">
        <v>0</v>
      </c>
      <c r="BJ307" s="136">
        <v>0</v>
      </c>
      <c r="BK307" s="136">
        <v>0</v>
      </c>
      <c r="BL307" s="136">
        <v>0</v>
      </c>
      <c r="BM307" s="136">
        <v>0</v>
      </c>
      <c r="BN307" s="136">
        <v>0</v>
      </c>
      <c r="BO307" s="136">
        <v>0</v>
      </c>
      <c r="BU307" s="136">
        <v>0</v>
      </c>
      <c r="BV307" s="136">
        <v>0</v>
      </c>
      <c r="BW307" s="136" t="e">
        <v>#REF!</v>
      </c>
    </row>
    <row r="308" spans="12:75" hidden="1" x14ac:dyDescent="0.3">
      <c r="L308" s="136">
        <v>0</v>
      </c>
      <c r="M308" s="136">
        <v>0</v>
      </c>
      <c r="N308" s="136">
        <v>0</v>
      </c>
      <c r="O308" s="136">
        <v>0</v>
      </c>
      <c r="P308" s="136">
        <v>0</v>
      </c>
      <c r="Q308" s="136">
        <v>0</v>
      </c>
      <c r="R308" s="136">
        <v>0</v>
      </c>
      <c r="S308" s="136">
        <v>0</v>
      </c>
      <c r="T308" s="136">
        <v>0</v>
      </c>
      <c r="U308" s="136">
        <v>0</v>
      </c>
      <c r="V308" s="136">
        <v>0</v>
      </c>
      <c r="W308" s="136">
        <v>0</v>
      </c>
      <c r="X308" s="136">
        <v>0</v>
      </c>
      <c r="Y308" s="136">
        <v>0</v>
      </c>
      <c r="Z308" s="136">
        <v>0</v>
      </c>
      <c r="AA308" s="136">
        <v>0</v>
      </c>
      <c r="AB308" s="136">
        <v>0</v>
      </c>
      <c r="AC308" s="136">
        <v>0</v>
      </c>
      <c r="AD308" s="136">
        <v>0</v>
      </c>
      <c r="AE308" s="136">
        <v>0</v>
      </c>
      <c r="AF308" s="136">
        <v>0</v>
      </c>
      <c r="AG308" s="136">
        <v>0</v>
      </c>
      <c r="AH308" s="136">
        <v>0</v>
      </c>
      <c r="AI308" s="136">
        <v>0</v>
      </c>
      <c r="AJ308" s="136">
        <v>0</v>
      </c>
      <c r="AK308" s="136">
        <v>0</v>
      </c>
      <c r="AL308" s="136">
        <v>0</v>
      </c>
      <c r="AM308" s="136">
        <v>0</v>
      </c>
      <c r="AN308" s="136">
        <v>0</v>
      </c>
      <c r="AO308" s="136">
        <v>0</v>
      </c>
      <c r="AP308" s="136">
        <v>0</v>
      </c>
      <c r="AQ308" s="136">
        <v>0</v>
      </c>
      <c r="AR308" s="136">
        <v>0</v>
      </c>
      <c r="AS308" s="136">
        <v>0</v>
      </c>
      <c r="AT308" s="136">
        <v>0</v>
      </c>
      <c r="AU308" s="136">
        <v>0</v>
      </c>
      <c r="AV308" s="136">
        <v>0</v>
      </c>
      <c r="AW308" s="136">
        <v>0</v>
      </c>
      <c r="AX308" s="136">
        <v>0</v>
      </c>
      <c r="AY308" s="136">
        <v>0</v>
      </c>
      <c r="AZ308" s="136">
        <v>0</v>
      </c>
      <c r="BA308" s="136">
        <v>0</v>
      </c>
      <c r="BB308" s="136">
        <v>0</v>
      </c>
      <c r="BC308" s="136">
        <v>0</v>
      </c>
      <c r="BD308" s="136">
        <v>0</v>
      </c>
      <c r="BE308" s="136">
        <v>0</v>
      </c>
      <c r="BF308" s="136">
        <v>0</v>
      </c>
      <c r="BG308" s="136">
        <v>0</v>
      </c>
      <c r="BH308" s="136">
        <v>0</v>
      </c>
      <c r="BI308" s="136">
        <v>0</v>
      </c>
      <c r="BJ308" s="136">
        <v>0</v>
      </c>
      <c r="BK308" s="136">
        <v>0</v>
      </c>
      <c r="BL308" s="136">
        <v>0</v>
      </c>
      <c r="BM308" s="136">
        <v>0</v>
      </c>
      <c r="BN308" s="136">
        <v>0</v>
      </c>
      <c r="BO308" s="136">
        <v>0</v>
      </c>
      <c r="BU308" s="136">
        <v>0</v>
      </c>
      <c r="BV308" s="136">
        <v>0</v>
      </c>
      <c r="BW308" s="136" t="e">
        <v>#REF!</v>
      </c>
    </row>
    <row r="309" spans="12:75" hidden="1" x14ac:dyDescent="0.3">
      <c r="L309" s="136">
        <v>0</v>
      </c>
      <c r="M309" s="136">
        <v>0</v>
      </c>
      <c r="N309" s="136">
        <v>0</v>
      </c>
      <c r="O309" s="136">
        <v>0</v>
      </c>
      <c r="P309" s="136">
        <v>0</v>
      </c>
      <c r="Q309" s="136">
        <v>0</v>
      </c>
      <c r="R309" s="136">
        <v>0</v>
      </c>
      <c r="S309" s="136">
        <v>0</v>
      </c>
      <c r="T309" s="136">
        <v>0</v>
      </c>
      <c r="U309" s="136">
        <v>0</v>
      </c>
      <c r="V309" s="136">
        <v>0</v>
      </c>
      <c r="W309" s="136">
        <v>0</v>
      </c>
      <c r="X309" s="136">
        <v>0</v>
      </c>
      <c r="Y309" s="136">
        <v>0</v>
      </c>
      <c r="Z309" s="136">
        <v>0</v>
      </c>
      <c r="AA309" s="136">
        <v>0</v>
      </c>
      <c r="AB309" s="136">
        <v>0</v>
      </c>
      <c r="AC309" s="136">
        <v>0</v>
      </c>
      <c r="AD309" s="136">
        <v>0</v>
      </c>
      <c r="AE309" s="136">
        <v>0</v>
      </c>
      <c r="AF309" s="136">
        <v>0</v>
      </c>
      <c r="AG309" s="136">
        <v>0</v>
      </c>
      <c r="AH309" s="136">
        <v>0</v>
      </c>
      <c r="AI309" s="136">
        <v>0</v>
      </c>
      <c r="AJ309" s="136">
        <v>0</v>
      </c>
      <c r="AK309" s="136">
        <v>0</v>
      </c>
      <c r="AL309" s="136">
        <v>0</v>
      </c>
      <c r="AM309" s="136">
        <v>0</v>
      </c>
      <c r="AN309" s="136">
        <v>0</v>
      </c>
      <c r="AO309" s="136">
        <v>0</v>
      </c>
      <c r="AP309" s="136">
        <v>0</v>
      </c>
      <c r="AQ309" s="136">
        <v>0</v>
      </c>
      <c r="AR309" s="136">
        <v>0</v>
      </c>
      <c r="AS309" s="136">
        <v>0</v>
      </c>
      <c r="AT309" s="136">
        <v>0</v>
      </c>
      <c r="AU309" s="136">
        <v>0</v>
      </c>
      <c r="AV309" s="136">
        <v>0</v>
      </c>
      <c r="AW309" s="136">
        <v>0</v>
      </c>
      <c r="AX309" s="136">
        <v>0</v>
      </c>
      <c r="AY309" s="136">
        <v>0</v>
      </c>
      <c r="AZ309" s="136">
        <v>0</v>
      </c>
      <c r="BA309" s="136">
        <v>0</v>
      </c>
      <c r="BB309" s="136">
        <v>0</v>
      </c>
      <c r="BC309" s="136">
        <v>0</v>
      </c>
      <c r="BD309" s="136">
        <v>0</v>
      </c>
      <c r="BE309" s="136">
        <v>0</v>
      </c>
      <c r="BF309" s="136">
        <v>0</v>
      </c>
      <c r="BG309" s="136">
        <v>0</v>
      </c>
      <c r="BH309" s="136">
        <v>0</v>
      </c>
      <c r="BI309" s="136">
        <v>0</v>
      </c>
      <c r="BJ309" s="136">
        <v>0</v>
      </c>
      <c r="BK309" s="136">
        <v>0</v>
      </c>
      <c r="BL309" s="136">
        <v>0</v>
      </c>
      <c r="BM309" s="136">
        <v>0</v>
      </c>
      <c r="BN309" s="136">
        <v>0</v>
      </c>
      <c r="BO309" s="136">
        <v>0</v>
      </c>
      <c r="BU309" s="136">
        <v>0</v>
      </c>
      <c r="BV309" s="136">
        <v>0</v>
      </c>
      <c r="BW309" s="136" t="e">
        <v>#REF!</v>
      </c>
    </row>
    <row r="310" spans="12:75" hidden="1" x14ac:dyDescent="0.3">
      <c r="L310" s="136">
        <v>0</v>
      </c>
      <c r="M310" s="136">
        <v>0</v>
      </c>
      <c r="N310" s="136">
        <v>0</v>
      </c>
      <c r="O310" s="136">
        <v>0</v>
      </c>
      <c r="P310" s="136">
        <v>0</v>
      </c>
      <c r="Q310" s="136">
        <v>0</v>
      </c>
      <c r="R310" s="136">
        <v>0</v>
      </c>
      <c r="S310" s="136">
        <v>0</v>
      </c>
      <c r="T310" s="136">
        <v>0</v>
      </c>
      <c r="U310" s="136">
        <v>0</v>
      </c>
      <c r="V310" s="136">
        <v>0</v>
      </c>
      <c r="W310" s="136">
        <v>0</v>
      </c>
      <c r="X310" s="136">
        <v>0</v>
      </c>
      <c r="Y310" s="136">
        <v>0</v>
      </c>
      <c r="Z310" s="136">
        <v>0</v>
      </c>
      <c r="AA310" s="136">
        <v>0</v>
      </c>
      <c r="AB310" s="136">
        <v>0</v>
      </c>
      <c r="AC310" s="136">
        <v>0</v>
      </c>
      <c r="AD310" s="136">
        <v>0</v>
      </c>
      <c r="AE310" s="136">
        <v>0</v>
      </c>
      <c r="AF310" s="136">
        <v>0</v>
      </c>
      <c r="AG310" s="136">
        <v>0</v>
      </c>
      <c r="AH310" s="136">
        <v>0</v>
      </c>
      <c r="AI310" s="136">
        <v>0</v>
      </c>
      <c r="AJ310" s="136">
        <v>0</v>
      </c>
      <c r="AK310" s="136">
        <v>0</v>
      </c>
      <c r="AL310" s="136">
        <v>0</v>
      </c>
      <c r="AM310" s="136">
        <v>0</v>
      </c>
      <c r="AN310" s="136">
        <v>0</v>
      </c>
      <c r="AO310" s="136">
        <v>0</v>
      </c>
      <c r="AP310" s="136">
        <v>0</v>
      </c>
      <c r="AQ310" s="136">
        <v>0</v>
      </c>
      <c r="AR310" s="136">
        <v>0</v>
      </c>
      <c r="AS310" s="136">
        <v>0</v>
      </c>
      <c r="AT310" s="136">
        <v>0</v>
      </c>
      <c r="AU310" s="136">
        <v>0</v>
      </c>
      <c r="AV310" s="136">
        <v>0</v>
      </c>
      <c r="AW310" s="136">
        <v>0</v>
      </c>
      <c r="AX310" s="136">
        <v>0</v>
      </c>
      <c r="AY310" s="136">
        <v>0</v>
      </c>
      <c r="AZ310" s="136">
        <v>0</v>
      </c>
      <c r="BA310" s="136">
        <v>0</v>
      </c>
      <c r="BB310" s="136">
        <v>0</v>
      </c>
      <c r="BC310" s="136">
        <v>0</v>
      </c>
      <c r="BD310" s="136">
        <v>0</v>
      </c>
      <c r="BE310" s="136">
        <v>0</v>
      </c>
      <c r="BF310" s="136">
        <v>0</v>
      </c>
      <c r="BG310" s="136">
        <v>0</v>
      </c>
      <c r="BH310" s="136">
        <v>0</v>
      </c>
      <c r="BI310" s="136">
        <v>0</v>
      </c>
      <c r="BJ310" s="136">
        <v>0</v>
      </c>
      <c r="BK310" s="136">
        <v>0</v>
      </c>
      <c r="BL310" s="136">
        <v>0</v>
      </c>
      <c r="BM310" s="136">
        <v>0</v>
      </c>
      <c r="BN310" s="136">
        <v>0</v>
      </c>
      <c r="BO310" s="136">
        <v>0</v>
      </c>
      <c r="BU310" s="136">
        <v>0</v>
      </c>
      <c r="BV310" s="136">
        <v>0</v>
      </c>
      <c r="BW310" s="136" t="e">
        <v>#REF!</v>
      </c>
    </row>
    <row r="311" spans="12:75" hidden="1" x14ac:dyDescent="0.3">
      <c r="L311" s="136">
        <v>0</v>
      </c>
      <c r="M311" s="136">
        <v>0</v>
      </c>
      <c r="N311" s="136">
        <v>0</v>
      </c>
      <c r="O311" s="136">
        <v>0</v>
      </c>
      <c r="P311" s="136">
        <v>0</v>
      </c>
      <c r="Q311" s="136">
        <v>0</v>
      </c>
      <c r="R311" s="136">
        <v>0</v>
      </c>
      <c r="S311" s="136">
        <v>0</v>
      </c>
      <c r="T311" s="136">
        <v>0</v>
      </c>
      <c r="U311" s="136">
        <v>0</v>
      </c>
      <c r="V311" s="136">
        <v>0</v>
      </c>
      <c r="W311" s="136">
        <v>0</v>
      </c>
      <c r="X311" s="136">
        <v>0</v>
      </c>
      <c r="Y311" s="136">
        <v>0</v>
      </c>
      <c r="Z311" s="136">
        <v>0</v>
      </c>
      <c r="AA311" s="136">
        <v>0</v>
      </c>
      <c r="AB311" s="136">
        <v>0</v>
      </c>
      <c r="AC311" s="136">
        <v>0</v>
      </c>
      <c r="AD311" s="136">
        <v>0</v>
      </c>
      <c r="AE311" s="136">
        <v>0</v>
      </c>
      <c r="AF311" s="136">
        <v>0</v>
      </c>
      <c r="AG311" s="136">
        <v>0</v>
      </c>
      <c r="AH311" s="136">
        <v>0</v>
      </c>
      <c r="AI311" s="136">
        <v>0</v>
      </c>
      <c r="AJ311" s="136">
        <v>0</v>
      </c>
      <c r="AK311" s="136">
        <v>0</v>
      </c>
      <c r="AL311" s="136">
        <v>0</v>
      </c>
      <c r="AM311" s="136">
        <v>0</v>
      </c>
      <c r="AN311" s="136">
        <v>0</v>
      </c>
      <c r="AO311" s="136">
        <v>0</v>
      </c>
      <c r="AP311" s="136">
        <v>0</v>
      </c>
      <c r="AQ311" s="136">
        <v>0</v>
      </c>
      <c r="AR311" s="136">
        <v>0</v>
      </c>
      <c r="AS311" s="136">
        <v>0</v>
      </c>
      <c r="AT311" s="136">
        <v>0</v>
      </c>
      <c r="AU311" s="136">
        <v>0</v>
      </c>
      <c r="AV311" s="136">
        <v>0</v>
      </c>
      <c r="AW311" s="136">
        <v>0</v>
      </c>
      <c r="AX311" s="136">
        <v>0</v>
      </c>
      <c r="AY311" s="136">
        <v>0</v>
      </c>
      <c r="AZ311" s="136">
        <v>0</v>
      </c>
      <c r="BA311" s="136">
        <v>0</v>
      </c>
      <c r="BB311" s="136">
        <v>0</v>
      </c>
      <c r="BC311" s="136">
        <v>0</v>
      </c>
      <c r="BD311" s="136">
        <v>0</v>
      </c>
      <c r="BE311" s="136">
        <v>0</v>
      </c>
      <c r="BF311" s="136">
        <v>0</v>
      </c>
      <c r="BG311" s="136">
        <v>0</v>
      </c>
      <c r="BH311" s="136">
        <v>0</v>
      </c>
      <c r="BI311" s="136">
        <v>0</v>
      </c>
      <c r="BJ311" s="136">
        <v>0</v>
      </c>
      <c r="BK311" s="136">
        <v>0</v>
      </c>
      <c r="BL311" s="136">
        <v>0</v>
      </c>
      <c r="BM311" s="136">
        <v>0</v>
      </c>
      <c r="BN311" s="136">
        <v>0</v>
      </c>
      <c r="BO311" s="136">
        <v>0</v>
      </c>
      <c r="BU311" s="136">
        <v>0</v>
      </c>
      <c r="BV311" s="136">
        <v>0</v>
      </c>
      <c r="BW311" s="136" t="e">
        <v>#REF!</v>
      </c>
    </row>
    <row r="312" spans="12:75" hidden="1" x14ac:dyDescent="0.3">
      <c r="L312" s="136">
        <v>0</v>
      </c>
      <c r="M312" s="136">
        <v>0</v>
      </c>
      <c r="N312" s="136">
        <v>0</v>
      </c>
      <c r="O312" s="136">
        <v>0</v>
      </c>
      <c r="P312" s="136">
        <v>0</v>
      </c>
      <c r="Q312" s="136">
        <v>0</v>
      </c>
      <c r="R312" s="136">
        <v>0</v>
      </c>
      <c r="S312" s="136">
        <v>0</v>
      </c>
      <c r="T312" s="136">
        <v>0</v>
      </c>
      <c r="U312" s="136">
        <v>0</v>
      </c>
      <c r="V312" s="136">
        <v>0</v>
      </c>
      <c r="W312" s="136">
        <v>0</v>
      </c>
      <c r="X312" s="136">
        <v>0</v>
      </c>
      <c r="Y312" s="136">
        <v>0</v>
      </c>
      <c r="Z312" s="136">
        <v>0</v>
      </c>
      <c r="AA312" s="136">
        <v>0</v>
      </c>
      <c r="AB312" s="136">
        <v>0</v>
      </c>
      <c r="AC312" s="136">
        <v>0</v>
      </c>
      <c r="AD312" s="136">
        <v>0</v>
      </c>
      <c r="AE312" s="136">
        <v>0</v>
      </c>
      <c r="AF312" s="136">
        <v>0</v>
      </c>
      <c r="AG312" s="136">
        <v>0</v>
      </c>
      <c r="AH312" s="136">
        <v>0</v>
      </c>
      <c r="AI312" s="136">
        <v>0</v>
      </c>
      <c r="AJ312" s="136">
        <v>0</v>
      </c>
      <c r="AK312" s="136">
        <v>0</v>
      </c>
      <c r="AL312" s="136">
        <v>0</v>
      </c>
      <c r="AM312" s="136">
        <v>0</v>
      </c>
      <c r="AN312" s="136">
        <v>0</v>
      </c>
      <c r="AO312" s="136">
        <v>0</v>
      </c>
      <c r="AP312" s="136">
        <v>0</v>
      </c>
      <c r="AQ312" s="136">
        <v>0</v>
      </c>
      <c r="AR312" s="136">
        <v>0</v>
      </c>
      <c r="AS312" s="136">
        <v>0</v>
      </c>
      <c r="AT312" s="136">
        <v>0</v>
      </c>
      <c r="AU312" s="136">
        <v>0</v>
      </c>
      <c r="AV312" s="136">
        <v>0</v>
      </c>
      <c r="AW312" s="136">
        <v>0</v>
      </c>
      <c r="AX312" s="136">
        <v>0</v>
      </c>
      <c r="AY312" s="136">
        <v>0</v>
      </c>
      <c r="AZ312" s="136">
        <v>0</v>
      </c>
      <c r="BA312" s="136">
        <v>0</v>
      </c>
      <c r="BB312" s="136">
        <v>0</v>
      </c>
      <c r="BC312" s="136">
        <v>0</v>
      </c>
      <c r="BD312" s="136">
        <v>0</v>
      </c>
      <c r="BE312" s="136">
        <v>0</v>
      </c>
      <c r="BF312" s="136">
        <v>0</v>
      </c>
      <c r="BG312" s="136">
        <v>0</v>
      </c>
      <c r="BH312" s="136">
        <v>0</v>
      </c>
      <c r="BI312" s="136">
        <v>0</v>
      </c>
      <c r="BJ312" s="136">
        <v>0</v>
      </c>
      <c r="BK312" s="136">
        <v>0</v>
      </c>
      <c r="BL312" s="136">
        <v>0</v>
      </c>
      <c r="BM312" s="136">
        <v>0</v>
      </c>
      <c r="BN312" s="136">
        <v>0</v>
      </c>
      <c r="BO312" s="136">
        <v>0</v>
      </c>
      <c r="BU312" s="136">
        <v>0</v>
      </c>
      <c r="BV312" s="136">
        <v>0</v>
      </c>
      <c r="BW312" s="136" t="e">
        <v>#REF!</v>
      </c>
    </row>
    <row r="313" spans="12:75" hidden="1" x14ac:dyDescent="0.3">
      <c r="L313" s="136">
        <v>0</v>
      </c>
      <c r="M313" s="136">
        <v>0</v>
      </c>
      <c r="N313" s="136">
        <v>0</v>
      </c>
      <c r="O313" s="136">
        <v>0</v>
      </c>
      <c r="P313" s="136">
        <v>0</v>
      </c>
      <c r="Q313" s="136">
        <v>0</v>
      </c>
      <c r="R313" s="136">
        <v>0</v>
      </c>
      <c r="S313" s="136">
        <v>0</v>
      </c>
      <c r="T313" s="136">
        <v>0</v>
      </c>
      <c r="U313" s="136">
        <v>0</v>
      </c>
      <c r="V313" s="136">
        <v>0</v>
      </c>
      <c r="W313" s="136">
        <v>0</v>
      </c>
      <c r="X313" s="136">
        <v>0</v>
      </c>
      <c r="Y313" s="136">
        <v>0</v>
      </c>
      <c r="Z313" s="136">
        <v>0</v>
      </c>
      <c r="AA313" s="136">
        <v>0</v>
      </c>
      <c r="AB313" s="136">
        <v>0</v>
      </c>
      <c r="AC313" s="136">
        <v>0</v>
      </c>
      <c r="AD313" s="136">
        <v>0</v>
      </c>
      <c r="AE313" s="136">
        <v>0</v>
      </c>
      <c r="AF313" s="136">
        <v>0</v>
      </c>
      <c r="AG313" s="136">
        <v>0</v>
      </c>
      <c r="AH313" s="136">
        <v>0</v>
      </c>
      <c r="AI313" s="136">
        <v>0</v>
      </c>
      <c r="AJ313" s="136">
        <v>0</v>
      </c>
      <c r="AK313" s="136">
        <v>0</v>
      </c>
      <c r="AL313" s="136">
        <v>0</v>
      </c>
      <c r="AM313" s="136">
        <v>0</v>
      </c>
      <c r="AN313" s="136">
        <v>0</v>
      </c>
      <c r="AO313" s="136">
        <v>0</v>
      </c>
      <c r="AP313" s="136">
        <v>0</v>
      </c>
      <c r="AQ313" s="136">
        <v>0</v>
      </c>
      <c r="AR313" s="136">
        <v>0</v>
      </c>
      <c r="AS313" s="136">
        <v>0</v>
      </c>
      <c r="AT313" s="136">
        <v>0</v>
      </c>
      <c r="AU313" s="136">
        <v>0</v>
      </c>
      <c r="AV313" s="136">
        <v>0</v>
      </c>
      <c r="AW313" s="136">
        <v>0</v>
      </c>
      <c r="AX313" s="136">
        <v>0</v>
      </c>
      <c r="AY313" s="136">
        <v>0</v>
      </c>
      <c r="AZ313" s="136">
        <v>0</v>
      </c>
      <c r="BA313" s="136">
        <v>0</v>
      </c>
      <c r="BB313" s="136">
        <v>0</v>
      </c>
      <c r="BC313" s="136">
        <v>0</v>
      </c>
      <c r="BD313" s="136">
        <v>0</v>
      </c>
      <c r="BE313" s="136">
        <v>0</v>
      </c>
      <c r="BF313" s="136">
        <v>0</v>
      </c>
      <c r="BG313" s="136">
        <v>0</v>
      </c>
      <c r="BH313" s="136">
        <v>0</v>
      </c>
      <c r="BI313" s="136">
        <v>0</v>
      </c>
      <c r="BJ313" s="136">
        <v>0</v>
      </c>
      <c r="BK313" s="136">
        <v>0</v>
      </c>
      <c r="BL313" s="136">
        <v>0</v>
      </c>
      <c r="BM313" s="136">
        <v>0</v>
      </c>
      <c r="BN313" s="136">
        <v>0</v>
      </c>
      <c r="BO313" s="136">
        <v>0</v>
      </c>
      <c r="BU313" s="136">
        <v>0</v>
      </c>
      <c r="BV313" s="136">
        <v>0</v>
      </c>
      <c r="BW313" s="136" t="e">
        <v>#REF!</v>
      </c>
    </row>
    <row r="314" spans="12:75" hidden="1" x14ac:dyDescent="0.3">
      <c r="L314" s="136">
        <v>0</v>
      </c>
      <c r="M314" s="136">
        <v>0</v>
      </c>
      <c r="N314" s="136">
        <v>0</v>
      </c>
      <c r="O314" s="136">
        <v>0</v>
      </c>
      <c r="P314" s="136">
        <v>0</v>
      </c>
      <c r="Q314" s="136">
        <v>0</v>
      </c>
      <c r="R314" s="136">
        <v>0</v>
      </c>
      <c r="S314" s="136">
        <v>0</v>
      </c>
      <c r="T314" s="136">
        <v>0</v>
      </c>
      <c r="U314" s="136">
        <v>0</v>
      </c>
      <c r="V314" s="136">
        <v>0</v>
      </c>
      <c r="W314" s="136">
        <v>0</v>
      </c>
      <c r="X314" s="136">
        <v>0</v>
      </c>
      <c r="Y314" s="136">
        <v>0</v>
      </c>
      <c r="Z314" s="136">
        <v>0</v>
      </c>
      <c r="AA314" s="136">
        <v>0</v>
      </c>
      <c r="AB314" s="136">
        <v>0</v>
      </c>
      <c r="AC314" s="136">
        <v>0</v>
      </c>
      <c r="AD314" s="136">
        <v>0</v>
      </c>
      <c r="AE314" s="136">
        <v>0</v>
      </c>
      <c r="AF314" s="136">
        <v>0</v>
      </c>
      <c r="AG314" s="136">
        <v>0</v>
      </c>
      <c r="AH314" s="136">
        <v>0</v>
      </c>
      <c r="AI314" s="136">
        <v>0</v>
      </c>
      <c r="AJ314" s="136">
        <v>0</v>
      </c>
      <c r="AK314" s="136">
        <v>0</v>
      </c>
      <c r="AL314" s="136">
        <v>0</v>
      </c>
      <c r="AM314" s="136">
        <v>0</v>
      </c>
      <c r="AN314" s="136">
        <v>0</v>
      </c>
      <c r="AO314" s="136">
        <v>0</v>
      </c>
      <c r="AP314" s="136">
        <v>0</v>
      </c>
      <c r="AQ314" s="136">
        <v>0</v>
      </c>
      <c r="AR314" s="136">
        <v>0</v>
      </c>
      <c r="AS314" s="136">
        <v>0</v>
      </c>
      <c r="AT314" s="136">
        <v>0</v>
      </c>
      <c r="AU314" s="136">
        <v>0</v>
      </c>
      <c r="AV314" s="136">
        <v>0</v>
      </c>
      <c r="AW314" s="136">
        <v>0</v>
      </c>
      <c r="AX314" s="136">
        <v>0</v>
      </c>
      <c r="AY314" s="136">
        <v>0</v>
      </c>
      <c r="AZ314" s="136">
        <v>0</v>
      </c>
      <c r="BA314" s="136">
        <v>0</v>
      </c>
      <c r="BB314" s="136">
        <v>0</v>
      </c>
      <c r="BC314" s="136">
        <v>0</v>
      </c>
      <c r="BD314" s="136">
        <v>0</v>
      </c>
      <c r="BE314" s="136">
        <v>0</v>
      </c>
      <c r="BF314" s="136">
        <v>0</v>
      </c>
      <c r="BG314" s="136">
        <v>0</v>
      </c>
      <c r="BH314" s="136">
        <v>0</v>
      </c>
      <c r="BI314" s="136">
        <v>0</v>
      </c>
      <c r="BJ314" s="136">
        <v>0</v>
      </c>
      <c r="BK314" s="136">
        <v>0</v>
      </c>
      <c r="BL314" s="136">
        <v>0</v>
      </c>
      <c r="BM314" s="136">
        <v>0</v>
      </c>
      <c r="BN314" s="136">
        <v>0</v>
      </c>
      <c r="BO314" s="136">
        <v>0</v>
      </c>
      <c r="BU314" s="136">
        <v>0</v>
      </c>
      <c r="BV314" s="136">
        <v>0</v>
      </c>
      <c r="BW314" s="136" t="e">
        <v>#REF!</v>
      </c>
    </row>
    <row r="315" spans="12:75" hidden="1" x14ac:dyDescent="0.3">
      <c r="L315" s="136">
        <v>0</v>
      </c>
      <c r="M315" s="136">
        <v>0</v>
      </c>
      <c r="N315" s="136">
        <v>0</v>
      </c>
      <c r="O315" s="136">
        <v>0</v>
      </c>
      <c r="P315" s="136">
        <v>0</v>
      </c>
      <c r="Q315" s="136">
        <v>0</v>
      </c>
      <c r="R315" s="136">
        <v>0</v>
      </c>
      <c r="S315" s="136">
        <v>0</v>
      </c>
      <c r="T315" s="136">
        <v>0</v>
      </c>
      <c r="U315" s="136">
        <v>0</v>
      </c>
      <c r="V315" s="136">
        <v>0</v>
      </c>
      <c r="W315" s="136">
        <v>0</v>
      </c>
      <c r="X315" s="136">
        <v>0</v>
      </c>
      <c r="Y315" s="136">
        <v>0</v>
      </c>
      <c r="Z315" s="136">
        <v>0</v>
      </c>
      <c r="AA315" s="136">
        <v>0</v>
      </c>
      <c r="AB315" s="136">
        <v>0</v>
      </c>
      <c r="AC315" s="136">
        <v>0</v>
      </c>
      <c r="AD315" s="136">
        <v>0</v>
      </c>
      <c r="AE315" s="136">
        <v>0</v>
      </c>
      <c r="AF315" s="136">
        <v>0</v>
      </c>
      <c r="AG315" s="136">
        <v>0</v>
      </c>
      <c r="AH315" s="136">
        <v>0</v>
      </c>
      <c r="AI315" s="136">
        <v>0</v>
      </c>
      <c r="AJ315" s="136">
        <v>0</v>
      </c>
      <c r="AK315" s="136">
        <v>0</v>
      </c>
      <c r="AL315" s="136">
        <v>0</v>
      </c>
      <c r="AM315" s="136">
        <v>0</v>
      </c>
      <c r="AN315" s="136">
        <v>0</v>
      </c>
      <c r="AO315" s="136">
        <v>0</v>
      </c>
      <c r="AP315" s="136">
        <v>0</v>
      </c>
      <c r="AQ315" s="136">
        <v>0</v>
      </c>
      <c r="AR315" s="136">
        <v>0</v>
      </c>
      <c r="AS315" s="136">
        <v>0</v>
      </c>
      <c r="AT315" s="136">
        <v>0</v>
      </c>
      <c r="AU315" s="136">
        <v>0</v>
      </c>
      <c r="AV315" s="136">
        <v>0</v>
      </c>
      <c r="AW315" s="136">
        <v>0</v>
      </c>
      <c r="AX315" s="136">
        <v>0</v>
      </c>
      <c r="AY315" s="136">
        <v>0</v>
      </c>
      <c r="AZ315" s="136">
        <v>0</v>
      </c>
      <c r="BA315" s="136">
        <v>0</v>
      </c>
      <c r="BB315" s="136">
        <v>0</v>
      </c>
      <c r="BC315" s="136">
        <v>0</v>
      </c>
      <c r="BD315" s="136">
        <v>0</v>
      </c>
      <c r="BE315" s="136">
        <v>0</v>
      </c>
      <c r="BF315" s="136">
        <v>0</v>
      </c>
      <c r="BG315" s="136">
        <v>0</v>
      </c>
      <c r="BH315" s="136">
        <v>0</v>
      </c>
      <c r="BI315" s="136">
        <v>0</v>
      </c>
      <c r="BJ315" s="136">
        <v>0</v>
      </c>
      <c r="BK315" s="136">
        <v>0</v>
      </c>
      <c r="BL315" s="136">
        <v>0</v>
      </c>
      <c r="BM315" s="136">
        <v>0</v>
      </c>
      <c r="BN315" s="136">
        <v>0</v>
      </c>
      <c r="BO315" s="136">
        <v>0</v>
      </c>
      <c r="BU315" s="136">
        <v>0</v>
      </c>
      <c r="BV315" s="136">
        <v>0</v>
      </c>
      <c r="BW315" s="136" t="e">
        <v>#REF!</v>
      </c>
    </row>
    <row r="316" spans="12:75" hidden="1" x14ac:dyDescent="0.3">
      <c r="L316" s="136">
        <v>0</v>
      </c>
      <c r="M316" s="136">
        <v>0</v>
      </c>
      <c r="N316" s="136">
        <v>0</v>
      </c>
      <c r="O316" s="136">
        <v>0</v>
      </c>
      <c r="P316" s="136">
        <v>0</v>
      </c>
      <c r="Q316" s="136">
        <v>0</v>
      </c>
      <c r="R316" s="136">
        <v>0</v>
      </c>
      <c r="S316" s="136">
        <v>0</v>
      </c>
      <c r="T316" s="136">
        <v>0</v>
      </c>
      <c r="U316" s="136">
        <v>0</v>
      </c>
      <c r="V316" s="136">
        <v>0</v>
      </c>
      <c r="W316" s="136">
        <v>0</v>
      </c>
      <c r="X316" s="136">
        <v>0</v>
      </c>
      <c r="Y316" s="136">
        <v>0</v>
      </c>
      <c r="Z316" s="136">
        <v>0</v>
      </c>
      <c r="AA316" s="136">
        <v>0</v>
      </c>
      <c r="AB316" s="136">
        <v>0</v>
      </c>
      <c r="AC316" s="136">
        <v>0</v>
      </c>
      <c r="AD316" s="136">
        <v>0</v>
      </c>
      <c r="AE316" s="136">
        <v>0</v>
      </c>
      <c r="AF316" s="136">
        <v>0</v>
      </c>
      <c r="AG316" s="136">
        <v>0</v>
      </c>
      <c r="AH316" s="136">
        <v>0</v>
      </c>
      <c r="AI316" s="136">
        <v>0</v>
      </c>
      <c r="AJ316" s="136">
        <v>0</v>
      </c>
      <c r="AK316" s="136">
        <v>0</v>
      </c>
      <c r="AL316" s="136">
        <v>0</v>
      </c>
      <c r="AM316" s="136">
        <v>0</v>
      </c>
      <c r="AN316" s="136">
        <v>0</v>
      </c>
      <c r="AO316" s="136">
        <v>0</v>
      </c>
      <c r="AP316" s="136">
        <v>0</v>
      </c>
      <c r="AQ316" s="136">
        <v>0</v>
      </c>
      <c r="AR316" s="136">
        <v>0</v>
      </c>
      <c r="AS316" s="136">
        <v>0</v>
      </c>
      <c r="AT316" s="136">
        <v>0</v>
      </c>
      <c r="AU316" s="136">
        <v>0</v>
      </c>
      <c r="AV316" s="136">
        <v>0</v>
      </c>
      <c r="AW316" s="136">
        <v>0</v>
      </c>
      <c r="AX316" s="136">
        <v>0</v>
      </c>
      <c r="AY316" s="136">
        <v>0</v>
      </c>
      <c r="AZ316" s="136">
        <v>0</v>
      </c>
      <c r="BA316" s="136">
        <v>0</v>
      </c>
      <c r="BB316" s="136">
        <v>0</v>
      </c>
      <c r="BC316" s="136">
        <v>0</v>
      </c>
      <c r="BD316" s="136">
        <v>0</v>
      </c>
      <c r="BE316" s="136">
        <v>0</v>
      </c>
      <c r="BF316" s="136">
        <v>0</v>
      </c>
      <c r="BG316" s="136">
        <v>0</v>
      </c>
      <c r="BH316" s="136">
        <v>0</v>
      </c>
      <c r="BI316" s="136">
        <v>0</v>
      </c>
      <c r="BJ316" s="136">
        <v>0</v>
      </c>
      <c r="BK316" s="136">
        <v>0</v>
      </c>
      <c r="BL316" s="136">
        <v>0</v>
      </c>
      <c r="BM316" s="136">
        <v>0</v>
      </c>
      <c r="BN316" s="136">
        <v>0</v>
      </c>
      <c r="BO316" s="136">
        <v>0</v>
      </c>
      <c r="BU316" s="136">
        <v>0</v>
      </c>
      <c r="BV316" s="136">
        <v>0</v>
      </c>
      <c r="BW316" s="136" t="e">
        <v>#REF!</v>
      </c>
    </row>
    <row r="317" spans="12:75" hidden="1" x14ac:dyDescent="0.3">
      <c r="L317" s="136">
        <v>0</v>
      </c>
      <c r="M317" s="136">
        <v>0</v>
      </c>
      <c r="N317" s="136">
        <v>0</v>
      </c>
      <c r="O317" s="136">
        <v>0</v>
      </c>
      <c r="P317" s="136">
        <v>0</v>
      </c>
      <c r="Q317" s="136">
        <v>0</v>
      </c>
      <c r="R317" s="136">
        <v>0</v>
      </c>
      <c r="S317" s="136">
        <v>0</v>
      </c>
      <c r="T317" s="136">
        <v>0</v>
      </c>
      <c r="U317" s="136">
        <v>0</v>
      </c>
      <c r="V317" s="136">
        <v>0</v>
      </c>
      <c r="W317" s="136">
        <v>0</v>
      </c>
      <c r="X317" s="136">
        <v>0</v>
      </c>
      <c r="Y317" s="136">
        <v>0</v>
      </c>
      <c r="Z317" s="136">
        <v>0</v>
      </c>
      <c r="AA317" s="136">
        <v>0</v>
      </c>
      <c r="AB317" s="136">
        <v>0</v>
      </c>
      <c r="AC317" s="136">
        <v>0</v>
      </c>
      <c r="AD317" s="136">
        <v>0</v>
      </c>
      <c r="AE317" s="136">
        <v>0</v>
      </c>
      <c r="AF317" s="136">
        <v>0</v>
      </c>
      <c r="AG317" s="136">
        <v>0</v>
      </c>
      <c r="AH317" s="136">
        <v>0</v>
      </c>
      <c r="AI317" s="136">
        <v>0</v>
      </c>
      <c r="AJ317" s="136">
        <v>0</v>
      </c>
      <c r="AK317" s="136">
        <v>0</v>
      </c>
      <c r="AL317" s="136">
        <v>0</v>
      </c>
      <c r="AM317" s="136">
        <v>0</v>
      </c>
      <c r="AN317" s="136">
        <v>0</v>
      </c>
      <c r="AO317" s="136">
        <v>0</v>
      </c>
      <c r="AP317" s="136">
        <v>0</v>
      </c>
      <c r="AQ317" s="136">
        <v>0</v>
      </c>
      <c r="AR317" s="136">
        <v>0</v>
      </c>
      <c r="AS317" s="136">
        <v>0</v>
      </c>
      <c r="AT317" s="136">
        <v>0</v>
      </c>
      <c r="AU317" s="136">
        <v>0</v>
      </c>
      <c r="AV317" s="136">
        <v>0</v>
      </c>
      <c r="AW317" s="136">
        <v>0</v>
      </c>
      <c r="AX317" s="136">
        <v>0</v>
      </c>
      <c r="AY317" s="136">
        <v>0</v>
      </c>
      <c r="AZ317" s="136">
        <v>0</v>
      </c>
      <c r="BA317" s="136">
        <v>0</v>
      </c>
      <c r="BB317" s="136">
        <v>0</v>
      </c>
      <c r="BC317" s="136">
        <v>0</v>
      </c>
      <c r="BD317" s="136">
        <v>0</v>
      </c>
      <c r="BE317" s="136">
        <v>0</v>
      </c>
      <c r="BF317" s="136">
        <v>0</v>
      </c>
      <c r="BG317" s="136">
        <v>0</v>
      </c>
      <c r="BH317" s="136">
        <v>0</v>
      </c>
      <c r="BI317" s="136">
        <v>0</v>
      </c>
      <c r="BJ317" s="136">
        <v>0</v>
      </c>
      <c r="BK317" s="136">
        <v>0</v>
      </c>
      <c r="BL317" s="136">
        <v>0</v>
      </c>
      <c r="BM317" s="136">
        <v>0</v>
      </c>
      <c r="BN317" s="136">
        <v>0</v>
      </c>
      <c r="BO317" s="136">
        <v>0</v>
      </c>
      <c r="BU317" s="136">
        <v>0</v>
      </c>
      <c r="BV317" s="136">
        <v>0</v>
      </c>
      <c r="BW317" s="136" t="e">
        <v>#REF!</v>
      </c>
    </row>
    <row r="318" spans="12:75" hidden="1" x14ac:dyDescent="0.3">
      <c r="L318" s="136">
        <v>0</v>
      </c>
      <c r="M318" s="136">
        <v>0</v>
      </c>
      <c r="N318" s="136">
        <v>0</v>
      </c>
      <c r="O318" s="136">
        <v>0</v>
      </c>
      <c r="P318" s="136">
        <v>0</v>
      </c>
      <c r="Q318" s="136">
        <v>0</v>
      </c>
      <c r="R318" s="136">
        <v>0</v>
      </c>
      <c r="S318" s="136">
        <v>0</v>
      </c>
      <c r="T318" s="136">
        <v>0</v>
      </c>
      <c r="U318" s="136">
        <v>0</v>
      </c>
      <c r="V318" s="136">
        <v>0</v>
      </c>
      <c r="W318" s="136">
        <v>0</v>
      </c>
      <c r="X318" s="136">
        <v>0</v>
      </c>
      <c r="Y318" s="136">
        <v>0</v>
      </c>
      <c r="Z318" s="136">
        <v>0</v>
      </c>
      <c r="AA318" s="136">
        <v>0</v>
      </c>
      <c r="AB318" s="136">
        <v>0</v>
      </c>
      <c r="AC318" s="136">
        <v>0</v>
      </c>
      <c r="AD318" s="136">
        <v>0</v>
      </c>
      <c r="AE318" s="136">
        <v>0</v>
      </c>
      <c r="AF318" s="136">
        <v>0</v>
      </c>
      <c r="AG318" s="136">
        <v>0</v>
      </c>
      <c r="AH318" s="136">
        <v>0</v>
      </c>
      <c r="AI318" s="136">
        <v>0</v>
      </c>
      <c r="AJ318" s="136">
        <v>0</v>
      </c>
      <c r="AK318" s="136">
        <v>0</v>
      </c>
      <c r="AL318" s="136">
        <v>0</v>
      </c>
      <c r="AM318" s="136">
        <v>0</v>
      </c>
      <c r="AN318" s="136">
        <v>0</v>
      </c>
      <c r="AO318" s="136">
        <v>0</v>
      </c>
      <c r="AP318" s="136">
        <v>0</v>
      </c>
      <c r="AQ318" s="136">
        <v>0</v>
      </c>
      <c r="AR318" s="136">
        <v>0</v>
      </c>
      <c r="AS318" s="136">
        <v>0</v>
      </c>
      <c r="AT318" s="136">
        <v>0</v>
      </c>
      <c r="AU318" s="136">
        <v>0</v>
      </c>
      <c r="AV318" s="136">
        <v>0</v>
      </c>
      <c r="AW318" s="136">
        <v>0</v>
      </c>
      <c r="AX318" s="136">
        <v>0</v>
      </c>
      <c r="AY318" s="136">
        <v>0</v>
      </c>
      <c r="AZ318" s="136">
        <v>0</v>
      </c>
      <c r="BA318" s="136">
        <v>0</v>
      </c>
      <c r="BB318" s="136">
        <v>0</v>
      </c>
      <c r="BC318" s="136">
        <v>0</v>
      </c>
      <c r="BD318" s="136">
        <v>0</v>
      </c>
      <c r="BE318" s="136">
        <v>0</v>
      </c>
      <c r="BF318" s="136">
        <v>0</v>
      </c>
      <c r="BG318" s="136">
        <v>0</v>
      </c>
      <c r="BH318" s="136">
        <v>0</v>
      </c>
      <c r="BI318" s="136">
        <v>0</v>
      </c>
      <c r="BJ318" s="136">
        <v>0</v>
      </c>
      <c r="BK318" s="136">
        <v>0</v>
      </c>
      <c r="BL318" s="136">
        <v>0</v>
      </c>
      <c r="BM318" s="136">
        <v>0</v>
      </c>
      <c r="BN318" s="136">
        <v>0</v>
      </c>
      <c r="BO318" s="136">
        <v>0</v>
      </c>
      <c r="BU318" s="136">
        <v>0</v>
      </c>
      <c r="BV318" s="136">
        <v>0</v>
      </c>
      <c r="BW318" s="136" t="e">
        <v>#REF!</v>
      </c>
    </row>
    <row r="319" spans="12:75" hidden="1" x14ac:dyDescent="0.3">
      <c r="L319" s="136">
        <v>0</v>
      </c>
      <c r="M319" s="136">
        <v>0</v>
      </c>
      <c r="N319" s="136">
        <v>0</v>
      </c>
      <c r="O319" s="136">
        <v>0</v>
      </c>
      <c r="P319" s="136">
        <v>0</v>
      </c>
      <c r="Q319" s="136">
        <v>0</v>
      </c>
      <c r="R319" s="136">
        <v>0</v>
      </c>
      <c r="S319" s="136">
        <v>0</v>
      </c>
      <c r="T319" s="136">
        <v>0</v>
      </c>
      <c r="U319" s="136">
        <v>0</v>
      </c>
      <c r="V319" s="136">
        <v>0</v>
      </c>
      <c r="W319" s="136">
        <v>0</v>
      </c>
      <c r="X319" s="136">
        <v>0</v>
      </c>
      <c r="Y319" s="136">
        <v>0</v>
      </c>
      <c r="Z319" s="136">
        <v>0</v>
      </c>
      <c r="AA319" s="136">
        <v>0</v>
      </c>
      <c r="AB319" s="136">
        <v>0</v>
      </c>
      <c r="AC319" s="136">
        <v>0</v>
      </c>
      <c r="AD319" s="136">
        <v>0</v>
      </c>
      <c r="AE319" s="136">
        <v>0</v>
      </c>
      <c r="AF319" s="136">
        <v>0</v>
      </c>
      <c r="AG319" s="136">
        <v>0</v>
      </c>
      <c r="AH319" s="136">
        <v>0</v>
      </c>
      <c r="AI319" s="136">
        <v>0</v>
      </c>
      <c r="AJ319" s="136">
        <v>0</v>
      </c>
      <c r="AK319" s="136">
        <v>0</v>
      </c>
      <c r="AL319" s="136">
        <v>0</v>
      </c>
      <c r="AM319" s="136">
        <v>0</v>
      </c>
      <c r="AN319" s="136">
        <v>0</v>
      </c>
      <c r="AO319" s="136">
        <v>0</v>
      </c>
      <c r="AP319" s="136">
        <v>0</v>
      </c>
      <c r="AQ319" s="136">
        <v>0</v>
      </c>
      <c r="AR319" s="136">
        <v>0</v>
      </c>
      <c r="AS319" s="136">
        <v>0</v>
      </c>
      <c r="AT319" s="136">
        <v>0</v>
      </c>
      <c r="AU319" s="136">
        <v>0</v>
      </c>
      <c r="AV319" s="136">
        <v>0</v>
      </c>
      <c r="AW319" s="136">
        <v>0</v>
      </c>
      <c r="AX319" s="136">
        <v>0</v>
      </c>
      <c r="AY319" s="136">
        <v>0</v>
      </c>
      <c r="AZ319" s="136">
        <v>0</v>
      </c>
      <c r="BA319" s="136">
        <v>0</v>
      </c>
      <c r="BB319" s="136">
        <v>0</v>
      </c>
      <c r="BC319" s="136">
        <v>0</v>
      </c>
      <c r="BD319" s="136">
        <v>0</v>
      </c>
      <c r="BE319" s="136">
        <v>0</v>
      </c>
      <c r="BF319" s="136">
        <v>0</v>
      </c>
      <c r="BG319" s="136">
        <v>0</v>
      </c>
      <c r="BH319" s="136">
        <v>0</v>
      </c>
      <c r="BI319" s="136">
        <v>0</v>
      </c>
      <c r="BJ319" s="136">
        <v>0</v>
      </c>
      <c r="BK319" s="136">
        <v>0</v>
      </c>
      <c r="BL319" s="136">
        <v>0</v>
      </c>
      <c r="BM319" s="136">
        <v>0</v>
      </c>
      <c r="BN319" s="136">
        <v>0</v>
      </c>
      <c r="BO319" s="136">
        <v>0</v>
      </c>
      <c r="BU319" s="136">
        <v>0</v>
      </c>
      <c r="BV319" s="136">
        <v>0</v>
      </c>
      <c r="BW319" s="136" t="e">
        <v>#REF!</v>
      </c>
    </row>
    <row r="320" spans="12:75" hidden="1" x14ac:dyDescent="0.3">
      <c r="L320" s="136">
        <v>9717048</v>
      </c>
      <c r="M320" s="136">
        <v>0</v>
      </c>
      <c r="N320" s="136">
        <v>0</v>
      </c>
      <c r="O320" s="136">
        <v>0</v>
      </c>
      <c r="P320" s="136">
        <v>0</v>
      </c>
      <c r="Q320" s="136">
        <v>0</v>
      </c>
      <c r="R320" s="136">
        <v>0</v>
      </c>
      <c r="S320" s="136">
        <v>0</v>
      </c>
      <c r="T320" s="136">
        <v>0</v>
      </c>
      <c r="U320" s="136">
        <v>0</v>
      </c>
      <c r="V320" s="136">
        <v>0</v>
      </c>
      <c r="W320" s="136">
        <v>0</v>
      </c>
      <c r="X320" s="136">
        <v>0</v>
      </c>
      <c r="Y320" s="136">
        <v>0</v>
      </c>
      <c r="Z320" s="136">
        <v>0</v>
      </c>
      <c r="AA320" s="136">
        <v>-9356518</v>
      </c>
      <c r="AB320" s="136">
        <v>0</v>
      </c>
      <c r="AC320" s="136">
        <v>0</v>
      </c>
      <c r="AD320" s="136">
        <v>0</v>
      </c>
      <c r="AE320" s="136">
        <v>0</v>
      </c>
      <c r="AF320" s="136">
        <v>0</v>
      </c>
      <c r="AG320" s="136">
        <v>0</v>
      </c>
      <c r="AH320" s="136">
        <v>0</v>
      </c>
      <c r="AI320" s="136">
        <v>0</v>
      </c>
      <c r="AJ320" s="136">
        <v>0</v>
      </c>
      <c r="AK320" s="136">
        <v>-78615</v>
      </c>
      <c r="AL320" s="136">
        <v>0</v>
      </c>
      <c r="AM320" s="136">
        <v>0</v>
      </c>
      <c r="AN320" s="136">
        <v>0</v>
      </c>
      <c r="AO320" s="136">
        <v>0</v>
      </c>
      <c r="AP320" s="136">
        <v>-8975268</v>
      </c>
      <c r="AQ320" s="136">
        <v>0</v>
      </c>
      <c r="AR320" s="136">
        <v>0</v>
      </c>
      <c r="AS320" s="136">
        <v>0</v>
      </c>
      <c r="AT320" s="136">
        <v>0</v>
      </c>
      <c r="AU320" s="136">
        <v>0</v>
      </c>
      <c r="AV320" s="136">
        <v>0</v>
      </c>
      <c r="AW320" s="136">
        <v>0</v>
      </c>
      <c r="AX320" s="136">
        <v>0</v>
      </c>
      <c r="AY320" s="136">
        <v>0</v>
      </c>
      <c r="AZ320" s="136">
        <v>0</v>
      </c>
      <c r="BA320" s="136">
        <v>0</v>
      </c>
      <c r="BB320" s="136">
        <v>0</v>
      </c>
      <c r="BC320" s="136">
        <v>0</v>
      </c>
      <c r="BD320" s="136">
        <v>0</v>
      </c>
      <c r="BE320" s="136">
        <v>-9131456</v>
      </c>
      <c r="BF320" s="136">
        <v>0</v>
      </c>
      <c r="BG320" s="136">
        <v>0</v>
      </c>
      <c r="BH320" s="136">
        <v>0</v>
      </c>
      <c r="BI320" s="136">
        <v>0</v>
      </c>
      <c r="BJ320" s="136">
        <v>0</v>
      </c>
      <c r="BK320" s="136">
        <v>0</v>
      </c>
      <c r="BL320" s="136">
        <v>0</v>
      </c>
      <c r="BM320" s="136">
        <v>0</v>
      </c>
      <c r="BN320" s="136">
        <v>0</v>
      </c>
      <c r="BO320" s="136">
        <v>-434148</v>
      </c>
      <c r="BU320" s="136">
        <v>0</v>
      </c>
      <c r="BV320" s="136">
        <v>0</v>
      </c>
      <c r="BW320" s="136" t="e">
        <v>#REF!</v>
      </c>
    </row>
    <row r="321" spans="12:75" hidden="1" x14ac:dyDescent="0.3">
      <c r="L321" s="136">
        <v>9717048</v>
      </c>
      <c r="M321" s="136">
        <v>0</v>
      </c>
      <c r="N321" s="136">
        <v>0</v>
      </c>
      <c r="O321" s="136">
        <v>0</v>
      </c>
      <c r="P321" s="136">
        <v>0</v>
      </c>
      <c r="Q321" s="136">
        <v>0</v>
      </c>
      <c r="R321" s="136">
        <v>0</v>
      </c>
      <c r="S321" s="136">
        <v>0</v>
      </c>
      <c r="T321" s="136">
        <v>0</v>
      </c>
      <c r="U321" s="136">
        <v>0</v>
      </c>
      <c r="V321" s="136">
        <v>0</v>
      </c>
      <c r="W321" s="136">
        <v>0</v>
      </c>
      <c r="X321" s="136">
        <v>0</v>
      </c>
      <c r="Y321" s="136">
        <v>0</v>
      </c>
      <c r="Z321" s="136">
        <v>0</v>
      </c>
      <c r="AA321" s="136">
        <v>-9356518</v>
      </c>
      <c r="AB321" s="136">
        <v>0</v>
      </c>
      <c r="AC321" s="136">
        <v>0</v>
      </c>
      <c r="AD321" s="136">
        <v>0</v>
      </c>
      <c r="AE321" s="136">
        <v>0</v>
      </c>
      <c r="AF321" s="136">
        <v>0</v>
      </c>
      <c r="AG321" s="136">
        <v>0</v>
      </c>
      <c r="AH321" s="136">
        <v>0</v>
      </c>
      <c r="AI321" s="136">
        <v>0</v>
      </c>
      <c r="AJ321" s="136">
        <v>0</v>
      </c>
      <c r="AK321" s="136">
        <v>-78615</v>
      </c>
      <c r="AL321" s="136">
        <v>0</v>
      </c>
      <c r="AM321" s="136">
        <v>0</v>
      </c>
      <c r="AN321" s="136">
        <v>0</v>
      </c>
      <c r="AO321" s="136">
        <v>0</v>
      </c>
      <c r="AP321" s="136">
        <v>-8975268</v>
      </c>
      <c r="AQ321" s="136">
        <v>0</v>
      </c>
      <c r="AR321" s="136">
        <v>0</v>
      </c>
      <c r="AS321" s="136">
        <v>0</v>
      </c>
      <c r="AT321" s="136">
        <v>0</v>
      </c>
      <c r="AU321" s="136">
        <v>0</v>
      </c>
      <c r="AV321" s="136">
        <v>0</v>
      </c>
      <c r="AW321" s="136">
        <v>0</v>
      </c>
      <c r="AX321" s="136">
        <v>0</v>
      </c>
      <c r="AY321" s="136">
        <v>0</v>
      </c>
      <c r="AZ321" s="136">
        <v>0</v>
      </c>
      <c r="BA321" s="136">
        <v>0</v>
      </c>
      <c r="BB321" s="136">
        <v>0</v>
      </c>
      <c r="BC321" s="136">
        <v>0</v>
      </c>
      <c r="BD321" s="136">
        <v>0</v>
      </c>
      <c r="BE321" s="136">
        <v>-9131456</v>
      </c>
      <c r="BF321" s="136">
        <v>0</v>
      </c>
      <c r="BG321" s="136">
        <v>0</v>
      </c>
      <c r="BH321" s="136">
        <v>0</v>
      </c>
      <c r="BI321" s="136">
        <v>0</v>
      </c>
      <c r="BJ321" s="136">
        <v>0</v>
      </c>
      <c r="BK321" s="136">
        <v>0</v>
      </c>
      <c r="BL321" s="136">
        <v>0</v>
      </c>
      <c r="BM321" s="136">
        <v>0</v>
      </c>
      <c r="BN321" s="136">
        <v>0</v>
      </c>
      <c r="BO321" s="136">
        <v>-434148</v>
      </c>
      <c r="BU321" s="136">
        <v>0</v>
      </c>
      <c r="BV321" s="136">
        <v>0</v>
      </c>
      <c r="BW321" s="136" t="e">
        <v>#REF!</v>
      </c>
    </row>
    <row r="322" spans="12:75" hidden="1" x14ac:dyDescent="0.3">
      <c r="L322" s="136">
        <v>0</v>
      </c>
      <c r="M322" s="136">
        <v>0</v>
      </c>
      <c r="N322" s="136">
        <v>0</v>
      </c>
      <c r="O322" s="136">
        <v>0</v>
      </c>
      <c r="P322" s="136">
        <v>0</v>
      </c>
      <c r="Q322" s="136">
        <v>0</v>
      </c>
      <c r="R322" s="136">
        <v>0</v>
      </c>
      <c r="S322" s="136">
        <v>0</v>
      </c>
      <c r="T322" s="136">
        <v>0</v>
      </c>
      <c r="U322" s="136">
        <v>0</v>
      </c>
      <c r="V322" s="136">
        <v>0</v>
      </c>
      <c r="W322" s="136">
        <v>0</v>
      </c>
      <c r="X322" s="136">
        <v>0</v>
      </c>
      <c r="Y322" s="136">
        <v>0</v>
      </c>
      <c r="Z322" s="136">
        <v>0</v>
      </c>
      <c r="AA322" s="136">
        <v>0</v>
      </c>
      <c r="AB322" s="136">
        <v>0</v>
      </c>
      <c r="AC322" s="136">
        <v>0</v>
      </c>
      <c r="AD322" s="136">
        <v>0</v>
      </c>
      <c r="AE322" s="136">
        <v>0</v>
      </c>
      <c r="AF322" s="136">
        <v>0</v>
      </c>
      <c r="AG322" s="136">
        <v>0</v>
      </c>
      <c r="AH322" s="136">
        <v>0</v>
      </c>
      <c r="AI322" s="136">
        <v>0</v>
      </c>
      <c r="AJ322" s="136">
        <v>0</v>
      </c>
      <c r="AK322" s="136">
        <v>0</v>
      </c>
      <c r="AL322" s="136">
        <v>0</v>
      </c>
      <c r="AM322" s="136">
        <v>0</v>
      </c>
      <c r="AN322" s="136">
        <v>0</v>
      </c>
      <c r="AO322" s="136">
        <v>0</v>
      </c>
      <c r="AP322" s="136">
        <v>0</v>
      </c>
      <c r="AQ322" s="136">
        <v>0</v>
      </c>
      <c r="AR322" s="136">
        <v>0</v>
      </c>
      <c r="AS322" s="136">
        <v>0</v>
      </c>
      <c r="AT322" s="136">
        <v>0</v>
      </c>
      <c r="AU322" s="136">
        <v>0</v>
      </c>
      <c r="AV322" s="136">
        <v>0</v>
      </c>
      <c r="AW322" s="136">
        <v>0</v>
      </c>
      <c r="AX322" s="136">
        <v>0</v>
      </c>
      <c r="AY322" s="136">
        <v>0</v>
      </c>
      <c r="AZ322" s="136">
        <v>0</v>
      </c>
      <c r="BA322" s="136">
        <v>0</v>
      </c>
      <c r="BB322" s="136">
        <v>0</v>
      </c>
      <c r="BC322" s="136">
        <v>0</v>
      </c>
      <c r="BD322" s="136">
        <v>0</v>
      </c>
      <c r="BE322" s="136">
        <v>0</v>
      </c>
      <c r="BF322" s="136">
        <v>0</v>
      </c>
      <c r="BG322" s="136">
        <v>0</v>
      </c>
      <c r="BH322" s="136">
        <v>0</v>
      </c>
      <c r="BI322" s="136">
        <v>0</v>
      </c>
      <c r="BJ322" s="136">
        <v>0</v>
      </c>
      <c r="BK322" s="136">
        <v>0</v>
      </c>
      <c r="BL322" s="136">
        <v>0</v>
      </c>
      <c r="BM322" s="136">
        <v>0</v>
      </c>
      <c r="BN322" s="136">
        <v>0</v>
      </c>
      <c r="BO322" s="136">
        <v>0</v>
      </c>
      <c r="BU322" s="136">
        <v>0</v>
      </c>
      <c r="BV322" s="136">
        <v>0</v>
      </c>
      <c r="BW322" s="136" t="e">
        <v>#REF!</v>
      </c>
    </row>
    <row r="323" spans="12:75" hidden="1" x14ac:dyDescent="0.3">
      <c r="L323" s="136">
        <v>0</v>
      </c>
      <c r="M323" s="136">
        <v>0</v>
      </c>
      <c r="N323" s="136">
        <v>0</v>
      </c>
      <c r="O323" s="136">
        <v>0</v>
      </c>
      <c r="P323" s="136">
        <v>0</v>
      </c>
      <c r="Q323" s="136">
        <v>0</v>
      </c>
      <c r="R323" s="136">
        <v>0</v>
      </c>
      <c r="S323" s="136">
        <v>0</v>
      </c>
      <c r="T323" s="136">
        <v>0</v>
      </c>
      <c r="U323" s="136">
        <v>0</v>
      </c>
      <c r="V323" s="136">
        <v>0</v>
      </c>
      <c r="W323" s="136">
        <v>0</v>
      </c>
      <c r="X323" s="136">
        <v>0</v>
      </c>
      <c r="Y323" s="136">
        <v>0</v>
      </c>
      <c r="Z323" s="136">
        <v>0</v>
      </c>
      <c r="AA323" s="136">
        <v>0</v>
      </c>
      <c r="AB323" s="136">
        <v>0</v>
      </c>
      <c r="AC323" s="136">
        <v>0</v>
      </c>
      <c r="AD323" s="136">
        <v>0</v>
      </c>
      <c r="AE323" s="136">
        <v>0</v>
      </c>
      <c r="AF323" s="136">
        <v>0</v>
      </c>
      <c r="AG323" s="136">
        <v>0</v>
      </c>
      <c r="AH323" s="136">
        <v>0</v>
      </c>
      <c r="AI323" s="136">
        <v>0</v>
      </c>
      <c r="AJ323" s="136">
        <v>0</v>
      </c>
      <c r="AK323" s="136">
        <v>0</v>
      </c>
      <c r="AL323" s="136">
        <v>0</v>
      </c>
      <c r="AM323" s="136">
        <v>0</v>
      </c>
      <c r="AN323" s="136">
        <v>0</v>
      </c>
      <c r="AO323" s="136">
        <v>0</v>
      </c>
      <c r="AP323" s="136">
        <v>0</v>
      </c>
      <c r="AQ323" s="136">
        <v>0</v>
      </c>
      <c r="AR323" s="136">
        <v>0</v>
      </c>
      <c r="AS323" s="136">
        <v>0</v>
      </c>
      <c r="AT323" s="136">
        <v>0</v>
      </c>
      <c r="AU323" s="136">
        <v>0</v>
      </c>
      <c r="AV323" s="136">
        <v>0</v>
      </c>
      <c r="AW323" s="136">
        <v>0</v>
      </c>
      <c r="AX323" s="136">
        <v>0</v>
      </c>
      <c r="AY323" s="136">
        <v>0</v>
      </c>
      <c r="AZ323" s="136">
        <v>0</v>
      </c>
      <c r="BA323" s="136">
        <v>0</v>
      </c>
      <c r="BB323" s="136">
        <v>0</v>
      </c>
      <c r="BC323" s="136">
        <v>0</v>
      </c>
      <c r="BD323" s="136">
        <v>0</v>
      </c>
      <c r="BE323" s="136">
        <v>0</v>
      </c>
      <c r="BF323" s="136">
        <v>0</v>
      </c>
      <c r="BG323" s="136">
        <v>0</v>
      </c>
      <c r="BH323" s="136">
        <v>0</v>
      </c>
      <c r="BI323" s="136">
        <v>0</v>
      </c>
      <c r="BJ323" s="136">
        <v>0</v>
      </c>
      <c r="BK323" s="136">
        <v>0</v>
      </c>
      <c r="BL323" s="136">
        <v>0</v>
      </c>
      <c r="BM323" s="136">
        <v>0</v>
      </c>
      <c r="BN323" s="136">
        <v>0</v>
      </c>
      <c r="BO323" s="136">
        <v>0</v>
      </c>
      <c r="BU323" s="136">
        <v>0</v>
      </c>
      <c r="BV323" s="136">
        <v>0</v>
      </c>
      <c r="BW323" s="136" t="e">
        <v>#REF!</v>
      </c>
    </row>
    <row r="324" spans="12:75" hidden="1" x14ac:dyDescent="0.3">
      <c r="L324" s="136">
        <v>0</v>
      </c>
      <c r="M324" s="136">
        <v>0</v>
      </c>
      <c r="N324" s="136">
        <v>0</v>
      </c>
      <c r="O324" s="136">
        <v>0</v>
      </c>
      <c r="P324" s="136">
        <v>0</v>
      </c>
      <c r="Q324" s="136">
        <v>0</v>
      </c>
      <c r="R324" s="136">
        <v>0</v>
      </c>
      <c r="S324" s="136">
        <v>0</v>
      </c>
      <c r="T324" s="136">
        <v>0</v>
      </c>
      <c r="U324" s="136">
        <v>0</v>
      </c>
      <c r="V324" s="136">
        <v>0</v>
      </c>
      <c r="W324" s="136">
        <v>0</v>
      </c>
      <c r="X324" s="136">
        <v>0</v>
      </c>
      <c r="Y324" s="136">
        <v>0</v>
      </c>
      <c r="Z324" s="136">
        <v>0</v>
      </c>
      <c r="AA324" s="136">
        <v>0</v>
      </c>
      <c r="AB324" s="136">
        <v>0</v>
      </c>
      <c r="AC324" s="136">
        <v>0</v>
      </c>
      <c r="AD324" s="136">
        <v>0</v>
      </c>
      <c r="AE324" s="136">
        <v>0</v>
      </c>
      <c r="AF324" s="136">
        <v>0</v>
      </c>
      <c r="AG324" s="136">
        <v>0</v>
      </c>
      <c r="AH324" s="136">
        <v>0</v>
      </c>
      <c r="AI324" s="136">
        <v>0</v>
      </c>
      <c r="AJ324" s="136">
        <v>0</v>
      </c>
      <c r="AK324" s="136">
        <v>0</v>
      </c>
      <c r="AL324" s="136">
        <v>0</v>
      </c>
      <c r="AM324" s="136">
        <v>0</v>
      </c>
      <c r="AN324" s="136">
        <v>0</v>
      </c>
      <c r="AO324" s="136">
        <v>0</v>
      </c>
      <c r="AP324" s="136">
        <v>0</v>
      </c>
      <c r="AQ324" s="136">
        <v>0</v>
      </c>
      <c r="AR324" s="136">
        <v>0</v>
      </c>
      <c r="AS324" s="136">
        <v>0</v>
      </c>
      <c r="AT324" s="136">
        <v>0</v>
      </c>
      <c r="AU324" s="136">
        <v>0</v>
      </c>
      <c r="AV324" s="136">
        <v>0</v>
      </c>
      <c r="AW324" s="136">
        <v>0</v>
      </c>
      <c r="AX324" s="136">
        <v>0</v>
      </c>
      <c r="AY324" s="136">
        <v>0</v>
      </c>
      <c r="AZ324" s="136">
        <v>0</v>
      </c>
      <c r="BA324" s="136">
        <v>0</v>
      </c>
      <c r="BB324" s="136">
        <v>0</v>
      </c>
      <c r="BC324" s="136">
        <v>0</v>
      </c>
      <c r="BD324" s="136">
        <v>0</v>
      </c>
      <c r="BE324" s="136">
        <v>0</v>
      </c>
      <c r="BF324" s="136">
        <v>0</v>
      </c>
      <c r="BG324" s="136">
        <v>0</v>
      </c>
      <c r="BH324" s="136">
        <v>0</v>
      </c>
      <c r="BI324" s="136">
        <v>0</v>
      </c>
      <c r="BJ324" s="136">
        <v>0</v>
      </c>
      <c r="BK324" s="136">
        <v>0</v>
      </c>
      <c r="BL324" s="136">
        <v>0</v>
      </c>
      <c r="BM324" s="136">
        <v>0</v>
      </c>
      <c r="BN324" s="136">
        <v>0</v>
      </c>
      <c r="BO324" s="136">
        <v>0</v>
      </c>
      <c r="BU324" s="136">
        <v>0</v>
      </c>
      <c r="BV324" s="136">
        <v>0</v>
      </c>
      <c r="BW324" s="136" t="e">
        <v>#REF!</v>
      </c>
    </row>
    <row r="325" spans="12:75" hidden="1" x14ac:dyDescent="0.3">
      <c r="L325" s="136">
        <v>73960</v>
      </c>
      <c r="M325" s="136">
        <v>0</v>
      </c>
      <c r="N325" s="136">
        <v>0</v>
      </c>
      <c r="O325" s="136">
        <v>0</v>
      </c>
      <c r="P325" s="136">
        <v>0</v>
      </c>
      <c r="Q325" s="136">
        <v>0</v>
      </c>
      <c r="R325" s="136">
        <v>0</v>
      </c>
      <c r="S325" s="136">
        <v>0</v>
      </c>
      <c r="T325" s="136">
        <v>0</v>
      </c>
      <c r="U325" s="136">
        <v>0</v>
      </c>
      <c r="V325" s="136">
        <v>0</v>
      </c>
      <c r="W325" s="136">
        <v>0</v>
      </c>
      <c r="X325" s="136">
        <v>0</v>
      </c>
      <c r="Y325" s="136">
        <v>0</v>
      </c>
      <c r="Z325" s="136">
        <v>0</v>
      </c>
      <c r="AA325" s="136">
        <v>-9356518</v>
      </c>
      <c r="AB325" s="136">
        <v>0</v>
      </c>
      <c r="AC325" s="136">
        <v>0</v>
      </c>
      <c r="AD325" s="136">
        <v>0</v>
      </c>
      <c r="AE325" s="136">
        <v>0</v>
      </c>
      <c r="AF325" s="136">
        <v>0</v>
      </c>
      <c r="AG325" s="136">
        <v>0</v>
      </c>
      <c r="AH325" s="136">
        <v>0</v>
      </c>
      <c r="AI325" s="136">
        <v>0</v>
      </c>
      <c r="AJ325" s="136">
        <v>0</v>
      </c>
      <c r="AK325" s="136">
        <v>-78615</v>
      </c>
      <c r="AL325" s="136">
        <v>0</v>
      </c>
      <c r="AM325" s="136">
        <v>0</v>
      </c>
      <c r="AN325" s="136">
        <v>0</v>
      </c>
      <c r="AO325" s="136">
        <v>0</v>
      </c>
      <c r="AP325" s="136">
        <v>-8975268</v>
      </c>
      <c r="AQ325" s="136">
        <v>0</v>
      </c>
      <c r="AR325" s="136">
        <v>0</v>
      </c>
      <c r="AS325" s="136">
        <v>0</v>
      </c>
      <c r="AT325" s="136">
        <v>0</v>
      </c>
      <c r="AU325" s="136">
        <v>0</v>
      </c>
      <c r="AV325" s="136">
        <v>0</v>
      </c>
      <c r="AW325" s="136">
        <v>0</v>
      </c>
      <c r="AX325" s="136">
        <v>0</v>
      </c>
      <c r="AY325" s="136">
        <v>0</v>
      </c>
      <c r="AZ325" s="136">
        <v>0</v>
      </c>
      <c r="BA325" s="136">
        <v>0</v>
      </c>
      <c r="BB325" s="136">
        <v>0</v>
      </c>
      <c r="BC325" s="136">
        <v>0</v>
      </c>
      <c r="BD325" s="136">
        <v>0</v>
      </c>
      <c r="BE325" s="136">
        <v>-9131456</v>
      </c>
      <c r="BF325" s="136">
        <v>0</v>
      </c>
      <c r="BG325" s="136">
        <v>0</v>
      </c>
      <c r="BH325" s="136">
        <v>0</v>
      </c>
      <c r="BI325" s="136">
        <v>0</v>
      </c>
      <c r="BJ325" s="136">
        <v>0</v>
      </c>
      <c r="BK325" s="136">
        <v>0</v>
      </c>
      <c r="BL325" s="136">
        <v>0</v>
      </c>
      <c r="BM325" s="136">
        <v>0</v>
      </c>
      <c r="BN325" s="136">
        <v>0</v>
      </c>
      <c r="BO325" s="136">
        <v>-434148</v>
      </c>
      <c r="BU325" s="136">
        <v>0</v>
      </c>
      <c r="BV325" s="136">
        <v>0</v>
      </c>
      <c r="BW325" s="136" t="e">
        <v>#REF!</v>
      </c>
    </row>
    <row r="326" spans="12:75" hidden="1" x14ac:dyDescent="0.3">
      <c r="L326" s="136">
        <v>284881</v>
      </c>
      <c r="M326" s="136">
        <v>0</v>
      </c>
      <c r="N326" s="136">
        <v>0</v>
      </c>
      <c r="O326" s="136">
        <v>0</v>
      </c>
      <c r="P326" s="136">
        <v>0</v>
      </c>
      <c r="Q326" s="136">
        <v>0</v>
      </c>
      <c r="R326" s="136">
        <v>0</v>
      </c>
      <c r="S326" s="136">
        <v>0</v>
      </c>
      <c r="T326" s="136">
        <v>0</v>
      </c>
      <c r="U326" s="136">
        <v>0</v>
      </c>
      <c r="V326" s="136">
        <v>0</v>
      </c>
      <c r="W326" s="136">
        <v>0</v>
      </c>
      <c r="X326" s="136">
        <v>0</v>
      </c>
      <c r="Y326" s="136">
        <v>0</v>
      </c>
      <c r="Z326" s="136">
        <v>0</v>
      </c>
      <c r="AA326" s="136">
        <v>-8369942</v>
      </c>
      <c r="AB326" s="136">
        <v>0</v>
      </c>
      <c r="AC326" s="136">
        <v>0</v>
      </c>
      <c r="AD326" s="136">
        <v>0</v>
      </c>
      <c r="AE326" s="136">
        <v>0</v>
      </c>
      <c r="AF326" s="136">
        <v>0</v>
      </c>
      <c r="AG326" s="136">
        <v>0</v>
      </c>
      <c r="AH326" s="136">
        <v>0</v>
      </c>
      <c r="AI326" s="136">
        <v>0</v>
      </c>
      <c r="AJ326" s="136">
        <v>0</v>
      </c>
      <c r="AK326" s="136">
        <v>-83969</v>
      </c>
      <c r="AL326" s="136">
        <v>0</v>
      </c>
      <c r="AM326" s="136">
        <v>0</v>
      </c>
      <c r="AN326" s="136">
        <v>0</v>
      </c>
      <c r="AO326" s="136">
        <v>0</v>
      </c>
      <c r="AP326" s="136">
        <v>-8346286</v>
      </c>
      <c r="AQ326" s="136">
        <v>0</v>
      </c>
      <c r="AR326" s="136">
        <v>0</v>
      </c>
      <c r="AS326" s="136">
        <v>0</v>
      </c>
      <c r="AT326" s="136">
        <v>0</v>
      </c>
      <c r="AU326" s="136">
        <v>0</v>
      </c>
      <c r="AV326" s="136">
        <v>0</v>
      </c>
      <c r="AW326" s="136">
        <v>0</v>
      </c>
      <c r="AX326" s="136">
        <v>0</v>
      </c>
      <c r="AY326" s="136">
        <v>0</v>
      </c>
      <c r="AZ326" s="136">
        <v>0</v>
      </c>
      <c r="BA326" s="136">
        <v>0</v>
      </c>
      <c r="BB326" s="136">
        <v>0</v>
      </c>
      <c r="BC326" s="136">
        <v>0</v>
      </c>
      <c r="BD326" s="136">
        <v>0</v>
      </c>
      <c r="BE326" s="136">
        <v>-8195320</v>
      </c>
      <c r="BF326" s="136">
        <v>0</v>
      </c>
      <c r="BG326" s="136">
        <v>0</v>
      </c>
      <c r="BH326" s="136">
        <v>0</v>
      </c>
      <c r="BI326" s="136">
        <v>0</v>
      </c>
      <c r="BJ326" s="136">
        <v>0</v>
      </c>
      <c r="BK326" s="136">
        <v>0</v>
      </c>
      <c r="BL326" s="136">
        <v>0</v>
      </c>
      <c r="BM326" s="136">
        <v>0</v>
      </c>
      <c r="BN326" s="136">
        <v>0</v>
      </c>
      <c r="BO326" s="136">
        <v>-406887</v>
      </c>
      <c r="BU326" s="136">
        <v>0</v>
      </c>
      <c r="BV326" s="136">
        <v>0</v>
      </c>
      <c r="BW326" s="136" t="e">
        <v>#REF!</v>
      </c>
    </row>
    <row r="327" spans="12:75" hidden="1" x14ac:dyDescent="0.3">
      <c r="L327" s="136">
        <v>-210921</v>
      </c>
      <c r="M327" s="136">
        <v>0</v>
      </c>
      <c r="N327" s="136">
        <v>0</v>
      </c>
      <c r="O327" s="136">
        <v>0</v>
      </c>
      <c r="P327" s="136">
        <v>0</v>
      </c>
      <c r="Q327" s="136">
        <v>0</v>
      </c>
      <c r="R327" s="136">
        <v>0</v>
      </c>
      <c r="S327" s="136">
        <v>0</v>
      </c>
      <c r="T327" s="136">
        <v>0</v>
      </c>
      <c r="U327" s="136">
        <v>0</v>
      </c>
      <c r="V327" s="136">
        <v>0</v>
      </c>
      <c r="W327" s="136">
        <v>0</v>
      </c>
      <c r="X327" s="136">
        <v>0</v>
      </c>
      <c r="Y327" s="136">
        <v>0</v>
      </c>
      <c r="Z327" s="136">
        <v>0</v>
      </c>
      <c r="AA327" s="136">
        <v>-986576</v>
      </c>
      <c r="AB327" s="136">
        <v>0</v>
      </c>
      <c r="AC327" s="136">
        <v>0</v>
      </c>
      <c r="AD327" s="136">
        <v>0</v>
      </c>
      <c r="AE327" s="136">
        <v>0</v>
      </c>
      <c r="AF327" s="136">
        <v>0</v>
      </c>
      <c r="AG327" s="136">
        <v>0</v>
      </c>
      <c r="AH327" s="136">
        <v>0</v>
      </c>
      <c r="AI327" s="136">
        <v>0</v>
      </c>
      <c r="AJ327" s="136">
        <v>0</v>
      </c>
      <c r="AK327" s="136">
        <v>5354</v>
      </c>
      <c r="AL327" s="136">
        <v>0</v>
      </c>
      <c r="AM327" s="136">
        <v>0</v>
      </c>
      <c r="AN327" s="136">
        <v>0</v>
      </c>
      <c r="AO327" s="136">
        <v>0</v>
      </c>
      <c r="AP327" s="136">
        <v>-628982</v>
      </c>
      <c r="AQ327" s="136">
        <v>0</v>
      </c>
      <c r="AR327" s="136">
        <v>0</v>
      </c>
      <c r="AS327" s="136">
        <v>0</v>
      </c>
      <c r="AT327" s="136">
        <v>0</v>
      </c>
      <c r="AU327" s="136">
        <v>0</v>
      </c>
      <c r="AV327" s="136">
        <v>0</v>
      </c>
      <c r="AW327" s="136">
        <v>0</v>
      </c>
      <c r="AX327" s="136">
        <v>0</v>
      </c>
      <c r="AY327" s="136">
        <v>0</v>
      </c>
      <c r="AZ327" s="136">
        <v>0</v>
      </c>
      <c r="BA327" s="136">
        <v>0</v>
      </c>
      <c r="BB327" s="136">
        <v>0</v>
      </c>
      <c r="BC327" s="136">
        <v>0</v>
      </c>
      <c r="BD327" s="136">
        <v>0</v>
      </c>
      <c r="BE327" s="136">
        <v>-936136</v>
      </c>
      <c r="BF327" s="136">
        <v>0</v>
      </c>
      <c r="BG327" s="136">
        <v>0</v>
      </c>
      <c r="BH327" s="136">
        <v>0</v>
      </c>
      <c r="BI327" s="136">
        <v>0</v>
      </c>
      <c r="BJ327" s="136">
        <v>0</v>
      </c>
      <c r="BK327" s="136">
        <v>0</v>
      </c>
      <c r="BL327" s="136">
        <v>0</v>
      </c>
      <c r="BM327" s="136">
        <v>0</v>
      </c>
      <c r="BN327" s="136">
        <v>0</v>
      </c>
      <c r="BO327" s="136">
        <v>-27261</v>
      </c>
      <c r="BU327" s="136">
        <v>0</v>
      </c>
      <c r="BV327" s="136">
        <v>0</v>
      </c>
      <c r="BW327" s="136" t="e">
        <v>#REF!</v>
      </c>
    </row>
    <row r="328" spans="12:75" hidden="1" x14ac:dyDescent="0.3">
      <c r="L328" s="136">
        <v>0</v>
      </c>
      <c r="M328" s="136">
        <v>0</v>
      </c>
      <c r="N328" s="136">
        <v>0</v>
      </c>
      <c r="O328" s="136">
        <v>0</v>
      </c>
      <c r="P328" s="136">
        <v>0</v>
      </c>
      <c r="Q328" s="136">
        <v>0</v>
      </c>
      <c r="R328" s="136">
        <v>0</v>
      </c>
      <c r="S328" s="136">
        <v>0</v>
      </c>
      <c r="T328" s="136">
        <v>0</v>
      </c>
      <c r="U328" s="136">
        <v>0</v>
      </c>
      <c r="V328" s="136">
        <v>0</v>
      </c>
      <c r="W328" s="136">
        <v>0</v>
      </c>
      <c r="X328" s="136">
        <v>0</v>
      </c>
      <c r="Y328" s="136">
        <v>0</v>
      </c>
      <c r="Z328" s="136">
        <v>0</v>
      </c>
      <c r="AA328" s="136">
        <v>0</v>
      </c>
      <c r="AB328" s="136">
        <v>0</v>
      </c>
      <c r="AC328" s="136">
        <v>0</v>
      </c>
      <c r="AD328" s="136">
        <v>0</v>
      </c>
      <c r="AE328" s="136">
        <v>0</v>
      </c>
      <c r="AF328" s="136">
        <v>0</v>
      </c>
      <c r="AG328" s="136">
        <v>0</v>
      </c>
      <c r="AH328" s="136">
        <v>0</v>
      </c>
      <c r="AI328" s="136">
        <v>0</v>
      </c>
      <c r="AJ328" s="136">
        <v>0</v>
      </c>
      <c r="AK328" s="136">
        <v>0</v>
      </c>
      <c r="AL328" s="136">
        <v>0</v>
      </c>
      <c r="AM328" s="136">
        <v>0</v>
      </c>
      <c r="AN328" s="136">
        <v>0</v>
      </c>
      <c r="AO328" s="136">
        <v>0</v>
      </c>
      <c r="AP328" s="136">
        <v>0</v>
      </c>
      <c r="AQ328" s="136">
        <v>0</v>
      </c>
      <c r="AR328" s="136">
        <v>0</v>
      </c>
      <c r="AS328" s="136">
        <v>0</v>
      </c>
      <c r="AT328" s="136">
        <v>0</v>
      </c>
      <c r="AU328" s="136">
        <v>0</v>
      </c>
      <c r="AV328" s="136">
        <v>0</v>
      </c>
      <c r="AW328" s="136">
        <v>0</v>
      </c>
      <c r="AX328" s="136">
        <v>0</v>
      </c>
      <c r="AY328" s="136">
        <v>0</v>
      </c>
      <c r="AZ328" s="136">
        <v>0</v>
      </c>
      <c r="BA328" s="136">
        <v>0</v>
      </c>
      <c r="BB328" s="136">
        <v>0</v>
      </c>
      <c r="BC328" s="136">
        <v>0</v>
      </c>
      <c r="BD328" s="136">
        <v>0</v>
      </c>
      <c r="BE328" s="136">
        <v>0</v>
      </c>
      <c r="BF328" s="136">
        <v>0</v>
      </c>
      <c r="BG328" s="136">
        <v>0</v>
      </c>
      <c r="BH328" s="136">
        <v>0</v>
      </c>
      <c r="BI328" s="136">
        <v>0</v>
      </c>
      <c r="BJ328" s="136">
        <v>0</v>
      </c>
      <c r="BK328" s="136">
        <v>0</v>
      </c>
      <c r="BL328" s="136">
        <v>0</v>
      </c>
      <c r="BM328" s="136">
        <v>0</v>
      </c>
      <c r="BN328" s="136">
        <v>0</v>
      </c>
      <c r="BO328" s="136">
        <v>0</v>
      </c>
      <c r="BU328" s="136">
        <v>0</v>
      </c>
      <c r="BV328" s="136">
        <v>0</v>
      </c>
      <c r="BW328" s="136" t="e">
        <v>#REF!</v>
      </c>
    </row>
    <row r="329" spans="12:75" hidden="1" x14ac:dyDescent="0.3">
      <c r="L329" s="136">
        <v>73960</v>
      </c>
      <c r="M329" s="136">
        <v>0</v>
      </c>
      <c r="N329" s="136">
        <v>0</v>
      </c>
      <c r="O329" s="136">
        <v>0</v>
      </c>
      <c r="P329" s="136">
        <v>0</v>
      </c>
      <c r="Q329" s="136">
        <v>0</v>
      </c>
      <c r="R329" s="136">
        <v>0</v>
      </c>
      <c r="S329" s="136">
        <v>0</v>
      </c>
      <c r="T329" s="136">
        <v>0</v>
      </c>
      <c r="U329" s="136">
        <v>0</v>
      </c>
      <c r="V329" s="136">
        <v>0</v>
      </c>
      <c r="W329" s="136">
        <v>0</v>
      </c>
      <c r="X329" s="136">
        <v>0</v>
      </c>
      <c r="Y329" s="136">
        <v>0</v>
      </c>
      <c r="Z329" s="136">
        <v>0</v>
      </c>
      <c r="AA329" s="136">
        <v>-9356518</v>
      </c>
      <c r="AB329" s="136">
        <v>0</v>
      </c>
      <c r="AC329" s="136">
        <v>0</v>
      </c>
      <c r="AD329" s="136">
        <v>0</v>
      </c>
      <c r="AE329" s="136">
        <v>0</v>
      </c>
      <c r="AF329" s="136">
        <v>0</v>
      </c>
      <c r="AG329" s="136">
        <v>0</v>
      </c>
      <c r="AH329" s="136">
        <v>0</v>
      </c>
      <c r="AI329" s="136">
        <v>0</v>
      </c>
      <c r="AJ329" s="136">
        <v>0</v>
      </c>
      <c r="AK329" s="136">
        <v>0</v>
      </c>
      <c r="AL329" s="136">
        <v>0</v>
      </c>
      <c r="AM329" s="136">
        <v>0</v>
      </c>
      <c r="AN329" s="136">
        <v>0</v>
      </c>
      <c r="AO329" s="136">
        <v>0</v>
      </c>
      <c r="AP329" s="136">
        <v>-8975268</v>
      </c>
      <c r="AQ329" s="136">
        <v>0</v>
      </c>
      <c r="AR329" s="136">
        <v>0</v>
      </c>
      <c r="AS329" s="136">
        <v>0</v>
      </c>
      <c r="AT329" s="136">
        <v>0</v>
      </c>
      <c r="AU329" s="136">
        <v>0</v>
      </c>
      <c r="AV329" s="136">
        <v>0</v>
      </c>
      <c r="AW329" s="136">
        <v>0</v>
      </c>
      <c r="AX329" s="136">
        <v>0</v>
      </c>
      <c r="AY329" s="136">
        <v>0</v>
      </c>
      <c r="AZ329" s="136">
        <v>0</v>
      </c>
      <c r="BA329" s="136">
        <v>0</v>
      </c>
      <c r="BB329" s="136">
        <v>0</v>
      </c>
      <c r="BC329" s="136">
        <v>0</v>
      </c>
      <c r="BD329" s="136">
        <v>0</v>
      </c>
      <c r="BE329" s="136">
        <v>-9131456</v>
      </c>
      <c r="BF329" s="136">
        <v>0</v>
      </c>
      <c r="BG329" s="136">
        <v>0</v>
      </c>
      <c r="BH329" s="136">
        <v>0</v>
      </c>
      <c r="BI329" s="136">
        <v>0</v>
      </c>
      <c r="BJ329" s="136">
        <v>0</v>
      </c>
      <c r="BK329" s="136">
        <v>0</v>
      </c>
      <c r="BL329" s="136">
        <v>0</v>
      </c>
      <c r="BM329" s="136">
        <v>0</v>
      </c>
      <c r="BN329" s="136">
        <v>0</v>
      </c>
      <c r="BO329" s="136">
        <v>0</v>
      </c>
      <c r="BU329" s="136">
        <v>0</v>
      </c>
      <c r="BV329" s="136">
        <v>0</v>
      </c>
      <c r="BW329" s="136" t="e">
        <v>#REF!</v>
      </c>
    </row>
    <row r="330" spans="12:75" hidden="1" x14ac:dyDescent="0.3">
      <c r="L330" s="136">
        <v>284881</v>
      </c>
      <c r="M330" s="136">
        <v>0</v>
      </c>
      <c r="N330" s="136">
        <v>0</v>
      </c>
      <c r="O330" s="136">
        <v>0</v>
      </c>
      <c r="P330" s="136">
        <v>0</v>
      </c>
      <c r="Q330" s="136">
        <v>0</v>
      </c>
      <c r="R330" s="136">
        <v>0</v>
      </c>
      <c r="S330" s="136">
        <v>0</v>
      </c>
      <c r="T330" s="136">
        <v>0</v>
      </c>
      <c r="U330" s="136">
        <v>0</v>
      </c>
      <c r="V330" s="136">
        <v>0</v>
      </c>
      <c r="W330" s="136">
        <v>0</v>
      </c>
      <c r="X330" s="136">
        <v>0</v>
      </c>
      <c r="Y330" s="136">
        <v>0</v>
      </c>
      <c r="Z330" s="136">
        <v>0</v>
      </c>
      <c r="AA330" s="136">
        <v>-8369942</v>
      </c>
      <c r="AB330" s="136">
        <v>0</v>
      </c>
      <c r="AC330" s="136">
        <v>0</v>
      </c>
      <c r="AD330" s="136">
        <v>0</v>
      </c>
      <c r="AE330" s="136">
        <v>0</v>
      </c>
      <c r="AF330" s="136">
        <v>0</v>
      </c>
      <c r="AG330" s="136">
        <v>0</v>
      </c>
      <c r="AH330" s="136">
        <v>0</v>
      </c>
      <c r="AI330" s="136">
        <v>0</v>
      </c>
      <c r="AJ330" s="136">
        <v>0</v>
      </c>
      <c r="AK330" s="136">
        <v>0</v>
      </c>
      <c r="AL330" s="136">
        <v>0</v>
      </c>
      <c r="AM330" s="136">
        <v>0</v>
      </c>
      <c r="AN330" s="136">
        <v>0</v>
      </c>
      <c r="AO330" s="136">
        <v>0</v>
      </c>
      <c r="AP330" s="136">
        <v>-8346286</v>
      </c>
      <c r="AQ330" s="136">
        <v>0</v>
      </c>
      <c r="AR330" s="136">
        <v>0</v>
      </c>
      <c r="AS330" s="136">
        <v>0</v>
      </c>
      <c r="AT330" s="136">
        <v>0</v>
      </c>
      <c r="AU330" s="136">
        <v>0</v>
      </c>
      <c r="AV330" s="136">
        <v>0</v>
      </c>
      <c r="AW330" s="136">
        <v>0</v>
      </c>
      <c r="AX330" s="136">
        <v>0</v>
      </c>
      <c r="AY330" s="136">
        <v>0</v>
      </c>
      <c r="AZ330" s="136">
        <v>0</v>
      </c>
      <c r="BA330" s="136">
        <v>0</v>
      </c>
      <c r="BB330" s="136">
        <v>0</v>
      </c>
      <c r="BC330" s="136">
        <v>0</v>
      </c>
      <c r="BD330" s="136">
        <v>0</v>
      </c>
      <c r="BE330" s="136">
        <v>-8195320</v>
      </c>
      <c r="BF330" s="136">
        <v>0</v>
      </c>
      <c r="BG330" s="136">
        <v>0</v>
      </c>
      <c r="BH330" s="136">
        <v>0</v>
      </c>
      <c r="BI330" s="136">
        <v>0</v>
      </c>
      <c r="BJ330" s="136">
        <v>0</v>
      </c>
      <c r="BK330" s="136">
        <v>0</v>
      </c>
      <c r="BL330" s="136">
        <v>0</v>
      </c>
      <c r="BM330" s="136">
        <v>0</v>
      </c>
      <c r="BN330" s="136">
        <v>0</v>
      </c>
      <c r="BO330" s="136">
        <v>0</v>
      </c>
      <c r="BU330" s="136">
        <v>0</v>
      </c>
      <c r="BV330" s="136">
        <v>0</v>
      </c>
      <c r="BW330" s="136" t="e">
        <v>#REF!</v>
      </c>
    </row>
    <row r="331" spans="12:75" hidden="1" x14ac:dyDescent="0.3">
      <c r="L331" s="136">
        <v>-210921</v>
      </c>
      <c r="M331" s="136">
        <v>0</v>
      </c>
      <c r="N331" s="136">
        <v>0</v>
      </c>
      <c r="O331" s="136">
        <v>0</v>
      </c>
      <c r="P331" s="136">
        <v>0</v>
      </c>
      <c r="Q331" s="136">
        <v>0</v>
      </c>
      <c r="R331" s="136">
        <v>0</v>
      </c>
      <c r="S331" s="136">
        <v>0</v>
      </c>
      <c r="T331" s="136">
        <v>0</v>
      </c>
      <c r="U331" s="136">
        <v>0</v>
      </c>
      <c r="V331" s="136">
        <v>0</v>
      </c>
      <c r="W331" s="136">
        <v>0</v>
      </c>
      <c r="X331" s="136">
        <v>0</v>
      </c>
      <c r="Y331" s="136">
        <v>0</v>
      </c>
      <c r="Z331" s="136">
        <v>0</v>
      </c>
      <c r="AA331" s="136">
        <v>-986576</v>
      </c>
      <c r="AB331" s="136">
        <v>0</v>
      </c>
      <c r="AC331" s="136">
        <v>0</v>
      </c>
      <c r="AD331" s="136">
        <v>0</v>
      </c>
      <c r="AE331" s="136">
        <v>0</v>
      </c>
      <c r="AF331" s="136">
        <v>0</v>
      </c>
      <c r="AG331" s="136">
        <v>0</v>
      </c>
      <c r="AH331" s="136">
        <v>0</v>
      </c>
      <c r="AI331" s="136">
        <v>0</v>
      </c>
      <c r="AJ331" s="136">
        <v>0</v>
      </c>
      <c r="AK331" s="136">
        <v>0</v>
      </c>
      <c r="AL331" s="136">
        <v>0</v>
      </c>
      <c r="AM331" s="136">
        <v>0</v>
      </c>
      <c r="AN331" s="136">
        <v>0</v>
      </c>
      <c r="AO331" s="136">
        <v>0</v>
      </c>
      <c r="AP331" s="136">
        <v>-628982</v>
      </c>
      <c r="AQ331" s="136">
        <v>0</v>
      </c>
      <c r="AR331" s="136">
        <v>0</v>
      </c>
      <c r="AS331" s="136">
        <v>0</v>
      </c>
      <c r="AT331" s="136">
        <v>0</v>
      </c>
      <c r="AU331" s="136">
        <v>0</v>
      </c>
      <c r="AV331" s="136">
        <v>0</v>
      </c>
      <c r="AW331" s="136">
        <v>0</v>
      </c>
      <c r="AX331" s="136">
        <v>0</v>
      </c>
      <c r="AY331" s="136">
        <v>0</v>
      </c>
      <c r="AZ331" s="136">
        <v>0</v>
      </c>
      <c r="BA331" s="136">
        <v>0</v>
      </c>
      <c r="BB331" s="136">
        <v>0</v>
      </c>
      <c r="BC331" s="136">
        <v>0</v>
      </c>
      <c r="BD331" s="136">
        <v>0</v>
      </c>
      <c r="BE331" s="136">
        <v>-936136</v>
      </c>
      <c r="BF331" s="136">
        <v>0</v>
      </c>
      <c r="BG331" s="136">
        <v>0</v>
      </c>
      <c r="BH331" s="136">
        <v>0</v>
      </c>
      <c r="BI331" s="136">
        <v>0</v>
      </c>
      <c r="BJ331" s="136">
        <v>0</v>
      </c>
      <c r="BK331" s="136">
        <v>0</v>
      </c>
      <c r="BL331" s="136">
        <v>0</v>
      </c>
      <c r="BM331" s="136">
        <v>0</v>
      </c>
      <c r="BN331" s="136">
        <v>0</v>
      </c>
      <c r="BO331" s="136">
        <v>0</v>
      </c>
      <c r="BU331" s="136">
        <v>0</v>
      </c>
      <c r="BV331" s="136">
        <v>0</v>
      </c>
      <c r="BW331" s="136" t="e">
        <v>#REF!</v>
      </c>
    </row>
    <row r="332" spans="12:75" hidden="1" x14ac:dyDescent="0.3">
      <c r="L332" s="136">
        <v>0</v>
      </c>
      <c r="M332" s="136">
        <v>0</v>
      </c>
      <c r="N332" s="136">
        <v>0</v>
      </c>
      <c r="O332" s="136">
        <v>0</v>
      </c>
      <c r="P332" s="136">
        <v>0</v>
      </c>
      <c r="Q332" s="136">
        <v>0</v>
      </c>
      <c r="R332" s="136">
        <v>0</v>
      </c>
      <c r="S332" s="136">
        <v>0</v>
      </c>
      <c r="T332" s="136">
        <v>0</v>
      </c>
      <c r="U332" s="136">
        <v>0</v>
      </c>
      <c r="V332" s="136">
        <v>0</v>
      </c>
      <c r="W332" s="136">
        <v>0</v>
      </c>
      <c r="X332" s="136">
        <v>0</v>
      </c>
      <c r="Y332" s="136">
        <v>0</v>
      </c>
      <c r="Z332" s="136">
        <v>0</v>
      </c>
      <c r="AA332" s="136">
        <v>0</v>
      </c>
      <c r="AB332" s="136">
        <v>0</v>
      </c>
      <c r="AC332" s="136">
        <v>0</v>
      </c>
      <c r="AD332" s="136">
        <v>0</v>
      </c>
      <c r="AE332" s="136">
        <v>0</v>
      </c>
      <c r="AF332" s="136">
        <v>0</v>
      </c>
      <c r="AG332" s="136">
        <v>0</v>
      </c>
      <c r="AH332" s="136">
        <v>0</v>
      </c>
      <c r="AI332" s="136">
        <v>0</v>
      </c>
      <c r="AJ332" s="136">
        <v>0</v>
      </c>
      <c r="AK332" s="136">
        <v>0</v>
      </c>
      <c r="AL332" s="136">
        <v>0</v>
      </c>
      <c r="AM332" s="136">
        <v>0</v>
      </c>
      <c r="AN332" s="136">
        <v>0</v>
      </c>
      <c r="AO332" s="136">
        <v>0</v>
      </c>
      <c r="AP332" s="136">
        <v>0</v>
      </c>
      <c r="AQ332" s="136">
        <v>0</v>
      </c>
      <c r="AR332" s="136">
        <v>0</v>
      </c>
      <c r="AS332" s="136">
        <v>0</v>
      </c>
      <c r="AT332" s="136">
        <v>0</v>
      </c>
      <c r="AU332" s="136">
        <v>0</v>
      </c>
      <c r="AV332" s="136">
        <v>0</v>
      </c>
      <c r="AW332" s="136">
        <v>0</v>
      </c>
      <c r="AX332" s="136">
        <v>0</v>
      </c>
      <c r="AY332" s="136">
        <v>0</v>
      </c>
      <c r="AZ332" s="136">
        <v>0</v>
      </c>
      <c r="BA332" s="136">
        <v>0</v>
      </c>
      <c r="BB332" s="136">
        <v>0</v>
      </c>
      <c r="BC332" s="136">
        <v>0</v>
      </c>
      <c r="BD332" s="136">
        <v>0</v>
      </c>
      <c r="BE332" s="136">
        <v>0</v>
      </c>
      <c r="BF332" s="136">
        <v>0</v>
      </c>
      <c r="BG332" s="136">
        <v>0</v>
      </c>
      <c r="BH332" s="136">
        <v>0</v>
      </c>
      <c r="BI332" s="136">
        <v>0</v>
      </c>
      <c r="BJ332" s="136">
        <v>0</v>
      </c>
      <c r="BK332" s="136">
        <v>0</v>
      </c>
      <c r="BL332" s="136">
        <v>0</v>
      </c>
      <c r="BM332" s="136">
        <v>0</v>
      </c>
      <c r="BN332" s="136">
        <v>0</v>
      </c>
      <c r="BO332" s="136">
        <v>0</v>
      </c>
      <c r="BU332" s="136">
        <v>0</v>
      </c>
      <c r="BV332" s="136">
        <v>0</v>
      </c>
      <c r="BW332" s="136" t="e">
        <v>#REF!</v>
      </c>
    </row>
    <row r="333" spans="12:75" hidden="1" x14ac:dyDescent="0.3">
      <c r="L333" s="136">
        <v>0</v>
      </c>
      <c r="M333" s="136">
        <v>0</v>
      </c>
      <c r="N333" s="136">
        <v>0</v>
      </c>
      <c r="O333" s="136">
        <v>0</v>
      </c>
      <c r="P333" s="136">
        <v>0</v>
      </c>
      <c r="Q333" s="136">
        <v>0</v>
      </c>
      <c r="R333" s="136">
        <v>0</v>
      </c>
      <c r="S333" s="136">
        <v>0</v>
      </c>
      <c r="T333" s="136">
        <v>0</v>
      </c>
      <c r="U333" s="136">
        <v>0</v>
      </c>
      <c r="V333" s="136">
        <v>0</v>
      </c>
      <c r="W333" s="136">
        <v>0</v>
      </c>
      <c r="X333" s="136">
        <v>0</v>
      </c>
      <c r="Y333" s="136">
        <v>0</v>
      </c>
      <c r="Z333" s="136">
        <v>0</v>
      </c>
      <c r="AA333" s="136">
        <v>0</v>
      </c>
      <c r="AB333" s="136">
        <v>0</v>
      </c>
      <c r="AC333" s="136">
        <v>0</v>
      </c>
      <c r="AD333" s="136">
        <v>0</v>
      </c>
      <c r="AE333" s="136">
        <v>0</v>
      </c>
      <c r="AF333" s="136">
        <v>0</v>
      </c>
      <c r="AG333" s="136">
        <v>0</v>
      </c>
      <c r="AH333" s="136">
        <v>0</v>
      </c>
      <c r="AI333" s="136">
        <v>0</v>
      </c>
      <c r="AJ333" s="136">
        <v>0</v>
      </c>
      <c r="AK333" s="136">
        <v>0</v>
      </c>
      <c r="AL333" s="136">
        <v>0</v>
      </c>
      <c r="AM333" s="136">
        <v>0</v>
      </c>
      <c r="AN333" s="136">
        <v>0</v>
      </c>
      <c r="AO333" s="136">
        <v>0</v>
      </c>
      <c r="AP333" s="136">
        <v>0</v>
      </c>
      <c r="AQ333" s="136">
        <v>0</v>
      </c>
      <c r="AR333" s="136">
        <v>0</v>
      </c>
      <c r="AS333" s="136">
        <v>0</v>
      </c>
      <c r="AT333" s="136">
        <v>0</v>
      </c>
      <c r="AU333" s="136">
        <v>0</v>
      </c>
      <c r="AV333" s="136">
        <v>0</v>
      </c>
      <c r="AW333" s="136">
        <v>0</v>
      </c>
      <c r="AX333" s="136">
        <v>0</v>
      </c>
      <c r="AY333" s="136">
        <v>0</v>
      </c>
      <c r="AZ333" s="136">
        <v>0</v>
      </c>
      <c r="BA333" s="136">
        <v>0</v>
      </c>
      <c r="BB333" s="136">
        <v>0</v>
      </c>
      <c r="BC333" s="136">
        <v>0</v>
      </c>
      <c r="BD333" s="136">
        <v>0</v>
      </c>
      <c r="BE333" s="136">
        <v>0</v>
      </c>
      <c r="BF333" s="136">
        <v>0</v>
      </c>
      <c r="BG333" s="136">
        <v>0</v>
      </c>
      <c r="BH333" s="136">
        <v>0</v>
      </c>
      <c r="BI333" s="136">
        <v>0</v>
      </c>
      <c r="BJ333" s="136">
        <v>0</v>
      </c>
      <c r="BK333" s="136">
        <v>0</v>
      </c>
      <c r="BL333" s="136">
        <v>0</v>
      </c>
      <c r="BM333" s="136">
        <v>0</v>
      </c>
      <c r="BN333" s="136">
        <v>0</v>
      </c>
      <c r="BO333" s="136">
        <v>0</v>
      </c>
      <c r="BU333" s="136">
        <v>0</v>
      </c>
      <c r="BV333" s="136">
        <v>0</v>
      </c>
      <c r="BW333" s="136" t="e">
        <v>#REF!</v>
      </c>
    </row>
    <row r="334" spans="12:75" hidden="1" x14ac:dyDescent="0.3">
      <c r="L334" s="136">
        <v>0</v>
      </c>
      <c r="M334" s="136">
        <v>0</v>
      </c>
      <c r="N334" s="136">
        <v>0</v>
      </c>
      <c r="O334" s="136">
        <v>0</v>
      </c>
      <c r="P334" s="136">
        <v>0</v>
      </c>
      <c r="Q334" s="136">
        <v>0</v>
      </c>
      <c r="R334" s="136">
        <v>0</v>
      </c>
      <c r="S334" s="136">
        <v>0</v>
      </c>
      <c r="T334" s="136">
        <v>0</v>
      </c>
      <c r="U334" s="136">
        <v>0</v>
      </c>
      <c r="V334" s="136">
        <v>0</v>
      </c>
      <c r="W334" s="136">
        <v>0</v>
      </c>
      <c r="X334" s="136">
        <v>0</v>
      </c>
      <c r="Y334" s="136">
        <v>0</v>
      </c>
      <c r="Z334" s="136">
        <v>0</v>
      </c>
      <c r="AA334" s="136">
        <v>0</v>
      </c>
      <c r="AB334" s="136">
        <v>0</v>
      </c>
      <c r="AC334" s="136">
        <v>0</v>
      </c>
      <c r="AD334" s="136">
        <v>0</v>
      </c>
      <c r="AE334" s="136">
        <v>0</v>
      </c>
      <c r="AF334" s="136">
        <v>0</v>
      </c>
      <c r="AG334" s="136">
        <v>0</v>
      </c>
      <c r="AH334" s="136">
        <v>0</v>
      </c>
      <c r="AI334" s="136">
        <v>0</v>
      </c>
      <c r="AJ334" s="136">
        <v>0</v>
      </c>
      <c r="AK334" s="136">
        <v>0</v>
      </c>
      <c r="AL334" s="136">
        <v>0</v>
      </c>
      <c r="AM334" s="136">
        <v>0</v>
      </c>
      <c r="AN334" s="136">
        <v>0</v>
      </c>
      <c r="AO334" s="136">
        <v>0</v>
      </c>
      <c r="AP334" s="136">
        <v>0</v>
      </c>
      <c r="AQ334" s="136">
        <v>0</v>
      </c>
      <c r="AR334" s="136">
        <v>0</v>
      </c>
      <c r="AS334" s="136">
        <v>0</v>
      </c>
      <c r="AT334" s="136">
        <v>0</v>
      </c>
      <c r="AU334" s="136">
        <v>0</v>
      </c>
      <c r="AV334" s="136">
        <v>0</v>
      </c>
      <c r="AW334" s="136">
        <v>0</v>
      </c>
      <c r="AX334" s="136">
        <v>0</v>
      </c>
      <c r="AY334" s="136">
        <v>0</v>
      </c>
      <c r="AZ334" s="136">
        <v>0</v>
      </c>
      <c r="BA334" s="136">
        <v>0</v>
      </c>
      <c r="BB334" s="136">
        <v>0</v>
      </c>
      <c r="BC334" s="136">
        <v>0</v>
      </c>
      <c r="BD334" s="136">
        <v>0</v>
      </c>
      <c r="BE334" s="136">
        <v>0</v>
      </c>
      <c r="BF334" s="136">
        <v>0</v>
      </c>
      <c r="BG334" s="136">
        <v>0</v>
      </c>
      <c r="BH334" s="136">
        <v>0</v>
      </c>
      <c r="BI334" s="136">
        <v>0</v>
      </c>
      <c r="BJ334" s="136">
        <v>0</v>
      </c>
      <c r="BK334" s="136">
        <v>0</v>
      </c>
      <c r="BL334" s="136">
        <v>0</v>
      </c>
      <c r="BM334" s="136">
        <v>0</v>
      </c>
      <c r="BN334" s="136">
        <v>0</v>
      </c>
      <c r="BO334" s="136">
        <v>0</v>
      </c>
      <c r="BU334" s="136">
        <v>0</v>
      </c>
      <c r="BV334" s="136">
        <v>0</v>
      </c>
      <c r="BW334" s="136" t="e">
        <v>#REF!</v>
      </c>
    </row>
    <row r="335" spans="12:75" hidden="1" x14ac:dyDescent="0.3">
      <c r="L335" s="136">
        <v>0</v>
      </c>
      <c r="M335" s="136">
        <v>0</v>
      </c>
      <c r="N335" s="136">
        <v>0</v>
      </c>
      <c r="O335" s="136">
        <v>0</v>
      </c>
      <c r="P335" s="136">
        <v>0</v>
      </c>
      <c r="Q335" s="136">
        <v>0</v>
      </c>
      <c r="R335" s="136">
        <v>0</v>
      </c>
      <c r="S335" s="136">
        <v>0</v>
      </c>
      <c r="T335" s="136">
        <v>0</v>
      </c>
      <c r="U335" s="136">
        <v>0</v>
      </c>
      <c r="V335" s="136">
        <v>0</v>
      </c>
      <c r="W335" s="136">
        <v>0</v>
      </c>
      <c r="X335" s="136">
        <v>0</v>
      </c>
      <c r="Y335" s="136">
        <v>0</v>
      </c>
      <c r="Z335" s="136">
        <v>0</v>
      </c>
      <c r="AA335" s="136">
        <v>0</v>
      </c>
      <c r="AB335" s="136">
        <v>0</v>
      </c>
      <c r="AC335" s="136">
        <v>0</v>
      </c>
      <c r="AD335" s="136">
        <v>0</v>
      </c>
      <c r="AE335" s="136">
        <v>0</v>
      </c>
      <c r="AF335" s="136">
        <v>0</v>
      </c>
      <c r="AG335" s="136">
        <v>0</v>
      </c>
      <c r="AH335" s="136">
        <v>0</v>
      </c>
      <c r="AI335" s="136">
        <v>0</v>
      </c>
      <c r="AJ335" s="136">
        <v>0</v>
      </c>
      <c r="AK335" s="136">
        <v>0</v>
      </c>
      <c r="AL335" s="136">
        <v>0</v>
      </c>
      <c r="AM335" s="136">
        <v>0</v>
      </c>
      <c r="AN335" s="136">
        <v>0</v>
      </c>
      <c r="AO335" s="136">
        <v>0</v>
      </c>
      <c r="AP335" s="136">
        <v>0</v>
      </c>
      <c r="AQ335" s="136">
        <v>0</v>
      </c>
      <c r="AR335" s="136">
        <v>0</v>
      </c>
      <c r="AS335" s="136">
        <v>0</v>
      </c>
      <c r="AT335" s="136">
        <v>0</v>
      </c>
      <c r="AU335" s="136">
        <v>0</v>
      </c>
      <c r="AV335" s="136">
        <v>0</v>
      </c>
      <c r="AW335" s="136">
        <v>0</v>
      </c>
      <c r="AX335" s="136">
        <v>0</v>
      </c>
      <c r="AY335" s="136">
        <v>0</v>
      </c>
      <c r="AZ335" s="136">
        <v>0</v>
      </c>
      <c r="BA335" s="136">
        <v>0</v>
      </c>
      <c r="BB335" s="136">
        <v>0</v>
      </c>
      <c r="BC335" s="136">
        <v>0</v>
      </c>
      <c r="BD335" s="136">
        <v>0</v>
      </c>
      <c r="BE335" s="136">
        <v>0</v>
      </c>
      <c r="BF335" s="136">
        <v>0</v>
      </c>
      <c r="BG335" s="136">
        <v>0</v>
      </c>
      <c r="BH335" s="136">
        <v>0</v>
      </c>
      <c r="BI335" s="136">
        <v>0</v>
      </c>
      <c r="BJ335" s="136">
        <v>0</v>
      </c>
      <c r="BK335" s="136">
        <v>0</v>
      </c>
      <c r="BL335" s="136">
        <v>0</v>
      </c>
      <c r="BM335" s="136">
        <v>0</v>
      </c>
      <c r="BN335" s="136">
        <v>0</v>
      </c>
      <c r="BO335" s="136">
        <v>0</v>
      </c>
      <c r="BU335" s="136">
        <v>0</v>
      </c>
      <c r="BV335" s="136">
        <v>0</v>
      </c>
      <c r="BW335" s="136" t="e">
        <v>#REF!</v>
      </c>
    </row>
    <row r="336" spans="12:75" hidden="1" x14ac:dyDescent="0.3">
      <c r="L336" s="136">
        <v>0</v>
      </c>
      <c r="M336" s="136">
        <v>0</v>
      </c>
      <c r="N336" s="136">
        <v>0</v>
      </c>
      <c r="O336" s="136">
        <v>0</v>
      </c>
      <c r="P336" s="136">
        <v>0</v>
      </c>
      <c r="Q336" s="136">
        <v>0</v>
      </c>
      <c r="R336" s="136">
        <v>0</v>
      </c>
      <c r="S336" s="136">
        <v>0</v>
      </c>
      <c r="T336" s="136">
        <v>0</v>
      </c>
      <c r="U336" s="136">
        <v>0</v>
      </c>
      <c r="V336" s="136">
        <v>0</v>
      </c>
      <c r="W336" s="136">
        <v>0</v>
      </c>
      <c r="X336" s="136">
        <v>0</v>
      </c>
      <c r="Y336" s="136">
        <v>0</v>
      </c>
      <c r="Z336" s="136">
        <v>0</v>
      </c>
      <c r="AA336" s="136">
        <v>0</v>
      </c>
      <c r="AB336" s="136">
        <v>0</v>
      </c>
      <c r="AC336" s="136">
        <v>0</v>
      </c>
      <c r="AD336" s="136">
        <v>0</v>
      </c>
      <c r="AE336" s="136">
        <v>0</v>
      </c>
      <c r="AF336" s="136">
        <v>0</v>
      </c>
      <c r="AG336" s="136">
        <v>0</v>
      </c>
      <c r="AH336" s="136">
        <v>0</v>
      </c>
      <c r="AI336" s="136">
        <v>0</v>
      </c>
      <c r="AJ336" s="136">
        <v>0</v>
      </c>
      <c r="AK336" s="136">
        <v>0</v>
      </c>
      <c r="AL336" s="136">
        <v>0</v>
      </c>
      <c r="AM336" s="136">
        <v>0</v>
      </c>
      <c r="AN336" s="136">
        <v>0</v>
      </c>
      <c r="AO336" s="136">
        <v>0</v>
      </c>
      <c r="AP336" s="136">
        <v>0</v>
      </c>
      <c r="AQ336" s="136">
        <v>0</v>
      </c>
      <c r="AR336" s="136">
        <v>0</v>
      </c>
      <c r="AS336" s="136">
        <v>0</v>
      </c>
      <c r="AT336" s="136">
        <v>0</v>
      </c>
      <c r="AU336" s="136">
        <v>0</v>
      </c>
      <c r="AV336" s="136">
        <v>0</v>
      </c>
      <c r="AW336" s="136">
        <v>0</v>
      </c>
      <c r="AX336" s="136">
        <v>0</v>
      </c>
      <c r="AY336" s="136">
        <v>0</v>
      </c>
      <c r="AZ336" s="136">
        <v>0</v>
      </c>
      <c r="BA336" s="136">
        <v>0</v>
      </c>
      <c r="BB336" s="136">
        <v>0</v>
      </c>
      <c r="BC336" s="136">
        <v>0</v>
      </c>
      <c r="BD336" s="136">
        <v>0</v>
      </c>
      <c r="BE336" s="136">
        <v>0</v>
      </c>
      <c r="BF336" s="136">
        <v>0</v>
      </c>
      <c r="BG336" s="136">
        <v>0</v>
      </c>
      <c r="BH336" s="136">
        <v>0</v>
      </c>
      <c r="BI336" s="136">
        <v>0</v>
      </c>
      <c r="BJ336" s="136">
        <v>0</v>
      </c>
      <c r="BK336" s="136">
        <v>0</v>
      </c>
      <c r="BL336" s="136">
        <v>0</v>
      </c>
      <c r="BM336" s="136">
        <v>0</v>
      </c>
      <c r="BN336" s="136">
        <v>0</v>
      </c>
      <c r="BO336" s="136">
        <v>0</v>
      </c>
      <c r="BU336" s="136">
        <v>0</v>
      </c>
      <c r="BV336" s="136">
        <v>0</v>
      </c>
      <c r="BW336" s="136" t="e">
        <v>#REF!</v>
      </c>
    </row>
    <row r="337" spans="12:75" hidden="1" x14ac:dyDescent="0.3">
      <c r="L337" s="136">
        <v>0</v>
      </c>
      <c r="M337" s="136">
        <v>0</v>
      </c>
      <c r="N337" s="136">
        <v>0</v>
      </c>
      <c r="O337" s="136">
        <v>0</v>
      </c>
      <c r="P337" s="136">
        <v>0</v>
      </c>
      <c r="Q337" s="136">
        <v>0</v>
      </c>
      <c r="R337" s="136">
        <v>0</v>
      </c>
      <c r="S337" s="136">
        <v>0</v>
      </c>
      <c r="T337" s="136">
        <v>0</v>
      </c>
      <c r="U337" s="136">
        <v>0</v>
      </c>
      <c r="V337" s="136">
        <v>0</v>
      </c>
      <c r="W337" s="136">
        <v>0</v>
      </c>
      <c r="X337" s="136">
        <v>0</v>
      </c>
      <c r="Y337" s="136">
        <v>0</v>
      </c>
      <c r="Z337" s="136">
        <v>0</v>
      </c>
      <c r="AA337" s="136">
        <v>0</v>
      </c>
      <c r="AB337" s="136">
        <v>0</v>
      </c>
      <c r="AC337" s="136">
        <v>0</v>
      </c>
      <c r="AD337" s="136">
        <v>0</v>
      </c>
      <c r="AE337" s="136">
        <v>0</v>
      </c>
      <c r="AF337" s="136">
        <v>0</v>
      </c>
      <c r="AG337" s="136">
        <v>0</v>
      </c>
      <c r="AH337" s="136">
        <v>0</v>
      </c>
      <c r="AI337" s="136">
        <v>0</v>
      </c>
      <c r="AJ337" s="136">
        <v>0</v>
      </c>
      <c r="AK337" s="136">
        <v>-78615</v>
      </c>
      <c r="AL337" s="136">
        <v>0</v>
      </c>
      <c r="AM337" s="136">
        <v>0</v>
      </c>
      <c r="AN337" s="136">
        <v>0</v>
      </c>
      <c r="AO337" s="136">
        <v>0</v>
      </c>
      <c r="AP337" s="136">
        <v>0</v>
      </c>
      <c r="AQ337" s="136">
        <v>0</v>
      </c>
      <c r="AR337" s="136">
        <v>0</v>
      </c>
      <c r="AS337" s="136">
        <v>0</v>
      </c>
      <c r="AT337" s="136">
        <v>0</v>
      </c>
      <c r="AU337" s="136">
        <v>0</v>
      </c>
      <c r="AV337" s="136">
        <v>0</v>
      </c>
      <c r="AW337" s="136">
        <v>0</v>
      </c>
      <c r="AX337" s="136">
        <v>0</v>
      </c>
      <c r="AY337" s="136">
        <v>0</v>
      </c>
      <c r="AZ337" s="136">
        <v>0</v>
      </c>
      <c r="BA337" s="136">
        <v>0</v>
      </c>
      <c r="BB337" s="136">
        <v>0</v>
      </c>
      <c r="BC337" s="136">
        <v>0</v>
      </c>
      <c r="BD337" s="136">
        <v>0</v>
      </c>
      <c r="BE337" s="136">
        <v>0</v>
      </c>
      <c r="BF337" s="136">
        <v>0</v>
      </c>
      <c r="BG337" s="136">
        <v>0</v>
      </c>
      <c r="BH337" s="136">
        <v>0</v>
      </c>
      <c r="BI337" s="136">
        <v>0</v>
      </c>
      <c r="BJ337" s="136">
        <v>0</v>
      </c>
      <c r="BK337" s="136">
        <v>0</v>
      </c>
      <c r="BL337" s="136">
        <v>0</v>
      </c>
      <c r="BM337" s="136">
        <v>0</v>
      </c>
      <c r="BN337" s="136">
        <v>0</v>
      </c>
      <c r="BO337" s="136">
        <v>-76697</v>
      </c>
      <c r="BU337" s="136">
        <v>0</v>
      </c>
      <c r="BV337" s="136">
        <v>0</v>
      </c>
      <c r="BW337" s="136" t="e">
        <v>#REF!</v>
      </c>
    </row>
    <row r="338" spans="12:75" hidden="1" x14ac:dyDescent="0.3">
      <c r="L338" s="136">
        <v>0</v>
      </c>
      <c r="M338" s="136">
        <v>0</v>
      </c>
      <c r="N338" s="136">
        <v>0</v>
      </c>
      <c r="O338" s="136">
        <v>0</v>
      </c>
      <c r="P338" s="136">
        <v>0</v>
      </c>
      <c r="Q338" s="136">
        <v>0</v>
      </c>
      <c r="R338" s="136">
        <v>0</v>
      </c>
      <c r="S338" s="136">
        <v>0</v>
      </c>
      <c r="T338" s="136">
        <v>0</v>
      </c>
      <c r="U338" s="136">
        <v>0</v>
      </c>
      <c r="V338" s="136">
        <v>0</v>
      </c>
      <c r="W338" s="136">
        <v>0</v>
      </c>
      <c r="X338" s="136">
        <v>0</v>
      </c>
      <c r="Y338" s="136">
        <v>0</v>
      </c>
      <c r="Z338" s="136">
        <v>0</v>
      </c>
      <c r="AA338" s="136">
        <v>0</v>
      </c>
      <c r="AB338" s="136">
        <v>0</v>
      </c>
      <c r="AC338" s="136">
        <v>0</v>
      </c>
      <c r="AD338" s="136">
        <v>0</v>
      </c>
      <c r="AE338" s="136">
        <v>0</v>
      </c>
      <c r="AF338" s="136">
        <v>0</v>
      </c>
      <c r="AG338" s="136">
        <v>0</v>
      </c>
      <c r="AH338" s="136">
        <v>0</v>
      </c>
      <c r="AI338" s="136">
        <v>0</v>
      </c>
      <c r="AJ338" s="136">
        <v>0</v>
      </c>
      <c r="AK338" s="136">
        <v>-83969</v>
      </c>
      <c r="AL338" s="136">
        <v>0</v>
      </c>
      <c r="AM338" s="136">
        <v>0</v>
      </c>
      <c r="AN338" s="136">
        <v>0</v>
      </c>
      <c r="AO338" s="136">
        <v>0</v>
      </c>
      <c r="AP338" s="136">
        <v>0</v>
      </c>
      <c r="AQ338" s="136">
        <v>0</v>
      </c>
      <c r="AR338" s="136">
        <v>0</v>
      </c>
      <c r="AS338" s="136">
        <v>0</v>
      </c>
      <c r="AT338" s="136">
        <v>0</v>
      </c>
      <c r="AU338" s="136">
        <v>0</v>
      </c>
      <c r="AV338" s="136">
        <v>0</v>
      </c>
      <c r="AW338" s="136">
        <v>0</v>
      </c>
      <c r="AX338" s="136">
        <v>0</v>
      </c>
      <c r="AY338" s="136">
        <v>0</v>
      </c>
      <c r="AZ338" s="136">
        <v>0</v>
      </c>
      <c r="BA338" s="136">
        <v>0</v>
      </c>
      <c r="BB338" s="136">
        <v>0</v>
      </c>
      <c r="BC338" s="136">
        <v>0</v>
      </c>
      <c r="BD338" s="136">
        <v>0</v>
      </c>
      <c r="BE338" s="136">
        <v>0</v>
      </c>
      <c r="BF338" s="136">
        <v>0</v>
      </c>
      <c r="BG338" s="136">
        <v>0</v>
      </c>
      <c r="BH338" s="136">
        <v>0</v>
      </c>
      <c r="BI338" s="136">
        <v>0</v>
      </c>
      <c r="BJ338" s="136">
        <v>0</v>
      </c>
      <c r="BK338" s="136">
        <v>0</v>
      </c>
      <c r="BL338" s="136">
        <v>0</v>
      </c>
      <c r="BM338" s="136">
        <v>0</v>
      </c>
      <c r="BN338" s="136">
        <v>0</v>
      </c>
      <c r="BO338" s="136">
        <v>-83969</v>
      </c>
      <c r="BU338" s="136">
        <v>0</v>
      </c>
      <c r="BV338" s="136">
        <v>0</v>
      </c>
      <c r="BW338" s="136" t="e">
        <v>#REF!</v>
      </c>
    </row>
    <row r="339" spans="12:75" hidden="1" x14ac:dyDescent="0.3">
      <c r="L339" s="136">
        <v>0</v>
      </c>
      <c r="M339" s="136">
        <v>0</v>
      </c>
      <c r="N339" s="136">
        <v>0</v>
      </c>
      <c r="O339" s="136">
        <v>0</v>
      </c>
      <c r="P339" s="136">
        <v>0</v>
      </c>
      <c r="Q339" s="136">
        <v>0</v>
      </c>
      <c r="R339" s="136">
        <v>0</v>
      </c>
      <c r="S339" s="136">
        <v>0</v>
      </c>
      <c r="T339" s="136">
        <v>0</v>
      </c>
      <c r="U339" s="136">
        <v>0</v>
      </c>
      <c r="V339" s="136">
        <v>0</v>
      </c>
      <c r="W339" s="136">
        <v>0</v>
      </c>
      <c r="X339" s="136">
        <v>0</v>
      </c>
      <c r="Y339" s="136">
        <v>0</v>
      </c>
      <c r="Z339" s="136">
        <v>0</v>
      </c>
      <c r="AA339" s="136">
        <v>0</v>
      </c>
      <c r="AB339" s="136">
        <v>0</v>
      </c>
      <c r="AC339" s="136">
        <v>0</v>
      </c>
      <c r="AD339" s="136">
        <v>0</v>
      </c>
      <c r="AE339" s="136">
        <v>0</v>
      </c>
      <c r="AF339" s="136">
        <v>0</v>
      </c>
      <c r="AG339" s="136">
        <v>0</v>
      </c>
      <c r="AH339" s="136">
        <v>0</v>
      </c>
      <c r="AI339" s="136">
        <v>0</v>
      </c>
      <c r="AJ339" s="136">
        <v>0</v>
      </c>
      <c r="AK339" s="136">
        <v>5354</v>
      </c>
      <c r="AL339" s="136">
        <v>0</v>
      </c>
      <c r="AM339" s="136">
        <v>0</v>
      </c>
      <c r="AN339" s="136">
        <v>0</v>
      </c>
      <c r="AO339" s="136">
        <v>0</v>
      </c>
      <c r="AP339" s="136">
        <v>0</v>
      </c>
      <c r="AQ339" s="136">
        <v>0</v>
      </c>
      <c r="AR339" s="136">
        <v>0</v>
      </c>
      <c r="AS339" s="136">
        <v>0</v>
      </c>
      <c r="AT339" s="136">
        <v>0</v>
      </c>
      <c r="AU339" s="136">
        <v>0</v>
      </c>
      <c r="AV339" s="136">
        <v>0</v>
      </c>
      <c r="AW339" s="136">
        <v>0</v>
      </c>
      <c r="AX339" s="136">
        <v>0</v>
      </c>
      <c r="AY339" s="136">
        <v>0</v>
      </c>
      <c r="AZ339" s="136">
        <v>0</v>
      </c>
      <c r="BA339" s="136">
        <v>0</v>
      </c>
      <c r="BB339" s="136">
        <v>0</v>
      </c>
      <c r="BC339" s="136">
        <v>0</v>
      </c>
      <c r="BD339" s="136">
        <v>0</v>
      </c>
      <c r="BE339" s="136">
        <v>0</v>
      </c>
      <c r="BF339" s="136">
        <v>0</v>
      </c>
      <c r="BG339" s="136">
        <v>0</v>
      </c>
      <c r="BH339" s="136">
        <v>0</v>
      </c>
      <c r="BI339" s="136">
        <v>0</v>
      </c>
      <c r="BJ339" s="136">
        <v>0</v>
      </c>
      <c r="BK339" s="136">
        <v>0</v>
      </c>
      <c r="BL339" s="136">
        <v>0</v>
      </c>
      <c r="BM339" s="136">
        <v>0</v>
      </c>
      <c r="BN339" s="136">
        <v>0</v>
      </c>
      <c r="BO339" s="136">
        <v>7272</v>
      </c>
      <c r="BU339" s="136">
        <v>0</v>
      </c>
      <c r="BV339" s="136">
        <v>0</v>
      </c>
      <c r="BW339" s="136" t="e">
        <v>#REF!</v>
      </c>
    </row>
    <row r="340" spans="12:75" hidden="1" x14ac:dyDescent="0.3">
      <c r="L340" s="136">
        <v>0</v>
      </c>
      <c r="M340" s="136">
        <v>0</v>
      </c>
      <c r="N340" s="136">
        <v>0</v>
      </c>
      <c r="O340" s="136">
        <v>0</v>
      </c>
      <c r="P340" s="136">
        <v>0</v>
      </c>
      <c r="Q340" s="136">
        <v>0</v>
      </c>
      <c r="R340" s="136">
        <v>0</v>
      </c>
      <c r="S340" s="136">
        <v>0</v>
      </c>
      <c r="T340" s="136">
        <v>0</v>
      </c>
      <c r="U340" s="136">
        <v>0</v>
      </c>
      <c r="V340" s="136">
        <v>0</v>
      </c>
      <c r="W340" s="136">
        <v>0</v>
      </c>
      <c r="X340" s="136">
        <v>0</v>
      </c>
      <c r="Y340" s="136">
        <v>0</v>
      </c>
      <c r="Z340" s="136">
        <v>0</v>
      </c>
      <c r="AA340" s="136">
        <v>0</v>
      </c>
      <c r="AB340" s="136">
        <v>0</v>
      </c>
      <c r="AC340" s="136">
        <v>0</v>
      </c>
      <c r="AD340" s="136">
        <v>0</v>
      </c>
      <c r="AE340" s="136">
        <v>0</v>
      </c>
      <c r="AF340" s="136">
        <v>0</v>
      </c>
      <c r="AG340" s="136">
        <v>0</v>
      </c>
      <c r="AH340" s="136">
        <v>0</v>
      </c>
      <c r="AI340" s="136">
        <v>0</v>
      </c>
      <c r="AJ340" s="136">
        <v>0</v>
      </c>
      <c r="AK340" s="136">
        <v>0</v>
      </c>
      <c r="AL340" s="136">
        <v>0</v>
      </c>
      <c r="AM340" s="136">
        <v>0</v>
      </c>
      <c r="AN340" s="136">
        <v>0</v>
      </c>
      <c r="AO340" s="136">
        <v>0</v>
      </c>
      <c r="AP340" s="136">
        <v>0</v>
      </c>
      <c r="AQ340" s="136">
        <v>0</v>
      </c>
      <c r="AR340" s="136">
        <v>0</v>
      </c>
      <c r="AS340" s="136">
        <v>0</v>
      </c>
      <c r="AT340" s="136">
        <v>0</v>
      </c>
      <c r="AU340" s="136">
        <v>0</v>
      </c>
      <c r="AV340" s="136">
        <v>0</v>
      </c>
      <c r="AW340" s="136">
        <v>0</v>
      </c>
      <c r="AX340" s="136">
        <v>0</v>
      </c>
      <c r="AY340" s="136">
        <v>0</v>
      </c>
      <c r="AZ340" s="136">
        <v>0</v>
      </c>
      <c r="BA340" s="136">
        <v>0</v>
      </c>
      <c r="BB340" s="136">
        <v>0</v>
      </c>
      <c r="BC340" s="136">
        <v>0</v>
      </c>
      <c r="BD340" s="136">
        <v>0</v>
      </c>
      <c r="BE340" s="136">
        <v>0</v>
      </c>
      <c r="BF340" s="136">
        <v>0</v>
      </c>
      <c r="BG340" s="136">
        <v>0</v>
      </c>
      <c r="BH340" s="136">
        <v>0</v>
      </c>
      <c r="BI340" s="136">
        <v>0</v>
      </c>
      <c r="BJ340" s="136">
        <v>0</v>
      </c>
      <c r="BK340" s="136">
        <v>0</v>
      </c>
      <c r="BL340" s="136">
        <v>0</v>
      </c>
      <c r="BM340" s="136">
        <v>0</v>
      </c>
      <c r="BN340" s="136">
        <v>0</v>
      </c>
      <c r="BO340" s="136">
        <v>0</v>
      </c>
      <c r="BU340" s="136">
        <v>0</v>
      </c>
      <c r="BV340" s="136">
        <v>0</v>
      </c>
      <c r="BW340" s="136" t="e">
        <v>#REF!</v>
      </c>
    </row>
    <row r="341" spans="12:75" hidden="1" x14ac:dyDescent="0.3">
      <c r="L341" s="136">
        <v>0</v>
      </c>
      <c r="M341" s="136">
        <v>0</v>
      </c>
      <c r="N341" s="136">
        <v>0</v>
      </c>
      <c r="O341" s="136">
        <v>0</v>
      </c>
      <c r="P341" s="136">
        <v>0</v>
      </c>
      <c r="Q341" s="136">
        <v>0</v>
      </c>
      <c r="R341" s="136">
        <v>0</v>
      </c>
      <c r="S341" s="136">
        <v>0</v>
      </c>
      <c r="T341" s="136">
        <v>0</v>
      </c>
      <c r="U341" s="136">
        <v>0</v>
      </c>
      <c r="V341" s="136">
        <v>0</v>
      </c>
      <c r="W341" s="136">
        <v>0</v>
      </c>
      <c r="X341" s="136">
        <v>0</v>
      </c>
      <c r="Y341" s="136">
        <v>0</v>
      </c>
      <c r="Z341" s="136">
        <v>0</v>
      </c>
      <c r="AA341" s="136">
        <v>0</v>
      </c>
      <c r="AB341" s="136">
        <v>0</v>
      </c>
      <c r="AC341" s="136">
        <v>0</v>
      </c>
      <c r="AD341" s="136">
        <v>0</v>
      </c>
      <c r="AE341" s="136">
        <v>0</v>
      </c>
      <c r="AF341" s="136">
        <v>0</v>
      </c>
      <c r="AG341" s="136">
        <v>0</v>
      </c>
      <c r="AH341" s="136">
        <v>0</v>
      </c>
      <c r="AI341" s="136">
        <v>0</v>
      </c>
      <c r="AJ341" s="136">
        <v>0</v>
      </c>
      <c r="AK341" s="136">
        <v>0</v>
      </c>
      <c r="AL341" s="136">
        <v>0</v>
      </c>
      <c r="AM341" s="136">
        <v>0</v>
      </c>
      <c r="AN341" s="136">
        <v>0</v>
      </c>
      <c r="AO341" s="136">
        <v>0</v>
      </c>
      <c r="AP341" s="136">
        <v>0</v>
      </c>
      <c r="AQ341" s="136">
        <v>0</v>
      </c>
      <c r="AR341" s="136">
        <v>0</v>
      </c>
      <c r="AS341" s="136">
        <v>0</v>
      </c>
      <c r="AT341" s="136">
        <v>0</v>
      </c>
      <c r="AU341" s="136">
        <v>0</v>
      </c>
      <c r="AV341" s="136">
        <v>0</v>
      </c>
      <c r="AW341" s="136">
        <v>0</v>
      </c>
      <c r="AX341" s="136">
        <v>0</v>
      </c>
      <c r="AY341" s="136">
        <v>0</v>
      </c>
      <c r="AZ341" s="136">
        <v>0</v>
      </c>
      <c r="BA341" s="136">
        <v>0</v>
      </c>
      <c r="BB341" s="136">
        <v>0</v>
      </c>
      <c r="BC341" s="136">
        <v>0</v>
      </c>
      <c r="BD341" s="136">
        <v>0</v>
      </c>
      <c r="BE341" s="136">
        <v>0</v>
      </c>
      <c r="BF341" s="136">
        <v>0</v>
      </c>
      <c r="BG341" s="136">
        <v>0</v>
      </c>
      <c r="BH341" s="136">
        <v>0</v>
      </c>
      <c r="BI341" s="136">
        <v>0</v>
      </c>
      <c r="BJ341" s="136">
        <v>0</v>
      </c>
      <c r="BK341" s="136">
        <v>0</v>
      </c>
      <c r="BL341" s="136">
        <v>0</v>
      </c>
      <c r="BM341" s="136">
        <v>0</v>
      </c>
      <c r="BN341" s="136">
        <v>0</v>
      </c>
      <c r="BO341" s="136">
        <v>-357451</v>
      </c>
      <c r="BU341" s="136">
        <v>0</v>
      </c>
      <c r="BV341" s="136">
        <v>0</v>
      </c>
      <c r="BW341" s="136" t="e">
        <v>#REF!</v>
      </c>
    </row>
    <row r="342" spans="12:75" hidden="1" x14ac:dyDescent="0.3">
      <c r="L342" s="136">
        <v>0</v>
      </c>
      <c r="M342" s="136">
        <v>0</v>
      </c>
      <c r="N342" s="136">
        <v>0</v>
      </c>
      <c r="O342" s="136">
        <v>0</v>
      </c>
      <c r="P342" s="136">
        <v>0</v>
      </c>
      <c r="Q342" s="136">
        <v>0</v>
      </c>
      <c r="R342" s="136">
        <v>0</v>
      </c>
      <c r="S342" s="136">
        <v>0</v>
      </c>
      <c r="T342" s="136">
        <v>0</v>
      </c>
      <c r="U342" s="136">
        <v>0</v>
      </c>
      <c r="V342" s="136">
        <v>0</v>
      </c>
      <c r="W342" s="136">
        <v>0</v>
      </c>
      <c r="X342" s="136">
        <v>0</v>
      </c>
      <c r="Y342" s="136">
        <v>0</v>
      </c>
      <c r="Z342" s="136">
        <v>0</v>
      </c>
      <c r="AA342" s="136">
        <v>0</v>
      </c>
      <c r="AB342" s="136">
        <v>0</v>
      </c>
      <c r="AC342" s="136">
        <v>0</v>
      </c>
      <c r="AD342" s="136">
        <v>0</v>
      </c>
      <c r="AE342" s="136">
        <v>0</v>
      </c>
      <c r="AF342" s="136">
        <v>0</v>
      </c>
      <c r="AG342" s="136">
        <v>0</v>
      </c>
      <c r="AH342" s="136">
        <v>0</v>
      </c>
      <c r="AI342" s="136">
        <v>0</v>
      </c>
      <c r="AJ342" s="136">
        <v>0</v>
      </c>
      <c r="AK342" s="136">
        <v>0</v>
      </c>
      <c r="AL342" s="136">
        <v>0</v>
      </c>
      <c r="AM342" s="136">
        <v>0</v>
      </c>
      <c r="AN342" s="136">
        <v>0</v>
      </c>
      <c r="AO342" s="136">
        <v>0</v>
      </c>
      <c r="AP342" s="136">
        <v>0</v>
      </c>
      <c r="AQ342" s="136">
        <v>0</v>
      </c>
      <c r="AR342" s="136">
        <v>0</v>
      </c>
      <c r="AS342" s="136">
        <v>0</v>
      </c>
      <c r="AT342" s="136">
        <v>0</v>
      </c>
      <c r="AU342" s="136">
        <v>0</v>
      </c>
      <c r="AV342" s="136">
        <v>0</v>
      </c>
      <c r="AW342" s="136">
        <v>0</v>
      </c>
      <c r="AX342" s="136">
        <v>0</v>
      </c>
      <c r="AY342" s="136">
        <v>0</v>
      </c>
      <c r="AZ342" s="136">
        <v>0</v>
      </c>
      <c r="BA342" s="136">
        <v>0</v>
      </c>
      <c r="BB342" s="136">
        <v>0</v>
      </c>
      <c r="BC342" s="136">
        <v>0</v>
      </c>
      <c r="BD342" s="136">
        <v>0</v>
      </c>
      <c r="BE342" s="136">
        <v>0</v>
      </c>
      <c r="BF342" s="136">
        <v>0</v>
      </c>
      <c r="BG342" s="136">
        <v>0</v>
      </c>
      <c r="BH342" s="136">
        <v>0</v>
      </c>
      <c r="BI342" s="136">
        <v>0</v>
      </c>
      <c r="BJ342" s="136">
        <v>0</v>
      </c>
      <c r="BK342" s="136">
        <v>0</v>
      </c>
      <c r="BL342" s="136">
        <v>0</v>
      </c>
      <c r="BM342" s="136">
        <v>0</v>
      </c>
      <c r="BN342" s="136">
        <v>0</v>
      </c>
      <c r="BO342" s="136">
        <v>-322918</v>
      </c>
      <c r="BU342" s="136">
        <v>0</v>
      </c>
      <c r="BV342" s="136">
        <v>0</v>
      </c>
      <c r="BW342" s="136" t="e">
        <v>#REF!</v>
      </c>
    </row>
    <row r="343" spans="12:75" hidden="1" x14ac:dyDescent="0.3">
      <c r="L343" s="136">
        <v>0</v>
      </c>
      <c r="M343" s="136">
        <v>0</v>
      </c>
      <c r="N343" s="136">
        <v>0</v>
      </c>
      <c r="O343" s="136">
        <v>0</v>
      </c>
      <c r="P343" s="136">
        <v>0</v>
      </c>
      <c r="Q343" s="136">
        <v>0</v>
      </c>
      <c r="R343" s="136">
        <v>0</v>
      </c>
      <c r="S343" s="136">
        <v>0</v>
      </c>
      <c r="T343" s="136">
        <v>0</v>
      </c>
      <c r="U343" s="136">
        <v>0</v>
      </c>
      <c r="V343" s="136">
        <v>0</v>
      </c>
      <c r="W343" s="136">
        <v>0</v>
      </c>
      <c r="X343" s="136">
        <v>0</v>
      </c>
      <c r="Y343" s="136">
        <v>0</v>
      </c>
      <c r="Z343" s="136">
        <v>0</v>
      </c>
      <c r="AA343" s="136">
        <v>0</v>
      </c>
      <c r="AB343" s="136">
        <v>0</v>
      </c>
      <c r="AC343" s="136">
        <v>0</v>
      </c>
      <c r="AD343" s="136">
        <v>0</v>
      </c>
      <c r="AE343" s="136">
        <v>0</v>
      </c>
      <c r="AF343" s="136">
        <v>0</v>
      </c>
      <c r="AG343" s="136">
        <v>0</v>
      </c>
      <c r="AH343" s="136">
        <v>0</v>
      </c>
      <c r="AI343" s="136">
        <v>0</v>
      </c>
      <c r="AJ343" s="136">
        <v>0</v>
      </c>
      <c r="AK343" s="136">
        <v>0</v>
      </c>
      <c r="AL343" s="136">
        <v>0</v>
      </c>
      <c r="AM343" s="136">
        <v>0</v>
      </c>
      <c r="AN343" s="136">
        <v>0</v>
      </c>
      <c r="AO343" s="136">
        <v>0</v>
      </c>
      <c r="AP343" s="136">
        <v>0</v>
      </c>
      <c r="AQ343" s="136">
        <v>0</v>
      </c>
      <c r="AR343" s="136">
        <v>0</v>
      </c>
      <c r="AS343" s="136">
        <v>0</v>
      </c>
      <c r="AT343" s="136">
        <v>0</v>
      </c>
      <c r="AU343" s="136">
        <v>0</v>
      </c>
      <c r="AV343" s="136">
        <v>0</v>
      </c>
      <c r="AW343" s="136">
        <v>0</v>
      </c>
      <c r="AX343" s="136">
        <v>0</v>
      </c>
      <c r="AY343" s="136">
        <v>0</v>
      </c>
      <c r="AZ343" s="136">
        <v>0</v>
      </c>
      <c r="BA343" s="136">
        <v>0</v>
      </c>
      <c r="BB343" s="136">
        <v>0</v>
      </c>
      <c r="BC343" s="136">
        <v>0</v>
      </c>
      <c r="BD343" s="136">
        <v>0</v>
      </c>
      <c r="BE343" s="136">
        <v>0</v>
      </c>
      <c r="BF343" s="136">
        <v>0</v>
      </c>
      <c r="BG343" s="136">
        <v>0</v>
      </c>
      <c r="BH343" s="136">
        <v>0</v>
      </c>
      <c r="BI343" s="136">
        <v>0</v>
      </c>
      <c r="BJ343" s="136">
        <v>0</v>
      </c>
      <c r="BK343" s="136">
        <v>0</v>
      </c>
      <c r="BL343" s="136">
        <v>0</v>
      </c>
      <c r="BM343" s="136">
        <v>0</v>
      </c>
      <c r="BN343" s="136">
        <v>0</v>
      </c>
      <c r="BO343" s="136">
        <v>-34533</v>
      </c>
      <c r="BU343" s="136">
        <v>0</v>
      </c>
      <c r="BV343" s="136">
        <v>0</v>
      </c>
      <c r="BW343" s="136" t="e">
        <v>#REF!</v>
      </c>
    </row>
    <row r="344" spans="12:75" hidden="1" x14ac:dyDescent="0.3">
      <c r="L344" s="136">
        <v>0</v>
      </c>
      <c r="M344" s="136">
        <v>0</v>
      </c>
      <c r="N344" s="136">
        <v>0</v>
      </c>
      <c r="O344" s="136">
        <v>0</v>
      </c>
      <c r="P344" s="136">
        <v>0</v>
      </c>
      <c r="Q344" s="136">
        <v>0</v>
      </c>
      <c r="R344" s="136">
        <v>0</v>
      </c>
      <c r="S344" s="136">
        <v>0</v>
      </c>
      <c r="T344" s="136">
        <v>0</v>
      </c>
      <c r="U344" s="136">
        <v>0</v>
      </c>
      <c r="V344" s="136">
        <v>0</v>
      </c>
      <c r="W344" s="136">
        <v>0</v>
      </c>
      <c r="X344" s="136">
        <v>0</v>
      </c>
      <c r="Y344" s="136">
        <v>0</v>
      </c>
      <c r="Z344" s="136">
        <v>0</v>
      </c>
      <c r="AA344" s="136">
        <v>0</v>
      </c>
      <c r="AB344" s="136">
        <v>0</v>
      </c>
      <c r="AC344" s="136">
        <v>0</v>
      </c>
      <c r="AD344" s="136">
        <v>0</v>
      </c>
      <c r="AE344" s="136">
        <v>0</v>
      </c>
      <c r="AF344" s="136">
        <v>0</v>
      </c>
      <c r="AG344" s="136">
        <v>0</v>
      </c>
      <c r="AH344" s="136">
        <v>0</v>
      </c>
      <c r="AI344" s="136">
        <v>0</v>
      </c>
      <c r="AJ344" s="136">
        <v>0</v>
      </c>
      <c r="AK344" s="136">
        <v>0</v>
      </c>
      <c r="AL344" s="136">
        <v>0</v>
      </c>
      <c r="AM344" s="136">
        <v>0</v>
      </c>
      <c r="AN344" s="136">
        <v>0</v>
      </c>
      <c r="AO344" s="136">
        <v>0</v>
      </c>
      <c r="AP344" s="136">
        <v>0</v>
      </c>
      <c r="AQ344" s="136">
        <v>0</v>
      </c>
      <c r="AR344" s="136">
        <v>0</v>
      </c>
      <c r="AS344" s="136">
        <v>0</v>
      </c>
      <c r="AT344" s="136">
        <v>0</v>
      </c>
      <c r="AU344" s="136">
        <v>0</v>
      </c>
      <c r="AV344" s="136">
        <v>0</v>
      </c>
      <c r="AW344" s="136">
        <v>0</v>
      </c>
      <c r="AX344" s="136">
        <v>0</v>
      </c>
      <c r="AY344" s="136">
        <v>0</v>
      </c>
      <c r="AZ344" s="136">
        <v>0</v>
      </c>
      <c r="BA344" s="136">
        <v>0</v>
      </c>
      <c r="BB344" s="136">
        <v>0</v>
      </c>
      <c r="BC344" s="136">
        <v>0</v>
      </c>
      <c r="BD344" s="136">
        <v>0</v>
      </c>
      <c r="BE344" s="136">
        <v>0</v>
      </c>
      <c r="BF344" s="136">
        <v>0</v>
      </c>
      <c r="BG344" s="136">
        <v>0</v>
      </c>
      <c r="BH344" s="136">
        <v>0</v>
      </c>
      <c r="BI344" s="136">
        <v>0</v>
      </c>
      <c r="BJ344" s="136">
        <v>0</v>
      </c>
      <c r="BK344" s="136">
        <v>0</v>
      </c>
      <c r="BL344" s="136">
        <v>0</v>
      </c>
      <c r="BM344" s="136">
        <v>0</v>
      </c>
      <c r="BN344" s="136">
        <v>0</v>
      </c>
      <c r="BO344" s="136">
        <v>0</v>
      </c>
      <c r="BU344" s="136">
        <v>0</v>
      </c>
      <c r="BV344" s="136">
        <v>0</v>
      </c>
      <c r="BW344" s="136" t="e">
        <v>#REF!</v>
      </c>
    </row>
    <row r="345" spans="12:75" hidden="1" x14ac:dyDescent="0.3">
      <c r="L345" s="136">
        <v>0</v>
      </c>
      <c r="M345" s="136">
        <v>0</v>
      </c>
      <c r="N345" s="136">
        <v>0</v>
      </c>
      <c r="O345" s="136">
        <v>0</v>
      </c>
      <c r="P345" s="136">
        <v>0</v>
      </c>
      <c r="Q345" s="136">
        <v>0</v>
      </c>
      <c r="R345" s="136">
        <v>0</v>
      </c>
      <c r="S345" s="136">
        <v>0</v>
      </c>
      <c r="T345" s="136">
        <v>0</v>
      </c>
      <c r="U345" s="136">
        <v>0</v>
      </c>
      <c r="V345" s="136">
        <v>0</v>
      </c>
      <c r="W345" s="136">
        <v>0</v>
      </c>
      <c r="X345" s="136">
        <v>0</v>
      </c>
      <c r="Y345" s="136">
        <v>0</v>
      </c>
      <c r="Z345" s="136">
        <v>0</v>
      </c>
      <c r="AA345" s="136">
        <v>0</v>
      </c>
      <c r="AB345" s="136">
        <v>0</v>
      </c>
      <c r="AC345" s="136">
        <v>0</v>
      </c>
      <c r="AD345" s="136">
        <v>0</v>
      </c>
      <c r="AE345" s="136">
        <v>0</v>
      </c>
      <c r="AF345" s="136">
        <v>0</v>
      </c>
      <c r="AG345" s="136">
        <v>0</v>
      </c>
      <c r="AH345" s="136">
        <v>0</v>
      </c>
      <c r="AI345" s="136">
        <v>0</v>
      </c>
      <c r="AJ345" s="136">
        <v>0</v>
      </c>
      <c r="AK345" s="136">
        <v>0</v>
      </c>
      <c r="AL345" s="136">
        <v>0</v>
      </c>
      <c r="AM345" s="136">
        <v>0</v>
      </c>
      <c r="AN345" s="136">
        <v>0</v>
      </c>
      <c r="AO345" s="136">
        <v>0</v>
      </c>
      <c r="AP345" s="136">
        <v>0</v>
      </c>
      <c r="AQ345" s="136">
        <v>0</v>
      </c>
      <c r="AR345" s="136">
        <v>0</v>
      </c>
      <c r="AS345" s="136">
        <v>0</v>
      </c>
      <c r="AT345" s="136">
        <v>0</v>
      </c>
      <c r="AU345" s="136">
        <v>0</v>
      </c>
      <c r="AV345" s="136">
        <v>0</v>
      </c>
      <c r="AW345" s="136">
        <v>0</v>
      </c>
      <c r="AX345" s="136">
        <v>0</v>
      </c>
      <c r="AY345" s="136">
        <v>0</v>
      </c>
      <c r="AZ345" s="136">
        <v>0</v>
      </c>
      <c r="BA345" s="136">
        <v>0</v>
      </c>
      <c r="BB345" s="136">
        <v>0</v>
      </c>
      <c r="BC345" s="136">
        <v>0</v>
      </c>
      <c r="BD345" s="136">
        <v>0</v>
      </c>
      <c r="BE345" s="136">
        <v>0</v>
      </c>
      <c r="BF345" s="136">
        <v>0</v>
      </c>
      <c r="BG345" s="136">
        <v>0</v>
      </c>
      <c r="BH345" s="136">
        <v>0</v>
      </c>
      <c r="BI345" s="136">
        <v>0</v>
      </c>
      <c r="BJ345" s="136">
        <v>0</v>
      </c>
      <c r="BK345" s="136">
        <v>0</v>
      </c>
      <c r="BL345" s="136">
        <v>0</v>
      </c>
      <c r="BM345" s="136">
        <v>0</v>
      </c>
      <c r="BN345" s="136">
        <v>0</v>
      </c>
      <c r="BO345" s="136">
        <v>0</v>
      </c>
      <c r="BU345" s="136">
        <v>0</v>
      </c>
      <c r="BV345" s="136">
        <v>0</v>
      </c>
      <c r="BW345" s="136" t="e">
        <v>#REF!</v>
      </c>
    </row>
    <row r="346" spans="12:75" hidden="1" x14ac:dyDescent="0.3">
      <c r="L346" s="136">
        <v>0</v>
      </c>
      <c r="M346" s="136">
        <v>0</v>
      </c>
      <c r="N346" s="136">
        <v>0</v>
      </c>
      <c r="O346" s="136">
        <v>0</v>
      </c>
      <c r="P346" s="136">
        <v>0</v>
      </c>
      <c r="Q346" s="136">
        <v>0</v>
      </c>
      <c r="R346" s="136">
        <v>0</v>
      </c>
      <c r="S346" s="136">
        <v>0</v>
      </c>
      <c r="T346" s="136">
        <v>0</v>
      </c>
      <c r="U346" s="136">
        <v>0</v>
      </c>
      <c r="V346" s="136">
        <v>0</v>
      </c>
      <c r="W346" s="136">
        <v>0</v>
      </c>
      <c r="X346" s="136">
        <v>0</v>
      </c>
      <c r="Y346" s="136">
        <v>0</v>
      </c>
      <c r="Z346" s="136">
        <v>0</v>
      </c>
      <c r="AA346" s="136">
        <v>0</v>
      </c>
      <c r="AB346" s="136">
        <v>0</v>
      </c>
      <c r="AC346" s="136">
        <v>0</v>
      </c>
      <c r="AD346" s="136">
        <v>0</v>
      </c>
      <c r="AE346" s="136">
        <v>0</v>
      </c>
      <c r="AF346" s="136">
        <v>0</v>
      </c>
      <c r="AG346" s="136">
        <v>0</v>
      </c>
      <c r="AH346" s="136">
        <v>0</v>
      </c>
      <c r="AI346" s="136">
        <v>0</v>
      </c>
      <c r="AJ346" s="136">
        <v>0</v>
      </c>
      <c r="AK346" s="136">
        <v>0</v>
      </c>
      <c r="AL346" s="136">
        <v>0</v>
      </c>
      <c r="AM346" s="136">
        <v>0</v>
      </c>
      <c r="AN346" s="136">
        <v>0</v>
      </c>
      <c r="AO346" s="136">
        <v>0</v>
      </c>
      <c r="AP346" s="136">
        <v>0</v>
      </c>
      <c r="AQ346" s="136">
        <v>0</v>
      </c>
      <c r="AR346" s="136">
        <v>0</v>
      </c>
      <c r="AS346" s="136">
        <v>0</v>
      </c>
      <c r="AT346" s="136">
        <v>0</v>
      </c>
      <c r="AU346" s="136">
        <v>0</v>
      </c>
      <c r="AV346" s="136">
        <v>0</v>
      </c>
      <c r="AW346" s="136">
        <v>0</v>
      </c>
      <c r="AX346" s="136">
        <v>0</v>
      </c>
      <c r="AY346" s="136">
        <v>0</v>
      </c>
      <c r="AZ346" s="136">
        <v>0</v>
      </c>
      <c r="BA346" s="136">
        <v>0</v>
      </c>
      <c r="BB346" s="136">
        <v>0</v>
      </c>
      <c r="BC346" s="136">
        <v>0</v>
      </c>
      <c r="BD346" s="136">
        <v>0</v>
      </c>
      <c r="BE346" s="136">
        <v>0</v>
      </c>
      <c r="BF346" s="136">
        <v>0</v>
      </c>
      <c r="BG346" s="136">
        <v>0</v>
      </c>
      <c r="BH346" s="136">
        <v>0</v>
      </c>
      <c r="BI346" s="136">
        <v>0</v>
      </c>
      <c r="BJ346" s="136">
        <v>0</v>
      </c>
      <c r="BK346" s="136">
        <v>0</v>
      </c>
      <c r="BL346" s="136">
        <v>0</v>
      </c>
      <c r="BM346" s="136">
        <v>0</v>
      </c>
      <c r="BN346" s="136">
        <v>0</v>
      </c>
      <c r="BO346" s="136">
        <v>0</v>
      </c>
      <c r="BU346" s="136">
        <v>0</v>
      </c>
      <c r="BV346" s="136">
        <v>0</v>
      </c>
      <c r="BW346" s="136" t="e">
        <v>#REF!</v>
      </c>
    </row>
    <row r="347" spans="12:75" hidden="1" x14ac:dyDescent="0.3">
      <c r="L347" s="136">
        <v>0</v>
      </c>
      <c r="M347" s="136">
        <v>0</v>
      </c>
      <c r="N347" s="136">
        <v>0</v>
      </c>
      <c r="O347" s="136">
        <v>0</v>
      </c>
      <c r="P347" s="136">
        <v>0</v>
      </c>
      <c r="Q347" s="136">
        <v>0</v>
      </c>
      <c r="R347" s="136">
        <v>0</v>
      </c>
      <c r="S347" s="136">
        <v>0</v>
      </c>
      <c r="T347" s="136">
        <v>0</v>
      </c>
      <c r="U347" s="136">
        <v>0</v>
      </c>
      <c r="V347" s="136">
        <v>0</v>
      </c>
      <c r="W347" s="136">
        <v>0</v>
      </c>
      <c r="X347" s="136">
        <v>0</v>
      </c>
      <c r="Y347" s="136">
        <v>0</v>
      </c>
      <c r="Z347" s="136">
        <v>0</v>
      </c>
      <c r="AA347" s="136">
        <v>0</v>
      </c>
      <c r="AB347" s="136">
        <v>0</v>
      </c>
      <c r="AC347" s="136">
        <v>0</v>
      </c>
      <c r="AD347" s="136">
        <v>0</v>
      </c>
      <c r="AE347" s="136">
        <v>0</v>
      </c>
      <c r="AF347" s="136">
        <v>0</v>
      </c>
      <c r="AG347" s="136">
        <v>0</v>
      </c>
      <c r="AH347" s="136">
        <v>0</v>
      </c>
      <c r="AI347" s="136">
        <v>0</v>
      </c>
      <c r="AJ347" s="136">
        <v>0</v>
      </c>
      <c r="AK347" s="136">
        <v>0</v>
      </c>
      <c r="AL347" s="136">
        <v>0</v>
      </c>
      <c r="AM347" s="136">
        <v>0</v>
      </c>
      <c r="AN347" s="136">
        <v>0</v>
      </c>
      <c r="AO347" s="136">
        <v>0</v>
      </c>
      <c r="AP347" s="136">
        <v>0</v>
      </c>
      <c r="AQ347" s="136">
        <v>0</v>
      </c>
      <c r="AR347" s="136">
        <v>0</v>
      </c>
      <c r="AS347" s="136">
        <v>0</v>
      </c>
      <c r="AT347" s="136">
        <v>0</v>
      </c>
      <c r="AU347" s="136">
        <v>0</v>
      </c>
      <c r="AV347" s="136">
        <v>0</v>
      </c>
      <c r="AW347" s="136">
        <v>0</v>
      </c>
      <c r="AX347" s="136">
        <v>0</v>
      </c>
      <c r="AY347" s="136">
        <v>0</v>
      </c>
      <c r="AZ347" s="136">
        <v>0</v>
      </c>
      <c r="BA347" s="136">
        <v>0</v>
      </c>
      <c r="BB347" s="136">
        <v>0</v>
      </c>
      <c r="BC347" s="136">
        <v>0</v>
      </c>
      <c r="BD347" s="136">
        <v>0</v>
      </c>
      <c r="BE347" s="136">
        <v>0</v>
      </c>
      <c r="BF347" s="136">
        <v>0</v>
      </c>
      <c r="BG347" s="136">
        <v>0</v>
      </c>
      <c r="BH347" s="136">
        <v>0</v>
      </c>
      <c r="BI347" s="136">
        <v>0</v>
      </c>
      <c r="BJ347" s="136">
        <v>0</v>
      </c>
      <c r="BK347" s="136">
        <v>0</v>
      </c>
      <c r="BL347" s="136">
        <v>0</v>
      </c>
      <c r="BM347" s="136">
        <v>0</v>
      </c>
      <c r="BN347" s="136">
        <v>0</v>
      </c>
      <c r="BO347" s="136">
        <v>0</v>
      </c>
      <c r="BU347" s="136">
        <v>0</v>
      </c>
      <c r="BV347" s="136">
        <v>0</v>
      </c>
      <c r="BW347" s="136" t="e">
        <v>#REF!</v>
      </c>
    </row>
    <row r="348" spans="12:75" hidden="1" x14ac:dyDescent="0.3">
      <c r="L348" s="136">
        <v>0</v>
      </c>
      <c r="M348" s="136">
        <v>0</v>
      </c>
      <c r="N348" s="136">
        <v>0</v>
      </c>
      <c r="O348" s="136">
        <v>0</v>
      </c>
      <c r="P348" s="136">
        <v>0</v>
      </c>
      <c r="Q348" s="136">
        <v>0</v>
      </c>
      <c r="R348" s="136">
        <v>0</v>
      </c>
      <c r="S348" s="136">
        <v>0</v>
      </c>
      <c r="T348" s="136">
        <v>0</v>
      </c>
      <c r="U348" s="136">
        <v>0</v>
      </c>
      <c r="V348" s="136">
        <v>0</v>
      </c>
      <c r="W348" s="136">
        <v>0</v>
      </c>
      <c r="X348" s="136">
        <v>0</v>
      </c>
      <c r="Y348" s="136">
        <v>0</v>
      </c>
      <c r="Z348" s="136">
        <v>0</v>
      </c>
      <c r="AA348" s="136">
        <v>0</v>
      </c>
      <c r="AB348" s="136">
        <v>0</v>
      </c>
      <c r="AC348" s="136">
        <v>0</v>
      </c>
      <c r="AD348" s="136">
        <v>0</v>
      </c>
      <c r="AE348" s="136">
        <v>0</v>
      </c>
      <c r="AF348" s="136">
        <v>0</v>
      </c>
      <c r="AG348" s="136">
        <v>0</v>
      </c>
      <c r="AH348" s="136">
        <v>0</v>
      </c>
      <c r="AI348" s="136">
        <v>0</v>
      </c>
      <c r="AJ348" s="136">
        <v>0</v>
      </c>
      <c r="AK348" s="136">
        <v>0</v>
      </c>
      <c r="AL348" s="136">
        <v>0</v>
      </c>
      <c r="AM348" s="136">
        <v>0</v>
      </c>
      <c r="AN348" s="136">
        <v>0</v>
      </c>
      <c r="AO348" s="136">
        <v>0</v>
      </c>
      <c r="AP348" s="136">
        <v>0</v>
      </c>
      <c r="AQ348" s="136">
        <v>0</v>
      </c>
      <c r="AR348" s="136">
        <v>0</v>
      </c>
      <c r="AS348" s="136">
        <v>0</v>
      </c>
      <c r="AT348" s="136">
        <v>0</v>
      </c>
      <c r="AU348" s="136">
        <v>0</v>
      </c>
      <c r="AV348" s="136">
        <v>0</v>
      </c>
      <c r="AW348" s="136">
        <v>0</v>
      </c>
      <c r="AX348" s="136">
        <v>0</v>
      </c>
      <c r="AY348" s="136">
        <v>0</v>
      </c>
      <c r="AZ348" s="136">
        <v>0</v>
      </c>
      <c r="BA348" s="136">
        <v>0</v>
      </c>
      <c r="BB348" s="136">
        <v>0</v>
      </c>
      <c r="BC348" s="136">
        <v>0</v>
      </c>
      <c r="BD348" s="136">
        <v>0</v>
      </c>
      <c r="BE348" s="136">
        <v>0</v>
      </c>
      <c r="BF348" s="136">
        <v>0</v>
      </c>
      <c r="BG348" s="136">
        <v>0</v>
      </c>
      <c r="BH348" s="136">
        <v>0</v>
      </c>
      <c r="BI348" s="136">
        <v>0</v>
      </c>
      <c r="BJ348" s="136">
        <v>0</v>
      </c>
      <c r="BK348" s="136">
        <v>0</v>
      </c>
      <c r="BL348" s="136">
        <v>0</v>
      </c>
      <c r="BM348" s="136">
        <v>0</v>
      </c>
      <c r="BN348" s="136">
        <v>0</v>
      </c>
      <c r="BO348" s="136">
        <v>0</v>
      </c>
      <c r="BU348" s="136">
        <v>0</v>
      </c>
      <c r="BV348" s="136">
        <v>0</v>
      </c>
      <c r="BW348" s="136" t="e">
        <v>#REF!</v>
      </c>
    </row>
    <row r="349" spans="12:75" hidden="1" x14ac:dyDescent="0.3">
      <c r="L349" s="136">
        <v>0</v>
      </c>
      <c r="M349" s="136">
        <v>0</v>
      </c>
      <c r="N349" s="136">
        <v>0</v>
      </c>
      <c r="O349" s="136">
        <v>0</v>
      </c>
      <c r="P349" s="136">
        <v>0</v>
      </c>
      <c r="Q349" s="136">
        <v>0</v>
      </c>
      <c r="R349" s="136">
        <v>0</v>
      </c>
      <c r="S349" s="136">
        <v>0</v>
      </c>
      <c r="T349" s="136">
        <v>0</v>
      </c>
      <c r="U349" s="136">
        <v>0</v>
      </c>
      <c r="V349" s="136">
        <v>0</v>
      </c>
      <c r="W349" s="136">
        <v>0</v>
      </c>
      <c r="X349" s="136">
        <v>0</v>
      </c>
      <c r="Y349" s="136">
        <v>0</v>
      </c>
      <c r="Z349" s="136">
        <v>0</v>
      </c>
      <c r="AA349" s="136">
        <v>0</v>
      </c>
      <c r="AB349" s="136">
        <v>0</v>
      </c>
      <c r="AC349" s="136">
        <v>0</v>
      </c>
      <c r="AD349" s="136">
        <v>0</v>
      </c>
      <c r="AE349" s="136">
        <v>0</v>
      </c>
      <c r="AF349" s="136">
        <v>0</v>
      </c>
      <c r="AG349" s="136">
        <v>0</v>
      </c>
      <c r="AH349" s="136">
        <v>0</v>
      </c>
      <c r="AI349" s="136">
        <v>0</v>
      </c>
      <c r="AJ349" s="136">
        <v>0</v>
      </c>
      <c r="AK349" s="136">
        <v>0</v>
      </c>
      <c r="AL349" s="136">
        <v>0</v>
      </c>
      <c r="AM349" s="136">
        <v>0</v>
      </c>
      <c r="AN349" s="136">
        <v>0</v>
      </c>
      <c r="AO349" s="136">
        <v>0</v>
      </c>
      <c r="AP349" s="136">
        <v>0</v>
      </c>
      <c r="AQ349" s="136">
        <v>0</v>
      </c>
      <c r="AR349" s="136">
        <v>0</v>
      </c>
      <c r="AS349" s="136">
        <v>0</v>
      </c>
      <c r="AT349" s="136">
        <v>0</v>
      </c>
      <c r="AU349" s="136">
        <v>0</v>
      </c>
      <c r="AV349" s="136">
        <v>0</v>
      </c>
      <c r="AW349" s="136">
        <v>0</v>
      </c>
      <c r="AX349" s="136">
        <v>0</v>
      </c>
      <c r="AY349" s="136">
        <v>0</v>
      </c>
      <c r="AZ349" s="136">
        <v>0</v>
      </c>
      <c r="BA349" s="136">
        <v>0</v>
      </c>
      <c r="BB349" s="136">
        <v>0</v>
      </c>
      <c r="BC349" s="136">
        <v>0</v>
      </c>
      <c r="BD349" s="136">
        <v>0</v>
      </c>
      <c r="BE349" s="136">
        <v>0</v>
      </c>
      <c r="BF349" s="136">
        <v>0</v>
      </c>
      <c r="BG349" s="136">
        <v>0</v>
      </c>
      <c r="BH349" s="136">
        <v>0</v>
      </c>
      <c r="BI349" s="136">
        <v>0</v>
      </c>
      <c r="BJ349" s="136">
        <v>0</v>
      </c>
      <c r="BK349" s="136">
        <v>0</v>
      </c>
      <c r="BL349" s="136">
        <v>0</v>
      </c>
      <c r="BM349" s="136">
        <v>0</v>
      </c>
      <c r="BN349" s="136">
        <v>0</v>
      </c>
      <c r="BO349" s="136">
        <v>0</v>
      </c>
      <c r="BU349" s="136">
        <v>0</v>
      </c>
      <c r="BV349" s="136">
        <v>0</v>
      </c>
      <c r="BW349" s="136" t="e">
        <v>#REF!</v>
      </c>
    </row>
    <row r="350" spans="12:75" hidden="1" x14ac:dyDescent="0.3">
      <c r="L350" s="136">
        <v>0</v>
      </c>
      <c r="M350" s="136">
        <v>0</v>
      </c>
      <c r="N350" s="136">
        <v>0</v>
      </c>
      <c r="O350" s="136">
        <v>0</v>
      </c>
      <c r="P350" s="136">
        <v>0</v>
      </c>
      <c r="Q350" s="136">
        <v>0</v>
      </c>
      <c r="R350" s="136">
        <v>0</v>
      </c>
      <c r="S350" s="136">
        <v>0</v>
      </c>
      <c r="T350" s="136">
        <v>0</v>
      </c>
      <c r="U350" s="136">
        <v>0</v>
      </c>
      <c r="V350" s="136">
        <v>0</v>
      </c>
      <c r="W350" s="136">
        <v>0</v>
      </c>
      <c r="X350" s="136">
        <v>0</v>
      </c>
      <c r="Y350" s="136">
        <v>0</v>
      </c>
      <c r="Z350" s="136">
        <v>0</v>
      </c>
      <c r="AA350" s="136">
        <v>0</v>
      </c>
      <c r="AB350" s="136">
        <v>0</v>
      </c>
      <c r="AC350" s="136">
        <v>0</v>
      </c>
      <c r="AD350" s="136">
        <v>0</v>
      </c>
      <c r="AE350" s="136">
        <v>0</v>
      </c>
      <c r="AF350" s="136">
        <v>0</v>
      </c>
      <c r="AG350" s="136">
        <v>0</v>
      </c>
      <c r="AH350" s="136">
        <v>0</v>
      </c>
      <c r="AI350" s="136">
        <v>0</v>
      </c>
      <c r="AJ350" s="136">
        <v>0</v>
      </c>
      <c r="AK350" s="136">
        <v>0</v>
      </c>
      <c r="AL350" s="136">
        <v>0</v>
      </c>
      <c r="AM350" s="136">
        <v>0</v>
      </c>
      <c r="AN350" s="136">
        <v>0</v>
      </c>
      <c r="AO350" s="136">
        <v>0</v>
      </c>
      <c r="AP350" s="136">
        <v>0</v>
      </c>
      <c r="AQ350" s="136">
        <v>0</v>
      </c>
      <c r="AR350" s="136">
        <v>0</v>
      </c>
      <c r="AS350" s="136">
        <v>0</v>
      </c>
      <c r="AT350" s="136">
        <v>0</v>
      </c>
      <c r="AU350" s="136">
        <v>0</v>
      </c>
      <c r="AV350" s="136">
        <v>0</v>
      </c>
      <c r="AW350" s="136">
        <v>0</v>
      </c>
      <c r="AX350" s="136">
        <v>0</v>
      </c>
      <c r="AY350" s="136">
        <v>0</v>
      </c>
      <c r="AZ350" s="136">
        <v>0</v>
      </c>
      <c r="BA350" s="136">
        <v>0</v>
      </c>
      <c r="BB350" s="136">
        <v>0</v>
      </c>
      <c r="BC350" s="136">
        <v>0</v>
      </c>
      <c r="BD350" s="136">
        <v>0</v>
      </c>
      <c r="BE350" s="136">
        <v>0</v>
      </c>
      <c r="BF350" s="136">
        <v>0</v>
      </c>
      <c r="BG350" s="136">
        <v>0</v>
      </c>
      <c r="BH350" s="136">
        <v>0</v>
      </c>
      <c r="BI350" s="136">
        <v>0</v>
      </c>
      <c r="BJ350" s="136">
        <v>0</v>
      </c>
      <c r="BK350" s="136">
        <v>0</v>
      </c>
      <c r="BL350" s="136">
        <v>0</v>
      </c>
      <c r="BM350" s="136">
        <v>0</v>
      </c>
      <c r="BN350" s="136">
        <v>0</v>
      </c>
      <c r="BO350" s="136">
        <v>0</v>
      </c>
      <c r="BU350" s="136">
        <v>0</v>
      </c>
      <c r="BV350" s="136">
        <v>0</v>
      </c>
      <c r="BW350" s="136" t="e">
        <v>#REF!</v>
      </c>
    </row>
    <row r="351" spans="12:75" hidden="1" x14ac:dyDescent="0.3">
      <c r="L351" s="136">
        <v>0</v>
      </c>
      <c r="M351" s="136">
        <v>0</v>
      </c>
      <c r="N351" s="136">
        <v>0</v>
      </c>
      <c r="O351" s="136">
        <v>0</v>
      </c>
      <c r="P351" s="136">
        <v>0</v>
      </c>
      <c r="Q351" s="136">
        <v>0</v>
      </c>
      <c r="R351" s="136">
        <v>0</v>
      </c>
      <c r="S351" s="136">
        <v>0</v>
      </c>
      <c r="T351" s="136">
        <v>0</v>
      </c>
      <c r="U351" s="136">
        <v>0</v>
      </c>
      <c r="V351" s="136">
        <v>0</v>
      </c>
      <c r="W351" s="136">
        <v>0</v>
      </c>
      <c r="X351" s="136">
        <v>0</v>
      </c>
      <c r="Y351" s="136">
        <v>0</v>
      </c>
      <c r="Z351" s="136">
        <v>0</v>
      </c>
      <c r="AA351" s="136">
        <v>0</v>
      </c>
      <c r="AB351" s="136">
        <v>0</v>
      </c>
      <c r="AC351" s="136">
        <v>0</v>
      </c>
      <c r="AD351" s="136">
        <v>0</v>
      </c>
      <c r="AE351" s="136">
        <v>0</v>
      </c>
      <c r="AF351" s="136">
        <v>0</v>
      </c>
      <c r="AG351" s="136">
        <v>0</v>
      </c>
      <c r="AH351" s="136">
        <v>0</v>
      </c>
      <c r="AI351" s="136">
        <v>0</v>
      </c>
      <c r="AJ351" s="136">
        <v>0</v>
      </c>
      <c r="AK351" s="136">
        <v>0</v>
      </c>
      <c r="AL351" s="136">
        <v>0</v>
      </c>
      <c r="AM351" s="136">
        <v>0</v>
      </c>
      <c r="AN351" s="136">
        <v>0</v>
      </c>
      <c r="AO351" s="136">
        <v>0</v>
      </c>
      <c r="AP351" s="136">
        <v>0</v>
      </c>
      <c r="AQ351" s="136">
        <v>0</v>
      </c>
      <c r="AR351" s="136">
        <v>0</v>
      </c>
      <c r="AS351" s="136">
        <v>0</v>
      </c>
      <c r="AT351" s="136">
        <v>0</v>
      </c>
      <c r="AU351" s="136">
        <v>0</v>
      </c>
      <c r="AV351" s="136">
        <v>0</v>
      </c>
      <c r="AW351" s="136">
        <v>0</v>
      </c>
      <c r="AX351" s="136">
        <v>0</v>
      </c>
      <c r="AY351" s="136">
        <v>0</v>
      </c>
      <c r="AZ351" s="136">
        <v>0</v>
      </c>
      <c r="BA351" s="136">
        <v>0</v>
      </c>
      <c r="BB351" s="136">
        <v>0</v>
      </c>
      <c r="BC351" s="136">
        <v>0</v>
      </c>
      <c r="BD351" s="136">
        <v>0</v>
      </c>
      <c r="BE351" s="136">
        <v>0</v>
      </c>
      <c r="BF351" s="136">
        <v>0</v>
      </c>
      <c r="BG351" s="136">
        <v>0</v>
      </c>
      <c r="BH351" s="136">
        <v>0</v>
      </c>
      <c r="BI351" s="136">
        <v>0</v>
      </c>
      <c r="BJ351" s="136">
        <v>0</v>
      </c>
      <c r="BK351" s="136">
        <v>0</v>
      </c>
      <c r="BL351" s="136">
        <v>0</v>
      </c>
      <c r="BM351" s="136">
        <v>0</v>
      </c>
      <c r="BN351" s="136">
        <v>0</v>
      </c>
      <c r="BO351" s="136">
        <v>0</v>
      </c>
      <c r="BU351" s="136">
        <v>0</v>
      </c>
      <c r="BV351" s="136">
        <v>0</v>
      </c>
      <c r="BW351" s="136" t="e">
        <v>#REF!</v>
      </c>
    </row>
    <row r="352" spans="12:75" hidden="1" x14ac:dyDescent="0.3">
      <c r="L352" s="136">
        <v>0</v>
      </c>
      <c r="M352" s="136">
        <v>0</v>
      </c>
      <c r="N352" s="136">
        <v>0</v>
      </c>
      <c r="O352" s="136">
        <v>0</v>
      </c>
      <c r="P352" s="136">
        <v>0</v>
      </c>
      <c r="Q352" s="136">
        <v>0</v>
      </c>
      <c r="R352" s="136">
        <v>0</v>
      </c>
      <c r="S352" s="136">
        <v>0</v>
      </c>
      <c r="T352" s="136">
        <v>0</v>
      </c>
      <c r="U352" s="136">
        <v>0</v>
      </c>
      <c r="V352" s="136">
        <v>0</v>
      </c>
      <c r="W352" s="136">
        <v>0</v>
      </c>
      <c r="X352" s="136">
        <v>0</v>
      </c>
      <c r="Y352" s="136">
        <v>0</v>
      </c>
      <c r="Z352" s="136">
        <v>0</v>
      </c>
      <c r="AA352" s="136">
        <v>0</v>
      </c>
      <c r="AB352" s="136">
        <v>0</v>
      </c>
      <c r="AC352" s="136">
        <v>0</v>
      </c>
      <c r="AD352" s="136">
        <v>0</v>
      </c>
      <c r="AE352" s="136">
        <v>0</v>
      </c>
      <c r="AF352" s="136">
        <v>0</v>
      </c>
      <c r="AG352" s="136">
        <v>0</v>
      </c>
      <c r="AH352" s="136">
        <v>0</v>
      </c>
      <c r="AI352" s="136">
        <v>0</v>
      </c>
      <c r="AJ352" s="136">
        <v>0</v>
      </c>
      <c r="AK352" s="136">
        <v>0</v>
      </c>
      <c r="AL352" s="136">
        <v>0</v>
      </c>
      <c r="AM352" s="136">
        <v>0</v>
      </c>
      <c r="AN352" s="136">
        <v>0</v>
      </c>
      <c r="AO352" s="136">
        <v>0</v>
      </c>
      <c r="AP352" s="136">
        <v>0</v>
      </c>
      <c r="AQ352" s="136">
        <v>0</v>
      </c>
      <c r="AR352" s="136">
        <v>0</v>
      </c>
      <c r="AS352" s="136">
        <v>0</v>
      </c>
      <c r="AT352" s="136">
        <v>0</v>
      </c>
      <c r="AU352" s="136">
        <v>0</v>
      </c>
      <c r="AV352" s="136">
        <v>0</v>
      </c>
      <c r="AW352" s="136">
        <v>0</v>
      </c>
      <c r="AX352" s="136">
        <v>0</v>
      </c>
      <c r="AY352" s="136">
        <v>0</v>
      </c>
      <c r="AZ352" s="136">
        <v>0</v>
      </c>
      <c r="BA352" s="136">
        <v>0</v>
      </c>
      <c r="BB352" s="136">
        <v>0</v>
      </c>
      <c r="BC352" s="136">
        <v>0</v>
      </c>
      <c r="BD352" s="136">
        <v>0</v>
      </c>
      <c r="BE352" s="136">
        <v>0</v>
      </c>
      <c r="BF352" s="136">
        <v>0</v>
      </c>
      <c r="BG352" s="136">
        <v>0</v>
      </c>
      <c r="BH352" s="136">
        <v>0</v>
      </c>
      <c r="BI352" s="136">
        <v>0</v>
      </c>
      <c r="BJ352" s="136">
        <v>0</v>
      </c>
      <c r="BK352" s="136">
        <v>0</v>
      </c>
      <c r="BL352" s="136">
        <v>0</v>
      </c>
      <c r="BM352" s="136">
        <v>0</v>
      </c>
      <c r="BN352" s="136">
        <v>0</v>
      </c>
      <c r="BO352" s="136">
        <v>0</v>
      </c>
      <c r="BU352" s="136">
        <v>0</v>
      </c>
      <c r="BV352" s="136">
        <v>0</v>
      </c>
      <c r="BW352" s="136" t="e">
        <v>#REF!</v>
      </c>
    </row>
    <row r="353" spans="12:75" hidden="1" x14ac:dyDescent="0.3">
      <c r="L353" s="136">
        <v>0</v>
      </c>
      <c r="M353" s="136">
        <v>0</v>
      </c>
      <c r="N353" s="136">
        <v>0</v>
      </c>
      <c r="O353" s="136">
        <v>0</v>
      </c>
      <c r="P353" s="136">
        <v>0</v>
      </c>
      <c r="Q353" s="136">
        <v>0</v>
      </c>
      <c r="R353" s="136">
        <v>0</v>
      </c>
      <c r="S353" s="136">
        <v>0</v>
      </c>
      <c r="T353" s="136">
        <v>0</v>
      </c>
      <c r="U353" s="136">
        <v>0</v>
      </c>
      <c r="V353" s="136">
        <v>0</v>
      </c>
      <c r="W353" s="136">
        <v>0</v>
      </c>
      <c r="X353" s="136">
        <v>0</v>
      </c>
      <c r="Y353" s="136">
        <v>0</v>
      </c>
      <c r="Z353" s="136">
        <v>0</v>
      </c>
      <c r="AA353" s="136">
        <v>0</v>
      </c>
      <c r="AB353" s="136">
        <v>0</v>
      </c>
      <c r="AC353" s="136">
        <v>0</v>
      </c>
      <c r="AD353" s="136">
        <v>0</v>
      </c>
      <c r="AE353" s="136">
        <v>0</v>
      </c>
      <c r="AF353" s="136">
        <v>0</v>
      </c>
      <c r="AG353" s="136">
        <v>0</v>
      </c>
      <c r="AH353" s="136">
        <v>0</v>
      </c>
      <c r="AI353" s="136">
        <v>0</v>
      </c>
      <c r="AJ353" s="136">
        <v>0</v>
      </c>
      <c r="AK353" s="136">
        <v>0</v>
      </c>
      <c r="AL353" s="136">
        <v>0</v>
      </c>
      <c r="AM353" s="136">
        <v>0</v>
      </c>
      <c r="AN353" s="136">
        <v>0</v>
      </c>
      <c r="AO353" s="136">
        <v>0</v>
      </c>
      <c r="AP353" s="136">
        <v>0</v>
      </c>
      <c r="AQ353" s="136">
        <v>0</v>
      </c>
      <c r="AR353" s="136">
        <v>0</v>
      </c>
      <c r="AS353" s="136">
        <v>0</v>
      </c>
      <c r="AT353" s="136">
        <v>0</v>
      </c>
      <c r="AU353" s="136">
        <v>0</v>
      </c>
      <c r="AV353" s="136">
        <v>0</v>
      </c>
      <c r="AW353" s="136">
        <v>0</v>
      </c>
      <c r="AX353" s="136">
        <v>0</v>
      </c>
      <c r="AY353" s="136">
        <v>0</v>
      </c>
      <c r="AZ353" s="136">
        <v>0</v>
      </c>
      <c r="BA353" s="136">
        <v>0</v>
      </c>
      <c r="BB353" s="136">
        <v>0</v>
      </c>
      <c r="BC353" s="136">
        <v>0</v>
      </c>
      <c r="BD353" s="136">
        <v>0</v>
      </c>
      <c r="BE353" s="136">
        <v>0</v>
      </c>
      <c r="BF353" s="136">
        <v>0</v>
      </c>
      <c r="BG353" s="136">
        <v>0</v>
      </c>
      <c r="BH353" s="136">
        <v>0</v>
      </c>
      <c r="BI353" s="136">
        <v>0</v>
      </c>
      <c r="BJ353" s="136">
        <v>0</v>
      </c>
      <c r="BK353" s="136">
        <v>0</v>
      </c>
      <c r="BL353" s="136">
        <v>0</v>
      </c>
      <c r="BM353" s="136">
        <v>0</v>
      </c>
      <c r="BN353" s="136">
        <v>0</v>
      </c>
      <c r="BO353" s="136">
        <v>0</v>
      </c>
      <c r="BU353" s="136">
        <v>0</v>
      </c>
      <c r="BV353" s="136">
        <v>0</v>
      </c>
      <c r="BW353" s="136" t="e">
        <v>#REF!</v>
      </c>
    </row>
    <row r="354" spans="12:75" hidden="1" x14ac:dyDescent="0.3">
      <c r="L354" s="136">
        <v>0</v>
      </c>
      <c r="M354" s="136">
        <v>0</v>
      </c>
      <c r="N354" s="136">
        <v>0</v>
      </c>
      <c r="O354" s="136">
        <v>0</v>
      </c>
      <c r="P354" s="136">
        <v>0</v>
      </c>
      <c r="Q354" s="136">
        <v>0</v>
      </c>
      <c r="R354" s="136">
        <v>0</v>
      </c>
      <c r="S354" s="136">
        <v>0</v>
      </c>
      <c r="T354" s="136">
        <v>0</v>
      </c>
      <c r="U354" s="136">
        <v>0</v>
      </c>
      <c r="V354" s="136">
        <v>0</v>
      </c>
      <c r="W354" s="136">
        <v>0</v>
      </c>
      <c r="X354" s="136">
        <v>0</v>
      </c>
      <c r="Y354" s="136">
        <v>0</v>
      </c>
      <c r="Z354" s="136">
        <v>0</v>
      </c>
      <c r="AA354" s="136">
        <v>0</v>
      </c>
      <c r="AB354" s="136">
        <v>0</v>
      </c>
      <c r="AC354" s="136">
        <v>0</v>
      </c>
      <c r="AD354" s="136">
        <v>0</v>
      </c>
      <c r="AE354" s="136">
        <v>0</v>
      </c>
      <c r="AF354" s="136">
        <v>0</v>
      </c>
      <c r="AG354" s="136">
        <v>0</v>
      </c>
      <c r="AH354" s="136">
        <v>0</v>
      </c>
      <c r="AI354" s="136">
        <v>0</v>
      </c>
      <c r="AJ354" s="136">
        <v>0</v>
      </c>
      <c r="AK354" s="136">
        <v>0</v>
      </c>
      <c r="AL354" s="136">
        <v>0</v>
      </c>
      <c r="AM354" s="136">
        <v>0</v>
      </c>
      <c r="AN354" s="136">
        <v>0</v>
      </c>
      <c r="AO354" s="136">
        <v>0</v>
      </c>
      <c r="AP354" s="136">
        <v>0</v>
      </c>
      <c r="AQ354" s="136">
        <v>0</v>
      </c>
      <c r="AR354" s="136">
        <v>0</v>
      </c>
      <c r="AS354" s="136">
        <v>0</v>
      </c>
      <c r="AT354" s="136">
        <v>0</v>
      </c>
      <c r="AU354" s="136">
        <v>0</v>
      </c>
      <c r="AV354" s="136">
        <v>0</v>
      </c>
      <c r="AW354" s="136">
        <v>0</v>
      </c>
      <c r="AX354" s="136">
        <v>0</v>
      </c>
      <c r="AY354" s="136">
        <v>0</v>
      </c>
      <c r="AZ354" s="136">
        <v>0</v>
      </c>
      <c r="BA354" s="136">
        <v>0</v>
      </c>
      <c r="BB354" s="136">
        <v>0</v>
      </c>
      <c r="BC354" s="136">
        <v>0</v>
      </c>
      <c r="BD354" s="136">
        <v>0</v>
      </c>
      <c r="BE354" s="136">
        <v>0</v>
      </c>
      <c r="BF354" s="136">
        <v>0</v>
      </c>
      <c r="BG354" s="136">
        <v>0</v>
      </c>
      <c r="BH354" s="136">
        <v>0</v>
      </c>
      <c r="BI354" s="136">
        <v>0</v>
      </c>
      <c r="BJ354" s="136">
        <v>0</v>
      </c>
      <c r="BK354" s="136">
        <v>0</v>
      </c>
      <c r="BL354" s="136">
        <v>0</v>
      </c>
      <c r="BM354" s="136">
        <v>0</v>
      </c>
      <c r="BN354" s="136">
        <v>0</v>
      </c>
      <c r="BO354" s="136">
        <v>0</v>
      </c>
      <c r="BU354" s="136">
        <v>0</v>
      </c>
      <c r="BV354" s="136">
        <v>0</v>
      </c>
      <c r="BW354" s="136" t="e">
        <v>#REF!</v>
      </c>
    </row>
    <row r="355" spans="12:75" hidden="1" x14ac:dyDescent="0.3">
      <c r="L355" s="136">
        <v>0</v>
      </c>
      <c r="M355" s="136">
        <v>0</v>
      </c>
      <c r="N355" s="136">
        <v>0</v>
      </c>
      <c r="O355" s="136">
        <v>0</v>
      </c>
      <c r="P355" s="136">
        <v>0</v>
      </c>
      <c r="Q355" s="136">
        <v>0</v>
      </c>
      <c r="R355" s="136">
        <v>0</v>
      </c>
      <c r="S355" s="136">
        <v>0</v>
      </c>
      <c r="T355" s="136">
        <v>0</v>
      </c>
      <c r="U355" s="136">
        <v>0</v>
      </c>
      <c r="V355" s="136">
        <v>0</v>
      </c>
      <c r="W355" s="136">
        <v>0</v>
      </c>
      <c r="X355" s="136">
        <v>0</v>
      </c>
      <c r="Y355" s="136">
        <v>0</v>
      </c>
      <c r="Z355" s="136">
        <v>0</v>
      </c>
      <c r="AA355" s="136">
        <v>0</v>
      </c>
      <c r="AB355" s="136">
        <v>0</v>
      </c>
      <c r="AC355" s="136">
        <v>0</v>
      </c>
      <c r="AD355" s="136">
        <v>0</v>
      </c>
      <c r="AE355" s="136">
        <v>0</v>
      </c>
      <c r="AF355" s="136">
        <v>0</v>
      </c>
      <c r="AG355" s="136">
        <v>0</v>
      </c>
      <c r="AH355" s="136">
        <v>0</v>
      </c>
      <c r="AI355" s="136">
        <v>0</v>
      </c>
      <c r="AJ355" s="136">
        <v>0</v>
      </c>
      <c r="AK355" s="136">
        <v>0</v>
      </c>
      <c r="AL355" s="136">
        <v>0</v>
      </c>
      <c r="AM355" s="136">
        <v>0</v>
      </c>
      <c r="AN355" s="136">
        <v>0</v>
      </c>
      <c r="AO355" s="136">
        <v>0</v>
      </c>
      <c r="AP355" s="136">
        <v>0</v>
      </c>
      <c r="AQ355" s="136">
        <v>0</v>
      </c>
      <c r="AR355" s="136">
        <v>0</v>
      </c>
      <c r="AS355" s="136">
        <v>0</v>
      </c>
      <c r="AT355" s="136">
        <v>0</v>
      </c>
      <c r="AU355" s="136">
        <v>0</v>
      </c>
      <c r="AV355" s="136">
        <v>0</v>
      </c>
      <c r="AW355" s="136">
        <v>0</v>
      </c>
      <c r="AX355" s="136">
        <v>0</v>
      </c>
      <c r="AY355" s="136">
        <v>0</v>
      </c>
      <c r="AZ355" s="136">
        <v>0</v>
      </c>
      <c r="BA355" s="136">
        <v>0</v>
      </c>
      <c r="BB355" s="136">
        <v>0</v>
      </c>
      <c r="BC355" s="136">
        <v>0</v>
      </c>
      <c r="BD355" s="136">
        <v>0</v>
      </c>
      <c r="BE355" s="136">
        <v>0</v>
      </c>
      <c r="BF355" s="136">
        <v>0</v>
      </c>
      <c r="BG355" s="136">
        <v>0</v>
      </c>
      <c r="BH355" s="136">
        <v>0</v>
      </c>
      <c r="BI355" s="136">
        <v>0</v>
      </c>
      <c r="BJ355" s="136">
        <v>0</v>
      </c>
      <c r="BK355" s="136">
        <v>0</v>
      </c>
      <c r="BL355" s="136">
        <v>0</v>
      </c>
      <c r="BM355" s="136">
        <v>0</v>
      </c>
      <c r="BN355" s="136">
        <v>0</v>
      </c>
      <c r="BO355" s="136">
        <v>0</v>
      </c>
      <c r="BU355" s="136">
        <v>0</v>
      </c>
      <c r="BV355" s="136">
        <v>0</v>
      </c>
      <c r="BW355" s="136" t="e">
        <v>#REF!</v>
      </c>
    </row>
    <row r="356" spans="12:75" hidden="1" x14ac:dyDescent="0.3">
      <c r="L356" s="136">
        <v>0</v>
      </c>
      <c r="M356" s="136">
        <v>0</v>
      </c>
      <c r="N356" s="136">
        <v>0</v>
      </c>
      <c r="O356" s="136">
        <v>0</v>
      </c>
      <c r="P356" s="136">
        <v>0</v>
      </c>
      <c r="Q356" s="136">
        <v>0</v>
      </c>
      <c r="R356" s="136">
        <v>0</v>
      </c>
      <c r="S356" s="136">
        <v>0</v>
      </c>
      <c r="T356" s="136">
        <v>0</v>
      </c>
      <c r="U356" s="136">
        <v>0</v>
      </c>
      <c r="V356" s="136">
        <v>0</v>
      </c>
      <c r="W356" s="136">
        <v>0</v>
      </c>
      <c r="X356" s="136">
        <v>0</v>
      </c>
      <c r="Y356" s="136">
        <v>0</v>
      </c>
      <c r="Z356" s="136">
        <v>0</v>
      </c>
      <c r="AA356" s="136">
        <v>0</v>
      </c>
      <c r="AB356" s="136">
        <v>0</v>
      </c>
      <c r="AC356" s="136">
        <v>0</v>
      </c>
      <c r="AD356" s="136">
        <v>0</v>
      </c>
      <c r="AE356" s="136">
        <v>0</v>
      </c>
      <c r="AF356" s="136">
        <v>0</v>
      </c>
      <c r="AG356" s="136">
        <v>0</v>
      </c>
      <c r="AH356" s="136">
        <v>0</v>
      </c>
      <c r="AI356" s="136">
        <v>0</v>
      </c>
      <c r="AJ356" s="136">
        <v>0</v>
      </c>
      <c r="AK356" s="136">
        <v>0</v>
      </c>
      <c r="AL356" s="136">
        <v>0</v>
      </c>
      <c r="AM356" s="136">
        <v>0</v>
      </c>
      <c r="AN356" s="136">
        <v>0</v>
      </c>
      <c r="AO356" s="136">
        <v>0</v>
      </c>
      <c r="AP356" s="136">
        <v>0</v>
      </c>
      <c r="AQ356" s="136">
        <v>0</v>
      </c>
      <c r="AR356" s="136">
        <v>0</v>
      </c>
      <c r="AS356" s="136">
        <v>0</v>
      </c>
      <c r="AT356" s="136">
        <v>0</v>
      </c>
      <c r="AU356" s="136">
        <v>0</v>
      </c>
      <c r="AV356" s="136">
        <v>0</v>
      </c>
      <c r="AW356" s="136">
        <v>0</v>
      </c>
      <c r="AX356" s="136">
        <v>0</v>
      </c>
      <c r="AY356" s="136">
        <v>0</v>
      </c>
      <c r="AZ356" s="136">
        <v>0</v>
      </c>
      <c r="BA356" s="136">
        <v>0</v>
      </c>
      <c r="BB356" s="136">
        <v>0</v>
      </c>
      <c r="BC356" s="136">
        <v>0</v>
      </c>
      <c r="BD356" s="136">
        <v>0</v>
      </c>
      <c r="BE356" s="136">
        <v>0</v>
      </c>
      <c r="BF356" s="136">
        <v>0</v>
      </c>
      <c r="BG356" s="136">
        <v>0</v>
      </c>
      <c r="BH356" s="136">
        <v>0</v>
      </c>
      <c r="BI356" s="136">
        <v>0</v>
      </c>
      <c r="BJ356" s="136">
        <v>0</v>
      </c>
      <c r="BK356" s="136">
        <v>0</v>
      </c>
      <c r="BL356" s="136">
        <v>0</v>
      </c>
      <c r="BM356" s="136">
        <v>0</v>
      </c>
      <c r="BN356" s="136">
        <v>0</v>
      </c>
      <c r="BO356" s="136">
        <v>0</v>
      </c>
      <c r="BU356" s="136">
        <v>0</v>
      </c>
      <c r="BV356" s="136">
        <v>0</v>
      </c>
      <c r="BW356" s="136" t="e">
        <v>#REF!</v>
      </c>
    </row>
    <row r="357" spans="12:75" hidden="1" x14ac:dyDescent="0.3">
      <c r="L357" s="136">
        <v>0</v>
      </c>
      <c r="M357" s="136">
        <v>0</v>
      </c>
      <c r="N357" s="136">
        <v>0</v>
      </c>
      <c r="O357" s="136">
        <v>0</v>
      </c>
      <c r="P357" s="136">
        <v>0</v>
      </c>
      <c r="Q357" s="136">
        <v>0</v>
      </c>
      <c r="R357" s="136">
        <v>0</v>
      </c>
      <c r="S357" s="136">
        <v>0</v>
      </c>
      <c r="T357" s="136">
        <v>0</v>
      </c>
      <c r="U357" s="136">
        <v>0</v>
      </c>
      <c r="V357" s="136">
        <v>0</v>
      </c>
      <c r="W357" s="136">
        <v>0</v>
      </c>
      <c r="X357" s="136">
        <v>0</v>
      </c>
      <c r="Y357" s="136">
        <v>0</v>
      </c>
      <c r="Z357" s="136">
        <v>0</v>
      </c>
      <c r="AA357" s="136">
        <v>0</v>
      </c>
      <c r="AB357" s="136">
        <v>0</v>
      </c>
      <c r="AC357" s="136">
        <v>0</v>
      </c>
      <c r="AD357" s="136">
        <v>0</v>
      </c>
      <c r="AE357" s="136">
        <v>0</v>
      </c>
      <c r="AF357" s="136">
        <v>0</v>
      </c>
      <c r="AG357" s="136">
        <v>0</v>
      </c>
      <c r="AH357" s="136">
        <v>0</v>
      </c>
      <c r="AI357" s="136">
        <v>0</v>
      </c>
      <c r="AJ357" s="136">
        <v>0</v>
      </c>
      <c r="AK357" s="136">
        <v>0</v>
      </c>
      <c r="AL357" s="136">
        <v>0</v>
      </c>
      <c r="AM357" s="136">
        <v>0</v>
      </c>
      <c r="AN357" s="136">
        <v>0</v>
      </c>
      <c r="AO357" s="136">
        <v>0</v>
      </c>
      <c r="AP357" s="136">
        <v>0</v>
      </c>
      <c r="AQ357" s="136">
        <v>0</v>
      </c>
      <c r="AR357" s="136">
        <v>0</v>
      </c>
      <c r="AS357" s="136">
        <v>0</v>
      </c>
      <c r="AT357" s="136">
        <v>0</v>
      </c>
      <c r="AU357" s="136">
        <v>0</v>
      </c>
      <c r="AV357" s="136">
        <v>0</v>
      </c>
      <c r="AW357" s="136">
        <v>0</v>
      </c>
      <c r="AX357" s="136">
        <v>0</v>
      </c>
      <c r="AY357" s="136">
        <v>0</v>
      </c>
      <c r="AZ357" s="136">
        <v>0</v>
      </c>
      <c r="BA357" s="136">
        <v>0</v>
      </c>
      <c r="BB357" s="136">
        <v>0</v>
      </c>
      <c r="BC357" s="136">
        <v>0</v>
      </c>
      <c r="BD357" s="136">
        <v>0</v>
      </c>
      <c r="BE357" s="136">
        <v>0</v>
      </c>
      <c r="BF357" s="136">
        <v>0</v>
      </c>
      <c r="BG357" s="136">
        <v>0</v>
      </c>
      <c r="BH357" s="136">
        <v>0</v>
      </c>
      <c r="BI357" s="136">
        <v>0</v>
      </c>
      <c r="BJ357" s="136">
        <v>0</v>
      </c>
      <c r="BK357" s="136">
        <v>0</v>
      </c>
      <c r="BL357" s="136">
        <v>0</v>
      </c>
      <c r="BM357" s="136">
        <v>0</v>
      </c>
      <c r="BN357" s="136">
        <v>0</v>
      </c>
      <c r="BO357" s="136">
        <v>0</v>
      </c>
      <c r="BU357" s="136">
        <v>0</v>
      </c>
      <c r="BV357" s="136">
        <v>0</v>
      </c>
      <c r="BW357" s="136" t="e">
        <v>#REF!</v>
      </c>
    </row>
    <row r="358" spans="12:75" hidden="1" x14ac:dyDescent="0.3">
      <c r="L358" s="136">
        <v>0</v>
      </c>
      <c r="M358" s="136">
        <v>0</v>
      </c>
      <c r="N358" s="136">
        <v>0</v>
      </c>
      <c r="O358" s="136">
        <v>0</v>
      </c>
      <c r="P358" s="136">
        <v>0</v>
      </c>
      <c r="Q358" s="136">
        <v>0</v>
      </c>
      <c r="R358" s="136">
        <v>0</v>
      </c>
      <c r="S358" s="136">
        <v>0</v>
      </c>
      <c r="T358" s="136">
        <v>0</v>
      </c>
      <c r="U358" s="136">
        <v>0</v>
      </c>
      <c r="V358" s="136">
        <v>0</v>
      </c>
      <c r="W358" s="136">
        <v>0</v>
      </c>
      <c r="X358" s="136">
        <v>0</v>
      </c>
      <c r="Y358" s="136">
        <v>0</v>
      </c>
      <c r="Z358" s="136">
        <v>0</v>
      </c>
      <c r="AA358" s="136">
        <v>0</v>
      </c>
      <c r="AB358" s="136">
        <v>0</v>
      </c>
      <c r="AC358" s="136">
        <v>0</v>
      </c>
      <c r="AD358" s="136">
        <v>0</v>
      </c>
      <c r="AE358" s="136">
        <v>0</v>
      </c>
      <c r="AF358" s="136">
        <v>0</v>
      </c>
      <c r="AG358" s="136">
        <v>0</v>
      </c>
      <c r="AH358" s="136">
        <v>0</v>
      </c>
      <c r="AI358" s="136">
        <v>0</v>
      </c>
      <c r="AJ358" s="136">
        <v>0</v>
      </c>
      <c r="AK358" s="136">
        <v>0</v>
      </c>
      <c r="AL358" s="136">
        <v>0</v>
      </c>
      <c r="AM358" s="136">
        <v>0</v>
      </c>
      <c r="AN358" s="136">
        <v>0</v>
      </c>
      <c r="AO358" s="136">
        <v>0</v>
      </c>
      <c r="AP358" s="136">
        <v>0</v>
      </c>
      <c r="AQ358" s="136">
        <v>0</v>
      </c>
      <c r="AR358" s="136">
        <v>0</v>
      </c>
      <c r="AS358" s="136">
        <v>0</v>
      </c>
      <c r="AT358" s="136">
        <v>0</v>
      </c>
      <c r="AU358" s="136">
        <v>0</v>
      </c>
      <c r="AV358" s="136">
        <v>0</v>
      </c>
      <c r="AW358" s="136">
        <v>0</v>
      </c>
      <c r="AX358" s="136">
        <v>0</v>
      </c>
      <c r="AY358" s="136">
        <v>0</v>
      </c>
      <c r="AZ358" s="136">
        <v>0</v>
      </c>
      <c r="BA358" s="136">
        <v>0</v>
      </c>
      <c r="BB358" s="136">
        <v>0</v>
      </c>
      <c r="BC358" s="136">
        <v>0</v>
      </c>
      <c r="BD358" s="136">
        <v>0</v>
      </c>
      <c r="BE358" s="136">
        <v>0</v>
      </c>
      <c r="BF358" s="136">
        <v>0</v>
      </c>
      <c r="BG358" s="136">
        <v>0</v>
      </c>
      <c r="BH358" s="136">
        <v>0</v>
      </c>
      <c r="BI358" s="136">
        <v>0</v>
      </c>
      <c r="BJ358" s="136">
        <v>0</v>
      </c>
      <c r="BK358" s="136">
        <v>0</v>
      </c>
      <c r="BL358" s="136">
        <v>0</v>
      </c>
      <c r="BM358" s="136">
        <v>0</v>
      </c>
      <c r="BN358" s="136">
        <v>0</v>
      </c>
      <c r="BO358" s="136">
        <v>0</v>
      </c>
      <c r="BU358" s="136">
        <v>0</v>
      </c>
      <c r="BV358" s="136">
        <v>0</v>
      </c>
      <c r="BW358" s="136" t="e">
        <v>#REF!</v>
      </c>
    </row>
    <row r="359" spans="12:75" hidden="1" x14ac:dyDescent="0.3">
      <c r="L359" s="136">
        <v>0</v>
      </c>
      <c r="M359" s="136">
        <v>0</v>
      </c>
      <c r="N359" s="136">
        <v>0</v>
      </c>
      <c r="O359" s="136">
        <v>0</v>
      </c>
      <c r="P359" s="136">
        <v>0</v>
      </c>
      <c r="Q359" s="136">
        <v>0</v>
      </c>
      <c r="R359" s="136">
        <v>0</v>
      </c>
      <c r="S359" s="136">
        <v>0</v>
      </c>
      <c r="T359" s="136">
        <v>0</v>
      </c>
      <c r="U359" s="136">
        <v>0</v>
      </c>
      <c r="V359" s="136">
        <v>0</v>
      </c>
      <c r="W359" s="136">
        <v>0</v>
      </c>
      <c r="X359" s="136">
        <v>0</v>
      </c>
      <c r="Y359" s="136">
        <v>0</v>
      </c>
      <c r="Z359" s="136">
        <v>0</v>
      </c>
      <c r="AA359" s="136">
        <v>0</v>
      </c>
      <c r="AB359" s="136">
        <v>0</v>
      </c>
      <c r="AC359" s="136">
        <v>0</v>
      </c>
      <c r="AD359" s="136">
        <v>0</v>
      </c>
      <c r="AE359" s="136">
        <v>0</v>
      </c>
      <c r="AF359" s="136">
        <v>0</v>
      </c>
      <c r="AG359" s="136">
        <v>0</v>
      </c>
      <c r="AH359" s="136">
        <v>0</v>
      </c>
      <c r="AI359" s="136">
        <v>0</v>
      </c>
      <c r="AJ359" s="136">
        <v>0</v>
      </c>
      <c r="AK359" s="136">
        <v>0</v>
      </c>
      <c r="AL359" s="136">
        <v>0</v>
      </c>
      <c r="AM359" s="136">
        <v>0</v>
      </c>
      <c r="AN359" s="136">
        <v>0</v>
      </c>
      <c r="AO359" s="136">
        <v>0</v>
      </c>
      <c r="AP359" s="136">
        <v>0</v>
      </c>
      <c r="AQ359" s="136">
        <v>0</v>
      </c>
      <c r="AR359" s="136">
        <v>0</v>
      </c>
      <c r="AS359" s="136">
        <v>0</v>
      </c>
      <c r="AT359" s="136">
        <v>0</v>
      </c>
      <c r="AU359" s="136">
        <v>0</v>
      </c>
      <c r="AV359" s="136">
        <v>0</v>
      </c>
      <c r="AW359" s="136">
        <v>0</v>
      </c>
      <c r="AX359" s="136">
        <v>0</v>
      </c>
      <c r="AY359" s="136">
        <v>0</v>
      </c>
      <c r="AZ359" s="136">
        <v>0</v>
      </c>
      <c r="BA359" s="136">
        <v>0</v>
      </c>
      <c r="BB359" s="136">
        <v>0</v>
      </c>
      <c r="BC359" s="136">
        <v>0</v>
      </c>
      <c r="BD359" s="136">
        <v>0</v>
      </c>
      <c r="BE359" s="136">
        <v>0</v>
      </c>
      <c r="BF359" s="136">
        <v>0</v>
      </c>
      <c r="BG359" s="136">
        <v>0</v>
      </c>
      <c r="BH359" s="136">
        <v>0</v>
      </c>
      <c r="BI359" s="136">
        <v>0</v>
      </c>
      <c r="BJ359" s="136">
        <v>0</v>
      </c>
      <c r="BK359" s="136">
        <v>0</v>
      </c>
      <c r="BL359" s="136">
        <v>0</v>
      </c>
      <c r="BM359" s="136">
        <v>0</v>
      </c>
      <c r="BN359" s="136">
        <v>0</v>
      </c>
      <c r="BO359" s="136">
        <v>0</v>
      </c>
      <c r="BU359" s="136">
        <v>0</v>
      </c>
      <c r="BV359" s="136">
        <v>0</v>
      </c>
      <c r="BW359" s="136" t="e">
        <v>#REF!</v>
      </c>
    </row>
    <row r="360" spans="12:75" hidden="1" x14ac:dyDescent="0.3">
      <c r="L360" s="136">
        <v>0</v>
      </c>
      <c r="M360" s="136">
        <v>0</v>
      </c>
      <c r="N360" s="136">
        <v>0</v>
      </c>
      <c r="O360" s="136">
        <v>0</v>
      </c>
      <c r="P360" s="136">
        <v>0</v>
      </c>
      <c r="Q360" s="136">
        <v>0</v>
      </c>
      <c r="R360" s="136">
        <v>0</v>
      </c>
      <c r="S360" s="136">
        <v>0</v>
      </c>
      <c r="T360" s="136">
        <v>0</v>
      </c>
      <c r="U360" s="136">
        <v>0</v>
      </c>
      <c r="V360" s="136">
        <v>0</v>
      </c>
      <c r="W360" s="136">
        <v>0</v>
      </c>
      <c r="X360" s="136">
        <v>0</v>
      </c>
      <c r="Y360" s="136">
        <v>0</v>
      </c>
      <c r="Z360" s="136">
        <v>0</v>
      </c>
      <c r="AA360" s="136">
        <v>0</v>
      </c>
      <c r="AB360" s="136">
        <v>0</v>
      </c>
      <c r="AC360" s="136">
        <v>0</v>
      </c>
      <c r="AD360" s="136">
        <v>0</v>
      </c>
      <c r="AE360" s="136">
        <v>0</v>
      </c>
      <c r="AF360" s="136">
        <v>0</v>
      </c>
      <c r="AG360" s="136">
        <v>0</v>
      </c>
      <c r="AH360" s="136">
        <v>0</v>
      </c>
      <c r="AI360" s="136">
        <v>0</v>
      </c>
      <c r="AJ360" s="136">
        <v>0</v>
      </c>
      <c r="AK360" s="136">
        <v>0</v>
      </c>
      <c r="AL360" s="136">
        <v>0</v>
      </c>
      <c r="AM360" s="136">
        <v>0</v>
      </c>
      <c r="AN360" s="136">
        <v>0</v>
      </c>
      <c r="AO360" s="136">
        <v>0</v>
      </c>
      <c r="AP360" s="136">
        <v>0</v>
      </c>
      <c r="AQ360" s="136">
        <v>0</v>
      </c>
      <c r="AR360" s="136">
        <v>0</v>
      </c>
      <c r="AS360" s="136">
        <v>0</v>
      </c>
      <c r="AT360" s="136">
        <v>0</v>
      </c>
      <c r="AU360" s="136">
        <v>0</v>
      </c>
      <c r="AV360" s="136">
        <v>0</v>
      </c>
      <c r="AW360" s="136">
        <v>0</v>
      </c>
      <c r="AX360" s="136">
        <v>0</v>
      </c>
      <c r="AY360" s="136">
        <v>0</v>
      </c>
      <c r="AZ360" s="136">
        <v>0</v>
      </c>
      <c r="BA360" s="136">
        <v>0</v>
      </c>
      <c r="BB360" s="136">
        <v>0</v>
      </c>
      <c r="BC360" s="136">
        <v>0</v>
      </c>
      <c r="BD360" s="136">
        <v>0</v>
      </c>
      <c r="BE360" s="136">
        <v>0</v>
      </c>
      <c r="BF360" s="136">
        <v>0</v>
      </c>
      <c r="BG360" s="136">
        <v>0</v>
      </c>
      <c r="BH360" s="136">
        <v>0</v>
      </c>
      <c r="BI360" s="136">
        <v>0</v>
      </c>
      <c r="BJ360" s="136">
        <v>0</v>
      </c>
      <c r="BK360" s="136">
        <v>0</v>
      </c>
      <c r="BL360" s="136">
        <v>0</v>
      </c>
      <c r="BM360" s="136">
        <v>0</v>
      </c>
      <c r="BN360" s="136">
        <v>0</v>
      </c>
      <c r="BO360" s="136">
        <v>0</v>
      </c>
      <c r="BU360" s="136">
        <v>0</v>
      </c>
      <c r="BV360" s="136">
        <v>0</v>
      </c>
      <c r="BW360" s="136" t="e">
        <v>#REF!</v>
      </c>
    </row>
    <row r="361" spans="12:75" hidden="1" x14ac:dyDescent="0.3">
      <c r="L361" s="136">
        <v>0</v>
      </c>
      <c r="M361" s="136">
        <v>0</v>
      </c>
      <c r="N361" s="136">
        <v>0</v>
      </c>
      <c r="O361" s="136">
        <v>0</v>
      </c>
      <c r="P361" s="136">
        <v>0</v>
      </c>
      <c r="Q361" s="136">
        <v>0</v>
      </c>
      <c r="R361" s="136">
        <v>0</v>
      </c>
      <c r="S361" s="136">
        <v>0</v>
      </c>
      <c r="T361" s="136">
        <v>0</v>
      </c>
      <c r="U361" s="136">
        <v>0</v>
      </c>
      <c r="V361" s="136">
        <v>0</v>
      </c>
      <c r="W361" s="136">
        <v>0</v>
      </c>
      <c r="X361" s="136">
        <v>0</v>
      </c>
      <c r="Y361" s="136">
        <v>0</v>
      </c>
      <c r="Z361" s="136">
        <v>0</v>
      </c>
      <c r="AA361" s="136">
        <v>0</v>
      </c>
      <c r="AB361" s="136">
        <v>0</v>
      </c>
      <c r="AC361" s="136">
        <v>0</v>
      </c>
      <c r="AD361" s="136">
        <v>0</v>
      </c>
      <c r="AE361" s="136">
        <v>0</v>
      </c>
      <c r="AF361" s="136">
        <v>0</v>
      </c>
      <c r="AG361" s="136">
        <v>0</v>
      </c>
      <c r="AH361" s="136">
        <v>0</v>
      </c>
      <c r="AI361" s="136">
        <v>0</v>
      </c>
      <c r="AJ361" s="136">
        <v>0</v>
      </c>
      <c r="AK361" s="136">
        <v>0</v>
      </c>
      <c r="AL361" s="136">
        <v>0</v>
      </c>
      <c r="AM361" s="136">
        <v>0</v>
      </c>
      <c r="AN361" s="136">
        <v>0</v>
      </c>
      <c r="AO361" s="136">
        <v>0</v>
      </c>
      <c r="AP361" s="136">
        <v>0</v>
      </c>
      <c r="AQ361" s="136">
        <v>0</v>
      </c>
      <c r="AR361" s="136">
        <v>0</v>
      </c>
      <c r="AS361" s="136">
        <v>0</v>
      </c>
      <c r="AT361" s="136">
        <v>0</v>
      </c>
      <c r="AU361" s="136">
        <v>0</v>
      </c>
      <c r="AV361" s="136">
        <v>0</v>
      </c>
      <c r="AW361" s="136">
        <v>0</v>
      </c>
      <c r="AX361" s="136">
        <v>0</v>
      </c>
      <c r="AY361" s="136">
        <v>0</v>
      </c>
      <c r="AZ361" s="136">
        <v>0</v>
      </c>
      <c r="BA361" s="136">
        <v>0</v>
      </c>
      <c r="BB361" s="136">
        <v>0</v>
      </c>
      <c r="BC361" s="136">
        <v>0</v>
      </c>
      <c r="BD361" s="136">
        <v>0</v>
      </c>
      <c r="BE361" s="136">
        <v>0</v>
      </c>
      <c r="BF361" s="136">
        <v>0</v>
      </c>
      <c r="BG361" s="136">
        <v>0</v>
      </c>
      <c r="BH361" s="136">
        <v>0</v>
      </c>
      <c r="BI361" s="136">
        <v>0</v>
      </c>
      <c r="BJ361" s="136">
        <v>0</v>
      </c>
      <c r="BK361" s="136">
        <v>0</v>
      </c>
      <c r="BL361" s="136">
        <v>0</v>
      </c>
      <c r="BM361" s="136">
        <v>0</v>
      </c>
      <c r="BN361" s="136">
        <v>0</v>
      </c>
      <c r="BO361" s="136">
        <v>0</v>
      </c>
      <c r="BU361" s="136">
        <v>0</v>
      </c>
      <c r="BV361" s="136">
        <v>0</v>
      </c>
      <c r="BW361" s="136" t="e">
        <v>#REF!</v>
      </c>
    </row>
    <row r="362" spans="12:75" hidden="1" x14ac:dyDescent="0.3">
      <c r="L362" s="136">
        <v>0</v>
      </c>
      <c r="M362" s="136">
        <v>0</v>
      </c>
      <c r="N362" s="136">
        <v>0</v>
      </c>
      <c r="O362" s="136">
        <v>0</v>
      </c>
      <c r="P362" s="136">
        <v>0</v>
      </c>
      <c r="Q362" s="136">
        <v>0</v>
      </c>
      <c r="R362" s="136">
        <v>0</v>
      </c>
      <c r="S362" s="136">
        <v>0</v>
      </c>
      <c r="T362" s="136">
        <v>0</v>
      </c>
      <c r="U362" s="136">
        <v>0</v>
      </c>
      <c r="V362" s="136">
        <v>0</v>
      </c>
      <c r="W362" s="136">
        <v>0</v>
      </c>
      <c r="X362" s="136">
        <v>0</v>
      </c>
      <c r="Y362" s="136">
        <v>0</v>
      </c>
      <c r="Z362" s="136">
        <v>0</v>
      </c>
      <c r="AA362" s="136">
        <v>0</v>
      </c>
      <c r="AB362" s="136">
        <v>0</v>
      </c>
      <c r="AC362" s="136">
        <v>0</v>
      </c>
      <c r="AD362" s="136">
        <v>0</v>
      </c>
      <c r="AE362" s="136">
        <v>0</v>
      </c>
      <c r="AF362" s="136">
        <v>0</v>
      </c>
      <c r="AG362" s="136">
        <v>0</v>
      </c>
      <c r="AH362" s="136">
        <v>0</v>
      </c>
      <c r="AI362" s="136">
        <v>0</v>
      </c>
      <c r="AJ362" s="136">
        <v>0</v>
      </c>
      <c r="AK362" s="136">
        <v>0</v>
      </c>
      <c r="AL362" s="136">
        <v>0</v>
      </c>
      <c r="AM362" s="136">
        <v>0</v>
      </c>
      <c r="AN362" s="136">
        <v>0</v>
      </c>
      <c r="AO362" s="136">
        <v>0</v>
      </c>
      <c r="AP362" s="136">
        <v>0</v>
      </c>
      <c r="AQ362" s="136">
        <v>0</v>
      </c>
      <c r="AR362" s="136">
        <v>0</v>
      </c>
      <c r="AS362" s="136">
        <v>0</v>
      </c>
      <c r="AT362" s="136">
        <v>0</v>
      </c>
      <c r="AU362" s="136">
        <v>0</v>
      </c>
      <c r="AV362" s="136">
        <v>0</v>
      </c>
      <c r="AW362" s="136">
        <v>0</v>
      </c>
      <c r="AX362" s="136">
        <v>0</v>
      </c>
      <c r="AY362" s="136">
        <v>0</v>
      </c>
      <c r="AZ362" s="136">
        <v>0</v>
      </c>
      <c r="BA362" s="136">
        <v>0</v>
      </c>
      <c r="BB362" s="136">
        <v>0</v>
      </c>
      <c r="BC362" s="136">
        <v>0</v>
      </c>
      <c r="BD362" s="136">
        <v>0</v>
      </c>
      <c r="BE362" s="136">
        <v>0</v>
      </c>
      <c r="BF362" s="136">
        <v>0</v>
      </c>
      <c r="BG362" s="136">
        <v>0</v>
      </c>
      <c r="BH362" s="136">
        <v>0</v>
      </c>
      <c r="BI362" s="136">
        <v>0</v>
      </c>
      <c r="BJ362" s="136">
        <v>0</v>
      </c>
      <c r="BK362" s="136">
        <v>0</v>
      </c>
      <c r="BL362" s="136">
        <v>0</v>
      </c>
      <c r="BM362" s="136">
        <v>0</v>
      </c>
      <c r="BN362" s="136">
        <v>0</v>
      </c>
      <c r="BO362" s="136">
        <v>0</v>
      </c>
      <c r="BU362" s="136">
        <v>0</v>
      </c>
      <c r="BV362" s="136">
        <v>0</v>
      </c>
      <c r="BW362" s="136" t="e">
        <v>#REF!</v>
      </c>
    </row>
    <row r="363" spans="12:75" hidden="1" x14ac:dyDescent="0.3">
      <c r="L363" s="136">
        <v>0</v>
      </c>
      <c r="M363" s="136">
        <v>0</v>
      </c>
      <c r="N363" s="136">
        <v>0</v>
      </c>
      <c r="O363" s="136">
        <v>0</v>
      </c>
      <c r="P363" s="136">
        <v>0</v>
      </c>
      <c r="Q363" s="136">
        <v>0</v>
      </c>
      <c r="R363" s="136">
        <v>0</v>
      </c>
      <c r="S363" s="136">
        <v>0</v>
      </c>
      <c r="T363" s="136">
        <v>0</v>
      </c>
      <c r="U363" s="136">
        <v>0</v>
      </c>
      <c r="V363" s="136">
        <v>0</v>
      </c>
      <c r="W363" s="136">
        <v>0</v>
      </c>
      <c r="X363" s="136">
        <v>0</v>
      </c>
      <c r="Y363" s="136">
        <v>0</v>
      </c>
      <c r="Z363" s="136">
        <v>0</v>
      </c>
      <c r="AA363" s="136">
        <v>0</v>
      </c>
      <c r="AB363" s="136">
        <v>0</v>
      </c>
      <c r="AC363" s="136">
        <v>0</v>
      </c>
      <c r="AD363" s="136">
        <v>0</v>
      </c>
      <c r="AE363" s="136">
        <v>0</v>
      </c>
      <c r="AF363" s="136">
        <v>0</v>
      </c>
      <c r="AG363" s="136">
        <v>0</v>
      </c>
      <c r="AH363" s="136">
        <v>0</v>
      </c>
      <c r="AI363" s="136">
        <v>0</v>
      </c>
      <c r="AJ363" s="136">
        <v>0</v>
      </c>
      <c r="AK363" s="136">
        <v>0</v>
      </c>
      <c r="AL363" s="136">
        <v>0</v>
      </c>
      <c r="AM363" s="136">
        <v>0</v>
      </c>
      <c r="AN363" s="136">
        <v>0</v>
      </c>
      <c r="AO363" s="136">
        <v>0</v>
      </c>
      <c r="AP363" s="136">
        <v>0</v>
      </c>
      <c r="AQ363" s="136">
        <v>0</v>
      </c>
      <c r="AR363" s="136">
        <v>0</v>
      </c>
      <c r="AS363" s="136">
        <v>0</v>
      </c>
      <c r="AT363" s="136">
        <v>0</v>
      </c>
      <c r="AU363" s="136">
        <v>0</v>
      </c>
      <c r="AV363" s="136">
        <v>0</v>
      </c>
      <c r="AW363" s="136">
        <v>0</v>
      </c>
      <c r="AX363" s="136">
        <v>0</v>
      </c>
      <c r="AY363" s="136">
        <v>0</v>
      </c>
      <c r="AZ363" s="136">
        <v>0</v>
      </c>
      <c r="BA363" s="136">
        <v>0</v>
      </c>
      <c r="BB363" s="136">
        <v>0</v>
      </c>
      <c r="BC363" s="136">
        <v>0</v>
      </c>
      <c r="BD363" s="136">
        <v>0</v>
      </c>
      <c r="BE363" s="136">
        <v>0</v>
      </c>
      <c r="BF363" s="136">
        <v>0</v>
      </c>
      <c r="BG363" s="136">
        <v>0</v>
      </c>
      <c r="BH363" s="136">
        <v>0</v>
      </c>
      <c r="BI363" s="136">
        <v>0</v>
      </c>
      <c r="BJ363" s="136">
        <v>0</v>
      </c>
      <c r="BK363" s="136">
        <v>0</v>
      </c>
      <c r="BL363" s="136">
        <v>0</v>
      </c>
      <c r="BM363" s="136">
        <v>0</v>
      </c>
      <c r="BN363" s="136">
        <v>0</v>
      </c>
      <c r="BO363" s="136">
        <v>0</v>
      </c>
      <c r="BU363" s="136">
        <v>0</v>
      </c>
      <c r="BV363" s="136">
        <v>0</v>
      </c>
      <c r="BW363" s="136" t="e">
        <v>#REF!</v>
      </c>
    </row>
    <row r="364" spans="12:75" hidden="1" x14ac:dyDescent="0.3">
      <c r="L364" s="136">
        <v>0</v>
      </c>
      <c r="M364" s="136">
        <v>0</v>
      </c>
      <c r="N364" s="136">
        <v>0</v>
      </c>
      <c r="O364" s="136">
        <v>0</v>
      </c>
      <c r="P364" s="136">
        <v>0</v>
      </c>
      <c r="Q364" s="136">
        <v>0</v>
      </c>
      <c r="R364" s="136">
        <v>0</v>
      </c>
      <c r="S364" s="136">
        <v>0</v>
      </c>
      <c r="T364" s="136">
        <v>0</v>
      </c>
      <c r="U364" s="136">
        <v>0</v>
      </c>
      <c r="V364" s="136">
        <v>0</v>
      </c>
      <c r="W364" s="136">
        <v>0</v>
      </c>
      <c r="X364" s="136">
        <v>0</v>
      </c>
      <c r="Y364" s="136">
        <v>0</v>
      </c>
      <c r="Z364" s="136">
        <v>0</v>
      </c>
      <c r="AA364" s="136">
        <v>0</v>
      </c>
      <c r="AB364" s="136">
        <v>0</v>
      </c>
      <c r="AC364" s="136">
        <v>0</v>
      </c>
      <c r="AD364" s="136">
        <v>0</v>
      </c>
      <c r="AE364" s="136">
        <v>0</v>
      </c>
      <c r="AF364" s="136">
        <v>0</v>
      </c>
      <c r="AG364" s="136">
        <v>0</v>
      </c>
      <c r="AH364" s="136">
        <v>0</v>
      </c>
      <c r="AI364" s="136">
        <v>0</v>
      </c>
      <c r="AJ364" s="136">
        <v>0</v>
      </c>
      <c r="AK364" s="136">
        <v>0</v>
      </c>
      <c r="AL364" s="136">
        <v>0</v>
      </c>
      <c r="AM364" s="136">
        <v>0</v>
      </c>
      <c r="AN364" s="136">
        <v>0</v>
      </c>
      <c r="AO364" s="136">
        <v>0</v>
      </c>
      <c r="AP364" s="136">
        <v>0</v>
      </c>
      <c r="AQ364" s="136">
        <v>0</v>
      </c>
      <c r="AR364" s="136">
        <v>0</v>
      </c>
      <c r="AS364" s="136">
        <v>0</v>
      </c>
      <c r="AT364" s="136">
        <v>0</v>
      </c>
      <c r="AU364" s="136">
        <v>0</v>
      </c>
      <c r="AV364" s="136">
        <v>0</v>
      </c>
      <c r="AW364" s="136">
        <v>0</v>
      </c>
      <c r="AX364" s="136">
        <v>0</v>
      </c>
      <c r="AY364" s="136">
        <v>0</v>
      </c>
      <c r="AZ364" s="136">
        <v>0</v>
      </c>
      <c r="BA364" s="136">
        <v>0</v>
      </c>
      <c r="BB364" s="136">
        <v>0</v>
      </c>
      <c r="BC364" s="136">
        <v>0</v>
      </c>
      <c r="BD364" s="136">
        <v>0</v>
      </c>
      <c r="BE364" s="136">
        <v>0</v>
      </c>
      <c r="BF364" s="136">
        <v>0</v>
      </c>
      <c r="BG364" s="136">
        <v>0</v>
      </c>
      <c r="BH364" s="136">
        <v>0</v>
      </c>
      <c r="BI364" s="136">
        <v>0</v>
      </c>
      <c r="BJ364" s="136">
        <v>0</v>
      </c>
      <c r="BK364" s="136">
        <v>0</v>
      </c>
      <c r="BL364" s="136">
        <v>0</v>
      </c>
      <c r="BM364" s="136">
        <v>0</v>
      </c>
      <c r="BN364" s="136">
        <v>0</v>
      </c>
      <c r="BO364" s="136">
        <v>0</v>
      </c>
      <c r="BU364" s="136">
        <v>0</v>
      </c>
      <c r="BV364" s="136">
        <v>0</v>
      </c>
      <c r="BW364" s="136" t="e">
        <v>#REF!</v>
      </c>
    </row>
    <row r="365" spans="12:75" hidden="1" x14ac:dyDescent="0.3">
      <c r="L365" s="136">
        <v>0</v>
      </c>
      <c r="M365" s="136">
        <v>0</v>
      </c>
      <c r="N365" s="136">
        <v>0</v>
      </c>
      <c r="O365" s="136">
        <v>0</v>
      </c>
      <c r="P365" s="136">
        <v>0</v>
      </c>
      <c r="Q365" s="136">
        <v>0</v>
      </c>
      <c r="R365" s="136">
        <v>0</v>
      </c>
      <c r="S365" s="136">
        <v>0</v>
      </c>
      <c r="T365" s="136">
        <v>0</v>
      </c>
      <c r="U365" s="136">
        <v>0</v>
      </c>
      <c r="V365" s="136">
        <v>0</v>
      </c>
      <c r="W365" s="136">
        <v>0</v>
      </c>
      <c r="X365" s="136">
        <v>0</v>
      </c>
      <c r="Y365" s="136">
        <v>0</v>
      </c>
      <c r="Z365" s="136">
        <v>0</v>
      </c>
      <c r="AA365" s="136">
        <v>0</v>
      </c>
      <c r="AB365" s="136">
        <v>0</v>
      </c>
      <c r="AC365" s="136">
        <v>0</v>
      </c>
      <c r="AD365" s="136">
        <v>0</v>
      </c>
      <c r="AE365" s="136">
        <v>0</v>
      </c>
      <c r="AF365" s="136">
        <v>0</v>
      </c>
      <c r="AG365" s="136">
        <v>0</v>
      </c>
      <c r="AH365" s="136">
        <v>0</v>
      </c>
      <c r="AI365" s="136">
        <v>0</v>
      </c>
      <c r="AJ365" s="136">
        <v>0</v>
      </c>
      <c r="AK365" s="136">
        <v>0</v>
      </c>
      <c r="AL365" s="136">
        <v>0</v>
      </c>
      <c r="AM365" s="136">
        <v>0</v>
      </c>
      <c r="AN365" s="136">
        <v>0</v>
      </c>
      <c r="AO365" s="136">
        <v>0</v>
      </c>
      <c r="AP365" s="136">
        <v>0</v>
      </c>
      <c r="AQ365" s="136">
        <v>0</v>
      </c>
      <c r="AR365" s="136">
        <v>0</v>
      </c>
      <c r="AS365" s="136">
        <v>0</v>
      </c>
      <c r="AT365" s="136">
        <v>0</v>
      </c>
      <c r="AU365" s="136">
        <v>0</v>
      </c>
      <c r="AV365" s="136">
        <v>0</v>
      </c>
      <c r="AW365" s="136">
        <v>0</v>
      </c>
      <c r="AX365" s="136">
        <v>0</v>
      </c>
      <c r="AY365" s="136">
        <v>0</v>
      </c>
      <c r="AZ365" s="136">
        <v>0</v>
      </c>
      <c r="BA365" s="136">
        <v>0</v>
      </c>
      <c r="BB365" s="136">
        <v>0</v>
      </c>
      <c r="BC365" s="136">
        <v>0</v>
      </c>
      <c r="BD365" s="136">
        <v>0</v>
      </c>
      <c r="BE365" s="136">
        <v>0</v>
      </c>
      <c r="BF365" s="136">
        <v>0</v>
      </c>
      <c r="BG365" s="136">
        <v>0</v>
      </c>
      <c r="BH365" s="136">
        <v>0</v>
      </c>
      <c r="BI365" s="136">
        <v>0</v>
      </c>
      <c r="BJ365" s="136">
        <v>0</v>
      </c>
      <c r="BK365" s="136">
        <v>0</v>
      </c>
      <c r="BL365" s="136">
        <v>0</v>
      </c>
      <c r="BM365" s="136">
        <v>0</v>
      </c>
      <c r="BN365" s="136">
        <v>0</v>
      </c>
      <c r="BO365" s="136">
        <v>0</v>
      </c>
      <c r="BU365" s="136">
        <v>0</v>
      </c>
      <c r="BV365" s="136">
        <v>0</v>
      </c>
      <c r="BW365" s="136" t="e">
        <v>#REF!</v>
      </c>
    </row>
    <row r="366" spans="12:75" hidden="1" x14ac:dyDescent="0.3">
      <c r="L366" s="136">
        <v>0</v>
      </c>
      <c r="M366" s="136">
        <v>0</v>
      </c>
      <c r="N366" s="136">
        <v>0</v>
      </c>
      <c r="O366" s="136">
        <v>0</v>
      </c>
      <c r="P366" s="136">
        <v>0</v>
      </c>
      <c r="Q366" s="136">
        <v>0</v>
      </c>
      <c r="R366" s="136">
        <v>0</v>
      </c>
      <c r="S366" s="136">
        <v>0</v>
      </c>
      <c r="T366" s="136">
        <v>0</v>
      </c>
      <c r="U366" s="136">
        <v>0</v>
      </c>
      <c r="V366" s="136">
        <v>0</v>
      </c>
      <c r="W366" s="136">
        <v>0</v>
      </c>
      <c r="X366" s="136">
        <v>0</v>
      </c>
      <c r="Y366" s="136">
        <v>0</v>
      </c>
      <c r="Z366" s="136">
        <v>0</v>
      </c>
      <c r="AA366" s="136">
        <v>0</v>
      </c>
      <c r="AB366" s="136">
        <v>0</v>
      </c>
      <c r="AC366" s="136">
        <v>0</v>
      </c>
      <c r="AD366" s="136">
        <v>0</v>
      </c>
      <c r="AE366" s="136">
        <v>0</v>
      </c>
      <c r="AF366" s="136">
        <v>0</v>
      </c>
      <c r="AG366" s="136">
        <v>0</v>
      </c>
      <c r="AH366" s="136">
        <v>0</v>
      </c>
      <c r="AI366" s="136">
        <v>0</v>
      </c>
      <c r="AJ366" s="136">
        <v>0</v>
      </c>
      <c r="AK366" s="136">
        <v>0</v>
      </c>
      <c r="AL366" s="136">
        <v>0</v>
      </c>
      <c r="AM366" s="136">
        <v>0</v>
      </c>
      <c r="AN366" s="136">
        <v>0</v>
      </c>
      <c r="AO366" s="136">
        <v>0</v>
      </c>
      <c r="AP366" s="136">
        <v>0</v>
      </c>
      <c r="AQ366" s="136">
        <v>0</v>
      </c>
      <c r="AR366" s="136">
        <v>0</v>
      </c>
      <c r="AS366" s="136">
        <v>0</v>
      </c>
      <c r="AT366" s="136">
        <v>0</v>
      </c>
      <c r="AU366" s="136">
        <v>0</v>
      </c>
      <c r="AV366" s="136">
        <v>0</v>
      </c>
      <c r="AW366" s="136">
        <v>0</v>
      </c>
      <c r="AX366" s="136">
        <v>0</v>
      </c>
      <c r="AY366" s="136">
        <v>0</v>
      </c>
      <c r="AZ366" s="136">
        <v>0</v>
      </c>
      <c r="BA366" s="136">
        <v>0</v>
      </c>
      <c r="BB366" s="136">
        <v>0</v>
      </c>
      <c r="BC366" s="136">
        <v>0</v>
      </c>
      <c r="BD366" s="136">
        <v>0</v>
      </c>
      <c r="BE366" s="136">
        <v>0</v>
      </c>
      <c r="BF366" s="136">
        <v>0</v>
      </c>
      <c r="BG366" s="136">
        <v>0</v>
      </c>
      <c r="BH366" s="136">
        <v>0</v>
      </c>
      <c r="BI366" s="136">
        <v>0</v>
      </c>
      <c r="BJ366" s="136">
        <v>0</v>
      </c>
      <c r="BK366" s="136">
        <v>0</v>
      </c>
      <c r="BL366" s="136">
        <v>0</v>
      </c>
      <c r="BM366" s="136">
        <v>0</v>
      </c>
      <c r="BN366" s="136">
        <v>0</v>
      </c>
      <c r="BO366" s="136">
        <v>0</v>
      </c>
      <c r="BU366" s="136">
        <v>0</v>
      </c>
      <c r="BV366" s="136">
        <v>0</v>
      </c>
      <c r="BW366" s="136" t="e">
        <v>#REF!</v>
      </c>
    </row>
    <row r="367" spans="12:75" hidden="1" x14ac:dyDescent="0.3">
      <c r="L367" s="136">
        <v>0</v>
      </c>
      <c r="M367" s="136">
        <v>0</v>
      </c>
      <c r="N367" s="136">
        <v>0</v>
      </c>
      <c r="O367" s="136">
        <v>0</v>
      </c>
      <c r="P367" s="136">
        <v>0</v>
      </c>
      <c r="Q367" s="136">
        <v>0</v>
      </c>
      <c r="R367" s="136">
        <v>0</v>
      </c>
      <c r="S367" s="136">
        <v>0</v>
      </c>
      <c r="T367" s="136">
        <v>0</v>
      </c>
      <c r="U367" s="136">
        <v>0</v>
      </c>
      <c r="V367" s="136">
        <v>0</v>
      </c>
      <c r="W367" s="136">
        <v>0</v>
      </c>
      <c r="X367" s="136">
        <v>0</v>
      </c>
      <c r="Y367" s="136">
        <v>0</v>
      </c>
      <c r="Z367" s="136">
        <v>0</v>
      </c>
      <c r="AA367" s="136">
        <v>0</v>
      </c>
      <c r="AB367" s="136">
        <v>0</v>
      </c>
      <c r="AC367" s="136">
        <v>0</v>
      </c>
      <c r="AD367" s="136">
        <v>0</v>
      </c>
      <c r="AE367" s="136">
        <v>0</v>
      </c>
      <c r="AF367" s="136">
        <v>0</v>
      </c>
      <c r="AG367" s="136">
        <v>0</v>
      </c>
      <c r="AH367" s="136">
        <v>0</v>
      </c>
      <c r="AI367" s="136">
        <v>0</v>
      </c>
      <c r="AJ367" s="136">
        <v>0</v>
      </c>
      <c r="AK367" s="136">
        <v>0</v>
      </c>
      <c r="AL367" s="136">
        <v>0</v>
      </c>
      <c r="AM367" s="136">
        <v>0</v>
      </c>
      <c r="AN367" s="136">
        <v>0</v>
      </c>
      <c r="AO367" s="136">
        <v>0</v>
      </c>
      <c r="AP367" s="136">
        <v>0</v>
      </c>
      <c r="AQ367" s="136">
        <v>0</v>
      </c>
      <c r="AR367" s="136">
        <v>0</v>
      </c>
      <c r="AS367" s="136">
        <v>0</v>
      </c>
      <c r="AT367" s="136">
        <v>0</v>
      </c>
      <c r="AU367" s="136">
        <v>0</v>
      </c>
      <c r="AV367" s="136">
        <v>0</v>
      </c>
      <c r="AW367" s="136">
        <v>0</v>
      </c>
      <c r="AX367" s="136">
        <v>0</v>
      </c>
      <c r="AY367" s="136">
        <v>0</v>
      </c>
      <c r="AZ367" s="136">
        <v>0</v>
      </c>
      <c r="BA367" s="136">
        <v>0</v>
      </c>
      <c r="BB367" s="136">
        <v>0</v>
      </c>
      <c r="BC367" s="136">
        <v>0</v>
      </c>
      <c r="BD367" s="136">
        <v>0</v>
      </c>
      <c r="BE367" s="136">
        <v>0</v>
      </c>
      <c r="BF367" s="136">
        <v>0</v>
      </c>
      <c r="BG367" s="136">
        <v>0</v>
      </c>
      <c r="BH367" s="136">
        <v>0</v>
      </c>
      <c r="BI367" s="136">
        <v>0</v>
      </c>
      <c r="BJ367" s="136">
        <v>0</v>
      </c>
      <c r="BK367" s="136">
        <v>0</v>
      </c>
      <c r="BL367" s="136">
        <v>0</v>
      </c>
      <c r="BM367" s="136">
        <v>0</v>
      </c>
      <c r="BN367" s="136">
        <v>0</v>
      </c>
      <c r="BO367" s="136">
        <v>0</v>
      </c>
      <c r="BU367" s="136">
        <v>0</v>
      </c>
      <c r="BV367" s="136">
        <v>0</v>
      </c>
      <c r="BW367" s="136" t="e">
        <v>#REF!</v>
      </c>
    </row>
    <row r="368" spans="12:75" hidden="1" x14ac:dyDescent="0.3">
      <c r="L368" s="136">
        <v>0</v>
      </c>
      <c r="M368" s="136">
        <v>0</v>
      </c>
      <c r="N368" s="136">
        <v>0</v>
      </c>
      <c r="O368" s="136">
        <v>0</v>
      </c>
      <c r="P368" s="136">
        <v>0</v>
      </c>
      <c r="Q368" s="136">
        <v>0</v>
      </c>
      <c r="R368" s="136">
        <v>0</v>
      </c>
      <c r="S368" s="136">
        <v>0</v>
      </c>
      <c r="T368" s="136">
        <v>0</v>
      </c>
      <c r="U368" s="136">
        <v>0</v>
      </c>
      <c r="V368" s="136">
        <v>0</v>
      </c>
      <c r="W368" s="136">
        <v>0</v>
      </c>
      <c r="X368" s="136">
        <v>0</v>
      </c>
      <c r="Y368" s="136">
        <v>0</v>
      </c>
      <c r="Z368" s="136">
        <v>0</v>
      </c>
      <c r="AA368" s="136">
        <v>0</v>
      </c>
      <c r="AB368" s="136">
        <v>0</v>
      </c>
      <c r="AC368" s="136">
        <v>0</v>
      </c>
      <c r="AD368" s="136">
        <v>0</v>
      </c>
      <c r="AE368" s="136">
        <v>0</v>
      </c>
      <c r="AF368" s="136">
        <v>0</v>
      </c>
      <c r="AG368" s="136">
        <v>0</v>
      </c>
      <c r="AH368" s="136">
        <v>0</v>
      </c>
      <c r="AI368" s="136">
        <v>0</v>
      </c>
      <c r="AJ368" s="136">
        <v>0</v>
      </c>
      <c r="AK368" s="136">
        <v>0</v>
      </c>
      <c r="AL368" s="136">
        <v>0</v>
      </c>
      <c r="AM368" s="136">
        <v>0</v>
      </c>
      <c r="AN368" s="136">
        <v>0</v>
      </c>
      <c r="AO368" s="136">
        <v>0</v>
      </c>
      <c r="AP368" s="136">
        <v>0</v>
      </c>
      <c r="AQ368" s="136">
        <v>0</v>
      </c>
      <c r="AR368" s="136">
        <v>0</v>
      </c>
      <c r="AS368" s="136">
        <v>0</v>
      </c>
      <c r="AT368" s="136">
        <v>0</v>
      </c>
      <c r="AU368" s="136">
        <v>0</v>
      </c>
      <c r="AV368" s="136">
        <v>0</v>
      </c>
      <c r="AW368" s="136">
        <v>0</v>
      </c>
      <c r="AX368" s="136">
        <v>0</v>
      </c>
      <c r="AY368" s="136">
        <v>0</v>
      </c>
      <c r="AZ368" s="136">
        <v>0</v>
      </c>
      <c r="BA368" s="136">
        <v>0</v>
      </c>
      <c r="BB368" s="136">
        <v>0</v>
      </c>
      <c r="BC368" s="136">
        <v>0</v>
      </c>
      <c r="BD368" s="136">
        <v>0</v>
      </c>
      <c r="BE368" s="136">
        <v>0</v>
      </c>
      <c r="BF368" s="136">
        <v>0</v>
      </c>
      <c r="BG368" s="136">
        <v>0</v>
      </c>
      <c r="BH368" s="136">
        <v>0</v>
      </c>
      <c r="BI368" s="136">
        <v>0</v>
      </c>
      <c r="BJ368" s="136">
        <v>0</v>
      </c>
      <c r="BK368" s="136">
        <v>0</v>
      </c>
      <c r="BL368" s="136">
        <v>0</v>
      </c>
      <c r="BM368" s="136">
        <v>0</v>
      </c>
      <c r="BN368" s="136">
        <v>0</v>
      </c>
      <c r="BO368" s="136">
        <v>0</v>
      </c>
      <c r="BU368" s="136">
        <v>0</v>
      </c>
      <c r="BV368" s="136">
        <v>0</v>
      </c>
      <c r="BW368" s="136" t="e">
        <v>#REF!</v>
      </c>
    </row>
    <row r="369" spans="12:75" hidden="1" x14ac:dyDescent="0.3">
      <c r="L369" s="136">
        <v>0</v>
      </c>
      <c r="M369" s="136">
        <v>0</v>
      </c>
      <c r="N369" s="136">
        <v>0</v>
      </c>
      <c r="O369" s="136">
        <v>0</v>
      </c>
      <c r="P369" s="136">
        <v>0</v>
      </c>
      <c r="Q369" s="136">
        <v>0</v>
      </c>
      <c r="R369" s="136">
        <v>0</v>
      </c>
      <c r="S369" s="136">
        <v>0</v>
      </c>
      <c r="T369" s="136">
        <v>0</v>
      </c>
      <c r="U369" s="136">
        <v>0</v>
      </c>
      <c r="V369" s="136">
        <v>0</v>
      </c>
      <c r="W369" s="136">
        <v>0</v>
      </c>
      <c r="X369" s="136">
        <v>0</v>
      </c>
      <c r="Y369" s="136">
        <v>0</v>
      </c>
      <c r="Z369" s="136">
        <v>0</v>
      </c>
      <c r="AA369" s="136">
        <v>0</v>
      </c>
      <c r="AB369" s="136">
        <v>0</v>
      </c>
      <c r="AC369" s="136">
        <v>0</v>
      </c>
      <c r="AD369" s="136">
        <v>0</v>
      </c>
      <c r="AE369" s="136">
        <v>0</v>
      </c>
      <c r="AF369" s="136">
        <v>0</v>
      </c>
      <c r="AG369" s="136">
        <v>0</v>
      </c>
      <c r="AH369" s="136">
        <v>0</v>
      </c>
      <c r="AI369" s="136">
        <v>0</v>
      </c>
      <c r="AJ369" s="136">
        <v>0</v>
      </c>
      <c r="AK369" s="136">
        <v>0</v>
      </c>
      <c r="AL369" s="136">
        <v>0</v>
      </c>
      <c r="AM369" s="136">
        <v>0</v>
      </c>
      <c r="AN369" s="136">
        <v>0</v>
      </c>
      <c r="AO369" s="136">
        <v>0</v>
      </c>
      <c r="AP369" s="136">
        <v>0</v>
      </c>
      <c r="AQ369" s="136">
        <v>0</v>
      </c>
      <c r="AR369" s="136">
        <v>0</v>
      </c>
      <c r="AS369" s="136">
        <v>0</v>
      </c>
      <c r="AT369" s="136">
        <v>0</v>
      </c>
      <c r="AU369" s="136">
        <v>0</v>
      </c>
      <c r="AV369" s="136">
        <v>0</v>
      </c>
      <c r="AW369" s="136">
        <v>0</v>
      </c>
      <c r="AX369" s="136">
        <v>0</v>
      </c>
      <c r="AY369" s="136">
        <v>0</v>
      </c>
      <c r="AZ369" s="136">
        <v>0</v>
      </c>
      <c r="BA369" s="136">
        <v>0</v>
      </c>
      <c r="BB369" s="136">
        <v>0</v>
      </c>
      <c r="BC369" s="136">
        <v>0</v>
      </c>
      <c r="BD369" s="136">
        <v>0</v>
      </c>
      <c r="BE369" s="136">
        <v>0</v>
      </c>
      <c r="BF369" s="136">
        <v>0</v>
      </c>
      <c r="BG369" s="136">
        <v>0</v>
      </c>
      <c r="BH369" s="136">
        <v>0</v>
      </c>
      <c r="BI369" s="136">
        <v>0</v>
      </c>
      <c r="BJ369" s="136">
        <v>0</v>
      </c>
      <c r="BK369" s="136">
        <v>0</v>
      </c>
      <c r="BL369" s="136">
        <v>0</v>
      </c>
      <c r="BM369" s="136">
        <v>0</v>
      </c>
      <c r="BN369" s="136">
        <v>0</v>
      </c>
      <c r="BO369" s="136">
        <v>0</v>
      </c>
      <c r="BU369" s="136">
        <v>0</v>
      </c>
      <c r="BV369" s="136">
        <v>0</v>
      </c>
      <c r="BW369" s="136" t="e">
        <v>#REF!</v>
      </c>
    </row>
    <row r="370" spans="12:75" hidden="1" x14ac:dyDescent="0.3">
      <c r="L370" s="136">
        <v>0</v>
      </c>
      <c r="M370" s="136">
        <v>0</v>
      </c>
      <c r="N370" s="136">
        <v>0</v>
      </c>
      <c r="O370" s="136">
        <v>0</v>
      </c>
      <c r="P370" s="136">
        <v>0</v>
      </c>
      <c r="Q370" s="136">
        <v>0</v>
      </c>
      <c r="R370" s="136">
        <v>0</v>
      </c>
      <c r="S370" s="136">
        <v>0</v>
      </c>
      <c r="T370" s="136">
        <v>0</v>
      </c>
      <c r="U370" s="136">
        <v>0</v>
      </c>
      <c r="V370" s="136">
        <v>0</v>
      </c>
      <c r="W370" s="136">
        <v>0</v>
      </c>
      <c r="X370" s="136">
        <v>0</v>
      </c>
      <c r="Y370" s="136">
        <v>0</v>
      </c>
      <c r="Z370" s="136">
        <v>0</v>
      </c>
      <c r="AA370" s="136">
        <v>0</v>
      </c>
      <c r="AB370" s="136">
        <v>0</v>
      </c>
      <c r="AC370" s="136">
        <v>0</v>
      </c>
      <c r="AD370" s="136">
        <v>0</v>
      </c>
      <c r="AE370" s="136">
        <v>0</v>
      </c>
      <c r="AF370" s="136">
        <v>0</v>
      </c>
      <c r="AG370" s="136">
        <v>0</v>
      </c>
      <c r="AH370" s="136">
        <v>0</v>
      </c>
      <c r="AI370" s="136">
        <v>0</v>
      </c>
      <c r="AJ370" s="136">
        <v>0</v>
      </c>
      <c r="AK370" s="136">
        <v>0</v>
      </c>
      <c r="AL370" s="136">
        <v>0</v>
      </c>
      <c r="AM370" s="136">
        <v>0</v>
      </c>
      <c r="AN370" s="136">
        <v>0</v>
      </c>
      <c r="AO370" s="136">
        <v>0</v>
      </c>
      <c r="AP370" s="136">
        <v>0</v>
      </c>
      <c r="AQ370" s="136">
        <v>0</v>
      </c>
      <c r="AR370" s="136">
        <v>0</v>
      </c>
      <c r="AS370" s="136">
        <v>0</v>
      </c>
      <c r="AT370" s="136">
        <v>0</v>
      </c>
      <c r="AU370" s="136">
        <v>0</v>
      </c>
      <c r="AV370" s="136">
        <v>0</v>
      </c>
      <c r="AW370" s="136">
        <v>0</v>
      </c>
      <c r="AX370" s="136">
        <v>0</v>
      </c>
      <c r="AY370" s="136">
        <v>0</v>
      </c>
      <c r="AZ370" s="136">
        <v>0</v>
      </c>
      <c r="BA370" s="136">
        <v>0</v>
      </c>
      <c r="BB370" s="136">
        <v>0</v>
      </c>
      <c r="BC370" s="136">
        <v>0</v>
      </c>
      <c r="BD370" s="136">
        <v>0</v>
      </c>
      <c r="BE370" s="136">
        <v>0</v>
      </c>
      <c r="BF370" s="136">
        <v>0</v>
      </c>
      <c r="BG370" s="136">
        <v>0</v>
      </c>
      <c r="BH370" s="136">
        <v>0</v>
      </c>
      <c r="BI370" s="136">
        <v>0</v>
      </c>
      <c r="BJ370" s="136">
        <v>0</v>
      </c>
      <c r="BK370" s="136">
        <v>0</v>
      </c>
      <c r="BL370" s="136">
        <v>0</v>
      </c>
      <c r="BM370" s="136">
        <v>0</v>
      </c>
      <c r="BN370" s="136">
        <v>0</v>
      </c>
      <c r="BO370" s="136">
        <v>0</v>
      </c>
      <c r="BU370" s="136">
        <v>0</v>
      </c>
      <c r="BV370" s="136">
        <v>0</v>
      </c>
      <c r="BW370" s="136" t="e">
        <v>#REF!</v>
      </c>
    </row>
    <row r="371" spans="12:75" hidden="1" x14ac:dyDescent="0.3">
      <c r="L371" s="136">
        <v>0</v>
      </c>
      <c r="M371" s="136">
        <v>0</v>
      </c>
      <c r="N371" s="136">
        <v>0</v>
      </c>
      <c r="O371" s="136">
        <v>0</v>
      </c>
      <c r="P371" s="136">
        <v>0</v>
      </c>
      <c r="Q371" s="136">
        <v>0</v>
      </c>
      <c r="R371" s="136">
        <v>0</v>
      </c>
      <c r="S371" s="136">
        <v>0</v>
      </c>
      <c r="T371" s="136">
        <v>0</v>
      </c>
      <c r="U371" s="136">
        <v>0</v>
      </c>
      <c r="V371" s="136">
        <v>0</v>
      </c>
      <c r="W371" s="136">
        <v>0</v>
      </c>
      <c r="X371" s="136">
        <v>0</v>
      </c>
      <c r="Y371" s="136">
        <v>0</v>
      </c>
      <c r="Z371" s="136">
        <v>0</v>
      </c>
      <c r="AA371" s="136">
        <v>0</v>
      </c>
      <c r="AB371" s="136">
        <v>0</v>
      </c>
      <c r="AC371" s="136">
        <v>0</v>
      </c>
      <c r="AD371" s="136">
        <v>0</v>
      </c>
      <c r="AE371" s="136">
        <v>0</v>
      </c>
      <c r="AF371" s="136">
        <v>0</v>
      </c>
      <c r="AG371" s="136">
        <v>0</v>
      </c>
      <c r="AH371" s="136">
        <v>0</v>
      </c>
      <c r="AI371" s="136">
        <v>0</v>
      </c>
      <c r="AJ371" s="136">
        <v>0</v>
      </c>
      <c r="AK371" s="136">
        <v>0</v>
      </c>
      <c r="AL371" s="136">
        <v>0</v>
      </c>
      <c r="AM371" s="136">
        <v>0</v>
      </c>
      <c r="AN371" s="136">
        <v>0</v>
      </c>
      <c r="AO371" s="136">
        <v>0</v>
      </c>
      <c r="AP371" s="136">
        <v>0</v>
      </c>
      <c r="AQ371" s="136">
        <v>0</v>
      </c>
      <c r="AR371" s="136">
        <v>0</v>
      </c>
      <c r="AS371" s="136">
        <v>0</v>
      </c>
      <c r="AT371" s="136">
        <v>0</v>
      </c>
      <c r="AU371" s="136">
        <v>0</v>
      </c>
      <c r="AV371" s="136">
        <v>0</v>
      </c>
      <c r="AW371" s="136">
        <v>0</v>
      </c>
      <c r="AX371" s="136">
        <v>0</v>
      </c>
      <c r="AY371" s="136">
        <v>0</v>
      </c>
      <c r="AZ371" s="136">
        <v>0</v>
      </c>
      <c r="BA371" s="136">
        <v>0</v>
      </c>
      <c r="BB371" s="136">
        <v>0</v>
      </c>
      <c r="BC371" s="136">
        <v>0</v>
      </c>
      <c r="BD371" s="136">
        <v>0</v>
      </c>
      <c r="BE371" s="136">
        <v>0</v>
      </c>
      <c r="BF371" s="136">
        <v>0</v>
      </c>
      <c r="BG371" s="136">
        <v>0</v>
      </c>
      <c r="BH371" s="136">
        <v>0</v>
      </c>
      <c r="BI371" s="136">
        <v>0</v>
      </c>
      <c r="BJ371" s="136">
        <v>0</v>
      </c>
      <c r="BK371" s="136">
        <v>0</v>
      </c>
      <c r="BL371" s="136">
        <v>0</v>
      </c>
      <c r="BM371" s="136">
        <v>0</v>
      </c>
      <c r="BN371" s="136">
        <v>0</v>
      </c>
      <c r="BO371" s="136">
        <v>0</v>
      </c>
      <c r="BU371" s="136">
        <v>0</v>
      </c>
      <c r="BV371" s="136">
        <v>0</v>
      </c>
      <c r="BW371" s="136" t="e">
        <v>#REF!</v>
      </c>
    </row>
    <row r="372" spans="12:75" hidden="1" x14ac:dyDescent="0.3">
      <c r="L372" s="136">
        <v>0</v>
      </c>
      <c r="M372" s="136">
        <v>0</v>
      </c>
      <c r="N372" s="136">
        <v>0</v>
      </c>
      <c r="O372" s="136">
        <v>0</v>
      </c>
      <c r="P372" s="136">
        <v>0</v>
      </c>
      <c r="Q372" s="136">
        <v>0</v>
      </c>
      <c r="R372" s="136">
        <v>0</v>
      </c>
      <c r="S372" s="136">
        <v>0</v>
      </c>
      <c r="T372" s="136">
        <v>0</v>
      </c>
      <c r="U372" s="136">
        <v>0</v>
      </c>
      <c r="V372" s="136">
        <v>0</v>
      </c>
      <c r="W372" s="136">
        <v>0</v>
      </c>
      <c r="X372" s="136">
        <v>0</v>
      </c>
      <c r="Y372" s="136">
        <v>0</v>
      </c>
      <c r="Z372" s="136">
        <v>0</v>
      </c>
      <c r="AA372" s="136">
        <v>0</v>
      </c>
      <c r="AB372" s="136">
        <v>0</v>
      </c>
      <c r="AC372" s="136">
        <v>0</v>
      </c>
      <c r="AD372" s="136">
        <v>0</v>
      </c>
      <c r="AE372" s="136">
        <v>0</v>
      </c>
      <c r="AF372" s="136">
        <v>0</v>
      </c>
      <c r="AG372" s="136">
        <v>0</v>
      </c>
      <c r="AH372" s="136">
        <v>0</v>
      </c>
      <c r="AI372" s="136">
        <v>0</v>
      </c>
      <c r="AJ372" s="136">
        <v>0</v>
      </c>
      <c r="AK372" s="136">
        <v>0</v>
      </c>
      <c r="AL372" s="136">
        <v>0</v>
      </c>
      <c r="AM372" s="136">
        <v>0</v>
      </c>
      <c r="AN372" s="136">
        <v>0</v>
      </c>
      <c r="AO372" s="136">
        <v>0</v>
      </c>
      <c r="AP372" s="136">
        <v>0</v>
      </c>
      <c r="AQ372" s="136">
        <v>0</v>
      </c>
      <c r="AR372" s="136">
        <v>0</v>
      </c>
      <c r="AS372" s="136">
        <v>0</v>
      </c>
      <c r="AT372" s="136">
        <v>0</v>
      </c>
      <c r="AU372" s="136">
        <v>0</v>
      </c>
      <c r="AV372" s="136">
        <v>0</v>
      </c>
      <c r="AW372" s="136">
        <v>0</v>
      </c>
      <c r="AX372" s="136">
        <v>0</v>
      </c>
      <c r="AY372" s="136">
        <v>0</v>
      </c>
      <c r="AZ372" s="136">
        <v>0</v>
      </c>
      <c r="BA372" s="136">
        <v>0</v>
      </c>
      <c r="BB372" s="136">
        <v>0</v>
      </c>
      <c r="BC372" s="136">
        <v>0</v>
      </c>
      <c r="BD372" s="136">
        <v>0</v>
      </c>
      <c r="BE372" s="136">
        <v>0</v>
      </c>
      <c r="BF372" s="136">
        <v>0</v>
      </c>
      <c r="BG372" s="136">
        <v>0</v>
      </c>
      <c r="BH372" s="136">
        <v>0</v>
      </c>
      <c r="BI372" s="136">
        <v>0</v>
      </c>
      <c r="BJ372" s="136">
        <v>0</v>
      </c>
      <c r="BK372" s="136">
        <v>0</v>
      </c>
      <c r="BL372" s="136">
        <v>0</v>
      </c>
      <c r="BM372" s="136">
        <v>0</v>
      </c>
      <c r="BN372" s="136">
        <v>0</v>
      </c>
      <c r="BO372" s="136">
        <v>0</v>
      </c>
      <c r="BU372" s="136">
        <v>0</v>
      </c>
      <c r="BV372" s="136">
        <v>0</v>
      </c>
      <c r="BW372" s="136" t="e">
        <v>#REF!</v>
      </c>
    </row>
    <row r="373" spans="12:75" hidden="1" x14ac:dyDescent="0.3">
      <c r="L373" s="136">
        <v>0</v>
      </c>
      <c r="M373" s="136">
        <v>0</v>
      </c>
      <c r="N373" s="136">
        <v>0</v>
      </c>
      <c r="O373" s="136">
        <v>0</v>
      </c>
      <c r="P373" s="136">
        <v>0</v>
      </c>
      <c r="Q373" s="136">
        <v>0</v>
      </c>
      <c r="R373" s="136">
        <v>0</v>
      </c>
      <c r="S373" s="136">
        <v>0</v>
      </c>
      <c r="T373" s="136">
        <v>0</v>
      </c>
      <c r="U373" s="136">
        <v>0</v>
      </c>
      <c r="V373" s="136">
        <v>0</v>
      </c>
      <c r="W373" s="136">
        <v>0</v>
      </c>
      <c r="X373" s="136">
        <v>0</v>
      </c>
      <c r="Y373" s="136">
        <v>0</v>
      </c>
      <c r="Z373" s="136">
        <v>0</v>
      </c>
      <c r="AA373" s="136">
        <v>0</v>
      </c>
      <c r="AB373" s="136">
        <v>0</v>
      </c>
      <c r="AC373" s="136">
        <v>0</v>
      </c>
      <c r="AD373" s="136">
        <v>0</v>
      </c>
      <c r="AE373" s="136">
        <v>0</v>
      </c>
      <c r="AF373" s="136">
        <v>0</v>
      </c>
      <c r="AG373" s="136">
        <v>0</v>
      </c>
      <c r="AH373" s="136">
        <v>0</v>
      </c>
      <c r="AI373" s="136">
        <v>0</v>
      </c>
      <c r="AJ373" s="136">
        <v>0</v>
      </c>
      <c r="AK373" s="136">
        <v>0</v>
      </c>
      <c r="AL373" s="136">
        <v>0</v>
      </c>
      <c r="AM373" s="136">
        <v>0</v>
      </c>
      <c r="AN373" s="136">
        <v>0</v>
      </c>
      <c r="AO373" s="136">
        <v>0</v>
      </c>
      <c r="AP373" s="136">
        <v>0</v>
      </c>
      <c r="AQ373" s="136">
        <v>0</v>
      </c>
      <c r="AR373" s="136">
        <v>0</v>
      </c>
      <c r="AS373" s="136">
        <v>0</v>
      </c>
      <c r="AT373" s="136">
        <v>0</v>
      </c>
      <c r="AU373" s="136">
        <v>0</v>
      </c>
      <c r="AV373" s="136">
        <v>0</v>
      </c>
      <c r="AW373" s="136">
        <v>0</v>
      </c>
      <c r="AX373" s="136">
        <v>0</v>
      </c>
      <c r="AY373" s="136">
        <v>0</v>
      </c>
      <c r="AZ373" s="136">
        <v>0</v>
      </c>
      <c r="BA373" s="136">
        <v>0</v>
      </c>
      <c r="BB373" s="136">
        <v>0</v>
      </c>
      <c r="BC373" s="136">
        <v>0</v>
      </c>
      <c r="BD373" s="136">
        <v>0</v>
      </c>
      <c r="BE373" s="136">
        <v>0</v>
      </c>
      <c r="BF373" s="136">
        <v>0</v>
      </c>
      <c r="BG373" s="136">
        <v>0</v>
      </c>
      <c r="BH373" s="136">
        <v>0</v>
      </c>
      <c r="BI373" s="136">
        <v>0</v>
      </c>
      <c r="BJ373" s="136">
        <v>0</v>
      </c>
      <c r="BK373" s="136">
        <v>0</v>
      </c>
      <c r="BL373" s="136">
        <v>0</v>
      </c>
      <c r="BM373" s="136">
        <v>0</v>
      </c>
      <c r="BN373" s="136">
        <v>0</v>
      </c>
      <c r="BO373" s="136">
        <v>0</v>
      </c>
      <c r="BU373" s="136">
        <v>0</v>
      </c>
      <c r="BV373" s="136">
        <v>0</v>
      </c>
      <c r="BW373" s="136" t="e">
        <v>#REF!</v>
      </c>
    </row>
    <row r="374" spans="12:75" hidden="1" x14ac:dyDescent="0.3">
      <c r="L374" s="136">
        <v>0</v>
      </c>
      <c r="M374" s="136">
        <v>0</v>
      </c>
      <c r="N374" s="136">
        <v>0</v>
      </c>
      <c r="O374" s="136">
        <v>0</v>
      </c>
      <c r="P374" s="136">
        <v>0</v>
      </c>
      <c r="Q374" s="136">
        <v>0</v>
      </c>
      <c r="R374" s="136">
        <v>0</v>
      </c>
      <c r="S374" s="136">
        <v>0</v>
      </c>
      <c r="T374" s="136">
        <v>0</v>
      </c>
      <c r="U374" s="136">
        <v>0</v>
      </c>
      <c r="V374" s="136">
        <v>0</v>
      </c>
      <c r="W374" s="136">
        <v>0</v>
      </c>
      <c r="X374" s="136">
        <v>0</v>
      </c>
      <c r="Y374" s="136">
        <v>0</v>
      </c>
      <c r="Z374" s="136">
        <v>0</v>
      </c>
      <c r="AA374" s="136">
        <v>0</v>
      </c>
      <c r="AB374" s="136">
        <v>0</v>
      </c>
      <c r="AC374" s="136">
        <v>0</v>
      </c>
      <c r="AD374" s="136">
        <v>0</v>
      </c>
      <c r="AE374" s="136">
        <v>0</v>
      </c>
      <c r="AF374" s="136">
        <v>0</v>
      </c>
      <c r="AG374" s="136">
        <v>0</v>
      </c>
      <c r="AH374" s="136">
        <v>0</v>
      </c>
      <c r="AI374" s="136">
        <v>0</v>
      </c>
      <c r="AJ374" s="136">
        <v>0</v>
      </c>
      <c r="AK374" s="136">
        <v>0</v>
      </c>
      <c r="AL374" s="136">
        <v>0</v>
      </c>
      <c r="AM374" s="136">
        <v>0</v>
      </c>
      <c r="AN374" s="136">
        <v>0</v>
      </c>
      <c r="AO374" s="136">
        <v>0</v>
      </c>
      <c r="AP374" s="136">
        <v>0</v>
      </c>
      <c r="AQ374" s="136">
        <v>0</v>
      </c>
      <c r="AR374" s="136">
        <v>0</v>
      </c>
      <c r="AS374" s="136">
        <v>0</v>
      </c>
      <c r="AT374" s="136">
        <v>0</v>
      </c>
      <c r="AU374" s="136">
        <v>0</v>
      </c>
      <c r="AV374" s="136">
        <v>0</v>
      </c>
      <c r="AW374" s="136">
        <v>0</v>
      </c>
      <c r="AX374" s="136">
        <v>0</v>
      </c>
      <c r="AY374" s="136">
        <v>0</v>
      </c>
      <c r="AZ374" s="136">
        <v>0</v>
      </c>
      <c r="BA374" s="136">
        <v>0</v>
      </c>
      <c r="BB374" s="136">
        <v>0</v>
      </c>
      <c r="BC374" s="136">
        <v>0</v>
      </c>
      <c r="BD374" s="136">
        <v>0</v>
      </c>
      <c r="BE374" s="136">
        <v>0</v>
      </c>
      <c r="BF374" s="136">
        <v>0</v>
      </c>
      <c r="BG374" s="136">
        <v>0</v>
      </c>
      <c r="BH374" s="136">
        <v>0</v>
      </c>
      <c r="BI374" s="136">
        <v>0</v>
      </c>
      <c r="BJ374" s="136">
        <v>0</v>
      </c>
      <c r="BK374" s="136">
        <v>0</v>
      </c>
      <c r="BL374" s="136">
        <v>0</v>
      </c>
      <c r="BM374" s="136">
        <v>0</v>
      </c>
      <c r="BN374" s="136">
        <v>0</v>
      </c>
      <c r="BO374" s="136">
        <v>0</v>
      </c>
      <c r="BU374" s="136">
        <v>0</v>
      </c>
      <c r="BV374" s="136">
        <v>0</v>
      </c>
      <c r="BW374" s="136" t="e">
        <v>#REF!</v>
      </c>
    </row>
    <row r="375" spans="12:75" hidden="1" x14ac:dyDescent="0.3">
      <c r="L375" s="136">
        <v>0</v>
      </c>
      <c r="M375" s="136">
        <v>0</v>
      </c>
      <c r="N375" s="136">
        <v>0</v>
      </c>
      <c r="O375" s="136">
        <v>0</v>
      </c>
      <c r="P375" s="136">
        <v>0</v>
      </c>
      <c r="Q375" s="136">
        <v>0</v>
      </c>
      <c r="R375" s="136">
        <v>0</v>
      </c>
      <c r="S375" s="136">
        <v>0</v>
      </c>
      <c r="T375" s="136">
        <v>0</v>
      </c>
      <c r="U375" s="136">
        <v>0</v>
      </c>
      <c r="V375" s="136">
        <v>0</v>
      </c>
      <c r="W375" s="136">
        <v>0</v>
      </c>
      <c r="X375" s="136">
        <v>0</v>
      </c>
      <c r="Y375" s="136">
        <v>0</v>
      </c>
      <c r="Z375" s="136">
        <v>0</v>
      </c>
      <c r="AA375" s="136">
        <v>0</v>
      </c>
      <c r="AB375" s="136">
        <v>0</v>
      </c>
      <c r="AC375" s="136">
        <v>0</v>
      </c>
      <c r="AD375" s="136">
        <v>0</v>
      </c>
      <c r="AE375" s="136">
        <v>0</v>
      </c>
      <c r="AF375" s="136">
        <v>0</v>
      </c>
      <c r="AG375" s="136">
        <v>0</v>
      </c>
      <c r="AH375" s="136">
        <v>0</v>
      </c>
      <c r="AI375" s="136">
        <v>0</v>
      </c>
      <c r="AJ375" s="136">
        <v>0</v>
      </c>
      <c r="AK375" s="136">
        <v>0</v>
      </c>
      <c r="AL375" s="136">
        <v>0</v>
      </c>
      <c r="AM375" s="136">
        <v>0</v>
      </c>
      <c r="AN375" s="136">
        <v>0</v>
      </c>
      <c r="AO375" s="136">
        <v>0</v>
      </c>
      <c r="AP375" s="136">
        <v>0</v>
      </c>
      <c r="AQ375" s="136">
        <v>0</v>
      </c>
      <c r="AR375" s="136">
        <v>0</v>
      </c>
      <c r="AS375" s="136">
        <v>0</v>
      </c>
      <c r="AT375" s="136">
        <v>0</v>
      </c>
      <c r="AU375" s="136">
        <v>0</v>
      </c>
      <c r="AV375" s="136">
        <v>0</v>
      </c>
      <c r="AW375" s="136">
        <v>0</v>
      </c>
      <c r="AX375" s="136">
        <v>0</v>
      </c>
      <c r="AY375" s="136">
        <v>0</v>
      </c>
      <c r="AZ375" s="136">
        <v>0</v>
      </c>
      <c r="BA375" s="136">
        <v>0</v>
      </c>
      <c r="BB375" s="136">
        <v>0</v>
      </c>
      <c r="BC375" s="136">
        <v>0</v>
      </c>
      <c r="BD375" s="136">
        <v>0</v>
      </c>
      <c r="BE375" s="136">
        <v>0</v>
      </c>
      <c r="BF375" s="136">
        <v>0</v>
      </c>
      <c r="BG375" s="136">
        <v>0</v>
      </c>
      <c r="BH375" s="136">
        <v>0</v>
      </c>
      <c r="BI375" s="136">
        <v>0</v>
      </c>
      <c r="BJ375" s="136">
        <v>0</v>
      </c>
      <c r="BK375" s="136">
        <v>0</v>
      </c>
      <c r="BL375" s="136">
        <v>0</v>
      </c>
      <c r="BM375" s="136">
        <v>0</v>
      </c>
      <c r="BN375" s="136">
        <v>0</v>
      </c>
      <c r="BO375" s="136">
        <v>0</v>
      </c>
      <c r="BU375" s="136">
        <v>0</v>
      </c>
      <c r="BV375" s="136">
        <v>0</v>
      </c>
      <c r="BW375" s="136" t="e">
        <v>#REF!</v>
      </c>
    </row>
    <row r="376" spans="12:75" hidden="1" x14ac:dyDescent="0.3">
      <c r="L376" s="136">
        <v>0</v>
      </c>
      <c r="M376" s="136">
        <v>0</v>
      </c>
      <c r="N376" s="136">
        <v>0</v>
      </c>
      <c r="O376" s="136">
        <v>0</v>
      </c>
      <c r="P376" s="136">
        <v>0</v>
      </c>
      <c r="Q376" s="136">
        <v>0</v>
      </c>
      <c r="R376" s="136">
        <v>0</v>
      </c>
      <c r="S376" s="136">
        <v>0</v>
      </c>
      <c r="T376" s="136">
        <v>0</v>
      </c>
      <c r="U376" s="136">
        <v>0</v>
      </c>
      <c r="V376" s="136">
        <v>0</v>
      </c>
      <c r="W376" s="136">
        <v>0</v>
      </c>
      <c r="X376" s="136">
        <v>0</v>
      </c>
      <c r="Y376" s="136">
        <v>0</v>
      </c>
      <c r="Z376" s="136">
        <v>0</v>
      </c>
      <c r="AA376" s="136">
        <v>0</v>
      </c>
      <c r="AB376" s="136">
        <v>0</v>
      </c>
      <c r="AC376" s="136">
        <v>0</v>
      </c>
      <c r="AD376" s="136">
        <v>0</v>
      </c>
      <c r="AE376" s="136">
        <v>0</v>
      </c>
      <c r="AF376" s="136">
        <v>0</v>
      </c>
      <c r="AG376" s="136">
        <v>0</v>
      </c>
      <c r="AH376" s="136">
        <v>0</v>
      </c>
      <c r="AI376" s="136">
        <v>0</v>
      </c>
      <c r="AJ376" s="136">
        <v>0</v>
      </c>
      <c r="AK376" s="136">
        <v>0</v>
      </c>
      <c r="AL376" s="136">
        <v>0</v>
      </c>
      <c r="AM376" s="136">
        <v>0</v>
      </c>
      <c r="AN376" s="136">
        <v>0</v>
      </c>
      <c r="AO376" s="136">
        <v>0</v>
      </c>
      <c r="AP376" s="136">
        <v>0</v>
      </c>
      <c r="AQ376" s="136">
        <v>0</v>
      </c>
      <c r="AR376" s="136">
        <v>0</v>
      </c>
      <c r="AS376" s="136">
        <v>0</v>
      </c>
      <c r="AT376" s="136">
        <v>0</v>
      </c>
      <c r="AU376" s="136">
        <v>0</v>
      </c>
      <c r="AV376" s="136">
        <v>0</v>
      </c>
      <c r="AW376" s="136">
        <v>0</v>
      </c>
      <c r="AX376" s="136">
        <v>0</v>
      </c>
      <c r="AY376" s="136">
        <v>0</v>
      </c>
      <c r="AZ376" s="136">
        <v>0</v>
      </c>
      <c r="BA376" s="136">
        <v>0</v>
      </c>
      <c r="BB376" s="136">
        <v>0</v>
      </c>
      <c r="BC376" s="136">
        <v>0</v>
      </c>
      <c r="BD376" s="136">
        <v>0</v>
      </c>
      <c r="BE376" s="136">
        <v>0</v>
      </c>
      <c r="BF376" s="136">
        <v>0</v>
      </c>
      <c r="BG376" s="136">
        <v>0</v>
      </c>
      <c r="BH376" s="136">
        <v>0</v>
      </c>
      <c r="BI376" s="136">
        <v>0</v>
      </c>
      <c r="BJ376" s="136">
        <v>0</v>
      </c>
      <c r="BK376" s="136">
        <v>0</v>
      </c>
      <c r="BL376" s="136">
        <v>0</v>
      </c>
      <c r="BM376" s="136">
        <v>0</v>
      </c>
      <c r="BN376" s="136">
        <v>0</v>
      </c>
      <c r="BO376" s="136">
        <v>0</v>
      </c>
      <c r="BU376" s="136">
        <v>0</v>
      </c>
      <c r="BV376" s="136">
        <v>0</v>
      </c>
      <c r="BW376" s="136" t="e">
        <v>#REF!</v>
      </c>
    </row>
    <row r="377" spans="12:75" hidden="1" x14ac:dyDescent="0.3">
      <c r="L377" s="136">
        <v>0</v>
      </c>
      <c r="M377" s="136">
        <v>0</v>
      </c>
      <c r="N377" s="136">
        <v>0</v>
      </c>
      <c r="O377" s="136">
        <v>0</v>
      </c>
      <c r="P377" s="136">
        <v>0</v>
      </c>
      <c r="Q377" s="136">
        <v>0</v>
      </c>
      <c r="R377" s="136">
        <v>0</v>
      </c>
      <c r="S377" s="136">
        <v>0</v>
      </c>
      <c r="T377" s="136">
        <v>0</v>
      </c>
      <c r="U377" s="136">
        <v>0</v>
      </c>
      <c r="V377" s="136">
        <v>0</v>
      </c>
      <c r="W377" s="136">
        <v>0</v>
      </c>
      <c r="X377" s="136">
        <v>0</v>
      </c>
      <c r="Y377" s="136">
        <v>0</v>
      </c>
      <c r="Z377" s="136">
        <v>0</v>
      </c>
      <c r="AA377" s="136">
        <v>0</v>
      </c>
      <c r="AB377" s="136">
        <v>0</v>
      </c>
      <c r="AC377" s="136">
        <v>0</v>
      </c>
      <c r="AD377" s="136">
        <v>0</v>
      </c>
      <c r="AE377" s="136">
        <v>0</v>
      </c>
      <c r="AF377" s="136">
        <v>0</v>
      </c>
      <c r="AG377" s="136">
        <v>0</v>
      </c>
      <c r="AH377" s="136">
        <v>0</v>
      </c>
      <c r="AI377" s="136">
        <v>0</v>
      </c>
      <c r="AJ377" s="136">
        <v>0</v>
      </c>
      <c r="AK377" s="136">
        <v>0</v>
      </c>
      <c r="AL377" s="136">
        <v>0</v>
      </c>
      <c r="AM377" s="136">
        <v>0</v>
      </c>
      <c r="AN377" s="136">
        <v>0</v>
      </c>
      <c r="AO377" s="136">
        <v>0</v>
      </c>
      <c r="AP377" s="136">
        <v>0</v>
      </c>
      <c r="AQ377" s="136">
        <v>0</v>
      </c>
      <c r="AR377" s="136">
        <v>0</v>
      </c>
      <c r="AS377" s="136">
        <v>0</v>
      </c>
      <c r="AT377" s="136">
        <v>0</v>
      </c>
      <c r="AU377" s="136">
        <v>0</v>
      </c>
      <c r="AV377" s="136">
        <v>0</v>
      </c>
      <c r="AW377" s="136">
        <v>0</v>
      </c>
      <c r="AX377" s="136">
        <v>0</v>
      </c>
      <c r="AY377" s="136">
        <v>0</v>
      </c>
      <c r="AZ377" s="136">
        <v>0</v>
      </c>
      <c r="BA377" s="136">
        <v>0</v>
      </c>
      <c r="BB377" s="136">
        <v>0</v>
      </c>
      <c r="BC377" s="136">
        <v>0</v>
      </c>
      <c r="BD377" s="136">
        <v>0</v>
      </c>
      <c r="BE377" s="136">
        <v>0</v>
      </c>
      <c r="BF377" s="136">
        <v>0</v>
      </c>
      <c r="BG377" s="136">
        <v>0</v>
      </c>
      <c r="BH377" s="136">
        <v>0</v>
      </c>
      <c r="BI377" s="136">
        <v>0</v>
      </c>
      <c r="BJ377" s="136">
        <v>0</v>
      </c>
      <c r="BK377" s="136">
        <v>0</v>
      </c>
      <c r="BL377" s="136">
        <v>0</v>
      </c>
      <c r="BM377" s="136">
        <v>0</v>
      </c>
      <c r="BN377" s="136">
        <v>0</v>
      </c>
      <c r="BO377" s="136">
        <v>0</v>
      </c>
      <c r="BU377" s="136">
        <v>0</v>
      </c>
      <c r="BV377" s="136">
        <v>0</v>
      </c>
      <c r="BW377" s="136" t="e">
        <v>#REF!</v>
      </c>
    </row>
    <row r="378" spans="12:75" hidden="1" x14ac:dyDescent="0.3">
      <c r="L378" s="136">
        <v>0</v>
      </c>
      <c r="M378" s="136">
        <v>0</v>
      </c>
      <c r="N378" s="136">
        <v>0</v>
      </c>
      <c r="O378" s="136">
        <v>0</v>
      </c>
      <c r="P378" s="136">
        <v>0</v>
      </c>
      <c r="Q378" s="136">
        <v>0</v>
      </c>
      <c r="R378" s="136">
        <v>0</v>
      </c>
      <c r="S378" s="136">
        <v>0</v>
      </c>
      <c r="T378" s="136">
        <v>0</v>
      </c>
      <c r="U378" s="136">
        <v>0</v>
      </c>
      <c r="V378" s="136">
        <v>0</v>
      </c>
      <c r="W378" s="136">
        <v>0</v>
      </c>
      <c r="X378" s="136">
        <v>0</v>
      </c>
      <c r="Y378" s="136">
        <v>0</v>
      </c>
      <c r="Z378" s="136">
        <v>0</v>
      </c>
      <c r="AA378" s="136">
        <v>0</v>
      </c>
      <c r="AB378" s="136">
        <v>0</v>
      </c>
      <c r="AC378" s="136">
        <v>0</v>
      </c>
      <c r="AD378" s="136">
        <v>0</v>
      </c>
      <c r="AE378" s="136">
        <v>0</v>
      </c>
      <c r="AF378" s="136">
        <v>0</v>
      </c>
      <c r="AG378" s="136">
        <v>0</v>
      </c>
      <c r="AH378" s="136">
        <v>0</v>
      </c>
      <c r="AI378" s="136">
        <v>0</v>
      </c>
      <c r="AJ378" s="136">
        <v>0</v>
      </c>
      <c r="AK378" s="136">
        <v>0</v>
      </c>
      <c r="AL378" s="136">
        <v>0</v>
      </c>
      <c r="AM378" s="136">
        <v>0</v>
      </c>
      <c r="AN378" s="136">
        <v>0</v>
      </c>
      <c r="AO378" s="136">
        <v>0</v>
      </c>
      <c r="AP378" s="136">
        <v>0</v>
      </c>
      <c r="AQ378" s="136">
        <v>0</v>
      </c>
      <c r="AR378" s="136">
        <v>0</v>
      </c>
      <c r="AS378" s="136">
        <v>0</v>
      </c>
      <c r="AT378" s="136">
        <v>0</v>
      </c>
      <c r="AU378" s="136">
        <v>0</v>
      </c>
      <c r="AV378" s="136">
        <v>0</v>
      </c>
      <c r="AW378" s="136">
        <v>0</v>
      </c>
      <c r="AX378" s="136">
        <v>0</v>
      </c>
      <c r="AY378" s="136">
        <v>0</v>
      </c>
      <c r="AZ378" s="136">
        <v>0</v>
      </c>
      <c r="BA378" s="136">
        <v>0</v>
      </c>
      <c r="BB378" s="136">
        <v>0</v>
      </c>
      <c r="BC378" s="136">
        <v>0</v>
      </c>
      <c r="BD378" s="136">
        <v>0</v>
      </c>
      <c r="BE378" s="136">
        <v>0</v>
      </c>
      <c r="BF378" s="136">
        <v>0</v>
      </c>
      <c r="BG378" s="136">
        <v>0</v>
      </c>
      <c r="BH378" s="136">
        <v>0</v>
      </c>
      <c r="BI378" s="136">
        <v>0</v>
      </c>
      <c r="BJ378" s="136">
        <v>0</v>
      </c>
      <c r="BK378" s="136">
        <v>0</v>
      </c>
      <c r="BL378" s="136">
        <v>0</v>
      </c>
      <c r="BM378" s="136">
        <v>0</v>
      </c>
      <c r="BN378" s="136">
        <v>0</v>
      </c>
      <c r="BO378" s="136">
        <v>0</v>
      </c>
      <c r="BU378" s="136">
        <v>0</v>
      </c>
      <c r="BV378" s="136">
        <v>0</v>
      </c>
      <c r="BW378" s="136" t="e">
        <v>#REF!</v>
      </c>
    </row>
    <row r="379" spans="12:75" hidden="1" x14ac:dyDescent="0.3">
      <c r="L379" s="136">
        <v>0</v>
      </c>
      <c r="M379" s="136">
        <v>0</v>
      </c>
      <c r="N379" s="136">
        <v>0</v>
      </c>
      <c r="O379" s="136">
        <v>0</v>
      </c>
      <c r="P379" s="136">
        <v>0</v>
      </c>
      <c r="Q379" s="136">
        <v>0</v>
      </c>
      <c r="R379" s="136">
        <v>0</v>
      </c>
      <c r="S379" s="136">
        <v>0</v>
      </c>
      <c r="T379" s="136">
        <v>0</v>
      </c>
      <c r="U379" s="136">
        <v>0</v>
      </c>
      <c r="V379" s="136">
        <v>0</v>
      </c>
      <c r="W379" s="136">
        <v>0</v>
      </c>
      <c r="X379" s="136">
        <v>0</v>
      </c>
      <c r="Y379" s="136">
        <v>0</v>
      </c>
      <c r="Z379" s="136">
        <v>0</v>
      </c>
      <c r="AA379" s="136">
        <v>0</v>
      </c>
      <c r="AB379" s="136">
        <v>0</v>
      </c>
      <c r="AC379" s="136">
        <v>0</v>
      </c>
      <c r="AD379" s="136">
        <v>0</v>
      </c>
      <c r="AE379" s="136">
        <v>0</v>
      </c>
      <c r="AF379" s="136">
        <v>0</v>
      </c>
      <c r="AG379" s="136">
        <v>0</v>
      </c>
      <c r="AH379" s="136">
        <v>0</v>
      </c>
      <c r="AI379" s="136">
        <v>0</v>
      </c>
      <c r="AJ379" s="136">
        <v>0</v>
      </c>
      <c r="AK379" s="136">
        <v>0</v>
      </c>
      <c r="AL379" s="136">
        <v>0</v>
      </c>
      <c r="AM379" s="136">
        <v>0</v>
      </c>
      <c r="AN379" s="136">
        <v>0</v>
      </c>
      <c r="AO379" s="136">
        <v>0</v>
      </c>
      <c r="AP379" s="136">
        <v>0</v>
      </c>
      <c r="AQ379" s="136">
        <v>0</v>
      </c>
      <c r="AR379" s="136">
        <v>0</v>
      </c>
      <c r="AS379" s="136">
        <v>0</v>
      </c>
      <c r="AT379" s="136">
        <v>0</v>
      </c>
      <c r="AU379" s="136">
        <v>0</v>
      </c>
      <c r="AV379" s="136">
        <v>0</v>
      </c>
      <c r="AW379" s="136">
        <v>0</v>
      </c>
      <c r="AX379" s="136">
        <v>0</v>
      </c>
      <c r="AY379" s="136">
        <v>0</v>
      </c>
      <c r="AZ379" s="136">
        <v>0</v>
      </c>
      <c r="BA379" s="136">
        <v>0</v>
      </c>
      <c r="BB379" s="136">
        <v>0</v>
      </c>
      <c r="BC379" s="136">
        <v>0</v>
      </c>
      <c r="BD379" s="136">
        <v>0</v>
      </c>
      <c r="BE379" s="136">
        <v>0</v>
      </c>
      <c r="BF379" s="136">
        <v>0</v>
      </c>
      <c r="BG379" s="136">
        <v>0</v>
      </c>
      <c r="BH379" s="136">
        <v>0</v>
      </c>
      <c r="BI379" s="136">
        <v>0</v>
      </c>
      <c r="BJ379" s="136">
        <v>0</v>
      </c>
      <c r="BK379" s="136">
        <v>0</v>
      </c>
      <c r="BL379" s="136">
        <v>0</v>
      </c>
      <c r="BM379" s="136">
        <v>0</v>
      </c>
      <c r="BN379" s="136">
        <v>0</v>
      </c>
      <c r="BO379" s="136">
        <v>0</v>
      </c>
      <c r="BU379" s="136">
        <v>0</v>
      </c>
      <c r="BV379" s="136">
        <v>0</v>
      </c>
      <c r="BW379" s="136" t="e">
        <v>#REF!</v>
      </c>
    </row>
    <row r="380" spans="12:75" hidden="1" x14ac:dyDescent="0.3">
      <c r="L380" s="136">
        <v>0</v>
      </c>
      <c r="M380" s="136">
        <v>0</v>
      </c>
      <c r="N380" s="136">
        <v>0</v>
      </c>
      <c r="O380" s="136">
        <v>0</v>
      </c>
      <c r="P380" s="136">
        <v>0</v>
      </c>
      <c r="Q380" s="136">
        <v>0</v>
      </c>
      <c r="R380" s="136">
        <v>0</v>
      </c>
      <c r="S380" s="136">
        <v>0</v>
      </c>
      <c r="T380" s="136">
        <v>0</v>
      </c>
      <c r="U380" s="136">
        <v>0</v>
      </c>
      <c r="V380" s="136">
        <v>0</v>
      </c>
      <c r="W380" s="136">
        <v>0</v>
      </c>
      <c r="X380" s="136">
        <v>0</v>
      </c>
      <c r="Y380" s="136">
        <v>0</v>
      </c>
      <c r="Z380" s="136">
        <v>0</v>
      </c>
      <c r="AA380" s="136">
        <v>0</v>
      </c>
      <c r="AB380" s="136">
        <v>0</v>
      </c>
      <c r="AC380" s="136">
        <v>0</v>
      </c>
      <c r="AD380" s="136">
        <v>0</v>
      </c>
      <c r="AE380" s="136">
        <v>0</v>
      </c>
      <c r="AF380" s="136">
        <v>0</v>
      </c>
      <c r="AG380" s="136">
        <v>0</v>
      </c>
      <c r="AH380" s="136">
        <v>0</v>
      </c>
      <c r="AI380" s="136">
        <v>0</v>
      </c>
      <c r="AJ380" s="136">
        <v>0</v>
      </c>
      <c r="AK380" s="136">
        <v>0</v>
      </c>
      <c r="AL380" s="136">
        <v>0</v>
      </c>
      <c r="AM380" s="136">
        <v>0</v>
      </c>
      <c r="AN380" s="136">
        <v>0</v>
      </c>
      <c r="AO380" s="136">
        <v>0</v>
      </c>
      <c r="AP380" s="136">
        <v>0</v>
      </c>
      <c r="AQ380" s="136">
        <v>0</v>
      </c>
      <c r="AR380" s="136">
        <v>0</v>
      </c>
      <c r="AS380" s="136">
        <v>0</v>
      </c>
      <c r="AT380" s="136">
        <v>0</v>
      </c>
      <c r="AU380" s="136">
        <v>0</v>
      </c>
      <c r="AV380" s="136">
        <v>0</v>
      </c>
      <c r="AW380" s="136">
        <v>0</v>
      </c>
      <c r="AX380" s="136">
        <v>0</v>
      </c>
      <c r="AY380" s="136">
        <v>0</v>
      </c>
      <c r="AZ380" s="136">
        <v>0</v>
      </c>
      <c r="BA380" s="136">
        <v>0</v>
      </c>
      <c r="BB380" s="136">
        <v>0</v>
      </c>
      <c r="BC380" s="136">
        <v>0</v>
      </c>
      <c r="BD380" s="136">
        <v>0</v>
      </c>
      <c r="BE380" s="136">
        <v>0</v>
      </c>
      <c r="BF380" s="136">
        <v>0</v>
      </c>
      <c r="BG380" s="136">
        <v>0</v>
      </c>
      <c r="BH380" s="136">
        <v>0</v>
      </c>
      <c r="BI380" s="136">
        <v>0</v>
      </c>
      <c r="BJ380" s="136">
        <v>0</v>
      </c>
      <c r="BK380" s="136">
        <v>0</v>
      </c>
      <c r="BL380" s="136">
        <v>0</v>
      </c>
      <c r="BM380" s="136">
        <v>0</v>
      </c>
      <c r="BN380" s="136">
        <v>0</v>
      </c>
      <c r="BO380" s="136">
        <v>0</v>
      </c>
      <c r="BU380" s="136">
        <v>0</v>
      </c>
      <c r="BV380" s="136">
        <v>0</v>
      </c>
      <c r="BW380" s="136" t="e">
        <v>#REF!</v>
      </c>
    </row>
    <row r="381" spans="12:75" hidden="1" x14ac:dyDescent="0.3">
      <c r="L381" s="136">
        <v>0</v>
      </c>
      <c r="M381" s="136">
        <v>0</v>
      </c>
      <c r="N381" s="136">
        <v>0</v>
      </c>
      <c r="O381" s="136">
        <v>0</v>
      </c>
      <c r="P381" s="136">
        <v>0</v>
      </c>
      <c r="Q381" s="136">
        <v>0</v>
      </c>
      <c r="R381" s="136">
        <v>0</v>
      </c>
      <c r="S381" s="136">
        <v>0</v>
      </c>
      <c r="T381" s="136">
        <v>0</v>
      </c>
      <c r="U381" s="136">
        <v>0</v>
      </c>
      <c r="V381" s="136">
        <v>0</v>
      </c>
      <c r="W381" s="136">
        <v>0</v>
      </c>
      <c r="X381" s="136">
        <v>0</v>
      </c>
      <c r="Y381" s="136">
        <v>0</v>
      </c>
      <c r="Z381" s="136">
        <v>0</v>
      </c>
      <c r="AA381" s="136">
        <v>0</v>
      </c>
      <c r="AB381" s="136">
        <v>0</v>
      </c>
      <c r="AC381" s="136">
        <v>0</v>
      </c>
      <c r="AD381" s="136">
        <v>0</v>
      </c>
      <c r="AE381" s="136">
        <v>0</v>
      </c>
      <c r="AF381" s="136">
        <v>0</v>
      </c>
      <c r="AG381" s="136">
        <v>0</v>
      </c>
      <c r="AH381" s="136">
        <v>0</v>
      </c>
      <c r="AI381" s="136">
        <v>0</v>
      </c>
      <c r="AJ381" s="136">
        <v>0</v>
      </c>
      <c r="AK381" s="136">
        <v>0</v>
      </c>
      <c r="AL381" s="136">
        <v>0</v>
      </c>
      <c r="AM381" s="136">
        <v>0</v>
      </c>
      <c r="AN381" s="136">
        <v>0</v>
      </c>
      <c r="AO381" s="136">
        <v>0</v>
      </c>
      <c r="AP381" s="136">
        <v>0</v>
      </c>
      <c r="AQ381" s="136">
        <v>0</v>
      </c>
      <c r="AR381" s="136">
        <v>0</v>
      </c>
      <c r="AS381" s="136">
        <v>0</v>
      </c>
      <c r="AT381" s="136">
        <v>0</v>
      </c>
      <c r="AU381" s="136">
        <v>0</v>
      </c>
      <c r="AV381" s="136">
        <v>0</v>
      </c>
      <c r="AW381" s="136">
        <v>0</v>
      </c>
      <c r="AX381" s="136">
        <v>0</v>
      </c>
      <c r="AY381" s="136">
        <v>0</v>
      </c>
      <c r="AZ381" s="136">
        <v>0</v>
      </c>
      <c r="BA381" s="136">
        <v>0</v>
      </c>
      <c r="BB381" s="136">
        <v>0</v>
      </c>
      <c r="BC381" s="136">
        <v>0</v>
      </c>
      <c r="BD381" s="136">
        <v>0</v>
      </c>
      <c r="BE381" s="136">
        <v>0</v>
      </c>
      <c r="BF381" s="136">
        <v>0</v>
      </c>
      <c r="BG381" s="136">
        <v>0</v>
      </c>
      <c r="BH381" s="136">
        <v>0</v>
      </c>
      <c r="BI381" s="136">
        <v>0</v>
      </c>
      <c r="BJ381" s="136">
        <v>0</v>
      </c>
      <c r="BK381" s="136">
        <v>0</v>
      </c>
      <c r="BL381" s="136">
        <v>0</v>
      </c>
      <c r="BM381" s="136">
        <v>0</v>
      </c>
      <c r="BN381" s="136">
        <v>0</v>
      </c>
      <c r="BO381" s="136">
        <v>0</v>
      </c>
      <c r="BU381" s="136">
        <v>0</v>
      </c>
      <c r="BV381" s="136">
        <v>0</v>
      </c>
      <c r="BW381" s="136" t="e">
        <v>#REF!</v>
      </c>
    </row>
    <row r="382" spans="12:75" hidden="1" x14ac:dyDescent="0.3">
      <c r="L382" s="136">
        <v>0</v>
      </c>
      <c r="M382" s="136">
        <v>0</v>
      </c>
      <c r="N382" s="136">
        <v>0</v>
      </c>
      <c r="O382" s="136">
        <v>0</v>
      </c>
      <c r="P382" s="136">
        <v>0</v>
      </c>
      <c r="Q382" s="136">
        <v>0</v>
      </c>
      <c r="R382" s="136">
        <v>0</v>
      </c>
      <c r="S382" s="136">
        <v>0</v>
      </c>
      <c r="T382" s="136">
        <v>0</v>
      </c>
      <c r="U382" s="136">
        <v>0</v>
      </c>
      <c r="V382" s="136">
        <v>0</v>
      </c>
      <c r="W382" s="136">
        <v>0</v>
      </c>
      <c r="X382" s="136">
        <v>0</v>
      </c>
      <c r="Y382" s="136">
        <v>0</v>
      </c>
      <c r="Z382" s="136">
        <v>0</v>
      </c>
      <c r="AA382" s="136">
        <v>0</v>
      </c>
      <c r="AB382" s="136">
        <v>0</v>
      </c>
      <c r="AC382" s="136">
        <v>0</v>
      </c>
      <c r="AD382" s="136">
        <v>0</v>
      </c>
      <c r="AE382" s="136">
        <v>0</v>
      </c>
      <c r="AF382" s="136">
        <v>0</v>
      </c>
      <c r="AG382" s="136">
        <v>0</v>
      </c>
      <c r="AH382" s="136">
        <v>0</v>
      </c>
      <c r="AI382" s="136">
        <v>0</v>
      </c>
      <c r="AJ382" s="136">
        <v>0</v>
      </c>
      <c r="AK382" s="136">
        <v>0</v>
      </c>
      <c r="AL382" s="136">
        <v>0</v>
      </c>
      <c r="AM382" s="136">
        <v>0</v>
      </c>
      <c r="AN382" s="136">
        <v>0</v>
      </c>
      <c r="AO382" s="136">
        <v>0</v>
      </c>
      <c r="AP382" s="136">
        <v>0</v>
      </c>
      <c r="AQ382" s="136">
        <v>0</v>
      </c>
      <c r="AR382" s="136">
        <v>0</v>
      </c>
      <c r="AS382" s="136">
        <v>0</v>
      </c>
      <c r="AT382" s="136">
        <v>0</v>
      </c>
      <c r="AU382" s="136">
        <v>0</v>
      </c>
      <c r="AV382" s="136">
        <v>0</v>
      </c>
      <c r="AW382" s="136">
        <v>0</v>
      </c>
      <c r="AX382" s="136">
        <v>0</v>
      </c>
      <c r="AY382" s="136">
        <v>0</v>
      </c>
      <c r="AZ382" s="136">
        <v>0</v>
      </c>
      <c r="BA382" s="136">
        <v>0</v>
      </c>
      <c r="BB382" s="136">
        <v>0</v>
      </c>
      <c r="BC382" s="136">
        <v>0</v>
      </c>
      <c r="BD382" s="136">
        <v>0</v>
      </c>
      <c r="BE382" s="136">
        <v>0</v>
      </c>
      <c r="BF382" s="136">
        <v>0</v>
      </c>
      <c r="BG382" s="136">
        <v>0</v>
      </c>
      <c r="BH382" s="136">
        <v>0</v>
      </c>
      <c r="BI382" s="136">
        <v>0</v>
      </c>
      <c r="BJ382" s="136">
        <v>0</v>
      </c>
      <c r="BK382" s="136">
        <v>0</v>
      </c>
      <c r="BL382" s="136">
        <v>0</v>
      </c>
      <c r="BM382" s="136">
        <v>0</v>
      </c>
      <c r="BN382" s="136">
        <v>0</v>
      </c>
      <c r="BO382" s="136">
        <v>0</v>
      </c>
      <c r="BU382" s="136">
        <v>0</v>
      </c>
      <c r="BV382" s="136">
        <v>0</v>
      </c>
      <c r="BW382" s="136" t="e">
        <v>#REF!</v>
      </c>
    </row>
    <row r="383" spans="12:75" hidden="1" x14ac:dyDescent="0.3">
      <c r="L383" s="136">
        <v>0</v>
      </c>
      <c r="M383" s="136">
        <v>0</v>
      </c>
      <c r="N383" s="136">
        <v>0</v>
      </c>
      <c r="O383" s="136">
        <v>0</v>
      </c>
      <c r="P383" s="136">
        <v>0</v>
      </c>
      <c r="Q383" s="136">
        <v>0</v>
      </c>
      <c r="R383" s="136">
        <v>0</v>
      </c>
      <c r="S383" s="136">
        <v>0</v>
      </c>
      <c r="T383" s="136">
        <v>0</v>
      </c>
      <c r="U383" s="136">
        <v>0</v>
      </c>
      <c r="V383" s="136">
        <v>0</v>
      </c>
      <c r="W383" s="136">
        <v>0</v>
      </c>
      <c r="X383" s="136">
        <v>0</v>
      </c>
      <c r="Y383" s="136">
        <v>0</v>
      </c>
      <c r="Z383" s="136">
        <v>0</v>
      </c>
      <c r="AA383" s="136">
        <v>0</v>
      </c>
      <c r="AB383" s="136">
        <v>0</v>
      </c>
      <c r="AC383" s="136">
        <v>0</v>
      </c>
      <c r="AD383" s="136">
        <v>0</v>
      </c>
      <c r="AE383" s="136">
        <v>0</v>
      </c>
      <c r="AF383" s="136">
        <v>0</v>
      </c>
      <c r="AG383" s="136">
        <v>0</v>
      </c>
      <c r="AH383" s="136">
        <v>0</v>
      </c>
      <c r="AI383" s="136">
        <v>0</v>
      </c>
      <c r="AJ383" s="136">
        <v>0</v>
      </c>
      <c r="AK383" s="136">
        <v>0</v>
      </c>
      <c r="AL383" s="136">
        <v>0</v>
      </c>
      <c r="AM383" s="136">
        <v>0</v>
      </c>
      <c r="AN383" s="136">
        <v>0</v>
      </c>
      <c r="AO383" s="136">
        <v>0</v>
      </c>
      <c r="AP383" s="136">
        <v>0</v>
      </c>
      <c r="AQ383" s="136">
        <v>0</v>
      </c>
      <c r="AR383" s="136">
        <v>0</v>
      </c>
      <c r="AS383" s="136">
        <v>0</v>
      </c>
      <c r="AT383" s="136">
        <v>0</v>
      </c>
      <c r="AU383" s="136">
        <v>0</v>
      </c>
      <c r="AV383" s="136">
        <v>0</v>
      </c>
      <c r="AW383" s="136">
        <v>0</v>
      </c>
      <c r="AX383" s="136">
        <v>0</v>
      </c>
      <c r="AY383" s="136">
        <v>0</v>
      </c>
      <c r="AZ383" s="136">
        <v>0</v>
      </c>
      <c r="BA383" s="136">
        <v>0</v>
      </c>
      <c r="BB383" s="136">
        <v>0</v>
      </c>
      <c r="BC383" s="136">
        <v>0</v>
      </c>
      <c r="BD383" s="136">
        <v>0</v>
      </c>
      <c r="BE383" s="136">
        <v>0</v>
      </c>
      <c r="BF383" s="136">
        <v>0</v>
      </c>
      <c r="BG383" s="136">
        <v>0</v>
      </c>
      <c r="BH383" s="136">
        <v>0</v>
      </c>
      <c r="BI383" s="136">
        <v>0</v>
      </c>
      <c r="BJ383" s="136">
        <v>0</v>
      </c>
      <c r="BK383" s="136">
        <v>0</v>
      </c>
      <c r="BL383" s="136">
        <v>0</v>
      </c>
      <c r="BM383" s="136">
        <v>0</v>
      </c>
      <c r="BN383" s="136">
        <v>0</v>
      </c>
      <c r="BO383" s="136">
        <v>0</v>
      </c>
      <c r="BU383" s="136">
        <v>0</v>
      </c>
      <c r="BV383" s="136">
        <v>0</v>
      </c>
      <c r="BW383" s="136" t="e">
        <v>#REF!</v>
      </c>
    </row>
    <row r="384" spans="12:75" hidden="1" x14ac:dyDescent="0.3">
      <c r="L384" s="136">
        <v>0</v>
      </c>
      <c r="M384" s="136">
        <v>0</v>
      </c>
      <c r="N384" s="136">
        <v>0</v>
      </c>
      <c r="O384" s="136">
        <v>0</v>
      </c>
      <c r="P384" s="136">
        <v>0</v>
      </c>
      <c r="Q384" s="136">
        <v>0</v>
      </c>
      <c r="R384" s="136">
        <v>0</v>
      </c>
      <c r="S384" s="136">
        <v>0</v>
      </c>
      <c r="T384" s="136">
        <v>0</v>
      </c>
      <c r="U384" s="136">
        <v>0</v>
      </c>
      <c r="V384" s="136">
        <v>0</v>
      </c>
      <c r="W384" s="136">
        <v>0</v>
      </c>
      <c r="X384" s="136">
        <v>0</v>
      </c>
      <c r="Y384" s="136">
        <v>0</v>
      </c>
      <c r="Z384" s="136">
        <v>0</v>
      </c>
      <c r="AA384" s="136">
        <v>0</v>
      </c>
      <c r="AB384" s="136">
        <v>0</v>
      </c>
      <c r="AC384" s="136">
        <v>0</v>
      </c>
      <c r="AD384" s="136">
        <v>0</v>
      </c>
      <c r="AE384" s="136">
        <v>0</v>
      </c>
      <c r="AF384" s="136">
        <v>0</v>
      </c>
      <c r="AG384" s="136">
        <v>0</v>
      </c>
      <c r="AH384" s="136">
        <v>0</v>
      </c>
      <c r="AI384" s="136">
        <v>0</v>
      </c>
      <c r="AJ384" s="136">
        <v>0</v>
      </c>
      <c r="AK384" s="136">
        <v>0</v>
      </c>
      <c r="AL384" s="136">
        <v>0</v>
      </c>
      <c r="AM384" s="136">
        <v>0</v>
      </c>
      <c r="AN384" s="136">
        <v>0</v>
      </c>
      <c r="AO384" s="136">
        <v>0</v>
      </c>
      <c r="AP384" s="136">
        <v>0</v>
      </c>
      <c r="AQ384" s="136">
        <v>0</v>
      </c>
      <c r="AR384" s="136">
        <v>0</v>
      </c>
      <c r="AS384" s="136">
        <v>0</v>
      </c>
      <c r="AT384" s="136">
        <v>0</v>
      </c>
      <c r="AU384" s="136">
        <v>0</v>
      </c>
      <c r="AV384" s="136">
        <v>0</v>
      </c>
      <c r="AW384" s="136">
        <v>0</v>
      </c>
      <c r="AX384" s="136">
        <v>0</v>
      </c>
      <c r="AY384" s="136">
        <v>0</v>
      </c>
      <c r="AZ384" s="136">
        <v>0</v>
      </c>
      <c r="BA384" s="136">
        <v>0</v>
      </c>
      <c r="BB384" s="136">
        <v>0</v>
      </c>
      <c r="BC384" s="136">
        <v>0</v>
      </c>
      <c r="BD384" s="136">
        <v>0</v>
      </c>
      <c r="BE384" s="136">
        <v>0</v>
      </c>
      <c r="BF384" s="136">
        <v>0</v>
      </c>
      <c r="BG384" s="136">
        <v>0</v>
      </c>
      <c r="BH384" s="136">
        <v>0</v>
      </c>
      <c r="BI384" s="136">
        <v>0</v>
      </c>
      <c r="BJ384" s="136">
        <v>0</v>
      </c>
      <c r="BK384" s="136">
        <v>0</v>
      </c>
      <c r="BL384" s="136">
        <v>0</v>
      </c>
      <c r="BM384" s="136">
        <v>0</v>
      </c>
      <c r="BN384" s="136">
        <v>0</v>
      </c>
      <c r="BO384" s="136">
        <v>0</v>
      </c>
      <c r="BU384" s="136">
        <v>0</v>
      </c>
      <c r="BV384" s="136">
        <v>0</v>
      </c>
      <c r="BW384" s="136" t="e">
        <v>#REF!</v>
      </c>
    </row>
    <row r="385" spans="12:75" hidden="1" x14ac:dyDescent="0.3">
      <c r="L385" s="136">
        <v>0</v>
      </c>
      <c r="M385" s="136">
        <v>0</v>
      </c>
      <c r="N385" s="136">
        <v>0</v>
      </c>
      <c r="O385" s="136">
        <v>0</v>
      </c>
      <c r="P385" s="136">
        <v>0</v>
      </c>
      <c r="Q385" s="136">
        <v>0</v>
      </c>
      <c r="R385" s="136">
        <v>0</v>
      </c>
      <c r="S385" s="136">
        <v>0</v>
      </c>
      <c r="T385" s="136">
        <v>0</v>
      </c>
      <c r="U385" s="136">
        <v>0</v>
      </c>
      <c r="V385" s="136">
        <v>0</v>
      </c>
      <c r="W385" s="136">
        <v>0</v>
      </c>
      <c r="X385" s="136">
        <v>0</v>
      </c>
      <c r="Y385" s="136">
        <v>0</v>
      </c>
      <c r="Z385" s="136">
        <v>0</v>
      </c>
      <c r="AA385" s="136">
        <v>0</v>
      </c>
      <c r="AB385" s="136">
        <v>0</v>
      </c>
      <c r="AC385" s="136">
        <v>0</v>
      </c>
      <c r="AD385" s="136">
        <v>0</v>
      </c>
      <c r="AE385" s="136">
        <v>0</v>
      </c>
      <c r="AF385" s="136">
        <v>0</v>
      </c>
      <c r="AG385" s="136">
        <v>0</v>
      </c>
      <c r="AH385" s="136">
        <v>0</v>
      </c>
      <c r="AI385" s="136">
        <v>0</v>
      </c>
      <c r="AJ385" s="136">
        <v>0</v>
      </c>
      <c r="AK385" s="136">
        <v>0</v>
      </c>
      <c r="AL385" s="136">
        <v>0</v>
      </c>
      <c r="AM385" s="136">
        <v>0</v>
      </c>
      <c r="AN385" s="136">
        <v>0</v>
      </c>
      <c r="AO385" s="136">
        <v>0</v>
      </c>
      <c r="AP385" s="136">
        <v>0</v>
      </c>
      <c r="AQ385" s="136">
        <v>0</v>
      </c>
      <c r="AR385" s="136">
        <v>0</v>
      </c>
      <c r="AS385" s="136">
        <v>0</v>
      </c>
      <c r="AT385" s="136">
        <v>0</v>
      </c>
      <c r="AU385" s="136">
        <v>0</v>
      </c>
      <c r="AV385" s="136">
        <v>0</v>
      </c>
      <c r="AW385" s="136">
        <v>0</v>
      </c>
      <c r="AX385" s="136">
        <v>0</v>
      </c>
      <c r="AY385" s="136">
        <v>0</v>
      </c>
      <c r="AZ385" s="136">
        <v>0</v>
      </c>
      <c r="BA385" s="136">
        <v>0</v>
      </c>
      <c r="BB385" s="136">
        <v>0</v>
      </c>
      <c r="BC385" s="136">
        <v>0</v>
      </c>
      <c r="BD385" s="136">
        <v>0</v>
      </c>
      <c r="BE385" s="136">
        <v>0</v>
      </c>
      <c r="BF385" s="136">
        <v>0</v>
      </c>
      <c r="BG385" s="136">
        <v>0</v>
      </c>
      <c r="BH385" s="136">
        <v>0</v>
      </c>
      <c r="BI385" s="136">
        <v>0</v>
      </c>
      <c r="BJ385" s="136">
        <v>0</v>
      </c>
      <c r="BK385" s="136">
        <v>0</v>
      </c>
      <c r="BL385" s="136">
        <v>0</v>
      </c>
      <c r="BM385" s="136">
        <v>0</v>
      </c>
      <c r="BN385" s="136">
        <v>0</v>
      </c>
      <c r="BO385" s="136">
        <v>0</v>
      </c>
      <c r="BU385" s="136">
        <v>0</v>
      </c>
      <c r="BV385" s="136">
        <v>0</v>
      </c>
      <c r="BW385" s="136" t="e">
        <v>#REF!</v>
      </c>
    </row>
    <row r="386" spans="12:75" hidden="1" x14ac:dyDescent="0.3">
      <c r="L386" s="136">
        <v>0</v>
      </c>
      <c r="M386" s="136">
        <v>0</v>
      </c>
      <c r="N386" s="136">
        <v>0</v>
      </c>
      <c r="O386" s="136">
        <v>0</v>
      </c>
      <c r="P386" s="136">
        <v>0</v>
      </c>
      <c r="Q386" s="136">
        <v>0</v>
      </c>
      <c r="R386" s="136">
        <v>0</v>
      </c>
      <c r="S386" s="136">
        <v>0</v>
      </c>
      <c r="T386" s="136">
        <v>0</v>
      </c>
      <c r="U386" s="136">
        <v>0</v>
      </c>
      <c r="V386" s="136">
        <v>0</v>
      </c>
      <c r="W386" s="136">
        <v>0</v>
      </c>
      <c r="X386" s="136">
        <v>0</v>
      </c>
      <c r="Y386" s="136">
        <v>0</v>
      </c>
      <c r="Z386" s="136">
        <v>0</v>
      </c>
      <c r="AA386" s="136">
        <v>0</v>
      </c>
      <c r="AB386" s="136">
        <v>0</v>
      </c>
      <c r="AC386" s="136">
        <v>0</v>
      </c>
      <c r="AD386" s="136">
        <v>0</v>
      </c>
      <c r="AE386" s="136">
        <v>0</v>
      </c>
      <c r="AF386" s="136">
        <v>0</v>
      </c>
      <c r="AG386" s="136">
        <v>0</v>
      </c>
      <c r="AH386" s="136">
        <v>0</v>
      </c>
      <c r="AI386" s="136">
        <v>0</v>
      </c>
      <c r="AJ386" s="136">
        <v>0</v>
      </c>
      <c r="AK386" s="136">
        <v>0</v>
      </c>
      <c r="AL386" s="136">
        <v>0</v>
      </c>
      <c r="AM386" s="136">
        <v>0</v>
      </c>
      <c r="AN386" s="136">
        <v>0</v>
      </c>
      <c r="AO386" s="136">
        <v>0</v>
      </c>
      <c r="AP386" s="136">
        <v>0</v>
      </c>
      <c r="AQ386" s="136">
        <v>0</v>
      </c>
      <c r="AR386" s="136">
        <v>0</v>
      </c>
      <c r="AS386" s="136">
        <v>0</v>
      </c>
      <c r="AT386" s="136">
        <v>0</v>
      </c>
      <c r="AU386" s="136">
        <v>0</v>
      </c>
      <c r="AV386" s="136">
        <v>0</v>
      </c>
      <c r="AW386" s="136">
        <v>0</v>
      </c>
      <c r="AX386" s="136">
        <v>0</v>
      </c>
      <c r="AY386" s="136">
        <v>0</v>
      </c>
      <c r="AZ386" s="136">
        <v>0</v>
      </c>
      <c r="BA386" s="136">
        <v>0</v>
      </c>
      <c r="BB386" s="136">
        <v>0</v>
      </c>
      <c r="BC386" s="136">
        <v>0</v>
      </c>
      <c r="BD386" s="136">
        <v>0</v>
      </c>
      <c r="BE386" s="136">
        <v>0</v>
      </c>
      <c r="BF386" s="136">
        <v>0</v>
      </c>
      <c r="BG386" s="136">
        <v>0</v>
      </c>
      <c r="BH386" s="136">
        <v>0</v>
      </c>
      <c r="BI386" s="136">
        <v>0</v>
      </c>
      <c r="BJ386" s="136">
        <v>0</v>
      </c>
      <c r="BK386" s="136">
        <v>0</v>
      </c>
      <c r="BL386" s="136">
        <v>0</v>
      </c>
      <c r="BM386" s="136">
        <v>0</v>
      </c>
      <c r="BN386" s="136">
        <v>0</v>
      </c>
      <c r="BO386" s="136">
        <v>0</v>
      </c>
      <c r="BU386" s="136">
        <v>0</v>
      </c>
      <c r="BV386" s="136">
        <v>0</v>
      </c>
      <c r="BW386" s="136" t="e">
        <v>#REF!</v>
      </c>
    </row>
    <row r="387" spans="12:75" hidden="1" x14ac:dyDescent="0.3">
      <c r="L387" s="136">
        <v>0</v>
      </c>
      <c r="M387" s="136">
        <v>0</v>
      </c>
      <c r="N387" s="136">
        <v>0</v>
      </c>
      <c r="O387" s="136">
        <v>0</v>
      </c>
      <c r="P387" s="136">
        <v>0</v>
      </c>
      <c r="Q387" s="136">
        <v>0</v>
      </c>
      <c r="R387" s="136">
        <v>0</v>
      </c>
      <c r="S387" s="136">
        <v>0</v>
      </c>
      <c r="T387" s="136">
        <v>0</v>
      </c>
      <c r="U387" s="136">
        <v>0</v>
      </c>
      <c r="V387" s="136">
        <v>0</v>
      </c>
      <c r="W387" s="136">
        <v>0</v>
      </c>
      <c r="X387" s="136">
        <v>0</v>
      </c>
      <c r="Y387" s="136">
        <v>0</v>
      </c>
      <c r="Z387" s="136">
        <v>0</v>
      </c>
      <c r="AA387" s="136">
        <v>0</v>
      </c>
      <c r="AB387" s="136">
        <v>0</v>
      </c>
      <c r="AC387" s="136">
        <v>0</v>
      </c>
      <c r="AD387" s="136">
        <v>0</v>
      </c>
      <c r="AE387" s="136">
        <v>0</v>
      </c>
      <c r="AF387" s="136">
        <v>0</v>
      </c>
      <c r="AG387" s="136">
        <v>0</v>
      </c>
      <c r="AH387" s="136">
        <v>0</v>
      </c>
      <c r="AI387" s="136">
        <v>0</v>
      </c>
      <c r="AJ387" s="136">
        <v>0</v>
      </c>
      <c r="AK387" s="136">
        <v>0</v>
      </c>
      <c r="AL387" s="136">
        <v>0</v>
      </c>
      <c r="AM387" s="136">
        <v>0</v>
      </c>
      <c r="AN387" s="136">
        <v>0</v>
      </c>
      <c r="AO387" s="136">
        <v>0</v>
      </c>
      <c r="AP387" s="136">
        <v>0</v>
      </c>
      <c r="AQ387" s="136">
        <v>0</v>
      </c>
      <c r="AR387" s="136">
        <v>0</v>
      </c>
      <c r="AS387" s="136">
        <v>0</v>
      </c>
      <c r="AT387" s="136">
        <v>0</v>
      </c>
      <c r="AU387" s="136">
        <v>0</v>
      </c>
      <c r="AV387" s="136">
        <v>0</v>
      </c>
      <c r="AW387" s="136">
        <v>0</v>
      </c>
      <c r="AX387" s="136">
        <v>0</v>
      </c>
      <c r="AY387" s="136">
        <v>0</v>
      </c>
      <c r="AZ387" s="136">
        <v>0</v>
      </c>
      <c r="BA387" s="136">
        <v>0</v>
      </c>
      <c r="BB387" s="136">
        <v>0</v>
      </c>
      <c r="BC387" s="136">
        <v>0</v>
      </c>
      <c r="BD387" s="136">
        <v>0</v>
      </c>
      <c r="BE387" s="136">
        <v>0</v>
      </c>
      <c r="BF387" s="136">
        <v>0</v>
      </c>
      <c r="BG387" s="136">
        <v>0</v>
      </c>
      <c r="BH387" s="136">
        <v>0</v>
      </c>
      <c r="BI387" s="136">
        <v>0</v>
      </c>
      <c r="BJ387" s="136">
        <v>0</v>
      </c>
      <c r="BK387" s="136">
        <v>0</v>
      </c>
      <c r="BL387" s="136">
        <v>0</v>
      </c>
      <c r="BM387" s="136">
        <v>0</v>
      </c>
      <c r="BN387" s="136">
        <v>0</v>
      </c>
      <c r="BO387" s="136">
        <v>0</v>
      </c>
      <c r="BU387" s="136">
        <v>0</v>
      </c>
      <c r="BV387" s="136">
        <v>0</v>
      </c>
      <c r="BW387" s="136" t="e">
        <v>#REF!</v>
      </c>
    </row>
    <row r="388" spans="12:75" hidden="1" x14ac:dyDescent="0.3">
      <c r="L388" s="136">
        <v>0</v>
      </c>
      <c r="M388" s="136">
        <v>0</v>
      </c>
      <c r="N388" s="136">
        <v>0</v>
      </c>
      <c r="O388" s="136">
        <v>0</v>
      </c>
      <c r="P388" s="136">
        <v>0</v>
      </c>
      <c r="Q388" s="136">
        <v>0</v>
      </c>
      <c r="R388" s="136">
        <v>0</v>
      </c>
      <c r="S388" s="136">
        <v>0</v>
      </c>
      <c r="T388" s="136">
        <v>0</v>
      </c>
      <c r="U388" s="136">
        <v>0</v>
      </c>
      <c r="V388" s="136">
        <v>0</v>
      </c>
      <c r="W388" s="136">
        <v>0</v>
      </c>
      <c r="X388" s="136">
        <v>0</v>
      </c>
      <c r="Y388" s="136">
        <v>0</v>
      </c>
      <c r="Z388" s="136">
        <v>0</v>
      </c>
      <c r="AA388" s="136">
        <v>0</v>
      </c>
      <c r="AB388" s="136">
        <v>0</v>
      </c>
      <c r="AC388" s="136">
        <v>0</v>
      </c>
      <c r="AD388" s="136">
        <v>0</v>
      </c>
      <c r="AE388" s="136">
        <v>0</v>
      </c>
      <c r="AF388" s="136">
        <v>0</v>
      </c>
      <c r="AG388" s="136">
        <v>0</v>
      </c>
      <c r="AH388" s="136">
        <v>0</v>
      </c>
      <c r="AI388" s="136">
        <v>0</v>
      </c>
      <c r="AJ388" s="136">
        <v>0</v>
      </c>
      <c r="AK388" s="136">
        <v>0</v>
      </c>
      <c r="AL388" s="136">
        <v>0</v>
      </c>
      <c r="AM388" s="136">
        <v>0</v>
      </c>
      <c r="AN388" s="136">
        <v>0</v>
      </c>
      <c r="AO388" s="136">
        <v>0</v>
      </c>
      <c r="AP388" s="136">
        <v>0</v>
      </c>
      <c r="AQ388" s="136">
        <v>0</v>
      </c>
      <c r="AR388" s="136">
        <v>0</v>
      </c>
      <c r="AS388" s="136">
        <v>0</v>
      </c>
      <c r="AT388" s="136">
        <v>0</v>
      </c>
      <c r="AU388" s="136">
        <v>0</v>
      </c>
      <c r="AV388" s="136">
        <v>0</v>
      </c>
      <c r="AW388" s="136">
        <v>0</v>
      </c>
      <c r="AX388" s="136">
        <v>0</v>
      </c>
      <c r="AY388" s="136">
        <v>0</v>
      </c>
      <c r="AZ388" s="136">
        <v>0</v>
      </c>
      <c r="BA388" s="136">
        <v>0</v>
      </c>
      <c r="BB388" s="136">
        <v>0</v>
      </c>
      <c r="BC388" s="136">
        <v>0</v>
      </c>
      <c r="BD388" s="136">
        <v>0</v>
      </c>
      <c r="BE388" s="136">
        <v>0</v>
      </c>
      <c r="BF388" s="136">
        <v>0</v>
      </c>
      <c r="BG388" s="136">
        <v>0</v>
      </c>
      <c r="BH388" s="136">
        <v>0</v>
      </c>
      <c r="BI388" s="136">
        <v>0</v>
      </c>
      <c r="BJ388" s="136">
        <v>0</v>
      </c>
      <c r="BK388" s="136">
        <v>0</v>
      </c>
      <c r="BL388" s="136">
        <v>0</v>
      </c>
      <c r="BM388" s="136">
        <v>0</v>
      </c>
      <c r="BN388" s="136">
        <v>0</v>
      </c>
      <c r="BO388" s="136">
        <v>0</v>
      </c>
      <c r="BU388" s="136">
        <v>0</v>
      </c>
      <c r="BV388" s="136">
        <v>0</v>
      </c>
      <c r="BW388" s="136" t="e">
        <v>#REF!</v>
      </c>
    </row>
    <row r="389" spans="12:75" hidden="1" x14ac:dyDescent="0.3">
      <c r="L389" s="136">
        <v>0</v>
      </c>
      <c r="M389" s="136">
        <v>0</v>
      </c>
      <c r="N389" s="136">
        <v>0</v>
      </c>
      <c r="O389" s="136">
        <v>0</v>
      </c>
      <c r="P389" s="136">
        <v>0</v>
      </c>
      <c r="Q389" s="136">
        <v>0</v>
      </c>
      <c r="R389" s="136">
        <v>0</v>
      </c>
      <c r="S389" s="136">
        <v>0</v>
      </c>
      <c r="T389" s="136">
        <v>0</v>
      </c>
      <c r="U389" s="136">
        <v>0</v>
      </c>
      <c r="V389" s="136">
        <v>0</v>
      </c>
      <c r="W389" s="136">
        <v>0</v>
      </c>
      <c r="X389" s="136">
        <v>0</v>
      </c>
      <c r="Y389" s="136">
        <v>0</v>
      </c>
      <c r="Z389" s="136">
        <v>0</v>
      </c>
      <c r="AA389" s="136">
        <v>0</v>
      </c>
      <c r="AB389" s="136">
        <v>0</v>
      </c>
      <c r="AC389" s="136">
        <v>0</v>
      </c>
      <c r="AD389" s="136">
        <v>0</v>
      </c>
      <c r="AE389" s="136">
        <v>0</v>
      </c>
      <c r="AF389" s="136">
        <v>0</v>
      </c>
      <c r="AG389" s="136">
        <v>0</v>
      </c>
      <c r="AH389" s="136">
        <v>0</v>
      </c>
      <c r="AI389" s="136">
        <v>0</v>
      </c>
      <c r="AJ389" s="136">
        <v>0</v>
      </c>
      <c r="AK389" s="136">
        <v>0</v>
      </c>
      <c r="AL389" s="136">
        <v>0</v>
      </c>
      <c r="AM389" s="136">
        <v>0</v>
      </c>
      <c r="AN389" s="136">
        <v>0</v>
      </c>
      <c r="AO389" s="136">
        <v>0</v>
      </c>
      <c r="AP389" s="136">
        <v>0</v>
      </c>
      <c r="AQ389" s="136">
        <v>0</v>
      </c>
      <c r="AR389" s="136">
        <v>0</v>
      </c>
      <c r="AS389" s="136">
        <v>0</v>
      </c>
      <c r="AT389" s="136">
        <v>0</v>
      </c>
      <c r="AU389" s="136">
        <v>0</v>
      </c>
      <c r="AV389" s="136">
        <v>0</v>
      </c>
      <c r="AW389" s="136">
        <v>0</v>
      </c>
      <c r="AX389" s="136">
        <v>0</v>
      </c>
      <c r="AY389" s="136">
        <v>0</v>
      </c>
      <c r="AZ389" s="136">
        <v>0</v>
      </c>
      <c r="BA389" s="136">
        <v>0</v>
      </c>
      <c r="BB389" s="136">
        <v>0</v>
      </c>
      <c r="BC389" s="136">
        <v>0</v>
      </c>
      <c r="BD389" s="136">
        <v>0</v>
      </c>
      <c r="BE389" s="136">
        <v>0</v>
      </c>
      <c r="BF389" s="136">
        <v>0</v>
      </c>
      <c r="BG389" s="136">
        <v>0</v>
      </c>
      <c r="BH389" s="136">
        <v>0</v>
      </c>
      <c r="BI389" s="136">
        <v>0</v>
      </c>
      <c r="BJ389" s="136">
        <v>0</v>
      </c>
      <c r="BK389" s="136">
        <v>0</v>
      </c>
      <c r="BL389" s="136">
        <v>0</v>
      </c>
      <c r="BM389" s="136">
        <v>0</v>
      </c>
      <c r="BN389" s="136">
        <v>0</v>
      </c>
      <c r="BO389" s="136">
        <v>0</v>
      </c>
      <c r="BU389" s="136">
        <v>0</v>
      </c>
      <c r="BV389" s="136">
        <v>0</v>
      </c>
      <c r="BW389" s="136" t="e">
        <v>#REF!</v>
      </c>
    </row>
    <row r="390" spans="12:75" hidden="1" x14ac:dyDescent="0.3">
      <c r="L390" s="136">
        <v>0</v>
      </c>
      <c r="M390" s="136">
        <v>0</v>
      </c>
      <c r="N390" s="136">
        <v>0</v>
      </c>
      <c r="O390" s="136">
        <v>0</v>
      </c>
      <c r="P390" s="136">
        <v>0</v>
      </c>
      <c r="Q390" s="136">
        <v>0</v>
      </c>
      <c r="R390" s="136">
        <v>0</v>
      </c>
      <c r="S390" s="136">
        <v>0</v>
      </c>
      <c r="T390" s="136">
        <v>0</v>
      </c>
      <c r="U390" s="136">
        <v>0</v>
      </c>
      <c r="V390" s="136">
        <v>0</v>
      </c>
      <c r="W390" s="136">
        <v>0</v>
      </c>
      <c r="X390" s="136">
        <v>0</v>
      </c>
      <c r="Y390" s="136">
        <v>0</v>
      </c>
      <c r="Z390" s="136">
        <v>0</v>
      </c>
      <c r="AA390" s="136">
        <v>0</v>
      </c>
      <c r="AB390" s="136">
        <v>0</v>
      </c>
      <c r="AC390" s="136">
        <v>0</v>
      </c>
      <c r="AD390" s="136">
        <v>0</v>
      </c>
      <c r="AE390" s="136">
        <v>0</v>
      </c>
      <c r="AF390" s="136">
        <v>0</v>
      </c>
      <c r="AG390" s="136">
        <v>0</v>
      </c>
      <c r="AH390" s="136">
        <v>0</v>
      </c>
      <c r="AI390" s="136">
        <v>0</v>
      </c>
      <c r="AJ390" s="136">
        <v>0</v>
      </c>
      <c r="AK390" s="136">
        <v>0</v>
      </c>
      <c r="AL390" s="136">
        <v>0</v>
      </c>
      <c r="AM390" s="136">
        <v>0</v>
      </c>
      <c r="AN390" s="136">
        <v>0</v>
      </c>
      <c r="AO390" s="136">
        <v>0</v>
      </c>
      <c r="AP390" s="136">
        <v>0</v>
      </c>
      <c r="AQ390" s="136">
        <v>0</v>
      </c>
      <c r="AR390" s="136">
        <v>0</v>
      </c>
      <c r="AS390" s="136">
        <v>0</v>
      </c>
      <c r="AT390" s="136">
        <v>0</v>
      </c>
      <c r="AU390" s="136">
        <v>0</v>
      </c>
      <c r="AV390" s="136">
        <v>0</v>
      </c>
      <c r="AW390" s="136">
        <v>0</v>
      </c>
      <c r="AX390" s="136">
        <v>0</v>
      </c>
      <c r="AY390" s="136">
        <v>0</v>
      </c>
      <c r="AZ390" s="136">
        <v>0</v>
      </c>
      <c r="BA390" s="136">
        <v>0</v>
      </c>
      <c r="BB390" s="136">
        <v>0</v>
      </c>
      <c r="BC390" s="136">
        <v>0</v>
      </c>
      <c r="BD390" s="136">
        <v>0</v>
      </c>
      <c r="BE390" s="136">
        <v>0</v>
      </c>
      <c r="BF390" s="136">
        <v>0</v>
      </c>
      <c r="BG390" s="136">
        <v>0</v>
      </c>
      <c r="BH390" s="136">
        <v>0</v>
      </c>
      <c r="BI390" s="136">
        <v>0</v>
      </c>
      <c r="BJ390" s="136">
        <v>0</v>
      </c>
      <c r="BK390" s="136">
        <v>0</v>
      </c>
      <c r="BL390" s="136">
        <v>0</v>
      </c>
      <c r="BM390" s="136">
        <v>0</v>
      </c>
      <c r="BN390" s="136">
        <v>0</v>
      </c>
      <c r="BO390" s="136">
        <v>0</v>
      </c>
      <c r="BU390" s="136">
        <v>0</v>
      </c>
      <c r="BV390" s="136">
        <v>0</v>
      </c>
      <c r="BW390" s="136" t="e">
        <v>#REF!</v>
      </c>
    </row>
    <row r="391" spans="12:75" hidden="1" x14ac:dyDescent="0.3">
      <c r="L391" s="136">
        <v>0</v>
      </c>
      <c r="M391" s="136">
        <v>0</v>
      </c>
      <c r="N391" s="136">
        <v>0</v>
      </c>
      <c r="O391" s="136">
        <v>0</v>
      </c>
      <c r="P391" s="136">
        <v>0</v>
      </c>
      <c r="Q391" s="136">
        <v>0</v>
      </c>
      <c r="R391" s="136">
        <v>0</v>
      </c>
      <c r="S391" s="136">
        <v>0</v>
      </c>
      <c r="T391" s="136">
        <v>0</v>
      </c>
      <c r="U391" s="136">
        <v>0</v>
      </c>
      <c r="V391" s="136">
        <v>0</v>
      </c>
      <c r="W391" s="136">
        <v>0</v>
      </c>
      <c r="X391" s="136">
        <v>0</v>
      </c>
      <c r="Y391" s="136">
        <v>0</v>
      </c>
      <c r="Z391" s="136">
        <v>0</v>
      </c>
      <c r="AA391" s="136">
        <v>0</v>
      </c>
      <c r="AB391" s="136">
        <v>0</v>
      </c>
      <c r="AC391" s="136">
        <v>0</v>
      </c>
      <c r="AD391" s="136">
        <v>0</v>
      </c>
      <c r="AE391" s="136">
        <v>0</v>
      </c>
      <c r="AF391" s="136">
        <v>0</v>
      </c>
      <c r="AG391" s="136">
        <v>0</v>
      </c>
      <c r="AH391" s="136">
        <v>0</v>
      </c>
      <c r="AI391" s="136">
        <v>0</v>
      </c>
      <c r="AJ391" s="136">
        <v>0</v>
      </c>
      <c r="AK391" s="136">
        <v>0</v>
      </c>
      <c r="AL391" s="136">
        <v>0</v>
      </c>
      <c r="AM391" s="136">
        <v>0</v>
      </c>
      <c r="AN391" s="136">
        <v>0</v>
      </c>
      <c r="AO391" s="136">
        <v>0</v>
      </c>
      <c r="AP391" s="136">
        <v>0</v>
      </c>
      <c r="AQ391" s="136">
        <v>0</v>
      </c>
      <c r="AR391" s="136">
        <v>0</v>
      </c>
      <c r="AS391" s="136">
        <v>0</v>
      </c>
      <c r="AT391" s="136">
        <v>0</v>
      </c>
      <c r="AU391" s="136">
        <v>0</v>
      </c>
      <c r="AV391" s="136">
        <v>0</v>
      </c>
      <c r="AW391" s="136">
        <v>0</v>
      </c>
      <c r="AX391" s="136">
        <v>0</v>
      </c>
      <c r="AY391" s="136">
        <v>0</v>
      </c>
      <c r="AZ391" s="136">
        <v>0</v>
      </c>
      <c r="BA391" s="136">
        <v>0</v>
      </c>
      <c r="BB391" s="136">
        <v>0</v>
      </c>
      <c r="BC391" s="136">
        <v>0</v>
      </c>
      <c r="BD391" s="136">
        <v>0</v>
      </c>
      <c r="BE391" s="136">
        <v>0</v>
      </c>
      <c r="BF391" s="136">
        <v>0</v>
      </c>
      <c r="BG391" s="136">
        <v>0</v>
      </c>
      <c r="BH391" s="136">
        <v>0</v>
      </c>
      <c r="BI391" s="136">
        <v>0</v>
      </c>
      <c r="BJ391" s="136">
        <v>0</v>
      </c>
      <c r="BK391" s="136">
        <v>0</v>
      </c>
      <c r="BL391" s="136">
        <v>0</v>
      </c>
      <c r="BM391" s="136">
        <v>0</v>
      </c>
      <c r="BN391" s="136">
        <v>0</v>
      </c>
      <c r="BO391" s="136">
        <v>0</v>
      </c>
      <c r="BU391" s="136">
        <v>0</v>
      </c>
      <c r="BV391" s="136">
        <v>0</v>
      </c>
      <c r="BW391" s="136" t="e">
        <v>#REF!</v>
      </c>
    </row>
    <row r="392" spans="12:75" hidden="1" x14ac:dyDescent="0.3">
      <c r="L392" s="136">
        <v>0</v>
      </c>
      <c r="M392" s="136">
        <v>0</v>
      </c>
      <c r="N392" s="136">
        <v>0</v>
      </c>
      <c r="O392" s="136">
        <v>0</v>
      </c>
      <c r="P392" s="136">
        <v>0</v>
      </c>
      <c r="Q392" s="136">
        <v>0</v>
      </c>
      <c r="R392" s="136">
        <v>0</v>
      </c>
      <c r="S392" s="136">
        <v>0</v>
      </c>
      <c r="T392" s="136">
        <v>0</v>
      </c>
      <c r="U392" s="136">
        <v>0</v>
      </c>
      <c r="V392" s="136">
        <v>0</v>
      </c>
      <c r="W392" s="136">
        <v>0</v>
      </c>
      <c r="X392" s="136">
        <v>0</v>
      </c>
      <c r="Y392" s="136">
        <v>0</v>
      </c>
      <c r="Z392" s="136">
        <v>0</v>
      </c>
      <c r="AA392" s="136">
        <v>0</v>
      </c>
      <c r="AB392" s="136">
        <v>0</v>
      </c>
      <c r="AC392" s="136">
        <v>0</v>
      </c>
      <c r="AD392" s="136">
        <v>0</v>
      </c>
      <c r="AE392" s="136">
        <v>0</v>
      </c>
      <c r="AF392" s="136">
        <v>0</v>
      </c>
      <c r="AG392" s="136">
        <v>0</v>
      </c>
      <c r="AH392" s="136">
        <v>0</v>
      </c>
      <c r="AI392" s="136">
        <v>0</v>
      </c>
      <c r="AJ392" s="136">
        <v>0</v>
      </c>
      <c r="AK392" s="136">
        <v>0</v>
      </c>
      <c r="AL392" s="136">
        <v>0</v>
      </c>
      <c r="AM392" s="136">
        <v>0</v>
      </c>
      <c r="AN392" s="136">
        <v>0</v>
      </c>
      <c r="AO392" s="136">
        <v>0</v>
      </c>
      <c r="AP392" s="136">
        <v>0</v>
      </c>
      <c r="AQ392" s="136">
        <v>0</v>
      </c>
      <c r="AR392" s="136">
        <v>0</v>
      </c>
      <c r="AS392" s="136">
        <v>0</v>
      </c>
      <c r="AT392" s="136">
        <v>0</v>
      </c>
      <c r="AU392" s="136">
        <v>0</v>
      </c>
      <c r="AV392" s="136">
        <v>0</v>
      </c>
      <c r="AW392" s="136">
        <v>0</v>
      </c>
      <c r="AX392" s="136">
        <v>0</v>
      </c>
      <c r="AY392" s="136">
        <v>0</v>
      </c>
      <c r="AZ392" s="136">
        <v>0</v>
      </c>
      <c r="BA392" s="136">
        <v>0</v>
      </c>
      <c r="BB392" s="136">
        <v>0</v>
      </c>
      <c r="BC392" s="136">
        <v>0</v>
      </c>
      <c r="BD392" s="136">
        <v>0</v>
      </c>
      <c r="BE392" s="136">
        <v>0</v>
      </c>
      <c r="BF392" s="136">
        <v>0</v>
      </c>
      <c r="BG392" s="136">
        <v>0</v>
      </c>
      <c r="BH392" s="136">
        <v>0</v>
      </c>
      <c r="BI392" s="136">
        <v>0</v>
      </c>
      <c r="BJ392" s="136">
        <v>0</v>
      </c>
      <c r="BK392" s="136">
        <v>0</v>
      </c>
      <c r="BL392" s="136">
        <v>0</v>
      </c>
      <c r="BM392" s="136">
        <v>0</v>
      </c>
      <c r="BN392" s="136">
        <v>0</v>
      </c>
      <c r="BO392" s="136">
        <v>0</v>
      </c>
      <c r="BU392" s="136">
        <v>0</v>
      </c>
      <c r="BV392" s="136">
        <v>0</v>
      </c>
      <c r="BW392" s="136" t="e">
        <v>#REF!</v>
      </c>
    </row>
    <row r="393" spans="12:75" hidden="1" x14ac:dyDescent="0.3">
      <c r="L393" s="136">
        <v>0</v>
      </c>
      <c r="M393" s="136">
        <v>0</v>
      </c>
      <c r="N393" s="136">
        <v>0</v>
      </c>
      <c r="O393" s="136">
        <v>0</v>
      </c>
      <c r="P393" s="136">
        <v>0</v>
      </c>
      <c r="Q393" s="136">
        <v>0</v>
      </c>
      <c r="R393" s="136">
        <v>0</v>
      </c>
      <c r="S393" s="136">
        <v>0</v>
      </c>
      <c r="T393" s="136">
        <v>0</v>
      </c>
      <c r="U393" s="136">
        <v>0</v>
      </c>
      <c r="V393" s="136">
        <v>0</v>
      </c>
      <c r="W393" s="136">
        <v>0</v>
      </c>
      <c r="X393" s="136">
        <v>0</v>
      </c>
      <c r="Y393" s="136">
        <v>0</v>
      </c>
      <c r="Z393" s="136">
        <v>0</v>
      </c>
      <c r="AA393" s="136">
        <v>0</v>
      </c>
      <c r="AB393" s="136">
        <v>0</v>
      </c>
      <c r="AC393" s="136">
        <v>0</v>
      </c>
      <c r="AD393" s="136">
        <v>0</v>
      </c>
      <c r="AE393" s="136">
        <v>0</v>
      </c>
      <c r="AF393" s="136">
        <v>0</v>
      </c>
      <c r="AG393" s="136">
        <v>0</v>
      </c>
      <c r="AH393" s="136">
        <v>0</v>
      </c>
      <c r="AI393" s="136">
        <v>0</v>
      </c>
      <c r="AJ393" s="136">
        <v>0</v>
      </c>
      <c r="AK393" s="136">
        <v>0</v>
      </c>
      <c r="AL393" s="136">
        <v>0</v>
      </c>
      <c r="AM393" s="136">
        <v>0</v>
      </c>
      <c r="AN393" s="136">
        <v>0</v>
      </c>
      <c r="AO393" s="136">
        <v>0</v>
      </c>
      <c r="AP393" s="136">
        <v>0</v>
      </c>
      <c r="AQ393" s="136">
        <v>0</v>
      </c>
      <c r="AR393" s="136">
        <v>0</v>
      </c>
      <c r="AS393" s="136">
        <v>0</v>
      </c>
      <c r="AT393" s="136">
        <v>0</v>
      </c>
      <c r="AU393" s="136">
        <v>0</v>
      </c>
      <c r="AV393" s="136">
        <v>0</v>
      </c>
      <c r="AW393" s="136">
        <v>0</v>
      </c>
      <c r="AX393" s="136">
        <v>0</v>
      </c>
      <c r="AY393" s="136">
        <v>0</v>
      </c>
      <c r="AZ393" s="136">
        <v>0</v>
      </c>
      <c r="BA393" s="136">
        <v>0</v>
      </c>
      <c r="BB393" s="136">
        <v>0</v>
      </c>
      <c r="BC393" s="136">
        <v>0</v>
      </c>
      <c r="BD393" s="136">
        <v>0</v>
      </c>
      <c r="BE393" s="136">
        <v>0</v>
      </c>
      <c r="BF393" s="136">
        <v>0</v>
      </c>
      <c r="BG393" s="136">
        <v>0</v>
      </c>
      <c r="BH393" s="136">
        <v>0</v>
      </c>
      <c r="BI393" s="136">
        <v>0</v>
      </c>
      <c r="BJ393" s="136">
        <v>0</v>
      </c>
      <c r="BK393" s="136">
        <v>0</v>
      </c>
      <c r="BL393" s="136">
        <v>0</v>
      </c>
      <c r="BM393" s="136">
        <v>0</v>
      </c>
      <c r="BN393" s="136">
        <v>0</v>
      </c>
      <c r="BO393" s="136">
        <v>0</v>
      </c>
      <c r="BU393" s="136">
        <v>0</v>
      </c>
      <c r="BV393" s="136">
        <v>0</v>
      </c>
      <c r="BW393" s="136" t="e">
        <v>#REF!</v>
      </c>
    </row>
    <row r="394" spans="12:75" hidden="1" x14ac:dyDescent="0.3">
      <c r="L394" s="136">
        <v>0</v>
      </c>
      <c r="M394" s="136">
        <v>0</v>
      </c>
      <c r="N394" s="136">
        <v>0</v>
      </c>
      <c r="O394" s="136">
        <v>0</v>
      </c>
      <c r="P394" s="136">
        <v>0</v>
      </c>
      <c r="Q394" s="136">
        <v>0</v>
      </c>
      <c r="R394" s="136">
        <v>0</v>
      </c>
      <c r="S394" s="136">
        <v>0</v>
      </c>
      <c r="T394" s="136">
        <v>0</v>
      </c>
      <c r="U394" s="136">
        <v>0</v>
      </c>
      <c r="V394" s="136">
        <v>0</v>
      </c>
      <c r="W394" s="136">
        <v>0</v>
      </c>
      <c r="X394" s="136">
        <v>0</v>
      </c>
      <c r="Y394" s="136">
        <v>0</v>
      </c>
      <c r="Z394" s="136">
        <v>0</v>
      </c>
      <c r="AA394" s="136">
        <v>0</v>
      </c>
      <c r="AB394" s="136">
        <v>0</v>
      </c>
      <c r="AC394" s="136">
        <v>0</v>
      </c>
      <c r="AD394" s="136">
        <v>0</v>
      </c>
      <c r="AE394" s="136">
        <v>0</v>
      </c>
      <c r="AF394" s="136">
        <v>0</v>
      </c>
      <c r="AG394" s="136">
        <v>0</v>
      </c>
      <c r="AH394" s="136">
        <v>0</v>
      </c>
      <c r="AI394" s="136">
        <v>0</v>
      </c>
      <c r="AJ394" s="136">
        <v>0</v>
      </c>
      <c r="AK394" s="136">
        <v>0</v>
      </c>
      <c r="AL394" s="136">
        <v>0</v>
      </c>
      <c r="AM394" s="136">
        <v>0</v>
      </c>
      <c r="AN394" s="136">
        <v>0</v>
      </c>
      <c r="AO394" s="136">
        <v>0</v>
      </c>
      <c r="AP394" s="136">
        <v>0</v>
      </c>
      <c r="AQ394" s="136">
        <v>0</v>
      </c>
      <c r="AR394" s="136">
        <v>0</v>
      </c>
      <c r="AS394" s="136">
        <v>0</v>
      </c>
      <c r="AT394" s="136">
        <v>0</v>
      </c>
      <c r="AU394" s="136">
        <v>0</v>
      </c>
      <c r="AV394" s="136">
        <v>0</v>
      </c>
      <c r="AW394" s="136">
        <v>0</v>
      </c>
      <c r="AX394" s="136">
        <v>0</v>
      </c>
      <c r="AY394" s="136">
        <v>0</v>
      </c>
      <c r="AZ394" s="136">
        <v>0</v>
      </c>
      <c r="BA394" s="136">
        <v>0</v>
      </c>
      <c r="BB394" s="136">
        <v>0</v>
      </c>
      <c r="BC394" s="136">
        <v>0</v>
      </c>
      <c r="BD394" s="136">
        <v>0</v>
      </c>
      <c r="BE394" s="136">
        <v>0</v>
      </c>
      <c r="BF394" s="136">
        <v>0</v>
      </c>
      <c r="BG394" s="136">
        <v>0</v>
      </c>
      <c r="BH394" s="136">
        <v>0</v>
      </c>
      <c r="BI394" s="136">
        <v>0</v>
      </c>
      <c r="BJ394" s="136">
        <v>0</v>
      </c>
      <c r="BK394" s="136">
        <v>0</v>
      </c>
      <c r="BL394" s="136">
        <v>0</v>
      </c>
      <c r="BM394" s="136">
        <v>0</v>
      </c>
      <c r="BN394" s="136">
        <v>0</v>
      </c>
      <c r="BO394" s="136">
        <v>0</v>
      </c>
      <c r="BU394" s="136">
        <v>0</v>
      </c>
      <c r="BV394" s="136">
        <v>0</v>
      </c>
      <c r="BW394" s="136" t="e">
        <v>#REF!</v>
      </c>
    </row>
    <row r="395" spans="12:75" hidden="1" x14ac:dyDescent="0.3">
      <c r="L395" s="136">
        <v>0</v>
      </c>
      <c r="M395" s="136">
        <v>0</v>
      </c>
      <c r="N395" s="136">
        <v>0</v>
      </c>
      <c r="O395" s="136">
        <v>0</v>
      </c>
      <c r="P395" s="136">
        <v>0</v>
      </c>
      <c r="Q395" s="136">
        <v>0</v>
      </c>
      <c r="R395" s="136">
        <v>0</v>
      </c>
      <c r="S395" s="136">
        <v>0</v>
      </c>
      <c r="T395" s="136">
        <v>0</v>
      </c>
      <c r="U395" s="136">
        <v>0</v>
      </c>
      <c r="V395" s="136">
        <v>0</v>
      </c>
      <c r="W395" s="136">
        <v>0</v>
      </c>
      <c r="X395" s="136">
        <v>0</v>
      </c>
      <c r="Y395" s="136">
        <v>0</v>
      </c>
      <c r="Z395" s="136">
        <v>0</v>
      </c>
      <c r="AA395" s="136">
        <v>0</v>
      </c>
      <c r="AB395" s="136">
        <v>0</v>
      </c>
      <c r="AC395" s="136">
        <v>0</v>
      </c>
      <c r="AD395" s="136">
        <v>0</v>
      </c>
      <c r="AE395" s="136">
        <v>0</v>
      </c>
      <c r="AF395" s="136">
        <v>0</v>
      </c>
      <c r="AG395" s="136">
        <v>0</v>
      </c>
      <c r="AH395" s="136">
        <v>0</v>
      </c>
      <c r="AI395" s="136">
        <v>0</v>
      </c>
      <c r="AJ395" s="136">
        <v>0</v>
      </c>
      <c r="AK395" s="136">
        <v>0</v>
      </c>
      <c r="AL395" s="136">
        <v>0</v>
      </c>
      <c r="AM395" s="136">
        <v>0</v>
      </c>
      <c r="AN395" s="136">
        <v>0</v>
      </c>
      <c r="AO395" s="136">
        <v>0</v>
      </c>
      <c r="AP395" s="136">
        <v>0</v>
      </c>
      <c r="AQ395" s="136">
        <v>0</v>
      </c>
      <c r="AR395" s="136">
        <v>0</v>
      </c>
      <c r="AS395" s="136">
        <v>0</v>
      </c>
      <c r="AT395" s="136">
        <v>0</v>
      </c>
      <c r="AU395" s="136">
        <v>0</v>
      </c>
      <c r="AV395" s="136">
        <v>0</v>
      </c>
      <c r="AW395" s="136">
        <v>0</v>
      </c>
      <c r="AX395" s="136">
        <v>0</v>
      </c>
      <c r="AY395" s="136">
        <v>0</v>
      </c>
      <c r="AZ395" s="136">
        <v>0</v>
      </c>
      <c r="BA395" s="136">
        <v>0</v>
      </c>
      <c r="BB395" s="136">
        <v>0</v>
      </c>
      <c r="BC395" s="136">
        <v>0</v>
      </c>
      <c r="BD395" s="136">
        <v>0</v>
      </c>
      <c r="BE395" s="136">
        <v>0</v>
      </c>
      <c r="BF395" s="136">
        <v>0</v>
      </c>
      <c r="BG395" s="136">
        <v>0</v>
      </c>
      <c r="BH395" s="136">
        <v>0</v>
      </c>
      <c r="BI395" s="136">
        <v>0</v>
      </c>
      <c r="BJ395" s="136">
        <v>0</v>
      </c>
      <c r="BK395" s="136">
        <v>0</v>
      </c>
      <c r="BL395" s="136">
        <v>0</v>
      </c>
      <c r="BM395" s="136">
        <v>0</v>
      </c>
      <c r="BN395" s="136">
        <v>0</v>
      </c>
      <c r="BO395" s="136">
        <v>0</v>
      </c>
      <c r="BU395" s="136">
        <v>0</v>
      </c>
      <c r="BV395" s="136">
        <v>0</v>
      </c>
      <c r="BW395" s="136" t="e">
        <v>#REF!</v>
      </c>
    </row>
    <row r="396" spans="12:75" hidden="1" x14ac:dyDescent="0.3">
      <c r="L396" s="136">
        <v>0</v>
      </c>
      <c r="M396" s="136">
        <v>0</v>
      </c>
      <c r="N396" s="136">
        <v>0</v>
      </c>
      <c r="O396" s="136">
        <v>0</v>
      </c>
      <c r="P396" s="136">
        <v>0</v>
      </c>
      <c r="Q396" s="136">
        <v>0</v>
      </c>
      <c r="R396" s="136">
        <v>0</v>
      </c>
      <c r="S396" s="136">
        <v>0</v>
      </c>
      <c r="T396" s="136">
        <v>0</v>
      </c>
      <c r="U396" s="136">
        <v>0</v>
      </c>
      <c r="V396" s="136">
        <v>0</v>
      </c>
      <c r="W396" s="136">
        <v>0</v>
      </c>
      <c r="X396" s="136">
        <v>0</v>
      </c>
      <c r="Y396" s="136">
        <v>0</v>
      </c>
      <c r="Z396" s="136">
        <v>0</v>
      </c>
      <c r="AA396" s="136">
        <v>0</v>
      </c>
      <c r="AB396" s="136">
        <v>0</v>
      </c>
      <c r="AC396" s="136">
        <v>0</v>
      </c>
      <c r="AD396" s="136">
        <v>0</v>
      </c>
      <c r="AE396" s="136">
        <v>0</v>
      </c>
      <c r="AF396" s="136">
        <v>0</v>
      </c>
      <c r="AG396" s="136">
        <v>0</v>
      </c>
      <c r="AH396" s="136">
        <v>0</v>
      </c>
      <c r="AI396" s="136">
        <v>0</v>
      </c>
      <c r="AJ396" s="136">
        <v>0</v>
      </c>
      <c r="AK396" s="136">
        <v>0</v>
      </c>
      <c r="AL396" s="136">
        <v>0</v>
      </c>
      <c r="AM396" s="136">
        <v>0</v>
      </c>
      <c r="AN396" s="136">
        <v>0</v>
      </c>
      <c r="AO396" s="136">
        <v>0</v>
      </c>
      <c r="AP396" s="136">
        <v>0</v>
      </c>
      <c r="AQ396" s="136">
        <v>0</v>
      </c>
      <c r="AR396" s="136">
        <v>0</v>
      </c>
      <c r="AS396" s="136">
        <v>0</v>
      </c>
      <c r="AT396" s="136">
        <v>0</v>
      </c>
      <c r="AU396" s="136">
        <v>0</v>
      </c>
      <c r="AV396" s="136">
        <v>0</v>
      </c>
      <c r="AW396" s="136">
        <v>0</v>
      </c>
      <c r="AX396" s="136">
        <v>0</v>
      </c>
      <c r="AY396" s="136">
        <v>0</v>
      </c>
      <c r="AZ396" s="136">
        <v>0</v>
      </c>
      <c r="BA396" s="136">
        <v>0</v>
      </c>
      <c r="BB396" s="136">
        <v>0</v>
      </c>
      <c r="BC396" s="136">
        <v>0</v>
      </c>
      <c r="BD396" s="136">
        <v>0</v>
      </c>
      <c r="BE396" s="136">
        <v>0</v>
      </c>
      <c r="BF396" s="136">
        <v>0</v>
      </c>
      <c r="BG396" s="136">
        <v>0</v>
      </c>
      <c r="BH396" s="136">
        <v>0</v>
      </c>
      <c r="BI396" s="136">
        <v>0</v>
      </c>
      <c r="BJ396" s="136">
        <v>0</v>
      </c>
      <c r="BK396" s="136">
        <v>0</v>
      </c>
      <c r="BL396" s="136">
        <v>0</v>
      </c>
      <c r="BM396" s="136">
        <v>0</v>
      </c>
      <c r="BN396" s="136">
        <v>0</v>
      </c>
      <c r="BO396" s="136">
        <v>0</v>
      </c>
      <c r="BU396" s="136">
        <v>0</v>
      </c>
      <c r="BV396" s="136">
        <v>0</v>
      </c>
      <c r="BW396" s="136" t="e">
        <v>#REF!</v>
      </c>
    </row>
    <row r="397" spans="12:75" hidden="1" x14ac:dyDescent="0.3">
      <c r="L397" s="136">
        <v>0</v>
      </c>
      <c r="M397" s="136">
        <v>0</v>
      </c>
      <c r="N397" s="136">
        <v>0</v>
      </c>
      <c r="O397" s="136">
        <v>0</v>
      </c>
      <c r="P397" s="136">
        <v>0</v>
      </c>
      <c r="Q397" s="136">
        <v>0</v>
      </c>
      <c r="R397" s="136">
        <v>0</v>
      </c>
      <c r="S397" s="136">
        <v>0</v>
      </c>
      <c r="T397" s="136">
        <v>0</v>
      </c>
      <c r="U397" s="136">
        <v>0</v>
      </c>
      <c r="V397" s="136">
        <v>0</v>
      </c>
      <c r="W397" s="136">
        <v>0</v>
      </c>
      <c r="X397" s="136">
        <v>0</v>
      </c>
      <c r="Y397" s="136">
        <v>0</v>
      </c>
      <c r="Z397" s="136">
        <v>0</v>
      </c>
      <c r="AA397" s="136">
        <v>0</v>
      </c>
      <c r="AB397" s="136">
        <v>0</v>
      </c>
      <c r="AC397" s="136">
        <v>0</v>
      </c>
      <c r="AD397" s="136">
        <v>0</v>
      </c>
      <c r="AE397" s="136">
        <v>0</v>
      </c>
      <c r="AF397" s="136">
        <v>0</v>
      </c>
      <c r="AG397" s="136">
        <v>0</v>
      </c>
      <c r="AH397" s="136">
        <v>0</v>
      </c>
      <c r="AI397" s="136">
        <v>0</v>
      </c>
      <c r="AJ397" s="136">
        <v>0</v>
      </c>
      <c r="AK397" s="136">
        <v>0</v>
      </c>
      <c r="AL397" s="136">
        <v>0</v>
      </c>
      <c r="AM397" s="136">
        <v>0</v>
      </c>
      <c r="AN397" s="136">
        <v>0</v>
      </c>
      <c r="AO397" s="136">
        <v>0</v>
      </c>
      <c r="AP397" s="136">
        <v>0</v>
      </c>
      <c r="AQ397" s="136">
        <v>0</v>
      </c>
      <c r="AR397" s="136">
        <v>0</v>
      </c>
      <c r="AS397" s="136">
        <v>0</v>
      </c>
      <c r="AT397" s="136">
        <v>0</v>
      </c>
      <c r="AU397" s="136">
        <v>0</v>
      </c>
      <c r="AV397" s="136">
        <v>0</v>
      </c>
      <c r="AW397" s="136">
        <v>0</v>
      </c>
      <c r="AX397" s="136">
        <v>0</v>
      </c>
      <c r="AY397" s="136">
        <v>0</v>
      </c>
      <c r="AZ397" s="136">
        <v>0</v>
      </c>
      <c r="BA397" s="136">
        <v>0</v>
      </c>
      <c r="BB397" s="136">
        <v>0</v>
      </c>
      <c r="BC397" s="136">
        <v>0</v>
      </c>
      <c r="BD397" s="136">
        <v>0</v>
      </c>
      <c r="BE397" s="136">
        <v>0</v>
      </c>
      <c r="BF397" s="136">
        <v>0</v>
      </c>
      <c r="BG397" s="136">
        <v>0</v>
      </c>
      <c r="BH397" s="136">
        <v>0</v>
      </c>
      <c r="BI397" s="136">
        <v>0</v>
      </c>
      <c r="BJ397" s="136">
        <v>0</v>
      </c>
      <c r="BK397" s="136">
        <v>0</v>
      </c>
      <c r="BL397" s="136">
        <v>0</v>
      </c>
      <c r="BM397" s="136">
        <v>0</v>
      </c>
      <c r="BN397" s="136">
        <v>0</v>
      </c>
      <c r="BO397" s="136">
        <v>0</v>
      </c>
      <c r="BU397" s="136">
        <v>0</v>
      </c>
      <c r="BV397" s="136">
        <v>0</v>
      </c>
      <c r="BW397" s="136" t="e">
        <v>#REF!</v>
      </c>
    </row>
    <row r="398" spans="12:75" hidden="1" x14ac:dyDescent="0.3">
      <c r="L398" s="136">
        <v>0</v>
      </c>
      <c r="M398" s="136">
        <v>0</v>
      </c>
      <c r="N398" s="136">
        <v>0</v>
      </c>
      <c r="O398" s="136">
        <v>0</v>
      </c>
      <c r="P398" s="136">
        <v>0</v>
      </c>
      <c r="Q398" s="136">
        <v>0</v>
      </c>
      <c r="R398" s="136">
        <v>0</v>
      </c>
      <c r="S398" s="136">
        <v>0</v>
      </c>
      <c r="T398" s="136">
        <v>0</v>
      </c>
      <c r="U398" s="136">
        <v>0</v>
      </c>
      <c r="V398" s="136">
        <v>0</v>
      </c>
      <c r="W398" s="136">
        <v>0</v>
      </c>
      <c r="X398" s="136">
        <v>0</v>
      </c>
      <c r="Y398" s="136">
        <v>0</v>
      </c>
      <c r="Z398" s="136">
        <v>0</v>
      </c>
      <c r="AA398" s="136">
        <v>0</v>
      </c>
      <c r="AB398" s="136">
        <v>0</v>
      </c>
      <c r="AC398" s="136">
        <v>0</v>
      </c>
      <c r="AD398" s="136">
        <v>0</v>
      </c>
      <c r="AE398" s="136">
        <v>0</v>
      </c>
      <c r="AF398" s="136">
        <v>0</v>
      </c>
      <c r="AG398" s="136">
        <v>0</v>
      </c>
      <c r="AH398" s="136">
        <v>0</v>
      </c>
      <c r="AI398" s="136">
        <v>0</v>
      </c>
      <c r="AJ398" s="136">
        <v>0</v>
      </c>
      <c r="AK398" s="136">
        <v>0</v>
      </c>
      <c r="AL398" s="136">
        <v>0</v>
      </c>
      <c r="AM398" s="136">
        <v>0</v>
      </c>
      <c r="AN398" s="136">
        <v>0</v>
      </c>
      <c r="AO398" s="136">
        <v>0</v>
      </c>
      <c r="AP398" s="136">
        <v>0</v>
      </c>
      <c r="AQ398" s="136">
        <v>0</v>
      </c>
      <c r="AR398" s="136">
        <v>0</v>
      </c>
      <c r="AS398" s="136">
        <v>0</v>
      </c>
      <c r="AT398" s="136">
        <v>0</v>
      </c>
      <c r="AU398" s="136">
        <v>0</v>
      </c>
      <c r="AV398" s="136">
        <v>0</v>
      </c>
      <c r="AW398" s="136">
        <v>0</v>
      </c>
      <c r="AX398" s="136">
        <v>0</v>
      </c>
      <c r="AY398" s="136">
        <v>0</v>
      </c>
      <c r="AZ398" s="136">
        <v>0</v>
      </c>
      <c r="BA398" s="136">
        <v>0</v>
      </c>
      <c r="BB398" s="136">
        <v>0</v>
      </c>
      <c r="BC398" s="136">
        <v>0</v>
      </c>
      <c r="BD398" s="136">
        <v>0</v>
      </c>
      <c r="BE398" s="136">
        <v>0</v>
      </c>
      <c r="BF398" s="136">
        <v>0</v>
      </c>
      <c r="BG398" s="136">
        <v>0</v>
      </c>
      <c r="BH398" s="136">
        <v>0</v>
      </c>
      <c r="BI398" s="136">
        <v>0</v>
      </c>
      <c r="BJ398" s="136">
        <v>0</v>
      </c>
      <c r="BK398" s="136">
        <v>0</v>
      </c>
      <c r="BL398" s="136">
        <v>0</v>
      </c>
      <c r="BM398" s="136">
        <v>0</v>
      </c>
      <c r="BN398" s="136">
        <v>0</v>
      </c>
      <c r="BO398" s="136">
        <v>0</v>
      </c>
      <c r="BU398" s="136">
        <v>0</v>
      </c>
      <c r="BV398" s="136">
        <v>0</v>
      </c>
      <c r="BW398" s="136" t="e">
        <v>#REF!</v>
      </c>
    </row>
    <row r="399" spans="12:75" hidden="1" x14ac:dyDescent="0.3">
      <c r="L399" s="136">
        <v>0</v>
      </c>
      <c r="M399" s="136">
        <v>0</v>
      </c>
      <c r="N399" s="136">
        <v>0</v>
      </c>
      <c r="O399" s="136">
        <v>0</v>
      </c>
      <c r="P399" s="136">
        <v>0</v>
      </c>
      <c r="Q399" s="136">
        <v>0</v>
      </c>
      <c r="R399" s="136">
        <v>0</v>
      </c>
      <c r="S399" s="136">
        <v>0</v>
      </c>
      <c r="T399" s="136">
        <v>0</v>
      </c>
      <c r="U399" s="136">
        <v>0</v>
      </c>
      <c r="V399" s="136">
        <v>0</v>
      </c>
      <c r="W399" s="136">
        <v>0</v>
      </c>
      <c r="X399" s="136">
        <v>0</v>
      </c>
      <c r="Y399" s="136">
        <v>0</v>
      </c>
      <c r="Z399" s="136">
        <v>0</v>
      </c>
      <c r="AA399" s="136">
        <v>0</v>
      </c>
      <c r="AB399" s="136">
        <v>0</v>
      </c>
      <c r="AC399" s="136">
        <v>0</v>
      </c>
      <c r="AD399" s="136">
        <v>0</v>
      </c>
      <c r="AE399" s="136">
        <v>0</v>
      </c>
      <c r="AF399" s="136">
        <v>0</v>
      </c>
      <c r="AG399" s="136">
        <v>0</v>
      </c>
      <c r="AH399" s="136">
        <v>0</v>
      </c>
      <c r="AI399" s="136">
        <v>0</v>
      </c>
      <c r="AJ399" s="136">
        <v>0</v>
      </c>
      <c r="AK399" s="136">
        <v>0</v>
      </c>
      <c r="AL399" s="136">
        <v>0</v>
      </c>
      <c r="AM399" s="136">
        <v>0</v>
      </c>
      <c r="AN399" s="136">
        <v>0</v>
      </c>
      <c r="AO399" s="136">
        <v>0</v>
      </c>
      <c r="AP399" s="136">
        <v>0</v>
      </c>
      <c r="AQ399" s="136">
        <v>0</v>
      </c>
      <c r="AR399" s="136">
        <v>0</v>
      </c>
      <c r="AS399" s="136">
        <v>0</v>
      </c>
      <c r="AT399" s="136">
        <v>0</v>
      </c>
      <c r="AU399" s="136">
        <v>0</v>
      </c>
      <c r="AV399" s="136">
        <v>0</v>
      </c>
      <c r="AW399" s="136">
        <v>0</v>
      </c>
      <c r="AX399" s="136">
        <v>0</v>
      </c>
      <c r="AY399" s="136">
        <v>0</v>
      </c>
      <c r="AZ399" s="136">
        <v>0</v>
      </c>
      <c r="BA399" s="136">
        <v>0</v>
      </c>
      <c r="BB399" s="136">
        <v>0</v>
      </c>
      <c r="BC399" s="136">
        <v>0</v>
      </c>
      <c r="BD399" s="136">
        <v>0</v>
      </c>
      <c r="BE399" s="136">
        <v>0</v>
      </c>
      <c r="BF399" s="136">
        <v>0</v>
      </c>
      <c r="BG399" s="136">
        <v>0</v>
      </c>
      <c r="BH399" s="136">
        <v>0</v>
      </c>
      <c r="BI399" s="136">
        <v>0</v>
      </c>
      <c r="BJ399" s="136">
        <v>0</v>
      </c>
      <c r="BK399" s="136">
        <v>0</v>
      </c>
      <c r="BL399" s="136">
        <v>0</v>
      </c>
      <c r="BM399" s="136">
        <v>0</v>
      </c>
      <c r="BN399" s="136">
        <v>0</v>
      </c>
      <c r="BO399" s="136">
        <v>0</v>
      </c>
      <c r="BU399" s="136">
        <v>0</v>
      </c>
      <c r="BV399" s="136">
        <v>0</v>
      </c>
      <c r="BW399" s="136" t="e">
        <v>#REF!</v>
      </c>
    </row>
    <row r="400" spans="12:75" hidden="1" x14ac:dyDescent="0.3">
      <c r="L400" s="136">
        <v>0</v>
      </c>
      <c r="M400" s="136">
        <v>0</v>
      </c>
      <c r="N400" s="136">
        <v>0</v>
      </c>
      <c r="O400" s="136">
        <v>0</v>
      </c>
      <c r="P400" s="136">
        <v>0</v>
      </c>
      <c r="Q400" s="136">
        <v>0</v>
      </c>
      <c r="R400" s="136">
        <v>0</v>
      </c>
      <c r="S400" s="136">
        <v>0</v>
      </c>
      <c r="T400" s="136">
        <v>0</v>
      </c>
      <c r="U400" s="136">
        <v>0</v>
      </c>
      <c r="V400" s="136">
        <v>0</v>
      </c>
      <c r="W400" s="136">
        <v>0</v>
      </c>
      <c r="X400" s="136">
        <v>0</v>
      </c>
      <c r="Y400" s="136">
        <v>0</v>
      </c>
      <c r="Z400" s="136">
        <v>0</v>
      </c>
      <c r="AA400" s="136">
        <v>0</v>
      </c>
      <c r="AB400" s="136">
        <v>0</v>
      </c>
      <c r="AC400" s="136">
        <v>0</v>
      </c>
      <c r="AD400" s="136">
        <v>0</v>
      </c>
      <c r="AE400" s="136">
        <v>0</v>
      </c>
      <c r="AF400" s="136">
        <v>0</v>
      </c>
      <c r="AG400" s="136">
        <v>0</v>
      </c>
      <c r="AH400" s="136">
        <v>0</v>
      </c>
      <c r="AI400" s="136">
        <v>0</v>
      </c>
      <c r="AJ400" s="136">
        <v>0</v>
      </c>
      <c r="AK400" s="136">
        <v>0</v>
      </c>
      <c r="AL400" s="136">
        <v>0</v>
      </c>
      <c r="AM400" s="136">
        <v>0</v>
      </c>
      <c r="AN400" s="136">
        <v>0</v>
      </c>
      <c r="AO400" s="136">
        <v>0</v>
      </c>
      <c r="AP400" s="136">
        <v>0</v>
      </c>
      <c r="AQ400" s="136">
        <v>0</v>
      </c>
      <c r="AR400" s="136">
        <v>0</v>
      </c>
      <c r="AS400" s="136">
        <v>0</v>
      </c>
      <c r="AT400" s="136">
        <v>0</v>
      </c>
      <c r="AU400" s="136">
        <v>0</v>
      </c>
      <c r="AV400" s="136">
        <v>0</v>
      </c>
      <c r="AW400" s="136">
        <v>0</v>
      </c>
      <c r="AX400" s="136">
        <v>0</v>
      </c>
      <c r="AY400" s="136">
        <v>0</v>
      </c>
      <c r="AZ400" s="136">
        <v>0</v>
      </c>
      <c r="BA400" s="136">
        <v>0</v>
      </c>
      <c r="BB400" s="136">
        <v>0</v>
      </c>
      <c r="BC400" s="136">
        <v>0</v>
      </c>
      <c r="BD400" s="136">
        <v>0</v>
      </c>
      <c r="BE400" s="136">
        <v>0</v>
      </c>
      <c r="BF400" s="136">
        <v>0</v>
      </c>
      <c r="BG400" s="136">
        <v>0</v>
      </c>
      <c r="BH400" s="136">
        <v>0</v>
      </c>
      <c r="BI400" s="136">
        <v>0</v>
      </c>
      <c r="BJ400" s="136">
        <v>0</v>
      </c>
      <c r="BK400" s="136">
        <v>0</v>
      </c>
      <c r="BL400" s="136">
        <v>0</v>
      </c>
      <c r="BM400" s="136">
        <v>0</v>
      </c>
      <c r="BN400" s="136">
        <v>0</v>
      </c>
      <c r="BO400" s="136">
        <v>0</v>
      </c>
      <c r="BU400" s="136">
        <v>0</v>
      </c>
      <c r="BV400" s="136">
        <v>0</v>
      </c>
      <c r="BW400" s="136" t="e">
        <v>#REF!</v>
      </c>
    </row>
    <row r="401" spans="12:75" hidden="1" x14ac:dyDescent="0.3">
      <c r="L401" s="136">
        <v>0</v>
      </c>
      <c r="M401" s="136">
        <v>0</v>
      </c>
      <c r="N401" s="136">
        <v>0</v>
      </c>
      <c r="O401" s="136">
        <v>0</v>
      </c>
      <c r="P401" s="136">
        <v>0</v>
      </c>
      <c r="Q401" s="136">
        <v>0</v>
      </c>
      <c r="R401" s="136">
        <v>0</v>
      </c>
      <c r="S401" s="136">
        <v>0</v>
      </c>
      <c r="T401" s="136">
        <v>0</v>
      </c>
      <c r="U401" s="136">
        <v>0</v>
      </c>
      <c r="V401" s="136">
        <v>0</v>
      </c>
      <c r="W401" s="136">
        <v>0</v>
      </c>
      <c r="X401" s="136">
        <v>0</v>
      </c>
      <c r="Y401" s="136">
        <v>0</v>
      </c>
      <c r="Z401" s="136">
        <v>0</v>
      </c>
      <c r="AA401" s="136">
        <v>0</v>
      </c>
      <c r="AB401" s="136">
        <v>0</v>
      </c>
      <c r="AC401" s="136">
        <v>0</v>
      </c>
      <c r="AD401" s="136">
        <v>0</v>
      </c>
      <c r="AE401" s="136">
        <v>0</v>
      </c>
      <c r="AF401" s="136">
        <v>0</v>
      </c>
      <c r="AG401" s="136">
        <v>0</v>
      </c>
      <c r="AH401" s="136">
        <v>0</v>
      </c>
      <c r="AI401" s="136">
        <v>0</v>
      </c>
      <c r="AJ401" s="136">
        <v>0</v>
      </c>
      <c r="AK401" s="136">
        <v>0</v>
      </c>
      <c r="AL401" s="136">
        <v>0</v>
      </c>
      <c r="AM401" s="136">
        <v>0</v>
      </c>
      <c r="AN401" s="136">
        <v>0</v>
      </c>
      <c r="AO401" s="136">
        <v>0</v>
      </c>
      <c r="AP401" s="136">
        <v>0</v>
      </c>
      <c r="AQ401" s="136">
        <v>0</v>
      </c>
      <c r="AR401" s="136">
        <v>0</v>
      </c>
      <c r="AS401" s="136">
        <v>0</v>
      </c>
      <c r="AT401" s="136">
        <v>0</v>
      </c>
      <c r="AU401" s="136">
        <v>0</v>
      </c>
      <c r="AV401" s="136">
        <v>0</v>
      </c>
      <c r="AW401" s="136">
        <v>0</v>
      </c>
      <c r="AX401" s="136">
        <v>0</v>
      </c>
      <c r="AY401" s="136">
        <v>0</v>
      </c>
      <c r="AZ401" s="136">
        <v>0</v>
      </c>
      <c r="BA401" s="136">
        <v>0</v>
      </c>
      <c r="BB401" s="136">
        <v>0</v>
      </c>
      <c r="BC401" s="136">
        <v>0</v>
      </c>
      <c r="BD401" s="136">
        <v>0</v>
      </c>
      <c r="BE401" s="136">
        <v>0</v>
      </c>
      <c r="BF401" s="136">
        <v>0</v>
      </c>
      <c r="BG401" s="136">
        <v>0</v>
      </c>
      <c r="BH401" s="136">
        <v>0</v>
      </c>
      <c r="BI401" s="136">
        <v>0</v>
      </c>
      <c r="BJ401" s="136">
        <v>0</v>
      </c>
      <c r="BK401" s="136">
        <v>0</v>
      </c>
      <c r="BL401" s="136">
        <v>0</v>
      </c>
      <c r="BM401" s="136">
        <v>0</v>
      </c>
      <c r="BN401" s="136">
        <v>0</v>
      </c>
      <c r="BO401" s="136">
        <v>0</v>
      </c>
      <c r="BU401" s="136">
        <v>0</v>
      </c>
      <c r="BV401" s="136">
        <v>0</v>
      </c>
      <c r="BW401" s="136" t="e">
        <v>#REF!</v>
      </c>
    </row>
    <row r="402" spans="12:75" hidden="1" x14ac:dyDescent="0.3">
      <c r="L402" s="136">
        <v>0</v>
      </c>
      <c r="M402" s="136">
        <v>0</v>
      </c>
      <c r="N402" s="136">
        <v>0</v>
      </c>
      <c r="O402" s="136">
        <v>0</v>
      </c>
      <c r="P402" s="136">
        <v>0</v>
      </c>
      <c r="Q402" s="136">
        <v>0</v>
      </c>
      <c r="R402" s="136">
        <v>0</v>
      </c>
      <c r="S402" s="136">
        <v>0</v>
      </c>
      <c r="T402" s="136">
        <v>0</v>
      </c>
      <c r="U402" s="136">
        <v>0</v>
      </c>
      <c r="V402" s="136">
        <v>0</v>
      </c>
      <c r="W402" s="136">
        <v>0</v>
      </c>
      <c r="X402" s="136">
        <v>0</v>
      </c>
      <c r="Y402" s="136">
        <v>0</v>
      </c>
      <c r="Z402" s="136">
        <v>0</v>
      </c>
      <c r="AA402" s="136">
        <v>0</v>
      </c>
      <c r="AB402" s="136">
        <v>0</v>
      </c>
      <c r="AC402" s="136">
        <v>0</v>
      </c>
      <c r="AD402" s="136">
        <v>0</v>
      </c>
      <c r="AE402" s="136">
        <v>0</v>
      </c>
      <c r="AF402" s="136">
        <v>0</v>
      </c>
      <c r="AG402" s="136">
        <v>0</v>
      </c>
      <c r="AH402" s="136">
        <v>0</v>
      </c>
      <c r="AI402" s="136">
        <v>0</v>
      </c>
      <c r="AJ402" s="136">
        <v>0</v>
      </c>
      <c r="AK402" s="136">
        <v>0</v>
      </c>
      <c r="AL402" s="136">
        <v>0</v>
      </c>
      <c r="AM402" s="136">
        <v>0</v>
      </c>
      <c r="AN402" s="136">
        <v>0</v>
      </c>
      <c r="AO402" s="136">
        <v>0</v>
      </c>
      <c r="AP402" s="136">
        <v>0</v>
      </c>
      <c r="AQ402" s="136">
        <v>0</v>
      </c>
      <c r="AR402" s="136">
        <v>0</v>
      </c>
      <c r="AS402" s="136">
        <v>0</v>
      </c>
      <c r="AT402" s="136">
        <v>0</v>
      </c>
      <c r="AU402" s="136">
        <v>0</v>
      </c>
      <c r="AV402" s="136">
        <v>0</v>
      </c>
      <c r="AW402" s="136">
        <v>0</v>
      </c>
      <c r="AX402" s="136">
        <v>0</v>
      </c>
      <c r="AY402" s="136">
        <v>0</v>
      </c>
      <c r="AZ402" s="136">
        <v>0</v>
      </c>
      <c r="BA402" s="136">
        <v>0</v>
      </c>
      <c r="BB402" s="136">
        <v>0</v>
      </c>
      <c r="BC402" s="136">
        <v>0</v>
      </c>
      <c r="BD402" s="136">
        <v>0</v>
      </c>
      <c r="BE402" s="136">
        <v>0</v>
      </c>
      <c r="BF402" s="136">
        <v>0</v>
      </c>
      <c r="BG402" s="136">
        <v>0</v>
      </c>
      <c r="BH402" s="136">
        <v>0</v>
      </c>
      <c r="BI402" s="136">
        <v>0</v>
      </c>
      <c r="BJ402" s="136">
        <v>0</v>
      </c>
      <c r="BK402" s="136">
        <v>0</v>
      </c>
      <c r="BL402" s="136">
        <v>0</v>
      </c>
      <c r="BM402" s="136">
        <v>0</v>
      </c>
      <c r="BN402" s="136">
        <v>0</v>
      </c>
      <c r="BO402" s="136">
        <v>0</v>
      </c>
    </row>
    <row r="403" spans="12:75" hidden="1" x14ac:dyDescent="0.3">
      <c r="L403" s="136">
        <v>0</v>
      </c>
      <c r="M403" s="136">
        <v>0</v>
      </c>
      <c r="N403" s="136">
        <v>0</v>
      </c>
      <c r="O403" s="136">
        <v>0</v>
      </c>
      <c r="P403" s="136">
        <v>0</v>
      </c>
      <c r="Q403" s="136">
        <v>0</v>
      </c>
      <c r="R403" s="136">
        <v>0</v>
      </c>
      <c r="S403" s="136">
        <v>0</v>
      </c>
      <c r="T403" s="136">
        <v>0</v>
      </c>
      <c r="U403" s="136">
        <v>0</v>
      </c>
      <c r="V403" s="136">
        <v>0</v>
      </c>
      <c r="W403" s="136">
        <v>0</v>
      </c>
      <c r="X403" s="136">
        <v>0</v>
      </c>
      <c r="Y403" s="136">
        <v>0</v>
      </c>
      <c r="Z403" s="136">
        <v>0</v>
      </c>
      <c r="AA403" s="136">
        <v>0</v>
      </c>
      <c r="AB403" s="136">
        <v>0</v>
      </c>
      <c r="AC403" s="136">
        <v>0</v>
      </c>
      <c r="AD403" s="136">
        <v>0</v>
      </c>
      <c r="AE403" s="136">
        <v>0</v>
      </c>
      <c r="AF403" s="136">
        <v>0</v>
      </c>
      <c r="AG403" s="136">
        <v>0</v>
      </c>
      <c r="AH403" s="136">
        <v>0</v>
      </c>
      <c r="AI403" s="136">
        <v>0</v>
      </c>
      <c r="AJ403" s="136">
        <v>0</v>
      </c>
      <c r="AK403" s="136">
        <v>0</v>
      </c>
      <c r="AL403" s="136">
        <v>0</v>
      </c>
      <c r="AM403" s="136">
        <v>0</v>
      </c>
      <c r="AN403" s="136">
        <v>0</v>
      </c>
      <c r="AO403" s="136">
        <v>0</v>
      </c>
      <c r="AP403" s="136">
        <v>0</v>
      </c>
      <c r="AQ403" s="136">
        <v>0</v>
      </c>
      <c r="AR403" s="136">
        <v>0</v>
      </c>
      <c r="AS403" s="136">
        <v>0</v>
      </c>
      <c r="AT403" s="136">
        <v>0</v>
      </c>
      <c r="AU403" s="136">
        <v>0</v>
      </c>
      <c r="AV403" s="136">
        <v>0</v>
      </c>
      <c r="AW403" s="136">
        <v>0</v>
      </c>
      <c r="AX403" s="136">
        <v>0</v>
      </c>
      <c r="AY403" s="136">
        <v>0</v>
      </c>
      <c r="AZ403" s="136">
        <v>0</v>
      </c>
      <c r="BA403" s="136">
        <v>0</v>
      </c>
      <c r="BB403" s="136">
        <v>0</v>
      </c>
      <c r="BC403" s="136">
        <v>0</v>
      </c>
      <c r="BD403" s="136">
        <v>0</v>
      </c>
      <c r="BE403" s="136">
        <v>0</v>
      </c>
      <c r="BF403" s="136">
        <v>0</v>
      </c>
      <c r="BG403" s="136">
        <v>0</v>
      </c>
      <c r="BH403" s="136">
        <v>0</v>
      </c>
      <c r="BI403" s="136">
        <v>0</v>
      </c>
      <c r="BJ403" s="136">
        <v>0</v>
      </c>
      <c r="BK403" s="136">
        <v>0</v>
      </c>
      <c r="BL403" s="136">
        <v>0</v>
      </c>
      <c r="BM403" s="136">
        <v>0</v>
      </c>
      <c r="BN403" s="136">
        <v>0</v>
      </c>
      <c r="BO403" s="136">
        <v>0</v>
      </c>
    </row>
    <row r="404" spans="12:75" hidden="1" x14ac:dyDescent="0.3">
      <c r="L404" s="136">
        <v>0</v>
      </c>
      <c r="M404" s="136">
        <v>0</v>
      </c>
      <c r="N404" s="136">
        <v>0</v>
      </c>
      <c r="O404" s="136">
        <v>0</v>
      </c>
      <c r="P404" s="136">
        <v>0</v>
      </c>
      <c r="Q404" s="136">
        <v>0</v>
      </c>
      <c r="R404" s="136">
        <v>0</v>
      </c>
      <c r="S404" s="136">
        <v>0</v>
      </c>
      <c r="T404" s="136">
        <v>0</v>
      </c>
      <c r="U404" s="136">
        <v>0</v>
      </c>
      <c r="V404" s="136">
        <v>0</v>
      </c>
      <c r="W404" s="136">
        <v>0</v>
      </c>
      <c r="X404" s="136">
        <v>0</v>
      </c>
      <c r="Y404" s="136">
        <v>0</v>
      </c>
      <c r="Z404" s="136">
        <v>0</v>
      </c>
      <c r="AA404" s="136">
        <v>0</v>
      </c>
      <c r="AB404" s="136">
        <v>0</v>
      </c>
      <c r="AC404" s="136">
        <v>0</v>
      </c>
      <c r="AD404" s="136">
        <v>0</v>
      </c>
      <c r="AE404" s="136">
        <v>0</v>
      </c>
      <c r="AF404" s="136">
        <v>0</v>
      </c>
      <c r="AG404" s="136">
        <v>0</v>
      </c>
      <c r="AH404" s="136">
        <v>0</v>
      </c>
      <c r="AI404" s="136">
        <v>0</v>
      </c>
      <c r="AJ404" s="136">
        <v>0</v>
      </c>
      <c r="AK404" s="136">
        <v>0</v>
      </c>
      <c r="AL404" s="136">
        <v>0</v>
      </c>
      <c r="AM404" s="136">
        <v>0</v>
      </c>
      <c r="AN404" s="136">
        <v>0</v>
      </c>
      <c r="AO404" s="136">
        <v>0</v>
      </c>
      <c r="AP404" s="136">
        <v>0</v>
      </c>
      <c r="AQ404" s="136">
        <v>0</v>
      </c>
      <c r="AR404" s="136">
        <v>0</v>
      </c>
      <c r="AS404" s="136">
        <v>0</v>
      </c>
      <c r="AT404" s="136">
        <v>0</v>
      </c>
      <c r="AU404" s="136">
        <v>0</v>
      </c>
      <c r="AV404" s="136">
        <v>0</v>
      </c>
      <c r="AW404" s="136">
        <v>0</v>
      </c>
      <c r="AX404" s="136">
        <v>0</v>
      </c>
      <c r="AY404" s="136">
        <v>0</v>
      </c>
      <c r="AZ404" s="136">
        <v>0</v>
      </c>
      <c r="BA404" s="136">
        <v>0</v>
      </c>
      <c r="BB404" s="136">
        <v>0</v>
      </c>
      <c r="BC404" s="136">
        <v>0</v>
      </c>
      <c r="BD404" s="136">
        <v>0</v>
      </c>
      <c r="BE404" s="136">
        <v>0</v>
      </c>
      <c r="BF404" s="136">
        <v>0</v>
      </c>
      <c r="BG404" s="136">
        <v>0</v>
      </c>
      <c r="BH404" s="136">
        <v>0</v>
      </c>
      <c r="BI404" s="136">
        <v>0</v>
      </c>
      <c r="BJ404" s="136">
        <v>0</v>
      </c>
      <c r="BK404" s="136">
        <v>0</v>
      </c>
      <c r="BL404" s="136">
        <v>0</v>
      </c>
      <c r="BM404" s="136">
        <v>0</v>
      </c>
      <c r="BN404" s="136">
        <v>0</v>
      </c>
      <c r="BO404" s="136">
        <v>0</v>
      </c>
    </row>
    <row r="405" spans="12:75" hidden="1" x14ac:dyDescent="0.3">
      <c r="L405" s="136">
        <v>0</v>
      </c>
      <c r="M405" s="136">
        <v>0</v>
      </c>
      <c r="N405" s="136">
        <v>0</v>
      </c>
      <c r="O405" s="136">
        <v>0</v>
      </c>
      <c r="P405" s="136">
        <v>0</v>
      </c>
      <c r="Q405" s="136">
        <v>0</v>
      </c>
      <c r="R405" s="136">
        <v>0</v>
      </c>
      <c r="S405" s="136">
        <v>0</v>
      </c>
      <c r="T405" s="136">
        <v>0</v>
      </c>
      <c r="U405" s="136">
        <v>0</v>
      </c>
      <c r="V405" s="136">
        <v>0</v>
      </c>
      <c r="W405" s="136">
        <v>0</v>
      </c>
      <c r="X405" s="136">
        <v>0</v>
      </c>
      <c r="Y405" s="136">
        <v>0</v>
      </c>
      <c r="Z405" s="136">
        <v>0</v>
      </c>
      <c r="AA405" s="136">
        <v>0</v>
      </c>
      <c r="AB405" s="136">
        <v>0</v>
      </c>
      <c r="AC405" s="136">
        <v>0</v>
      </c>
      <c r="AD405" s="136">
        <v>0</v>
      </c>
      <c r="AE405" s="136">
        <v>0</v>
      </c>
      <c r="AF405" s="136">
        <v>0</v>
      </c>
      <c r="AG405" s="136">
        <v>0</v>
      </c>
      <c r="AH405" s="136">
        <v>0</v>
      </c>
      <c r="AI405" s="136">
        <v>0</v>
      </c>
      <c r="AJ405" s="136">
        <v>0</v>
      </c>
      <c r="AK405" s="136">
        <v>0</v>
      </c>
      <c r="AL405" s="136">
        <v>0</v>
      </c>
      <c r="AM405" s="136">
        <v>0</v>
      </c>
      <c r="AN405" s="136">
        <v>0</v>
      </c>
      <c r="AO405" s="136">
        <v>0</v>
      </c>
      <c r="AP405" s="136">
        <v>0</v>
      </c>
      <c r="AQ405" s="136">
        <v>0</v>
      </c>
      <c r="AR405" s="136">
        <v>0</v>
      </c>
      <c r="AS405" s="136">
        <v>0</v>
      </c>
      <c r="AT405" s="136">
        <v>0</v>
      </c>
      <c r="AU405" s="136">
        <v>0</v>
      </c>
      <c r="AV405" s="136">
        <v>0</v>
      </c>
      <c r="AW405" s="136">
        <v>0</v>
      </c>
      <c r="AX405" s="136">
        <v>0</v>
      </c>
      <c r="AY405" s="136">
        <v>0</v>
      </c>
      <c r="AZ405" s="136">
        <v>0</v>
      </c>
      <c r="BA405" s="136">
        <v>0</v>
      </c>
      <c r="BB405" s="136">
        <v>0</v>
      </c>
      <c r="BC405" s="136">
        <v>0</v>
      </c>
      <c r="BD405" s="136">
        <v>0</v>
      </c>
      <c r="BE405" s="136">
        <v>0</v>
      </c>
      <c r="BF405" s="136">
        <v>0</v>
      </c>
      <c r="BG405" s="136">
        <v>0</v>
      </c>
      <c r="BH405" s="136">
        <v>0</v>
      </c>
      <c r="BI405" s="136">
        <v>0</v>
      </c>
      <c r="BJ405" s="136">
        <v>0</v>
      </c>
      <c r="BK405" s="136">
        <v>0</v>
      </c>
      <c r="BL405" s="136">
        <v>0</v>
      </c>
      <c r="BM405" s="136">
        <v>0</v>
      </c>
      <c r="BN405" s="136">
        <v>0</v>
      </c>
      <c r="BO405" s="136">
        <v>0</v>
      </c>
    </row>
    <row r="406" spans="12:75" hidden="1" x14ac:dyDescent="0.3">
      <c r="L406" s="136">
        <v>0</v>
      </c>
      <c r="M406" s="136">
        <v>0</v>
      </c>
      <c r="N406" s="136">
        <v>0</v>
      </c>
      <c r="O406" s="136">
        <v>0</v>
      </c>
      <c r="P406" s="136">
        <v>0</v>
      </c>
      <c r="Q406" s="136">
        <v>0</v>
      </c>
      <c r="R406" s="136">
        <v>0</v>
      </c>
      <c r="S406" s="136">
        <v>0</v>
      </c>
      <c r="T406" s="136">
        <v>0</v>
      </c>
      <c r="U406" s="136">
        <v>0</v>
      </c>
      <c r="V406" s="136">
        <v>0</v>
      </c>
      <c r="W406" s="136">
        <v>0</v>
      </c>
      <c r="X406" s="136">
        <v>0</v>
      </c>
      <c r="Y406" s="136">
        <v>0</v>
      </c>
      <c r="Z406" s="136">
        <v>0</v>
      </c>
      <c r="AA406" s="136">
        <v>0</v>
      </c>
      <c r="AB406" s="136">
        <v>0</v>
      </c>
      <c r="AC406" s="136">
        <v>0</v>
      </c>
      <c r="AD406" s="136">
        <v>0</v>
      </c>
      <c r="AE406" s="136">
        <v>0</v>
      </c>
      <c r="AF406" s="136">
        <v>0</v>
      </c>
      <c r="AG406" s="136">
        <v>0</v>
      </c>
      <c r="AH406" s="136">
        <v>0</v>
      </c>
      <c r="AI406" s="136">
        <v>0</v>
      </c>
      <c r="AJ406" s="136">
        <v>0</v>
      </c>
      <c r="AK406" s="136">
        <v>0</v>
      </c>
      <c r="AL406" s="136">
        <v>0</v>
      </c>
      <c r="AM406" s="136">
        <v>0</v>
      </c>
      <c r="AN406" s="136">
        <v>0</v>
      </c>
      <c r="AO406" s="136">
        <v>0</v>
      </c>
      <c r="AP406" s="136">
        <v>0</v>
      </c>
      <c r="AQ406" s="136">
        <v>0</v>
      </c>
      <c r="AR406" s="136">
        <v>0</v>
      </c>
      <c r="AS406" s="136">
        <v>0</v>
      </c>
      <c r="AT406" s="136">
        <v>0</v>
      </c>
      <c r="AU406" s="136">
        <v>0</v>
      </c>
      <c r="AV406" s="136">
        <v>0</v>
      </c>
      <c r="AW406" s="136">
        <v>0</v>
      </c>
      <c r="AX406" s="136">
        <v>0</v>
      </c>
      <c r="AY406" s="136">
        <v>0</v>
      </c>
      <c r="AZ406" s="136">
        <v>0</v>
      </c>
      <c r="BA406" s="136">
        <v>0</v>
      </c>
      <c r="BB406" s="136">
        <v>0</v>
      </c>
      <c r="BC406" s="136">
        <v>0</v>
      </c>
      <c r="BD406" s="136">
        <v>0</v>
      </c>
      <c r="BE406" s="136">
        <v>0</v>
      </c>
      <c r="BF406" s="136">
        <v>0</v>
      </c>
      <c r="BG406" s="136">
        <v>0</v>
      </c>
      <c r="BH406" s="136">
        <v>0</v>
      </c>
      <c r="BI406" s="136">
        <v>0</v>
      </c>
      <c r="BJ406" s="136">
        <v>0</v>
      </c>
      <c r="BK406" s="136">
        <v>0</v>
      </c>
      <c r="BL406" s="136">
        <v>0</v>
      </c>
      <c r="BM406" s="136">
        <v>0</v>
      </c>
      <c r="BN406" s="136">
        <v>0</v>
      </c>
      <c r="BO406" s="136">
        <v>0</v>
      </c>
    </row>
    <row r="407" spans="12:75" hidden="1" x14ac:dyDescent="0.3"/>
    <row r="408" spans="12:75" hidden="1" x14ac:dyDescent="0.3"/>
    <row r="409" spans="12:75" hidden="1" x14ac:dyDescent="0.3"/>
    <row r="410" spans="12:75" hidden="1" x14ac:dyDescent="0.3"/>
    <row r="411" spans="12:75" hidden="1" x14ac:dyDescent="0.3"/>
    <row r="412" spans="12:75" hidden="1" x14ac:dyDescent="0.3"/>
    <row r="413" spans="12:75" hidden="1" x14ac:dyDescent="0.3"/>
  </sheetData>
  <mergeCells count="2">
    <mergeCell ref="G3:BT3"/>
    <mergeCell ref="BW3:EH3"/>
  </mergeCells>
  <pageMargins left="0.70866141732283472" right="0.70866141732283472" top="0.74803149606299213" bottom="0.74803149606299213" header="0.31496062992125984" footer="0.31496062992125984"/>
  <pageSetup paperSize="9" scale="5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4A57-7168-4115-B0AD-34904D09C74B}">
  <sheetPr>
    <pageSetUpPr fitToPage="1"/>
  </sheetPr>
  <dimension ref="A2:EU110"/>
  <sheetViews>
    <sheetView view="pageBreakPreview" topLeftCell="D6" zoomScaleNormal="100" zoomScaleSheetLayoutView="100" workbookViewId="0">
      <selection activeCell="M23" sqref="M23"/>
    </sheetView>
  </sheetViews>
  <sheetFormatPr defaultColWidth="9.36328125" defaultRowHeight="13" x14ac:dyDescent="0.3"/>
  <cols>
    <col min="1" max="1" width="1.7265625" style="136" hidden="1" customWidth="1"/>
    <col min="2" max="3" width="0.6328125" style="136" hidden="1" customWidth="1"/>
    <col min="4" max="4" width="61.7265625" style="136" customWidth="1"/>
    <col min="5" max="5" width="6.6328125" style="194" customWidth="1"/>
    <col min="6" max="7" width="0.90625" style="136" customWidth="1"/>
    <col min="8" max="8" width="17" style="136" customWidth="1"/>
    <col min="9" max="9" width="0.90625" style="136" customWidth="1"/>
    <col min="10" max="11" width="0.6328125" style="136" customWidth="1"/>
    <col min="12" max="12" width="0.90625" style="136" customWidth="1"/>
    <col min="13" max="13" width="14.81640625" style="136" customWidth="1"/>
    <col min="14" max="17" width="0.90625" style="136" customWidth="1"/>
    <col min="18" max="18" width="14.81640625" style="136" customWidth="1"/>
    <col min="19" max="22" width="0.90625" style="136" customWidth="1"/>
    <col min="23" max="23" width="17" style="136" customWidth="1"/>
    <col min="24" max="25" width="0.90625" style="136" customWidth="1"/>
    <col min="26" max="27" width="0.90625" style="136" hidden="1" customWidth="1"/>
    <col min="28" max="28" width="17" style="136" hidden="1" customWidth="1"/>
    <col min="29" max="32" width="0.90625" style="136" hidden="1" customWidth="1"/>
    <col min="33" max="33" width="17" style="136" hidden="1" customWidth="1"/>
    <col min="34" max="37" width="0.90625" style="136" hidden="1" customWidth="1"/>
    <col min="38" max="38" width="17" style="136" hidden="1" customWidth="1"/>
    <col min="39" max="40" width="0.90625" style="136" hidden="1" customWidth="1"/>
    <col min="41" max="41" width="1.1796875" style="136" hidden="1" customWidth="1"/>
    <col min="42" max="42" width="0.90625" style="136" hidden="1" customWidth="1"/>
    <col min="43" max="43" width="17" style="136" hidden="1" customWidth="1"/>
    <col min="44" max="47" width="0.90625" style="136" hidden="1" customWidth="1"/>
    <col min="48" max="48" width="17" style="136" hidden="1" customWidth="1"/>
    <col min="49" max="52" width="0.90625" style="136" hidden="1" customWidth="1"/>
    <col min="53" max="53" width="17" style="136" hidden="1" customWidth="1"/>
    <col min="54" max="57" width="0.90625" style="136" hidden="1" customWidth="1"/>
    <col min="58" max="58" width="17" style="136" hidden="1" customWidth="1"/>
    <col min="59" max="62" width="0.90625" style="136" hidden="1" customWidth="1"/>
    <col min="63" max="63" width="17" style="136" hidden="1" customWidth="1"/>
    <col min="64" max="67" width="0.90625" style="136" hidden="1" customWidth="1"/>
    <col min="68" max="68" width="17" style="136" hidden="1" customWidth="1"/>
    <col min="69" max="70" width="0.90625" style="136" hidden="1" customWidth="1"/>
    <col min="71" max="71" width="1.453125" style="136" customWidth="1"/>
    <col min="72" max="72" width="0.90625" style="136" customWidth="1"/>
    <col min="73" max="73" width="17" style="136" customWidth="1"/>
    <col min="74" max="75" width="0.90625" style="136" customWidth="1"/>
    <col min="76" max="77" width="0.90625" style="136" hidden="1" customWidth="1"/>
    <col min="78" max="78" width="17" style="136" hidden="1" customWidth="1"/>
    <col min="79" max="79" width="0.6328125" style="136" hidden="1" customWidth="1"/>
    <col min="80" max="80" width="0.90625" style="136" hidden="1" customWidth="1"/>
    <col min="81" max="81" width="1.1796875" style="136" hidden="1" customWidth="1"/>
    <col min="82" max="82" width="0.90625" style="136" hidden="1" customWidth="1"/>
    <col min="83" max="83" width="14.81640625" style="136" hidden="1" customWidth="1"/>
    <col min="84" max="84" width="2" style="136" hidden="1" customWidth="1"/>
    <col min="85" max="87" width="0.90625" style="136" hidden="1" customWidth="1"/>
    <col min="88" max="88" width="14.81640625" style="136" hidden="1" customWidth="1"/>
    <col min="89" max="89" width="0.90625" style="136" hidden="1" customWidth="1"/>
    <col min="90" max="90" width="1.453125" style="136" hidden="1" customWidth="1"/>
    <col min="91" max="92" width="0.90625" style="136" hidden="1" customWidth="1"/>
    <col min="93" max="93" width="17" style="136" hidden="1" customWidth="1"/>
    <col min="94" max="95" width="0.90625" style="136" hidden="1" customWidth="1"/>
    <col min="96" max="96" width="0.6328125" style="136" hidden="1" customWidth="1"/>
    <col min="97" max="97" width="1.08984375" style="136" hidden="1" customWidth="1"/>
    <col min="98" max="98" width="17" style="136" hidden="1" customWidth="1"/>
    <col min="99" max="102" width="0.90625" style="136" hidden="1" customWidth="1"/>
    <col min="103" max="103" width="17" style="136" hidden="1" customWidth="1"/>
    <col min="104" max="107" width="0.90625" style="136" hidden="1" customWidth="1"/>
    <col min="108" max="108" width="17" style="136" hidden="1" customWidth="1"/>
    <col min="109" max="110" width="0.90625" style="136" hidden="1" customWidth="1"/>
    <col min="111" max="111" width="1" style="136" hidden="1" customWidth="1"/>
    <col min="112" max="112" width="0.90625" style="136" hidden="1" customWidth="1"/>
    <col min="113" max="113" width="14" style="136" hidden="1" customWidth="1"/>
    <col min="114" max="114" width="0.90625" style="136" hidden="1" customWidth="1"/>
    <col min="115" max="115" width="0.6328125" style="136" hidden="1" customWidth="1"/>
    <col min="116" max="116" width="1.6328125" style="136" hidden="1" customWidth="1"/>
    <col min="117" max="117" width="0.90625" style="136" hidden="1" customWidth="1"/>
    <col min="118" max="118" width="12.90625" style="136" hidden="1" customWidth="1"/>
    <col min="119" max="122" width="0.90625" style="136" hidden="1" customWidth="1"/>
    <col min="123" max="123" width="17" style="136" hidden="1" customWidth="1"/>
    <col min="124" max="127" width="0.90625" style="136" hidden="1" customWidth="1"/>
    <col min="128" max="128" width="13.6328125" style="136" hidden="1" customWidth="1"/>
    <col min="129" max="132" width="0.90625" style="136" hidden="1" customWidth="1"/>
    <col min="133" max="133" width="12.6328125" style="136" hidden="1" customWidth="1"/>
    <col min="134" max="137" width="0.90625" style="136" hidden="1" customWidth="1"/>
    <col min="138" max="138" width="15.90625" style="136" hidden="1" customWidth="1"/>
    <col min="139" max="139" width="0.90625" style="136" hidden="1" customWidth="1"/>
    <col min="140" max="140" width="2.26953125" style="136" hidden="1" customWidth="1"/>
    <col min="141" max="142" width="0.90625" style="136" hidden="1" customWidth="1"/>
    <col min="143" max="143" width="17" style="136" hidden="1" customWidth="1"/>
    <col min="144" max="145" width="0.90625" style="136" hidden="1" customWidth="1"/>
    <col min="146" max="146" width="0.90625" style="136" customWidth="1"/>
    <col min="147" max="147" width="1.7265625" style="136" customWidth="1"/>
    <col min="148" max="150" width="9.36328125" style="136"/>
    <col min="151" max="151" width="12.6328125" style="136" bestFit="1" customWidth="1"/>
    <col min="152" max="16384" width="9.36328125" style="136"/>
  </cols>
  <sheetData>
    <row r="2" spans="4:146" ht="15.75" customHeight="1" x14ac:dyDescent="0.35">
      <c r="D2" s="466" t="s">
        <v>530</v>
      </c>
      <c r="E2" s="527"/>
      <c r="F2" s="145"/>
      <c r="G2" s="145"/>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EM2" s="138"/>
    </row>
    <row r="3" spans="4:146" ht="12.75" customHeight="1" x14ac:dyDescent="0.3">
      <c r="D3" s="528"/>
      <c r="E3" s="529"/>
      <c r="F3" s="530"/>
      <c r="G3" s="264"/>
      <c r="H3" s="607" t="s">
        <v>3</v>
      </c>
      <c r="I3" s="608"/>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c r="AR3" s="608"/>
      <c r="AS3" s="608"/>
      <c r="AT3" s="608"/>
      <c r="AU3" s="608"/>
      <c r="AV3" s="608"/>
      <c r="AW3" s="608"/>
      <c r="AX3" s="608"/>
      <c r="AY3" s="608"/>
      <c r="AZ3" s="608"/>
      <c r="BA3" s="608"/>
      <c r="BB3" s="608"/>
      <c r="BC3" s="608"/>
      <c r="BD3" s="608"/>
      <c r="BE3" s="608"/>
      <c r="BF3" s="608"/>
      <c r="BG3" s="608"/>
      <c r="BH3" s="608"/>
      <c r="BI3" s="608"/>
      <c r="BJ3" s="608"/>
      <c r="BK3" s="608"/>
      <c r="BL3" s="608"/>
      <c r="BM3" s="608"/>
      <c r="BN3" s="608"/>
      <c r="BO3" s="608"/>
      <c r="BP3" s="608"/>
      <c r="BQ3" s="608"/>
      <c r="BR3" s="608"/>
      <c r="BS3" s="608"/>
      <c r="BT3" s="608"/>
      <c r="BU3" s="608"/>
      <c r="BV3" s="531"/>
      <c r="BW3" s="531"/>
      <c r="BX3" s="532"/>
      <c r="BY3" s="531"/>
      <c r="BZ3" s="589" t="s">
        <v>4</v>
      </c>
      <c r="CA3" s="602"/>
      <c r="CB3" s="602"/>
      <c r="CC3" s="602"/>
      <c r="CD3" s="602"/>
      <c r="CE3" s="602"/>
      <c r="CF3" s="602"/>
      <c r="CG3" s="602"/>
      <c r="CH3" s="602"/>
      <c r="CI3" s="602"/>
      <c r="CJ3" s="602"/>
      <c r="CK3" s="602"/>
      <c r="CL3" s="602"/>
      <c r="CM3" s="602"/>
      <c r="CN3" s="602"/>
      <c r="CO3" s="602"/>
      <c r="CP3" s="602"/>
      <c r="CQ3" s="602"/>
      <c r="CR3" s="602"/>
      <c r="CS3" s="602"/>
      <c r="CT3" s="602"/>
      <c r="CU3" s="602"/>
      <c r="CV3" s="602"/>
      <c r="CW3" s="602"/>
      <c r="CX3" s="602"/>
      <c r="CY3" s="602"/>
      <c r="CZ3" s="602"/>
      <c r="DA3" s="602"/>
      <c r="DB3" s="602"/>
      <c r="DC3" s="602"/>
      <c r="DD3" s="602"/>
      <c r="DE3" s="602"/>
      <c r="DF3" s="602"/>
      <c r="DG3" s="602"/>
      <c r="DH3" s="602"/>
      <c r="DI3" s="602"/>
      <c r="DJ3" s="602"/>
      <c r="DK3" s="602"/>
      <c r="DL3" s="602"/>
      <c r="DM3" s="602"/>
      <c r="DN3" s="602"/>
      <c r="DO3" s="602"/>
      <c r="DP3" s="602"/>
      <c r="DQ3" s="602"/>
      <c r="DR3" s="602"/>
      <c r="DS3" s="602"/>
      <c r="DT3" s="602"/>
      <c r="DU3" s="602"/>
      <c r="DV3" s="602"/>
      <c r="DW3" s="602"/>
      <c r="DX3" s="602"/>
      <c r="DY3" s="602"/>
      <c r="DZ3" s="602"/>
      <c r="EA3" s="602"/>
      <c r="EB3" s="602"/>
      <c r="EC3" s="602"/>
      <c r="ED3" s="602"/>
      <c r="EE3" s="602"/>
      <c r="EF3" s="602"/>
      <c r="EG3" s="602"/>
      <c r="EH3" s="602"/>
      <c r="EI3" s="602"/>
      <c r="EJ3" s="602"/>
      <c r="EK3" s="602"/>
      <c r="EL3" s="602"/>
      <c r="EM3" s="602"/>
      <c r="EN3" s="531"/>
      <c r="EO3" s="533"/>
      <c r="EP3" s="497"/>
    </row>
    <row r="4" spans="4:146" ht="12.75" customHeight="1" x14ac:dyDescent="0.3">
      <c r="D4" s="201"/>
      <c r="E4" s="527"/>
      <c r="F4" s="445"/>
      <c r="G4" s="206"/>
      <c r="H4" s="149" t="s">
        <v>5</v>
      </c>
      <c r="I4" s="149"/>
      <c r="J4" s="149"/>
      <c r="K4" s="443"/>
      <c r="L4" s="149"/>
      <c r="M4" s="149" t="s">
        <v>6</v>
      </c>
      <c r="N4" s="149"/>
      <c r="O4" s="149"/>
      <c r="P4" s="394"/>
      <c r="Q4" s="149"/>
      <c r="R4" s="149" t="s">
        <v>7</v>
      </c>
      <c r="S4" s="149"/>
      <c r="T4" s="149"/>
      <c r="U4" s="394"/>
      <c r="V4" s="149"/>
      <c r="W4" s="149" t="s">
        <v>8</v>
      </c>
      <c r="X4" s="149"/>
      <c r="Y4" s="149"/>
      <c r="Z4" s="394"/>
      <c r="AA4" s="149"/>
      <c r="AB4" s="149" t="s">
        <v>9</v>
      </c>
      <c r="AC4" s="149"/>
      <c r="AD4" s="149"/>
      <c r="AE4" s="394"/>
      <c r="AF4" s="149"/>
      <c r="AG4" s="149" t="s">
        <v>10</v>
      </c>
      <c r="AH4" s="149"/>
      <c r="AI4" s="149"/>
      <c r="AJ4" s="394"/>
      <c r="AK4" s="149"/>
      <c r="AL4" s="149" t="s">
        <v>11</v>
      </c>
      <c r="AM4" s="149"/>
      <c r="AN4" s="149"/>
      <c r="AO4" s="394"/>
      <c r="AP4" s="149"/>
      <c r="AQ4" s="149" t="s">
        <v>12</v>
      </c>
      <c r="AR4" s="149"/>
      <c r="AS4" s="149"/>
      <c r="AT4" s="394"/>
      <c r="AU4" s="149"/>
      <c r="AV4" s="149" t="s">
        <v>13</v>
      </c>
      <c r="AW4" s="149"/>
      <c r="AX4" s="149"/>
      <c r="AY4" s="394"/>
      <c r="AZ4" s="149"/>
      <c r="BA4" s="149" t="s">
        <v>14</v>
      </c>
      <c r="BB4" s="149"/>
      <c r="BC4" s="149"/>
      <c r="BD4" s="394"/>
      <c r="BE4" s="149"/>
      <c r="BF4" s="149" t="s">
        <v>15</v>
      </c>
      <c r="BG4" s="149"/>
      <c r="BH4" s="149"/>
      <c r="BI4" s="394"/>
      <c r="BJ4" s="149"/>
      <c r="BK4" s="149" t="s">
        <v>16</v>
      </c>
      <c r="BL4" s="149"/>
      <c r="BM4" s="149"/>
      <c r="BN4" s="394"/>
      <c r="BO4" s="149"/>
      <c r="BP4" s="149" t="s">
        <v>17</v>
      </c>
      <c r="BQ4" s="149"/>
      <c r="BR4" s="149"/>
      <c r="BS4" s="394"/>
      <c r="BT4" s="149"/>
      <c r="BU4" s="149" t="s">
        <v>18</v>
      </c>
      <c r="BV4" s="149"/>
      <c r="BW4" s="149"/>
      <c r="BX4" s="394"/>
      <c r="BY4" s="149"/>
      <c r="BZ4" s="149" t="s">
        <v>19</v>
      </c>
      <c r="CA4" s="149"/>
      <c r="CB4" s="149"/>
      <c r="CC4" s="394"/>
      <c r="CD4" s="149"/>
      <c r="CE4" s="149" t="s">
        <v>6</v>
      </c>
      <c r="CF4" s="149"/>
      <c r="CG4" s="149"/>
      <c r="CH4" s="394"/>
      <c r="CI4" s="149"/>
      <c r="CJ4" s="149" t="s">
        <v>7</v>
      </c>
      <c r="CK4" s="149"/>
      <c r="CL4" s="149"/>
      <c r="CM4" s="394"/>
      <c r="CN4" s="149"/>
      <c r="CO4" s="149" t="s">
        <v>8</v>
      </c>
      <c r="CP4" s="149"/>
      <c r="CQ4" s="149"/>
      <c r="CR4" s="394"/>
      <c r="CS4" s="149"/>
      <c r="CT4" s="149" t="s">
        <v>9</v>
      </c>
      <c r="CU4" s="149"/>
      <c r="CV4" s="149"/>
      <c r="CW4" s="394"/>
      <c r="CX4" s="149"/>
      <c r="CY4" s="149" t="s">
        <v>10</v>
      </c>
      <c r="CZ4" s="149"/>
      <c r="DA4" s="149"/>
      <c r="DB4" s="394"/>
      <c r="DC4" s="149"/>
      <c r="DD4" s="149" t="s">
        <v>11</v>
      </c>
      <c r="DE4" s="149"/>
      <c r="DF4" s="149"/>
      <c r="DG4" s="394"/>
      <c r="DH4" s="149"/>
      <c r="DI4" s="149" t="s">
        <v>12</v>
      </c>
      <c r="DJ4" s="149"/>
      <c r="DK4" s="149"/>
      <c r="DL4" s="394"/>
      <c r="DM4" s="149"/>
      <c r="DN4" s="149" t="s">
        <v>13</v>
      </c>
      <c r="DO4" s="149"/>
      <c r="DP4" s="149"/>
      <c r="DQ4" s="394"/>
      <c r="DR4" s="149"/>
      <c r="DS4" s="149" t="s">
        <v>14</v>
      </c>
      <c r="DT4" s="149"/>
      <c r="DU4" s="149"/>
      <c r="DV4" s="394"/>
      <c r="DW4" s="149"/>
      <c r="DX4" s="149" t="s">
        <v>15</v>
      </c>
      <c r="DY4" s="149"/>
      <c r="DZ4" s="149"/>
      <c r="EA4" s="394"/>
      <c r="EB4" s="149"/>
      <c r="EC4" s="149" t="s">
        <v>16</v>
      </c>
      <c r="ED4" s="149"/>
      <c r="EE4" s="149"/>
      <c r="EF4" s="394"/>
      <c r="EG4" s="149"/>
      <c r="EH4" s="149" t="s">
        <v>20</v>
      </c>
      <c r="EI4" s="149"/>
      <c r="EJ4" s="149"/>
      <c r="EK4" s="394"/>
      <c r="EL4" s="149"/>
      <c r="EM4" s="149" t="s">
        <v>18</v>
      </c>
      <c r="EN4" s="149"/>
      <c r="EO4" s="534"/>
      <c r="EP4" s="535"/>
    </row>
    <row r="5" spans="4:146" ht="12.75" customHeight="1" x14ac:dyDescent="0.3">
      <c r="D5" s="395" t="s">
        <v>21</v>
      </c>
      <c r="E5" s="536"/>
      <c r="F5" s="474"/>
      <c r="G5" s="286"/>
      <c r="H5" s="397" t="s">
        <v>23</v>
      </c>
      <c r="I5" s="397"/>
      <c r="J5" s="153"/>
      <c r="K5" s="212"/>
      <c r="L5" s="397"/>
      <c r="M5" s="396"/>
      <c r="N5" s="396"/>
      <c r="O5" s="396"/>
      <c r="P5" s="474"/>
      <c r="Q5" s="396"/>
      <c r="R5" s="396"/>
      <c r="S5" s="396"/>
      <c r="T5" s="396"/>
      <c r="U5" s="474"/>
      <c r="V5" s="396"/>
      <c r="W5" s="396"/>
      <c r="X5" s="396"/>
      <c r="Y5" s="396"/>
      <c r="Z5" s="474"/>
      <c r="AA5" s="396"/>
      <c r="AB5" s="396"/>
      <c r="AC5" s="396"/>
      <c r="AD5" s="396"/>
      <c r="AE5" s="474"/>
      <c r="AF5" s="396"/>
      <c r="AG5" s="396"/>
      <c r="AH5" s="396"/>
      <c r="AI5" s="396"/>
      <c r="AJ5" s="474"/>
      <c r="AK5" s="396"/>
      <c r="AL5" s="396"/>
      <c r="AM5" s="396"/>
      <c r="AN5" s="396"/>
      <c r="AO5" s="474"/>
      <c r="AP5" s="396"/>
      <c r="AQ5" s="396"/>
      <c r="AR5" s="396"/>
      <c r="AS5" s="396"/>
      <c r="AT5" s="474"/>
      <c r="AU5" s="396"/>
      <c r="AV5" s="396"/>
      <c r="AW5" s="396"/>
      <c r="AX5" s="396"/>
      <c r="AY5" s="474"/>
      <c r="AZ5" s="396"/>
      <c r="BA5" s="396"/>
      <c r="BB5" s="396"/>
      <c r="BC5" s="396"/>
      <c r="BD5" s="474"/>
      <c r="BE5" s="396"/>
      <c r="BF5" s="396"/>
      <c r="BG5" s="396"/>
      <c r="BH5" s="396"/>
      <c r="BI5" s="474"/>
      <c r="BJ5" s="396"/>
      <c r="BK5" s="396"/>
      <c r="BL5" s="396"/>
      <c r="BM5" s="396"/>
      <c r="BN5" s="474"/>
      <c r="BO5" s="396"/>
      <c r="BP5" s="396"/>
      <c r="BQ5" s="396"/>
      <c r="BR5" s="396"/>
      <c r="BS5" s="474"/>
      <c r="BT5" s="396"/>
      <c r="BU5" s="396"/>
      <c r="BV5" s="396"/>
      <c r="BW5" s="396"/>
      <c r="BX5" s="474"/>
      <c r="BY5" s="396"/>
      <c r="BZ5" s="397" t="s">
        <v>24</v>
      </c>
      <c r="CA5" s="397"/>
      <c r="CB5" s="397"/>
      <c r="CC5" s="212"/>
      <c r="CD5" s="397"/>
      <c r="CE5" s="396"/>
      <c r="CF5" s="396"/>
      <c r="CG5" s="396"/>
      <c r="CH5" s="474"/>
      <c r="CI5" s="396"/>
      <c r="CJ5" s="396"/>
      <c r="CK5" s="396"/>
      <c r="CL5" s="396"/>
      <c r="CM5" s="474"/>
      <c r="CN5" s="396"/>
      <c r="CO5" s="396"/>
      <c r="CP5" s="396"/>
      <c r="CQ5" s="396"/>
      <c r="CR5" s="474"/>
      <c r="CS5" s="396"/>
      <c r="CT5" s="396"/>
      <c r="CU5" s="396"/>
      <c r="CV5" s="396"/>
      <c r="CW5" s="474"/>
      <c r="CX5" s="396"/>
      <c r="CY5" s="396"/>
      <c r="CZ5" s="396"/>
      <c r="DA5" s="396"/>
      <c r="DB5" s="474"/>
      <c r="DC5" s="396"/>
      <c r="DD5" s="396"/>
      <c r="DE5" s="396"/>
      <c r="DF5" s="396"/>
      <c r="DG5" s="474"/>
      <c r="DH5" s="396"/>
      <c r="DI5" s="396"/>
      <c r="DJ5" s="396"/>
      <c r="DK5" s="396"/>
      <c r="DL5" s="474"/>
      <c r="DM5" s="396"/>
      <c r="DN5" s="396"/>
      <c r="DO5" s="396"/>
      <c r="DP5" s="396"/>
      <c r="DQ5" s="474"/>
      <c r="DR5" s="396"/>
      <c r="DS5" s="396"/>
      <c r="DT5" s="396"/>
      <c r="DU5" s="396"/>
      <c r="DV5" s="474"/>
      <c r="DW5" s="396"/>
      <c r="DX5" s="396"/>
      <c r="DY5" s="396"/>
      <c r="DZ5" s="396"/>
      <c r="EA5" s="474"/>
      <c r="EB5" s="396"/>
      <c r="EC5" s="396"/>
      <c r="ED5" s="396"/>
      <c r="EE5" s="396"/>
      <c r="EF5" s="474"/>
      <c r="EG5" s="396"/>
      <c r="EH5" s="396"/>
      <c r="EI5" s="396"/>
      <c r="EJ5" s="396"/>
      <c r="EK5" s="474"/>
      <c r="EL5" s="396"/>
      <c r="EM5" s="396"/>
      <c r="EN5" s="396"/>
      <c r="EO5" s="526"/>
      <c r="EP5" s="497"/>
    </row>
    <row r="6" spans="4:146" x14ac:dyDescent="0.3">
      <c r="D6" s="144"/>
      <c r="F6" s="400"/>
      <c r="K6" s="400"/>
      <c r="P6" s="400"/>
      <c r="U6" s="400"/>
      <c r="Z6" s="400"/>
      <c r="AE6" s="400"/>
      <c r="AJ6" s="400"/>
      <c r="AO6" s="400"/>
      <c r="AT6" s="400"/>
      <c r="AY6" s="400"/>
      <c r="BD6" s="400"/>
      <c r="BI6" s="400"/>
      <c r="BN6" s="400"/>
      <c r="BS6" s="400"/>
      <c r="BX6" s="400"/>
      <c r="CC6" s="400"/>
      <c r="CH6" s="400"/>
      <c r="CM6" s="400"/>
      <c r="CR6" s="400"/>
      <c r="CW6" s="400"/>
      <c r="DB6" s="400"/>
      <c r="DG6" s="400"/>
      <c r="DL6" s="400"/>
      <c r="DQ6" s="400"/>
      <c r="DV6" s="400"/>
      <c r="EA6" s="400"/>
      <c r="EF6" s="400"/>
      <c r="EK6" s="400"/>
      <c r="EM6" s="207"/>
      <c r="EP6" s="144"/>
    </row>
    <row r="7" spans="4:146" s="145" customFormat="1" x14ac:dyDescent="0.3">
      <c r="D7" s="201" t="s">
        <v>531</v>
      </c>
      <c r="E7" s="194" t="s">
        <v>86</v>
      </c>
      <c r="F7" s="400"/>
      <c r="G7" s="136"/>
      <c r="H7" s="115">
        <v>92795000</v>
      </c>
      <c r="I7" s="115"/>
      <c r="J7" s="115"/>
      <c r="K7" s="520"/>
      <c r="L7" s="115"/>
      <c r="M7" s="115">
        <v>35303690</v>
      </c>
      <c r="N7" s="115"/>
      <c r="O7" s="115"/>
      <c r="P7" s="520"/>
      <c r="Q7" s="115"/>
      <c r="R7" s="115">
        <v>-25072160</v>
      </c>
      <c r="S7" s="115"/>
      <c r="T7" s="115"/>
      <c r="U7" s="520"/>
      <c r="V7" s="115"/>
      <c r="W7" s="115">
        <v>-96490160</v>
      </c>
      <c r="X7" s="115"/>
      <c r="Y7" s="115"/>
      <c r="Z7" s="520"/>
      <c r="AA7" s="115"/>
      <c r="AB7" s="115">
        <v>311300631</v>
      </c>
      <c r="AC7" s="115"/>
      <c r="AD7" s="115"/>
      <c r="AE7" s="520"/>
      <c r="AF7" s="115"/>
      <c r="AG7" s="115">
        <v>0</v>
      </c>
      <c r="AH7" s="115"/>
      <c r="AI7" s="115"/>
      <c r="AJ7" s="520"/>
      <c r="AK7" s="115"/>
      <c r="AL7" s="115">
        <v>0</v>
      </c>
      <c r="AM7" s="115"/>
      <c r="AN7" s="115"/>
      <c r="AO7" s="520"/>
      <c r="AP7" s="115"/>
      <c r="AQ7" s="115">
        <v>0</v>
      </c>
      <c r="AR7" s="115"/>
      <c r="AS7" s="115"/>
      <c r="AT7" s="520"/>
      <c r="AU7" s="115"/>
      <c r="AV7" s="115">
        <v>0</v>
      </c>
      <c r="AW7" s="115"/>
      <c r="AX7" s="115"/>
      <c r="AY7" s="520"/>
      <c r="AZ7" s="115"/>
      <c r="BA7" s="115">
        <v>0</v>
      </c>
      <c r="BB7" s="115"/>
      <c r="BC7" s="115"/>
      <c r="BD7" s="520"/>
      <c r="BE7" s="115"/>
      <c r="BF7" s="115">
        <v>0</v>
      </c>
      <c r="BG7" s="115"/>
      <c r="BH7" s="115"/>
      <c r="BI7" s="520"/>
      <c r="BJ7" s="115"/>
      <c r="BK7" s="115">
        <v>0</v>
      </c>
      <c r="BL7" s="115"/>
      <c r="BM7" s="115"/>
      <c r="BN7" s="520"/>
      <c r="BO7" s="115"/>
      <c r="BP7" s="115">
        <v>0</v>
      </c>
      <c r="BQ7" s="115"/>
      <c r="BR7" s="115"/>
      <c r="BS7" s="520"/>
      <c r="BT7" s="115"/>
      <c r="BU7" s="115">
        <v>-86258630</v>
      </c>
      <c r="BV7" s="115"/>
      <c r="BW7" s="115"/>
      <c r="BX7" s="520"/>
      <c r="BY7" s="115"/>
      <c r="BZ7" s="115">
        <v>-33804514</v>
      </c>
      <c r="CA7" s="115"/>
      <c r="CB7" s="115"/>
      <c r="CC7" s="520"/>
      <c r="CD7" s="115"/>
      <c r="CE7" s="115">
        <v>47029102</v>
      </c>
      <c r="CF7" s="115"/>
      <c r="CG7" s="115"/>
      <c r="CH7" s="520"/>
      <c r="CI7" s="115"/>
      <c r="CJ7" s="115">
        <v>4231256</v>
      </c>
      <c r="CK7" s="115"/>
      <c r="CL7" s="115"/>
      <c r="CM7" s="520"/>
      <c r="CN7" s="115"/>
      <c r="CO7" s="115">
        <v>-44940208</v>
      </c>
      <c r="CP7" s="115"/>
      <c r="CQ7" s="115"/>
      <c r="CR7" s="520"/>
      <c r="CS7" s="115"/>
      <c r="CT7" s="115">
        <v>55428812</v>
      </c>
      <c r="CU7" s="115"/>
      <c r="CV7" s="115"/>
      <c r="CW7" s="520"/>
      <c r="CX7" s="115"/>
      <c r="CY7" s="115">
        <v>-12766575</v>
      </c>
      <c r="CZ7" s="115"/>
      <c r="DA7" s="115"/>
      <c r="DB7" s="520"/>
      <c r="DC7" s="115"/>
      <c r="DD7" s="115">
        <v>-34162370</v>
      </c>
      <c r="DE7" s="115"/>
      <c r="DF7" s="115"/>
      <c r="DG7" s="520"/>
      <c r="DH7" s="115"/>
      <c r="DI7" s="115">
        <v>24284445</v>
      </c>
      <c r="DJ7" s="115"/>
      <c r="DK7" s="115"/>
      <c r="DL7" s="520"/>
      <c r="DM7" s="115"/>
      <c r="DN7" s="115">
        <v>-104199176</v>
      </c>
      <c r="DO7" s="115"/>
      <c r="DP7" s="115"/>
      <c r="DQ7" s="520"/>
      <c r="DR7" s="115"/>
      <c r="DS7" s="115">
        <v>-51644631</v>
      </c>
      <c r="DT7" s="115"/>
      <c r="DU7" s="115"/>
      <c r="DV7" s="520"/>
      <c r="DW7" s="115"/>
      <c r="DX7" s="115">
        <v>109461685</v>
      </c>
      <c r="DY7" s="115"/>
      <c r="DZ7" s="115"/>
      <c r="EA7" s="520"/>
      <c r="EB7" s="115"/>
      <c r="EC7" s="115">
        <v>-39025715</v>
      </c>
      <c r="ED7" s="115"/>
      <c r="EE7" s="115"/>
      <c r="EF7" s="520"/>
      <c r="EG7" s="115"/>
      <c r="EH7" s="115">
        <v>12498861</v>
      </c>
      <c r="EI7" s="115"/>
      <c r="EJ7" s="115"/>
      <c r="EK7" s="520"/>
      <c r="EL7" s="115"/>
      <c r="EM7" s="537">
        <v>6320150</v>
      </c>
      <c r="EN7" s="115"/>
      <c r="EO7" s="115"/>
      <c r="EP7" s="538"/>
    </row>
    <row r="8" spans="4:146" x14ac:dyDescent="0.3">
      <c r="D8" s="144" t="s">
        <v>532</v>
      </c>
      <c r="E8" s="194" t="s">
        <v>103</v>
      </c>
      <c r="F8" s="400"/>
      <c r="G8" s="406"/>
      <c r="H8" s="539">
        <v>225023000</v>
      </c>
      <c r="I8" s="540"/>
      <c r="J8" s="96"/>
      <c r="K8" s="521"/>
      <c r="L8" s="541"/>
      <c r="M8" s="539">
        <v>225042001</v>
      </c>
      <c r="N8" s="540"/>
      <c r="O8" s="96"/>
      <c r="P8" s="521"/>
      <c r="Q8" s="541"/>
      <c r="R8" s="539">
        <v>189738311</v>
      </c>
      <c r="S8" s="540"/>
      <c r="T8" s="96"/>
      <c r="U8" s="521"/>
      <c r="V8" s="541"/>
      <c r="W8" s="539">
        <v>214810471</v>
      </c>
      <c r="X8" s="540"/>
      <c r="Y8" s="96"/>
      <c r="Z8" s="521"/>
      <c r="AA8" s="541"/>
      <c r="AB8" s="539">
        <v>311300631</v>
      </c>
      <c r="AC8" s="540"/>
      <c r="AD8" s="96"/>
      <c r="AE8" s="521"/>
      <c r="AF8" s="541"/>
      <c r="AG8" s="539">
        <v>0</v>
      </c>
      <c r="AH8" s="540"/>
      <c r="AI8" s="96"/>
      <c r="AJ8" s="521"/>
      <c r="AK8" s="541"/>
      <c r="AL8" s="539">
        <v>0</v>
      </c>
      <c r="AM8" s="540"/>
      <c r="AN8" s="96"/>
      <c r="AO8" s="521"/>
      <c r="AP8" s="541"/>
      <c r="AQ8" s="539">
        <v>0</v>
      </c>
      <c r="AR8" s="540"/>
      <c r="AS8" s="96"/>
      <c r="AT8" s="521"/>
      <c r="AU8" s="541"/>
      <c r="AV8" s="539">
        <v>0</v>
      </c>
      <c r="AW8" s="540"/>
      <c r="AX8" s="96"/>
      <c r="AY8" s="521"/>
      <c r="AZ8" s="541"/>
      <c r="BA8" s="539">
        <v>0</v>
      </c>
      <c r="BB8" s="540"/>
      <c r="BC8" s="96"/>
      <c r="BD8" s="521"/>
      <c r="BE8" s="541"/>
      <c r="BF8" s="539">
        <v>0</v>
      </c>
      <c r="BG8" s="540"/>
      <c r="BH8" s="96"/>
      <c r="BI8" s="521"/>
      <c r="BJ8" s="541"/>
      <c r="BK8" s="539">
        <v>0</v>
      </c>
      <c r="BL8" s="540"/>
      <c r="BM8" s="96"/>
      <c r="BN8" s="521"/>
      <c r="BO8" s="541"/>
      <c r="BP8" s="539">
        <v>0</v>
      </c>
      <c r="BQ8" s="540"/>
      <c r="BR8" s="96"/>
      <c r="BS8" s="521"/>
      <c r="BT8" s="541"/>
      <c r="BU8" s="539">
        <v>225042001</v>
      </c>
      <c r="BV8" s="540"/>
      <c r="BW8" s="96"/>
      <c r="BX8" s="521"/>
      <c r="BY8" s="541"/>
      <c r="BZ8" s="539">
        <v>191237487</v>
      </c>
      <c r="CA8" s="540"/>
      <c r="CB8" s="96"/>
      <c r="CC8" s="521"/>
      <c r="CD8" s="541"/>
      <c r="CE8" s="539">
        <v>191237487</v>
      </c>
      <c r="CF8" s="540"/>
      <c r="CG8" s="96"/>
      <c r="CH8" s="521"/>
      <c r="CI8" s="541"/>
      <c r="CJ8" s="539">
        <v>144208385</v>
      </c>
      <c r="CK8" s="540"/>
      <c r="CL8" s="96"/>
      <c r="CM8" s="521"/>
      <c r="CN8" s="541"/>
      <c r="CO8" s="539">
        <v>139977129</v>
      </c>
      <c r="CP8" s="540"/>
      <c r="CQ8" s="96"/>
      <c r="CR8" s="521"/>
      <c r="CS8" s="541"/>
      <c r="CT8" s="539">
        <v>184917337</v>
      </c>
      <c r="CU8" s="540"/>
      <c r="CV8" s="96"/>
      <c r="CW8" s="521"/>
      <c r="CX8" s="541"/>
      <c r="CY8" s="539">
        <v>129488525</v>
      </c>
      <c r="CZ8" s="540"/>
      <c r="DA8" s="96"/>
      <c r="DB8" s="521"/>
      <c r="DC8" s="541"/>
      <c r="DD8" s="539">
        <v>142255100</v>
      </c>
      <c r="DE8" s="540"/>
      <c r="DF8" s="96"/>
      <c r="DG8" s="521"/>
      <c r="DH8" s="541"/>
      <c r="DI8" s="539">
        <v>176417470</v>
      </c>
      <c r="DJ8" s="540"/>
      <c r="DK8" s="96"/>
      <c r="DL8" s="521"/>
      <c r="DM8" s="541"/>
      <c r="DN8" s="539">
        <v>152133025</v>
      </c>
      <c r="DO8" s="540"/>
      <c r="DP8" s="96"/>
      <c r="DQ8" s="521"/>
      <c r="DR8" s="541"/>
      <c r="DS8" s="539">
        <v>256332201</v>
      </c>
      <c r="DT8" s="540"/>
      <c r="DU8" s="96"/>
      <c r="DV8" s="521"/>
      <c r="DW8" s="541"/>
      <c r="DX8" s="539">
        <v>307976832</v>
      </c>
      <c r="DY8" s="540"/>
      <c r="DZ8" s="96"/>
      <c r="EA8" s="521"/>
      <c r="EB8" s="541"/>
      <c r="EC8" s="539">
        <v>198515147</v>
      </c>
      <c r="ED8" s="540"/>
      <c r="EE8" s="96"/>
      <c r="EF8" s="521"/>
      <c r="EG8" s="541"/>
      <c r="EH8" s="539">
        <v>237540862</v>
      </c>
      <c r="EI8" s="540"/>
      <c r="EJ8" s="96"/>
      <c r="EK8" s="521"/>
      <c r="EL8" s="541"/>
      <c r="EM8" s="539">
        <v>191237487</v>
      </c>
      <c r="EN8" s="540"/>
      <c r="EO8" s="96"/>
      <c r="EP8" s="542"/>
    </row>
    <row r="9" spans="4:146" x14ac:dyDescent="0.3">
      <c r="D9" s="144" t="s">
        <v>533</v>
      </c>
      <c r="F9" s="400"/>
      <c r="G9" s="400"/>
      <c r="H9" s="543">
        <v>94352000</v>
      </c>
      <c r="I9" s="95"/>
      <c r="J9" s="96"/>
      <c r="K9" s="521"/>
      <c r="L9" s="521"/>
      <c r="M9" s="543">
        <v>94370599</v>
      </c>
      <c r="N9" s="95"/>
      <c r="O9" s="96"/>
      <c r="P9" s="521"/>
      <c r="Q9" s="521"/>
      <c r="R9" s="543">
        <v>79377438</v>
      </c>
      <c r="S9" s="95"/>
      <c r="T9" s="96"/>
      <c r="U9" s="521"/>
      <c r="V9" s="521"/>
      <c r="W9" s="543">
        <v>75193857</v>
      </c>
      <c r="X9" s="95"/>
      <c r="Y9" s="96"/>
      <c r="Z9" s="521"/>
      <c r="AA9" s="521"/>
      <c r="AB9" s="543">
        <v>72397434</v>
      </c>
      <c r="AC9" s="95"/>
      <c r="AD9" s="96"/>
      <c r="AE9" s="521"/>
      <c r="AF9" s="521"/>
      <c r="AG9" s="543">
        <v>0</v>
      </c>
      <c r="AH9" s="95"/>
      <c r="AI9" s="96"/>
      <c r="AJ9" s="521"/>
      <c r="AK9" s="521"/>
      <c r="AL9" s="543">
        <v>0</v>
      </c>
      <c r="AM9" s="95"/>
      <c r="AN9" s="96"/>
      <c r="AO9" s="521"/>
      <c r="AP9" s="521"/>
      <c r="AQ9" s="543">
        <v>0</v>
      </c>
      <c r="AR9" s="95"/>
      <c r="AS9" s="96"/>
      <c r="AT9" s="521"/>
      <c r="AU9" s="521"/>
      <c r="AV9" s="543">
        <v>0</v>
      </c>
      <c r="AW9" s="95"/>
      <c r="AX9" s="96"/>
      <c r="AY9" s="521"/>
      <c r="AZ9" s="521"/>
      <c r="BA9" s="543">
        <v>0</v>
      </c>
      <c r="BB9" s="95"/>
      <c r="BC9" s="96"/>
      <c r="BD9" s="521"/>
      <c r="BE9" s="521"/>
      <c r="BF9" s="543">
        <v>0</v>
      </c>
      <c r="BG9" s="95"/>
      <c r="BH9" s="96"/>
      <c r="BI9" s="521"/>
      <c r="BJ9" s="521"/>
      <c r="BK9" s="543">
        <v>0</v>
      </c>
      <c r="BL9" s="95"/>
      <c r="BM9" s="96"/>
      <c r="BN9" s="521"/>
      <c r="BO9" s="521"/>
      <c r="BP9" s="543">
        <v>0</v>
      </c>
      <c r="BQ9" s="95"/>
      <c r="BR9" s="96"/>
      <c r="BS9" s="521"/>
      <c r="BT9" s="521"/>
      <c r="BU9" s="544">
        <v>94370599</v>
      </c>
      <c r="BV9" s="95"/>
      <c r="BW9" s="96"/>
      <c r="BX9" s="521"/>
      <c r="BY9" s="521"/>
      <c r="BZ9" s="543">
        <v>98917442</v>
      </c>
      <c r="CA9" s="95"/>
      <c r="CB9" s="96"/>
      <c r="CC9" s="521"/>
      <c r="CD9" s="521"/>
      <c r="CE9" s="543">
        <v>98917442</v>
      </c>
      <c r="CF9" s="95"/>
      <c r="CG9" s="96"/>
      <c r="CH9" s="521"/>
      <c r="CI9" s="521"/>
      <c r="CJ9" s="543">
        <v>85953674</v>
      </c>
      <c r="CK9" s="95"/>
      <c r="CL9" s="96"/>
      <c r="CM9" s="521"/>
      <c r="CN9" s="521"/>
      <c r="CO9" s="543">
        <v>83444558</v>
      </c>
      <c r="CP9" s="95"/>
      <c r="CQ9" s="96"/>
      <c r="CR9" s="521"/>
      <c r="CS9" s="521"/>
      <c r="CT9" s="543">
        <v>81227773</v>
      </c>
      <c r="CU9" s="95"/>
      <c r="CV9" s="96"/>
      <c r="CW9" s="521"/>
      <c r="CX9" s="521"/>
      <c r="CY9" s="543">
        <v>72045574</v>
      </c>
      <c r="CZ9" s="95"/>
      <c r="DA9" s="96"/>
      <c r="DB9" s="521"/>
      <c r="DC9" s="521"/>
      <c r="DD9" s="543">
        <v>70793412</v>
      </c>
      <c r="DE9" s="95"/>
      <c r="DF9" s="96"/>
      <c r="DG9" s="521"/>
      <c r="DH9" s="521"/>
      <c r="DI9" s="543">
        <v>62549813</v>
      </c>
      <c r="DJ9" s="95"/>
      <c r="DK9" s="96"/>
      <c r="DL9" s="521"/>
      <c r="DM9" s="521"/>
      <c r="DN9" s="543">
        <v>49621718</v>
      </c>
      <c r="DO9" s="95"/>
      <c r="DP9" s="96"/>
      <c r="DQ9" s="521"/>
      <c r="DR9" s="521"/>
      <c r="DS9" s="543">
        <v>111510938</v>
      </c>
      <c r="DT9" s="95"/>
      <c r="DU9" s="96"/>
      <c r="DV9" s="521"/>
      <c r="DW9" s="521"/>
      <c r="DX9" s="543">
        <v>108694727</v>
      </c>
      <c r="DY9" s="95"/>
      <c r="DZ9" s="96"/>
      <c r="EA9" s="521"/>
      <c r="EB9" s="521"/>
      <c r="EC9" s="543">
        <v>98193567</v>
      </c>
      <c r="ED9" s="95"/>
      <c r="EE9" s="96"/>
      <c r="EF9" s="521"/>
      <c r="EG9" s="521"/>
      <c r="EH9" s="543">
        <v>97315291</v>
      </c>
      <c r="EI9" s="95"/>
      <c r="EJ9" s="96"/>
      <c r="EK9" s="521"/>
      <c r="EL9" s="521"/>
      <c r="EM9" s="543">
        <v>98917442</v>
      </c>
      <c r="EN9" s="95"/>
      <c r="EO9" s="96"/>
      <c r="EP9" s="542"/>
    </row>
    <row r="10" spans="4:146" x14ac:dyDescent="0.3">
      <c r="D10" s="144" t="s">
        <v>534</v>
      </c>
      <c r="F10" s="400"/>
      <c r="G10" s="400"/>
      <c r="H10" s="92">
        <v>0</v>
      </c>
      <c r="I10" s="95"/>
      <c r="J10" s="96"/>
      <c r="K10" s="521"/>
      <c r="L10" s="521"/>
      <c r="M10" s="92">
        <v>0</v>
      </c>
      <c r="N10" s="95"/>
      <c r="O10" s="96"/>
      <c r="P10" s="521"/>
      <c r="Q10" s="521"/>
      <c r="R10" s="92">
        <v>0</v>
      </c>
      <c r="S10" s="95"/>
      <c r="T10" s="96"/>
      <c r="U10" s="521"/>
      <c r="V10" s="521"/>
      <c r="W10" s="92">
        <v>0</v>
      </c>
      <c r="X10" s="95"/>
      <c r="Y10" s="96"/>
      <c r="Z10" s="521"/>
      <c r="AA10" s="521"/>
      <c r="AB10" s="92">
        <v>40000000</v>
      </c>
      <c r="AC10" s="95"/>
      <c r="AD10" s="96"/>
      <c r="AE10" s="521"/>
      <c r="AF10" s="521"/>
      <c r="AG10" s="92">
        <v>0</v>
      </c>
      <c r="AH10" s="95"/>
      <c r="AI10" s="96"/>
      <c r="AJ10" s="521"/>
      <c r="AK10" s="521"/>
      <c r="AL10" s="92">
        <v>0</v>
      </c>
      <c r="AM10" s="95"/>
      <c r="AN10" s="96"/>
      <c r="AO10" s="521"/>
      <c r="AP10" s="521"/>
      <c r="AQ10" s="92">
        <v>0</v>
      </c>
      <c r="AR10" s="95"/>
      <c r="AS10" s="96"/>
      <c r="AT10" s="521"/>
      <c r="AU10" s="521"/>
      <c r="AV10" s="92">
        <v>0</v>
      </c>
      <c r="AW10" s="95"/>
      <c r="AX10" s="96"/>
      <c r="AY10" s="521"/>
      <c r="AZ10" s="521"/>
      <c r="BA10" s="92">
        <v>0</v>
      </c>
      <c r="BB10" s="95"/>
      <c r="BC10" s="96"/>
      <c r="BD10" s="521"/>
      <c r="BE10" s="521"/>
      <c r="BF10" s="92">
        <v>0</v>
      </c>
      <c r="BG10" s="95"/>
      <c r="BH10" s="96"/>
      <c r="BI10" s="521"/>
      <c r="BJ10" s="521"/>
      <c r="BK10" s="92">
        <v>0</v>
      </c>
      <c r="BL10" s="95"/>
      <c r="BM10" s="96"/>
      <c r="BN10" s="521"/>
      <c r="BO10" s="521"/>
      <c r="BP10" s="92">
        <v>0</v>
      </c>
      <c r="BQ10" s="95"/>
      <c r="BR10" s="96"/>
      <c r="BS10" s="521"/>
      <c r="BT10" s="521"/>
      <c r="BU10" s="53">
        <v>0</v>
      </c>
      <c r="BV10" s="95"/>
      <c r="BW10" s="96"/>
      <c r="BX10" s="521"/>
      <c r="BY10" s="521"/>
      <c r="BZ10" s="92">
        <v>0</v>
      </c>
      <c r="CA10" s="95"/>
      <c r="CB10" s="96"/>
      <c r="CC10" s="521"/>
      <c r="CD10" s="521"/>
      <c r="CE10" s="92">
        <v>0</v>
      </c>
      <c r="CF10" s="95"/>
      <c r="CG10" s="96"/>
      <c r="CH10" s="521"/>
      <c r="CI10" s="521"/>
      <c r="CJ10" s="92">
        <v>0</v>
      </c>
      <c r="CK10" s="95"/>
      <c r="CL10" s="96"/>
      <c r="CM10" s="521"/>
      <c r="CN10" s="521"/>
      <c r="CO10" s="92">
        <v>0</v>
      </c>
      <c r="CP10" s="95"/>
      <c r="CQ10" s="96"/>
      <c r="CR10" s="521"/>
      <c r="CS10" s="521"/>
      <c r="CT10" s="92">
        <v>0</v>
      </c>
      <c r="CU10" s="95"/>
      <c r="CV10" s="96"/>
      <c r="CW10" s="521"/>
      <c r="CX10" s="521"/>
      <c r="CY10" s="92">
        <v>0</v>
      </c>
      <c r="CZ10" s="95"/>
      <c r="DA10" s="96"/>
      <c r="DB10" s="521"/>
      <c r="DC10" s="521"/>
      <c r="DD10" s="92">
        <v>0</v>
      </c>
      <c r="DE10" s="95"/>
      <c r="DF10" s="96"/>
      <c r="DG10" s="521"/>
      <c r="DH10" s="521"/>
      <c r="DI10" s="92">
        <v>0</v>
      </c>
      <c r="DJ10" s="95"/>
      <c r="DK10" s="96"/>
      <c r="DL10" s="521"/>
      <c r="DM10" s="521"/>
      <c r="DN10" s="92" t="s">
        <v>537</v>
      </c>
      <c r="DO10" s="95"/>
      <c r="DP10" s="96"/>
      <c r="DQ10" s="521"/>
      <c r="DR10" s="521"/>
      <c r="DS10" s="92">
        <v>0</v>
      </c>
      <c r="DT10" s="95"/>
      <c r="DU10" s="96"/>
      <c r="DV10" s="521"/>
      <c r="DW10" s="521"/>
      <c r="DX10" s="92">
        <v>30000000</v>
      </c>
      <c r="DY10" s="95"/>
      <c r="DZ10" s="96"/>
      <c r="EA10" s="521"/>
      <c r="EB10" s="521"/>
      <c r="EC10" s="92">
        <v>0</v>
      </c>
      <c r="ED10" s="95"/>
      <c r="EE10" s="96"/>
      <c r="EF10" s="521"/>
      <c r="EG10" s="521"/>
      <c r="EH10" s="92">
        <v>0</v>
      </c>
      <c r="EI10" s="95"/>
      <c r="EJ10" s="96"/>
      <c r="EK10" s="521"/>
      <c r="EL10" s="521"/>
      <c r="EM10" s="92">
        <v>0</v>
      </c>
      <c r="EN10" s="95"/>
      <c r="EO10" s="96"/>
      <c r="EP10" s="542"/>
    </row>
    <row r="11" spans="4:146" x14ac:dyDescent="0.3">
      <c r="D11" s="144" t="s">
        <v>535</v>
      </c>
      <c r="F11" s="400"/>
      <c r="G11" s="400"/>
      <c r="H11" s="545">
        <v>130671000</v>
      </c>
      <c r="I11" s="95"/>
      <c r="J11" s="96"/>
      <c r="K11" s="521"/>
      <c r="L11" s="521"/>
      <c r="M11" s="545">
        <v>130671402</v>
      </c>
      <c r="N11" s="95"/>
      <c r="O11" s="96"/>
      <c r="P11" s="521"/>
      <c r="Q11" s="521"/>
      <c r="R11" s="545">
        <v>110360873</v>
      </c>
      <c r="S11" s="95"/>
      <c r="T11" s="96"/>
      <c r="U11" s="521"/>
      <c r="V11" s="521"/>
      <c r="W11" s="545">
        <v>139616614</v>
      </c>
      <c r="X11" s="95"/>
      <c r="Y11" s="96"/>
      <c r="Z11" s="521"/>
      <c r="AA11" s="521"/>
      <c r="AB11" s="545">
        <v>198903197</v>
      </c>
      <c r="AC11" s="95"/>
      <c r="AD11" s="96"/>
      <c r="AE11" s="521"/>
      <c r="AF11" s="521"/>
      <c r="AG11" s="545">
        <v>0</v>
      </c>
      <c r="AH11" s="95"/>
      <c r="AI11" s="96"/>
      <c r="AJ11" s="521"/>
      <c r="AK11" s="521"/>
      <c r="AL11" s="545">
        <v>0</v>
      </c>
      <c r="AM11" s="95"/>
      <c r="AN11" s="96"/>
      <c r="AO11" s="521"/>
      <c r="AP11" s="521"/>
      <c r="AQ11" s="545">
        <v>0</v>
      </c>
      <c r="AR11" s="95"/>
      <c r="AS11" s="96"/>
      <c r="AT11" s="521"/>
      <c r="AU11" s="521"/>
      <c r="AV11" s="545">
        <v>0</v>
      </c>
      <c r="AW11" s="95"/>
      <c r="AX11" s="96"/>
      <c r="AY11" s="521"/>
      <c r="AZ11" s="521"/>
      <c r="BA11" s="545">
        <v>0</v>
      </c>
      <c r="BB11" s="95"/>
      <c r="BC11" s="96"/>
      <c r="BD11" s="521"/>
      <c r="BE11" s="521"/>
      <c r="BF11" s="545">
        <v>0</v>
      </c>
      <c r="BG11" s="95"/>
      <c r="BH11" s="96"/>
      <c r="BI11" s="521"/>
      <c r="BJ11" s="521"/>
      <c r="BK11" s="545">
        <v>0</v>
      </c>
      <c r="BL11" s="95"/>
      <c r="BM11" s="96"/>
      <c r="BN11" s="521"/>
      <c r="BO11" s="521"/>
      <c r="BP11" s="545">
        <v>0</v>
      </c>
      <c r="BQ11" s="95"/>
      <c r="BR11" s="96"/>
      <c r="BS11" s="521"/>
      <c r="BT11" s="521"/>
      <c r="BU11" s="119">
        <v>130671402</v>
      </c>
      <c r="BV11" s="95"/>
      <c r="BW11" s="96"/>
      <c r="BX11" s="521"/>
      <c r="BY11" s="521"/>
      <c r="BZ11" s="545">
        <v>92320045</v>
      </c>
      <c r="CA11" s="95"/>
      <c r="CB11" s="96"/>
      <c r="CC11" s="521"/>
      <c r="CD11" s="521"/>
      <c r="CE11" s="545">
        <v>92320045</v>
      </c>
      <c r="CF11" s="95"/>
      <c r="CG11" s="96"/>
      <c r="CH11" s="521"/>
      <c r="CI11" s="521"/>
      <c r="CJ11" s="545">
        <v>58254711</v>
      </c>
      <c r="CK11" s="95"/>
      <c r="CL11" s="96"/>
      <c r="CM11" s="521"/>
      <c r="CN11" s="521"/>
      <c r="CO11" s="545">
        <v>56532571</v>
      </c>
      <c r="CP11" s="95"/>
      <c r="CQ11" s="96"/>
      <c r="CR11" s="521"/>
      <c r="CS11" s="521"/>
      <c r="CT11" s="545">
        <v>103689564</v>
      </c>
      <c r="CU11" s="95"/>
      <c r="CV11" s="96"/>
      <c r="CW11" s="521"/>
      <c r="CX11" s="521"/>
      <c r="CY11" s="545">
        <v>57442951</v>
      </c>
      <c r="CZ11" s="95"/>
      <c r="DA11" s="96"/>
      <c r="DB11" s="521"/>
      <c r="DC11" s="521"/>
      <c r="DD11" s="545">
        <v>71461688</v>
      </c>
      <c r="DE11" s="95"/>
      <c r="DF11" s="96"/>
      <c r="DG11" s="521"/>
      <c r="DH11" s="521"/>
      <c r="DI11" s="545">
        <v>113867657</v>
      </c>
      <c r="DJ11" s="95"/>
      <c r="DK11" s="96"/>
      <c r="DL11" s="521"/>
      <c r="DM11" s="521"/>
      <c r="DN11" s="545">
        <v>102511307</v>
      </c>
      <c r="DO11" s="95"/>
      <c r="DP11" s="96"/>
      <c r="DQ11" s="521"/>
      <c r="DR11" s="521"/>
      <c r="DS11" s="545">
        <v>144821263</v>
      </c>
      <c r="DT11" s="95"/>
      <c r="DU11" s="96"/>
      <c r="DV11" s="521"/>
      <c r="DW11" s="521"/>
      <c r="DX11" s="545">
        <v>169282105</v>
      </c>
      <c r="DY11" s="95"/>
      <c r="DZ11" s="96"/>
      <c r="EA11" s="521"/>
      <c r="EB11" s="521"/>
      <c r="EC11" s="545">
        <v>100321580</v>
      </c>
      <c r="ED11" s="95"/>
      <c r="EE11" s="96"/>
      <c r="EF11" s="521"/>
      <c r="EG11" s="521"/>
      <c r="EH11" s="545">
        <v>140225571</v>
      </c>
      <c r="EI11" s="95"/>
      <c r="EJ11" s="96"/>
      <c r="EK11" s="521"/>
      <c r="EL11" s="521"/>
      <c r="EM11" s="545">
        <v>92320045</v>
      </c>
      <c r="EN11" s="95"/>
      <c r="EO11" s="96"/>
      <c r="EP11" s="542"/>
    </row>
    <row r="12" spans="4:146" x14ac:dyDescent="0.3">
      <c r="D12" s="144"/>
      <c r="F12" s="400"/>
      <c r="G12" s="400"/>
      <c r="H12" s="96"/>
      <c r="I12" s="95"/>
      <c r="J12" s="96"/>
      <c r="K12" s="521"/>
      <c r="L12" s="521"/>
      <c r="M12" s="96"/>
      <c r="N12" s="95"/>
      <c r="O12" s="96"/>
      <c r="P12" s="521"/>
      <c r="Q12" s="521"/>
      <c r="R12" s="96"/>
      <c r="S12" s="95"/>
      <c r="T12" s="96"/>
      <c r="U12" s="521"/>
      <c r="V12" s="521"/>
      <c r="W12" s="96"/>
      <c r="X12" s="95"/>
      <c r="Y12" s="96"/>
      <c r="Z12" s="521"/>
      <c r="AA12" s="521"/>
      <c r="AB12" s="96"/>
      <c r="AC12" s="95"/>
      <c r="AD12" s="96"/>
      <c r="AE12" s="521"/>
      <c r="AF12" s="521"/>
      <c r="AG12" s="96"/>
      <c r="AH12" s="95"/>
      <c r="AI12" s="96"/>
      <c r="AJ12" s="521"/>
      <c r="AK12" s="521"/>
      <c r="AL12" s="96"/>
      <c r="AM12" s="95"/>
      <c r="AN12" s="96"/>
      <c r="AO12" s="521"/>
      <c r="AP12" s="521"/>
      <c r="AQ12" s="96"/>
      <c r="AR12" s="95"/>
      <c r="AS12" s="96"/>
      <c r="AT12" s="521"/>
      <c r="AU12" s="521"/>
      <c r="AV12" s="96"/>
      <c r="AW12" s="95"/>
      <c r="AX12" s="96"/>
      <c r="AY12" s="521"/>
      <c r="AZ12" s="521"/>
      <c r="BA12" s="96"/>
      <c r="BB12" s="95"/>
      <c r="BC12" s="96"/>
      <c r="BD12" s="521"/>
      <c r="BE12" s="521"/>
      <c r="BF12" s="96"/>
      <c r="BG12" s="95"/>
      <c r="BH12" s="96"/>
      <c r="BI12" s="521"/>
      <c r="BJ12" s="521"/>
      <c r="BK12" s="96"/>
      <c r="BL12" s="95"/>
      <c r="BM12" s="96"/>
      <c r="BN12" s="521"/>
      <c r="BO12" s="521"/>
      <c r="BP12" s="96"/>
      <c r="BQ12" s="95"/>
      <c r="BR12" s="96"/>
      <c r="BS12" s="521"/>
      <c r="BT12" s="521"/>
      <c r="BU12" s="96"/>
      <c r="BV12" s="95"/>
      <c r="BW12" s="96"/>
      <c r="BX12" s="521"/>
      <c r="BY12" s="521"/>
      <c r="BZ12" s="96"/>
      <c r="CA12" s="95"/>
      <c r="CB12" s="96"/>
      <c r="CC12" s="521"/>
      <c r="CD12" s="521"/>
      <c r="CE12" s="96"/>
      <c r="CF12" s="95"/>
      <c r="CG12" s="96"/>
      <c r="CH12" s="521"/>
      <c r="CI12" s="521"/>
      <c r="CJ12" s="96"/>
      <c r="CK12" s="95"/>
      <c r="CL12" s="96"/>
      <c r="CM12" s="521"/>
      <c r="CN12" s="521"/>
      <c r="CO12" s="96"/>
      <c r="CP12" s="95"/>
      <c r="CQ12" s="96"/>
      <c r="CR12" s="521"/>
      <c r="CS12" s="521"/>
      <c r="CT12" s="96"/>
      <c r="CU12" s="95"/>
      <c r="CV12" s="96"/>
      <c r="CW12" s="521"/>
      <c r="CX12" s="521"/>
      <c r="CY12" s="96"/>
      <c r="CZ12" s="95"/>
      <c r="DA12" s="96"/>
      <c r="DB12" s="521"/>
      <c r="DC12" s="521"/>
      <c r="DD12" s="96"/>
      <c r="DE12" s="95"/>
      <c r="DF12" s="96"/>
      <c r="DG12" s="521"/>
      <c r="DH12" s="521"/>
      <c r="DI12" s="96"/>
      <c r="DJ12" s="95"/>
      <c r="DK12" s="96"/>
      <c r="DL12" s="521"/>
      <c r="DM12" s="521"/>
      <c r="DN12" s="96"/>
      <c r="DO12" s="95"/>
      <c r="DP12" s="96"/>
      <c r="DQ12" s="521"/>
      <c r="DR12" s="521"/>
      <c r="DS12" s="96"/>
      <c r="DT12" s="95"/>
      <c r="DU12" s="96"/>
      <c r="DV12" s="521"/>
      <c r="DW12" s="521"/>
      <c r="DX12" s="96"/>
      <c r="DY12" s="95"/>
      <c r="DZ12" s="96"/>
      <c r="EA12" s="521"/>
      <c r="EB12" s="521"/>
      <c r="EC12" s="96"/>
      <c r="ED12" s="95"/>
      <c r="EE12" s="96"/>
      <c r="EF12" s="521"/>
      <c r="EG12" s="521"/>
      <c r="EH12" s="96"/>
      <c r="EI12" s="95"/>
      <c r="EJ12" s="96"/>
      <c r="EK12" s="521"/>
      <c r="EL12" s="521"/>
      <c r="EM12" s="96"/>
      <c r="EN12" s="95"/>
      <c r="EO12" s="96"/>
      <c r="EP12" s="542"/>
    </row>
    <row r="13" spans="4:146" x14ac:dyDescent="0.3">
      <c r="D13" s="144" t="s">
        <v>536</v>
      </c>
      <c r="F13" s="400"/>
      <c r="G13" s="400"/>
      <c r="H13" s="96">
        <v>132228000</v>
      </c>
      <c r="I13" s="95"/>
      <c r="J13" s="96"/>
      <c r="K13" s="521"/>
      <c r="L13" s="521"/>
      <c r="M13" s="96">
        <v>189738311</v>
      </c>
      <c r="N13" s="95"/>
      <c r="O13" s="96"/>
      <c r="P13" s="521"/>
      <c r="Q13" s="521"/>
      <c r="R13" s="96">
        <v>214810471</v>
      </c>
      <c r="S13" s="95"/>
      <c r="T13" s="96"/>
      <c r="U13" s="521"/>
      <c r="V13" s="521"/>
      <c r="W13" s="96">
        <v>311300631</v>
      </c>
      <c r="X13" s="95"/>
      <c r="Y13" s="96"/>
      <c r="Z13" s="521"/>
      <c r="AA13" s="521"/>
      <c r="AB13" s="96">
        <v>0</v>
      </c>
      <c r="AC13" s="95"/>
      <c r="AD13" s="96"/>
      <c r="AE13" s="521"/>
      <c r="AF13" s="521"/>
      <c r="AG13" s="96">
        <v>0</v>
      </c>
      <c r="AH13" s="95"/>
      <c r="AI13" s="96"/>
      <c r="AJ13" s="521"/>
      <c r="AK13" s="521"/>
      <c r="AL13" s="96">
        <v>0</v>
      </c>
      <c r="AM13" s="95"/>
      <c r="AN13" s="96"/>
      <c r="AO13" s="521"/>
      <c r="AP13" s="521"/>
      <c r="AQ13" s="96">
        <v>0</v>
      </c>
      <c r="AR13" s="95"/>
      <c r="AS13" s="96"/>
      <c r="AT13" s="521"/>
      <c r="AU13" s="521"/>
      <c r="AV13" s="96">
        <v>0</v>
      </c>
      <c r="AW13" s="95"/>
      <c r="AX13" s="96"/>
      <c r="AY13" s="521"/>
      <c r="AZ13" s="521"/>
      <c r="BA13" s="96">
        <v>0</v>
      </c>
      <c r="BB13" s="95"/>
      <c r="BC13" s="96"/>
      <c r="BD13" s="521"/>
      <c r="BE13" s="521"/>
      <c r="BF13" s="96">
        <v>0</v>
      </c>
      <c r="BG13" s="95"/>
      <c r="BH13" s="96"/>
      <c r="BI13" s="521"/>
      <c r="BJ13" s="521"/>
      <c r="BK13" s="96">
        <v>0</v>
      </c>
      <c r="BL13" s="95"/>
      <c r="BM13" s="96"/>
      <c r="BN13" s="521"/>
      <c r="BO13" s="521"/>
      <c r="BP13" s="96">
        <v>0</v>
      </c>
      <c r="BQ13" s="95"/>
      <c r="BR13" s="96"/>
      <c r="BS13" s="521"/>
      <c r="BT13" s="521"/>
      <c r="BU13" s="96">
        <v>311300631</v>
      </c>
      <c r="BV13" s="95"/>
      <c r="BW13" s="96"/>
      <c r="BX13" s="521"/>
      <c r="BY13" s="521"/>
      <c r="BZ13" s="96">
        <v>225042001</v>
      </c>
      <c r="CA13" s="95"/>
      <c r="CB13" s="96"/>
      <c r="CC13" s="521"/>
      <c r="CD13" s="521"/>
      <c r="CE13" s="96">
        <v>144208385</v>
      </c>
      <c r="CF13" s="95"/>
      <c r="CG13" s="96"/>
      <c r="CH13" s="521"/>
      <c r="CI13" s="521"/>
      <c r="CJ13" s="96">
        <v>139977129</v>
      </c>
      <c r="CK13" s="95"/>
      <c r="CL13" s="96"/>
      <c r="CM13" s="521"/>
      <c r="CN13" s="521"/>
      <c r="CO13" s="96">
        <v>184917337</v>
      </c>
      <c r="CP13" s="95"/>
      <c r="CQ13" s="96"/>
      <c r="CR13" s="521"/>
      <c r="CS13" s="521"/>
      <c r="CT13" s="96">
        <v>129488525</v>
      </c>
      <c r="CU13" s="95"/>
      <c r="CV13" s="96"/>
      <c r="CW13" s="521"/>
      <c r="CX13" s="521"/>
      <c r="CY13" s="96">
        <v>142255100</v>
      </c>
      <c r="CZ13" s="95"/>
      <c r="DA13" s="96"/>
      <c r="DB13" s="521"/>
      <c r="DC13" s="521"/>
      <c r="DD13" s="96">
        <v>176417470</v>
      </c>
      <c r="DE13" s="95"/>
      <c r="DF13" s="96"/>
      <c r="DG13" s="521"/>
      <c r="DH13" s="521"/>
      <c r="DI13" s="96">
        <v>152133025</v>
      </c>
      <c r="DJ13" s="95"/>
      <c r="DK13" s="96"/>
      <c r="DL13" s="521"/>
      <c r="DM13" s="521"/>
      <c r="DN13" s="96">
        <v>256332201</v>
      </c>
      <c r="DO13" s="95"/>
      <c r="DP13" s="96"/>
      <c r="DQ13" s="521"/>
      <c r="DR13" s="521"/>
      <c r="DS13" s="96">
        <v>307976832</v>
      </c>
      <c r="DT13" s="95"/>
      <c r="DU13" s="96"/>
      <c r="DV13" s="521"/>
      <c r="DW13" s="521"/>
      <c r="DX13" s="96">
        <v>198515147</v>
      </c>
      <c r="DY13" s="95"/>
      <c r="DZ13" s="96"/>
      <c r="EA13" s="521"/>
      <c r="EB13" s="521"/>
      <c r="EC13" s="96">
        <v>237540862</v>
      </c>
      <c r="ED13" s="95"/>
      <c r="EE13" s="96"/>
      <c r="EF13" s="521"/>
      <c r="EG13" s="521"/>
      <c r="EH13" s="96">
        <v>225042001</v>
      </c>
      <c r="EI13" s="95"/>
      <c r="EJ13" s="96"/>
      <c r="EK13" s="521"/>
      <c r="EL13" s="521"/>
      <c r="EM13" s="96">
        <v>184917337</v>
      </c>
      <c r="EN13" s="95"/>
      <c r="EO13" s="96"/>
      <c r="EP13" s="542"/>
    </row>
    <row r="14" spans="4:146" x14ac:dyDescent="0.3">
      <c r="D14" s="144" t="s">
        <v>533</v>
      </c>
      <c r="E14" s="194" t="s">
        <v>138</v>
      </c>
      <c r="F14" s="400"/>
      <c r="G14" s="400"/>
      <c r="H14" s="543">
        <v>82228000</v>
      </c>
      <c r="I14" s="95"/>
      <c r="J14" s="96"/>
      <c r="K14" s="521"/>
      <c r="L14" s="521"/>
      <c r="M14" s="543">
        <v>79377438</v>
      </c>
      <c r="N14" s="95"/>
      <c r="O14" s="96"/>
      <c r="P14" s="521"/>
      <c r="Q14" s="521"/>
      <c r="R14" s="543">
        <v>75193857</v>
      </c>
      <c r="S14" s="95"/>
      <c r="T14" s="96"/>
      <c r="U14" s="521"/>
      <c r="V14" s="521"/>
      <c r="W14" s="543">
        <v>72397434</v>
      </c>
      <c r="X14" s="95"/>
      <c r="Y14" s="96"/>
      <c r="Z14" s="521"/>
      <c r="AA14" s="521"/>
      <c r="AB14" s="543">
        <v>0</v>
      </c>
      <c r="AC14" s="95"/>
      <c r="AD14" s="96"/>
      <c r="AE14" s="521"/>
      <c r="AF14" s="521"/>
      <c r="AG14" s="543">
        <v>0</v>
      </c>
      <c r="AH14" s="95"/>
      <c r="AI14" s="96"/>
      <c r="AJ14" s="521"/>
      <c r="AK14" s="521"/>
      <c r="AL14" s="543">
        <v>0</v>
      </c>
      <c r="AM14" s="95"/>
      <c r="AN14" s="96"/>
      <c r="AO14" s="521"/>
      <c r="AP14" s="521"/>
      <c r="AQ14" s="543">
        <v>0</v>
      </c>
      <c r="AR14" s="95"/>
      <c r="AS14" s="96"/>
      <c r="AT14" s="521"/>
      <c r="AU14" s="521"/>
      <c r="AV14" s="543">
        <v>0</v>
      </c>
      <c r="AW14" s="95"/>
      <c r="AX14" s="96"/>
      <c r="AY14" s="521"/>
      <c r="AZ14" s="521"/>
      <c r="BA14" s="543">
        <v>0</v>
      </c>
      <c r="BB14" s="95"/>
      <c r="BC14" s="96"/>
      <c r="BD14" s="521"/>
      <c r="BE14" s="521"/>
      <c r="BF14" s="543">
        <v>0</v>
      </c>
      <c r="BG14" s="95"/>
      <c r="BH14" s="96"/>
      <c r="BI14" s="521"/>
      <c r="BJ14" s="521"/>
      <c r="BK14" s="543">
        <v>0</v>
      </c>
      <c r="BL14" s="95"/>
      <c r="BM14" s="96"/>
      <c r="BN14" s="521"/>
      <c r="BO14" s="521"/>
      <c r="BP14" s="543">
        <v>0</v>
      </c>
      <c r="BQ14" s="95"/>
      <c r="BR14" s="96"/>
      <c r="BS14" s="521"/>
      <c r="BT14" s="521"/>
      <c r="BU14" s="543">
        <v>72397434</v>
      </c>
      <c r="BV14" s="95"/>
      <c r="BW14" s="96"/>
      <c r="BX14" s="521"/>
      <c r="BY14" s="521"/>
      <c r="BZ14" s="543">
        <v>94370599</v>
      </c>
      <c r="CA14" s="95"/>
      <c r="CB14" s="96"/>
      <c r="CC14" s="521"/>
      <c r="CD14" s="521"/>
      <c r="CE14" s="543">
        <v>85953674</v>
      </c>
      <c r="CF14" s="95"/>
      <c r="CG14" s="96"/>
      <c r="CH14" s="521"/>
      <c r="CI14" s="521"/>
      <c r="CJ14" s="543">
        <v>83444558</v>
      </c>
      <c r="CK14" s="95"/>
      <c r="CL14" s="96"/>
      <c r="CM14" s="521"/>
      <c r="CN14" s="521"/>
      <c r="CO14" s="543">
        <v>81227773</v>
      </c>
      <c r="CP14" s="95"/>
      <c r="CQ14" s="96"/>
      <c r="CR14" s="521"/>
      <c r="CS14" s="521"/>
      <c r="CT14" s="543">
        <v>72045574</v>
      </c>
      <c r="CU14" s="95"/>
      <c r="CV14" s="96"/>
      <c r="CW14" s="521"/>
      <c r="CX14" s="521"/>
      <c r="CY14" s="543">
        <v>70793412</v>
      </c>
      <c r="CZ14" s="95"/>
      <c r="DA14" s="96"/>
      <c r="DB14" s="521"/>
      <c r="DC14" s="521"/>
      <c r="DD14" s="543">
        <v>62549813</v>
      </c>
      <c r="DE14" s="95"/>
      <c r="DF14" s="96"/>
      <c r="DG14" s="521"/>
      <c r="DH14" s="521"/>
      <c r="DI14" s="543">
        <v>49621718</v>
      </c>
      <c r="DJ14" s="95"/>
      <c r="DK14" s="96"/>
      <c r="DL14" s="521"/>
      <c r="DM14" s="521"/>
      <c r="DN14" s="543">
        <v>111510938</v>
      </c>
      <c r="DO14" s="95"/>
      <c r="DP14" s="96"/>
      <c r="DQ14" s="521"/>
      <c r="DR14" s="521"/>
      <c r="DS14" s="543">
        <v>108694727</v>
      </c>
      <c r="DT14" s="95"/>
      <c r="DU14" s="96"/>
      <c r="DV14" s="521"/>
      <c r="DW14" s="521"/>
      <c r="DX14" s="543">
        <v>98193567</v>
      </c>
      <c r="DY14" s="95"/>
      <c r="DZ14" s="96"/>
      <c r="EA14" s="521"/>
      <c r="EB14" s="521"/>
      <c r="EC14" s="543">
        <v>97315291</v>
      </c>
      <c r="ED14" s="95"/>
      <c r="EE14" s="96"/>
      <c r="EF14" s="521"/>
      <c r="EG14" s="521"/>
      <c r="EH14" s="543">
        <v>94370599</v>
      </c>
      <c r="EI14" s="95"/>
      <c r="EJ14" s="96"/>
      <c r="EK14" s="521"/>
      <c r="EL14" s="521"/>
      <c r="EM14" s="543">
        <v>81227773</v>
      </c>
      <c r="EN14" s="95"/>
      <c r="EO14" s="96"/>
      <c r="EP14" s="542"/>
    </row>
    <row r="15" spans="4:146" x14ac:dyDescent="0.3">
      <c r="D15" s="144" t="s">
        <v>534</v>
      </c>
      <c r="F15" s="400"/>
      <c r="G15" s="400"/>
      <c r="H15" s="92">
        <v>0</v>
      </c>
      <c r="I15" s="95"/>
      <c r="J15" s="96"/>
      <c r="K15" s="521"/>
      <c r="L15" s="521"/>
      <c r="M15" s="92">
        <v>0</v>
      </c>
      <c r="N15" s="95"/>
      <c r="O15" s="96"/>
      <c r="P15" s="521"/>
      <c r="Q15" s="521"/>
      <c r="R15" s="92">
        <v>0</v>
      </c>
      <c r="S15" s="95"/>
      <c r="T15" s="96"/>
      <c r="U15" s="521"/>
      <c r="V15" s="521"/>
      <c r="W15" s="92">
        <v>40000000</v>
      </c>
      <c r="X15" s="95"/>
      <c r="Y15" s="96"/>
      <c r="Z15" s="521"/>
      <c r="AA15" s="521"/>
      <c r="AB15" s="92">
        <v>0</v>
      </c>
      <c r="AC15" s="95"/>
      <c r="AD15" s="96"/>
      <c r="AE15" s="521"/>
      <c r="AF15" s="521"/>
      <c r="AG15" s="92">
        <v>0</v>
      </c>
      <c r="AH15" s="95"/>
      <c r="AI15" s="96"/>
      <c r="AJ15" s="521"/>
      <c r="AK15" s="521"/>
      <c r="AL15" s="92">
        <v>0</v>
      </c>
      <c r="AM15" s="95"/>
      <c r="AN15" s="96"/>
      <c r="AO15" s="521"/>
      <c r="AP15" s="521"/>
      <c r="AQ15" s="92">
        <v>0</v>
      </c>
      <c r="AR15" s="95"/>
      <c r="AS15" s="96"/>
      <c r="AT15" s="521"/>
      <c r="AU15" s="521"/>
      <c r="AV15" s="92">
        <v>0</v>
      </c>
      <c r="AW15" s="95"/>
      <c r="AX15" s="96"/>
      <c r="AY15" s="521"/>
      <c r="AZ15" s="521"/>
      <c r="BA15" s="92">
        <v>0</v>
      </c>
      <c r="BB15" s="95"/>
      <c r="BC15" s="96"/>
      <c r="BD15" s="521"/>
      <c r="BE15" s="521"/>
      <c r="BF15" s="92">
        <v>0</v>
      </c>
      <c r="BG15" s="95"/>
      <c r="BH15" s="96"/>
      <c r="BI15" s="521"/>
      <c r="BJ15" s="521"/>
      <c r="BK15" s="92">
        <v>0</v>
      </c>
      <c r="BL15" s="95"/>
      <c r="BM15" s="96"/>
      <c r="BN15" s="521"/>
      <c r="BO15" s="521"/>
      <c r="BP15" s="92">
        <v>0</v>
      </c>
      <c r="BQ15" s="95"/>
      <c r="BR15" s="96"/>
      <c r="BS15" s="521"/>
      <c r="BT15" s="521"/>
      <c r="BU15" s="92">
        <v>40000000</v>
      </c>
      <c r="BV15" s="95"/>
      <c r="BW15" s="96"/>
      <c r="BX15" s="521"/>
      <c r="BY15" s="521"/>
      <c r="BZ15" s="92">
        <v>0</v>
      </c>
      <c r="CA15" s="95"/>
      <c r="CB15" s="96"/>
      <c r="CC15" s="521"/>
      <c r="CD15" s="521"/>
      <c r="CE15" s="92">
        <v>0</v>
      </c>
      <c r="CF15" s="95"/>
      <c r="CG15" s="96"/>
      <c r="CH15" s="521"/>
      <c r="CI15" s="521"/>
      <c r="CJ15" s="92">
        <v>0</v>
      </c>
      <c r="CK15" s="95"/>
      <c r="CL15" s="96"/>
      <c r="CM15" s="521"/>
      <c r="CN15" s="521"/>
      <c r="CO15" s="92">
        <v>0</v>
      </c>
      <c r="CP15" s="95"/>
      <c r="CQ15" s="96"/>
      <c r="CR15" s="521"/>
      <c r="CS15" s="521"/>
      <c r="CT15" s="92">
        <v>0</v>
      </c>
      <c r="CU15" s="95"/>
      <c r="CV15" s="96"/>
      <c r="CW15" s="521"/>
      <c r="CX15" s="521"/>
      <c r="CY15" s="92">
        <v>0</v>
      </c>
      <c r="CZ15" s="95"/>
      <c r="DA15" s="96"/>
      <c r="DB15" s="521"/>
      <c r="DC15" s="521"/>
      <c r="DD15" s="92">
        <v>0</v>
      </c>
      <c r="DE15" s="95"/>
      <c r="DF15" s="96"/>
      <c r="DG15" s="521"/>
      <c r="DH15" s="521"/>
      <c r="DI15" s="92" t="s">
        <v>537</v>
      </c>
      <c r="DJ15" s="95"/>
      <c r="DK15" s="96"/>
      <c r="DL15" s="521"/>
      <c r="DM15" s="521"/>
      <c r="DN15" s="92">
        <v>0</v>
      </c>
      <c r="DO15" s="95"/>
      <c r="DP15" s="96"/>
      <c r="DQ15" s="521"/>
      <c r="DR15" s="521"/>
      <c r="DS15" s="92">
        <v>30000000</v>
      </c>
      <c r="DT15" s="95"/>
      <c r="DU15" s="96"/>
      <c r="DV15" s="521"/>
      <c r="DW15" s="521"/>
      <c r="DX15" s="92">
        <v>0</v>
      </c>
      <c r="DY15" s="95"/>
      <c r="DZ15" s="96"/>
      <c r="EA15" s="521"/>
      <c r="EB15" s="521"/>
      <c r="EC15" s="92">
        <v>0</v>
      </c>
      <c r="ED15" s="95"/>
      <c r="EE15" s="96"/>
      <c r="EF15" s="521"/>
      <c r="EG15" s="521"/>
      <c r="EH15" s="92">
        <v>0</v>
      </c>
      <c r="EI15" s="95"/>
      <c r="EJ15" s="96"/>
      <c r="EK15" s="521"/>
      <c r="EL15" s="521"/>
      <c r="EM15" s="92">
        <v>0</v>
      </c>
      <c r="EN15" s="95"/>
      <c r="EO15" s="96"/>
      <c r="EP15" s="542"/>
    </row>
    <row r="16" spans="4:146" x14ac:dyDescent="0.3">
      <c r="D16" s="144" t="s">
        <v>535</v>
      </c>
      <c r="F16" s="400"/>
      <c r="G16" s="400"/>
      <c r="H16" s="545">
        <v>50000000</v>
      </c>
      <c r="I16" s="95"/>
      <c r="J16" s="96"/>
      <c r="K16" s="521"/>
      <c r="L16" s="521"/>
      <c r="M16" s="545">
        <v>110360873</v>
      </c>
      <c r="N16" s="95"/>
      <c r="O16" s="96"/>
      <c r="P16" s="521"/>
      <c r="Q16" s="521"/>
      <c r="R16" s="545">
        <v>139616614</v>
      </c>
      <c r="S16" s="95"/>
      <c r="T16" s="96"/>
      <c r="U16" s="521"/>
      <c r="V16" s="521"/>
      <c r="W16" s="545">
        <v>198903197</v>
      </c>
      <c r="X16" s="95"/>
      <c r="Y16" s="96"/>
      <c r="Z16" s="521"/>
      <c r="AA16" s="521"/>
      <c r="AB16" s="545">
        <v>0</v>
      </c>
      <c r="AC16" s="95"/>
      <c r="AD16" s="96"/>
      <c r="AE16" s="521"/>
      <c r="AF16" s="521"/>
      <c r="AG16" s="545">
        <v>0</v>
      </c>
      <c r="AH16" s="95"/>
      <c r="AI16" s="96"/>
      <c r="AJ16" s="521"/>
      <c r="AK16" s="521"/>
      <c r="AL16" s="545">
        <v>0</v>
      </c>
      <c r="AM16" s="95"/>
      <c r="AN16" s="96"/>
      <c r="AO16" s="521"/>
      <c r="AP16" s="521"/>
      <c r="AQ16" s="545">
        <v>0</v>
      </c>
      <c r="AR16" s="95"/>
      <c r="AS16" s="96"/>
      <c r="AT16" s="521"/>
      <c r="AU16" s="521"/>
      <c r="AV16" s="545">
        <v>0</v>
      </c>
      <c r="AW16" s="95"/>
      <c r="AX16" s="96"/>
      <c r="AY16" s="521"/>
      <c r="AZ16" s="521"/>
      <c r="BA16" s="545">
        <v>0</v>
      </c>
      <c r="BB16" s="95"/>
      <c r="BC16" s="96"/>
      <c r="BD16" s="521"/>
      <c r="BE16" s="521"/>
      <c r="BF16" s="545">
        <v>0</v>
      </c>
      <c r="BG16" s="95"/>
      <c r="BH16" s="96"/>
      <c r="BI16" s="521"/>
      <c r="BJ16" s="521"/>
      <c r="BK16" s="545">
        <v>0</v>
      </c>
      <c r="BL16" s="95"/>
      <c r="BM16" s="96"/>
      <c r="BN16" s="521"/>
      <c r="BO16" s="521"/>
      <c r="BP16" s="545">
        <v>0</v>
      </c>
      <c r="BQ16" s="95"/>
      <c r="BR16" s="96"/>
      <c r="BS16" s="521"/>
      <c r="BT16" s="521"/>
      <c r="BU16" s="545">
        <v>198903197</v>
      </c>
      <c r="BV16" s="95"/>
      <c r="BW16" s="96"/>
      <c r="BX16" s="521"/>
      <c r="BY16" s="521"/>
      <c r="BZ16" s="545">
        <v>130671402</v>
      </c>
      <c r="CA16" s="95"/>
      <c r="CB16" s="96"/>
      <c r="CC16" s="521"/>
      <c r="CD16" s="521"/>
      <c r="CE16" s="545">
        <v>58254711</v>
      </c>
      <c r="CF16" s="95"/>
      <c r="CG16" s="96"/>
      <c r="CH16" s="521"/>
      <c r="CI16" s="521"/>
      <c r="CJ16" s="545">
        <v>56532571</v>
      </c>
      <c r="CK16" s="95"/>
      <c r="CL16" s="96"/>
      <c r="CM16" s="521"/>
      <c r="CN16" s="521"/>
      <c r="CO16" s="545">
        <v>103689564</v>
      </c>
      <c r="CP16" s="95"/>
      <c r="CQ16" s="96"/>
      <c r="CR16" s="521"/>
      <c r="CS16" s="521"/>
      <c r="CT16" s="545">
        <v>57442951</v>
      </c>
      <c r="CU16" s="95"/>
      <c r="CV16" s="96"/>
      <c r="CW16" s="521"/>
      <c r="CX16" s="521"/>
      <c r="CY16" s="545">
        <v>71461688</v>
      </c>
      <c r="CZ16" s="95"/>
      <c r="DA16" s="96"/>
      <c r="DB16" s="521"/>
      <c r="DC16" s="521"/>
      <c r="DD16" s="545">
        <v>113867657</v>
      </c>
      <c r="DE16" s="95"/>
      <c r="DF16" s="96"/>
      <c r="DG16" s="521"/>
      <c r="DH16" s="521"/>
      <c r="DI16" s="545">
        <v>102511307</v>
      </c>
      <c r="DJ16" s="95"/>
      <c r="DK16" s="96"/>
      <c r="DL16" s="521"/>
      <c r="DM16" s="521"/>
      <c r="DN16" s="545">
        <v>144821263</v>
      </c>
      <c r="DO16" s="95"/>
      <c r="DP16" s="96"/>
      <c r="DQ16" s="521"/>
      <c r="DR16" s="521"/>
      <c r="DS16" s="545">
        <v>169282105</v>
      </c>
      <c r="DT16" s="95"/>
      <c r="DU16" s="96"/>
      <c r="DV16" s="521"/>
      <c r="DW16" s="521"/>
      <c r="DX16" s="545">
        <v>100321580</v>
      </c>
      <c r="DY16" s="95"/>
      <c r="DZ16" s="96"/>
      <c r="EA16" s="521"/>
      <c r="EB16" s="521"/>
      <c r="EC16" s="545">
        <v>140225571</v>
      </c>
      <c r="ED16" s="95"/>
      <c r="EE16" s="96"/>
      <c r="EF16" s="521"/>
      <c r="EG16" s="521"/>
      <c r="EH16" s="545">
        <v>130671402</v>
      </c>
      <c r="EI16" s="95"/>
      <c r="EJ16" s="96"/>
      <c r="EK16" s="521"/>
      <c r="EL16" s="521"/>
      <c r="EM16" s="545">
        <v>103689564</v>
      </c>
      <c r="EN16" s="95"/>
      <c r="EO16" s="96"/>
      <c r="EP16" s="542"/>
    </row>
    <row r="17" spans="4:151" x14ac:dyDescent="0.3">
      <c r="D17" s="144"/>
      <c r="F17" s="400"/>
      <c r="G17" s="420"/>
      <c r="H17" s="546"/>
      <c r="I17" s="547"/>
      <c r="J17" s="96"/>
      <c r="K17" s="521"/>
      <c r="L17" s="548"/>
      <c r="M17" s="546"/>
      <c r="N17" s="547"/>
      <c r="O17" s="96"/>
      <c r="P17" s="521"/>
      <c r="Q17" s="548"/>
      <c r="R17" s="546"/>
      <c r="S17" s="547"/>
      <c r="T17" s="96"/>
      <c r="U17" s="521"/>
      <c r="V17" s="548"/>
      <c r="W17" s="546"/>
      <c r="X17" s="547"/>
      <c r="Y17" s="96"/>
      <c r="Z17" s="521"/>
      <c r="AA17" s="548"/>
      <c r="AB17" s="546"/>
      <c r="AC17" s="547"/>
      <c r="AD17" s="96"/>
      <c r="AE17" s="521"/>
      <c r="AF17" s="548"/>
      <c r="AG17" s="546"/>
      <c r="AH17" s="547"/>
      <c r="AI17" s="96"/>
      <c r="AJ17" s="521"/>
      <c r="AK17" s="548"/>
      <c r="AL17" s="546"/>
      <c r="AM17" s="547"/>
      <c r="AN17" s="96"/>
      <c r="AO17" s="521"/>
      <c r="AP17" s="548"/>
      <c r="AQ17" s="546"/>
      <c r="AR17" s="547"/>
      <c r="AS17" s="96"/>
      <c r="AT17" s="521"/>
      <c r="AU17" s="548"/>
      <c r="AV17" s="546"/>
      <c r="AW17" s="547"/>
      <c r="AX17" s="96"/>
      <c r="AY17" s="521"/>
      <c r="AZ17" s="548"/>
      <c r="BA17" s="546"/>
      <c r="BB17" s="547"/>
      <c r="BC17" s="96"/>
      <c r="BD17" s="521"/>
      <c r="BE17" s="548"/>
      <c r="BF17" s="546"/>
      <c r="BG17" s="547"/>
      <c r="BH17" s="96"/>
      <c r="BI17" s="521"/>
      <c r="BJ17" s="548"/>
      <c r="BK17" s="546"/>
      <c r="BL17" s="547"/>
      <c r="BM17" s="96"/>
      <c r="BN17" s="521"/>
      <c r="BO17" s="548"/>
      <c r="BP17" s="546"/>
      <c r="BQ17" s="547"/>
      <c r="BR17" s="96"/>
      <c r="BS17" s="521"/>
      <c r="BT17" s="548"/>
      <c r="BU17" s="546"/>
      <c r="BV17" s="547"/>
      <c r="BW17" s="96"/>
      <c r="BX17" s="521"/>
      <c r="BY17" s="548"/>
      <c r="BZ17" s="546"/>
      <c r="CA17" s="547"/>
      <c r="CB17" s="96"/>
      <c r="CC17" s="521"/>
      <c r="CD17" s="548"/>
      <c r="CE17" s="546"/>
      <c r="CF17" s="547"/>
      <c r="CG17" s="96"/>
      <c r="CH17" s="521"/>
      <c r="CI17" s="548"/>
      <c r="CJ17" s="546"/>
      <c r="CK17" s="547"/>
      <c r="CL17" s="96"/>
      <c r="CM17" s="521"/>
      <c r="CN17" s="548"/>
      <c r="CO17" s="546"/>
      <c r="CP17" s="547"/>
      <c r="CQ17" s="96"/>
      <c r="CR17" s="521"/>
      <c r="CS17" s="548"/>
      <c r="CT17" s="546"/>
      <c r="CU17" s="547"/>
      <c r="CV17" s="96"/>
      <c r="CW17" s="521"/>
      <c r="CX17" s="548"/>
      <c r="CY17" s="546"/>
      <c r="CZ17" s="547"/>
      <c r="DA17" s="96"/>
      <c r="DB17" s="521"/>
      <c r="DC17" s="548"/>
      <c r="DD17" s="546"/>
      <c r="DE17" s="547"/>
      <c r="DF17" s="96"/>
      <c r="DG17" s="521"/>
      <c r="DH17" s="548"/>
      <c r="DI17" s="546"/>
      <c r="DJ17" s="547"/>
      <c r="DK17" s="96"/>
      <c r="DL17" s="521"/>
      <c r="DM17" s="548"/>
      <c r="DN17" s="546"/>
      <c r="DO17" s="547"/>
      <c r="DP17" s="96"/>
      <c r="DQ17" s="521"/>
      <c r="DR17" s="548"/>
      <c r="DS17" s="546"/>
      <c r="DT17" s="547"/>
      <c r="DU17" s="96"/>
      <c r="DV17" s="521"/>
      <c r="DW17" s="548"/>
      <c r="DX17" s="546"/>
      <c r="DY17" s="547"/>
      <c r="DZ17" s="96"/>
      <c r="EA17" s="521"/>
      <c r="EB17" s="548"/>
      <c r="EC17" s="546"/>
      <c r="ED17" s="547"/>
      <c r="EE17" s="96"/>
      <c r="EF17" s="521"/>
      <c r="EG17" s="548"/>
      <c r="EH17" s="546"/>
      <c r="EI17" s="547"/>
      <c r="EJ17" s="96"/>
      <c r="EK17" s="521"/>
      <c r="EL17" s="548"/>
      <c r="EM17" s="546"/>
      <c r="EN17" s="547"/>
      <c r="EO17" s="96"/>
      <c r="EP17" s="542"/>
    </row>
    <row r="18" spans="4:151" x14ac:dyDescent="0.3">
      <c r="D18" s="144"/>
      <c r="F18" s="400"/>
      <c r="H18" s="424"/>
      <c r="I18" s="424"/>
      <c r="J18" s="424"/>
      <c r="K18" s="423"/>
      <c r="L18" s="424"/>
      <c r="M18" s="424"/>
      <c r="N18" s="424"/>
      <c r="O18" s="424"/>
      <c r="P18" s="423"/>
      <c r="Q18" s="424"/>
      <c r="R18" s="424"/>
      <c r="S18" s="424"/>
      <c r="T18" s="424"/>
      <c r="U18" s="423"/>
      <c r="V18" s="424"/>
      <c r="W18" s="424"/>
      <c r="X18" s="424"/>
      <c r="Y18" s="424"/>
      <c r="Z18" s="423"/>
      <c r="AA18" s="424"/>
      <c r="AB18" s="424"/>
      <c r="AC18" s="424"/>
      <c r="AD18" s="424"/>
      <c r="AE18" s="423"/>
      <c r="AF18" s="424"/>
      <c r="AG18" s="424"/>
      <c r="AH18" s="424"/>
      <c r="AI18" s="424"/>
      <c r="AJ18" s="423"/>
      <c r="AK18" s="424"/>
      <c r="AL18" s="424"/>
      <c r="AM18" s="424"/>
      <c r="AN18" s="424"/>
      <c r="AO18" s="423"/>
      <c r="AP18" s="424"/>
      <c r="AQ18" s="424"/>
      <c r="AR18" s="424"/>
      <c r="AS18" s="424"/>
      <c r="AT18" s="423"/>
      <c r="AU18" s="424"/>
      <c r="AV18" s="424"/>
      <c r="AW18" s="424"/>
      <c r="AX18" s="424"/>
      <c r="AY18" s="423"/>
      <c r="AZ18" s="424"/>
      <c r="BA18" s="424"/>
      <c r="BB18" s="424"/>
      <c r="BC18" s="424"/>
      <c r="BD18" s="423"/>
      <c r="BE18" s="424"/>
      <c r="BF18" s="424"/>
      <c r="BG18" s="424"/>
      <c r="BH18" s="424"/>
      <c r="BI18" s="423"/>
      <c r="BJ18" s="424"/>
      <c r="BK18" s="424"/>
      <c r="BL18" s="424"/>
      <c r="BM18" s="424"/>
      <c r="BN18" s="423"/>
      <c r="BO18" s="424"/>
      <c r="BP18" s="424"/>
      <c r="BQ18" s="424"/>
      <c r="BR18" s="424"/>
      <c r="BS18" s="423"/>
      <c r="BT18" s="424"/>
      <c r="BU18" s="424"/>
      <c r="BV18" s="424"/>
      <c r="BW18" s="424"/>
      <c r="BX18" s="423"/>
      <c r="BY18" s="424"/>
      <c r="BZ18" s="424"/>
      <c r="CA18" s="424"/>
      <c r="CB18" s="424"/>
      <c r="CC18" s="423"/>
      <c r="CD18" s="424"/>
      <c r="CE18" s="424"/>
      <c r="CF18" s="424"/>
      <c r="CG18" s="424"/>
      <c r="CH18" s="423"/>
      <c r="CI18" s="424"/>
      <c r="CJ18" s="424"/>
      <c r="CK18" s="424"/>
      <c r="CL18" s="424"/>
      <c r="CM18" s="423"/>
      <c r="CN18" s="424"/>
      <c r="CO18" s="424"/>
      <c r="CP18" s="424"/>
      <c r="CQ18" s="424"/>
      <c r="CR18" s="423"/>
      <c r="CS18" s="424"/>
      <c r="CT18" s="424"/>
      <c r="CU18" s="424"/>
      <c r="CV18" s="424"/>
      <c r="CW18" s="423"/>
      <c r="CX18" s="424"/>
      <c r="CY18" s="424"/>
      <c r="CZ18" s="424"/>
      <c r="DA18" s="424"/>
      <c r="DB18" s="423"/>
      <c r="DC18" s="424"/>
      <c r="DD18" s="424"/>
      <c r="DE18" s="424"/>
      <c r="DF18" s="424"/>
      <c r="DG18" s="423"/>
      <c r="DH18" s="424"/>
      <c r="DI18" s="424"/>
      <c r="DJ18" s="424"/>
      <c r="DK18" s="424"/>
      <c r="DL18" s="423"/>
      <c r="DM18" s="424"/>
      <c r="DN18" s="424"/>
      <c r="DO18" s="424"/>
      <c r="DP18" s="424"/>
      <c r="DQ18" s="423"/>
      <c r="DR18" s="424"/>
      <c r="DS18" s="424"/>
      <c r="DT18" s="424"/>
      <c r="DU18" s="424"/>
      <c r="DV18" s="423"/>
      <c r="DW18" s="424"/>
      <c r="DX18" s="424"/>
      <c r="DY18" s="424"/>
      <c r="DZ18" s="424"/>
      <c r="EA18" s="423"/>
      <c r="EB18" s="424"/>
      <c r="EC18" s="424"/>
      <c r="ED18" s="424"/>
      <c r="EE18" s="424"/>
      <c r="EF18" s="423"/>
      <c r="EG18" s="424"/>
      <c r="EH18" s="424"/>
      <c r="EI18" s="424"/>
      <c r="EJ18" s="424"/>
      <c r="EK18" s="423"/>
      <c r="EL18" s="424"/>
      <c r="EM18" s="476"/>
      <c r="EN18" s="424"/>
      <c r="EO18" s="424"/>
      <c r="EP18" s="475"/>
    </row>
    <row r="19" spans="4:151" s="145" customFormat="1" x14ac:dyDescent="0.3">
      <c r="D19" s="201"/>
      <c r="E19" s="527"/>
      <c r="F19" s="402"/>
      <c r="H19" s="426"/>
      <c r="I19" s="426"/>
      <c r="J19" s="426"/>
      <c r="K19" s="425"/>
      <c r="L19" s="426"/>
      <c r="M19" s="426"/>
      <c r="N19" s="426"/>
      <c r="O19" s="426"/>
      <c r="P19" s="425"/>
      <c r="Q19" s="426"/>
      <c r="R19" s="426"/>
      <c r="S19" s="426"/>
      <c r="T19" s="426"/>
      <c r="U19" s="425"/>
      <c r="V19" s="426"/>
      <c r="W19" s="426"/>
      <c r="X19" s="426"/>
      <c r="Y19" s="426"/>
      <c r="Z19" s="425"/>
      <c r="AA19" s="426"/>
      <c r="AB19" s="426"/>
      <c r="AC19" s="426"/>
      <c r="AD19" s="426"/>
      <c r="AE19" s="425"/>
      <c r="AF19" s="426"/>
      <c r="AG19" s="426"/>
      <c r="AH19" s="426"/>
      <c r="AI19" s="426"/>
      <c r="AJ19" s="425"/>
      <c r="AK19" s="426"/>
      <c r="AL19" s="426"/>
      <c r="AM19" s="426"/>
      <c r="AN19" s="426"/>
      <c r="AO19" s="425"/>
      <c r="AP19" s="426"/>
      <c r="AQ19" s="426"/>
      <c r="AR19" s="426"/>
      <c r="AS19" s="426"/>
      <c r="AT19" s="425"/>
      <c r="AU19" s="426"/>
      <c r="AV19" s="426"/>
      <c r="AW19" s="426"/>
      <c r="AX19" s="426"/>
      <c r="AY19" s="425"/>
      <c r="AZ19" s="426"/>
      <c r="BA19" s="426"/>
      <c r="BB19" s="426"/>
      <c r="BC19" s="426"/>
      <c r="BD19" s="425"/>
      <c r="BE19" s="426"/>
      <c r="BF19" s="426"/>
      <c r="BG19" s="426"/>
      <c r="BH19" s="426"/>
      <c r="BI19" s="425"/>
      <c r="BJ19" s="426"/>
      <c r="BK19" s="426"/>
      <c r="BL19" s="426"/>
      <c r="BM19" s="426"/>
      <c r="BN19" s="425"/>
      <c r="BO19" s="426"/>
      <c r="BP19" s="426"/>
      <c r="BQ19" s="426"/>
      <c r="BR19" s="426"/>
      <c r="BS19" s="425"/>
      <c r="BT19" s="426"/>
      <c r="BU19" s="426"/>
      <c r="BV19" s="426"/>
      <c r="BW19" s="426"/>
      <c r="BX19" s="425"/>
      <c r="BY19" s="426"/>
      <c r="BZ19" s="426"/>
      <c r="CA19" s="426"/>
      <c r="CB19" s="426"/>
      <c r="CC19" s="425"/>
      <c r="CD19" s="426"/>
      <c r="CE19" s="426"/>
      <c r="CF19" s="426"/>
      <c r="CG19" s="426"/>
      <c r="CH19" s="425"/>
      <c r="CI19" s="426"/>
      <c r="CJ19" s="426"/>
      <c r="CK19" s="426"/>
      <c r="CL19" s="426"/>
      <c r="CM19" s="425"/>
      <c r="CN19" s="426"/>
      <c r="CO19" s="426"/>
      <c r="CP19" s="426"/>
      <c r="CQ19" s="426"/>
      <c r="CR19" s="425"/>
      <c r="CS19" s="426"/>
      <c r="CT19" s="426"/>
      <c r="CU19" s="426"/>
      <c r="CV19" s="426"/>
      <c r="CW19" s="425"/>
      <c r="CX19" s="426"/>
      <c r="CY19" s="426"/>
      <c r="CZ19" s="426"/>
      <c r="DA19" s="426"/>
      <c r="DB19" s="425"/>
      <c r="DC19" s="426"/>
      <c r="DD19" s="426"/>
      <c r="DE19" s="426"/>
      <c r="DF19" s="426"/>
      <c r="DG19" s="425"/>
      <c r="DH19" s="426"/>
      <c r="DI19" s="426"/>
      <c r="DJ19" s="426"/>
      <c r="DK19" s="426"/>
      <c r="DL19" s="425"/>
      <c r="DM19" s="426"/>
      <c r="DN19" s="426"/>
      <c r="DO19" s="426"/>
      <c r="DP19" s="426"/>
      <c r="DQ19" s="425"/>
      <c r="DR19" s="426"/>
      <c r="DS19" s="426"/>
      <c r="DT19" s="426"/>
      <c r="DU19" s="426"/>
      <c r="DV19" s="425"/>
      <c r="DW19" s="426"/>
      <c r="DX19" s="426"/>
      <c r="DY19" s="426"/>
      <c r="DZ19" s="426"/>
      <c r="EA19" s="425"/>
      <c r="EB19" s="426"/>
      <c r="EC19" s="426"/>
      <c r="ED19" s="426"/>
      <c r="EE19" s="426"/>
      <c r="EF19" s="425"/>
      <c r="EG19" s="426"/>
      <c r="EH19" s="426"/>
      <c r="EI19" s="426"/>
      <c r="EJ19" s="426"/>
      <c r="EK19" s="425"/>
      <c r="EL19" s="426"/>
      <c r="EM19" s="426"/>
      <c r="EN19" s="426"/>
      <c r="EO19" s="426"/>
      <c r="EP19" s="497"/>
    </row>
    <row r="20" spans="4:151" s="145" customFormat="1" x14ac:dyDescent="0.3">
      <c r="D20" s="272" t="s">
        <v>538</v>
      </c>
      <c r="E20" s="527"/>
      <c r="F20" s="402"/>
      <c r="H20" s="115">
        <v>0</v>
      </c>
      <c r="I20" s="115"/>
      <c r="J20" s="115"/>
      <c r="K20" s="520"/>
      <c r="L20" s="115"/>
      <c r="M20" s="115">
        <v>14169568</v>
      </c>
      <c r="N20" s="115"/>
      <c r="O20" s="115"/>
      <c r="P20" s="520"/>
      <c r="Q20" s="115"/>
      <c r="R20" s="115">
        <v>-10739297.609559983</v>
      </c>
      <c r="S20" s="115"/>
      <c r="T20" s="115"/>
      <c r="U20" s="520"/>
      <c r="V20" s="115"/>
      <c r="W20" s="115">
        <v>85543</v>
      </c>
      <c r="X20" s="115"/>
      <c r="Y20" s="115"/>
      <c r="Z20" s="520"/>
      <c r="AA20" s="115"/>
      <c r="AB20" s="115">
        <v>0</v>
      </c>
      <c r="AC20" s="115"/>
      <c r="AD20" s="115"/>
      <c r="AE20" s="520"/>
      <c r="AF20" s="115"/>
      <c r="AG20" s="115">
        <v>0</v>
      </c>
      <c r="AH20" s="115"/>
      <c r="AI20" s="115"/>
      <c r="AJ20" s="520"/>
      <c r="AK20" s="115"/>
      <c r="AL20" s="115">
        <v>0</v>
      </c>
      <c r="AM20" s="115"/>
      <c r="AN20" s="115"/>
      <c r="AO20" s="520"/>
      <c r="AP20" s="115"/>
      <c r="AQ20" s="115">
        <v>0</v>
      </c>
      <c r="AR20" s="115"/>
      <c r="AS20" s="115"/>
      <c r="AT20" s="520"/>
      <c r="AU20" s="115"/>
      <c r="AV20" s="115">
        <v>0</v>
      </c>
      <c r="AW20" s="115"/>
      <c r="AX20" s="115"/>
      <c r="AY20" s="520"/>
      <c r="AZ20" s="115"/>
      <c r="BA20" s="115">
        <v>0</v>
      </c>
      <c r="BB20" s="115"/>
      <c r="BC20" s="115"/>
      <c r="BD20" s="520"/>
      <c r="BE20" s="115"/>
      <c r="BF20" s="115">
        <v>0</v>
      </c>
      <c r="BG20" s="115"/>
      <c r="BH20" s="115"/>
      <c r="BI20" s="520"/>
      <c r="BJ20" s="115"/>
      <c r="BK20" s="115">
        <v>0</v>
      </c>
      <c r="BL20" s="115"/>
      <c r="BM20" s="115"/>
      <c r="BN20" s="520"/>
      <c r="BO20" s="115"/>
      <c r="BP20" s="115">
        <v>0</v>
      </c>
      <c r="BQ20" s="115"/>
      <c r="BR20" s="115"/>
      <c r="BS20" s="520"/>
      <c r="BT20" s="115"/>
      <c r="BU20" s="115">
        <v>3515813.390440017</v>
      </c>
      <c r="BV20" s="115"/>
      <c r="BW20" s="115"/>
      <c r="BX20" s="520"/>
      <c r="BY20" s="115"/>
      <c r="BZ20" s="115">
        <v>-21767911.746657029</v>
      </c>
      <c r="CA20" s="115"/>
      <c r="CB20" s="115"/>
      <c r="CC20" s="520"/>
      <c r="CD20" s="115"/>
      <c r="CE20" s="115">
        <v>-24693422</v>
      </c>
      <c r="CF20" s="115"/>
      <c r="CG20" s="115"/>
      <c r="CH20" s="520"/>
      <c r="CI20" s="115"/>
      <c r="CJ20" s="115">
        <v>-2660587</v>
      </c>
      <c r="CK20" s="115"/>
      <c r="CL20" s="115"/>
      <c r="CM20" s="520"/>
      <c r="CN20" s="115"/>
      <c r="CO20" s="115">
        <v>7612442</v>
      </c>
      <c r="CP20" s="115"/>
      <c r="CQ20" s="115"/>
      <c r="CR20" s="520"/>
      <c r="CS20" s="115"/>
      <c r="CT20" s="115">
        <v>600936</v>
      </c>
      <c r="CU20" s="115"/>
      <c r="CV20" s="115"/>
      <c r="CW20" s="520"/>
      <c r="CX20" s="115"/>
      <c r="CY20" s="115">
        <v>-4204684</v>
      </c>
      <c r="CZ20" s="115"/>
      <c r="DA20" s="115"/>
      <c r="DB20" s="520"/>
      <c r="DC20" s="115"/>
      <c r="DD20" s="115">
        <v>589401</v>
      </c>
      <c r="DE20" s="115"/>
      <c r="DF20" s="115"/>
      <c r="DG20" s="520"/>
      <c r="DH20" s="115"/>
      <c r="DI20" s="115">
        <v>263642</v>
      </c>
      <c r="DJ20" s="115"/>
      <c r="DK20" s="115"/>
      <c r="DL20" s="520"/>
      <c r="DM20" s="115"/>
      <c r="DN20" s="115">
        <v>1830437</v>
      </c>
      <c r="DO20" s="115"/>
      <c r="DP20" s="115"/>
      <c r="DQ20" s="520"/>
      <c r="DR20" s="115"/>
      <c r="DS20" s="115">
        <v>-1105444.3257699907</v>
      </c>
      <c r="DT20" s="115"/>
      <c r="DU20" s="115"/>
      <c r="DV20" s="520"/>
      <c r="DW20" s="115"/>
      <c r="DX20" s="115">
        <v>1391890.7791800052</v>
      </c>
      <c r="DY20" s="115"/>
      <c r="DZ20" s="115"/>
      <c r="EA20" s="520"/>
      <c r="EB20" s="115"/>
      <c r="EC20" s="115">
        <v>6248473.7999329567</v>
      </c>
      <c r="ED20" s="115"/>
      <c r="EE20" s="115"/>
      <c r="EF20" s="520"/>
      <c r="EG20" s="115"/>
      <c r="EH20" s="115">
        <v>-7640997</v>
      </c>
      <c r="EI20" s="115"/>
      <c r="EJ20" s="115"/>
      <c r="EK20" s="520"/>
      <c r="EL20" s="115"/>
      <c r="EM20" s="115">
        <v>-19741567</v>
      </c>
      <c r="EN20" s="115"/>
      <c r="EO20" s="115"/>
      <c r="EP20" s="538"/>
    </row>
    <row r="21" spans="4:151" x14ac:dyDescent="0.3">
      <c r="D21" s="144"/>
      <c r="F21" s="400"/>
      <c r="H21" s="424"/>
      <c r="I21" s="424"/>
      <c r="J21" s="424"/>
      <c r="K21" s="423"/>
      <c r="L21" s="424"/>
      <c r="M21" s="424"/>
      <c r="N21" s="424"/>
      <c r="O21" s="424"/>
      <c r="P21" s="423"/>
      <c r="Q21" s="424"/>
      <c r="R21" s="424"/>
      <c r="S21" s="424"/>
      <c r="T21" s="424"/>
      <c r="U21" s="423"/>
      <c r="V21" s="424"/>
      <c r="W21" s="424"/>
      <c r="X21" s="424"/>
      <c r="Y21" s="424"/>
      <c r="Z21" s="423"/>
      <c r="AA21" s="424"/>
      <c r="AB21" s="424"/>
      <c r="AC21" s="424"/>
      <c r="AD21" s="424"/>
      <c r="AE21" s="423"/>
      <c r="AF21" s="424"/>
      <c r="AG21" s="424"/>
      <c r="AH21" s="424"/>
      <c r="AI21" s="424"/>
      <c r="AJ21" s="423"/>
      <c r="AK21" s="424"/>
      <c r="AL21" s="424"/>
      <c r="AM21" s="424"/>
      <c r="AN21" s="424"/>
      <c r="AO21" s="423"/>
      <c r="AP21" s="424"/>
      <c r="AQ21" s="424"/>
      <c r="AR21" s="424"/>
      <c r="AS21" s="424"/>
      <c r="AT21" s="423"/>
      <c r="AU21" s="424"/>
      <c r="AV21" s="424"/>
      <c r="AW21" s="424"/>
      <c r="AX21" s="424"/>
      <c r="AY21" s="423"/>
      <c r="AZ21" s="424"/>
      <c r="BA21" s="424"/>
      <c r="BB21" s="424"/>
      <c r="BC21" s="424"/>
      <c r="BD21" s="423"/>
      <c r="BE21" s="424"/>
      <c r="BF21" s="424"/>
      <c r="BG21" s="424"/>
      <c r="BH21" s="424"/>
      <c r="BI21" s="423"/>
      <c r="BJ21" s="424"/>
      <c r="BK21" s="424"/>
      <c r="BL21" s="424"/>
      <c r="BM21" s="424"/>
      <c r="BN21" s="423"/>
      <c r="BO21" s="424"/>
      <c r="BP21" s="424"/>
      <c r="BQ21" s="424"/>
      <c r="BR21" s="424"/>
      <c r="BS21" s="423"/>
      <c r="BT21" s="424"/>
      <c r="BX21" s="400"/>
      <c r="BZ21" s="424"/>
      <c r="CA21" s="424"/>
      <c r="CB21" s="424"/>
      <c r="CC21" s="423"/>
      <c r="CD21" s="424"/>
      <c r="CE21" s="424"/>
      <c r="CF21" s="424"/>
      <c r="CG21" s="424"/>
      <c r="CH21" s="423"/>
      <c r="CI21" s="424"/>
      <c r="CJ21" s="424"/>
      <c r="CK21" s="424"/>
      <c r="CL21" s="424"/>
      <c r="CM21" s="423"/>
      <c r="CN21" s="424"/>
      <c r="CO21" s="424"/>
      <c r="CP21" s="424"/>
      <c r="CQ21" s="424"/>
      <c r="CR21" s="423"/>
      <c r="CS21" s="424"/>
      <c r="CT21" s="424"/>
      <c r="CU21" s="424"/>
      <c r="CV21" s="424"/>
      <c r="CW21" s="423"/>
      <c r="CX21" s="424"/>
      <c r="CY21" s="424"/>
      <c r="CZ21" s="424"/>
      <c r="DA21" s="424"/>
      <c r="DB21" s="423"/>
      <c r="DC21" s="424"/>
      <c r="DD21" s="424"/>
      <c r="DE21" s="424"/>
      <c r="DF21" s="424"/>
      <c r="DG21" s="423"/>
      <c r="DH21" s="424"/>
      <c r="DI21" s="424"/>
      <c r="DJ21" s="424"/>
      <c r="DK21" s="424"/>
      <c r="DL21" s="423"/>
      <c r="DM21" s="424"/>
      <c r="DN21" s="424"/>
      <c r="DO21" s="424"/>
      <c r="DP21" s="424"/>
      <c r="DQ21" s="423"/>
      <c r="DR21" s="424"/>
      <c r="DS21" s="424"/>
      <c r="DT21" s="424"/>
      <c r="DU21" s="424"/>
      <c r="DV21" s="423"/>
      <c r="DW21" s="424"/>
      <c r="DX21" s="424"/>
      <c r="DY21" s="424"/>
      <c r="DZ21" s="424"/>
      <c r="EA21" s="423"/>
      <c r="EB21" s="424"/>
      <c r="EC21" s="424"/>
      <c r="ED21" s="424"/>
      <c r="EE21" s="424"/>
      <c r="EF21" s="423"/>
      <c r="EG21" s="424"/>
      <c r="EH21" s="424"/>
      <c r="EI21" s="424"/>
      <c r="EJ21" s="424"/>
      <c r="EK21" s="423"/>
      <c r="EL21" s="424"/>
      <c r="EP21" s="144"/>
    </row>
    <row r="22" spans="4:151" s="145" customFormat="1" x14ac:dyDescent="0.3">
      <c r="D22" s="201" t="s">
        <v>539</v>
      </c>
      <c r="E22" s="527"/>
      <c r="F22" s="402"/>
      <c r="H22" s="426">
        <v>0</v>
      </c>
      <c r="I22" s="426"/>
      <c r="J22" s="426"/>
      <c r="K22" s="425"/>
      <c r="L22" s="426"/>
      <c r="M22" s="426">
        <v>-916</v>
      </c>
      <c r="N22" s="426"/>
      <c r="O22" s="426"/>
      <c r="P22" s="425"/>
      <c r="Q22" s="426"/>
      <c r="R22" s="426">
        <v>-728</v>
      </c>
      <c r="S22" s="426"/>
      <c r="T22" s="426"/>
      <c r="U22" s="425"/>
      <c r="V22" s="426"/>
      <c r="W22" s="426">
        <v>-610</v>
      </c>
      <c r="X22" s="426"/>
      <c r="Y22" s="426"/>
      <c r="Z22" s="425"/>
      <c r="AA22" s="426"/>
      <c r="AB22" s="426">
        <v>0</v>
      </c>
      <c r="AC22" s="426"/>
      <c r="AD22" s="426"/>
      <c r="AE22" s="425"/>
      <c r="AF22" s="426"/>
      <c r="AG22" s="426">
        <v>0</v>
      </c>
      <c r="AH22" s="426"/>
      <c r="AI22" s="426"/>
      <c r="AJ22" s="425"/>
      <c r="AK22" s="426"/>
      <c r="AL22" s="426">
        <v>0</v>
      </c>
      <c r="AM22" s="426"/>
      <c r="AN22" s="426"/>
      <c r="AO22" s="425"/>
      <c r="AP22" s="426"/>
      <c r="AQ22" s="426">
        <v>0</v>
      </c>
      <c r="AR22" s="426"/>
      <c r="AS22" s="426"/>
      <c r="AT22" s="425"/>
      <c r="AU22" s="426"/>
      <c r="AV22" s="426">
        <v>0</v>
      </c>
      <c r="AW22" s="426"/>
      <c r="AX22" s="426"/>
      <c r="AY22" s="425"/>
      <c r="AZ22" s="426"/>
      <c r="BA22" s="426">
        <v>0</v>
      </c>
      <c r="BB22" s="426"/>
      <c r="BC22" s="426"/>
      <c r="BD22" s="425"/>
      <c r="BE22" s="426"/>
      <c r="BF22" s="426">
        <v>0</v>
      </c>
      <c r="BG22" s="426"/>
      <c r="BH22" s="426"/>
      <c r="BI22" s="425"/>
      <c r="BJ22" s="426"/>
      <c r="BK22" s="426">
        <v>0</v>
      </c>
      <c r="BL22" s="426"/>
      <c r="BM22" s="426"/>
      <c r="BN22" s="425"/>
      <c r="BO22" s="426"/>
      <c r="BP22" s="426">
        <v>0</v>
      </c>
      <c r="BQ22" s="426"/>
      <c r="BR22" s="426"/>
      <c r="BS22" s="425"/>
      <c r="BT22" s="426"/>
      <c r="BU22" s="115">
        <v>-2254</v>
      </c>
      <c r="BX22" s="402"/>
      <c r="BZ22" s="426">
        <v>0</v>
      </c>
      <c r="CA22" s="426"/>
      <c r="CB22" s="426"/>
      <c r="CC22" s="425"/>
      <c r="CD22" s="426"/>
      <c r="CE22" s="426">
        <v>0</v>
      </c>
      <c r="CF22" s="426"/>
      <c r="CG22" s="426"/>
      <c r="CH22" s="425"/>
      <c r="CI22" s="426"/>
      <c r="CJ22" s="426">
        <v>0</v>
      </c>
      <c r="CK22" s="426"/>
      <c r="CL22" s="426"/>
      <c r="CM22" s="425"/>
      <c r="CN22" s="426"/>
      <c r="CO22" s="426">
        <v>0</v>
      </c>
      <c r="CP22" s="426"/>
      <c r="CQ22" s="426"/>
      <c r="CR22" s="425"/>
      <c r="CS22" s="426"/>
      <c r="CT22" s="426">
        <v>0</v>
      </c>
      <c r="CU22" s="426"/>
      <c r="CV22" s="426"/>
      <c r="CW22" s="425"/>
      <c r="CX22" s="426"/>
      <c r="CY22" s="426">
        <v>0</v>
      </c>
      <c r="CZ22" s="426"/>
      <c r="DA22" s="426"/>
      <c r="DB22" s="425"/>
      <c r="DC22" s="426"/>
      <c r="DD22" s="426">
        <v>0</v>
      </c>
      <c r="DE22" s="426"/>
      <c r="DF22" s="426"/>
      <c r="DG22" s="425"/>
      <c r="DH22" s="426"/>
      <c r="DI22" s="426">
        <v>0</v>
      </c>
      <c r="DJ22" s="426"/>
      <c r="DK22" s="426"/>
      <c r="DL22" s="425"/>
      <c r="DM22" s="426"/>
      <c r="DN22" s="426">
        <v>0</v>
      </c>
      <c r="DO22" s="426"/>
      <c r="DP22" s="426"/>
      <c r="DQ22" s="425"/>
      <c r="DR22" s="426"/>
      <c r="DS22" s="426">
        <v>0</v>
      </c>
      <c r="DT22" s="426"/>
      <c r="DU22" s="426"/>
      <c r="DV22" s="425"/>
      <c r="DW22" s="426"/>
      <c r="DX22" s="426">
        <v>0</v>
      </c>
      <c r="DY22" s="426"/>
      <c r="DZ22" s="426"/>
      <c r="EA22" s="425"/>
      <c r="EB22" s="426"/>
      <c r="EC22" s="426">
        <v>0</v>
      </c>
      <c r="ED22" s="426"/>
      <c r="EE22" s="426"/>
      <c r="EF22" s="425"/>
      <c r="EG22" s="426"/>
      <c r="EH22" s="426">
        <v>0</v>
      </c>
      <c r="EI22" s="426"/>
      <c r="EJ22" s="426"/>
      <c r="EK22" s="425"/>
      <c r="EL22" s="426"/>
      <c r="EM22" s="115">
        <v>0</v>
      </c>
      <c r="EP22" s="201"/>
      <c r="EU22" s="549"/>
    </row>
    <row r="23" spans="4:151" x14ac:dyDescent="0.3">
      <c r="D23" s="144"/>
      <c r="F23" s="400"/>
      <c r="H23" s="424"/>
      <c r="I23" s="424"/>
      <c r="J23" s="424"/>
      <c r="K23" s="423"/>
      <c r="L23" s="424"/>
      <c r="M23" s="424"/>
      <c r="N23" s="424"/>
      <c r="O23" s="424"/>
      <c r="P23" s="423"/>
      <c r="Q23" s="424"/>
      <c r="R23" s="424"/>
      <c r="S23" s="424"/>
      <c r="T23" s="424"/>
      <c r="U23" s="423"/>
      <c r="V23" s="424"/>
      <c r="W23" s="424"/>
      <c r="X23" s="424"/>
      <c r="Y23" s="424"/>
      <c r="Z23" s="423"/>
      <c r="AA23" s="424"/>
      <c r="AB23" s="424"/>
      <c r="AC23" s="424"/>
      <c r="AD23" s="424"/>
      <c r="AE23" s="423"/>
      <c r="AF23" s="424"/>
      <c r="AG23" s="424"/>
      <c r="AH23" s="424"/>
      <c r="AI23" s="424"/>
      <c r="AJ23" s="423"/>
      <c r="AK23" s="424"/>
      <c r="AL23" s="424"/>
      <c r="AM23" s="424"/>
      <c r="AN23" s="424"/>
      <c r="AO23" s="423"/>
      <c r="AP23" s="424"/>
      <c r="AQ23" s="424"/>
      <c r="AR23" s="424"/>
      <c r="AS23" s="424"/>
      <c r="AT23" s="423"/>
      <c r="AU23" s="424"/>
      <c r="AV23" s="424"/>
      <c r="AW23" s="424"/>
      <c r="AX23" s="424"/>
      <c r="AY23" s="423"/>
      <c r="AZ23" s="424"/>
      <c r="BA23" s="424"/>
      <c r="BB23" s="424"/>
      <c r="BC23" s="424"/>
      <c r="BD23" s="423"/>
      <c r="BE23" s="424"/>
      <c r="BF23" s="424"/>
      <c r="BG23" s="424"/>
      <c r="BH23" s="424"/>
      <c r="BI23" s="423"/>
      <c r="BJ23" s="424"/>
      <c r="BK23" s="424"/>
      <c r="BL23" s="424"/>
      <c r="BM23" s="424"/>
      <c r="BN23" s="423"/>
      <c r="BO23" s="424"/>
      <c r="BP23" s="424"/>
      <c r="BQ23" s="424"/>
      <c r="BR23" s="424"/>
      <c r="BS23" s="423"/>
      <c r="BT23" s="424"/>
      <c r="BU23" s="424"/>
      <c r="BV23" s="424"/>
      <c r="BW23" s="424"/>
      <c r="BX23" s="423"/>
      <c r="BY23" s="424"/>
      <c r="BZ23" s="424"/>
      <c r="CA23" s="424"/>
      <c r="CB23" s="424"/>
      <c r="CC23" s="423"/>
      <c r="CD23" s="424"/>
      <c r="CE23" s="424"/>
      <c r="CF23" s="424"/>
      <c r="CG23" s="424"/>
      <c r="CH23" s="423"/>
      <c r="CI23" s="424"/>
      <c r="CJ23" s="424"/>
      <c r="CK23" s="424"/>
      <c r="CL23" s="424"/>
      <c r="CM23" s="423"/>
      <c r="CN23" s="424"/>
      <c r="CO23" s="424"/>
      <c r="CP23" s="424"/>
      <c r="CQ23" s="424"/>
      <c r="CR23" s="423"/>
      <c r="CS23" s="424"/>
      <c r="CT23" s="424"/>
      <c r="CU23" s="424"/>
      <c r="CV23" s="424"/>
      <c r="CW23" s="423"/>
      <c r="CX23" s="424"/>
      <c r="CY23" s="424"/>
      <c r="CZ23" s="424"/>
      <c r="DA23" s="424"/>
      <c r="DB23" s="423"/>
      <c r="DC23" s="424"/>
      <c r="DD23" s="424"/>
      <c r="DE23" s="424"/>
      <c r="DF23" s="424"/>
      <c r="DG23" s="423"/>
      <c r="DH23" s="424"/>
      <c r="DI23" s="424"/>
      <c r="DJ23" s="424"/>
      <c r="DK23" s="424"/>
      <c r="DL23" s="423"/>
      <c r="DM23" s="424"/>
      <c r="DN23" s="424"/>
      <c r="DO23" s="424"/>
      <c r="DP23" s="424"/>
      <c r="DQ23" s="423"/>
      <c r="DR23" s="424"/>
      <c r="DS23" s="424"/>
      <c r="DT23" s="424"/>
      <c r="DU23" s="424"/>
      <c r="DV23" s="423"/>
      <c r="DW23" s="424"/>
      <c r="DX23" s="424"/>
      <c r="DY23" s="424"/>
      <c r="DZ23" s="424"/>
      <c r="EA23" s="423"/>
      <c r="EB23" s="424"/>
      <c r="EC23" s="424"/>
      <c r="ED23" s="424"/>
      <c r="EE23" s="424"/>
      <c r="EF23" s="423"/>
      <c r="EG23" s="424"/>
      <c r="EH23" s="424"/>
      <c r="EI23" s="424"/>
      <c r="EJ23" s="424"/>
      <c r="EK23" s="423"/>
      <c r="EL23" s="424"/>
      <c r="EM23" s="424"/>
      <c r="EN23" s="424"/>
      <c r="EO23" s="424"/>
      <c r="EP23" s="475"/>
    </row>
    <row r="24" spans="4:151" s="145" customFormat="1" x14ac:dyDescent="0.3">
      <c r="D24" s="201" t="s">
        <v>540</v>
      </c>
      <c r="E24" s="194" t="s">
        <v>105</v>
      </c>
      <c r="F24" s="400"/>
      <c r="G24" s="136"/>
      <c r="H24" s="115">
        <v>14118335.354150999</v>
      </c>
      <c r="I24" s="115"/>
      <c r="J24" s="115"/>
      <c r="K24" s="520"/>
      <c r="L24" s="115"/>
      <c r="M24" s="115">
        <v>56142.4785200357</v>
      </c>
      <c r="N24" s="115"/>
      <c r="O24" s="115"/>
      <c r="P24" s="520"/>
      <c r="Q24" s="115"/>
      <c r="R24" s="115">
        <v>0</v>
      </c>
      <c r="S24" s="115"/>
      <c r="T24" s="115"/>
      <c r="U24" s="520"/>
      <c r="V24" s="115"/>
      <c r="W24" s="115">
        <v>294793.93382802699</v>
      </c>
      <c r="X24" s="115"/>
      <c r="Y24" s="115"/>
      <c r="Z24" s="520"/>
      <c r="AA24" s="115"/>
      <c r="AB24" s="115">
        <v>0</v>
      </c>
      <c r="AC24" s="115"/>
      <c r="AD24" s="115"/>
      <c r="AE24" s="520"/>
      <c r="AF24" s="115"/>
      <c r="AG24" s="115">
        <v>0</v>
      </c>
      <c r="AH24" s="115"/>
      <c r="AI24" s="115"/>
      <c r="AJ24" s="520"/>
      <c r="AK24" s="115"/>
      <c r="AL24" s="115">
        <v>0</v>
      </c>
      <c r="AM24" s="115"/>
      <c r="AN24" s="115"/>
      <c r="AO24" s="520"/>
      <c r="AP24" s="115"/>
      <c r="AQ24" s="115">
        <v>0</v>
      </c>
      <c r="AR24" s="115"/>
      <c r="AS24" s="115"/>
      <c r="AT24" s="520"/>
      <c r="AU24" s="115"/>
      <c r="AV24" s="115">
        <v>0</v>
      </c>
      <c r="AW24" s="115"/>
      <c r="AX24" s="115"/>
      <c r="AY24" s="520"/>
      <c r="AZ24" s="115"/>
      <c r="BA24" s="115">
        <v>0</v>
      </c>
      <c r="BB24" s="115"/>
      <c r="BC24" s="115"/>
      <c r="BD24" s="520"/>
      <c r="BE24" s="115"/>
      <c r="BF24" s="115">
        <v>0</v>
      </c>
      <c r="BG24" s="115"/>
      <c r="BH24" s="115"/>
      <c r="BI24" s="520"/>
      <c r="BJ24" s="115"/>
      <c r="BK24" s="115">
        <v>0</v>
      </c>
      <c r="BL24" s="115"/>
      <c r="BM24" s="115"/>
      <c r="BN24" s="520"/>
      <c r="BO24" s="115"/>
      <c r="BP24" s="115">
        <v>0</v>
      </c>
      <c r="BQ24" s="115"/>
      <c r="BR24" s="115"/>
      <c r="BS24" s="520"/>
      <c r="BT24" s="115"/>
      <c r="BU24" s="115">
        <v>350936.41234806267</v>
      </c>
      <c r="BV24" s="115"/>
      <c r="BW24" s="115"/>
      <c r="BX24" s="520"/>
      <c r="BY24" s="115"/>
      <c r="BZ24" s="115">
        <v>10505232.489935299</v>
      </c>
      <c r="CA24" s="115"/>
      <c r="CB24" s="115"/>
      <c r="CC24" s="520"/>
      <c r="CD24" s="115"/>
      <c r="CE24" s="115">
        <v>3142</v>
      </c>
      <c r="CF24" s="115"/>
      <c r="CG24" s="115"/>
      <c r="CH24" s="520"/>
      <c r="CI24" s="115"/>
      <c r="CJ24" s="115">
        <v>782328</v>
      </c>
      <c r="CK24" s="115"/>
      <c r="CL24" s="115"/>
      <c r="CM24" s="520"/>
      <c r="CN24" s="115"/>
      <c r="CO24" s="115">
        <v>39</v>
      </c>
      <c r="CP24" s="115"/>
      <c r="CQ24" s="115"/>
      <c r="CR24" s="520"/>
      <c r="CS24" s="115"/>
      <c r="CT24" s="115">
        <v>0</v>
      </c>
      <c r="CU24" s="115"/>
      <c r="CV24" s="115"/>
      <c r="CW24" s="520"/>
      <c r="CX24" s="115"/>
      <c r="CY24" s="115">
        <v>1185445.7624800501</v>
      </c>
      <c r="CZ24" s="115"/>
      <c r="DA24" s="115"/>
      <c r="DB24" s="520"/>
      <c r="DC24" s="115"/>
      <c r="DD24" s="115">
        <v>4254760</v>
      </c>
      <c r="DE24" s="115"/>
      <c r="DF24" s="115"/>
      <c r="DG24" s="520"/>
      <c r="DH24" s="115"/>
      <c r="DI24" s="115">
        <v>173292.4</v>
      </c>
      <c r="DJ24" s="115"/>
      <c r="DK24" s="115"/>
      <c r="DL24" s="520"/>
      <c r="DM24" s="115"/>
      <c r="DN24" s="115">
        <v>656863.10418999102</v>
      </c>
      <c r="DO24" s="115"/>
      <c r="DP24" s="115"/>
      <c r="DQ24" s="520"/>
      <c r="DR24" s="115"/>
      <c r="DS24" s="115">
        <v>2966597.0868599713</v>
      </c>
      <c r="DT24" s="115"/>
      <c r="DU24" s="115"/>
      <c r="DV24" s="520"/>
      <c r="DW24" s="115"/>
      <c r="DX24" s="115">
        <v>153660</v>
      </c>
      <c r="DY24" s="115"/>
      <c r="DZ24" s="115"/>
      <c r="EA24" s="520"/>
      <c r="EB24" s="115"/>
      <c r="EC24" s="115">
        <v>325687</v>
      </c>
      <c r="ED24" s="115"/>
      <c r="EE24" s="115"/>
      <c r="EF24" s="520"/>
      <c r="EG24" s="115"/>
      <c r="EH24" s="115">
        <v>3418</v>
      </c>
      <c r="EI24" s="115"/>
      <c r="EJ24" s="115"/>
      <c r="EK24" s="520"/>
      <c r="EL24" s="115"/>
      <c r="EM24" s="537">
        <v>785509</v>
      </c>
      <c r="EN24" s="115"/>
      <c r="EO24" s="115"/>
      <c r="EP24" s="538"/>
    </row>
    <row r="25" spans="4:151" s="145" customFormat="1" x14ac:dyDescent="0.3">
      <c r="D25" s="550" t="s">
        <v>541</v>
      </c>
      <c r="E25" s="527"/>
      <c r="F25" s="269"/>
      <c r="G25" s="551"/>
      <c r="H25" s="552">
        <v>14118335.354150999</v>
      </c>
      <c r="I25" s="552"/>
      <c r="J25" s="92"/>
      <c r="K25" s="92"/>
      <c r="L25" s="552"/>
      <c r="M25" s="552">
        <v>56142.4785200357</v>
      </c>
      <c r="N25" s="552"/>
      <c r="O25" s="92"/>
      <c r="P25" s="92"/>
      <c r="Q25" s="552"/>
      <c r="R25" s="552">
        <v>0</v>
      </c>
      <c r="S25" s="552"/>
      <c r="T25" s="92"/>
      <c r="U25" s="92"/>
      <c r="V25" s="552"/>
      <c r="W25" s="552">
        <v>294793.93382802699</v>
      </c>
      <c r="X25" s="552"/>
      <c r="Y25" s="92"/>
      <c r="Z25" s="92"/>
      <c r="AA25" s="552"/>
      <c r="AB25" s="552">
        <v>0</v>
      </c>
      <c r="AC25" s="552"/>
      <c r="AD25" s="92"/>
      <c r="AE25" s="92"/>
      <c r="AF25" s="552"/>
      <c r="AG25" s="552">
        <v>0</v>
      </c>
      <c r="AH25" s="552"/>
      <c r="AI25" s="92"/>
      <c r="AJ25" s="92"/>
      <c r="AK25" s="552"/>
      <c r="AL25" s="552">
        <v>0</v>
      </c>
      <c r="AM25" s="552"/>
      <c r="AN25" s="92"/>
      <c r="AO25" s="92"/>
      <c r="AP25" s="552"/>
      <c r="AQ25" s="552">
        <v>0</v>
      </c>
      <c r="AR25" s="552"/>
      <c r="AS25" s="92"/>
      <c r="AT25" s="92"/>
      <c r="AU25" s="552"/>
      <c r="AV25" s="552">
        <v>0</v>
      </c>
      <c r="AW25" s="552"/>
      <c r="AX25" s="92"/>
      <c r="AY25" s="92"/>
      <c r="AZ25" s="552"/>
      <c r="BA25" s="552">
        <v>0</v>
      </c>
      <c r="BB25" s="492"/>
      <c r="BC25" s="92"/>
      <c r="BD25" s="92"/>
      <c r="BE25" s="492"/>
      <c r="BF25" s="552">
        <v>0</v>
      </c>
      <c r="BG25" s="552"/>
      <c r="BH25" s="92"/>
      <c r="BI25" s="92"/>
      <c r="BJ25" s="552"/>
      <c r="BK25" s="552">
        <v>0</v>
      </c>
      <c r="BL25" s="552"/>
      <c r="BM25" s="92"/>
      <c r="BN25" s="92"/>
      <c r="BO25" s="552"/>
      <c r="BP25" s="552">
        <v>0</v>
      </c>
      <c r="BQ25" s="552"/>
      <c r="BR25" s="92"/>
      <c r="BS25" s="92"/>
      <c r="BT25" s="552"/>
      <c r="BU25" s="552">
        <v>350936.41234806267</v>
      </c>
      <c r="BV25" s="552"/>
      <c r="BW25" s="92"/>
      <c r="BX25" s="92"/>
      <c r="BY25" s="552"/>
      <c r="BZ25" s="552">
        <v>10505232.489935299</v>
      </c>
      <c r="CA25" s="552"/>
      <c r="CB25" s="92"/>
      <c r="CC25" s="92"/>
      <c r="CD25" s="552"/>
      <c r="CE25" s="552">
        <v>3142</v>
      </c>
      <c r="CF25" s="552"/>
      <c r="CG25" s="92"/>
      <c r="CH25" s="92"/>
      <c r="CI25" s="552"/>
      <c r="CJ25" s="552">
        <v>782328</v>
      </c>
      <c r="CK25" s="552"/>
      <c r="CL25" s="92"/>
      <c r="CM25" s="92"/>
      <c r="CN25" s="552"/>
      <c r="CO25" s="552">
        <v>39</v>
      </c>
      <c r="CP25" s="552"/>
      <c r="CQ25" s="92"/>
      <c r="CR25" s="92"/>
      <c r="CS25" s="552"/>
      <c r="CT25" s="552">
        <v>0</v>
      </c>
      <c r="CU25" s="552"/>
      <c r="CV25" s="92"/>
      <c r="CW25" s="92"/>
      <c r="CX25" s="552"/>
      <c r="CY25" s="552">
        <v>1185445.7624800501</v>
      </c>
      <c r="CZ25" s="552"/>
      <c r="DA25" s="92"/>
      <c r="DB25" s="92"/>
      <c r="DC25" s="552"/>
      <c r="DD25" s="552">
        <v>4254760</v>
      </c>
      <c r="DE25" s="552"/>
      <c r="DF25" s="92"/>
      <c r="DG25" s="92"/>
      <c r="DH25" s="552"/>
      <c r="DI25" s="552">
        <v>173292.4</v>
      </c>
      <c r="DJ25" s="552"/>
      <c r="DK25" s="92"/>
      <c r="DL25" s="92"/>
      <c r="DM25" s="552"/>
      <c r="DN25" s="552">
        <v>656863.10418999102</v>
      </c>
      <c r="DO25" s="552"/>
      <c r="DP25" s="92"/>
      <c r="DQ25" s="92"/>
      <c r="DR25" s="552"/>
      <c r="DS25" s="552">
        <v>2966597.0868599713</v>
      </c>
      <c r="DT25" s="492"/>
      <c r="DU25" s="92"/>
      <c r="DV25" s="92"/>
      <c r="DW25" s="492"/>
      <c r="DX25" s="552">
        <v>153660</v>
      </c>
      <c r="DY25" s="552"/>
      <c r="DZ25" s="92"/>
      <c r="EA25" s="92"/>
      <c r="EB25" s="552"/>
      <c r="EC25" s="552">
        <v>325687</v>
      </c>
      <c r="ED25" s="552"/>
      <c r="EE25" s="92"/>
      <c r="EF25" s="92"/>
      <c r="EG25" s="552"/>
      <c r="EH25" s="552">
        <v>3418</v>
      </c>
      <c r="EI25" s="552"/>
      <c r="EJ25" s="92"/>
      <c r="EK25" s="92"/>
      <c r="EL25" s="553"/>
      <c r="EM25" s="552">
        <v>785509</v>
      </c>
      <c r="EN25" s="554"/>
      <c r="EO25" s="47"/>
      <c r="EP25" s="538"/>
    </row>
    <row r="26" spans="4:151" x14ac:dyDescent="0.3">
      <c r="D26" s="144"/>
      <c r="F26" s="400"/>
      <c r="K26" s="400"/>
      <c r="P26" s="400"/>
      <c r="U26" s="400"/>
      <c r="Z26" s="400"/>
      <c r="AE26" s="400"/>
      <c r="AJ26" s="400"/>
      <c r="AO26" s="400"/>
      <c r="AT26" s="400"/>
      <c r="AY26" s="400"/>
      <c r="BD26" s="400"/>
      <c r="BI26" s="400"/>
      <c r="BN26" s="400"/>
      <c r="BS26" s="400"/>
      <c r="BW26" s="96"/>
      <c r="BX26" s="521"/>
      <c r="BY26" s="96"/>
      <c r="CC26" s="400"/>
      <c r="CH26" s="400"/>
      <c r="CM26" s="400"/>
      <c r="CR26" s="400"/>
      <c r="CW26" s="400"/>
      <c r="DB26" s="400"/>
      <c r="DG26" s="400"/>
      <c r="DL26" s="400"/>
      <c r="DQ26" s="400"/>
      <c r="DV26" s="400"/>
      <c r="EA26" s="400"/>
      <c r="EF26" s="400"/>
      <c r="EK26" s="400"/>
      <c r="EM26" s="207"/>
      <c r="EN26" s="96"/>
      <c r="EO26" s="96"/>
      <c r="EP26" s="542"/>
    </row>
    <row r="27" spans="4:151" s="145" customFormat="1" x14ac:dyDescent="0.3">
      <c r="D27" s="201" t="s">
        <v>542</v>
      </c>
      <c r="E27" s="194" t="s">
        <v>135</v>
      </c>
      <c r="F27" s="400"/>
      <c r="G27" s="115"/>
      <c r="H27" s="426">
        <v>0</v>
      </c>
      <c r="I27" s="115"/>
      <c r="J27" s="115"/>
      <c r="K27" s="520"/>
      <c r="L27" s="115"/>
      <c r="M27" s="115">
        <v>0</v>
      </c>
      <c r="N27" s="115"/>
      <c r="O27" s="115"/>
      <c r="P27" s="520"/>
      <c r="Q27" s="115"/>
      <c r="R27" s="115">
        <v>0</v>
      </c>
      <c r="S27" s="115"/>
      <c r="T27" s="115"/>
      <c r="U27" s="520"/>
      <c r="V27" s="115"/>
      <c r="W27" s="115">
        <v>0</v>
      </c>
      <c r="X27" s="115"/>
      <c r="Y27" s="115"/>
      <c r="Z27" s="520"/>
      <c r="AA27" s="115"/>
      <c r="AB27" s="115">
        <v>0</v>
      </c>
      <c r="AC27" s="115"/>
      <c r="AD27" s="115"/>
      <c r="AE27" s="520"/>
      <c r="AF27" s="115"/>
      <c r="AG27" s="115">
        <v>0</v>
      </c>
      <c r="AH27" s="115"/>
      <c r="AI27" s="115"/>
      <c r="AJ27" s="520"/>
      <c r="AK27" s="115"/>
      <c r="AL27" s="115">
        <v>0</v>
      </c>
      <c r="AM27" s="115"/>
      <c r="AN27" s="115"/>
      <c r="AO27" s="520"/>
      <c r="AP27" s="115"/>
      <c r="AQ27" s="115">
        <v>0</v>
      </c>
      <c r="AR27" s="115"/>
      <c r="AS27" s="115"/>
      <c r="AT27" s="520"/>
      <c r="AU27" s="115"/>
      <c r="AV27" s="115">
        <v>0</v>
      </c>
      <c r="AW27" s="115"/>
      <c r="AX27" s="115"/>
      <c r="AY27" s="520"/>
      <c r="AZ27" s="115"/>
      <c r="BA27" s="115">
        <v>0</v>
      </c>
      <c r="BB27" s="115"/>
      <c r="BC27" s="115"/>
      <c r="BD27" s="520"/>
      <c r="BE27" s="115"/>
      <c r="BF27" s="115">
        <v>0</v>
      </c>
      <c r="BG27" s="115"/>
      <c r="BH27" s="115"/>
      <c r="BI27" s="520"/>
      <c r="BJ27" s="115"/>
      <c r="BK27" s="115">
        <v>0</v>
      </c>
      <c r="BL27" s="115"/>
      <c r="BM27" s="115"/>
      <c r="BN27" s="520"/>
      <c r="BO27" s="115"/>
      <c r="BP27" s="115">
        <v>0</v>
      </c>
      <c r="BQ27" s="426"/>
      <c r="BR27" s="426"/>
      <c r="BS27" s="425"/>
      <c r="BT27" s="115"/>
      <c r="BU27" s="426">
        <v>0</v>
      </c>
      <c r="BV27" s="115"/>
      <c r="BW27" s="426"/>
      <c r="BX27" s="425"/>
      <c r="BY27" s="115"/>
      <c r="BZ27" s="426">
        <v>-722895.5</v>
      </c>
      <c r="CA27" s="115"/>
      <c r="CB27" s="115"/>
      <c r="CC27" s="520"/>
      <c r="CD27" s="115"/>
      <c r="CE27" s="115">
        <v>0</v>
      </c>
      <c r="CF27" s="115"/>
      <c r="CG27" s="115"/>
      <c r="CH27" s="520"/>
      <c r="CI27" s="115"/>
      <c r="CJ27" s="115">
        <v>0</v>
      </c>
      <c r="CK27" s="115"/>
      <c r="CL27" s="115"/>
      <c r="CM27" s="520"/>
      <c r="CN27" s="115"/>
      <c r="CO27" s="115">
        <v>0</v>
      </c>
      <c r="CP27" s="115"/>
      <c r="CQ27" s="115"/>
      <c r="CR27" s="520"/>
      <c r="CS27" s="115"/>
      <c r="CT27" s="115">
        <v>0</v>
      </c>
      <c r="CU27" s="115"/>
      <c r="CV27" s="115"/>
      <c r="CW27" s="520"/>
      <c r="CX27" s="115"/>
      <c r="CY27" s="115">
        <v>-71200</v>
      </c>
      <c r="CZ27" s="115"/>
      <c r="DA27" s="115"/>
      <c r="DB27" s="520"/>
      <c r="DC27" s="115"/>
      <c r="DD27" s="115">
        <v>-66253</v>
      </c>
      <c r="DE27" s="115"/>
      <c r="DF27" s="115"/>
      <c r="DG27" s="520"/>
      <c r="DH27" s="115"/>
      <c r="DI27" s="115">
        <v>-294901</v>
      </c>
      <c r="DJ27" s="115"/>
      <c r="DK27" s="115"/>
      <c r="DL27" s="520"/>
      <c r="DM27" s="115"/>
      <c r="DN27" s="115">
        <v>-288495</v>
      </c>
      <c r="DO27" s="115"/>
      <c r="DP27" s="115"/>
      <c r="DQ27" s="520"/>
      <c r="DR27" s="115"/>
      <c r="DS27" s="115">
        <v>-2039</v>
      </c>
      <c r="DT27" s="115"/>
      <c r="DU27" s="115"/>
      <c r="DV27" s="520"/>
      <c r="DW27" s="115"/>
      <c r="DX27" s="115">
        <v>0</v>
      </c>
      <c r="DY27" s="115"/>
      <c r="DZ27" s="115"/>
      <c r="EA27" s="520"/>
      <c r="EB27" s="115"/>
      <c r="EC27" s="115">
        <v>0</v>
      </c>
      <c r="ED27" s="115"/>
      <c r="EE27" s="115"/>
      <c r="EF27" s="520"/>
      <c r="EG27" s="115"/>
      <c r="EH27" s="115">
        <v>-8</v>
      </c>
      <c r="EI27" s="426"/>
      <c r="EJ27" s="426"/>
      <c r="EK27" s="425"/>
      <c r="EL27" s="115"/>
      <c r="EM27" s="396">
        <v>0</v>
      </c>
      <c r="EN27" s="115"/>
      <c r="EO27" s="426"/>
      <c r="EP27" s="497"/>
    </row>
    <row r="28" spans="4:151" s="145" customFormat="1" x14ac:dyDescent="0.3">
      <c r="D28" s="550" t="s">
        <v>543</v>
      </c>
      <c r="E28" s="527"/>
      <c r="F28" s="269"/>
      <c r="G28" s="551"/>
      <c r="H28" s="552">
        <v>0</v>
      </c>
      <c r="I28" s="552"/>
      <c r="J28" s="92"/>
      <c r="K28" s="92"/>
      <c r="L28" s="552"/>
      <c r="M28" s="552">
        <v>0</v>
      </c>
      <c r="N28" s="552"/>
      <c r="O28" s="92"/>
      <c r="P28" s="92"/>
      <c r="Q28" s="552"/>
      <c r="R28" s="552">
        <v>0</v>
      </c>
      <c r="S28" s="552"/>
      <c r="T28" s="92"/>
      <c r="U28" s="92"/>
      <c r="V28" s="552"/>
      <c r="W28" s="552">
        <v>0</v>
      </c>
      <c r="X28" s="552"/>
      <c r="Y28" s="92"/>
      <c r="Z28" s="92"/>
      <c r="AA28" s="552"/>
      <c r="AB28" s="552">
        <v>0</v>
      </c>
      <c r="AC28" s="552"/>
      <c r="AD28" s="92"/>
      <c r="AE28" s="92"/>
      <c r="AF28" s="552"/>
      <c r="AG28" s="552">
        <v>0</v>
      </c>
      <c r="AH28" s="552"/>
      <c r="AI28" s="92"/>
      <c r="AJ28" s="92"/>
      <c r="AK28" s="552"/>
      <c r="AL28" s="552">
        <v>0</v>
      </c>
      <c r="AM28" s="552"/>
      <c r="AN28" s="92"/>
      <c r="AO28" s="92"/>
      <c r="AP28" s="552"/>
      <c r="AQ28" s="552">
        <v>0</v>
      </c>
      <c r="AR28" s="552"/>
      <c r="AS28" s="92"/>
      <c r="AT28" s="92"/>
      <c r="AU28" s="552"/>
      <c r="AV28" s="552">
        <v>0</v>
      </c>
      <c r="AW28" s="552"/>
      <c r="AX28" s="92"/>
      <c r="AY28" s="92"/>
      <c r="AZ28" s="552"/>
      <c r="BA28" s="552">
        <v>0</v>
      </c>
      <c r="BB28" s="492"/>
      <c r="BC28" s="92"/>
      <c r="BD28" s="92"/>
      <c r="BE28" s="492"/>
      <c r="BF28" s="552">
        <v>0</v>
      </c>
      <c r="BG28" s="552"/>
      <c r="BH28" s="92"/>
      <c r="BI28" s="92"/>
      <c r="BJ28" s="552"/>
      <c r="BK28" s="552">
        <v>0</v>
      </c>
      <c r="BL28" s="552"/>
      <c r="BM28" s="92"/>
      <c r="BN28" s="92"/>
      <c r="BO28" s="552"/>
      <c r="BP28" s="552">
        <v>0</v>
      </c>
      <c r="BQ28" s="552"/>
      <c r="BR28" s="92"/>
      <c r="BS28" s="92"/>
      <c r="BT28" s="552"/>
      <c r="BU28" s="552">
        <v>0</v>
      </c>
      <c r="BV28" s="552"/>
      <c r="BW28" s="92"/>
      <c r="BX28" s="92"/>
      <c r="BY28" s="552"/>
      <c r="BZ28" s="552">
        <v>-722895.5</v>
      </c>
      <c r="CA28" s="552"/>
      <c r="CB28" s="92"/>
      <c r="CC28" s="92"/>
      <c r="CD28" s="552"/>
      <c r="CE28" s="552">
        <v>0</v>
      </c>
      <c r="CF28" s="552"/>
      <c r="CG28" s="92"/>
      <c r="CH28" s="92"/>
      <c r="CI28" s="552"/>
      <c r="CJ28" s="552">
        <v>0</v>
      </c>
      <c r="CK28" s="552"/>
      <c r="CL28" s="92"/>
      <c r="CM28" s="92"/>
      <c r="CN28" s="552"/>
      <c r="CO28" s="552">
        <v>0</v>
      </c>
      <c r="CP28" s="552"/>
      <c r="CQ28" s="92"/>
      <c r="CR28" s="92"/>
      <c r="CS28" s="552"/>
      <c r="CT28" s="552">
        <v>0</v>
      </c>
      <c r="CU28" s="552"/>
      <c r="CV28" s="92"/>
      <c r="CW28" s="92"/>
      <c r="CX28" s="552"/>
      <c r="CY28" s="552">
        <v>-71200</v>
      </c>
      <c r="CZ28" s="552"/>
      <c r="DA28" s="92"/>
      <c r="DB28" s="92"/>
      <c r="DC28" s="552"/>
      <c r="DD28" s="552">
        <v>-66253</v>
      </c>
      <c r="DE28" s="552"/>
      <c r="DF28" s="92"/>
      <c r="DG28" s="92"/>
      <c r="DH28" s="552"/>
      <c r="DI28" s="552">
        <v>-294901</v>
      </c>
      <c r="DJ28" s="552"/>
      <c r="DK28" s="92"/>
      <c r="DL28" s="92"/>
      <c r="DM28" s="552"/>
      <c r="DN28" s="552">
        <v>-288495</v>
      </c>
      <c r="DO28" s="552"/>
      <c r="DP28" s="92"/>
      <c r="DQ28" s="92"/>
      <c r="DR28" s="552"/>
      <c r="DS28" s="552">
        <v>-2039</v>
      </c>
      <c r="DT28" s="492"/>
      <c r="DU28" s="92"/>
      <c r="DV28" s="92"/>
      <c r="DW28" s="492"/>
      <c r="DX28" s="552">
        <v>0</v>
      </c>
      <c r="DY28" s="552"/>
      <c r="DZ28" s="92"/>
      <c r="EA28" s="92"/>
      <c r="EB28" s="552"/>
      <c r="EC28" s="552">
        <v>0</v>
      </c>
      <c r="ED28" s="552"/>
      <c r="EE28" s="92"/>
      <c r="EF28" s="92"/>
      <c r="EG28" s="552"/>
      <c r="EH28" s="552">
        <v>-8</v>
      </c>
      <c r="EI28" s="552"/>
      <c r="EJ28" s="92"/>
      <c r="EK28" s="92"/>
      <c r="EL28" s="553"/>
      <c r="EM28" s="552">
        <v>0</v>
      </c>
      <c r="EN28" s="554"/>
      <c r="EO28" s="47"/>
      <c r="EP28" s="538"/>
    </row>
    <row r="29" spans="4:151" x14ac:dyDescent="0.3">
      <c r="D29" s="144"/>
      <c r="F29" s="400"/>
      <c r="H29" s="96"/>
      <c r="I29" s="96"/>
      <c r="J29" s="96"/>
      <c r="K29" s="521"/>
      <c r="L29" s="96"/>
      <c r="M29" s="96"/>
      <c r="N29" s="96"/>
      <c r="O29" s="96"/>
      <c r="P29" s="521"/>
      <c r="Q29" s="96"/>
      <c r="R29" s="96"/>
      <c r="S29" s="96"/>
      <c r="T29" s="96"/>
      <c r="U29" s="521"/>
      <c r="V29" s="96"/>
      <c r="W29" s="96"/>
      <c r="X29" s="96"/>
      <c r="Y29" s="96"/>
      <c r="Z29" s="521"/>
      <c r="AA29" s="96"/>
      <c r="AB29" s="96"/>
      <c r="AC29" s="96"/>
      <c r="AD29" s="96"/>
      <c r="AE29" s="521"/>
      <c r="AF29" s="96"/>
      <c r="AG29" s="96"/>
      <c r="AH29" s="96"/>
      <c r="AI29" s="96"/>
      <c r="AJ29" s="521"/>
      <c r="AK29" s="96"/>
      <c r="AL29" s="96"/>
      <c r="AM29" s="96"/>
      <c r="AN29" s="96"/>
      <c r="AO29" s="521"/>
      <c r="AP29" s="96"/>
      <c r="AQ29" s="96"/>
      <c r="AR29" s="96"/>
      <c r="AS29" s="96"/>
      <c r="AT29" s="521"/>
      <c r="AU29" s="96"/>
      <c r="AV29" s="96"/>
      <c r="AW29" s="539"/>
      <c r="AX29" s="96"/>
      <c r="AY29" s="521"/>
      <c r="AZ29" s="96"/>
      <c r="BA29" s="96"/>
      <c r="BB29" s="96"/>
      <c r="BC29" s="96"/>
      <c r="BD29" s="521"/>
      <c r="BE29" s="96"/>
      <c r="BF29" s="96"/>
      <c r="BG29" s="96"/>
      <c r="BH29" s="96"/>
      <c r="BI29" s="521"/>
      <c r="BJ29" s="96"/>
      <c r="BK29" s="96"/>
      <c r="BL29" s="96"/>
      <c r="BM29" s="96"/>
      <c r="BN29" s="521"/>
      <c r="BO29" s="539"/>
      <c r="BP29" s="96"/>
      <c r="BQ29" s="539"/>
      <c r="BR29" s="96"/>
      <c r="BS29" s="521"/>
      <c r="BT29" s="96"/>
      <c r="BU29" s="96"/>
      <c r="BV29" s="96"/>
      <c r="BW29" s="96"/>
      <c r="BX29" s="521"/>
      <c r="BY29" s="96"/>
      <c r="BZ29" s="96"/>
      <c r="CA29" s="96"/>
      <c r="CB29" s="96"/>
      <c r="CC29" s="521"/>
      <c r="CD29" s="96"/>
      <c r="CE29" s="96"/>
      <c r="CF29" s="96"/>
      <c r="CG29" s="96"/>
      <c r="CH29" s="521"/>
      <c r="CI29" s="96"/>
      <c r="CJ29" s="96"/>
      <c r="CK29" s="96"/>
      <c r="CL29" s="96"/>
      <c r="CM29" s="521"/>
      <c r="CN29" s="96"/>
      <c r="CO29" s="96"/>
      <c r="CP29" s="96"/>
      <c r="CQ29" s="96"/>
      <c r="CR29" s="521"/>
      <c r="CS29" s="96"/>
      <c r="CT29" s="96"/>
      <c r="CU29" s="96"/>
      <c r="CV29" s="96"/>
      <c r="CW29" s="521"/>
      <c r="CX29" s="96"/>
      <c r="CY29" s="96"/>
      <c r="CZ29" s="96"/>
      <c r="DA29" s="96"/>
      <c r="DB29" s="521"/>
      <c r="DC29" s="96"/>
      <c r="DD29" s="96"/>
      <c r="DE29" s="96"/>
      <c r="DF29" s="96"/>
      <c r="DG29" s="521"/>
      <c r="DH29" s="96"/>
      <c r="DI29" s="96"/>
      <c r="DJ29" s="96"/>
      <c r="DK29" s="96"/>
      <c r="DL29" s="521"/>
      <c r="DM29" s="96"/>
      <c r="DN29" s="96"/>
      <c r="DO29" s="539"/>
      <c r="DP29" s="96"/>
      <c r="DQ29" s="521"/>
      <c r="DR29" s="96"/>
      <c r="DS29" s="96"/>
      <c r="DT29" s="96"/>
      <c r="DU29" s="96"/>
      <c r="DV29" s="521"/>
      <c r="DW29" s="96"/>
      <c r="DX29" s="96"/>
      <c r="DY29" s="96"/>
      <c r="DZ29" s="96"/>
      <c r="EA29" s="521"/>
      <c r="EB29" s="96"/>
      <c r="EC29" s="96"/>
      <c r="ED29" s="96"/>
      <c r="EE29" s="96"/>
      <c r="EF29" s="521"/>
      <c r="EG29" s="539"/>
      <c r="EH29" s="96"/>
      <c r="EI29" s="539"/>
      <c r="EJ29" s="96"/>
      <c r="EK29" s="521"/>
      <c r="EL29" s="96"/>
      <c r="EM29" s="539"/>
      <c r="EN29" s="539"/>
      <c r="EO29" s="96"/>
      <c r="EP29" s="542"/>
    </row>
    <row r="30" spans="4:151" s="145" customFormat="1" x14ac:dyDescent="0.3">
      <c r="D30" s="201" t="s">
        <v>544</v>
      </c>
      <c r="E30" s="527"/>
      <c r="F30" s="269"/>
      <c r="G30" s="551"/>
      <c r="H30" s="555">
        <v>0</v>
      </c>
      <c r="I30" s="555"/>
      <c r="J30" s="65"/>
      <c r="K30" s="65"/>
      <c r="L30" s="555"/>
      <c r="M30" s="555">
        <v>-14937799.743290037</v>
      </c>
      <c r="N30" s="555"/>
      <c r="O30" s="65"/>
      <c r="P30" s="65"/>
      <c r="Q30" s="555"/>
      <c r="R30" s="555">
        <v>7206661.3309900165</v>
      </c>
      <c r="S30" s="555"/>
      <c r="T30" s="65"/>
      <c r="U30" s="65"/>
      <c r="V30" s="555"/>
      <c r="W30" s="555">
        <v>6584168.9244119823</v>
      </c>
      <c r="X30" s="555"/>
      <c r="Y30" s="65"/>
      <c r="Z30" s="65"/>
      <c r="AA30" s="555"/>
      <c r="AB30" s="555">
        <v>0</v>
      </c>
      <c r="AC30" s="555"/>
      <c r="AD30" s="65"/>
      <c r="AE30" s="65"/>
      <c r="AF30" s="555"/>
      <c r="AG30" s="555">
        <v>0</v>
      </c>
      <c r="AH30" s="555"/>
      <c r="AI30" s="65"/>
      <c r="AJ30" s="65"/>
      <c r="AK30" s="555"/>
      <c r="AL30" s="555">
        <v>0</v>
      </c>
      <c r="AM30" s="555"/>
      <c r="AN30" s="65"/>
      <c r="AO30" s="65"/>
      <c r="AP30" s="555"/>
      <c r="AQ30" s="555">
        <v>0</v>
      </c>
      <c r="AR30" s="555"/>
      <c r="AS30" s="65"/>
      <c r="AT30" s="65"/>
      <c r="AU30" s="555"/>
      <c r="AV30" s="555">
        <v>0</v>
      </c>
      <c r="AW30" s="555"/>
      <c r="AX30" s="65"/>
      <c r="AY30" s="65"/>
      <c r="AZ30" s="555"/>
      <c r="BA30" s="555">
        <v>0</v>
      </c>
      <c r="BB30" s="556"/>
      <c r="BC30" s="65"/>
      <c r="BD30" s="65"/>
      <c r="BE30" s="556"/>
      <c r="BF30" s="555">
        <v>0</v>
      </c>
      <c r="BG30" s="555"/>
      <c r="BH30" s="65"/>
      <c r="BI30" s="65"/>
      <c r="BJ30" s="555"/>
      <c r="BK30" s="555">
        <v>0</v>
      </c>
      <c r="BL30" s="555"/>
      <c r="BM30" s="65"/>
      <c r="BN30" s="65"/>
      <c r="BO30" s="555"/>
      <c r="BP30" s="555">
        <v>0</v>
      </c>
      <c r="BQ30" s="555"/>
      <c r="BR30" s="65"/>
      <c r="BS30" s="65"/>
      <c r="BT30" s="555"/>
      <c r="BU30" s="555">
        <v>-1146969.4878880382</v>
      </c>
      <c r="BV30" s="555"/>
      <c r="BW30" s="65"/>
      <c r="BX30" s="65"/>
      <c r="BY30" s="555"/>
      <c r="BZ30" s="555">
        <v>-9458774.4125730358</v>
      </c>
      <c r="CA30" s="555"/>
      <c r="CB30" s="65"/>
      <c r="CC30" s="65"/>
      <c r="CD30" s="555"/>
      <c r="CE30" s="555">
        <v>-905238.14293001592</v>
      </c>
      <c r="CF30" s="555"/>
      <c r="CG30" s="65"/>
      <c r="CH30" s="65"/>
      <c r="CI30" s="555"/>
      <c r="CJ30" s="555">
        <v>-753477.79556000233</v>
      </c>
      <c r="CK30" s="555"/>
      <c r="CL30" s="65"/>
      <c r="CM30" s="65"/>
      <c r="CN30" s="555"/>
      <c r="CO30" s="555">
        <v>-2023850.083619982</v>
      </c>
      <c r="CP30" s="555"/>
      <c r="CQ30" s="65"/>
      <c r="CR30" s="65"/>
      <c r="CS30" s="555"/>
      <c r="CT30" s="555">
        <v>-2485606.9567500651</v>
      </c>
      <c r="CU30" s="555"/>
      <c r="CV30" s="65"/>
      <c r="CW30" s="65"/>
      <c r="CX30" s="555"/>
      <c r="CY30" s="555">
        <v>1383064.9092499614</v>
      </c>
      <c r="CZ30" s="555"/>
      <c r="DA30" s="65"/>
      <c r="DB30" s="65"/>
      <c r="DC30" s="555"/>
      <c r="DD30" s="555">
        <v>-302508.96516000107</v>
      </c>
      <c r="DE30" s="555"/>
      <c r="DF30" s="65"/>
      <c r="DG30" s="65"/>
      <c r="DH30" s="555"/>
      <c r="DI30" s="555">
        <v>-94439.675220020115</v>
      </c>
      <c r="DJ30" s="555"/>
      <c r="DK30" s="65"/>
      <c r="DL30" s="65"/>
      <c r="DM30" s="555"/>
      <c r="DN30" s="555">
        <v>-506997.25790995359</v>
      </c>
      <c r="DO30" s="555"/>
      <c r="DP30" s="65"/>
      <c r="DQ30" s="65"/>
      <c r="DR30" s="555"/>
      <c r="DS30" s="555">
        <v>1410403.1726199985</v>
      </c>
      <c r="DT30" s="556"/>
      <c r="DU30" s="65"/>
      <c r="DV30" s="65"/>
      <c r="DW30" s="556"/>
      <c r="DX30" s="555">
        <v>-7596987.6011999995</v>
      </c>
      <c r="DY30" s="555"/>
      <c r="DZ30" s="65"/>
      <c r="EA30" s="65"/>
      <c r="EB30" s="555"/>
      <c r="EC30" s="555">
        <v>-8862023.5583429933</v>
      </c>
      <c r="ED30" s="555"/>
      <c r="EE30" s="65"/>
      <c r="EF30" s="65"/>
      <c r="EG30" s="555"/>
      <c r="EH30" s="555">
        <v>11278887.542250037</v>
      </c>
      <c r="EI30" s="555"/>
      <c r="EJ30" s="65"/>
      <c r="EK30" s="65"/>
      <c r="EL30" s="557"/>
      <c r="EM30" s="555">
        <v>-3682566.0221100003</v>
      </c>
      <c r="EN30" s="554"/>
      <c r="EO30" s="47"/>
      <c r="EP30" s="538"/>
    </row>
    <row r="31" spans="4:151" x14ac:dyDescent="0.3">
      <c r="D31" s="144"/>
      <c r="E31" s="558"/>
      <c r="F31" s="400"/>
      <c r="H31" s="96"/>
      <c r="I31" s="96"/>
      <c r="J31" s="96"/>
      <c r="K31" s="521"/>
      <c r="L31" s="96"/>
      <c r="M31" s="96"/>
      <c r="N31" s="96"/>
      <c r="O31" s="96"/>
      <c r="P31" s="521"/>
      <c r="Q31" s="96"/>
      <c r="R31" s="96"/>
      <c r="S31" s="96"/>
      <c r="T31" s="96"/>
      <c r="U31" s="521"/>
      <c r="V31" s="96"/>
      <c r="W31" s="96"/>
      <c r="X31" s="96"/>
      <c r="Y31" s="96"/>
      <c r="Z31" s="521"/>
      <c r="AA31" s="96"/>
      <c r="AB31" s="96"/>
      <c r="AC31" s="96"/>
      <c r="AD31" s="96"/>
      <c r="AE31" s="521"/>
      <c r="AF31" s="96"/>
      <c r="AG31" s="96"/>
      <c r="AH31" s="96"/>
      <c r="AI31" s="96"/>
      <c r="AJ31" s="521"/>
      <c r="AK31" s="96"/>
      <c r="AL31" s="96"/>
      <c r="AM31" s="96"/>
      <c r="AN31" s="96"/>
      <c r="AO31" s="521"/>
      <c r="AP31" s="96"/>
      <c r="AQ31" s="96"/>
      <c r="AR31" s="96"/>
      <c r="AS31" s="96"/>
      <c r="AT31" s="521"/>
      <c r="AU31" s="96"/>
      <c r="AV31" s="96"/>
      <c r="AW31" s="96"/>
      <c r="AX31" s="96"/>
      <c r="AY31" s="521"/>
      <c r="AZ31" s="96"/>
      <c r="BA31" s="96"/>
      <c r="BB31" s="96"/>
      <c r="BC31" s="96"/>
      <c r="BD31" s="521"/>
      <c r="BE31" s="96"/>
      <c r="BF31" s="96"/>
      <c r="BG31" s="96"/>
      <c r="BH31" s="96"/>
      <c r="BI31" s="521"/>
      <c r="BJ31" s="96"/>
      <c r="BK31" s="96"/>
      <c r="BL31" s="96"/>
      <c r="BM31" s="96"/>
      <c r="BN31" s="521"/>
      <c r="BO31" s="96"/>
      <c r="BP31" s="96"/>
      <c r="BQ31" s="96"/>
      <c r="BR31" s="96"/>
      <c r="BS31" s="521"/>
      <c r="BT31" s="96"/>
      <c r="BU31" s="96"/>
      <c r="BV31" s="96"/>
      <c r="BW31" s="96"/>
      <c r="BX31" s="521"/>
      <c r="BY31" s="96"/>
      <c r="BZ31" s="96"/>
      <c r="CA31" s="96"/>
      <c r="CB31" s="96"/>
      <c r="CC31" s="521"/>
      <c r="CD31" s="96"/>
      <c r="CE31" s="96"/>
      <c r="CF31" s="96"/>
      <c r="CG31" s="96"/>
      <c r="CH31" s="521"/>
      <c r="CI31" s="96"/>
      <c r="CJ31" s="96"/>
      <c r="CK31" s="96"/>
      <c r="CL31" s="96"/>
      <c r="CM31" s="521"/>
      <c r="CN31" s="96"/>
      <c r="CO31" s="96"/>
      <c r="CP31" s="96"/>
      <c r="CQ31" s="96"/>
      <c r="CR31" s="521"/>
      <c r="CS31" s="96"/>
      <c r="CT31" s="96"/>
      <c r="CU31" s="96"/>
      <c r="CV31" s="96"/>
      <c r="CW31" s="521"/>
      <c r="CX31" s="96"/>
      <c r="CY31" s="96"/>
      <c r="CZ31" s="96"/>
      <c r="DA31" s="96"/>
      <c r="DB31" s="521"/>
      <c r="DC31" s="96"/>
      <c r="DD31" s="96"/>
      <c r="DE31" s="96"/>
      <c r="DF31" s="96"/>
      <c r="DG31" s="521"/>
      <c r="DH31" s="96"/>
      <c r="DI31" s="96"/>
      <c r="DJ31" s="96"/>
      <c r="DK31" s="96"/>
      <c r="DL31" s="521"/>
      <c r="DM31" s="96"/>
      <c r="DN31" s="96"/>
      <c r="DO31" s="96"/>
      <c r="DP31" s="96"/>
      <c r="DQ31" s="521"/>
      <c r="DR31" s="96"/>
      <c r="DS31" s="96"/>
      <c r="DT31" s="96"/>
      <c r="DU31" s="96"/>
      <c r="DV31" s="521"/>
      <c r="DW31" s="96"/>
      <c r="DX31" s="96"/>
      <c r="DY31" s="96"/>
      <c r="DZ31" s="96"/>
      <c r="EA31" s="521"/>
      <c r="EB31" s="96"/>
      <c r="EC31" s="96"/>
      <c r="ED31" s="96"/>
      <c r="EE31" s="96"/>
      <c r="EF31" s="521"/>
      <c r="EG31" s="96"/>
      <c r="EH31" s="96"/>
      <c r="EI31" s="96"/>
      <c r="EJ31" s="96"/>
      <c r="EK31" s="521"/>
      <c r="EL31" s="96"/>
      <c r="EM31" s="96"/>
      <c r="EN31" s="552"/>
      <c r="EO31" s="96"/>
      <c r="EP31" s="542"/>
    </row>
    <row r="32" spans="4:151" s="145" customFormat="1" x14ac:dyDescent="0.3">
      <c r="D32" s="253" t="s">
        <v>545</v>
      </c>
      <c r="E32" s="559" t="s">
        <v>86</v>
      </c>
      <c r="F32" s="560"/>
      <c r="G32" s="216"/>
      <c r="H32" s="561">
        <v>106913335.354151</v>
      </c>
      <c r="I32" s="561"/>
      <c r="J32" s="561"/>
      <c r="K32" s="562"/>
      <c r="L32" s="561"/>
      <c r="M32" s="561">
        <v>34591600.735229999</v>
      </c>
      <c r="N32" s="561"/>
      <c r="O32" s="561"/>
      <c r="P32" s="562"/>
      <c r="Q32" s="561"/>
      <c r="R32" s="561">
        <v>-28604796.278569967</v>
      </c>
      <c r="S32" s="561"/>
      <c r="T32" s="561"/>
      <c r="U32" s="562"/>
      <c r="V32" s="561"/>
      <c r="W32" s="561">
        <v>-89525654.141759992</v>
      </c>
      <c r="X32" s="561"/>
      <c r="Y32" s="561"/>
      <c r="Z32" s="562"/>
      <c r="AA32" s="561"/>
      <c r="AB32" s="561">
        <v>311300631</v>
      </c>
      <c r="AC32" s="561"/>
      <c r="AD32" s="561"/>
      <c r="AE32" s="562"/>
      <c r="AF32" s="561"/>
      <c r="AG32" s="561">
        <v>0</v>
      </c>
      <c r="AH32" s="561"/>
      <c r="AI32" s="561"/>
      <c r="AJ32" s="562"/>
      <c r="AK32" s="561"/>
      <c r="AL32" s="561">
        <v>0</v>
      </c>
      <c r="AM32" s="561"/>
      <c r="AN32" s="561"/>
      <c r="AO32" s="562"/>
      <c r="AP32" s="561"/>
      <c r="AQ32" s="561">
        <v>0</v>
      </c>
      <c r="AR32" s="561"/>
      <c r="AS32" s="561"/>
      <c r="AT32" s="562"/>
      <c r="AU32" s="561"/>
      <c r="AV32" s="561">
        <v>0</v>
      </c>
      <c r="AW32" s="561"/>
      <c r="AX32" s="561"/>
      <c r="AY32" s="562"/>
      <c r="AZ32" s="561"/>
      <c r="BA32" s="561">
        <v>0</v>
      </c>
      <c r="BB32" s="561"/>
      <c r="BC32" s="561"/>
      <c r="BD32" s="562"/>
      <c r="BE32" s="561"/>
      <c r="BF32" s="561">
        <v>0</v>
      </c>
      <c r="BG32" s="561"/>
      <c r="BH32" s="561"/>
      <c r="BI32" s="562"/>
      <c r="BJ32" s="561"/>
      <c r="BK32" s="561">
        <v>0</v>
      </c>
      <c r="BL32" s="561"/>
      <c r="BM32" s="561"/>
      <c r="BN32" s="562"/>
      <c r="BO32" s="561"/>
      <c r="BP32" s="561">
        <v>0</v>
      </c>
      <c r="BQ32" s="561"/>
      <c r="BR32" s="561"/>
      <c r="BS32" s="562"/>
      <c r="BT32" s="561"/>
      <c r="BU32" s="561">
        <v>-83538849.685099959</v>
      </c>
      <c r="BV32" s="561"/>
      <c r="BW32" s="561"/>
      <c r="BX32" s="562"/>
      <c r="BY32" s="561"/>
      <c r="BZ32" s="561">
        <v>-55248864.16929476</v>
      </c>
      <c r="CA32" s="561"/>
      <c r="CB32" s="561"/>
      <c r="CC32" s="562"/>
      <c r="CD32" s="561"/>
      <c r="CE32" s="561">
        <v>21433583.857069984</v>
      </c>
      <c r="CF32" s="561"/>
      <c r="CG32" s="561"/>
      <c r="CH32" s="562"/>
      <c r="CI32" s="561"/>
      <c r="CJ32" s="561">
        <v>1599519.2044399977</v>
      </c>
      <c r="CK32" s="561"/>
      <c r="CL32" s="561"/>
      <c r="CM32" s="562"/>
      <c r="CN32" s="561"/>
      <c r="CO32" s="561">
        <v>-39351577.083619982</v>
      </c>
      <c r="CP32" s="561"/>
      <c r="CQ32" s="561"/>
      <c r="CR32" s="562"/>
      <c r="CS32" s="561"/>
      <c r="CT32" s="561">
        <v>53544141.043249935</v>
      </c>
      <c r="CU32" s="561"/>
      <c r="CV32" s="561"/>
      <c r="CW32" s="562"/>
      <c r="CX32" s="561"/>
      <c r="CY32" s="561">
        <v>-14473948.328269988</v>
      </c>
      <c r="CZ32" s="561"/>
      <c r="DA32" s="561"/>
      <c r="DB32" s="562"/>
      <c r="DC32" s="561"/>
      <c r="DD32" s="561">
        <v>-29686970.965159997</v>
      </c>
      <c r="DE32" s="561"/>
      <c r="DF32" s="561"/>
      <c r="DG32" s="562"/>
      <c r="DH32" s="561"/>
      <c r="DI32" s="561">
        <v>24332038.724779978</v>
      </c>
      <c r="DJ32" s="561"/>
      <c r="DK32" s="561"/>
      <c r="DL32" s="562"/>
      <c r="DM32" s="561"/>
      <c r="DN32" s="561">
        <v>-102507368.15371996</v>
      </c>
      <c r="DO32" s="561"/>
      <c r="DP32" s="561"/>
      <c r="DQ32" s="562"/>
      <c r="DR32" s="561"/>
      <c r="DS32" s="561">
        <v>-48375114.066290021</v>
      </c>
      <c r="DT32" s="561"/>
      <c r="DU32" s="561"/>
      <c r="DV32" s="562"/>
      <c r="DW32" s="561"/>
      <c r="DX32" s="561">
        <v>103410248.17798001</v>
      </c>
      <c r="DY32" s="561"/>
      <c r="DZ32" s="561"/>
      <c r="EA32" s="562"/>
      <c r="EB32" s="561"/>
      <c r="EC32" s="561">
        <v>-41313577.758410037</v>
      </c>
      <c r="ED32" s="561"/>
      <c r="EE32" s="561"/>
      <c r="EF32" s="562"/>
      <c r="EG32" s="561"/>
      <c r="EH32" s="561">
        <v>16140161.542250037</v>
      </c>
      <c r="EI32" s="561"/>
      <c r="EJ32" s="561"/>
      <c r="EK32" s="562"/>
      <c r="EL32" s="561"/>
      <c r="EM32" s="561">
        <v>-16318474.02211</v>
      </c>
      <c r="EN32" s="563"/>
      <c r="EO32" s="115"/>
      <c r="EP32" s="538"/>
    </row>
    <row r="33" spans="4:145" x14ac:dyDescent="0.3">
      <c r="D33" s="609" t="s">
        <v>546</v>
      </c>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row>
    <row r="34" spans="4:145" hidden="1" x14ac:dyDescent="0.3">
      <c r="D34" s="564" t="s">
        <v>547</v>
      </c>
    </row>
    <row r="35" spans="4:145" hidden="1" x14ac:dyDescent="0.3">
      <c r="D35" s="564" t="s">
        <v>548</v>
      </c>
    </row>
    <row r="36" spans="4:145" hidden="1" x14ac:dyDescent="0.3">
      <c r="D36" s="564" t="s">
        <v>549</v>
      </c>
    </row>
    <row r="37" spans="4:145" hidden="1" x14ac:dyDescent="0.3">
      <c r="D37" s="564" t="s">
        <v>550</v>
      </c>
    </row>
    <row r="38" spans="4:145" x14ac:dyDescent="0.3">
      <c r="D38" s="564" t="s">
        <v>551</v>
      </c>
      <c r="E38" s="565"/>
      <c r="F38" s="564"/>
      <c r="G38" s="564"/>
      <c r="M38" s="566"/>
      <c r="DN38" s="96"/>
      <c r="DO38" s="96"/>
      <c r="DP38" s="96"/>
      <c r="DQ38" s="96"/>
      <c r="DR38" s="96"/>
    </row>
    <row r="39" spans="4:145" x14ac:dyDescent="0.3">
      <c r="D39" s="564" t="s">
        <v>552</v>
      </c>
      <c r="CJ39" s="145"/>
    </row>
    <row r="40" spans="4:145" x14ac:dyDescent="0.3">
      <c r="D40" s="564" t="s">
        <v>553</v>
      </c>
      <c r="E40" s="565"/>
      <c r="F40" s="564"/>
      <c r="G40" s="564"/>
      <c r="BZ40" s="567"/>
      <c r="CA40" s="567"/>
      <c r="CB40" s="567"/>
      <c r="CC40" s="567"/>
      <c r="CD40" s="567"/>
      <c r="CE40" s="567"/>
      <c r="CF40" s="567"/>
      <c r="CG40" s="567"/>
      <c r="CH40" s="567"/>
      <c r="CI40" s="567"/>
      <c r="CJ40" s="567"/>
      <c r="CK40" s="567"/>
      <c r="CL40" s="567"/>
      <c r="CM40" s="567"/>
      <c r="CN40" s="567"/>
      <c r="CO40" s="567"/>
      <c r="CP40" s="567"/>
      <c r="CQ40" s="567"/>
      <c r="CR40" s="567"/>
      <c r="CS40" s="567"/>
      <c r="CT40" s="567"/>
      <c r="CU40" s="567"/>
      <c r="CV40" s="567"/>
      <c r="CW40" s="567"/>
      <c r="CX40" s="567"/>
      <c r="CY40" s="567"/>
      <c r="CZ40" s="567"/>
      <c r="DA40" s="567"/>
      <c r="DB40" s="567"/>
      <c r="DC40" s="567"/>
      <c r="DD40" s="567"/>
      <c r="DE40" s="567"/>
      <c r="DF40" s="567"/>
      <c r="DG40" s="567"/>
      <c r="DH40" s="567"/>
      <c r="DI40" s="567"/>
      <c r="DJ40" s="567"/>
      <c r="DK40" s="567"/>
      <c r="DL40" s="567"/>
      <c r="DM40" s="567"/>
      <c r="DN40" s="567"/>
      <c r="DO40" s="567"/>
      <c r="DP40" s="567"/>
      <c r="DQ40" s="567"/>
      <c r="DR40" s="567"/>
      <c r="DS40" s="567"/>
      <c r="DT40" s="567"/>
      <c r="DU40" s="567"/>
      <c r="DV40" s="567"/>
      <c r="DW40" s="567"/>
      <c r="DX40" s="567"/>
      <c r="DY40" s="567"/>
      <c r="DZ40" s="567"/>
      <c r="EA40" s="567"/>
      <c r="EB40" s="567"/>
      <c r="EC40" s="567"/>
      <c r="ED40" s="567"/>
      <c r="EE40" s="567"/>
      <c r="EF40" s="567"/>
      <c r="EG40" s="567"/>
      <c r="EH40" s="567"/>
    </row>
    <row r="41" spans="4:145" x14ac:dyDescent="0.3">
      <c r="D41" s="564" t="s">
        <v>554</v>
      </c>
    </row>
    <row r="42" spans="4:145" hidden="1" x14ac:dyDescent="0.3">
      <c r="D42" s="136" t="s">
        <v>56</v>
      </c>
      <c r="E42" s="565"/>
      <c r="F42" s="564"/>
      <c r="G42" s="564"/>
    </row>
    <row r="43" spans="4:145" hidden="1" x14ac:dyDescent="0.3">
      <c r="BZ43" s="136">
        <v>3245038.1090099812</v>
      </c>
    </row>
    <row r="44" spans="4:145" hidden="1" x14ac:dyDescent="0.3">
      <c r="CO44" s="145">
        <v>2794533.916380018</v>
      </c>
    </row>
    <row r="45" spans="4:145" hidden="1" x14ac:dyDescent="0.3">
      <c r="CJ45" s="136">
        <v>-1825383.7955600023</v>
      </c>
      <c r="CO45" s="568">
        <v>1397266.958190009</v>
      </c>
    </row>
    <row r="46" spans="4:145" hidden="1" x14ac:dyDescent="0.3">
      <c r="D46" s="569"/>
      <c r="M46" s="136">
        <v>-11725412</v>
      </c>
      <c r="N46" s="136">
        <v>0</v>
      </c>
      <c r="O46" s="136">
        <v>0</v>
      </c>
      <c r="P46" s="136">
        <v>0</v>
      </c>
      <c r="Q46" s="136">
        <v>0</v>
      </c>
      <c r="R46" s="136">
        <v>-29303416</v>
      </c>
      <c r="S46" s="136">
        <v>0</v>
      </c>
      <c r="T46" s="136">
        <v>0</v>
      </c>
      <c r="U46" s="136">
        <v>0</v>
      </c>
      <c r="V46" s="136">
        <v>0</v>
      </c>
      <c r="W46" s="136">
        <v>-51549952</v>
      </c>
      <c r="X46" s="136">
        <v>0</v>
      </c>
      <c r="Y46" s="136">
        <v>0</v>
      </c>
      <c r="Z46" s="136">
        <v>0</v>
      </c>
      <c r="AA46" s="136">
        <v>0</v>
      </c>
      <c r="AB46" s="136">
        <v>255871819</v>
      </c>
      <c r="AC46" s="136">
        <v>0</v>
      </c>
      <c r="AD46" s="136">
        <v>0</v>
      </c>
      <c r="AE46" s="136">
        <v>0</v>
      </c>
      <c r="AF46" s="136">
        <v>0</v>
      </c>
      <c r="AG46" s="136">
        <v>12766575</v>
      </c>
      <c r="AH46" s="136">
        <v>0</v>
      </c>
      <c r="AI46" s="136">
        <v>0</v>
      </c>
      <c r="AJ46" s="136">
        <v>0</v>
      </c>
      <c r="AK46" s="136">
        <v>0</v>
      </c>
      <c r="AL46" s="136">
        <v>34162370</v>
      </c>
      <c r="AM46" s="136">
        <v>0</v>
      </c>
      <c r="AN46" s="136">
        <v>0</v>
      </c>
      <c r="AO46" s="136">
        <v>0</v>
      </c>
      <c r="AP46" s="136">
        <v>0</v>
      </c>
      <c r="AQ46" s="136">
        <v>-24284445</v>
      </c>
      <c r="AR46" s="136">
        <v>0</v>
      </c>
      <c r="AS46" s="136">
        <v>0</v>
      </c>
      <c r="AT46" s="136">
        <v>0</v>
      </c>
      <c r="AU46" s="136">
        <v>0</v>
      </c>
      <c r="AV46" s="136">
        <v>104199176</v>
      </c>
      <c r="AW46" s="136">
        <v>0</v>
      </c>
      <c r="AX46" s="136">
        <v>0</v>
      </c>
      <c r="AY46" s="136">
        <v>0</v>
      </c>
      <c r="AZ46" s="136">
        <v>0</v>
      </c>
      <c r="BA46" s="136">
        <v>51644631</v>
      </c>
      <c r="BB46" s="136">
        <v>0</v>
      </c>
      <c r="BC46" s="136">
        <v>0</v>
      </c>
      <c r="BD46" s="136">
        <v>0</v>
      </c>
      <c r="BE46" s="136">
        <v>0</v>
      </c>
      <c r="BF46" s="136">
        <v>-109461685</v>
      </c>
      <c r="BG46" s="136">
        <v>0</v>
      </c>
      <c r="BH46" s="136">
        <v>0</v>
      </c>
      <c r="BI46" s="136">
        <v>0</v>
      </c>
      <c r="BJ46" s="136">
        <v>0</v>
      </c>
      <c r="BK46" s="136">
        <v>39025715</v>
      </c>
      <c r="BL46" s="136">
        <v>0</v>
      </c>
      <c r="BM46" s="136">
        <v>0</v>
      </c>
      <c r="BN46" s="136">
        <v>0</v>
      </c>
      <c r="BO46" s="136">
        <v>0</v>
      </c>
      <c r="BQ46" s="136">
        <v>0</v>
      </c>
      <c r="BR46" s="136">
        <v>0</v>
      </c>
      <c r="BS46" s="136">
        <v>0</v>
      </c>
      <c r="BT46" s="136">
        <v>0</v>
      </c>
      <c r="BU46" s="136">
        <v>-92578780</v>
      </c>
    </row>
    <row r="47" spans="4:145" hidden="1" x14ac:dyDescent="0.3">
      <c r="M47" s="136">
        <v>33804514</v>
      </c>
      <c r="N47" s="136">
        <v>0</v>
      </c>
      <c r="O47" s="136">
        <v>0</v>
      </c>
      <c r="P47" s="136">
        <v>0</v>
      </c>
      <c r="Q47" s="136">
        <v>0</v>
      </c>
      <c r="R47" s="136">
        <v>45529926</v>
      </c>
      <c r="S47" s="136">
        <v>0</v>
      </c>
      <c r="T47" s="136">
        <v>0</v>
      </c>
      <c r="U47" s="136">
        <v>0</v>
      </c>
      <c r="V47" s="136">
        <v>0</v>
      </c>
      <c r="W47" s="136">
        <v>74833342</v>
      </c>
      <c r="X47" s="136">
        <v>0</v>
      </c>
      <c r="Y47" s="136">
        <v>0</v>
      </c>
      <c r="Z47" s="136">
        <v>0</v>
      </c>
      <c r="AA47" s="136">
        <v>0</v>
      </c>
      <c r="AB47" s="136">
        <v>126383294</v>
      </c>
      <c r="AC47" s="136">
        <v>0</v>
      </c>
      <c r="AD47" s="136">
        <v>0</v>
      </c>
      <c r="AE47" s="136">
        <v>0</v>
      </c>
      <c r="AF47" s="136">
        <v>0</v>
      </c>
      <c r="AG47" s="136">
        <v>-129488525</v>
      </c>
      <c r="AH47" s="136">
        <v>0</v>
      </c>
      <c r="AI47" s="136">
        <v>0</v>
      </c>
      <c r="AJ47" s="136">
        <v>0</v>
      </c>
      <c r="AK47" s="136">
        <v>0</v>
      </c>
      <c r="AL47" s="136">
        <v>-142255100</v>
      </c>
      <c r="AM47" s="136">
        <v>0</v>
      </c>
      <c r="AN47" s="136">
        <v>0</v>
      </c>
      <c r="AO47" s="136">
        <v>0</v>
      </c>
      <c r="AP47" s="136">
        <v>0</v>
      </c>
      <c r="AQ47" s="136">
        <v>-176417470</v>
      </c>
      <c r="AR47" s="136">
        <v>0</v>
      </c>
      <c r="AS47" s="136">
        <v>0</v>
      </c>
      <c r="AT47" s="136">
        <v>0</v>
      </c>
      <c r="AU47" s="136">
        <v>0</v>
      </c>
      <c r="AV47" s="136">
        <v>-152133025</v>
      </c>
      <c r="AW47" s="136">
        <v>0</v>
      </c>
      <c r="AX47" s="136">
        <v>0</v>
      </c>
      <c r="AY47" s="136">
        <v>0</v>
      </c>
      <c r="AZ47" s="136">
        <v>0</v>
      </c>
      <c r="BA47" s="136">
        <v>-256332201</v>
      </c>
      <c r="BB47" s="136">
        <v>0</v>
      </c>
      <c r="BC47" s="136">
        <v>0</v>
      </c>
      <c r="BD47" s="136">
        <v>0</v>
      </c>
      <c r="BE47" s="136">
        <v>0</v>
      </c>
      <c r="BF47" s="136">
        <v>-307976832</v>
      </c>
      <c r="BG47" s="136">
        <v>0</v>
      </c>
      <c r="BH47" s="136">
        <v>0</v>
      </c>
      <c r="BI47" s="136">
        <v>0</v>
      </c>
      <c r="BJ47" s="136">
        <v>0</v>
      </c>
      <c r="BK47" s="136">
        <v>-198515147</v>
      </c>
      <c r="BL47" s="136">
        <v>0</v>
      </c>
      <c r="BM47" s="136">
        <v>0</v>
      </c>
      <c r="BN47" s="136">
        <v>0</v>
      </c>
      <c r="BO47" s="136">
        <v>0</v>
      </c>
      <c r="BQ47" s="136">
        <v>0</v>
      </c>
      <c r="BR47" s="136">
        <v>0</v>
      </c>
      <c r="BS47" s="136">
        <v>0</v>
      </c>
      <c r="BT47" s="136">
        <v>0</v>
      </c>
      <c r="BU47" s="136">
        <v>33804514</v>
      </c>
      <c r="CO47" s="136">
        <v>-4619917.7119400203</v>
      </c>
    </row>
    <row r="48" spans="4:145" hidden="1" x14ac:dyDescent="0.3">
      <c r="D48" s="570"/>
      <c r="M48" s="136">
        <v>-4546843</v>
      </c>
      <c r="N48" s="136">
        <v>0</v>
      </c>
      <c r="O48" s="136">
        <v>0</v>
      </c>
      <c r="P48" s="136">
        <v>0</v>
      </c>
      <c r="Q48" s="136">
        <v>0</v>
      </c>
      <c r="R48" s="136">
        <v>-6576236</v>
      </c>
      <c r="S48" s="136">
        <v>0</v>
      </c>
      <c r="T48" s="136">
        <v>0</v>
      </c>
      <c r="U48" s="136">
        <v>0</v>
      </c>
      <c r="V48" s="136">
        <v>0</v>
      </c>
      <c r="W48" s="136">
        <v>-8250701</v>
      </c>
      <c r="X48" s="136">
        <v>0</v>
      </c>
      <c r="Y48" s="136">
        <v>0</v>
      </c>
      <c r="Z48" s="136">
        <v>0</v>
      </c>
      <c r="AA48" s="136">
        <v>0</v>
      </c>
      <c r="AB48" s="136">
        <v>-8830339</v>
      </c>
      <c r="AC48" s="136">
        <v>0</v>
      </c>
      <c r="AD48" s="136">
        <v>0</v>
      </c>
      <c r="AE48" s="136">
        <v>0</v>
      </c>
      <c r="AF48" s="136">
        <v>0</v>
      </c>
      <c r="AG48" s="136">
        <v>-72045574</v>
      </c>
      <c r="AH48" s="136">
        <v>0</v>
      </c>
      <c r="AI48" s="136">
        <v>0</v>
      </c>
      <c r="AJ48" s="136">
        <v>0</v>
      </c>
      <c r="AK48" s="136">
        <v>0</v>
      </c>
      <c r="AL48" s="136">
        <v>-70793412</v>
      </c>
      <c r="AM48" s="136">
        <v>0</v>
      </c>
      <c r="AN48" s="136">
        <v>0</v>
      </c>
      <c r="AO48" s="136">
        <v>0</v>
      </c>
      <c r="AP48" s="136">
        <v>0</v>
      </c>
      <c r="AQ48" s="136">
        <v>-62549813</v>
      </c>
      <c r="AR48" s="136">
        <v>0</v>
      </c>
      <c r="AS48" s="136">
        <v>0</v>
      </c>
      <c r="AT48" s="136">
        <v>0</v>
      </c>
      <c r="AU48" s="136">
        <v>0</v>
      </c>
      <c r="AV48" s="136">
        <v>-49621718</v>
      </c>
      <c r="AW48" s="136">
        <v>0</v>
      </c>
      <c r="AX48" s="136">
        <v>0</v>
      </c>
      <c r="AY48" s="136">
        <v>0</v>
      </c>
      <c r="AZ48" s="136">
        <v>0</v>
      </c>
      <c r="BA48" s="136">
        <v>-111510938</v>
      </c>
      <c r="BB48" s="136">
        <v>0</v>
      </c>
      <c r="BC48" s="136">
        <v>0</v>
      </c>
      <c r="BD48" s="136">
        <v>0</v>
      </c>
      <c r="BE48" s="136">
        <v>0</v>
      </c>
      <c r="BF48" s="136">
        <v>-108694727</v>
      </c>
      <c r="BG48" s="136">
        <v>0</v>
      </c>
      <c r="BH48" s="136">
        <v>0</v>
      </c>
      <c r="BI48" s="136">
        <v>0</v>
      </c>
      <c r="BJ48" s="136">
        <v>0</v>
      </c>
      <c r="BK48" s="136">
        <v>-98193567</v>
      </c>
      <c r="BL48" s="136">
        <v>0</v>
      </c>
      <c r="BM48" s="136">
        <v>0</v>
      </c>
      <c r="BN48" s="136">
        <v>0</v>
      </c>
      <c r="BO48" s="136">
        <v>0</v>
      </c>
      <c r="BQ48" s="136">
        <v>0</v>
      </c>
      <c r="BR48" s="136">
        <v>0</v>
      </c>
      <c r="BS48" s="136">
        <v>0</v>
      </c>
      <c r="BT48" s="136">
        <v>0</v>
      </c>
      <c r="BU48" s="136">
        <v>-4546843</v>
      </c>
    </row>
    <row r="49" spans="4:88" hidden="1" x14ac:dyDescent="0.3">
      <c r="D49" s="464"/>
      <c r="M49" s="136">
        <v>38351357</v>
      </c>
      <c r="N49" s="136">
        <v>0</v>
      </c>
      <c r="O49" s="136">
        <v>0</v>
      </c>
      <c r="P49" s="136">
        <v>0</v>
      </c>
      <c r="Q49" s="136">
        <v>0</v>
      </c>
      <c r="R49" s="136">
        <v>52106162</v>
      </c>
      <c r="S49" s="136">
        <v>0</v>
      </c>
      <c r="T49" s="136">
        <v>0</v>
      </c>
      <c r="U49" s="136">
        <v>0</v>
      </c>
      <c r="V49" s="136">
        <v>0</v>
      </c>
      <c r="W49" s="136">
        <v>83084043</v>
      </c>
      <c r="X49" s="136">
        <v>0</v>
      </c>
      <c r="Y49" s="136">
        <v>0</v>
      </c>
      <c r="Z49" s="136">
        <v>0</v>
      </c>
      <c r="AA49" s="136">
        <v>0</v>
      </c>
      <c r="AB49" s="136">
        <v>95213633</v>
      </c>
      <c r="AC49" s="136">
        <v>0</v>
      </c>
      <c r="AD49" s="136">
        <v>0</v>
      </c>
      <c r="AE49" s="136">
        <v>0</v>
      </c>
      <c r="AF49" s="136">
        <v>0</v>
      </c>
      <c r="AG49" s="136">
        <v>-57442951</v>
      </c>
      <c r="AH49" s="136">
        <v>0</v>
      </c>
      <c r="AI49" s="136">
        <v>0</v>
      </c>
      <c r="AJ49" s="136">
        <v>0</v>
      </c>
      <c r="AK49" s="136">
        <v>0</v>
      </c>
      <c r="AL49" s="136">
        <v>-71461688</v>
      </c>
      <c r="AM49" s="136">
        <v>0</v>
      </c>
      <c r="AN49" s="136">
        <v>0</v>
      </c>
      <c r="AO49" s="136">
        <v>0</v>
      </c>
      <c r="AP49" s="136">
        <v>0</v>
      </c>
      <c r="AQ49" s="136">
        <v>-113867657</v>
      </c>
      <c r="AR49" s="136">
        <v>0</v>
      </c>
      <c r="AS49" s="136">
        <v>0</v>
      </c>
      <c r="AT49" s="136">
        <v>0</v>
      </c>
      <c r="AU49" s="136">
        <v>0</v>
      </c>
      <c r="AV49" s="136">
        <v>-102511307</v>
      </c>
      <c r="AW49" s="136">
        <v>0</v>
      </c>
      <c r="AX49" s="136">
        <v>0</v>
      </c>
      <c r="AY49" s="136">
        <v>0</v>
      </c>
      <c r="AZ49" s="136">
        <v>0</v>
      </c>
      <c r="BA49" s="136">
        <v>-144821263</v>
      </c>
      <c r="BB49" s="136">
        <v>0</v>
      </c>
      <c r="BC49" s="136">
        <v>0</v>
      </c>
      <c r="BD49" s="136">
        <v>0</v>
      </c>
      <c r="BE49" s="136">
        <v>0</v>
      </c>
      <c r="BF49" s="136">
        <v>-169282105</v>
      </c>
      <c r="BG49" s="136">
        <v>0</v>
      </c>
      <c r="BH49" s="136">
        <v>0</v>
      </c>
      <c r="BI49" s="136">
        <v>0</v>
      </c>
      <c r="BJ49" s="136">
        <v>0</v>
      </c>
      <c r="BK49" s="136">
        <v>-100321580</v>
      </c>
      <c r="BL49" s="136">
        <v>0</v>
      </c>
      <c r="BM49" s="136">
        <v>0</v>
      </c>
      <c r="BN49" s="136">
        <v>0</v>
      </c>
      <c r="BO49" s="136">
        <v>0</v>
      </c>
      <c r="BQ49" s="136">
        <v>0</v>
      </c>
      <c r="BR49" s="136">
        <v>0</v>
      </c>
      <c r="BS49" s="136">
        <v>0</v>
      </c>
      <c r="BT49" s="136">
        <v>0</v>
      </c>
      <c r="BU49" s="136">
        <v>38351357</v>
      </c>
    </row>
    <row r="50" spans="4:88" hidden="1" x14ac:dyDescent="0.3">
      <c r="D50" s="571"/>
      <c r="M50" s="136">
        <v>0</v>
      </c>
      <c r="N50" s="136">
        <v>0</v>
      </c>
      <c r="O50" s="136">
        <v>0</v>
      </c>
      <c r="P50" s="136">
        <v>0</v>
      </c>
      <c r="Q50" s="136">
        <v>0</v>
      </c>
      <c r="R50" s="136">
        <v>0</v>
      </c>
      <c r="S50" s="136">
        <v>0</v>
      </c>
      <c r="T50" s="136">
        <v>0</v>
      </c>
      <c r="U50" s="136">
        <v>0</v>
      </c>
      <c r="V50" s="136">
        <v>0</v>
      </c>
      <c r="W50" s="136">
        <v>0</v>
      </c>
      <c r="X50" s="136">
        <v>0</v>
      </c>
      <c r="Y50" s="136">
        <v>0</v>
      </c>
      <c r="Z50" s="136">
        <v>0</v>
      </c>
      <c r="AA50" s="136">
        <v>0</v>
      </c>
      <c r="AB50" s="136">
        <v>0</v>
      </c>
      <c r="AC50" s="136">
        <v>0</v>
      </c>
      <c r="AD50" s="136">
        <v>0</v>
      </c>
      <c r="AE50" s="136">
        <v>0</v>
      </c>
      <c r="AF50" s="136">
        <v>0</v>
      </c>
      <c r="AG50" s="136">
        <v>0</v>
      </c>
      <c r="AH50" s="136">
        <v>0</v>
      </c>
      <c r="AI50" s="136">
        <v>0</v>
      </c>
      <c r="AJ50" s="136">
        <v>0</v>
      </c>
      <c r="AK50" s="136">
        <v>0</v>
      </c>
      <c r="AL50" s="136">
        <v>0</v>
      </c>
      <c r="AM50" s="136">
        <v>0</v>
      </c>
      <c r="AN50" s="136">
        <v>0</v>
      </c>
      <c r="AO50" s="136">
        <v>0</v>
      </c>
      <c r="AP50" s="136">
        <v>0</v>
      </c>
      <c r="AQ50" s="136">
        <v>0</v>
      </c>
      <c r="AR50" s="136">
        <v>0</v>
      </c>
      <c r="AS50" s="136">
        <v>0</v>
      </c>
      <c r="AT50" s="136">
        <v>0</v>
      </c>
      <c r="AU50" s="136">
        <v>0</v>
      </c>
      <c r="AV50" s="136">
        <v>0</v>
      </c>
      <c r="AW50" s="136">
        <v>0</v>
      </c>
      <c r="AX50" s="136">
        <v>0</v>
      </c>
      <c r="AY50" s="136">
        <v>0</v>
      </c>
      <c r="AZ50" s="136">
        <v>0</v>
      </c>
      <c r="BA50" s="136">
        <v>0</v>
      </c>
      <c r="BB50" s="136">
        <v>0</v>
      </c>
      <c r="BC50" s="136">
        <v>0</v>
      </c>
      <c r="BD50" s="136">
        <v>0</v>
      </c>
      <c r="BE50" s="136">
        <v>0</v>
      </c>
      <c r="BF50" s="136">
        <v>0</v>
      </c>
      <c r="BG50" s="136">
        <v>0</v>
      </c>
      <c r="BH50" s="136">
        <v>0</v>
      </c>
      <c r="BI50" s="136">
        <v>0</v>
      </c>
      <c r="BJ50" s="136">
        <v>0</v>
      </c>
      <c r="BK50" s="136">
        <v>0</v>
      </c>
      <c r="BL50" s="136">
        <v>0</v>
      </c>
      <c r="BM50" s="136">
        <v>0</v>
      </c>
      <c r="BN50" s="136">
        <v>0</v>
      </c>
      <c r="BO50" s="136">
        <v>0</v>
      </c>
      <c r="BQ50" s="136">
        <v>0</v>
      </c>
      <c r="BR50" s="136">
        <v>0</v>
      </c>
      <c r="BS50" s="136">
        <v>0</v>
      </c>
      <c r="BT50" s="136">
        <v>0</v>
      </c>
      <c r="BU50" s="136">
        <v>0</v>
      </c>
      <c r="CJ50" s="572"/>
    </row>
    <row r="51" spans="4:88" hidden="1" x14ac:dyDescent="0.3">
      <c r="M51" s="136">
        <v>45529926</v>
      </c>
      <c r="N51" s="136">
        <v>0</v>
      </c>
      <c r="O51" s="136">
        <v>0</v>
      </c>
      <c r="P51" s="136">
        <v>0</v>
      </c>
      <c r="Q51" s="136">
        <v>0</v>
      </c>
      <c r="R51" s="136">
        <v>74833342</v>
      </c>
      <c r="S51" s="136">
        <v>0</v>
      </c>
      <c r="T51" s="136">
        <v>0</v>
      </c>
      <c r="U51" s="136">
        <v>0</v>
      </c>
      <c r="V51" s="136">
        <v>0</v>
      </c>
      <c r="W51" s="136">
        <v>126383294</v>
      </c>
      <c r="X51" s="136">
        <v>0</v>
      </c>
      <c r="Y51" s="136">
        <v>0</v>
      </c>
      <c r="Z51" s="136">
        <v>0</v>
      </c>
      <c r="AA51" s="136">
        <v>0</v>
      </c>
      <c r="AB51" s="136">
        <v>-129488525</v>
      </c>
      <c r="AC51" s="136">
        <v>0</v>
      </c>
      <c r="AD51" s="136">
        <v>0</v>
      </c>
      <c r="AE51" s="136">
        <v>0</v>
      </c>
      <c r="AF51" s="136">
        <v>0</v>
      </c>
      <c r="AG51" s="136">
        <v>-142255100</v>
      </c>
      <c r="AH51" s="136">
        <v>0</v>
      </c>
      <c r="AI51" s="136">
        <v>0</v>
      </c>
      <c r="AJ51" s="136">
        <v>0</v>
      </c>
      <c r="AK51" s="136">
        <v>0</v>
      </c>
      <c r="AL51" s="136">
        <v>-176417470</v>
      </c>
      <c r="AM51" s="136">
        <v>0</v>
      </c>
      <c r="AN51" s="136">
        <v>0</v>
      </c>
      <c r="AO51" s="136">
        <v>0</v>
      </c>
      <c r="AP51" s="136">
        <v>0</v>
      </c>
      <c r="AQ51" s="136">
        <v>-152133025</v>
      </c>
      <c r="AR51" s="136">
        <v>0</v>
      </c>
      <c r="AS51" s="136">
        <v>0</v>
      </c>
      <c r="AT51" s="136">
        <v>0</v>
      </c>
      <c r="AU51" s="136">
        <v>0</v>
      </c>
      <c r="AV51" s="136">
        <v>-256332201</v>
      </c>
      <c r="AW51" s="136">
        <v>0</v>
      </c>
      <c r="AX51" s="136">
        <v>0</v>
      </c>
      <c r="AY51" s="136">
        <v>0</v>
      </c>
      <c r="AZ51" s="136">
        <v>0</v>
      </c>
      <c r="BA51" s="136">
        <v>-307976832</v>
      </c>
      <c r="BB51" s="136">
        <v>0</v>
      </c>
      <c r="BC51" s="136">
        <v>0</v>
      </c>
      <c r="BD51" s="136">
        <v>0</v>
      </c>
      <c r="BE51" s="136">
        <v>0</v>
      </c>
      <c r="BF51" s="136">
        <v>-198515147</v>
      </c>
      <c r="BG51" s="136">
        <v>0</v>
      </c>
      <c r="BH51" s="136">
        <v>0</v>
      </c>
      <c r="BI51" s="136">
        <v>0</v>
      </c>
      <c r="BJ51" s="136">
        <v>0</v>
      </c>
      <c r="BK51" s="136">
        <v>-237540862</v>
      </c>
      <c r="BL51" s="136">
        <v>0</v>
      </c>
      <c r="BM51" s="136">
        <v>0</v>
      </c>
      <c r="BN51" s="136">
        <v>0</v>
      </c>
      <c r="BO51" s="136">
        <v>0</v>
      </c>
      <c r="BQ51" s="136">
        <v>0</v>
      </c>
      <c r="BR51" s="136">
        <v>0</v>
      </c>
      <c r="BS51" s="136">
        <v>0</v>
      </c>
      <c r="BT51" s="136">
        <v>0</v>
      </c>
      <c r="BU51" s="136">
        <v>126383294</v>
      </c>
    </row>
    <row r="52" spans="4:88" hidden="1" x14ac:dyDescent="0.3">
      <c r="M52" s="136">
        <v>-6576236</v>
      </c>
      <c r="N52" s="136">
        <v>0</v>
      </c>
      <c r="O52" s="136">
        <v>0</v>
      </c>
      <c r="P52" s="136">
        <v>0</v>
      </c>
      <c r="Q52" s="136">
        <v>0</v>
      </c>
      <c r="R52" s="136">
        <v>-8250701</v>
      </c>
      <c r="S52" s="136">
        <v>0</v>
      </c>
      <c r="T52" s="136">
        <v>0</v>
      </c>
      <c r="U52" s="136">
        <v>0</v>
      </c>
      <c r="V52" s="136">
        <v>0</v>
      </c>
      <c r="W52" s="136">
        <v>-8830339</v>
      </c>
      <c r="X52" s="136">
        <v>0</v>
      </c>
      <c r="Y52" s="136">
        <v>0</v>
      </c>
      <c r="Z52" s="136">
        <v>0</v>
      </c>
      <c r="AA52" s="136">
        <v>0</v>
      </c>
      <c r="AB52" s="136">
        <v>-72045574</v>
      </c>
      <c r="AC52" s="136">
        <v>0</v>
      </c>
      <c r="AD52" s="136">
        <v>0</v>
      </c>
      <c r="AE52" s="136">
        <v>0</v>
      </c>
      <c r="AF52" s="136">
        <v>0</v>
      </c>
      <c r="AG52" s="136">
        <v>-70793412</v>
      </c>
      <c r="AH52" s="136">
        <v>0</v>
      </c>
      <c r="AI52" s="136">
        <v>0</v>
      </c>
      <c r="AJ52" s="136">
        <v>0</v>
      </c>
      <c r="AK52" s="136">
        <v>0</v>
      </c>
      <c r="AL52" s="136">
        <v>-62549813</v>
      </c>
      <c r="AM52" s="136">
        <v>0</v>
      </c>
      <c r="AN52" s="136">
        <v>0</v>
      </c>
      <c r="AO52" s="136">
        <v>0</v>
      </c>
      <c r="AP52" s="136">
        <v>0</v>
      </c>
      <c r="AQ52" s="136">
        <v>-49621718</v>
      </c>
      <c r="AR52" s="136">
        <v>0</v>
      </c>
      <c r="AS52" s="136">
        <v>0</v>
      </c>
      <c r="AT52" s="136">
        <v>0</v>
      </c>
      <c r="AU52" s="136">
        <v>0</v>
      </c>
      <c r="AV52" s="136">
        <v>-111510938</v>
      </c>
      <c r="AW52" s="136">
        <v>0</v>
      </c>
      <c r="AX52" s="136">
        <v>0</v>
      </c>
      <c r="AY52" s="136">
        <v>0</v>
      </c>
      <c r="AZ52" s="136">
        <v>0</v>
      </c>
      <c r="BA52" s="136">
        <v>-108694727</v>
      </c>
      <c r="BB52" s="136">
        <v>0</v>
      </c>
      <c r="BC52" s="136">
        <v>0</v>
      </c>
      <c r="BD52" s="136">
        <v>0</v>
      </c>
      <c r="BE52" s="136">
        <v>0</v>
      </c>
      <c r="BF52" s="136">
        <v>-98193567</v>
      </c>
      <c r="BG52" s="136">
        <v>0</v>
      </c>
      <c r="BH52" s="136">
        <v>0</v>
      </c>
      <c r="BI52" s="136">
        <v>0</v>
      </c>
      <c r="BJ52" s="136">
        <v>0</v>
      </c>
      <c r="BK52" s="136">
        <v>-97315291</v>
      </c>
      <c r="BL52" s="136">
        <v>0</v>
      </c>
      <c r="BM52" s="136">
        <v>0</v>
      </c>
      <c r="BN52" s="136">
        <v>0</v>
      </c>
      <c r="BO52" s="136">
        <v>0</v>
      </c>
      <c r="BQ52" s="136">
        <v>0</v>
      </c>
      <c r="BR52" s="136">
        <v>0</v>
      </c>
      <c r="BS52" s="136">
        <v>0</v>
      </c>
      <c r="BT52" s="136">
        <v>0</v>
      </c>
      <c r="BU52" s="136">
        <v>-8830339</v>
      </c>
    </row>
    <row r="53" spans="4:88" hidden="1" x14ac:dyDescent="0.3">
      <c r="M53" s="136">
        <v>52106162</v>
      </c>
      <c r="N53" s="136">
        <v>0</v>
      </c>
      <c r="O53" s="136">
        <v>0</v>
      </c>
      <c r="P53" s="136">
        <v>0</v>
      </c>
      <c r="Q53" s="136">
        <v>0</v>
      </c>
      <c r="R53" s="136">
        <v>83084043</v>
      </c>
      <c r="S53" s="136">
        <v>0</v>
      </c>
      <c r="T53" s="136">
        <v>0</v>
      </c>
      <c r="U53" s="136">
        <v>0</v>
      </c>
      <c r="V53" s="136">
        <v>0</v>
      </c>
      <c r="W53" s="136">
        <v>95213633</v>
      </c>
      <c r="X53" s="136">
        <v>0</v>
      </c>
      <c r="Y53" s="136">
        <v>0</v>
      </c>
      <c r="Z53" s="136">
        <v>0</v>
      </c>
      <c r="AA53" s="136">
        <v>0</v>
      </c>
      <c r="AB53" s="136">
        <v>-57442951</v>
      </c>
      <c r="AC53" s="136">
        <v>0</v>
      </c>
      <c r="AD53" s="136">
        <v>0</v>
      </c>
      <c r="AE53" s="136">
        <v>0</v>
      </c>
      <c r="AF53" s="136">
        <v>0</v>
      </c>
      <c r="AG53" s="136">
        <v>-71461688</v>
      </c>
      <c r="AH53" s="136">
        <v>0</v>
      </c>
      <c r="AI53" s="136">
        <v>0</v>
      </c>
      <c r="AJ53" s="136">
        <v>0</v>
      </c>
      <c r="AK53" s="136">
        <v>0</v>
      </c>
      <c r="AL53" s="136">
        <v>-113867657</v>
      </c>
      <c r="AM53" s="136">
        <v>0</v>
      </c>
      <c r="AN53" s="136">
        <v>0</v>
      </c>
      <c r="AO53" s="136">
        <v>0</v>
      </c>
      <c r="AP53" s="136">
        <v>0</v>
      </c>
      <c r="AQ53" s="136">
        <v>-102511307</v>
      </c>
      <c r="AR53" s="136">
        <v>0</v>
      </c>
      <c r="AS53" s="136">
        <v>0</v>
      </c>
      <c r="AT53" s="136">
        <v>0</v>
      </c>
      <c r="AU53" s="136">
        <v>0</v>
      </c>
      <c r="AV53" s="136">
        <v>-144821263</v>
      </c>
      <c r="AW53" s="136">
        <v>0</v>
      </c>
      <c r="AX53" s="136">
        <v>0</v>
      </c>
      <c r="AY53" s="136">
        <v>0</v>
      </c>
      <c r="AZ53" s="136">
        <v>0</v>
      </c>
      <c r="BA53" s="136">
        <v>-169282105</v>
      </c>
      <c r="BB53" s="136">
        <v>0</v>
      </c>
      <c r="BC53" s="136">
        <v>0</v>
      </c>
      <c r="BD53" s="136">
        <v>0</v>
      </c>
      <c r="BE53" s="136">
        <v>0</v>
      </c>
      <c r="BF53" s="136">
        <v>-100321580</v>
      </c>
      <c r="BG53" s="136">
        <v>0</v>
      </c>
      <c r="BH53" s="136">
        <v>0</v>
      </c>
      <c r="BI53" s="136">
        <v>0</v>
      </c>
      <c r="BJ53" s="136">
        <v>0</v>
      </c>
      <c r="BK53" s="136">
        <v>-140225571</v>
      </c>
      <c r="BL53" s="136">
        <v>0</v>
      </c>
      <c r="BM53" s="136">
        <v>0</v>
      </c>
      <c r="BN53" s="136">
        <v>0</v>
      </c>
      <c r="BO53" s="136">
        <v>0</v>
      </c>
      <c r="BQ53" s="136">
        <v>0</v>
      </c>
      <c r="BR53" s="136">
        <v>0</v>
      </c>
      <c r="BS53" s="136">
        <v>0</v>
      </c>
      <c r="BT53" s="136">
        <v>0</v>
      </c>
      <c r="BU53" s="136">
        <v>95213633</v>
      </c>
    </row>
    <row r="54" spans="4:88" hidden="1" x14ac:dyDescent="0.3">
      <c r="M54" s="136">
        <v>0</v>
      </c>
      <c r="N54" s="136">
        <v>0</v>
      </c>
      <c r="O54" s="136">
        <v>0</v>
      </c>
      <c r="P54" s="136">
        <v>0</v>
      </c>
      <c r="Q54" s="136">
        <v>0</v>
      </c>
      <c r="R54" s="136">
        <v>0</v>
      </c>
      <c r="S54" s="136">
        <v>0</v>
      </c>
      <c r="T54" s="136">
        <v>0</v>
      </c>
      <c r="U54" s="136">
        <v>0</v>
      </c>
      <c r="V54" s="136">
        <v>0</v>
      </c>
      <c r="W54" s="136">
        <v>0</v>
      </c>
      <c r="X54" s="136">
        <v>0</v>
      </c>
      <c r="Y54" s="136">
        <v>0</v>
      </c>
      <c r="Z54" s="136">
        <v>0</v>
      </c>
      <c r="AA54" s="136">
        <v>0</v>
      </c>
      <c r="AB54" s="136">
        <v>0</v>
      </c>
      <c r="AC54" s="136">
        <v>0</v>
      </c>
      <c r="AD54" s="136">
        <v>0</v>
      </c>
      <c r="AE54" s="136">
        <v>0</v>
      </c>
      <c r="AF54" s="136">
        <v>0</v>
      </c>
      <c r="AG54" s="136">
        <v>0</v>
      </c>
      <c r="AH54" s="136">
        <v>0</v>
      </c>
      <c r="AI54" s="136">
        <v>0</v>
      </c>
      <c r="AJ54" s="136">
        <v>0</v>
      </c>
      <c r="AK54" s="136">
        <v>0</v>
      </c>
      <c r="AL54" s="136">
        <v>0</v>
      </c>
      <c r="AM54" s="136">
        <v>0</v>
      </c>
      <c r="AN54" s="136">
        <v>0</v>
      </c>
      <c r="AO54" s="136">
        <v>0</v>
      </c>
      <c r="AP54" s="136">
        <v>0</v>
      </c>
      <c r="AQ54" s="136">
        <v>0</v>
      </c>
      <c r="AR54" s="136">
        <v>0</v>
      </c>
      <c r="AS54" s="136">
        <v>0</v>
      </c>
      <c r="AT54" s="136">
        <v>0</v>
      </c>
      <c r="AU54" s="136">
        <v>0</v>
      </c>
      <c r="AV54" s="136">
        <v>0</v>
      </c>
      <c r="AW54" s="136">
        <v>0</v>
      </c>
      <c r="AX54" s="136">
        <v>0</v>
      </c>
      <c r="AY54" s="136">
        <v>0</v>
      </c>
      <c r="AZ54" s="136">
        <v>0</v>
      </c>
      <c r="BA54" s="136">
        <v>0</v>
      </c>
      <c r="BB54" s="136">
        <v>0</v>
      </c>
      <c r="BC54" s="136">
        <v>0</v>
      </c>
      <c r="BD54" s="136">
        <v>0</v>
      </c>
      <c r="BE54" s="136">
        <v>0</v>
      </c>
      <c r="BF54" s="136">
        <v>0</v>
      </c>
      <c r="BG54" s="136">
        <v>0</v>
      </c>
      <c r="BH54" s="136">
        <v>0</v>
      </c>
      <c r="BI54" s="136">
        <v>0</v>
      </c>
      <c r="BJ54" s="136">
        <v>0</v>
      </c>
      <c r="BK54" s="136">
        <v>0</v>
      </c>
      <c r="BL54" s="136">
        <v>0</v>
      </c>
      <c r="BM54" s="136">
        <v>0</v>
      </c>
      <c r="BN54" s="136">
        <v>0</v>
      </c>
      <c r="BO54" s="136">
        <v>0</v>
      </c>
      <c r="BQ54" s="136">
        <v>0</v>
      </c>
      <c r="BR54" s="136">
        <v>0</v>
      </c>
      <c r="BS54" s="136">
        <v>0</v>
      </c>
      <c r="BT54" s="136">
        <v>0</v>
      </c>
      <c r="BU54" s="136">
        <v>0</v>
      </c>
    </row>
    <row r="55" spans="4:88" hidden="1" x14ac:dyDescent="0.3">
      <c r="M55" s="136">
        <v>0</v>
      </c>
      <c r="N55" s="136">
        <v>0</v>
      </c>
      <c r="O55" s="136">
        <v>0</v>
      </c>
      <c r="P55" s="136">
        <v>0</v>
      </c>
      <c r="Q55" s="136">
        <v>0</v>
      </c>
      <c r="R55" s="136">
        <v>0</v>
      </c>
      <c r="S55" s="136">
        <v>0</v>
      </c>
      <c r="T55" s="136">
        <v>0</v>
      </c>
      <c r="U55" s="136">
        <v>0</v>
      </c>
      <c r="V55" s="136">
        <v>0</v>
      </c>
      <c r="W55" s="136">
        <v>0</v>
      </c>
      <c r="X55" s="136">
        <v>0</v>
      </c>
      <c r="Y55" s="136">
        <v>0</v>
      </c>
      <c r="Z55" s="136">
        <v>0</v>
      </c>
      <c r="AA55" s="136">
        <v>0</v>
      </c>
      <c r="AB55" s="136">
        <v>0</v>
      </c>
      <c r="AC55" s="136">
        <v>0</v>
      </c>
      <c r="AD55" s="136">
        <v>0</v>
      </c>
      <c r="AE55" s="136">
        <v>0</v>
      </c>
      <c r="AF55" s="136">
        <v>0</v>
      </c>
      <c r="AG55" s="136">
        <v>0</v>
      </c>
      <c r="AH55" s="136">
        <v>0</v>
      </c>
      <c r="AI55" s="136">
        <v>0</v>
      </c>
      <c r="AJ55" s="136">
        <v>0</v>
      </c>
      <c r="AK55" s="136">
        <v>0</v>
      </c>
      <c r="AL55" s="136">
        <v>0</v>
      </c>
      <c r="AM55" s="136">
        <v>0</v>
      </c>
      <c r="AN55" s="136">
        <v>0</v>
      </c>
      <c r="AO55" s="136">
        <v>0</v>
      </c>
      <c r="AP55" s="136">
        <v>0</v>
      </c>
      <c r="AQ55" s="136">
        <v>0</v>
      </c>
      <c r="AR55" s="136">
        <v>0</v>
      </c>
      <c r="AS55" s="136">
        <v>0</v>
      </c>
      <c r="AT55" s="136">
        <v>0</v>
      </c>
      <c r="AU55" s="136">
        <v>0</v>
      </c>
      <c r="AV55" s="136">
        <v>0</v>
      </c>
      <c r="AW55" s="136">
        <v>0</v>
      </c>
      <c r="AX55" s="136">
        <v>0</v>
      </c>
      <c r="AY55" s="136">
        <v>0</v>
      </c>
      <c r="AZ55" s="136">
        <v>0</v>
      </c>
      <c r="BA55" s="136">
        <v>0</v>
      </c>
      <c r="BB55" s="136">
        <v>0</v>
      </c>
      <c r="BC55" s="136">
        <v>0</v>
      </c>
      <c r="BD55" s="136">
        <v>0</v>
      </c>
      <c r="BE55" s="136">
        <v>0</v>
      </c>
      <c r="BF55" s="136">
        <v>0</v>
      </c>
      <c r="BG55" s="136">
        <v>0</v>
      </c>
      <c r="BH55" s="136">
        <v>0</v>
      </c>
      <c r="BI55" s="136">
        <v>0</v>
      </c>
      <c r="BJ55" s="136">
        <v>0</v>
      </c>
      <c r="BK55" s="136">
        <v>0</v>
      </c>
      <c r="BL55" s="136">
        <v>0</v>
      </c>
      <c r="BM55" s="136">
        <v>0</v>
      </c>
      <c r="BN55" s="136">
        <v>0</v>
      </c>
      <c r="BO55" s="136">
        <v>0</v>
      </c>
      <c r="BQ55" s="136">
        <v>0</v>
      </c>
      <c r="BR55" s="136">
        <v>0</v>
      </c>
      <c r="BS55" s="136">
        <v>0</v>
      </c>
      <c r="BT55" s="136">
        <v>0</v>
      </c>
      <c r="BU55" s="136">
        <v>0</v>
      </c>
    </row>
    <row r="56" spans="4:88" hidden="1" x14ac:dyDescent="0.3">
      <c r="M56" s="136">
        <v>0</v>
      </c>
      <c r="N56" s="136">
        <v>0</v>
      </c>
      <c r="O56" s="136">
        <v>0</v>
      </c>
      <c r="P56" s="136">
        <v>0</v>
      </c>
      <c r="Q56" s="136">
        <v>0</v>
      </c>
      <c r="R56" s="136">
        <v>0</v>
      </c>
      <c r="S56" s="136">
        <v>0</v>
      </c>
      <c r="T56" s="136">
        <v>0</v>
      </c>
      <c r="U56" s="136">
        <v>0</v>
      </c>
      <c r="V56" s="136">
        <v>0</v>
      </c>
      <c r="W56" s="136">
        <v>0</v>
      </c>
      <c r="X56" s="136">
        <v>0</v>
      </c>
      <c r="Y56" s="136">
        <v>0</v>
      </c>
      <c r="Z56" s="136">
        <v>0</v>
      </c>
      <c r="AA56" s="136">
        <v>0</v>
      </c>
      <c r="AB56" s="136">
        <v>0</v>
      </c>
      <c r="AC56" s="136">
        <v>0</v>
      </c>
      <c r="AD56" s="136">
        <v>0</v>
      </c>
      <c r="AE56" s="136">
        <v>0</v>
      </c>
      <c r="AF56" s="136">
        <v>0</v>
      </c>
      <c r="AG56" s="136">
        <v>0</v>
      </c>
      <c r="AH56" s="136">
        <v>0</v>
      </c>
      <c r="AI56" s="136">
        <v>0</v>
      </c>
      <c r="AJ56" s="136">
        <v>0</v>
      </c>
      <c r="AK56" s="136">
        <v>0</v>
      </c>
      <c r="AL56" s="136">
        <v>0</v>
      </c>
      <c r="AM56" s="136">
        <v>0</v>
      </c>
      <c r="AN56" s="136">
        <v>0</v>
      </c>
      <c r="AO56" s="136">
        <v>0</v>
      </c>
      <c r="AP56" s="136">
        <v>0</v>
      </c>
      <c r="AQ56" s="136">
        <v>0</v>
      </c>
      <c r="AR56" s="136">
        <v>0</v>
      </c>
      <c r="AS56" s="136">
        <v>0</v>
      </c>
      <c r="AT56" s="136">
        <v>0</v>
      </c>
      <c r="AU56" s="136">
        <v>0</v>
      </c>
      <c r="AV56" s="136">
        <v>0</v>
      </c>
      <c r="AW56" s="136">
        <v>0</v>
      </c>
      <c r="AX56" s="136">
        <v>0</v>
      </c>
      <c r="AY56" s="136">
        <v>0</v>
      </c>
      <c r="AZ56" s="136">
        <v>0</v>
      </c>
      <c r="BA56" s="136">
        <v>0</v>
      </c>
      <c r="BB56" s="136">
        <v>0</v>
      </c>
      <c r="BC56" s="136">
        <v>0</v>
      </c>
      <c r="BD56" s="136">
        <v>0</v>
      </c>
      <c r="BE56" s="136">
        <v>0</v>
      </c>
      <c r="BF56" s="136">
        <v>0</v>
      </c>
      <c r="BG56" s="136">
        <v>0</v>
      </c>
      <c r="BH56" s="136">
        <v>0</v>
      </c>
      <c r="BI56" s="136">
        <v>0</v>
      </c>
      <c r="BJ56" s="136">
        <v>0</v>
      </c>
      <c r="BK56" s="136">
        <v>0</v>
      </c>
      <c r="BL56" s="136">
        <v>0</v>
      </c>
      <c r="BM56" s="136">
        <v>0</v>
      </c>
      <c r="BN56" s="136">
        <v>0</v>
      </c>
      <c r="BO56" s="136">
        <v>0</v>
      </c>
      <c r="BQ56" s="136">
        <v>0</v>
      </c>
      <c r="BR56" s="136">
        <v>0</v>
      </c>
      <c r="BS56" s="136">
        <v>0</v>
      </c>
      <c r="BT56" s="136">
        <v>0</v>
      </c>
      <c r="BU56" s="136">
        <v>0</v>
      </c>
    </row>
    <row r="57" spans="4:88" hidden="1" x14ac:dyDescent="0.3">
      <c r="M57" s="136">
        <v>38862990</v>
      </c>
      <c r="N57" s="136">
        <v>0</v>
      </c>
      <c r="O57" s="136">
        <v>0</v>
      </c>
      <c r="P57" s="136">
        <v>0</v>
      </c>
      <c r="Q57" s="136">
        <v>0</v>
      </c>
      <c r="R57" s="136">
        <v>-8078710.609559983</v>
      </c>
      <c r="S57" s="136">
        <v>0</v>
      </c>
      <c r="T57" s="136">
        <v>0</v>
      </c>
      <c r="U57" s="136">
        <v>0</v>
      </c>
      <c r="V57" s="136">
        <v>0</v>
      </c>
      <c r="W57" s="136">
        <v>-7526899</v>
      </c>
      <c r="X57" s="136">
        <v>0</v>
      </c>
      <c r="Y57" s="136">
        <v>0</v>
      </c>
      <c r="Z57" s="136">
        <v>0</v>
      </c>
      <c r="AA57" s="136">
        <v>0</v>
      </c>
      <c r="AB57" s="136">
        <v>-600936</v>
      </c>
      <c r="AC57" s="136">
        <v>0</v>
      </c>
      <c r="AD57" s="136">
        <v>0</v>
      </c>
      <c r="AE57" s="136">
        <v>0</v>
      </c>
      <c r="AF57" s="136">
        <v>0</v>
      </c>
      <c r="AG57" s="136">
        <v>4204684</v>
      </c>
      <c r="AH57" s="136">
        <v>0</v>
      </c>
      <c r="AI57" s="136">
        <v>0</v>
      </c>
      <c r="AJ57" s="136">
        <v>0</v>
      </c>
      <c r="AK57" s="136">
        <v>0</v>
      </c>
      <c r="AL57" s="136">
        <v>-589401</v>
      </c>
      <c r="AM57" s="136">
        <v>0</v>
      </c>
      <c r="AN57" s="136">
        <v>0</v>
      </c>
      <c r="AO57" s="136">
        <v>0</v>
      </c>
      <c r="AP57" s="136">
        <v>0</v>
      </c>
      <c r="AQ57" s="136">
        <v>-263642</v>
      </c>
      <c r="AR57" s="136">
        <v>0</v>
      </c>
      <c r="AS57" s="136">
        <v>0</v>
      </c>
      <c r="AT57" s="136">
        <v>0</v>
      </c>
      <c r="AU57" s="136">
        <v>0</v>
      </c>
      <c r="AV57" s="136">
        <v>-1830437</v>
      </c>
      <c r="AW57" s="136">
        <v>0</v>
      </c>
      <c r="AX57" s="136">
        <v>0</v>
      </c>
      <c r="AY57" s="136">
        <v>0</v>
      </c>
      <c r="AZ57" s="136">
        <v>0</v>
      </c>
      <c r="BA57" s="136">
        <v>1105444.3257699907</v>
      </c>
      <c r="BB57" s="136">
        <v>0</v>
      </c>
      <c r="BC57" s="136">
        <v>0</v>
      </c>
      <c r="BD57" s="136">
        <v>0</v>
      </c>
      <c r="BE57" s="136">
        <v>0</v>
      </c>
      <c r="BF57" s="136">
        <v>-1391890.7791800052</v>
      </c>
      <c r="BG57" s="136">
        <v>0</v>
      </c>
      <c r="BH57" s="136">
        <v>0</v>
      </c>
      <c r="BI57" s="136">
        <v>0</v>
      </c>
      <c r="BJ57" s="136">
        <v>0</v>
      </c>
      <c r="BK57" s="136">
        <v>-6248473.7999329567</v>
      </c>
      <c r="BL57" s="136">
        <v>0</v>
      </c>
      <c r="BM57" s="136">
        <v>0</v>
      </c>
      <c r="BN57" s="136">
        <v>0</v>
      </c>
      <c r="BO57" s="136">
        <v>0</v>
      </c>
      <c r="BQ57" s="136">
        <v>0</v>
      </c>
      <c r="BR57" s="136">
        <v>0</v>
      </c>
      <c r="BS57" s="136">
        <v>0</v>
      </c>
      <c r="BT57" s="136">
        <v>0</v>
      </c>
      <c r="BU57" s="136">
        <v>23257380.390440017</v>
      </c>
    </row>
    <row r="58" spans="4:88" hidden="1" x14ac:dyDescent="0.3">
      <c r="M58" s="136">
        <v>0</v>
      </c>
      <c r="N58" s="136">
        <v>0</v>
      </c>
      <c r="O58" s="136">
        <v>0</v>
      </c>
      <c r="P58" s="136">
        <v>0</v>
      </c>
      <c r="Q58" s="136">
        <v>0</v>
      </c>
      <c r="R58" s="136">
        <v>0</v>
      </c>
      <c r="S58" s="136">
        <v>0</v>
      </c>
      <c r="T58" s="136">
        <v>0</v>
      </c>
      <c r="U58" s="136">
        <v>0</v>
      </c>
      <c r="V58" s="136">
        <v>0</v>
      </c>
      <c r="W58" s="136">
        <v>0</v>
      </c>
      <c r="X58" s="136">
        <v>0</v>
      </c>
      <c r="Y58" s="136">
        <v>0</v>
      </c>
      <c r="Z58" s="136">
        <v>0</v>
      </c>
      <c r="AA58" s="136">
        <v>0</v>
      </c>
      <c r="AB58" s="136">
        <v>0</v>
      </c>
      <c r="AC58" s="136">
        <v>0</v>
      </c>
      <c r="AD58" s="136">
        <v>0</v>
      </c>
      <c r="AE58" s="136">
        <v>0</v>
      </c>
      <c r="AF58" s="136">
        <v>0</v>
      </c>
      <c r="AG58" s="136">
        <v>0</v>
      </c>
      <c r="AH58" s="136">
        <v>0</v>
      </c>
      <c r="AI58" s="136">
        <v>0</v>
      </c>
      <c r="AJ58" s="136">
        <v>0</v>
      </c>
      <c r="AK58" s="136">
        <v>0</v>
      </c>
      <c r="AL58" s="136">
        <v>0</v>
      </c>
      <c r="AM58" s="136">
        <v>0</v>
      </c>
      <c r="AN58" s="136">
        <v>0</v>
      </c>
      <c r="AO58" s="136">
        <v>0</v>
      </c>
      <c r="AP58" s="136">
        <v>0</v>
      </c>
      <c r="AQ58" s="136">
        <v>0</v>
      </c>
      <c r="AR58" s="136">
        <v>0</v>
      </c>
      <c r="AS58" s="136">
        <v>0</v>
      </c>
      <c r="AT58" s="136">
        <v>0</v>
      </c>
      <c r="AU58" s="136">
        <v>0</v>
      </c>
      <c r="AV58" s="136">
        <v>0</v>
      </c>
      <c r="AW58" s="136">
        <v>0</v>
      </c>
      <c r="AX58" s="136">
        <v>0</v>
      </c>
      <c r="AY58" s="136">
        <v>0</v>
      </c>
      <c r="AZ58" s="136">
        <v>0</v>
      </c>
      <c r="BA58" s="136">
        <v>0</v>
      </c>
      <c r="BB58" s="136">
        <v>0</v>
      </c>
      <c r="BC58" s="136">
        <v>0</v>
      </c>
      <c r="BD58" s="136">
        <v>0</v>
      </c>
      <c r="BE58" s="136">
        <v>0</v>
      </c>
      <c r="BF58" s="136">
        <v>0</v>
      </c>
      <c r="BG58" s="136">
        <v>0</v>
      </c>
      <c r="BH58" s="136">
        <v>0</v>
      </c>
      <c r="BI58" s="136">
        <v>0</v>
      </c>
      <c r="BJ58" s="136">
        <v>0</v>
      </c>
      <c r="BK58" s="136">
        <v>0</v>
      </c>
      <c r="BL58" s="136">
        <v>0</v>
      </c>
      <c r="BM58" s="136">
        <v>0</v>
      </c>
      <c r="BN58" s="136">
        <v>0</v>
      </c>
      <c r="BO58" s="136">
        <v>0</v>
      </c>
      <c r="BQ58" s="136">
        <v>0</v>
      </c>
      <c r="BR58" s="136">
        <v>0</v>
      </c>
      <c r="BS58" s="136">
        <v>0</v>
      </c>
      <c r="BT58" s="136">
        <v>0</v>
      </c>
      <c r="BU58" s="136">
        <v>0</v>
      </c>
    </row>
    <row r="59" spans="4:88" hidden="1" x14ac:dyDescent="0.3">
      <c r="M59" s="136">
        <v>-916</v>
      </c>
      <c r="N59" s="136">
        <v>0</v>
      </c>
      <c r="O59" s="136">
        <v>0</v>
      </c>
      <c r="P59" s="136">
        <v>0</v>
      </c>
      <c r="Q59" s="136">
        <v>0</v>
      </c>
      <c r="R59" s="136">
        <v>-728</v>
      </c>
      <c r="S59" s="136">
        <v>0</v>
      </c>
      <c r="T59" s="136">
        <v>0</v>
      </c>
      <c r="U59" s="136">
        <v>0</v>
      </c>
      <c r="V59" s="136">
        <v>0</v>
      </c>
      <c r="W59" s="136">
        <v>-610</v>
      </c>
      <c r="X59" s="136">
        <v>0</v>
      </c>
      <c r="Y59" s="136">
        <v>0</v>
      </c>
      <c r="Z59" s="136">
        <v>0</v>
      </c>
      <c r="AA59" s="136">
        <v>0</v>
      </c>
      <c r="AB59" s="136">
        <v>0</v>
      </c>
      <c r="AC59" s="136">
        <v>0</v>
      </c>
      <c r="AD59" s="136">
        <v>0</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0</v>
      </c>
      <c r="AU59" s="136">
        <v>0</v>
      </c>
      <c r="AV59" s="136">
        <v>0</v>
      </c>
      <c r="AW59" s="136">
        <v>0</v>
      </c>
      <c r="AX59" s="136">
        <v>0</v>
      </c>
      <c r="AY59" s="136">
        <v>0</v>
      </c>
      <c r="AZ59" s="136">
        <v>0</v>
      </c>
      <c r="BA59" s="136">
        <v>0</v>
      </c>
      <c r="BB59" s="136">
        <v>0</v>
      </c>
      <c r="BC59" s="136">
        <v>0</v>
      </c>
      <c r="BD59" s="136">
        <v>0</v>
      </c>
      <c r="BE59" s="136">
        <v>0</v>
      </c>
      <c r="BF59" s="136">
        <v>0</v>
      </c>
      <c r="BG59" s="136">
        <v>0</v>
      </c>
      <c r="BH59" s="136">
        <v>0</v>
      </c>
      <c r="BI59" s="136">
        <v>0</v>
      </c>
      <c r="BJ59" s="136">
        <v>0</v>
      </c>
      <c r="BK59" s="136">
        <v>0</v>
      </c>
      <c r="BL59" s="136">
        <v>0</v>
      </c>
      <c r="BM59" s="136">
        <v>0</v>
      </c>
      <c r="BN59" s="136">
        <v>0</v>
      </c>
      <c r="BO59" s="136">
        <v>0</v>
      </c>
      <c r="BQ59" s="136">
        <v>0</v>
      </c>
      <c r="BR59" s="136">
        <v>0</v>
      </c>
      <c r="BS59" s="136">
        <v>0</v>
      </c>
      <c r="BT59" s="136">
        <v>0</v>
      </c>
      <c r="BU59" s="136">
        <v>-2254</v>
      </c>
    </row>
    <row r="60" spans="4:88" hidden="1" x14ac:dyDescent="0.3">
      <c r="M60" s="136">
        <v>0</v>
      </c>
      <c r="N60" s="136">
        <v>0</v>
      </c>
      <c r="O60" s="136">
        <v>0</v>
      </c>
      <c r="P60" s="136">
        <v>0</v>
      </c>
      <c r="Q60" s="136">
        <v>0</v>
      </c>
      <c r="R60" s="136">
        <v>0</v>
      </c>
      <c r="S60" s="136">
        <v>0</v>
      </c>
      <c r="T60" s="136">
        <v>0</v>
      </c>
      <c r="U60" s="136">
        <v>0</v>
      </c>
      <c r="V60" s="136">
        <v>0</v>
      </c>
      <c r="W60" s="136">
        <v>0</v>
      </c>
      <c r="X60" s="136">
        <v>0</v>
      </c>
      <c r="Y60" s="136">
        <v>0</v>
      </c>
      <c r="Z60" s="136">
        <v>0</v>
      </c>
      <c r="AA60" s="136">
        <v>0</v>
      </c>
      <c r="AB60" s="136">
        <v>0</v>
      </c>
      <c r="AC60" s="136">
        <v>0</v>
      </c>
      <c r="AD60" s="136">
        <v>0</v>
      </c>
      <c r="AE60" s="136">
        <v>0</v>
      </c>
      <c r="AF60" s="136">
        <v>0</v>
      </c>
      <c r="AG60" s="136">
        <v>0</v>
      </c>
      <c r="AH60" s="136">
        <v>0</v>
      </c>
      <c r="AI60" s="136">
        <v>0</v>
      </c>
      <c r="AJ60" s="136">
        <v>0</v>
      </c>
      <c r="AK60" s="136">
        <v>0</v>
      </c>
      <c r="AL60" s="136">
        <v>0</v>
      </c>
      <c r="AM60" s="136">
        <v>0</v>
      </c>
      <c r="AN60" s="136">
        <v>0</v>
      </c>
      <c r="AO60" s="136">
        <v>0</v>
      </c>
      <c r="AP60" s="136">
        <v>0</v>
      </c>
      <c r="AQ60" s="136">
        <v>0</v>
      </c>
      <c r="AR60" s="136">
        <v>0</v>
      </c>
      <c r="AS60" s="136">
        <v>0</v>
      </c>
      <c r="AT60" s="136">
        <v>0</v>
      </c>
      <c r="AU60" s="136">
        <v>0</v>
      </c>
      <c r="AV60" s="136">
        <v>0</v>
      </c>
      <c r="AW60" s="136">
        <v>0</v>
      </c>
      <c r="AX60" s="136">
        <v>0</v>
      </c>
      <c r="AY60" s="136">
        <v>0</v>
      </c>
      <c r="AZ60" s="136">
        <v>0</v>
      </c>
      <c r="BA60" s="136">
        <v>0</v>
      </c>
      <c r="BB60" s="136">
        <v>0</v>
      </c>
      <c r="BC60" s="136">
        <v>0</v>
      </c>
      <c r="BD60" s="136">
        <v>0</v>
      </c>
      <c r="BE60" s="136">
        <v>0</v>
      </c>
      <c r="BF60" s="136">
        <v>0</v>
      </c>
      <c r="BG60" s="136">
        <v>0</v>
      </c>
      <c r="BH60" s="136">
        <v>0</v>
      </c>
      <c r="BI60" s="136">
        <v>0</v>
      </c>
      <c r="BJ60" s="136">
        <v>0</v>
      </c>
      <c r="BK60" s="136">
        <v>0</v>
      </c>
      <c r="BL60" s="136">
        <v>0</v>
      </c>
      <c r="BM60" s="136">
        <v>0</v>
      </c>
      <c r="BN60" s="136">
        <v>0</v>
      </c>
      <c r="BO60" s="136">
        <v>0</v>
      </c>
      <c r="BQ60" s="136">
        <v>0</v>
      </c>
      <c r="BR60" s="136">
        <v>0</v>
      </c>
      <c r="BS60" s="136">
        <v>0</v>
      </c>
      <c r="BT60" s="136">
        <v>0</v>
      </c>
      <c r="BU60" s="136">
        <v>0</v>
      </c>
    </row>
    <row r="61" spans="4:88" hidden="1" x14ac:dyDescent="0.3">
      <c r="M61" s="136">
        <v>53000.4785200357</v>
      </c>
      <c r="N61" s="136">
        <v>0</v>
      </c>
      <c r="O61" s="136">
        <v>0</v>
      </c>
      <c r="P61" s="136">
        <v>0</v>
      </c>
      <c r="Q61" s="136">
        <v>0</v>
      </c>
      <c r="R61" s="136">
        <v>-782328</v>
      </c>
      <c r="S61" s="136">
        <v>0</v>
      </c>
      <c r="T61" s="136">
        <v>0</v>
      </c>
      <c r="U61" s="136">
        <v>0</v>
      </c>
      <c r="V61" s="136">
        <v>0</v>
      </c>
      <c r="W61" s="136">
        <v>294754.93382802699</v>
      </c>
      <c r="X61" s="136">
        <v>0</v>
      </c>
      <c r="Y61" s="136">
        <v>0</v>
      </c>
      <c r="Z61" s="136">
        <v>0</v>
      </c>
      <c r="AA61" s="136">
        <v>0</v>
      </c>
      <c r="AB61" s="136">
        <v>0</v>
      </c>
      <c r="AC61" s="136">
        <v>0</v>
      </c>
      <c r="AD61" s="136">
        <v>0</v>
      </c>
      <c r="AE61" s="136">
        <v>0</v>
      </c>
      <c r="AF61" s="136">
        <v>0</v>
      </c>
      <c r="AG61" s="136">
        <v>-1185445.7624800501</v>
      </c>
      <c r="AH61" s="136">
        <v>0</v>
      </c>
      <c r="AI61" s="136">
        <v>0</v>
      </c>
      <c r="AJ61" s="136">
        <v>0</v>
      </c>
      <c r="AK61" s="136">
        <v>0</v>
      </c>
      <c r="AL61" s="136">
        <v>-4254760</v>
      </c>
      <c r="AM61" s="136">
        <v>0</v>
      </c>
      <c r="AN61" s="136">
        <v>0</v>
      </c>
      <c r="AO61" s="136">
        <v>0</v>
      </c>
      <c r="AP61" s="136">
        <v>0</v>
      </c>
      <c r="AQ61" s="136">
        <v>-173292.4</v>
      </c>
      <c r="AR61" s="136">
        <v>0</v>
      </c>
      <c r="AS61" s="136">
        <v>0</v>
      </c>
      <c r="AT61" s="136">
        <v>0</v>
      </c>
      <c r="AU61" s="136">
        <v>0</v>
      </c>
      <c r="AV61" s="136">
        <v>-656863.10418999102</v>
      </c>
      <c r="AW61" s="136">
        <v>0</v>
      </c>
      <c r="AX61" s="136">
        <v>0</v>
      </c>
      <c r="AY61" s="136">
        <v>0</v>
      </c>
      <c r="AZ61" s="136">
        <v>0</v>
      </c>
      <c r="BA61" s="136">
        <v>-2966597.0868599713</v>
      </c>
      <c r="BB61" s="136">
        <v>0</v>
      </c>
      <c r="BC61" s="136">
        <v>0</v>
      </c>
      <c r="BD61" s="136">
        <v>0</v>
      </c>
      <c r="BE61" s="136">
        <v>0</v>
      </c>
      <c r="BF61" s="136">
        <v>-153660</v>
      </c>
      <c r="BG61" s="136">
        <v>0</v>
      </c>
      <c r="BH61" s="136">
        <v>0</v>
      </c>
      <c r="BI61" s="136">
        <v>0</v>
      </c>
      <c r="BJ61" s="136">
        <v>0</v>
      </c>
      <c r="BK61" s="136">
        <v>-325687</v>
      </c>
      <c r="BL61" s="136">
        <v>0</v>
      </c>
      <c r="BM61" s="136">
        <v>0</v>
      </c>
      <c r="BN61" s="136">
        <v>0</v>
      </c>
      <c r="BO61" s="136">
        <v>0</v>
      </c>
      <c r="BQ61" s="136">
        <v>0</v>
      </c>
      <c r="BR61" s="136">
        <v>0</v>
      </c>
      <c r="BS61" s="136">
        <v>0</v>
      </c>
      <c r="BT61" s="136">
        <v>0</v>
      </c>
      <c r="BU61" s="136">
        <v>-434572.58765193733</v>
      </c>
    </row>
    <row r="62" spans="4:88" hidden="1" x14ac:dyDescent="0.3">
      <c r="M62" s="136">
        <v>53000.4785200357</v>
      </c>
      <c r="N62" s="136">
        <v>0</v>
      </c>
      <c r="O62" s="136">
        <v>0</v>
      </c>
      <c r="P62" s="136">
        <v>0</v>
      </c>
      <c r="Q62" s="136">
        <v>0</v>
      </c>
      <c r="R62" s="136">
        <v>-782328</v>
      </c>
      <c r="S62" s="136">
        <v>0</v>
      </c>
      <c r="T62" s="136">
        <v>0</v>
      </c>
      <c r="U62" s="136">
        <v>0</v>
      </c>
      <c r="V62" s="136">
        <v>0</v>
      </c>
      <c r="W62" s="136">
        <v>294754.93382802699</v>
      </c>
      <c r="X62" s="136">
        <v>0</v>
      </c>
      <c r="Y62" s="136">
        <v>0</v>
      </c>
      <c r="Z62" s="136">
        <v>0</v>
      </c>
      <c r="AA62" s="136">
        <v>0</v>
      </c>
      <c r="AB62" s="136">
        <v>0</v>
      </c>
      <c r="AC62" s="136">
        <v>0</v>
      </c>
      <c r="AD62" s="136">
        <v>0</v>
      </c>
      <c r="AE62" s="136">
        <v>0</v>
      </c>
      <c r="AF62" s="136">
        <v>0</v>
      </c>
      <c r="AG62" s="136">
        <v>-1185445.7624800501</v>
      </c>
      <c r="AH62" s="136">
        <v>0</v>
      </c>
      <c r="AI62" s="136">
        <v>0</v>
      </c>
      <c r="AJ62" s="136">
        <v>0</v>
      </c>
      <c r="AK62" s="136">
        <v>0</v>
      </c>
      <c r="AL62" s="136">
        <v>-4254760</v>
      </c>
      <c r="AM62" s="136">
        <v>0</v>
      </c>
      <c r="AN62" s="136">
        <v>0</v>
      </c>
      <c r="AO62" s="136">
        <v>0</v>
      </c>
      <c r="AP62" s="136">
        <v>0</v>
      </c>
      <c r="AQ62" s="136">
        <v>-173292.4</v>
      </c>
      <c r="AR62" s="136">
        <v>0</v>
      </c>
      <c r="AS62" s="136">
        <v>0</v>
      </c>
      <c r="AT62" s="136">
        <v>0</v>
      </c>
      <c r="AU62" s="136">
        <v>0</v>
      </c>
      <c r="AV62" s="136">
        <v>-656863.10418999102</v>
      </c>
      <c r="AW62" s="136">
        <v>0</v>
      </c>
      <c r="AX62" s="136">
        <v>0</v>
      </c>
      <c r="AY62" s="136">
        <v>0</v>
      </c>
      <c r="AZ62" s="136">
        <v>0</v>
      </c>
      <c r="BA62" s="136">
        <v>-2966597.0868599713</v>
      </c>
      <c r="BB62" s="136">
        <v>0</v>
      </c>
      <c r="BC62" s="136">
        <v>0</v>
      </c>
      <c r="BD62" s="136">
        <v>0</v>
      </c>
      <c r="BE62" s="136">
        <v>0</v>
      </c>
      <c r="BF62" s="136">
        <v>-153660</v>
      </c>
      <c r="BG62" s="136">
        <v>0</v>
      </c>
      <c r="BH62" s="136">
        <v>0</v>
      </c>
      <c r="BI62" s="136">
        <v>0</v>
      </c>
      <c r="BJ62" s="136">
        <v>0</v>
      </c>
      <c r="BK62" s="136">
        <v>-325687</v>
      </c>
      <c r="BL62" s="136">
        <v>0</v>
      </c>
      <c r="BM62" s="136">
        <v>0</v>
      </c>
      <c r="BN62" s="136">
        <v>0</v>
      </c>
      <c r="BO62" s="136">
        <v>0</v>
      </c>
      <c r="BQ62" s="136">
        <v>0</v>
      </c>
      <c r="BR62" s="136">
        <v>0</v>
      </c>
      <c r="BS62" s="136">
        <v>0</v>
      </c>
      <c r="BT62" s="136">
        <v>0</v>
      </c>
      <c r="BU62" s="136">
        <v>-434572.58765193733</v>
      </c>
    </row>
    <row r="63" spans="4:88" hidden="1" x14ac:dyDescent="0.3">
      <c r="M63" s="136" t="e">
        <v>#REF!</v>
      </c>
      <c r="N63" s="136" t="e">
        <v>#REF!</v>
      </c>
      <c r="O63" s="136" t="e">
        <v>#REF!</v>
      </c>
      <c r="P63" s="136" t="e">
        <v>#REF!</v>
      </c>
      <c r="Q63" s="136" t="e">
        <v>#REF!</v>
      </c>
      <c r="R63" s="136" t="e">
        <v>#REF!</v>
      </c>
      <c r="S63" s="136" t="e">
        <v>#REF!</v>
      </c>
      <c r="T63" s="136" t="e">
        <v>#REF!</v>
      </c>
      <c r="U63" s="136" t="e">
        <v>#REF!</v>
      </c>
      <c r="V63" s="136" t="e">
        <v>#REF!</v>
      </c>
      <c r="W63" s="136" t="e">
        <v>#REF!</v>
      </c>
      <c r="X63" s="136" t="e">
        <v>#REF!</v>
      </c>
      <c r="Y63" s="136" t="e">
        <v>#REF!</v>
      </c>
      <c r="Z63" s="136" t="e">
        <v>#REF!</v>
      </c>
      <c r="AA63" s="136" t="e">
        <v>#REF!</v>
      </c>
      <c r="AB63" s="136" t="e">
        <v>#REF!</v>
      </c>
      <c r="AC63" s="136" t="e">
        <v>#REF!</v>
      </c>
      <c r="AD63" s="136" t="e">
        <v>#REF!</v>
      </c>
      <c r="AE63" s="136" t="e">
        <v>#REF!</v>
      </c>
      <c r="AF63" s="136" t="e">
        <v>#REF!</v>
      </c>
      <c r="AG63" s="136" t="e">
        <v>#REF!</v>
      </c>
      <c r="AH63" s="136" t="e">
        <v>#REF!</v>
      </c>
      <c r="AI63" s="136" t="e">
        <v>#REF!</v>
      </c>
      <c r="AJ63" s="136" t="e">
        <v>#REF!</v>
      </c>
      <c r="AK63" s="136" t="e">
        <v>#REF!</v>
      </c>
      <c r="AL63" s="136" t="e">
        <v>#REF!</v>
      </c>
      <c r="AM63" s="136" t="e">
        <v>#REF!</v>
      </c>
      <c r="AN63" s="136" t="e">
        <v>#REF!</v>
      </c>
      <c r="AO63" s="136" t="e">
        <v>#REF!</v>
      </c>
      <c r="AP63" s="136" t="e">
        <v>#REF!</v>
      </c>
      <c r="AQ63" s="136" t="e">
        <v>#REF!</v>
      </c>
      <c r="AR63" s="136" t="e">
        <v>#REF!</v>
      </c>
      <c r="AS63" s="136" t="e">
        <v>#REF!</v>
      </c>
      <c r="AT63" s="136" t="e">
        <v>#REF!</v>
      </c>
      <c r="AU63" s="136" t="e">
        <v>#REF!</v>
      </c>
      <c r="AV63" s="136" t="e">
        <v>#REF!</v>
      </c>
      <c r="AW63" s="136" t="e">
        <v>#REF!</v>
      </c>
      <c r="AX63" s="136" t="e">
        <v>#REF!</v>
      </c>
      <c r="AY63" s="136" t="e">
        <v>#REF!</v>
      </c>
      <c r="AZ63" s="136" t="e">
        <v>#REF!</v>
      </c>
      <c r="BA63" s="136" t="e">
        <v>#REF!</v>
      </c>
      <c r="BB63" s="136" t="e">
        <v>#REF!</v>
      </c>
      <c r="BC63" s="136" t="e">
        <v>#REF!</v>
      </c>
      <c r="BD63" s="136" t="e">
        <v>#REF!</v>
      </c>
      <c r="BE63" s="136" t="e">
        <v>#REF!</v>
      </c>
      <c r="BF63" s="136" t="e">
        <v>#REF!</v>
      </c>
      <c r="BG63" s="136" t="e">
        <v>#REF!</v>
      </c>
      <c r="BH63" s="136" t="e">
        <v>#REF!</v>
      </c>
      <c r="BI63" s="136" t="e">
        <v>#REF!</v>
      </c>
      <c r="BJ63" s="136" t="e">
        <v>#REF!</v>
      </c>
      <c r="BK63" s="136" t="e">
        <v>#REF!</v>
      </c>
      <c r="BL63" s="136" t="e">
        <v>#REF!</v>
      </c>
      <c r="BM63" s="136" t="e">
        <v>#REF!</v>
      </c>
      <c r="BN63" s="136" t="e">
        <v>#REF!</v>
      </c>
      <c r="BO63" s="136" t="e">
        <v>#REF!</v>
      </c>
      <c r="BQ63" s="136" t="e">
        <v>#REF!</v>
      </c>
      <c r="BR63" s="136" t="e">
        <v>#REF!</v>
      </c>
      <c r="BS63" s="136" t="e">
        <v>#REF!</v>
      </c>
      <c r="BT63" s="136" t="e">
        <v>#REF!</v>
      </c>
      <c r="BU63" s="136" t="e">
        <v>#REF!</v>
      </c>
    </row>
    <row r="64" spans="4:88" hidden="1" x14ac:dyDescent="0.3">
      <c r="M64" s="136">
        <v>0</v>
      </c>
      <c r="N64" s="136">
        <v>0</v>
      </c>
      <c r="O64" s="136">
        <v>0</v>
      </c>
      <c r="P64" s="136">
        <v>0</v>
      </c>
      <c r="Q64" s="136">
        <v>0</v>
      </c>
      <c r="R64" s="136">
        <v>0</v>
      </c>
      <c r="S64" s="136">
        <v>0</v>
      </c>
      <c r="T64" s="136">
        <v>0</v>
      </c>
      <c r="U64" s="136">
        <v>0</v>
      </c>
      <c r="V64" s="136">
        <v>0</v>
      </c>
      <c r="W64" s="136">
        <v>0</v>
      </c>
      <c r="X64" s="136">
        <v>0</v>
      </c>
      <c r="Y64" s="136">
        <v>0</v>
      </c>
      <c r="Z64" s="136">
        <v>0</v>
      </c>
      <c r="AA64" s="136">
        <v>0</v>
      </c>
      <c r="AB64" s="136">
        <v>0</v>
      </c>
      <c r="AC64" s="136">
        <v>0</v>
      </c>
      <c r="AD64" s="136">
        <v>0</v>
      </c>
      <c r="AE64" s="136">
        <v>0</v>
      </c>
      <c r="AF64" s="136">
        <v>0</v>
      </c>
      <c r="AG64" s="136">
        <v>0</v>
      </c>
      <c r="AH64" s="136">
        <v>0</v>
      </c>
      <c r="AI64" s="136">
        <v>0</v>
      </c>
      <c r="AJ64" s="136">
        <v>0</v>
      </c>
      <c r="AK64" s="136">
        <v>0</v>
      </c>
      <c r="AL64" s="136">
        <v>0</v>
      </c>
      <c r="AM64" s="136">
        <v>0</v>
      </c>
      <c r="AN64" s="136">
        <v>0</v>
      </c>
      <c r="AO64" s="136">
        <v>0</v>
      </c>
      <c r="AP64" s="136">
        <v>0</v>
      </c>
      <c r="AQ64" s="136">
        <v>0</v>
      </c>
      <c r="AR64" s="136">
        <v>0</v>
      </c>
      <c r="AS64" s="136">
        <v>0</v>
      </c>
      <c r="AT64" s="136">
        <v>0</v>
      </c>
      <c r="AU64" s="136">
        <v>0</v>
      </c>
      <c r="AV64" s="136">
        <v>0</v>
      </c>
      <c r="AW64" s="136">
        <v>0</v>
      </c>
      <c r="AX64" s="136">
        <v>0</v>
      </c>
      <c r="AY64" s="136">
        <v>0</v>
      </c>
      <c r="AZ64" s="136">
        <v>0</v>
      </c>
      <c r="BA64" s="136">
        <v>0</v>
      </c>
      <c r="BB64" s="136">
        <v>0</v>
      </c>
      <c r="BC64" s="136">
        <v>0</v>
      </c>
      <c r="BD64" s="136">
        <v>0</v>
      </c>
      <c r="BE64" s="136">
        <v>0</v>
      </c>
      <c r="BF64" s="136">
        <v>0</v>
      </c>
      <c r="BG64" s="136">
        <v>0</v>
      </c>
      <c r="BH64" s="136">
        <v>0</v>
      </c>
      <c r="BI64" s="136">
        <v>0</v>
      </c>
      <c r="BJ64" s="136">
        <v>0</v>
      </c>
      <c r="BK64" s="136">
        <v>0</v>
      </c>
      <c r="BL64" s="136">
        <v>0</v>
      </c>
      <c r="BM64" s="136">
        <v>0</v>
      </c>
      <c r="BN64" s="136">
        <v>0</v>
      </c>
      <c r="BO64" s="136">
        <v>0</v>
      </c>
      <c r="BQ64" s="136">
        <v>0</v>
      </c>
      <c r="BR64" s="136">
        <v>0</v>
      </c>
      <c r="BS64" s="136">
        <v>0</v>
      </c>
      <c r="BT64" s="136">
        <v>0</v>
      </c>
      <c r="BU64" s="136">
        <v>0</v>
      </c>
    </row>
    <row r="65" spans="13:73" hidden="1" x14ac:dyDescent="0.3">
      <c r="M65" s="136" t="e">
        <v>#REF!</v>
      </c>
      <c r="N65" s="136" t="e">
        <v>#REF!</v>
      </c>
      <c r="O65" s="136" t="e">
        <v>#REF!</v>
      </c>
      <c r="P65" s="136" t="e">
        <v>#REF!</v>
      </c>
      <c r="Q65" s="136" t="e">
        <v>#REF!</v>
      </c>
      <c r="R65" s="136" t="e">
        <v>#REF!</v>
      </c>
      <c r="S65" s="136" t="e">
        <v>#REF!</v>
      </c>
      <c r="T65" s="136" t="e">
        <v>#REF!</v>
      </c>
      <c r="U65" s="136" t="e">
        <v>#REF!</v>
      </c>
      <c r="V65" s="136" t="e">
        <v>#REF!</v>
      </c>
      <c r="W65" s="136" t="e">
        <v>#REF!</v>
      </c>
      <c r="X65" s="136" t="e">
        <v>#REF!</v>
      </c>
      <c r="Y65" s="136" t="e">
        <v>#REF!</v>
      </c>
      <c r="Z65" s="136" t="e">
        <v>#REF!</v>
      </c>
      <c r="AA65" s="136" t="e">
        <v>#REF!</v>
      </c>
      <c r="AB65" s="136" t="e">
        <v>#REF!</v>
      </c>
      <c r="AC65" s="136" t="e">
        <v>#REF!</v>
      </c>
      <c r="AD65" s="136" t="e">
        <v>#REF!</v>
      </c>
      <c r="AE65" s="136" t="e">
        <v>#REF!</v>
      </c>
      <c r="AF65" s="136" t="e">
        <v>#REF!</v>
      </c>
      <c r="AG65" s="136" t="e">
        <v>#REF!</v>
      </c>
      <c r="AH65" s="136" t="e">
        <v>#REF!</v>
      </c>
      <c r="AI65" s="136" t="e">
        <v>#REF!</v>
      </c>
      <c r="AJ65" s="136" t="e">
        <v>#REF!</v>
      </c>
      <c r="AK65" s="136" t="e">
        <v>#REF!</v>
      </c>
      <c r="AL65" s="136" t="e">
        <v>#REF!</v>
      </c>
      <c r="AM65" s="136" t="e">
        <v>#REF!</v>
      </c>
      <c r="AN65" s="136" t="e">
        <v>#REF!</v>
      </c>
      <c r="AO65" s="136" t="e">
        <v>#REF!</v>
      </c>
      <c r="AP65" s="136" t="e">
        <v>#REF!</v>
      </c>
      <c r="AQ65" s="136" t="e">
        <v>#REF!</v>
      </c>
      <c r="AR65" s="136" t="e">
        <v>#REF!</v>
      </c>
      <c r="AS65" s="136" t="e">
        <v>#REF!</v>
      </c>
      <c r="AT65" s="136" t="e">
        <v>#REF!</v>
      </c>
      <c r="AU65" s="136" t="e">
        <v>#REF!</v>
      </c>
      <c r="AV65" s="136" t="e">
        <v>#REF!</v>
      </c>
      <c r="AW65" s="136" t="e">
        <v>#REF!</v>
      </c>
      <c r="AX65" s="136" t="e">
        <v>#REF!</v>
      </c>
      <c r="AY65" s="136" t="e">
        <v>#REF!</v>
      </c>
      <c r="AZ65" s="136" t="e">
        <v>#REF!</v>
      </c>
      <c r="BA65" s="136" t="e">
        <v>#REF!</v>
      </c>
      <c r="BB65" s="136" t="e">
        <v>#REF!</v>
      </c>
      <c r="BC65" s="136" t="e">
        <v>#REF!</v>
      </c>
      <c r="BD65" s="136" t="e">
        <v>#REF!</v>
      </c>
      <c r="BE65" s="136" t="e">
        <v>#REF!</v>
      </c>
      <c r="BF65" s="136" t="e">
        <v>#REF!</v>
      </c>
      <c r="BG65" s="136" t="e">
        <v>#REF!</v>
      </c>
      <c r="BH65" s="136" t="e">
        <v>#REF!</v>
      </c>
      <c r="BI65" s="136" t="e">
        <v>#REF!</v>
      </c>
      <c r="BJ65" s="136" t="e">
        <v>#REF!</v>
      </c>
      <c r="BK65" s="136" t="e">
        <v>#REF!</v>
      </c>
      <c r="BL65" s="136" t="e">
        <v>#REF!</v>
      </c>
      <c r="BM65" s="136" t="e">
        <v>#REF!</v>
      </c>
      <c r="BN65" s="136" t="e">
        <v>#REF!</v>
      </c>
      <c r="BO65" s="136" t="e">
        <v>#REF!</v>
      </c>
      <c r="BQ65" s="136" t="e">
        <v>#REF!</v>
      </c>
      <c r="BR65" s="136" t="e">
        <v>#REF!</v>
      </c>
      <c r="BS65" s="136" t="e">
        <v>#REF!</v>
      </c>
      <c r="BT65" s="136" t="e">
        <v>#REF!</v>
      </c>
      <c r="BU65" s="136" t="e">
        <v>#REF!</v>
      </c>
    </row>
    <row r="66" spans="13:73" hidden="1" x14ac:dyDescent="0.3">
      <c r="M66" s="136">
        <v>0</v>
      </c>
      <c r="N66" s="136">
        <v>0</v>
      </c>
      <c r="O66" s="136">
        <v>0</v>
      </c>
      <c r="P66" s="136">
        <v>0</v>
      </c>
      <c r="Q66" s="136">
        <v>0</v>
      </c>
      <c r="R66" s="136">
        <v>0</v>
      </c>
      <c r="S66" s="136">
        <v>0</v>
      </c>
      <c r="T66" s="136">
        <v>0</v>
      </c>
      <c r="U66" s="136">
        <v>0</v>
      </c>
      <c r="V66" s="136">
        <v>0</v>
      </c>
      <c r="W66" s="136">
        <v>0</v>
      </c>
      <c r="X66" s="136">
        <v>0</v>
      </c>
      <c r="Y66" s="136">
        <v>0</v>
      </c>
      <c r="Z66" s="136">
        <v>0</v>
      </c>
      <c r="AA66" s="136">
        <v>0</v>
      </c>
      <c r="AB66" s="136">
        <v>0</v>
      </c>
      <c r="AC66" s="136">
        <v>0</v>
      </c>
      <c r="AD66" s="136">
        <v>0</v>
      </c>
      <c r="AE66" s="136">
        <v>0</v>
      </c>
      <c r="AF66" s="136">
        <v>0</v>
      </c>
      <c r="AG66" s="136">
        <v>71200</v>
      </c>
      <c r="AH66" s="136">
        <v>0</v>
      </c>
      <c r="AI66" s="136">
        <v>0</v>
      </c>
      <c r="AJ66" s="136">
        <v>0</v>
      </c>
      <c r="AK66" s="136">
        <v>0</v>
      </c>
      <c r="AL66" s="136">
        <v>66253</v>
      </c>
      <c r="AM66" s="136">
        <v>0</v>
      </c>
      <c r="AN66" s="136">
        <v>0</v>
      </c>
      <c r="AO66" s="136">
        <v>0</v>
      </c>
      <c r="AP66" s="136">
        <v>0</v>
      </c>
      <c r="AQ66" s="136">
        <v>294901</v>
      </c>
      <c r="AR66" s="136">
        <v>0</v>
      </c>
      <c r="AS66" s="136">
        <v>0</v>
      </c>
      <c r="AT66" s="136">
        <v>0</v>
      </c>
      <c r="AU66" s="136">
        <v>0</v>
      </c>
      <c r="AV66" s="136">
        <v>288495</v>
      </c>
      <c r="AW66" s="136">
        <v>0</v>
      </c>
      <c r="AX66" s="136">
        <v>0</v>
      </c>
      <c r="AY66" s="136">
        <v>0</v>
      </c>
      <c r="AZ66" s="136">
        <v>0</v>
      </c>
      <c r="BA66" s="136">
        <v>2039</v>
      </c>
      <c r="BB66" s="136">
        <v>0</v>
      </c>
      <c r="BC66" s="136">
        <v>0</v>
      </c>
      <c r="BD66" s="136">
        <v>0</v>
      </c>
      <c r="BE66" s="136">
        <v>0</v>
      </c>
      <c r="BF66" s="136">
        <v>0</v>
      </c>
      <c r="BG66" s="136">
        <v>0</v>
      </c>
      <c r="BH66" s="136">
        <v>0</v>
      </c>
      <c r="BI66" s="136">
        <v>0</v>
      </c>
      <c r="BJ66" s="136">
        <v>0</v>
      </c>
      <c r="BK66" s="136">
        <v>0</v>
      </c>
      <c r="BL66" s="136">
        <v>0</v>
      </c>
      <c r="BM66" s="136">
        <v>0</v>
      </c>
      <c r="BN66" s="136">
        <v>0</v>
      </c>
      <c r="BO66" s="136">
        <v>0</v>
      </c>
      <c r="BQ66" s="136">
        <v>0</v>
      </c>
      <c r="BR66" s="136">
        <v>0</v>
      </c>
      <c r="BS66" s="136">
        <v>0</v>
      </c>
      <c r="BT66" s="136">
        <v>0</v>
      </c>
      <c r="BU66" s="136">
        <v>0</v>
      </c>
    </row>
    <row r="67" spans="13:73" hidden="1" x14ac:dyDescent="0.3">
      <c r="M67" s="136">
        <v>0</v>
      </c>
      <c r="N67" s="136">
        <v>0</v>
      </c>
      <c r="O67" s="136">
        <v>0</v>
      </c>
      <c r="P67" s="136">
        <v>0</v>
      </c>
      <c r="Q67" s="136">
        <v>0</v>
      </c>
      <c r="R67" s="136">
        <v>0</v>
      </c>
      <c r="S67" s="136">
        <v>0</v>
      </c>
      <c r="T67" s="136">
        <v>0</v>
      </c>
      <c r="U67" s="136">
        <v>0</v>
      </c>
      <c r="V67" s="136">
        <v>0</v>
      </c>
      <c r="W67" s="136">
        <v>0</v>
      </c>
      <c r="X67" s="136">
        <v>0</v>
      </c>
      <c r="Y67" s="136">
        <v>0</v>
      </c>
      <c r="Z67" s="136">
        <v>0</v>
      </c>
      <c r="AA67" s="136">
        <v>0</v>
      </c>
      <c r="AB67" s="136">
        <v>0</v>
      </c>
      <c r="AC67" s="136">
        <v>0</v>
      </c>
      <c r="AD67" s="136">
        <v>0</v>
      </c>
      <c r="AE67" s="136">
        <v>0</v>
      </c>
      <c r="AF67" s="136">
        <v>0</v>
      </c>
      <c r="AG67" s="136">
        <v>71200</v>
      </c>
      <c r="AH67" s="136">
        <v>0</v>
      </c>
      <c r="AI67" s="136">
        <v>0</v>
      </c>
      <c r="AJ67" s="136">
        <v>0</v>
      </c>
      <c r="AK67" s="136">
        <v>0</v>
      </c>
      <c r="AL67" s="136">
        <v>66253</v>
      </c>
      <c r="AM67" s="136">
        <v>0</v>
      </c>
      <c r="AN67" s="136">
        <v>0</v>
      </c>
      <c r="AO67" s="136">
        <v>0</v>
      </c>
      <c r="AP67" s="136">
        <v>0</v>
      </c>
      <c r="AQ67" s="136">
        <v>294901</v>
      </c>
      <c r="AR67" s="136">
        <v>0</v>
      </c>
      <c r="AS67" s="136">
        <v>0</v>
      </c>
      <c r="AT67" s="136">
        <v>0</v>
      </c>
      <c r="AU67" s="136">
        <v>0</v>
      </c>
      <c r="AV67" s="136">
        <v>288495</v>
      </c>
      <c r="AW67" s="136">
        <v>0</v>
      </c>
      <c r="AX67" s="136">
        <v>0</v>
      </c>
      <c r="AY67" s="136">
        <v>0</v>
      </c>
      <c r="AZ67" s="136">
        <v>0</v>
      </c>
      <c r="BA67" s="136">
        <v>2039</v>
      </c>
      <c r="BB67" s="136">
        <v>0</v>
      </c>
      <c r="BC67" s="136">
        <v>0</v>
      </c>
      <c r="BD67" s="136">
        <v>0</v>
      </c>
      <c r="BE67" s="136">
        <v>0</v>
      </c>
      <c r="BF67" s="136">
        <v>0</v>
      </c>
      <c r="BG67" s="136">
        <v>0</v>
      </c>
      <c r="BH67" s="136">
        <v>0</v>
      </c>
      <c r="BI67" s="136">
        <v>0</v>
      </c>
      <c r="BJ67" s="136">
        <v>0</v>
      </c>
      <c r="BK67" s="136">
        <v>0</v>
      </c>
      <c r="BL67" s="136">
        <v>0</v>
      </c>
      <c r="BM67" s="136">
        <v>0</v>
      </c>
      <c r="BN67" s="136">
        <v>0</v>
      </c>
      <c r="BO67" s="136">
        <v>0</v>
      </c>
      <c r="BQ67" s="136">
        <v>0</v>
      </c>
      <c r="BR67" s="136">
        <v>0</v>
      </c>
      <c r="BS67" s="136">
        <v>0</v>
      </c>
      <c r="BT67" s="136">
        <v>0</v>
      </c>
      <c r="BU67" s="136">
        <v>0</v>
      </c>
    </row>
    <row r="68" spans="13:73" hidden="1" x14ac:dyDescent="0.3">
      <c r="M68" s="136" t="e">
        <v>#REF!</v>
      </c>
      <c r="N68" s="136" t="e">
        <v>#REF!</v>
      </c>
      <c r="O68" s="136" t="e">
        <v>#REF!</v>
      </c>
      <c r="P68" s="136" t="e">
        <v>#REF!</v>
      </c>
      <c r="Q68" s="136" t="e">
        <v>#REF!</v>
      </c>
      <c r="R68" s="136" t="e">
        <v>#REF!</v>
      </c>
      <c r="S68" s="136" t="e">
        <v>#REF!</v>
      </c>
      <c r="T68" s="136" t="e">
        <v>#REF!</v>
      </c>
      <c r="U68" s="136" t="e">
        <v>#REF!</v>
      </c>
      <c r="V68" s="136" t="e">
        <v>#REF!</v>
      </c>
      <c r="W68" s="136" t="e">
        <v>#REF!</v>
      </c>
      <c r="X68" s="136" t="e">
        <v>#REF!</v>
      </c>
      <c r="Y68" s="136" t="e">
        <v>#REF!</v>
      </c>
      <c r="Z68" s="136" t="e">
        <v>#REF!</v>
      </c>
      <c r="AA68" s="136" t="e">
        <v>#REF!</v>
      </c>
      <c r="AB68" s="136" t="e">
        <v>#REF!</v>
      </c>
      <c r="AC68" s="136" t="e">
        <v>#REF!</v>
      </c>
      <c r="AD68" s="136" t="e">
        <v>#REF!</v>
      </c>
      <c r="AE68" s="136" t="e">
        <v>#REF!</v>
      </c>
      <c r="AF68" s="136" t="e">
        <v>#REF!</v>
      </c>
      <c r="AG68" s="136" t="e">
        <v>#REF!</v>
      </c>
      <c r="AH68" s="136" t="e">
        <v>#REF!</v>
      </c>
      <c r="AI68" s="136" t="e">
        <v>#REF!</v>
      </c>
      <c r="AJ68" s="136" t="e">
        <v>#REF!</v>
      </c>
      <c r="AK68" s="136" t="e">
        <v>#REF!</v>
      </c>
      <c r="AL68" s="136" t="e">
        <v>#REF!</v>
      </c>
      <c r="AM68" s="136" t="e">
        <v>#REF!</v>
      </c>
      <c r="AN68" s="136" t="e">
        <v>#REF!</v>
      </c>
      <c r="AO68" s="136" t="e">
        <v>#REF!</v>
      </c>
      <c r="AP68" s="136" t="e">
        <v>#REF!</v>
      </c>
      <c r="AQ68" s="136" t="e">
        <v>#REF!</v>
      </c>
      <c r="AR68" s="136" t="e">
        <v>#REF!</v>
      </c>
      <c r="AS68" s="136" t="e">
        <v>#REF!</v>
      </c>
      <c r="AT68" s="136" t="e">
        <v>#REF!</v>
      </c>
      <c r="AU68" s="136" t="e">
        <v>#REF!</v>
      </c>
      <c r="AV68" s="136" t="e">
        <v>#REF!</v>
      </c>
      <c r="AW68" s="136" t="e">
        <v>#REF!</v>
      </c>
      <c r="AX68" s="136" t="e">
        <v>#REF!</v>
      </c>
      <c r="AY68" s="136" t="e">
        <v>#REF!</v>
      </c>
      <c r="AZ68" s="136" t="e">
        <v>#REF!</v>
      </c>
      <c r="BA68" s="136" t="e">
        <v>#REF!</v>
      </c>
      <c r="BB68" s="136" t="e">
        <v>#REF!</v>
      </c>
      <c r="BC68" s="136" t="e">
        <v>#REF!</v>
      </c>
      <c r="BD68" s="136" t="e">
        <v>#REF!</v>
      </c>
      <c r="BE68" s="136" t="e">
        <v>#REF!</v>
      </c>
      <c r="BF68" s="136" t="e">
        <v>#REF!</v>
      </c>
      <c r="BG68" s="136" t="e">
        <v>#REF!</v>
      </c>
      <c r="BH68" s="136" t="e">
        <v>#REF!</v>
      </c>
      <c r="BI68" s="136" t="e">
        <v>#REF!</v>
      </c>
      <c r="BJ68" s="136" t="e">
        <v>#REF!</v>
      </c>
      <c r="BK68" s="136" t="e">
        <v>#REF!</v>
      </c>
      <c r="BL68" s="136" t="e">
        <v>#REF!</v>
      </c>
      <c r="BM68" s="136" t="e">
        <v>#REF!</v>
      </c>
      <c r="BN68" s="136" t="e">
        <v>#REF!</v>
      </c>
      <c r="BO68" s="136" t="e">
        <v>#REF!</v>
      </c>
      <c r="BQ68" s="136" t="e">
        <v>#REF!</v>
      </c>
      <c r="BR68" s="136" t="e">
        <v>#REF!</v>
      </c>
      <c r="BS68" s="136" t="e">
        <v>#REF!</v>
      </c>
      <c r="BT68" s="136" t="e">
        <v>#REF!</v>
      </c>
      <c r="BU68" s="136" t="e">
        <v>#REF!</v>
      </c>
    </row>
    <row r="69" spans="13:73" hidden="1" x14ac:dyDescent="0.3">
      <c r="M69" s="136">
        <v>0</v>
      </c>
      <c r="N69" s="136">
        <v>0</v>
      </c>
      <c r="O69" s="136">
        <v>0</v>
      </c>
      <c r="P69" s="136">
        <v>0</v>
      </c>
      <c r="Q69" s="136">
        <v>0</v>
      </c>
      <c r="R69" s="136">
        <v>0</v>
      </c>
      <c r="S69" s="136">
        <v>0</v>
      </c>
      <c r="T69" s="136">
        <v>0</v>
      </c>
      <c r="U69" s="136">
        <v>0</v>
      </c>
      <c r="V69" s="136">
        <v>0</v>
      </c>
      <c r="W69" s="136">
        <v>0</v>
      </c>
      <c r="X69" s="136">
        <v>0</v>
      </c>
      <c r="Y69" s="136">
        <v>0</v>
      </c>
      <c r="Z69" s="136">
        <v>0</v>
      </c>
      <c r="AA69" s="136">
        <v>0</v>
      </c>
      <c r="AB69" s="136">
        <v>0</v>
      </c>
      <c r="AC69" s="136">
        <v>0</v>
      </c>
      <c r="AD69" s="136">
        <v>0</v>
      </c>
      <c r="AE69" s="136">
        <v>0</v>
      </c>
      <c r="AF69" s="136">
        <v>0</v>
      </c>
      <c r="AG69" s="136">
        <v>0</v>
      </c>
      <c r="AH69" s="136">
        <v>0</v>
      </c>
      <c r="AI69" s="136">
        <v>0</v>
      </c>
      <c r="AJ69" s="136">
        <v>0</v>
      </c>
      <c r="AK69" s="136">
        <v>0</v>
      </c>
      <c r="AL69" s="136">
        <v>0</v>
      </c>
      <c r="AM69" s="136">
        <v>0</v>
      </c>
      <c r="AN69" s="136">
        <v>0</v>
      </c>
      <c r="AO69" s="136">
        <v>0</v>
      </c>
      <c r="AP69" s="136">
        <v>0</v>
      </c>
      <c r="AQ69" s="136">
        <v>0</v>
      </c>
      <c r="AR69" s="136">
        <v>0</v>
      </c>
      <c r="AS69" s="136">
        <v>0</v>
      </c>
      <c r="AT69" s="136">
        <v>0</v>
      </c>
      <c r="AU69" s="136">
        <v>0</v>
      </c>
      <c r="AV69" s="136">
        <v>0</v>
      </c>
      <c r="AW69" s="136">
        <v>0</v>
      </c>
      <c r="AX69" s="136">
        <v>0</v>
      </c>
      <c r="AY69" s="136">
        <v>0</v>
      </c>
      <c r="AZ69" s="136">
        <v>0</v>
      </c>
      <c r="BA69" s="136">
        <v>0</v>
      </c>
      <c r="BB69" s="136">
        <v>0</v>
      </c>
      <c r="BC69" s="136">
        <v>0</v>
      </c>
      <c r="BD69" s="136">
        <v>0</v>
      </c>
      <c r="BE69" s="136">
        <v>0</v>
      </c>
      <c r="BF69" s="136">
        <v>0</v>
      </c>
      <c r="BG69" s="136">
        <v>0</v>
      </c>
      <c r="BH69" s="136">
        <v>0</v>
      </c>
      <c r="BI69" s="136">
        <v>0</v>
      </c>
      <c r="BJ69" s="136">
        <v>0</v>
      </c>
      <c r="BK69" s="136">
        <v>0</v>
      </c>
      <c r="BL69" s="136">
        <v>0</v>
      </c>
      <c r="BM69" s="136">
        <v>0</v>
      </c>
      <c r="BN69" s="136">
        <v>0</v>
      </c>
      <c r="BO69" s="136">
        <v>0</v>
      </c>
      <c r="BQ69" s="136">
        <v>0</v>
      </c>
      <c r="BR69" s="136">
        <v>0</v>
      </c>
      <c r="BS69" s="136">
        <v>0</v>
      </c>
      <c r="BT69" s="136">
        <v>0</v>
      </c>
      <c r="BU69" s="136">
        <v>0</v>
      </c>
    </row>
    <row r="70" spans="13:73" hidden="1" x14ac:dyDescent="0.3">
      <c r="M70" s="136" t="e">
        <v>#REF!</v>
      </c>
      <c r="N70" s="136" t="e">
        <v>#REF!</v>
      </c>
      <c r="O70" s="136" t="e">
        <v>#REF!</v>
      </c>
      <c r="P70" s="136" t="e">
        <v>#REF!</v>
      </c>
      <c r="Q70" s="136" t="e">
        <v>#REF!</v>
      </c>
      <c r="R70" s="136" t="e">
        <v>#REF!</v>
      </c>
      <c r="S70" s="136" t="e">
        <v>#REF!</v>
      </c>
      <c r="T70" s="136" t="e">
        <v>#REF!</v>
      </c>
      <c r="U70" s="136" t="e">
        <v>#REF!</v>
      </c>
      <c r="V70" s="136" t="e">
        <v>#REF!</v>
      </c>
      <c r="W70" s="136" t="e">
        <v>#REF!</v>
      </c>
      <c r="X70" s="136" t="e">
        <v>#REF!</v>
      </c>
      <c r="Y70" s="136" t="e">
        <v>#REF!</v>
      </c>
      <c r="Z70" s="136" t="e">
        <v>#REF!</v>
      </c>
      <c r="AA70" s="136" t="e">
        <v>#REF!</v>
      </c>
      <c r="AB70" s="136" t="e">
        <v>#REF!</v>
      </c>
      <c r="AC70" s="136" t="e">
        <v>#REF!</v>
      </c>
      <c r="AD70" s="136" t="e">
        <v>#REF!</v>
      </c>
      <c r="AE70" s="136" t="e">
        <v>#REF!</v>
      </c>
      <c r="AF70" s="136" t="e">
        <v>#REF!</v>
      </c>
      <c r="AG70" s="136" t="e">
        <v>#REF!</v>
      </c>
      <c r="AH70" s="136" t="e">
        <v>#REF!</v>
      </c>
      <c r="AI70" s="136" t="e">
        <v>#REF!</v>
      </c>
      <c r="AJ70" s="136" t="e">
        <v>#REF!</v>
      </c>
      <c r="AK70" s="136" t="e">
        <v>#REF!</v>
      </c>
      <c r="AL70" s="136" t="e">
        <v>#REF!</v>
      </c>
      <c r="AM70" s="136" t="e">
        <v>#REF!</v>
      </c>
      <c r="AN70" s="136" t="e">
        <v>#REF!</v>
      </c>
      <c r="AO70" s="136" t="e">
        <v>#REF!</v>
      </c>
      <c r="AP70" s="136" t="e">
        <v>#REF!</v>
      </c>
      <c r="AQ70" s="136" t="e">
        <v>#REF!</v>
      </c>
      <c r="AR70" s="136" t="e">
        <v>#REF!</v>
      </c>
      <c r="AS70" s="136" t="e">
        <v>#REF!</v>
      </c>
      <c r="AT70" s="136" t="e">
        <v>#REF!</v>
      </c>
      <c r="AU70" s="136" t="e">
        <v>#REF!</v>
      </c>
      <c r="AV70" s="136" t="e">
        <v>#REF!</v>
      </c>
      <c r="AW70" s="136" t="e">
        <v>#REF!</v>
      </c>
      <c r="AX70" s="136" t="e">
        <v>#REF!</v>
      </c>
      <c r="AY70" s="136" t="e">
        <v>#REF!</v>
      </c>
      <c r="AZ70" s="136" t="e">
        <v>#REF!</v>
      </c>
      <c r="BA70" s="136" t="e">
        <v>#REF!</v>
      </c>
      <c r="BB70" s="136" t="e">
        <v>#REF!</v>
      </c>
      <c r="BC70" s="136" t="e">
        <v>#REF!</v>
      </c>
      <c r="BD70" s="136" t="e">
        <v>#REF!</v>
      </c>
      <c r="BE70" s="136" t="e">
        <v>#REF!</v>
      </c>
      <c r="BF70" s="136" t="e">
        <v>#REF!</v>
      </c>
      <c r="BG70" s="136" t="e">
        <v>#REF!</v>
      </c>
      <c r="BH70" s="136" t="e">
        <v>#REF!</v>
      </c>
      <c r="BI70" s="136" t="e">
        <v>#REF!</v>
      </c>
      <c r="BJ70" s="136" t="e">
        <v>#REF!</v>
      </c>
      <c r="BK70" s="136" t="e">
        <v>#REF!</v>
      </c>
      <c r="BL70" s="136" t="e">
        <v>#REF!</v>
      </c>
      <c r="BM70" s="136" t="e">
        <v>#REF!</v>
      </c>
      <c r="BN70" s="136" t="e">
        <v>#REF!</v>
      </c>
      <c r="BO70" s="136" t="e">
        <v>#REF!</v>
      </c>
      <c r="BQ70" s="136" t="e">
        <v>#REF!</v>
      </c>
      <c r="BR70" s="136" t="e">
        <v>#REF!</v>
      </c>
      <c r="BS70" s="136" t="e">
        <v>#REF!</v>
      </c>
      <c r="BT70" s="136" t="e">
        <v>#REF!</v>
      </c>
      <c r="BU70" s="136" t="e">
        <v>#REF!</v>
      </c>
    </row>
    <row r="71" spans="13:73" hidden="1" x14ac:dyDescent="0.3">
      <c r="M71" s="136" t="e">
        <v>#REF!</v>
      </c>
      <c r="N71" s="136" t="e">
        <v>#REF!</v>
      </c>
      <c r="O71" s="136" t="e">
        <v>#REF!</v>
      </c>
      <c r="P71" s="136" t="e">
        <v>#REF!</v>
      </c>
      <c r="Q71" s="136" t="e">
        <v>#REF!</v>
      </c>
      <c r="R71" s="136" t="e">
        <v>#REF!</v>
      </c>
      <c r="S71" s="136" t="e">
        <v>#REF!</v>
      </c>
      <c r="T71" s="136" t="e">
        <v>#REF!</v>
      </c>
      <c r="U71" s="136" t="e">
        <v>#REF!</v>
      </c>
      <c r="V71" s="136" t="e">
        <v>#REF!</v>
      </c>
      <c r="W71" s="136" t="e">
        <v>#REF!</v>
      </c>
      <c r="X71" s="136" t="e">
        <v>#REF!</v>
      </c>
      <c r="Y71" s="136" t="e">
        <v>#REF!</v>
      </c>
      <c r="Z71" s="136" t="e">
        <v>#REF!</v>
      </c>
      <c r="AA71" s="136" t="e">
        <v>#REF!</v>
      </c>
      <c r="AB71" s="136" t="e">
        <v>#REF!</v>
      </c>
      <c r="AC71" s="136" t="e">
        <v>#REF!</v>
      </c>
      <c r="AD71" s="136" t="e">
        <v>#REF!</v>
      </c>
      <c r="AE71" s="136" t="e">
        <v>#REF!</v>
      </c>
      <c r="AF71" s="136" t="e">
        <v>#REF!</v>
      </c>
      <c r="AG71" s="136" t="e">
        <v>#REF!</v>
      </c>
      <c r="AH71" s="136" t="e">
        <v>#REF!</v>
      </c>
      <c r="AI71" s="136" t="e">
        <v>#REF!</v>
      </c>
      <c r="AJ71" s="136" t="e">
        <v>#REF!</v>
      </c>
      <c r="AK71" s="136" t="e">
        <v>#REF!</v>
      </c>
      <c r="AL71" s="136" t="e">
        <v>#REF!</v>
      </c>
      <c r="AM71" s="136" t="e">
        <v>#REF!</v>
      </c>
      <c r="AN71" s="136" t="e">
        <v>#REF!</v>
      </c>
      <c r="AO71" s="136" t="e">
        <v>#REF!</v>
      </c>
      <c r="AP71" s="136" t="e">
        <v>#REF!</v>
      </c>
      <c r="AQ71" s="136" t="e">
        <v>#REF!</v>
      </c>
      <c r="AR71" s="136" t="e">
        <v>#REF!</v>
      </c>
      <c r="AS71" s="136" t="e">
        <v>#REF!</v>
      </c>
      <c r="AT71" s="136" t="e">
        <v>#REF!</v>
      </c>
      <c r="AU71" s="136" t="e">
        <v>#REF!</v>
      </c>
      <c r="AV71" s="136" t="e">
        <v>#REF!</v>
      </c>
      <c r="AW71" s="136" t="e">
        <v>#REF!</v>
      </c>
      <c r="AX71" s="136" t="e">
        <v>#REF!</v>
      </c>
      <c r="AY71" s="136" t="e">
        <v>#REF!</v>
      </c>
      <c r="AZ71" s="136" t="e">
        <v>#REF!</v>
      </c>
      <c r="BA71" s="136" t="e">
        <v>#REF!</v>
      </c>
      <c r="BB71" s="136" t="e">
        <v>#REF!</v>
      </c>
      <c r="BC71" s="136" t="e">
        <v>#REF!</v>
      </c>
      <c r="BD71" s="136" t="e">
        <v>#REF!</v>
      </c>
      <c r="BE71" s="136" t="e">
        <v>#REF!</v>
      </c>
      <c r="BF71" s="136" t="e">
        <v>#REF!</v>
      </c>
      <c r="BG71" s="136" t="e">
        <v>#REF!</v>
      </c>
      <c r="BH71" s="136" t="e">
        <v>#REF!</v>
      </c>
      <c r="BI71" s="136" t="e">
        <v>#REF!</v>
      </c>
      <c r="BJ71" s="136" t="e">
        <v>#REF!</v>
      </c>
      <c r="BK71" s="136" t="e">
        <v>#REF!</v>
      </c>
      <c r="BL71" s="136" t="e">
        <v>#REF!</v>
      </c>
      <c r="BM71" s="136" t="e">
        <v>#REF!</v>
      </c>
      <c r="BN71" s="136" t="e">
        <v>#REF!</v>
      </c>
      <c r="BO71" s="136" t="e">
        <v>#REF!</v>
      </c>
      <c r="BQ71" s="136" t="e">
        <v>#REF!</v>
      </c>
      <c r="BR71" s="136" t="e">
        <v>#REF!</v>
      </c>
      <c r="BS71" s="136" t="e">
        <v>#REF!</v>
      </c>
      <c r="BT71" s="136" t="e">
        <v>#REF!</v>
      </c>
      <c r="BU71" s="136" t="e">
        <v>#REF!</v>
      </c>
    </row>
    <row r="72" spans="13:73" hidden="1" x14ac:dyDescent="0.3">
      <c r="M72" s="136">
        <v>-14032561.600360021</v>
      </c>
      <c r="N72" s="136">
        <v>0</v>
      </c>
      <c r="O72" s="136">
        <v>0</v>
      </c>
      <c r="P72" s="136">
        <v>0</v>
      </c>
      <c r="Q72" s="136">
        <v>0</v>
      </c>
      <c r="R72" s="136">
        <v>7960139.1265500188</v>
      </c>
      <c r="S72" s="136">
        <v>0</v>
      </c>
      <c r="T72" s="136">
        <v>0</v>
      </c>
      <c r="U72" s="136">
        <v>0</v>
      </c>
      <c r="V72" s="136">
        <v>0</v>
      </c>
      <c r="W72" s="136">
        <v>8608019.0080319643</v>
      </c>
      <c r="X72" s="136">
        <v>0</v>
      </c>
      <c r="Y72" s="136">
        <v>0</v>
      </c>
      <c r="Z72" s="136">
        <v>0</v>
      </c>
      <c r="AA72" s="136">
        <v>0</v>
      </c>
      <c r="AB72" s="136">
        <v>2485606.9567500651</v>
      </c>
      <c r="AC72" s="136">
        <v>0</v>
      </c>
      <c r="AD72" s="136">
        <v>0</v>
      </c>
      <c r="AE72" s="136">
        <v>0</v>
      </c>
      <c r="AF72" s="136">
        <v>0</v>
      </c>
      <c r="AG72" s="136">
        <v>-1383064.9092499614</v>
      </c>
      <c r="AH72" s="136">
        <v>0</v>
      </c>
      <c r="AI72" s="136">
        <v>0</v>
      </c>
      <c r="AJ72" s="136">
        <v>0</v>
      </c>
      <c r="AK72" s="136">
        <v>0</v>
      </c>
      <c r="AL72" s="136">
        <v>302508.96516000107</v>
      </c>
      <c r="AM72" s="136">
        <v>0</v>
      </c>
      <c r="AN72" s="136">
        <v>0</v>
      </c>
      <c r="AO72" s="136">
        <v>0</v>
      </c>
      <c r="AP72" s="136">
        <v>0</v>
      </c>
      <c r="AQ72" s="136">
        <v>94439.675220020115</v>
      </c>
      <c r="AR72" s="136">
        <v>0</v>
      </c>
      <c r="AS72" s="136">
        <v>0</v>
      </c>
      <c r="AT72" s="136">
        <v>0</v>
      </c>
      <c r="AU72" s="136">
        <v>0</v>
      </c>
      <c r="AV72" s="136">
        <v>506997.25790995359</v>
      </c>
      <c r="AW72" s="136">
        <v>0</v>
      </c>
      <c r="AX72" s="136">
        <v>0</v>
      </c>
      <c r="AY72" s="136">
        <v>0</v>
      </c>
      <c r="AZ72" s="136">
        <v>0</v>
      </c>
      <c r="BA72" s="136">
        <v>-1410403.1726199985</v>
      </c>
      <c r="BB72" s="136">
        <v>0</v>
      </c>
      <c r="BC72" s="136">
        <v>0</v>
      </c>
      <c r="BD72" s="136">
        <v>0</v>
      </c>
      <c r="BE72" s="136">
        <v>0</v>
      </c>
      <c r="BF72" s="136">
        <v>7596987.6011999995</v>
      </c>
      <c r="BG72" s="136">
        <v>0</v>
      </c>
      <c r="BH72" s="136">
        <v>0</v>
      </c>
      <c r="BI72" s="136">
        <v>0</v>
      </c>
      <c r="BJ72" s="136">
        <v>0</v>
      </c>
      <c r="BK72" s="136">
        <v>8862023.5583429933</v>
      </c>
      <c r="BL72" s="136">
        <v>0</v>
      </c>
      <c r="BM72" s="136">
        <v>0</v>
      </c>
      <c r="BN72" s="136">
        <v>0</v>
      </c>
      <c r="BO72" s="136">
        <v>0</v>
      </c>
      <c r="BQ72" s="136">
        <v>0</v>
      </c>
      <c r="BR72" s="136">
        <v>0</v>
      </c>
      <c r="BS72" s="136">
        <v>0</v>
      </c>
      <c r="BT72" s="136">
        <v>0</v>
      </c>
      <c r="BU72" s="136">
        <v>2535596.5342219621</v>
      </c>
    </row>
    <row r="73" spans="13:73" hidden="1" x14ac:dyDescent="0.3">
      <c r="M73" s="136">
        <v>0</v>
      </c>
      <c r="N73" s="136">
        <v>0</v>
      </c>
      <c r="O73" s="136">
        <v>0</v>
      </c>
      <c r="P73" s="136">
        <v>0</v>
      </c>
      <c r="Q73" s="136">
        <v>0</v>
      </c>
      <c r="R73" s="136">
        <v>0</v>
      </c>
      <c r="S73" s="136">
        <v>0</v>
      </c>
      <c r="T73" s="136">
        <v>0</v>
      </c>
      <c r="U73" s="136">
        <v>0</v>
      </c>
      <c r="V73" s="136">
        <v>0</v>
      </c>
      <c r="W73" s="136">
        <v>0</v>
      </c>
      <c r="X73" s="136">
        <v>0</v>
      </c>
      <c r="Y73" s="136">
        <v>0</v>
      </c>
      <c r="Z73" s="136">
        <v>0</v>
      </c>
      <c r="AA73" s="136">
        <v>0</v>
      </c>
      <c r="AB73" s="136">
        <v>0</v>
      </c>
      <c r="AC73" s="136">
        <v>0</v>
      </c>
      <c r="AD73" s="136">
        <v>0</v>
      </c>
      <c r="AE73" s="136">
        <v>0</v>
      </c>
      <c r="AF73" s="136">
        <v>0</v>
      </c>
      <c r="AG73" s="136">
        <v>0</v>
      </c>
      <c r="AH73" s="136">
        <v>0</v>
      </c>
      <c r="AI73" s="136">
        <v>0</v>
      </c>
      <c r="AJ73" s="136">
        <v>0</v>
      </c>
      <c r="AK73" s="136">
        <v>0</v>
      </c>
      <c r="AL73" s="136">
        <v>0</v>
      </c>
      <c r="AM73" s="136">
        <v>0</v>
      </c>
      <c r="AN73" s="136">
        <v>0</v>
      </c>
      <c r="AO73" s="136">
        <v>0</v>
      </c>
      <c r="AP73" s="136">
        <v>0</v>
      </c>
      <c r="AQ73" s="136">
        <v>0</v>
      </c>
      <c r="AR73" s="136">
        <v>0</v>
      </c>
      <c r="AS73" s="136">
        <v>0</v>
      </c>
      <c r="AT73" s="136">
        <v>0</v>
      </c>
      <c r="AU73" s="136">
        <v>0</v>
      </c>
      <c r="AV73" s="136">
        <v>0</v>
      </c>
      <c r="AW73" s="136">
        <v>0</v>
      </c>
      <c r="AX73" s="136">
        <v>0</v>
      </c>
      <c r="AY73" s="136">
        <v>0</v>
      </c>
      <c r="AZ73" s="136">
        <v>0</v>
      </c>
      <c r="BA73" s="136">
        <v>0</v>
      </c>
      <c r="BB73" s="136">
        <v>0</v>
      </c>
      <c r="BC73" s="136">
        <v>0</v>
      </c>
      <c r="BD73" s="136">
        <v>0</v>
      </c>
      <c r="BE73" s="136">
        <v>0</v>
      </c>
      <c r="BF73" s="136">
        <v>0</v>
      </c>
      <c r="BG73" s="136">
        <v>0</v>
      </c>
      <c r="BH73" s="136">
        <v>0</v>
      </c>
      <c r="BI73" s="136">
        <v>0</v>
      </c>
      <c r="BJ73" s="136">
        <v>0</v>
      </c>
      <c r="BK73" s="136">
        <v>0</v>
      </c>
      <c r="BL73" s="136">
        <v>0</v>
      </c>
      <c r="BM73" s="136">
        <v>0</v>
      </c>
      <c r="BN73" s="136">
        <v>0</v>
      </c>
      <c r="BO73" s="136">
        <v>0</v>
      </c>
      <c r="BQ73" s="136">
        <v>0</v>
      </c>
      <c r="BR73" s="136">
        <v>0</v>
      </c>
      <c r="BS73" s="136">
        <v>0</v>
      </c>
      <c r="BT73" s="136">
        <v>0</v>
      </c>
      <c r="BU73" s="136">
        <v>0</v>
      </c>
    </row>
    <row r="74" spans="13:73" hidden="1" x14ac:dyDescent="0.3">
      <c r="M74" s="136">
        <v>13158016.878160015</v>
      </c>
      <c r="N74" s="136">
        <v>0</v>
      </c>
      <c r="O74" s="136">
        <v>0</v>
      </c>
      <c r="P74" s="136">
        <v>0</v>
      </c>
      <c r="Q74" s="136">
        <v>0</v>
      </c>
      <c r="R74" s="136">
        <v>-30204315.483009964</v>
      </c>
      <c r="S74" s="136">
        <v>0</v>
      </c>
      <c r="T74" s="136">
        <v>0</v>
      </c>
      <c r="U74" s="136">
        <v>0</v>
      </c>
      <c r="V74" s="136">
        <v>0</v>
      </c>
      <c r="W74" s="136">
        <v>-50174077.05814001</v>
      </c>
      <c r="X74" s="136">
        <v>0</v>
      </c>
      <c r="Y74" s="136">
        <v>0</v>
      </c>
      <c r="Z74" s="136">
        <v>0</v>
      </c>
      <c r="AA74" s="136">
        <v>0</v>
      </c>
      <c r="AB74" s="136">
        <v>257756489.95675007</v>
      </c>
      <c r="AC74" s="136">
        <v>0</v>
      </c>
      <c r="AD74" s="136">
        <v>0</v>
      </c>
      <c r="AE74" s="136">
        <v>0</v>
      </c>
      <c r="AF74" s="136">
        <v>0</v>
      </c>
      <c r="AG74" s="136">
        <v>14473948.328269988</v>
      </c>
      <c r="AH74" s="136">
        <v>0</v>
      </c>
      <c r="AI74" s="136">
        <v>0</v>
      </c>
      <c r="AJ74" s="136">
        <v>0</v>
      </c>
      <c r="AK74" s="136">
        <v>0</v>
      </c>
      <c r="AL74" s="136">
        <v>29686970.965159997</v>
      </c>
      <c r="AM74" s="136">
        <v>0</v>
      </c>
      <c r="AN74" s="136">
        <v>0</v>
      </c>
      <c r="AO74" s="136">
        <v>0</v>
      </c>
      <c r="AP74" s="136">
        <v>0</v>
      </c>
      <c r="AQ74" s="136">
        <v>-24332038.724779978</v>
      </c>
      <c r="AR74" s="136">
        <v>0</v>
      </c>
      <c r="AS74" s="136">
        <v>0</v>
      </c>
      <c r="AT74" s="136">
        <v>0</v>
      </c>
      <c r="AU74" s="136">
        <v>0</v>
      </c>
      <c r="AV74" s="136">
        <v>102507368.15371996</v>
      </c>
      <c r="AW74" s="136">
        <v>0</v>
      </c>
      <c r="AX74" s="136">
        <v>0</v>
      </c>
      <c r="AY74" s="136">
        <v>0</v>
      </c>
      <c r="AZ74" s="136">
        <v>0</v>
      </c>
      <c r="BA74" s="136">
        <v>48375114.066290021</v>
      </c>
      <c r="BB74" s="136">
        <v>0</v>
      </c>
      <c r="BC74" s="136">
        <v>0</v>
      </c>
      <c r="BD74" s="136">
        <v>0</v>
      </c>
      <c r="BE74" s="136">
        <v>0</v>
      </c>
      <c r="BF74" s="136">
        <v>-103410248.17798001</v>
      </c>
      <c r="BG74" s="136">
        <v>0</v>
      </c>
      <c r="BH74" s="136">
        <v>0</v>
      </c>
      <c r="BI74" s="136">
        <v>0</v>
      </c>
      <c r="BJ74" s="136">
        <v>0</v>
      </c>
      <c r="BK74" s="136">
        <v>41313577.758410037</v>
      </c>
      <c r="BL74" s="136">
        <v>0</v>
      </c>
      <c r="BM74" s="136">
        <v>0</v>
      </c>
      <c r="BN74" s="136">
        <v>0</v>
      </c>
      <c r="BO74" s="136">
        <v>0</v>
      </c>
      <c r="BQ74" s="136">
        <v>0</v>
      </c>
      <c r="BR74" s="136">
        <v>0</v>
      </c>
      <c r="BS74" s="136">
        <v>0</v>
      </c>
      <c r="BT74" s="136">
        <v>0</v>
      </c>
      <c r="BU74" s="136">
        <v>-67220375.662989959</v>
      </c>
    </row>
    <row r="75" spans="13:73" hidden="1" x14ac:dyDescent="0.3"/>
    <row r="76" spans="13:73" hidden="1" x14ac:dyDescent="0.3"/>
    <row r="77" spans="13:73" hidden="1" x14ac:dyDescent="0.3"/>
    <row r="78" spans="13:73" hidden="1" x14ac:dyDescent="0.3"/>
    <row r="79" spans="13:73" hidden="1" x14ac:dyDescent="0.3"/>
    <row r="80" spans="13:73"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spans="13:143" hidden="1" x14ac:dyDescent="0.3"/>
    <row r="98" spans="13:143" x14ac:dyDescent="0.3">
      <c r="BZ98" s="145"/>
      <c r="EH98" s="573"/>
    </row>
    <row r="99" spans="13:143" x14ac:dyDescent="0.3">
      <c r="M99" s="487"/>
      <c r="BZ99" s="214"/>
      <c r="EH99" s="19"/>
    </row>
    <row r="100" spans="13:143" x14ac:dyDescent="0.3">
      <c r="DL100" s="136">
        <v>2087353.7651195501</v>
      </c>
    </row>
    <row r="110" spans="13:143" x14ac:dyDescent="0.3">
      <c r="EM110" s="574"/>
    </row>
  </sheetData>
  <mergeCells count="3">
    <mergeCell ref="H3:BU3"/>
    <mergeCell ref="BZ3:EM3"/>
    <mergeCell ref="D33:BU33"/>
  </mergeCells>
  <pageMargins left="0.70866141732283472" right="0.70866141732283472" top="0.74803149606299213" bottom="0.74803149606299213" header="0.31496062992125984" footer="0.31496062992125984"/>
  <pageSetup paperSize="9"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729DB-CADF-4892-9497-02ED4332F269}">
  <sheetPr>
    <pageSetUpPr fitToPage="1"/>
  </sheetPr>
  <dimension ref="B1:BK183"/>
  <sheetViews>
    <sheetView view="pageBreakPreview" topLeftCell="A15" zoomScaleNormal="100" zoomScaleSheetLayoutView="100" workbookViewId="0">
      <selection activeCell="I127" sqref="I127"/>
    </sheetView>
  </sheetViews>
  <sheetFormatPr defaultColWidth="8.6328125" defaultRowHeight="13" x14ac:dyDescent="0.3"/>
  <cols>
    <col min="1" max="1" width="1.6328125" style="610" customWidth="1"/>
    <col min="2" max="2" width="3" style="610" customWidth="1"/>
    <col min="3" max="4" width="1.6328125" style="610" customWidth="1"/>
    <col min="5" max="5" width="43.08984375" style="610" customWidth="1"/>
    <col min="6" max="6" width="5.54296875" style="617" customWidth="1"/>
    <col min="7" max="8" width="17.6328125" style="610" customWidth="1"/>
    <col min="9" max="10" width="15.6328125" style="610" customWidth="1"/>
    <col min="11" max="11" width="15.6328125" style="610" hidden="1" customWidth="1"/>
    <col min="12" max="12" width="16" style="610" hidden="1" customWidth="1"/>
    <col min="13" max="17" width="15.6328125" style="610" hidden="1" customWidth="1"/>
    <col min="18" max="18" width="16.36328125" style="610" hidden="1" customWidth="1"/>
    <col min="19" max="19" width="15.6328125" style="610" hidden="1" customWidth="1"/>
    <col min="20" max="20" width="17.6328125" style="610" customWidth="1"/>
    <col min="21" max="21" width="17.6328125" style="610" hidden="1" customWidth="1"/>
    <col min="22" max="33" width="15.6328125" style="610" hidden="1" customWidth="1"/>
    <col min="34" max="34" width="17.6328125" style="610" hidden="1" customWidth="1"/>
    <col min="35" max="35" width="19.453125" style="610" customWidth="1"/>
    <col min="36" max="36" width="1.6328125" style="610" customWidth="1"/>
    <col min="37" max="37" width="4.08984375" style="610" customWidth="1"/>
    <col min="38" max="38" width="1.6328125" style="610" customWidth="1"/>
    <col min="39" max="39" width="1" style="616" customWidth="1"/>
    <col min="40" max="40" width="1.36328125" style="610" customWidth="1"/>
    <col min="41" max="41" width="11.6328125" style="610" hidden="1" customWidth="1"/>
    <col min="42" max="43" width="17.6328125" style="610" hidden="1" customWidth="1"/>
    <col min="44" max="44" width="0" style="610" hidden="1" customWidth="1"/>
    <col min="45" max="46" width="1.6328125" style="610" hidden="1" customWidth="1"/>
    <col min="47" max="47" width="43.36328125" style="610" hidden="1" customWidth="1"/>
    <col min="48" max="48" width="3.6328125" style="617" hidden="1" customWidth="1"/>
    <col min="49" max="50" width="17.6328125" style="610" hidden="1" customWidth="1"/>
    <col min="51" max="53" width="15.6328125" style="610" hidden="1" customWidth="1"/>
    <col min="54" max="54" width="16" style="610" hidden="1" customWidth="1"/>
    <col min="55" max="61" width="15.6328125" style="610" hidden="1" customWidth="1"/>
    <col min="62" max="62" width="17.6328125" style="610" hidden="1" customWidth="1"/>
    <col min="63" max="63" width="0" style="610" hidden="1" customWidth="1"/>
    <col min="64" max="16384" width="8.6328125" style="610"/>
  </cols>
  <sheetData>
    <row r="1" spans="2:62" hidden="1" x14ac:dyDescent="0.3">
      <c r="E1" s="611"/>
      <c r="F1" s="612"/>
      <c r="N1" s="613"/>
      <c r="O1" s="613"/>
      <c r="Q1" s="613"/>
      <c r="R1" s="614"/>
      <c r="T1" s="615"/>
      <c r="AU1" s="611"/>
      <c r="AV1" s="612"/>
      <c r="BD1" s="613"/>
      <c r="BE1" s="613"/>
      <c r="BG1" s="613"/>
      <c r="BH1" s="614"/>
      <c r="BJ1" s="615"/>
    </row>
    <row r="2" spans="2:62" hidden="1" x14ac:dyDescent="0.3">
      <c r="K2" s="613"/>
      <c r="L2" s="614"/>
      <c r="M2" s="614"/>
      <c r="N2" s="613"/>
      <c r="O2" s="613"/>
      <c r="Q2" s="613"/>
      <c r="T2" s="618"/>
      <c r="BA2" s="613"/>
      <c r="BB2" s="614"/>
      <c r="BC2" s="614"/>
      <c r="BD2" s="613"/>
      <c r="BE2" s="613"/>
      <c r="BG2" s="613"/>
      <c r="BJ2" s="618"/>
    </row>
    <row r="3" spans="2:62" hidden="1" x14ac:dyDescent="0.3">
      <c r="K3" s="619"/>
      <c r="L3" s="614"/>
      <c r="M3" s="620"/>
      <c r="N3" s="613"/>
      <c r="O3" s="614"/>
      <c r="P3" s="614"/>
      <c r="Q3" s="614"/>
      <c r="R3" s="614"/>
      <c r="S3" s="614"/>
      <c r="T3" s="614"/>
      <c r="BA3" s="619"/>
      <c r="BB3" s="614"/>
      <c r="BC3" s="620"/>
      <c r="BD3" s="613"/>
      <c r="BE3" s="614"/>
      <c r="BF3" s="614"/>
      <c r="BG3" s="614"/>
      <c r="BH3" s="614"/>
      <c r="BI3" s="614"/>
      <c r="BJ3" s="614"/>
    </row>
    <row r="4" spans="2:62" x14ac:dyDescent="0.3">
      <c r="T4" s="611"/>
      <c r="BJ4" s="611"/>
    </row>
    <row r="5" spans="2:62" ht="15.5" x14ac:dyDescent="0.35">
      <c r="C5" s="621" t="s">
        <v>555</v>
      </c>
      <c r="T5" s="611"/>
      <c r="AS5" s="621" t="s">
        <v>555</v>
      </c>
      <c r="BJ5" s="611"/>
    </row>
    <row r="6" spans="2:62" ht="13.5" thickBot="1" x14ac:dyDescent="0.35">
      <c r="B6" s="622"/>
      <c r="C6" s="623"/>
      <c r="D6" s="624"/>
      <c r="E6" s="624"/>
      <c r="F6" s="625"/>
      <c r="G6" s="626" t="s">
        <v>3</v>
      </c>
      <c r="H6" s="627"/>
      <c r="I6" s="627"/>
      <c r="J6" s="627"/>
      <c r="K6" s="627"/>
      <c r="L6" s="627"/>
      <c r="M6" s="627"/>
      <c r="N6" s="627"/>
      <c r="O6" s="627"/>
      <c r="P6" s="627"/>
      <c r="Q6" s="627"/>
      <c r="R6" s="627"/>
      <c r="S6" s="627"/>
      <c r="T6" s="628"/>
      <c r="U6" s="626" t="s">
        <v>4</v>
      </c>
      <c r="V6" s="627"/>
      <c r="W6" s="627"/>
      <c r="X6" s="627"/>
      <c r="Y6" s="627"/>
      <c r="Z6" s="627"/>
      <c r="AA6" s="627"/>
      <c r="AB6" s="627"/>
      <c r="AC6" s="627"/>
      <c r="AD6" s="627"/>
      <c r="AE6" s="627"/>
      <c r="AF6" s="627"/>
      <c r="AG6" s="627"/>
      <c r="AH6" s="629"/>
      <c r="AI6" s="630"/>
      <c r="AO6" s="631" t="s">
        <v>556</v>
      </c>
      <c r="AP6" s="632"/>
      <c r="AQ6" s="632"/>
      <c r="AS6" s="623"/>
      <c r="AT6" s="624"/>
      <c r="AU6" s="624"/>
      <c r="AV6" s="625"/>
      <c r="AW6" s="626" t="s">
        <v>4</v>
      </c>
      <c r="AX6" s="627"/>
      <c r="AY6" s="627"/>
      <c r="AZ6" s="627"/>
      <c r="BA6" s="627"/>
      <c r="BB6" s="627"/>
      <c r="BC6" s="627"/>
      <c r="BD6" s="627"/>
      <c r="BE6" s="627"/>
      <c r="BF6" s="627"/>
      <c r="BG6" s="627"/>
      <c r="BH6" s="627"/>
      <c r="BI6" s="627"/>
      <c r="BJ6" s="628"/>
    </row>
    <row r="7" spans="2:62" ht="15.75" customHeight="1" x14ac:dyDescent="0.3">
      <c r="B7" s="622"/>
      <c r="C7" s="633"/>
      <c r="D7" s="616"/>
      <c r="E7" s="634"/>
      <c r="F7" s="635"/>
      <c r="G7" s="636" t="s">
        <v>5</v>
      </c>
      <c r="H7" s="637" t="s">
        <v>6</v>
      </c>
      <c r="I7" s="637" t="s">
        <v>7</v>
      </c>
      <c r="J7" s="637" t="s">
        <v>8</v>
      </c>
      <c r="K7" s="637" t="s">
        <v>9</v>
      </c>
      <c r="L7" s="636" t="s">
        <v>10</v>
      </c>
      <c r="M7" s="636" t="s">
        <v>11</v>
      </c>
      <c r="N7" s="637" t="s">
        <v>12</v>
      </c>
      <c r="O7" s="636" t="s">
        <v>13</v>
      </c>
      <c r="P7" s="637" t="s">
        <v>14</v>
      </c>
      <c r="Q7" s="636" t="s">
        <v>15</v>
      </c>
      <c r="R7" s="637" t="s">
        <v>16</v>
      </c>
      <c r="S7" s="636" t="s">
        <v>17</v>
      </c>
      <c r="T7" s="636" t="s">
        <v>18</v>
      </c>
      <c r="U7" s="636" t="s">
        <v>19</v>
      </c>
      <c r="V7" s="638" t="s">
        <v>6</v>
      </c>
      <c r="W7" s="637" t="s">
        <v>7</v>
      </c>
      <c r="X7" s="637" t="s">
        <v>8</v>
      </c>
      <c r="Y7" s="637" t="s">
        <v>9</v>
      </c>
      <c r="Z7" s="636" t="s">
        <v>10</v>
      </c>
      <c r="AA7" s="636" t="s">
        <v>11</v>
      </c>
      <c r="AB7" s="637" t="s">
        <v>12</v>
      </c>
      <c r="AC7" s="636" t="s">
        <v>13</v>
      </c>
      <c r="AD7" s="637" t="s">
        <v>14</v>
      </c>
      <c r="AE7" s="636" t="s">
        <v>15</v>
      </c>
      <c r="AF7" s="637" t="s">
        <v>16</v>
      </c>
      <c r="AG7" s="636" t="s">
        <v>20</v>
      </c>
      <c r="AH7" s="639" t="s">
        <v>18</v>
      </c>
      <c r="AI7" s="630"/>
      <c r="AO7" s="640" t="s">
        <v>5</v>
      </c>
      <c r="AP7" s="641" t="s">
        <v>10</v>
      </c>
      <c r="AQ7" s="642" t="s">
        <v>18</v>
      </c>
      <c r="AS7" s="633"/>
      <c r="AT7" s="616"/>
      <c r="AU7" s="634"/>
      <c r="AV7" s="635"/>
      <c r="AW7" s="636" t="s">
        <v>5</v>
      </c>
      <c r="AX7" s="637" t="s">
        <v>6</v>
      </c>
      <c r="AY7" s="637" t="s">
        <v>7</v>
      </c>
      <c r="AZ7" s="637" t="s">
        <v>8</v>
      </c>
      <c r="BA7" s="637" t="s">
        <v>9</v>
      </c>
      <c r="BB7" s="636" t="s">
        <v>10</v>
      </c>
      <c r="BC7" s="636" t="s">
        <v>11</v>
      </c>
      <c r="BD7" s="637" t="s">
        <v>12</v>
      </c>
      <c r="BE7" s="636" t="s">
        <v>13</v>
      </c>
      <c r="BF7" s="637" t="s">
        <v>14</v>
      </c>
      <c r="BG7" s="636" t="s">
        <v>15</v>
      </c>
      <c r="BH7" s="637" t="s">
        <v>16</v>
      </c>
      <c r="BI7" s="636" t="s">
        <v>17</v>
      </c>
      <c r="BJ7" s="636" t="s">
        <v>18</v>
      </c>
    </row>
    <row r="8" spans="2:62" ht="13.5" thickBot="1" x14ac:dyDescent="0.35">
      <c r="B8" s="622"/>
      <c r="C8" s="643" t="s">
        <v>21</v>
      </c>
      <c r="D8" s="644"/>
      <c r="E8" s="644"/>
      <c r="F8" s="645"/>
      <c r="G8" s="646" t="s">
        <v>23</v>
      </c>
      <c r="H8" s="647"/>
      <c r="I8" s="648"/>
      <c r="J8" s="648"/>
      <c r="K8" s="648"/>
      <c r="L8" s="648"/>
      <c r="M8" s="648"/>
      <c r="N8" s="648"/>
      <c r="O8" s="648"/>
      <c r="P8" s="648"/>
      <c r="Q8" s="648"/>
      <c r="R8" s="648"/>
      <c r="S8" s="648"/>
      <c r="T8" s="648"/>
      <c r="U8" s="647" t="s">
        <v>24</v>
      </c>
      <c r="V8" s="649"/>
      <c r="W8" s="648"/>
      <c r="X8" s="648"/>
      <c r="Y8" s="648"/>
      <c r="Z8" s="650"/>
      <c r="AA8" s="648"/>
      <c r="AB8" s="648"/>
      <c r="AC8" s="648"/>
      <c r="AD8" s="648"/>
      <c r="AE8" s="648"/>
      <c r="AF8" s="648"/>
      <c r="AG8" s="648"/>
      <c r="AH8" s="651"/>
      <c r="AI8" s="630"/>
      <c r="AO8" s="652" t="s">
        <v>23</v>
      </c>
      <c r="AP8" s="653"/>
      <c r="AQ8" s="654"/>
      <c r="AS8" s="643" t="s">
        <v>21</v>
      </c>
      <c r="AT8" s="644"/>
      <c r="AU8" s="644"/>
      <c r="AV8" s="645"/>
      <c r="AW8" s="646" t="s">
        <v>23</v>
      </c>
      <c r="AX8" s="647"/>
      <c r="AY8" s="648"/>
      <c r="AZ8" s="648"/>
      <c r="BA8" s="648"/>
      <c r="BB8" s="648"/>
      <c r="BC8" s="648"/>
      <c r="BD8" s="648"/>
      <c r="BE8" s="648"/>
      <c r="BF8" s="648"/>
      <c r="BG8" s="648"/>
      <c r="BH8" s="648"/>
      <c r="BI8" s="648"/>
      <c r="BJ8" s="648"/>
    </row>
    <row r="9" spans="2:62" x14ac:dyDescent="0.3">
      <c r="B9" s="622"/>
      <c r="C9" s="630"/>
      <c r="G9" s="655"/>
      <c r="H9" s="656"/>
      <c r="I9" s="656"/>
      <c r="J9" s="656"/>
      <c r="K9" s="657"/>
      <c r="L9" s="656"/>
      <c r="M9" s="656"/>
      <c r="N9" s="656"/>
      <c r="O9" s="656"/>
      <c r="P9" s="656"/>
      <c r="Q9" s="656"/>
      <c r="R9" s="656"/>
      <c r="S9" s="656"/>
      <c r="T9" s="658"/>
      <c r="U9" s="655"/>
      <c r="V9" s="655"/>
      <c r="W9" s="656"/>
      <c r="X9" s="656"/>
      <c r="Y9" s="656"/>
      <c r="Z9" s="655"/>
      <c r="AA9" s="656"/>
      <c r="AB9" s="656"/>
      <c r="AC9" s="656"/>
      <c r="AD9" s="656"/>
      <c r="AE9" s="656"/>
      <c r="AF9" s="656"/>
      <c r="AG9" s="656"/>
      <c r="AH9" s="659"/>
      <c r="AI9" s="630"/>
      <c r="AO9" s="660"/>
      <c r="AP9" s="655"/>
      <c r="AQ9" s="661"/>
      <c r="AS9" s="630"/>
      <c r="AW9" s="655"/>
      <c r="AX9" s="656"/>
      <c r="AY9" s="656"/>
      <c r="AZ9" s="656"/>
      <c r="BA9" s="657"/>
      <c r="BB9" s="656"/>
      <c r="BC9" s="656"/>
      <c r="BD9" s="656"/>
      <c r="BE9" s="656"/>
      <c r="BF9" s="656"/>
      <c r="BG9" s="656"/>
      <c r="BH9" s="656"/>
      <c r="BI9" s="656"/>
      <c r="BJ9" s="658"/>
    </row>
    <row r="10" spans="2:62" x14ac:dyDescent="0.3">
      <c r="B10" s="622"/>
      <c r="C10" s="633" t="s">
        <v>557</v>
      </c>
      <c r="D10" s="616"/>
      <c r="E10" s="616"/>
      <c r="F10" s="662" t="s">
        <v>558</v>
      </c>
      <c r="G10" s="663">
        <f>+'[2]Statement 1'!$H$128</f>
        <v>1949408685.6458495</v>
      </c>
      <c r="H10" s="664">
        <f>'[3]2025-26'!$E$143+[4]original!$G$6</f>
        <v>105228408.04202998</v>
      </c>
      <c r="I10" s="664">
        <f>'[3]2025-26'!$I$143+[5]original!$H$6</f>
        <v>138332470.21565998</v>
      </c>
      <c r="J10" s="664">
        <f>'[3]2025-26'!$M$143+[6]original!$I$6</f>
        <v>219090790.31385201</v>
      </c>
      <c r="K10" s="664">
        <v>0</v>
      </c>
      <c r="L10" s="664">
        <v>0</v>
      </c>
      <c r="M10" s="664">
        <v>0</v>
      </c>
      <c r="N10" s="664">
        <v>0</v>
      </c>
      <c r="O10" s="664">
        <v>0</v>
      </c>
      <c r="P10" s="664">
        <v>0</v>
      </c>
      <c r="Q10" s="664">
        <v>0</v>
      </c>
      <c r="R10" s="664">
        <v>0</v>
      </c>
      <c r="S10" s="664">
        <v>0</v>
      </c>
      <c r="T10" s="664">
        <f>SUM(H10:S10)</f>
        <v>462651668.57154197</v>
      </c>
      <c r="U10" s="664">
        <f>+'[7]Statement 1'!$V$153</f>
        <v>1906415580.6137295</v>
      </c>
      <c r="V10" s="664">
        <v>90991869</v>
      </c>
      <c r="W10" s="664">
        <v>125989209.28402001</v>
      </c>
      <c r="X10" s="664">
        <v>199879943.50281999</v>
      </c>
      <c r="Y10" s="664">
        <v>189550126.928</v>
      </c>
      <c r="Z10" s="664">
        <v>161268367.90568998</v>
      </c>
      <c r="AA10" s="664">
        <v>156647346.69274002</v>
      </c>
      <c r="AB10" s="664">
        <v>112627533.02629</v>
      </c>
      <c r="AC10" s="664">
        <v>137581188.79354003</v>
      </c>
      <c r="AD10" s="664">
        <v>210183033.98276001</v>
      </c>
      <c r="AE10" s="664">
        <v>121294139.94087</v>
      </c>
      <c r="AF10" s="664">
        <v>202682329.82160702</v>
      </c>
      <c r="AG10" s="664">
        <v>197720492.48943999</v>
      </c>
      <c r="AH10" s="665">
        <f>SUM(V10:X10)</f>
        <v>416861021.78683996</v>
      </c>
      <c r="AI10" s="666"/>
      <c r="AJ10" s="617"/>
      <c r="AK10" s="620"/>
      <c r="AM10" s="634">
        <f>U10-T10</f>
        <v>1443763912.0421875</v>
      </c>
      <c r="AO10" s="667">
        <f>G10-AW10</f>
        <v>34388359.604849577</v>
      </c>
      <c r="AP10" s="664">
        <f>L10-BB10</f>
        <v>-161268367.67773998</v>
      </c>
      <c r="AQ10" s="668" t="e">
        <f>T10-BJ10</f>
        <v>#REF!</v>
      </c>
      <c r="AS10" s="633" t="s">
        <v>557</v>
      </c>
      <c r="AT10" s="616"/>
      <c r="AU10" s="616"/>
      <c r="AV10" s="662" t="s">
        <v>558</v>
      </c>
      <c r="AW10" s="664">
        <f>'[8]Statement 1'!$H$124-100000000</f>
        <v>1915020326.0409999</v>
      </c>
      <c r="AX10" s="664" t="e">
        <f>87218366+#REF!</f>
        <v>#REF!</v>
      </c>
      <c r="AY10" s="664" t="e">
        <f>125412957+#REF!</f>
        <v>#REF!</v>
      </c>
      <c r="AZ10" s="664" t="e">
        <f>199380216+#REF!</f>
        <v>#REF!</v>
      </c>
      <c r="BA10" s="664" t="e">
        <f>'[9]2024-25'!$Q$142+#REF!</f>
        <v>#REF!</v>
      </c>
      <c r="BB10" s="664">
        <f>'[10]Statement 1'!$M$147</f>
        <v>161268367.67773998</v>
      </c>
      <c r="BC10" s="664">
        <v>0</v>
      </c>
      <c r="BD10" s="664">
        <v>0</v>
      </c>
      <c r="BE10" s="664">
        <v>0</v>
      </c>
      <c r="BF10" s="664">
        <v>0</v>
      </c>
      <c r="BG10" s="664">
        <v>0</v>
      </c>
      <c r="BH10" s="664">
        <v>0</v>
      </c>
      <c r="BI10" s="664">
        <v>0</v>
      </c>
      <c r="BJ10" s="664" t="e">
        <f>SUM(AX10:BI10)</f>
        <v>#REF!</v>
      </c>
    </row>
    <row r="11" spans="2:62" x14ac:dyDescent="0.3">
      <c r="B11" s="622"/>
      <c r="C11" s="669"/>
      <c r="D11" s="616"/>
      <c r="E11" s="616"/>
      <c r="F11" s="662"/>
      <c r="G11" s="317"/>
      <c r="H11" s="664"/>
      <c r="I11" s="664"/>
      <c r="J11" s="664"/>
      <c r="K11" s="664"/>
      <c r="L11" s="664"/>
      <c r="M11" s="664"/>
      <c r="N11" s="664"/>
      <c r="O11" s="664"/>
      <c r="P11" s="664"/>
      <c r="Q11" s="664"/>
      <c r="R11" s="664"/>
      <c r="S11" s="664"/>
      <c r="T11" s="664"/>
      <c r="U11" s="670"/>
      <c r="V11" s="664"/>
      <c r="W11" s="664"/>
      <c r="X11" s="664"/>
      <c r="Y11" s="664"/>
      <c r="Z11" s="664"/>
      <c r="AA11" s="664"/>
      <c r="AB11" s="664"/>
      <c r="AC11" s="664"/>
      <c r="AD11" s="664"/>
      <c r="AE11" s="664"/>
      <c r="AF11" s="664"/>
      <c r="AG11" s="664"/>
      <c r="AH11" s="665"/>
      <c r="AI11" s="666"/>
      <c r="AJ11" s="617"/>
      <c r="AK11" s="620"/>
      <c r="AM11" s="634"/>
      <c r="AO11" s="667">
        <f>G11-AW11</f>
        <v>0</v>
      </c>
      <c r="AP11" s="664">
        <f>L11-BB11</f>
        <v>0</v>
      </c>
      <c r="AQ11" s="668">
        <f>T11-BJ11</f>
        <v>0</v>
      </c>
      <c r="AS11" s="669"/>
      <c r="AT11" s="616"/>
      <c r="AU11" s="616"/>
      <c r="AV11" s="662"/>
      <c r="AW11" s="670"/>
      <c r="AX11" s="664"/>
      <c r="AY11" s="664"/>
      <c r="AZ11" s="664"/>
      <c r="BA11" s="664"/>
      <c r="BB11" s="664"/>
      <c r="BC11" s="664"/>
      <c r="BD11" s="664"/>
      <c r="BE11" s="664"/>
      <c r="BF11" s="664"/>
      <c r="BG11" s="664"/>
      <c r="BH11" s="664"/>
      <c r="BI11" s="664"/>
      <c r="BJ11" s="664"/>
    </row>
    <row r="12" spans="2:62" x14ac:dyDescent="0.3">
      <c r="B12" s="622"/>
      <c r="C12" s="633"/>
      <c r="D12" s="616"/>
      <c r="E12" s="616"/>
      <c r="G12" s="317"/>
      <c r="H12" s="664"/>
      <c r="I12" s="664"/>
      <c r="J12" s="664"/>
      <c r="K12" s="671"/>
      <c r="L12" s="664"/>
      <c r="M12" s="664"/>
      <c r="N12" s="664"/>
      <c r="O12" s="664"/>
      <c r="P12" s="664"/>
      <c r="Q12" s="664"/>
      <c r="R12" s="664"/>
      <c r="S12" s="664"/>
      <c r="T12" s="664"/>
      <c r="U12" s="670"/>
      <c r="V12" s="664"/>
      <c r="W12" s="664"/>
      <c r="X12" s="664"/>
      <c r="Y12" s="664"/>
      <c r="Z12" s="664"/>
      <c r="AA12" s="664"/>
      <c r="AB12" s="664"/>
      <c r="AC12" s="664"/>
      <c r="AD12" s="664"/>
      <c r="AE12" s="664"/>
      <c r="AF12" s="664"/>
      <c r="AG12" s="664"/>
      <c r="AH12" s="665"/>
      <c r="AI12" s="666"/>
      <c r="AJ12" s="617"/>
      <c r="AM12" s="634"/>
      <c r="AO12" s="667">
        <f>G12-AW12</f>
        <v>0</v>
      </c>
      <c r="AP12" s="664">
        <f>L12-BB12</f>
        <v>0</v>
      </c>
      <c r="AQ12" s="668">
        <f>T12-BJ12</f>
        <v>0</v>
      </c>
      <c r="AS12" s="633"/>
      <c r="AT12" s="616"/>
      <c r="AU12" s="616"/>
      <c r="AW12" s="670"/>
      <c r="AX12" s="664"/>
      <c r="AY12" s="664"/>
      <c r="AZ12" s="664"/>
      <c r="BA12" s="671"/>
      <c r="BB12" s="664"/>
      <c r="BC12" s="664"/>
      <c r="BD12" s="664"/>
      <c r="BE12" s="664"/>
      <c r="BF12" s="664"/>
      <c r="BG12" s="664"/>
      <c r="BH12" s="664"/>
      <c r="BI12" s="664"/>
      <c r="BJ12" s="664"/>
    </row>
    <row r="13" spans="2:62" x14ac:dyDescent="0.3">
      <c r="B13" s="622"/>
      <c r="C13" s="633" t="s">
        <v>559</v>
      </c>
      <c r="D13" s="616"/>
      <c r="E13" s="616"/>
      <c r="F13" s="662" t="s">
        <v>560</v>
      </c>
      <c r="G13" s="663">
        <f>G15+G17+G27+G28+G29</f>
        <v>2310729739</v>
      </c>
      <c r="H13" s="670">
        <f>'[3]2025-26'!$E$140-[4]original!$G$42</f>
        <v>184796529.52055001</v>
      </c>
      <c r="I13" s="670">
        <f>'[3]2025-26'!$I$140-[5]original!$H$42</f>
        <v>141240658.60609999</v>
      </c>
      <c r="J13" s="670">
        <f>'[3]2025-26'!$M$140-[6]original!$I$42</f>
        <v>163757713.24768004</v>
      </c>
      <c r="K13" s="670">
        <v>0</v>
      </c>
      <c r="L13" s="670">
        <v>0</v>
      </c>
      <c r="M13" s="670">
        <v>0</v>
      </c>
      <c r="N13" s="670">
        <v>0</v>
      </c>
      <c r="O13" s="670">
        <v>0</v>
      </c>
      <c r="P13" s="670">
        <v>0</v>
      </c>
      <c r="Q13" s="670">
        <v>0</v>
      </c>
      <c r="R13" s="670">
        <v>0</v>
      </c>
      <c r="S13" s="670">
        <v>0</v>
      </c>
      <c r="T13" s="670">
        <f>SUM(H13:S13)</f>
        <v>489794901.37433004</v>
      </c>
      <c r="U13" s="670">
        <f t="shared" ref="U13" si="0">U15+U17+U27+U28+U29</f>
        <v>2252614951</v>
      </c>
      <c r="V13" s="670">
        <v>169944300</v>
      </c>
      <c r="W13" s="670">
        <v>139521293.9021</v>
      </c>
      <c r="X13" s="670">
        <v>163351685.80509999</v>
      </c>
      <c r="Y13" s="670">
        <v>351982713.08625001</v>
      </c>
      <c r="Z13" s="670">
        <v>199283705.66817003</v>
      </c>
      <c r="AA13" s="670">
        <v>161335031.88774997</v>
      </c>
      <c r="AB13" s="670">
        <v>158807020.25026</v>
      </c>
      <c r="AC13" s="670">
        <v>142552484.89773002</v>
      </c>
      <c r="AD13" s="670">
        <v>187388564.74384999</v>
      </c>
      <c r="AE13" s="670">
        <v>191567520.72005001</v>
      </c>
      <c r="AF13" s="670">
        <v>187329178.62153998</v>
      </c>
      <c r="AG13" s="670">
        <v>199551451.67670003</v>
      </c>
      <c r="AH13" s="665">
        <f>SUM(V13:X13)</f>
        <v>472817279.70719993</v>
      </c>
      <c r="AI13" s="666"/>
      <c r="AJ13" s="612">
        <f>+AH15+AH17</f>
        <v>472817279.70720005</v>
      </c>
      <c r="AK13" s="620"/>
      <c r="AM13" s="634">
        <f>U13-T13</f>
        <v>1762820049.62567</v>
      </c>
      <c r="AO13" s="667">
        <f>G13-AW13</f>
        <v>74763044</v>
      </c>
      <c r="AP13" s="664" t="e">
        <f>L13-BB13</f>
        <v>#REF!</v>
      </c>
      <c r="AQ13" s="668" t="e">
        <f>T13-BJ13</f>
        <v>#REF!</v>
      </c>
      <c r="AS13" s="633" t="s">
        <v>559</v>
      </c>
      <c r="AT13" s="616"/>
      <c r="AU13" s="616"/>
      <c r="AV13" s="662" t="s">
        <v>560</v>
      </c>
      <c r="AW13" s="670">
        <f>AW15+AW17+AW28+AW29</f>
        <v>2235966695</v>
      </c>
      <c r="AX13" s="670" t="e">
        <f>169878477-#REF!</f>
        <v>#REF!</v>
      </c>
      <c r="AY13" s="670" t="e">
        <f>139436506-#REF!</f>
        <v>#REF!</v>
      </c>
      <c r="AZ13" s="670" t="e">
        <f>163188172-#REF!</f>
        <v>#REF!</v>
      </c>
      <c r="BA13" s="670" t="e">
        <f>'[9]2024-25'!$Q$139-#REF!</f>
        <v>#REF!</v>
      </c>
      <c r="BB13" s="670" t="e">
        <f>'[9]2024-25'!$U$139-#REF!</f>
        <v>#REF!</v>
      </c>
      <c r="BC13" s="670">
        <v>0</v>
      </c>
      <c r="BD13" s="670">
        <v>0</v>
      </c>
      <c r="BE13" s="670">
        <v>0</v>
      </c>
      <c r="BF13" s="670">
        <v>0</v>
      </c>
      <c r="BG13" s="670">
        <v>0</v>
      </c>
      <c r="BH13" s="670">
        <v>0</v>
      </c>
      <c r="BI13" s="670">
        <v>0</v>
      </c>
      <c r="BJ13" s="670" t="e">
        <f>SUM(AX13:BI13)</f>
        <v>#REF!</v>
      </c>
    </row>
    <row r="14" spans="2:62" x14ac:dyDescent="0.3">
      <c r="B14" s="622"/>
      <c r="C14" s="630"/>
      <c r="G14" s="317"/>
      <c r="H14" s="671"/>
      <c r="I14" s="671"/>
      <c r="J14" s="671"/>
      <c r="K14" s="671"/>
      <c r="L14" s="671"/>
      <c r="M14" s="671"/>
      <c r="N14" s="671"/>
      <c r="O14" s="671"/>
      <c r="P14" s="671"/>
      <c r="Q14" s="671"/>
      <c r="R14" s="671"/>
      <c r="S14" s="671"/>
      <c r="T14" s="672"/>
      <c r="U14" s="673"/>
      <c r="V14" s="671"/>
      <c r="W14" s="671"/>
      <c r="X14" s="671"/>
      <c r="Y14" s="671"/>
      <c r="Z14" s="671"/>
      <c r="AA14" s="671"/>
      <c r="AB14" s="671"/>
      <c r="AC14" s="671"/>
      <c r="AD14" s="671"/>
      <c r="AE14" s="671"/>
      <c r="AF14" s="671"/>
      <c r="AG14" s="671"/>
      <c r="AH14" s="674"/>
      <c r="AI14" s="666"/>
      <c r="AJ14" s="617"/>
      <c r="AK14" s="620"/>
      <c r="AM14" s="634"/>
      <c r="AO14" s="667">
        <f>G14-AW14</f>
        <v>0</v>
      </c>
      <c r="AP14" s="664">
        <f>L14-BB14</f>
        <v>0</v>
      </c>
      <c r="AQ14" s="668">
        <f>T14-BJ14</f>
        <v>0</v>
      </c>
      <c r="AS14" s="630"/>
      <c r="AT14" s="610" t="s">
        <v>561</v>
      </c>
      <c r="AW14" s="673"/>
      <c r="AX14" s="671"/>
      <c r="AY14" s="671"/>
      <c r="AZ14" s="671"/>
      <c r="BA14" s="671"/>
      <c r="BB14" s="671"/>
      <c r="BC14" s="671"/>
      <c r="BD14" s="671"/>
      <c r="BE14" s="671"/>
      <c r="BF14" s="671"/>
      <c r="BG14" s="671"/>
      <c r="BH14" s="671"/>
      <c r="BI14" s="671"/>
      <c r="BJ14" s="672"/>
    </row>
    <row r="15" spans="2:62" x14ac:dyDescent="0.3">
      <c r="B15" s="622"/>
      <c r="C15" s="630"/>
      <c r="D15" s="610" t="s">
        <v>561</v>
      </c>
      <c r="F15" s="662" t="s">
        <v>562</v>
      </c>
      <c r="G15" s="673">
        <f>'[11]25-26'!$I$49</f>
        <v>1172207412</v>
      </c>
      <c r="H15" s="673">
        <f t="shared" ref="H15:R15" si="1">+H13-H17</f>
        <v>118840497.52055001</v>
      </c>
      <c r="I15" s="671">
        <f t="shared" si="1"/>
        <v>78615817.606099993</v>
      </c>
      <c r="J15" s="671">
        <f t="shared" si="1"/>
        <v>78326160.247680038</v>
      </c>
      <c r="K15" s="671">
        <f t="shared" si="1"/>
        <v>0</v>
      </c>
      <c r="L15" s="671">
        <f>+L13-L17</f>
        <v>0</v>
      </c>
      <c r="M15" s="671">
        <f>+M13-M17</f>
        <v>0</v>
      </c>
      <c r="N15" s="671">
        <f t="shared" si="1"/>
        <v>0</v>
      </c>
      <c r="O15" s="671">
        <f t="shared" si="1"/>
        <v>0</v>
      </c>
      <c r="P15" s="671">
        <f t="shared" si="1"/>
        <v>0</v>
      </c>
      <c r="Q15" s="671">
        <f>+Q13-Q17</f>
        <v>0</v>
      </c>
      <c r="R15" s="671">
        <f t="shared" si="1"/>
        <v>0</v>
      </c>
      <c r="S15" s="671">
        <f>+S13-S17</f>
        <v>0</v>
      </c>
      <c r="T15" s="671">
        <f>SUM(H15:S15)</f>
        <v>275782475.37433004</v>
      </c>
      <c r="U15" s="673">
        <v>1120985888</v>
      </c>
      <c r="V15" s="673">
        <f t="shared" ref="V15:AG15" si="2">+V13-V17</f>
        <v>108523795</v>
      </c>
      <c r="W15" s="671">
        <f t="shared" si="2"/>
        <v>81503641.096410006</v>
      </c>
      <c r="X15" s="671">
        <f t="shared" si="2"/>
        <v>81143760.869019985</v>
      </c>
      <c r="Y15" s="671">
        <f t="shared" si="2"/>
        <v>139336654.62729999</v>
      </c>
      <c r="Z15" s="671">
        <f t="shared" si="2"/>
        <v>94627926.00000003</v>
      </c>
      <c r="AA15" s="671">
        <f>+AA13-AA17</f>
        <v>71842447.147949964</v>
      </c>
      <c r="AB15" s="671">
        <f t="shared" si="2"/>
        <v>96698260.454580009</v>
      </c>
      <c r="AC15" s="671">
        <f t="shared" si="2"/>
        <v>85237391.428250015</v>
      </c>
      <c r="AD15" s="671">
        <f t="shared" si="2"/>
        <v>100576287.92886999</v>
      </c>
      <c r="AE15" s="671">
        <f t="shared" si="2"/>
        <v>77101687.471370012</v>
      </c>
      <c r="AF15" s="671">
        <f t="shared" si="2"/>
        <v>85545119.62153998</v>
      </c>
      <c r="AG15" s="671">
        <f t="shared" si="2"/>
        <v>98848916.676700026</v>
      </c>
      <c r="AH15" s="674">
        <f>SUM(V15:X15)</f>
        <v>271171196.96543002</v>
      </c>
      <c r="AI15" s="666"/>
      <c r="AJ15" s="617"/>
      <c r="AK15" s="620"/>
      <c r="AM15" s="634">
        <f>U15-T15</f>
        <v>845203412.62566996</v>
      </c>
      <c r="AO15" s="667">
        <f>G15-AW15</f>
        <v>69409471</v>
      </c>
      <c r="AP15" s="664" t="e">
        <f>L15-BB15</f>
        <v>#REF!</v>
      </c>
      <c r="AQ15" s="668" t="e">
        <f>T15-BJ15</f>
        <v>#REF!</v>
      </c>
      <c r="AS15" s="630"/>
      <c r="AV15" s="662" t="s">
        <v>562</v>
      </c>
      <c r="AW15" s="673">
        <f>'[12]24-25'!$I$48</f>
        <v>1102797941</v>
      </c>
      <c r="AX15" s="673" t="e">
        <f t="shared" ref="AX15:BI15" si="3">+AX13-AX17</f>
        <v>#REF!</v>
      </c>
      <c r="AY15" s="671" t="e">
        <f t="shared" si="3"/>
        <v>#REF!</v>
      </c>
      <c r="AZ15" s="671" t="e">
        <f t="shared" si="3"/>
        <v>#REF!</v>
      </c>
      <c r="BA15" s="671" t="e">
        <f t="shared" si="3"/>
        <v>#REF!</v>
      </c>
      <c r="BB15" s="671" t="e">
        <f>+BB13-BB17</f>
        <v>#REF!</v>
      </c>
      <c r="BC15" s="671">
        <f t="shared" si="3"/>
        <v>0</v>
      </c>
      <c r="BD15" s="671">
        <f t="shared" si="3"/>
        <v>0</v>
      </c>
      <c r="BE15" s="671">
        <f t="shared" si="3"/>
        <v>0</v>
      </c>
      <c r="BF15" s="671">
        <f t="shared" si="3"/>
        <v>0</v>
      </c>
      <c r="BG15" s="671">
        <f t="shared" si="3"/>
        <v>0</v>
      </c>
      <c r="BH15" s="671">
        <f t="shared" si="3"/>
        <v>0</v>
      </c>
      <c r="BI15" s="671">
        <f t="shared" si="3"/>
        <v>0</v>
      </c>
      <c r="BJ15" s="671" t="e">
        <f>SUM(AX15:BI15)</f>
        <v>#REF!</v>
      </c>
    </row>
    <row r="16" spans="2:62" x14ac:dyDescent="0.3">
      <c r="B16" s="622"/>
      <c r="C16" s="630"/>
      <c r="G16" s="673"/>
      <c r="H16" s="671"/>
      <c r="I16" s="671"/>
      <c r="J16" s="671"/>
      <c r="K16" s="671"/>
      <c r="L16" s="671"/>
      <c r="M16" s="671"/>
      <c r="N16" s="671"/>
      <c r="O16" s="671"/>
      <c r="P16" s="671"/>
      <c r="Q16" s="671"/>
      <c r="R16" s="671"/>
      <c r="S16" s="671"/>
      <c r="T16" s="671"/>
      <c r="U16" s="673"/>
      <c r="V16" s="671"/>
      <c r="W16" s="671"/>
      <c r="X16" s="671"/>
      <c r="Y16" s="671"/>
      <c r="Z16" s="671"/>
      <c r="AA16" s="671"/>
      <c r="AB16" s="671"/>
      <c r="AC16" s="671"/>
      <c r="AD16" s="671"/>
      <c r="AE16" s="671"/>
      <c r="AF16" s="671"/>
      <c r="AG16" s="671"/>
      <c r="AH16" s="674"/>
      <c r="AI16" s="666"/>
      <c r="AJ16" s="617"/>
      <c r="AK16" s="620"/>
      <c r="AM16" s="634"/>
      <c r="AO16" s="667">
        <f>G16-AW16</f>
        <v>0</v>
      </c>
      <c r="AP16" s="664">
        <f>L16-BB16</f>
        <v>0</v>
      </c>
      <c r="AQ16" s="668">
        <f>T16-BJ16</f>
        <v>0</v>
      </c>
      <c r="AS16" s="630"/>
      <c r="AT16" s="610" t="s">
        <v>563</v>
      </c>
      <c r="AW16" s="673"/>
      <c r="AX16" s="671"/>
      <c r="AY16" s="671"/>
      <c r="AZ16" s="671"/>
      <c r="BA16" s="671"/>
      <c r="BB16" s="671"/>
      <c r="BC16" s="671"/>
      <c r="BD16" s="671"/>
      <c r="BE16" s="671"/>
      <c r="BF16" s="671"/>
      <c r="BG16" s="671"/>
      <c r="BH16" s="671"/>
      <c r="BI16" s="671"/>
      <c r="BJ16" s="671"/>
    </row>
    <row r="17" spans="2:63" s="616" customFormat="1" x14ac:dyDescent="0.3">
      <c r="B17" s="675"/>
      <c r="C17" s="633"/>
      <c r="D17" s="616" t="s">
        <v>563</v>
      </c>
      <c r="F17" s="635"/>
      <c r="G17" s="670">
        <f>SUM(G18:G26)-G25</f>
        <v>1114810583</v>
      </c>
      <c r="H17" s="670">
        <f>SUM(H18:H26)-H25</f>
        <v>65956032</v>
      </c>
      <c r="I17" s="670">
        <f t="shared" ref="I17:T17" si="4">SUM(I18:I26)-I25</f>
        <v>62624841</v>
      </c>
      <c r="J17" s="670">
        <f t="shared" si="4"/>
        <v>85431553</v>
      </c>
      <c r="K17" s="670">
        <f t="shared" si="4"/>
        <v>0</v>
      </c>
      <c r="L17" s="670">
        <f t="shared" si="4"/>
        <v>0</v>
      </c>
      <c r="M17" s="670">
        <f t="shared" si="4"/>
        <v>0</v>
      </c>
      <c r="N17" s="670">
        <f t="shared" si="4"/>
        <v>0</v>
      </c>
      <c r="O17" s="670">
        <f t="shared" si="4"/>
        <v>0</v>
      </c>
      <c r="P17" s="670">
        <f t="shared" si="4"/>
        <v>0</v>
      </c>
      <c r="Q17" s="670">
        <f t="shared" si="4"/>
        <v>0</v>
      </c>
      <c r="R17" s="670">
        <f t="shared" si="4"/>
        <v>0</v>
      </c>
      <c r="S17" s="664">
        <f t="shared" si="4"/>
        <v>0</v>
      </c>
      <c r="T17" s="664">
        <f t="shared" si="4"/>
        <v>214012426</v>
      </c>
      <c r="U17" s="664">
        <f>SUM(U18:U25)</f>
        <v>1131629063</v>
      </c>
      <c r="V17" s="664">
        <f t="shared" ref="V17:AG17" si="5">SUM(V18:V25)</f>
        <v>61420505</v>
      </c>
      <c r="W17" s="664">
        <f t="shared" si="5"/>
        <v>58017652.805689998</v>
      </c>
      <c r="X17" s="664">
        <f t="shared" si="5"/>
        <v>82207924.936080009</v>
      </c>
      <c r="Y17" s="664">
        <f t="shared" si="5"/>
        <v>212646058.45895001</v>
      </c>
      <c r="Z17" s="664">
        <f t="shared" si="5"/>
        <v>104655779.66817001</v>
      </c>
      <c r="AA17" s="664">
        <f t="shared" si="5"/>
        <v>89492584.739800006</v>
      </c>
      <c r="AB17" s="664">
        <f t="shared" si="5"/>
        <v>62108759.795679994</v>
      </c>
      <c r="AC17" s="664">
        <f t="shared" si="5"/>
        <v>57315093.46948</v>
      </c>
      <c r="AD17" s="664">
        <f t="shared" si="5"/>
        <v>86812276.81498</v>
      </c>
      <c r="AE17" s="664">
        <f t="shared" si="5"/>
        <v>114465833.24868</v>
      </c>
      <c r="AF17" s="664">
        <f t="shared" si="5"/>
        <v>101784059</v>
      </c>
      <c r="AG17" s="664">
        <f t="shared" si="5"/>
        <v>100702535</v>
      </c>
      <c r="AH17" s="664">
        <f>SUM(AH18:AH25)</f>
        <v>201646082.74177</v>
      </c>
      <c r="AI17" s="676"/>
      <c r="AJ17" s="635"/>
      <c r="AK17" s="620"/>
      <c r="AM17" s="634">
        <f>U17-T17</f>
        <v>917616637</v>
      </c>
      <c r="AO17" s="667">
        <f>G17-AW17</f>
        <v>-12787946</v>
      </c>
      <c r="AP17" s="664">
        <f>L17-BB17</f>
        <v>-104655779.66817001</v>
      </c>
      <c r="AQ17" s="668">
        <f>T17-BJ17</f>
        <v>-304935494.86889005</v>
      </c>
      <c r="AS17" s="633"/>
      <c r="AV17" s="635"/>
      <c r="AW17" s="670">
        <f t="shared" ref="AW17:BJ17" si="6">SUM(AW18:AW26)-AW25</f>
        <v>1127598529</v>
      </c>
      <c r="AX17" s="670">
        <f t="shared" si="6"/>
        <v>61420505</v>
      </c>
      <c r="AY17" s="670">
        <f t="shared" si="6"/>
        <v>58017652.805689998</v>
      </c>
      <c r="AZ17" s="670">
        <f t="shared" si="6"/>
        <v>82207924.936080009</v>
      </c>
      <c r="BA17" s="670">
        <f t="shared" si="6"/>
        <v>212646058.45895001</v>
      </c>
      <c r="BB17" s="670">
        <f t="shared" si="6"/>
        <v>104655779.66817001</v>
      </c>
      <c r="BC17" s="670">
        <f t="shared" si="6"/>
        <v>0</v>
      </c>
      <c r="BD17" s="670">
        <f t="shared" si="6"/>
        <v>0</v>
      </c>
      <c r="BE17" s="670">
        <f t="shared" si="6"/>
        <v>0</v>
      </c>
      <c r="BF17" s="670">
        <f t="shared" si="6"/>
        <v>0</v>
      </c>
      <c r="BG17" s="670">
        <f t="shared" si="6"/>
        <v>0</v>
      </c>
      <c r="BH17" s="670">
        <f t="shared" si="6"/>
        <v>0</v>
      </c>
      <c r="BI17" s="664">
        <f t="shared" si="6"/>
        <v>0</v>
      </c>
      <c r="BJ17" s="664">
        <f t="shared" si="6"/>
        <v>518947920.86889005</v>
      </c>
      <c r="BK17" s="610"/>
    </row>
    <row r="18" spans="2:63" ht="15" customHeight="1" x14ac:dyDescent="0.3">
      <c r="B18" s="622"/>
      <c r="C18" s="630"/>
      <c r="E18" s="610" t="s">
        <v>29</v>
      </c>
      <c r="F18" s="677"/>
      <c r="G18" s="673">
        <f>+'[11]25-26'!$I$54</f>
        <v>426345611</v>
      </c>
      <c r="H18" s="671">
        <v>9745849</v>
      </c>
      <c r="I18" s="671">
        <v>6450761</v>
      </c>
      <c r="J18" s="671">
        <v>29501863</v>
      </c>
      <c r="K18" s="671">
        <v>0</v>
      </c>
      <c r="L18" s="671">
        <v>0</v>
      </c>
      <c r="M18" s="671">
        <v>0</v>
      </c>
      <c r="N18" s="671">
        <v>0</v>
      </c>
      <c r="O18" s="671">
        <v>0</v>
      </c>
      <c r="P18" s="671">
        <v>0</v>
      </c>
      <c r="Q18" s="671">
        <v>0</v>
      </c>
      <c r="R18" s="671">
        <v>0</v>
      </c>
      <c r="S18" s="671">
        <v>0</v>
      </c>
      <c r="T18" s="671">
        <f>SUM(H18:S18)</f>
        <v>45698473</v>
      </c>
      <c r="U18" s="671">
        <v>385843635</v>
      </c>
      <c r="V18" s="671">
        <v>9011500</v>
      </c>
      <c r="W18" s="671">
        <v>5197880.8056900008</v>
      </c>
      <c r="X18" s="671">
        <v>29643499.936080001</v>
      </c>
      <c r="Y18" s="671">
        <v>60612937.458950005</v>
      </c>
      <c r="Z18" s="671">
        <v>47708701.668169998</v>
      </c>
      <c r="AA18" s="671">
        <v>38078607.739800006</v>
      </c>
      <c r="AB18" s="671">
        <v>9587175.7956799958</v>
      </c>
      <c r="AC18" s="671">
        <v>4340540.4694799995</v>
      </c>
      <c r="AD18" s="671">
        <v>28939444.814980004</v>
      </c>
      <c r="AE18" s="671">
        <v>61278609.248680003</v>
      </c>
      <c r="AF18" s="671">
        <v>49126351</v>
      </c>
      <c r="AG18" s="671">
        <v>42318386</v>
      </c>
      <c r="AH18" s="674">
        <f t="shared" ref="AH18:AH29" si="7">SUM(V18:X18)</f>
        <v>43852880.741769999</v>
      </c>
      <c r="AI18" s="666"/>
      <c r="AJ18" s="617"/>
      <c r="AK18" s="620"/>
      <c r="AM18" s="634">
        <f>U18-T18</f>
        <v>340145162</v>
      </c>
      <c r="AO18" s="667">
        <f>G18-AW18</f>
        <v>44162736</v>
      </c>
      <c r="AP18" s="664">
        <f>L18-BB18</f>
        <v>-47708701.668169998</v>
      </c>
      <c r="AQ18" s="668">
        <f>T18-BJ18</f>
        <v>-106476046.86889002</v>
      </c>
      <c r="AS18" s="630"/>
      <c r="AU18" s="610" t="s">
        <v>29</v>
      </c>
      <c r="AV18" s="677"/>
      <c r="AW18" s="673">
        <f>'[12]24-25'!$I$53</f>
        <v>382182875</v>
      </c>
      <c r="AX18" s="671">
        <f>'[12]24-25'!$N$53</f>
        <v>9011500</v>
      </c>
      <c r="AY18" s="671">
        <f>'[13]MAY 2024'!$F$97/1000</f>
        <v>5197880.8056900008</v>
      </c>
      <c r="AZ18" s="671">
        <f>'[14]JUNE 2024'!$F$97/1000</f>
        <v>29643499.936080001</v>
      </c>
      <c r="BA18" s="671">
        <f>'[14]JULY 2024'!$F$97/1000</f>
        <v>60612937.458950005</v>
      </c>
      <c r="BB18" s="671">
        <f>'[14]AUGUST 2024'!$F$97/1000</f>
        <v>47708701.668169998</v>
      </c>
      <c r="BC18" s="671">
        <v>0</v>
      </c>
      <c r="BD18" s="671">
        <v>0</v>
      </c>
      <c r="BE18" s="671">
        <v>0</v>
      </c>
      <c r="BF18" s="671">
        <v>0</v>
      </c>
      <c r="BG18" s="671">
        <v>0</v>
      </c>
      <c r="BH18" s="671">
        <v>0</v>
      </c>
      <c r="BI18" s="671">
        <v>0</v>
      </c>
      <c r="BJ18" s="671">
        <f>SUM(AX18:BI18)</f>
        <v>152174519.86889002</v>
      </c>
      <c r="BK18" s="616"/>
    </row>
    <row r="19" spans="2:63" ht="14.25" customHeight="1" x14ac:dyDescent="0.3">
      <c r="B19" s="622"/>
      <c r="C19" s="630"/>
      <c r="E19" s="610" t="s">
        <v>30</v>
      </c>
      <c r="F19" s="612"/>
      <c r="G19" s="673">
        <f>+'[11]25-26'!$I$57</f>
        <v>633165959</v>
      </c>
      <c r="H19" s="671">
        <v>52763829</v>
      </c>
      <c r="I19" s="671">
        <v>52763829</v>
      </c>
      <c r="J19" s="671">
        <v>52763829</v>
      </c>
      <c r="K19" s="671">
        <v>0</v>
      </c>
      <c r="L19" s="671">
        <v>0</v>
      </c>
      <c r="M19" s="671">
        <v>0</v>
      </c>
      <c r="N19" s="671">
        <v>0</v>
      </c>
      <c r="O19" s="671">
        <v>0</v>
      </c>
      <c r="P19" s="671">
        <v>0</v>
      </c>
      <c r="Q19" s="671">
        <v>0</v>
      </c>
      <c r="R19" s="671">
        <v>0</v>
      </c>
      <c r="S19" s="671">
        <v>0</v>
      </c>
      <c r="T19" s="671">
        <f>SUM(H19:S19)</f>
        <v>158291487</v>
      </c>
      <c r="U19" s="671">
        <v>600475640</v>
      </c>
      <c r="V19" s="671">
        <v>50039636</v>
      </c>
      <c r="W19" s="671">
        <v>50039636</v>
      </c>
      <c r="X19" s="671">
        <v>50039636</v>
      </c>
      <c r="Y19" s="671">
        <v>50039636</v>
      </c>
      <c r="Z19" s="671">
        <v>50039636</v>
      </c>
      <c r="AA19" s="671">
        <v>50039636</v>
      </c>
      <c r="AB19" s="671">
        <v>50039636</v>
      </c>
      <c r="AC19" s="671">
        <v>50039636</v>
      </c>
      <c r="AD19" s="671">
        <v>50039636</v>
      </c>
      <c r="AE19" s="671">
        <v>50039636</v>
      </c>
      <c r="AF19" s="671">
        <v>50039636</v>
      </c>
      <c r="AG19" s="671">
        <v>50039644</v>
      </c>
      <c r="AH19" s="674">
        <f t="shared" si="7"/>
        <v>150118908</v>
      </c>
      <c r="AI19" s="666"/>
      <c r="AJ19" s="617"/>
      <c r="AK19" s="620"/>
      <c r="AM19" s="634">
        <f>U19-T19</f>
        <v>442184153</v>
      </c>
      <c r="AO19" s="667">
        <f>G19-AW19</f>
        <v>32690319</v>
      </c>
      <c r="AP19" s="664">
        <f>L19-BB19</f>
        <v>-50039636</v>
      </c>
      <c r="AQ19" s="668">
        <f>T19-BJ19</f>
        <v>-91906693</v>
      </c>
      <c r="AS19" s="630"/>
      <c r="AU19" s="610" t="s">
        <v>30</v>
      </c>
      <c r="AV19" s="612"/>
      <c r="AW19" s="673">
        <f>'[12]24-25'!$I$56</f>
        <v>600475640</v>
      </c>
      <c r="AX19" s="671">
        <v>50039636</v>
      </c>
      <c r="AY19" s="671">
        <f>'[13]MAY 2024'!$F$83/1000</f>
        <v>50039636</v>
      </c>
      <c r="AZ19" s="671">
        <f>'[14]JUNE 2024'!$F$83/1000</f>
        <v>50039636</v>
      </c>
      <c r="BA19" s="671">
        <f>'[14]APRIL 2024'!$F$83/1000</f>
        <v>50039636</v>
      </c>
      <c r="BB19" s="671">
        <f>'[14]AUGUST 2024'!$F$83/1000</f>
        <v>50039636</v>
      </c>
      <c r="BC19" s="671">
        <v>0</v>
      </c>
      <c r="BD19" s="671">
        <v>0</v>
      </c>
      <c r="BE19" s="671">
        <v>0</v>
      </c>
      <c r="BF19" s="671">
        <v>0</v>
      </c>
      <c r="BG19" s="671">
        <v>0</v>
      </c>
      <c r="BH19" s="671">
        <v>0</v>
      </c>
      <c r="BI19" s="671">
        <v>0</v>
      </c>
      <c r="BJ19" s="671">
        <f>SUM(AX19:BI19)</f>
        <v>250198180</v>
      </c>
    </row>
    <row r="20" spans="2:63" ht="15" customHeight="1" x14ac:dyDescent="0.3">
      <c r="B20" s="622"/>
      <c r="C20" s="630"/>
      <c r="E20" s="610" t="s">
        <v>31</v>
      </c>
      <c r="G20" s="673">
        <f>+'[11]25-26'!$I$58</f>
        <v>16849080</v>
      </c>
      <c r="H20" s="671">
        <v>0</v>
      </c>
      <c r="I20" s="671">
        <v>0</v>
      </c>
      <c r="J20" s="671">
        <v>0</v>
      </c>
      <c r="K20" s="671">
        <v>0</v>
      </c>
      <c r="L20" s="671">
        <v>0</v>
      </c>
      <c r="M20" s="671">
        <v>0</v>
      </c>
      <c r="N20" s="671">
        <v>0</v>
      </c>
      <c r="O20" s="671">
        <v>0</v>
      </c>
      <c r="P20" s="671">
        <v>0</v>
      </c>
      <c r="Q20" s="671">
        <v>0</v>
      </c>
      <c r="R20" s="671">
        <v>0</v>
      </c>
      <c r="S20" s="671">
        <v>0</v>
      </c>
      <c r="T20" s="671">
        <f t="shared" ref="T20:T22" si="8">SUM(H20:S20)</f>
        <v>0</v>
      </c>
      <c r="U20" s="671">
        <v>16126608</v>
      </c>
      <c r="V20" s="671">
        <v>0</v>
      </c>
      <c r="W20" s="671">
        <v>0</v>
      </c>
      <c r="X20" s="671">
        <v>0</v>
      </c>
      <c r="Y20" s="671">
        <v>0</v>
      </c>
      <c r="Z20" s="671">
        <v>5375535</v>
      </c>
      <c r="AA20" s="671">
        <v>0</v>
      </c>
      <c r="AB20" s="671">
        <v>0</v>
      </c>
      <c r="AC20" s="671">
        <v>0</v>
      </c>
      <c r="AD20" s="671">
        <v>5375535</v>
      </c>
      <c r="AE20" s="671">
        <v>0</v>
      </c>
      <c r="AF20" s="671">
        <v>0</v>
      </c>
      <c r="AG20" s="671">
        <v>5375538</v>
      </c>
      <c r="AH20" s="674">
        <f t="shared" si="7"/>
        <v>0</v>
      </c>
      <c r="AI20" s="666"/>
      <c r="AJ20" s="617"/>
      <c r="AK20" s="620"/>
      <c r="AM20" s="634">
        <f>U20-T20</f>
        <v>16126608</v>
      </c>
      <c r="AO20" s="667">
        <f>G20-AW20</f>
        <v>722472</v>
      </c>
      <c r="AP20" s="664">
        <f>L20-BB20</f>
        <v>-5375535</v>
      </c>
      <c r="AQ20" s="668">
        <f>T20-BJ20</f>
        <v>-5375535</v>
      </c>
      <c r="AS20" s="630"/>
      <c r="AU20" s="610" t="s">
        <v>31</v>
      </c>
      <c r="AW20" s="673">
        <f>'[12]24-25'!$I$57</f>
        <v>16126608</v>
      </c>
      <c r="AX20" s="671">
        <f>'[12]24-25'!$N$57</f>
        <v>0</v>
      </c>
      <c r="AY20" s="671">
        <v>0</v>
      </c>
      <c r="AZ20" s="671">
        <v>0</v>
      </c>
      <c r="BA20" s="671">
        <v>0</v>
      </c>
      <c r="BB20" s="671">
        <f>'[14]AUGUST 2024'!$F$60/1000</f>
        <v>5375535</v>
      </c>
      <c r="BC20" s="671">
        <v>0</v>
      </c>
      <c r="BD20" s="671">
        <v>0</v>
      </c>
      <c r="BE20" s="671">
        <v>0</v>
      </c>
      <c r="BF20" s="671">
        <v>0</v>
      </c>
      <c r="BG20" s="671">
        <v>0</v>
      </c>
      <c r="BH20" s="671">
        <v>0</v>
      </c>
      <c r="BI20" s="671">
        <v>0</v>
      </c>
      <c r="BJ20" s="671">
        <f t="shared" ref="BJ20:BJ22" si="9">SUM(AX20:BI20)</f>
        <v>5375535</v>
      </c>
    </row>
    <row r="21" spans="2:63" ht="24" customHeight="1" x14ac:dyDescent="0.3">
      <c r="B21" s="622"/>
      <c r="C21" s="630"/>
      <c r="E21" s="678" t="s">
        <v>564</v>
      </c>
      <c r="F21" s="678"/>
      <c r="G21" s="673">
        <f>'[11]25-26'!$I$61</f>
        <v>7900704</v>
      </c>
      <c r="H21" s="671">
        <v>640457</v>
      </c>
      <c r="I21" s="671">
        <v>644350</v>
      </c>
      <c r="J21" s="671">
        <v>647087</v>
      </c>
      <c r="K21" s="671"/>
      <c r="L21" s="671"/>
      <c r="M21" s="671"/>
      <c r="N21" s="671"/>
      <c r="O21" s="671"/>
      <c r="P21" s="671"/>
      <c r="Q21" s="671"/>
      <c r="R21" s="671"/>
      <c r="S21" s="671"/>
      <c r="T21" s="671">
        <f t="shared" si="8"/>
        <v>1931894</v>
      </c>
      <c r="U21" s="671">
        <v>0</v>
      </c>
      <c r="V21" s="671">
        <v>0</v>
      </c>
      <c r="W21" s="671">
        <v>0</v>
      </c>
      <c r="X21" s="671">
        <v>0</v>
      </c>
      <c r="Y21" s="671"/>
      <c r="Z21" s="671"/>
      <c r="AA21" s="671"/>
      <c r="AB21" s="671"/>
      <c r="AC21" s="671"/>
      <c r="AD21" s="671"/>
      <c r="AE21" s="671"/>
      <c r="AF21" s="671"/>
      <c r="AG21" s="671"/>
      <c r="AH21" s="674">
        <f t="shared" si="7"/>
        <v>0</v>
      </c>
      <c r="AI21" s="666"/>
      <c r="AJ21" s="617"/>
      <c r="AK21" s="620"/>
      <c r="AM21" s="634">
        <f>U21-T21</f>
        <v>-1931894</v>
      </c>
      <c r="AO21" s="667"/>
      <c r="AP21" s="664"/>
      <c r="AQ21" s="668"/>
      <c r="AS21" s="630"/>
      <c r="AW21" s="673"/>
      <c r="AX21" s="671"/>
      <c r="AY21" s="671"/>
      <c r="AZ21" s="671"/>
      <c r="BA21" s="671"/>
      <c r="BB21" s="671"/>
      <c r="BC21" s="671"/>
      <c r="BD21" s="671"/>
      <c r="BE21" s="671"/>
      <c r="BF21" s="671"/>
      <c r="BG21" s="671"/>
      <c r="BH21" s="671"/>
      <c r="BI21" s="671"/>
      <c r="BJ21" s="671"/>
    </row>
    <row r="22" spans="2:63" ht="15" customHeight="1" x14ac:dyDescent="0.3">
      <c r="B22" s="622"/>
      <c r="C22" s="630"/>
      <c r="E22" s="610" t="s">
        <v>565</v>
      </c>
      <c r="G22" s="673">
        <f>+'[11]25-26'!$I$62</f>
        <v>26005953</v>
      </c>
      <c r="H22" s="671">
        <v>2450916</v>
      </c>
      <c r="I22" s="671">
        <v>2340655</v>
      </c>
      <c r="J22" s="671">
        <v>2167163</v>
      </c>
      <c r="K22" s="671">
        <v>0</v>
      </c>
      <c r="L22" s="671">
        <v>0</v>
      </c>
      <c r="M22" s="671">
        <v>0</v>
      </c>
      <c r="N22" s="671">
        <v>0</v>
      </c>
      <c r="O22" s="671">
        <v>0</v>
      </c>
      <c r="P22" s="671">
        <v>0</v>
      </c>
      <c r="Q22" s="671">
        <v>0</v>
      </c>
      <c r="R22" s="671">
        <v>0</v>
      </c>
      <c r="S22" s="671">
        <v>0</v>
      </c>
      <c r="T22" s="671">
        <f t="shared" si="8"/>
        <v>6958734</v>
      </c>
      <c r="U22" s="671">
        <v>24493292</v>
      </c>
      <c r="V22" s="671">
        <v>1973797</v>
      </c>
      <c r="W22" s="671">
        <v>2447428</v>
      </c>
      <c r="X22" s="671">
        <v>2185328</v>
      </c>
      <c r="Y22" s="671">
        <v>1598239</v>
      </c>
      <c r="Z22" s="671">
        <v>1193626</v>
      </c>
      <c r="AA22" s="671">
        <v>1030015</v>
      </c>
      <c r="AB22" s="671">
        <v>1930893</v>
      </c>
      <c r="AC22" s="671">
        <v>2577116</v>
      </c>
      <c r="AD22" s="671">
        <v>2074282</v>
      </c>
      <c r="AE22" s="671">
        <v>2730356</v>
      </c>
      <c r="AF22" s="671">
        <v>2197657</v>
      </c>
      <c r="AG22" s="671">
        <v>2554555</v>
      </c>
      <c r="AH22" s="674">
        <f t="shared" si="7"/>
        <v>6606553</v>
      </c>
      <c r="AI22" s="666"/>
      <c r="AJ22" s="617"/>
      <c r="AK22" s="620"/>
      <c r="AM22" s="634">
        <f>U22-T22</f>
        <v>17534558</v>
      </c>
      <c r="AO22" s="667">
        <f>G22-AW22</f>
        <v>1505684</v>
      </c>
      <c r="AP22" s="664">
        <f>L22-BB22</f>
        <v>-1193626</v>
      </c>
      <c r="AQ22" s="668">
        <f>T22-BJ22</f>
        <v>-2439684</v>
      </c>
      <c r="AS22" s="630"/>
      <c r="AU22" s="610" t="s">
        <v>565</v>
      </c>
      <c r="AW22" s="673">
        <f>'[12]24-25'!$I$63</f>
        <v>24500269</v>
      </c>
      <c r="AX22" s="671">
        <v>1973797</v>
      </c>
      <c r="AY22" s="671">
        <f>'[13]MAY 2024'!$F$66/1000</f>
        <v>2447428</v>
      </c>
      <c r="AZ22" s="671">
        <f>'[14]JUNE 2024'!$F$66/1000</f>
        <v>2185328</v>
      </c>
      <c r="BA22" s="671">
        <f>('[14]JULY 2024'!$F$66+491155000)/1000</f>
        <v>1598239</v>
      </c>
      <c r="BB22" s="671">
        <f>'[14]AUGUST 2024'!$F$66/1000</f>
        <v>1193626</v>
      </c>
      <c r="BC22" s="671">
        <v>0</v>
      </c>
      <c r="BD22" s="671">
        <v>0</v>
      </c>
      <c r="BE22" s="671">
        <v>0</v>
      </c>
      <c r="BF22" s="671">
        <v>0</v>
      </c>
      <c r="BG22" s="671">
        <v>0</v>
      </c>
      <c r="BH22" s="671">
        <v>0</v>
      </c>
      <c r="BI22" s="671">
        <v>0</v>
      </c>
      <c r="BJ22" s="671">
        <f t="shared" si="9"/>
        <v>9398418</v>
      </c>
    </row>
    <row r="23" spans="2:63" ht="15" customHeight="1" x14ac:dyDescent="0.3">
      <c r="B23" s="622"/>
      <c r="C23" s="630"/>
      <c r="E23" s="610" t="s">
        <v>34</v>
      </c>
      <c r="G23" s="673">
        <f>'[11]25-26'!$I$52+'[11]25-26'!$I$53+'[11]25-26'!$I$60+'[11]25-26'!$I$63+'[11]25-26'!$I$64+'[11]25-26'!$I$65</f>
        <v>4543276</v>
      </c>
      <c r="H23" s="671">
        <v>354981</v>
      </c>
      <c r="I23" s="671">
        <v>425246</v>
      </c>
      <c r="J23" s="671">
        <v>351611</v>
      </c>
      <c r="K23" s="671">
        <v>0</v>
      </c>
      <c r="L23" s="671">
        <v>0</v>
      </c>
      <c r="M23" s="671">
        <v>0</v>
      </c>
      <c r="N23" s="671">
        <v>0</v>
      </c>
      <c r="O23" s="671">
        <v>0</v>
      </c>
      <c r="P23" s="671">
        <v>0</v>
      </c>
      <c r="Q23" s="671">
        <v>0</v>
      </c>
      <c r="R23" s="671">
        <v>0</v>
      </c>
      <c r="S23" s="671">
        <v>0</v>
      </c>
      <c r="T23" s="671">
        <f>SUM(H23:S23)</f>
        <v>1131838</v>
      </c>
      <c r="U23" s="671">
        <v>4689888</v>
      </c>
      <c r="V23" s="671">
        <v>395572</v>
      </c>
      <c r="W23" s="671">
        <v>332708</v>
      </c>
      <c r="X23" s="671">
        <v>339461</v>
      </c>
      <c r="Y23" s="671">
        <v>395246</v>
      </c>
      <c r="Z23" s="671">
        <v>338281</v>
      </c>
      <c r="AA23" s="671">
        <v>344326</v>
      </c>
      <c r="AB23" s="671">
        <v>551055</v>
      </c>
      <c r="AC23" s="671">
        <v>357801</v>
      </c>
      <c r="AD23" s="671">
        <v>383379</v>
      </c>
      <c r="AE23" s="671">
        <v>417232</v>
      </c>
      <c r="AF23" s="671">
        <v>420415</v>
      </c>
      <c r="AG23" s="671">
        <v>414412</v>
      </c>
      <c r="AH23" s="674">
        <f t="shared" si="7"/>
        <v>1067741</v>
      </c>
      <c r="AI23" s="666"/>
      <c r="AJ23" s="617"/>
      <c r="AK23" s="620"/>
      <c r="AM23" s="634">
        <f>U23-T23</f>
        <v>3558050</v>
      </c>
      <c r="AO23" s="667">
        <f>G23-AW23</f>
        <v>230139</v>
      </c>
      <c r="AP23" s="664">
        <f>L23-BB23</f>
        <v>-338281</v>
      </c>
      <c r="AQ23" s="668">
        <f>T23-BJ23</f>
        <v>-669430</v>
      </c>
      <c r="AS23" s="630"/>
      <c r="AU23" s="610" t="s">
        <v>34</v>
      </c>
      <c r="AW23" s="673">
        <f>'[12]24-25'!$I$51+'[12]24-25'!$I$52+'[12]24-25'!$I$59+'[12]24-25'!$I$64+'[12]24-25'!$I$65+'[12]24-25'!$I$66</f>
        <v>4313137</v>
      </c>
      <c r="AX23" s="671">
        <f>'[12]24-25'!$N$51+'[12]24-25'!$N$52+'[12]24-25'!$N$58+'[12]24-25'!$N$64+'[12]24-25'!$N$65+'[12]24-25'!$N$66+'[12]24-25'!$N$59</f>
        <v>395572</v>
      </c>
      <c r="AY23" s="671">
        <f>('[13]MAY 2024'!$F$58+'[13]MAY 2024'!$F$59+'[13]MAY 2024'!$F$67+'[13]MAY 2024'!$F$68)/1000</f>
        <v>332708</v>
      </c>
      <c r="AZ23" s="671">
        <f>('[14]JUNE 2024'!$F$58+'[14]JUNE 2024'!$F$59+'[14]JUNE 2024'!$F$67+'[14]JUNE 2024'!$F$68)/1000</f>
        <v>339461</v>
      </c>
      <c r="BA23" s="671">
        <f>('[14]JULY 2024'!$F$58+'[14]JULY 2024'!$F$59+'[14]JULY 2024'!$F$61+'[14]JULY 2024'!$F$67+'[14]JULY 2024'!$F$68+1363000)/1000</f>
        <v>395246</v>
      </c>
      <c r="BB23" s="671">
        <f>('[14]AUGUST 2024'!$F$58+'[14]AUGUST 2024'!$F$59+'[14]AUGUST 2024'!$F$67+'[14]AUGUST 2024'!$F$68)/1000</f>
        <v>338281</v>
      </c>
      <c r="BC23" s="671">
        <v>0</v>
      </c>
      <c r="BD23" s="671">
        <v>0</v>
      </c>
      <c r="BE23" s="671">
        <v>0</v>
      </c>
      <c r="BF23" s="671">
        <v>0</v>
      </c>
      <c r="BG23" s="671">
        <v>0</v>
      </c>
      <c r="BH23" s="671">
        <v>0</v>
      </c>
      <c r="BI23" s="671">
        <v>0</v>
      </c>
      <c r="BJ23" s="671">
        <f>SUM(AX23:BI23)</f>
        <v>1801268</v>
      </c>
    </row>
    <row r="24" spans="2:63" ht="15" customHeight="1" x14ac:dyDescent="0.3">
      <c r="B24" s="622"/>
      <c r="D24" s="679" t="s">
        <v>566</v>
      </c>
      <c r="E24" s="610" t="s">
        <v>567</v>
      </c>
      <c r="G24" s="673">
        <v>0</v>
      </c>
      <c r="H24" s="673">
        <v>0</v>
      </c>
      <c r="I24" s="673">
        <v>0</v>
      </c>
      <c r="J24" s="673">
        <v>0</v>
      </c>
      <c r="K24" s="673">
        <v>0</v>
      </c>
      <c r="L24" s="673">
        <v>0</v>
      </c>
      <c r="M24" s="673">
        <v>0</v>
      </c>
      <c r="N24" s="673">
        <v>0</v>
      </c>
      <c r="O24" s="673">
        <v>0</v>
      </c>
      <c r="P24" s="673">
        <v>0</v>
      </c>
      <c r="Q24" s="673">
        <v>0</v>
      </c>
      <c r="R24" s="673">
        <v>0</v>
      </c>
      <c r="S24" s="673">
        <v>0</v>
      </c>
      <c r="T24" s="673">
        <f>SUM(H24:S24)</f>
        <v>0</v>
      </c>
      <c r="U24" s="673">
        <v>100000000</v>
      </c>
      <c r="V24" s="673">
        <v>0</v>
      </c>
      <c r="W24" s="673">
        <v>0</v>
      </c>
      <c r="X24" s="673">
        <v>0</v>
      </c>
      <c r="Y24" s="673">
        <v>100000000</v>
      </c>
      <c r="Z24" s="673">
        <v>0</v>
      </c>
      <c r="AA24" s="673"/>
      <c r="AB24" s="673">
        <v>0</v>
      </c>
      <c r="AC24" s="673"/>
      <c r="AD24" s="673">
        <v>0</v>
      </c>
      <c r="AE24" s="673">
        <v>0</v>
      </c>
      <c r="AF24" s="673">
        <v>0</v>
      </c>
      <c r="AG24" s="673">
        <v>0</v>
      </c>
      <c r="AH24" s="673">
        <f t="shared" si="7"/>
        <v>0</v>
      </c>
      <c r="AI24" s="666"/>
      <c r="AJ24" s="617"/>
      <c r="AK24" s="620"/>
      <c r="AM24" s="634">
        <f>U24-T24</f>
        <v>100000000</v>
      </c>
      <c r="AO24" s="667">
        <f>G24-AW24</f>
        <v>-100000000</v>
      </c>
      <c r="AP24" s="664">
        <f>L24-BB24</f>
        <v>0</v>
      </c>
      <c r="AQ24" s="668">
        <f>T24-BJ24</f>
        <v>-100000000</v>
      </c>
      <c r="AT24" s="679" t="s">
        <v>566</v>
      </c>
      <c r="AU24" s="610" t="s">
        <v>566</v>
      </c>
      <c r="AW24" s="673">
        <v>100000000</v>
      </c>
      <c r="AX24" s="673"/>
      <c r="AY24" s="673"/>
      <c r="AZ24" s="673"/>
      <c r="BA24" s="673">
        <v>100000000</v>
      </c>
      <c r="BB24" s="673">
        <v>0</v>
      </c>
      <c r="BC24" s="673"/>
      <c r="BD24" s="673"/>
      <c r="BE24" s="673"/>
      <c r="BF24" s="673"/>
      <c r="BG24" s="673"/>
      <c r="BH24" s="673"/>
      <c r="BI24" s="673"/>
      <c r="BJ24" s="673">
        <f>SUM(AX24:BI24)</f>
        <v>100000000</v>
      </c>
    </row>
    <row r="25" spans="2:63" hidden="1" x14ac:dyDescent="0.3">
      <c r="B25" s="622"/>
      <c r="D25" s="616"/>
      <c r="E25" s="680"/>
      <c r="G25" s="673"/>
      <c r="H25" s="673"/>
      <c r="I25" s="673"/>
      <c r="J25" s="673"/>
      <c r="K25" s="673"/>
      <c r="L25" s="673"/>
      <c r="M25" s="673"/>
      <c r="N25" s="673"/>
      <c r="O25" s="673"/>
      <c r="P25" s="673"/>
      <c r="Q25" s="673"/>
      <c r="R25" s="673"/>
      <c r="S25" s="673"/>
      <c r="T25" s="673"/>
      <c r="U25" s="673"/>
      <c r="V25" s="673"/>
      <c r="W25" s="673"/>
      <c r="X25" s="673"/>
      <c r="Y25" s="673"/>
      <c r="Z25" s="673"/>
      <c r="AA25" s="673"/>
      <c r="AB25" s="673"/>
      <c r="AC25" s="673"/>
      <c r="AD25" s="673"/>
      <c r="AE25" s="673"/>
      <c r="AF25" s="673"/>
      <c r="AG25" s="673"/>
      <c r="AH25" s="673">
        <f t="shared" si="7"/>
        <v>0</v>
      </c>
      <c r="AI25" s="666"/>
      <c r="AJ25" s="617"/>
      <c r="AK25" s="620"/>
      <c r="AM25" s="634"/>
      <c r="AO25" s="667"/>
      <c r="AP25" s="664"/>
      <c r="AQ25" s="668"/>
      <c r="AT25" s="616"/>
      <c r="AU25" s="680"/>
      <c r="AW25" s="673"/>
      <c r="AX25" s="673"/>
      <c r="AY25" s="673"/>
      <c r="AZ25" s="673"/>
      <c r="BA25" s="673"/>
      <c r="BB25" s="673"/>
      <c r="BC25" s="673"/>
      <c r="BD25" s="673"/>
      <c r="BE25" s="673"/>
      <c r="BF25" s="673"/>
      <c r="BG25" s="673"/>
      <c r="BH25" s="673"/>
      <c r="BI25" s="673"/>
      <c r="BJ25" s="673"/>
    </row>
    <row r="26" spans="2:63" s="682" customFormat="1" ht="12.75" hidden="1" customHeight="1" x14ac:dyDescent="0.3">
      <c r="B26" s="681"/>
      <c r="D26" s="683"/>
      <c r="E26" s="684"/>
      <c r="F26" s="662"/>
      <c r="G26" s="685"/>
      <c r="H26" s="686"/>
      <c r="I26" s="686"/>
      <c r="J26" s="686"/>
      <c r="K26" s="686"/>
      <c r="L26" s="686"/>
      <c r="M26" s="686"/>
      <c r="N26" s="686"/>
      <c r="O26" s="686"/>
      <c r="P26" s="686"/>
      <c r="Q26" s="686"/>
      <c r="R26" s="686"/>
      <c r="S26" s="686"/>
      <c r="T26" s="686"/>
      <c r="U26" s="685"/>
      <c r="V26" s="686"/>
      <c r="W26" s="686"/>
      <c r="X26" s="686"/>
      <c r="Y26" s="686"/>
      <c r="Z26" s="686"/>
      <c r="AA26" s="686"/>
      <c r="AB26" s="685"/>
      <c r="AC26" s="686"/>
      <c r="AD26" s="686"/>
      <c r="AE26" s="686"/>
      <c r="AF26" s="686"/>
      <c r="AG26" s="686"/>
      <c r="AH26" s="687">
        <f t="shared" si="7"/>
        <v>0</v>
      </c>
      <c r="AI26" s="688"/>
      <c r="AJ26" s="662"/>
      <c r="AK26" s="689"/>
      <c r="AM26" s="634"/>
      <c r="AO26" s="667"/>
      <c r="AP26" s="664"/>
      <c r="AQ26" s="668"/>
      <c r="AT26" s="683"/>
      <c r="AU26" s="684"/>
      <c r="AV26" s="662"/>
      <c r="AW26" s="685"/>
      <c r="AX26" s="686"/>
      <c r="AY26" s="686"/>
      <c r="AZ26" s="686"/>
      <c r="BA26" s="686"/>
      <c r="BB26" s="686"/>
      <c r="BC26" s="686"/>
      <c r="BD26" s="686"/>
      <c r="BE26" s="686"/>
      <c r="BF26" s="686"/>
      <c r="BG26" s="686"/>
      <c r="BH26" s="686"/>
      <c r="BI26" s="686"/>
      <c r="BJ26" s="686"/>
      <c r="BK26" s="610"/>
    </row>
    <row r="27" spans="2:63" hidden="1" x14ac:dyDescent="0.3">
      <c r="B27" s="622"/>
      <c r="E27" s="679"/>
      <c r="G27" s="673">
        <v>0</v>
      </c>
      <c r="H27" s="671"/>
      <c r="I27" s="671"/>
      <c r="J27" s="671"/>
      <c r="K27" s="671"/>
      <c r="L27" s="671"/>
      <c r="M27" s="671"/>
      <c r="N27" s="671">
        <v>0</v>
      </c>
      <c r="O27" s="671">
        <v>0</v>
      </c>
      <c r="P27" s="671">
        <v>0</v>
      </c>
      <c r="Q27" s="671">
        <v>0</v>
      </c>
      <c r="R27" s="671">
        <v>0</v>
      </c>
      <c r="S27" s="671">
        <v>0</v>
      </c>
      <c r="T27" s="671">
        <v>0</v>
      </c>
      <c r="U27" s="673">
        <v>0</v>
      </c>
      <c r="V27" s="671"/>
      <c r="W27" s="671"/>
      <c r="X27" s="671"/>
      <c r="Y27" s="671"/>
      <c r="Z27" s="671"/>
      <c r="AA27" s="671"/>
      <c r="AB27" s="673">
        <v>0</v>
      </c>
      <c r="AC27" s="671">
        <v>0</v>
      </c>
      <c r="AD27" s="671">
        <v>0</v>
      </c>
      <c r="AE27" s="671">
        <v>0</v>
      </c>
      <c r="AF27" s="671">
        <v>0</v>
      </c>
      <c r="AG27" s="671">
        <v>0</v>
      </c>
      <c r="AH27" s="674">
        <f t="shared" si="7"/>
        <v>0</v>
      </c>
      <c r="AI27" s="666"/>
      <c r="AJ27" s="617"/>
      <c r="AK27" s="620"/>
      <c r="AM27" s="611"/>
      <c r="AO27" s="690"/>
      <c r="AP27" s="671"/>
      <c r="AQ27" s="691"/>
      <c r="AU27" s="679"/>
      <c r="AW27" s="673"/>
      <c r="AX27" s="671"/>
      <c r="AY27" s="671"/>
      <c r="AZ27" s="671"/>
      <c r="BA27" s="671"/>
      <c r="BB27" s="671"/>
      <c r="BC27" s="671"/>
      <c r="BD27" s="671"/>
      <c r="BE27" s="671"/>
      <c r="BF27" s="671"/>
      <c r="BG27" s="671"/>
      <c r="BH27" s="671"/>
      <c r="BI27" s="671"/>
      <c r="BJ27" s="671"/>
    </row>
    <row r="28" spans="2:63" x14ac:dyDescent="0.3">
      <c r="B28" s="622"/>
      <c r="D28" s="610" t="str">
        <f>'[11]25-26'!$A$68</f>
        <v>Provisional allocation not assigned to votes</v>
      </c>
      <c r="G28" s="673">
        <f>'[11]25-26'!$I$68</f>
        <v>18711744</v>
      </c>
      <c r="H28" s="671">
        <v>0</v>
      </c>
      <c r="I28" s="671">
        <v>0</v>
      </c>
      <c r="J28" s="671">
        <v>0</v>
      </c>
      <c r="K28" s="671">
        <v>0</v>
      </c>
      <c r="L28" s="671">
        <v>0</v>
      </c>
      <c r="M28" s="671">
        <v>0</v>
      </c>
      <c r="N28" s="671">
        <v>0</v>
      </c>
      <c r="O28" s="671">
        <v>0</v>
      </c>
      <c r="P28" s="671">
        <v>0</v>
      </c>
      <c r="Q28" s="671">
        <v>0</v>
      </c>
      <c r="R28" s="671">
        <v>0</v>
      </c>
      <c r="S28" s="671">
        <v>0</v>
      </c>
      <c r="T28" s="671">
        <f t="shared" ref="T28:T29" si="10">SUM(H28:S28)</f>
        <v>0</v>
      </c>
      <c r="U28" s="673">
        <v>0</v>
      </c>
      <c r="V28" s="671">
        <v>0</v>
      </c>
      <c r="W28" s="671">
        <v>0</v>
      </c>
      <c r="X28" s="671">
        <v>0</v>
      </c>
      <c r="Y28" s="671">
        <v>0</v>
      </c>
      <c r="Z28" s="671">
        <v>0</v>
      </c>
      <c r="AA28" s="671">
        <v>0</v>
      </c>
      <c r="AB28" s="671">
        <v>0</v>
      </c>
      <c r="AC28" s="671">
        <v>0</v>
      </c>
      <c r="AD28" s="671">
        <v>0</v>
      </c>
      <c r="AE28" s="671">
        <v>0</v>
      </c>
      <c r="AF28" s="671">
        <v>0</v>
      </c>
      <c r="AG28" s="671">
        <v>0</v>
      </c>
      <c r="AH28" s="674">
        <f t="shared" si="7"/>
        <v>0</v>
      </c>
      <c r="AI28" s="666"/>
      <c r="AJ28" s="617"/>
      <c r="AM28" s="634"/>
      <c r="AO28" s="667">
        <f>G28-AW28</f>
        <v>18141519</v>
      </c>
      <c r="AP28" s="664">
        <f>L28-BB28</f>
        <v>0</v>
      </c>
      <c r="AQ28" s="668">
        <f>T28-BJ28</f>
        <v>0</v>
      </c>
      <c r="AW28" s="673">
        <f>'[12]24-25'!$I$68</f>
        <v>570225</v>
      </c>
      <c r="AX28" s="671">
        <v>0</v>
      </c>
      <c r="AY28" s="671">
        <v>0</v>
      </c>
      <c r="AZ28" s="671">
        <v>0</v>
      </c>
      <c r="BA28" s="671">
        <v>0</v>
      </c>
      <c r="BB28" s="671">
        <v>0</v>
      </c>
      <c r="BC28" s="671">
        <v>0</v>
      </c>
      <c r="BD28" s="671">
        <v>0</v>
      </c>
      <c r="BE28" s="671">
        <v>0</v>
      </c>
      <c r="BF28" s="671">
        <v>0</v>
      </c>
      <c r="BG28" s="671">
        <v>0</v>
      </c>
      <c r="BH28" s="671">
        <v>0</v>
      </c>
      <c r="BI28" s="671">
        <v>0</v>
      </c>
      <c r="BJ28" s="671">
        <f t="shared" ref="BJ28:BJ29" si="11">SUM(AX28:BI28)</f>
        <v>0</v>
      </c>
      <c r="BK28" s="682"/>
    </row>
    <row r="29" spans="2:63" s="616" customFormat="1" x14ac:dyDescent="0.3">
      <c r="B29" s="675"/>
      <c r="D29" s="610" t="str">
        <f>+'[11]25-26'!$A$70</f>
        <v>Contigency reserve</v>
      </c>
      <c r="E29" s="610"/>
      <c r="F29" s="617"/>
      <c r="G29" s="673">
        <f>+'[11]25-26'!$I$70</f>
        <v>5000000</v>
      </c>
      <c r="H29" s="671">
        <v>0</v>
      </c>
      <c r="I29" s="671">
        <v>0</v>
      </c>
      <c r="J29" s="671">
        <v>0</v>
      </c>
      <c r="K29" s="671">
        <v>0</v>
      </c>
      <c r="L29" s="671">
        <v>0</v>
      </c>
      <c r="M29" s="671">
        <v>0</v>
      </c>
      <c r="N29" s="671">
        <v>0</v>
      </c>
      <c r="O29" s="671">
        <v>0</v>
      </c>
      <c r="P29" s="671">
        <v>0</v>
      </c>
      <c r="Q29" s="671">
        <v>0</v>
      </c>
      <c r="R29" s="671">
        <v>0</v>
      </c>
      <c r="S29" s="671">
        <v>0</v>
      </c>
      <c r="T29" s="671">
        <f t="shared" si="10"/>
        <v>0</v>
      </c>
      <c r="U29" s="673">
        <v>0</v>
      </c>
      <c r="V29" s="671">
        <v>0</v>
      </c>
      <c r="W29" s="671">
        <v>0</v>
      </c>
      <c r="X29" s="671">
        <v>0</v>
      </c>
      <c r="Y29" s="671">
        <v>0</v>
      </c>
      <c r="Z29" s="671">
        <v>0</v>
      </c>
      <c r="AA29" s="671">
        <v>0</v>
      </c>
      <c r="AB29" s="671">
        <v>0</v>
      </c>
      <c r="AC29" s="671">
        <v>0</v>
      </c>
      <c r="AD29" s="671">
        <v>0</v>
      </c>
      <c r="AE29" s="671">
        <v>0</v>
      </c>
      <c r="AF29" s="671">
        <v>0</v>
      </c>
      <c r="AG29" s="671">
        <v>0</v>
      </c>
      <c r="AH29" s="673">
        <f t="shared" si="7"/>
        <v>0</v>
      </c>
      <c r="AI29" s="676"/>
      <c r="AJ29" s="635"/>
      <c r="AM29" s="634"/>
      <c r="AO29" s="667">
        <f>G29-AW29</f>
        <v>0</v>
      </c>
      <c r="AP29" s="664">
        <f>L29-BB29</f>
        <v>0</v>
      </c>
      <c r="AQ29" s="668">
        <f>T29-BJ29</f>
        <v>0</v>
      </c>
      <c r="AT29" s="610"/>
      <c r="AU29" s="610"/>
      <c r="AV29" s="617"/>
      <c r="AW29" s="673">
        <f>'[12]24-25'!$I$70</f>
        <v>5000000</v>
      </c>
      <c r="AX29" s="671">
        <v>0</v>
      </c>
      <c r="AY29" s="671">
        <v>0</v>
      </c>
      <c r="AZ29" s="671">
        <v>0</v>
      </c>
      <c r="BA29" s="671">
        <v>0</v>
      </c>
      <c r="BB29" s="671">
        <v>0</v>
      </c>
      <c r="BC29" s="671">
        <v>0</v>
      </c>
      <c r="BD29" s="671">
        <v>0</v>
      </c>
      <c r="BE29" s="671">
        <v>0</v>
      </c>
      <c r="BF29" s="671">
        <v>0</v>
      </c>
      <c r="BG29" s="671">
        <v>0</v>
      </c>
      <c r="BH29" s="671">
        <v>0</v>
      </c>
      <c r="BI29" s="671">
        <v>0</v>
      </c>
      <c r="BJ29" s="671">
        <f t="shared" si="11"/>
        <v>0</v>
      </c>
      <c r="BK29" s="610"/>
    </row>
    <row r="30" spans="2:63" s="616" customFormat="1" x14ac:dyDescent="0.3">
      <c r="B30" s="675"/>
      <c r="C30" s="633"/>
      <c r="E30" s="634"/>
      <c r="F30" s="635"/>
      <c r="G30" s="692"/>
      <c r="H30" s="693"/>
      <c r="I30" s="693"/>
      <c r="J30" s="693"/>
      <c r="K30" s="693"/>
      <c r="L30" s="693"/>
      <c r="M30" s="693"/>
      <c r="N30" s="693"/>
      <c r="O30" s="693"/>
      <c r="P30" s="693"/>
      <c r="Q30" s="693"/>
      <c r="R30" s="693"/>
      <c r="S30" s="693"/>
      <c r="T30" s="693"/>
      <c r="U30" s="692"/>
      <c r="V30" s="693"/>
      <c r="W30" s="693"/>
      <c r="X30" s="693"/>
      <c r="Y30" s="693"/>
      <c r="Z30" s="693"/>
      <c r="AA30" s="693"/>
      <c r="AB30" s="693"/>
      <c r="AC30" s="693"/>
      <c r="AD30" s="693"/>
      <c r="AE30" s="693"/>
      <c r="AF30" s="693"/>
      <c r="AG30" s="693"/>
      <c r="AH30" s="694"/>
      <c r="AI30" s="676"/>
      <c r="AJ30" s="635"/>
      <c r="AM30" s="634"/>
      <c r="AO30" s="667">
        <f>G30-AW30</f>
        <v>0</v>
      </c>
      <c r="AP30" s="664">
        <f>L30-BB30</f>
        <v>0</v>
      </c>
      <c r="AQ30" s="668">
        <f>T30-BJ30</f>
        <v>0</v>
      </c>
      <c r="AS30" s="633"/>
      <c r="AU30" s="634"/>
      <c r="AV30" s="635"/>
      <c r="AW30" s="692"/>
      <c r="AX30" s="693"/>
      <c r="AY30" s="693"/>
      <c r="AZ30" s="693"/>
      <c r="BA30" s="693"/>
      <c r="BB30" s="693"/>
      <c r="BC30" s="693"/>
      <c r="BD30" s="693"/>
      <c r="BE30" s="693"/>
      <c r="BF30" s="693"/>
      <c r="BG30" s="693"/>
      <c r="BH30" s="693"/>
      <c r="BI30" s="693"/>
      <c r="BJ30" s="693"/>
    </row>
    <row r="31" spans="2:63" s="616" customFormat="1" x14ac:dyDescent="0.3">
      <c r="B31" s="675"/>
      <c r="C31" s="633"/>
      <c r="F31" s="635"/>
      <c r="G31" s="670"/>
      <c r="H31" s="664"/>
      <c r="I31" s="664"/>
      <c r="J31" s="664"/>
      <c r="K31" s="664"/>
      <c r="L31" s="664"/>
      <c r="M31" s="664"/>
      <c r="N31" s="664"/>
      <c r="O31" s="664"/>
      <c r="P31" s="664"/>
      <c r="Q31" s="664"/>
      <c r="R31" s="664"/>
      <c r="S31" s="664"/>
      <c r="T31" s="664"/>
      <c r="U31" s="670"/>
      <c r="V31" s="664"/>
      <c r="W31" s="664"/>
      <c r="X31" s="664"/>
      <c r="Y31" s="664"/>
      <c r="Z31" s="664"/>
      <c r="AA31" s="664"/>
      <c r="AB31" s="664"/>
      <c r="AC31" s="664"/>
      <c r="AD31" s="664"/>
      <c r="AE31" s="664"/>
      <c r="AF31" s="664"/>
      <c r="AG31" s="664"/>
      <c r="AH31" s="665"/>
      <c r="AI31" s="676"/>
      <c r="AJ31" s="635"/>
      <c r="AM31" s="634"/>
      <c r="AO31" s="667">
        <f>G31-AW31</f>
        <v>0</v>
      </c>
      <c r="AP31" s="664">
        <f>L31-BB31</f>
        <v>0</v>
      </c>
      <c r="AQ31" s="668">
        <f>T31-BJ31</f>
        <v>0</v>
      </c>
      <c r="AS31" s="633" t="s">
        <v>38</v>
      </c>
      <c r="AV31" s="635"/>
      <c r="AW31" s="670"/>
      <c r="AX31" s="664"/>
      <c r="AY31" s="664"/>
      <c r="AZ31" s="664"/>
      <c r="BA31" s="664"/>
      <c r="BB31" s="664"/>
      <c r="BC31" s="664"/>
      <c r="BD31" s="664"/>
      <c r="BE31" s="664"/>
      <c r="BF31" s="664"/>
      <c r="BG31" s="664"/>
      <c r="BH31" s="664"/>
      <c r="BI31" s="664"/>
      <c r="BJ31" s="664"/>
    </row>
    <row r="32" spans="2:63" s="616" customFormat="1" x14ac:dyDescent="0.3">
      <c r="B32" s="675"/>
      <c r="C32" s="633" t="s">
        <v>568</v>
      </c>
      <c r="F32" s="635"/>
      <c r="G32" s="695">
        <f>+G10-G13</f>
        <v>-361321053.35415053</v>
      </c>
      <c r="H32" s="670">
        <f t="shared" ref="H32:K32" si="12">+H10-H13</f>
        <v>-79568121.478520036</v>
      </c>
      <c r="I32" s="670">
        <f t="shared" si="12"/>
        <v>-2908188.390440017</v>
      </c>
      <c r="J32" s="670">
        <f t="shared" si="12"/>
        <v>55333077.066171974</v>
      </c>
      <c r="K32" s="670">
        <f t="shared" si="12"/>
        <v>0</v>
      </c>
      <c r="L32" s="664">
        <f>(L10-L13)</f>
        <v>0</v>
      </c>
      <c r="M32" s="664">
        <f t="shared" ref="M32:AG32" si="13">(M10-M13)</f>
        <v>0</v>
      </c>
      <c r="N32" s="664">
        <f t="shared" si="13"/>
        <v>0</v>
      </c>
      <c r="O32" s="664">
        <f>(O10-O13)</f>
        <v>0</v>
      </c>
      <c r="P32" s="664">
        <f t="shared" si="13"/>
        <v>0</v>
      </c>
      <c r="Q32" s="664">
        <f t="shared" si="13"/>
        <v>0</v>
      </c>
      <c r="R32" s="664">
        <f t="shared" si="13"/>
        <v>0</v>
      </c>
      <c r="S32" s="664">
        <f t="shared" si="13"/>
        <v>0</v>
      </c>
      <c r="T32" s="664">
        <f t="shared" si="13"/>
        <v>-27143232.802788079</v>
      </c>
      <c r="U32" s="664">
        <f t="shared" si="13"/>
        <v>-346199370.38627052</v>
      </c>
      <c r="V32" s="664">
        <f t="shared" si="13"/>
        <v>-78952431</v>
      </c>
      <c r="W32" s="664">
        <f>(W10-W13)</f>
        <v>-13532084.61807999</v>
      </c>
      <c r="X32" s="664">
        <f t="shared" si="13"/>
        <v>36528257.697719991</v>
      </c>
      <c r="Y32" s="664">
        <f t="shared" si="13"/>
        <v>-162432586.15825</v>
      </c>
      <c r="Z32" s="664">
        <f t="shared" si="13"/>
        <v>-38015337.76248005</v>
      </c>
      <c r="AA32" s="664">
        <f t="shared" si="13"/>
        <v>-4687685.1950099468</v>
      </c>
      <c r="AB32" s="664">
        <f t="shared" si="13"/>
        <v>-46179487.223969996</v>
      </c>
      <c r="AC32" s="664">
        <f t="shared" si="13"/>
        <v>-4971296.104189992</v>
      </c>
      <c r="AD32" s="664">
        <f t="shared" si="13"/>
        <v>22794469.238910019</v>
      </c>
      <c r="AE32" s="664">
        <f t="shared" si="13"/>
        <v>-70273380.779180005</v>
      </c>
      <c r="AF32" s="664">
        <f t="shared" si="13"/>
        <v>15353151.200067043</v>
      </c>
      <c r="AG32" s="664">
        <f t="shared" si="13"/>
        <v>-1830959.1872600317</v>
      </c>
      <c r="AH32" s="665">
        <f>(AH10-AH13)</f>
        <v>-55956257.920359969</v>
      </c>
      <c r="AI32" s="676"/>
      <c r="AJ32" s="635"/>
      <c r="AM32" s="634">
        <f>U32-T32</f>
        <v>-319056137.58348244</v>
      </c>
      <c r="AO32" s="667">
        <f>G32-AW32</f>
        <v>-40374684.395150423</v>
      </c>
      <c r="AP32" s="664" t="e">
        <f>L32-BB32</f>
        <v>#REF!</v>
      </c>
      <c r="AQ32" s="668" t="e">
        <f>T32-BJ32</f>
        <v>#REF!</v>
      </c>
      <c r="AS32" s="633"/>
      <c r="AV32" s="635"/>
      <c r="AW32" s="670">
        <f>+AW10-AW13</f>
        <v>-320946368.95900011</v>
      </c>
      <c r="AX32" s="670" t="e">
        <f>+AX10-AX13</f>
        <v>#REF!</v>
      </c>
      <c r="AY32" s="670" t="e">
        <f>+AY10-AY13</f>
        <v>#REF!</v>
      </c>
      <c r="AZ32" s="670" t="e">
        <f>+AZ10-AZ13</f>
        <v>#REF!</v>
      </c>
      <c r="BA32" s="670" t="e">
        <f>+BA10-BA13</f>
        <v>#REF!</v>
      </c>
      <c r="BB32" s="664" t="e">
        <f t="shared" ref="BB32:BJ32" si="14">(BB10-BB13)</f>
        <v>#REF!</v>
      </c>
      <c r="BC32" s="664">
        <f t="shared" si="14"/>
        <v>0</v>
      </c>
      <c r="BD32" s="664">
        <f t="shared" si="14"/>
        <v>0</v>
      </c>
      <c r="BE32" s="664">
        <f t="shared" si="14"/>
        <v>0</v>
      </c>
      <c r="BF32" s="664">
        <f t="shared" si="14"/>
        <v>0</v>
      </c>
      <c r="BG32" s="664">
        <f t="shared" si="14"/>
        <v>0</v>
      </c>
      <c r="BH32" s="664">
        <f t="shared" si="14"/>
        <v>0</v>
      </c>
      <c r="BI32" s="664">
        <f t="shared" si="14"/>
        <v>0</v>
      </c>
      <c r="BJ32" s="664" t="e">
        <f t="shared" si="14"/>
        <v>#REF!</v>
      </c>
    </row>
    <row r="33" spans="2:62" s="616" customFormat="1" x14ac:dyDescent="0.3">
      <c r="B33" s="675"/>
      <c r="C33" s="633"/>
      <c r="F33" s="635"/>
      <c r="G33" s="670"/>
      <c r="H33" s="664"/>
      <c r="I33" s="664"/>
      <c r="J33" s="664"/>
      <c r="K33" s="664"/>
      <c r="L33" s="664"/>
      <c r="M33" s="664"/>
      <c r="N33" s="664"/>
      <c r="O33" s="664"/>
      <c r="P33" s="664"/>
      <c r="Q33" s="664"/>
      <c r="R33" s="664"/>
      <c r="S33" s="664"/>
      <c r="T33" s="664"/>
      <c r="U33" s="670"/>
      <c r="V33" s="664"/>
      <c r="W33" s="664"/>
      <c r="X33" s="664"/>
      <c r="Y33" s="664"/>
      <c r="Z33" s="664"/>
      <c r="AA33" s="664"/>
      <c r="AB33" s="664"/>
      <c r="AC33" s="664"/>
      <c r="AD33" s="664"/>
      <c r="AE33" s="664"/>
      <c r="AF33" s="664"/>
      <c r="AG33" s="664"/>
      <c r="AH33" s="665"/>
      <c r="AI33" s="676"/>
      <c r="AJ33" s="635"/>
      <c r="AM33" s="634"/>
      <c r="AO33" s="667">
        <f>G33-AW33</f>
        <v>0</v>
      </c>
      <c r="AP33" s="664">
        <f>L33-BB33</f>
        <v>0</v>
      </c>
      <c r="AQ33" s="668">
        <f>T33-BJ33</f>
        <v>0</v>
      </c>
      <c r="AS33" s="633" t="s">
        <v>511</v>
      </c>
      <c r="AV33" s="635"/>
      <c r="AW33" s="670"/>
      <c r="AX33" s="664"/>
      <c r="AY33" s="664"/>
      <c r="AZ33" s="664"/>
      <c r="BA33" s="664"/>
      <c r="BB33" s="664"/>
      <c r="BC33" s="664"/>
      <c r="BD33" s="664"/>
      <c r="BE33" s="664"/>
      <c r="BF33" s="664"/>
      <c r="BG33" s="664"/>
      <c r="BH33" s="664"/>
      <c r="BI33" s="664"/>
      <c r="BJ33" s="664"/>
    </row>
    <row r="34" spans="2:62" s="616" customFormat="1" x14ac:dyDescent="0.3">
      <c r="B34" s="675"/>
      <c r="C34" s="633" t="s">
        <v>511</v>
      </c>
      <c r="F34" s="635"/>
      <c r="G34" s="670">
        <f>SUM(G35:G36)</f>
        <v>-171705154</v>
      </c>
      <c r="H34" s="664">
        <f t="shared" ref="H34:T34" si="15">SUM(H35:H36)</f>
        <v>-11608887</v>
      </c>
      <c r="I34" s="664">
        <f t="shared" si="15"/>
        <v>-945747</v>
      </c>
      <c r="J34" s="664">
        <f t="shared" si="15"/>
        <v>-413290</v>
      </c>
      <c r="K34" s="664">
        <f t="shared" si="15"/>
        <v>0</v>
      </c>
      <c r="L34" s="664">
        <f t="shared" si="15"/>
        <v>0</v>
      </c>
      <c r="M34" s="664">
        <f t="shared" si="15"/>
        <v>0</v>
      </c>
      <c r="N34" s="664">
        <f t="shared" si="15"/>
        <v>0</v>
      </c>
      <c r="O34" s="664">
        <f t="shared" si="15"/>
        <v>0</v>
      </c>
      <c r="P34" s="664">
        <f t="shared" si="15"/>
        <v>0</v>
      </c>
      <c r="Q34" s="664">
        <f t="shared" si="15"/>
        <v>0</v>
      </c>
      <c r="R34" s="664">
        <f t="shared" si="15"/>
        <v>0</v>
      </c>
      <c r="S34" s="664">
        <f t="shared" si="15"/>
        <v>0</v>
      </c>
      <c r="T34" s="664">
        <f t="shared" si="15"/>
        <v>-12967924</v>
      </c>
      <c r="U34" s="670">
        <f>SUM(U35:U36)</f>
        <v>-98619787</v>
      </c>
      <c r="V34" s="664">
        <f>SUM(V35:V36)</f>
        <v>-10517846</v>
      </c>
      <c r="W34" s="664">
        <f t="shared" ref="W34:AH34" si="16">SUM(W35:W36)</f>
        <v>-1254261</v>
      </c>
      <c r="X34" s="664">
        <f t="shared" si="16"/>
        <v>-810875</v>
      </c>
      <c r="Y34" s="664">
        <f t="shared" si="16"/>
        <v>-9797677</v>
      </c>
      <c r="Z34" s="664">
        <f t="shared" si="16"/>
        <v>-396649</v>
      </c>
      <c r="AA34" s="664">
        <f t="shared" si="16"/>
        <v>-552820</v>
      </c>
      <c r="AB34" s="664">
        <f t="shared" si="16"/>
        <v>-9172586</v>
      </c>
      <c r="AC34" s="664">
        <f t="shared" si="16"/>
        <v>-748772</v>
      </c>
      <c r="AD34" s="664">
        <f t="shared" si="16"/>
        <v>-280537</v>
      </c>
      <c r="AE34" s="664">
        <f t="shared" si="16"/>
        <v>-63920651</v>
      </c>
      <c r="AF34" s="664">
        <f t="shared" si="16"/>
        <v>-346836</v>
      </c>
      <c r="AG34" s="664">
        <f t="shared" si="16"/>
        <v>-820277</v>
      </c>
      <c r="AH34" s="665">
        <f t="shared" si="16"/>
        <v>-12582982</v>
      </c>
      <c r="AI34" s="676"/>
      <c r="AJ34" s="635"/>
      <c r="AM34" s="634"/>
      <c r="AO34" s="667">
        <f>G34-AW34</f>
        <v>862846</v>
      </c>
      <c r="AP34" s="664">
        <f>L34-BB34</f>
        <v>396649</v>
      </c>
      <c r="AQ34" s="668">
        <f>T34-BJ34</f>
        <v>9809384</v>
      </c>
      <c r="AS34" s="633"/>
      <c r="AT34" s="616" t="s">
        <v>569</v>
      </c>
      <c r="AV34" s="635"/>
      <c r="AW34" s="670">
        <f>SUM(AW35:AW36)</f>
        <v>-172568000</v>
      </c>
      <c r="AX34" s="664">
        <f t="shared" ref="AX34:BJ34" si="17">SUM(AX35:AX36)</f>
        <v>-10517846</v>
      </c>
      <c r="AY34" s="664">
        <f t="shared" si="17"/>
        <v>-1254261</v>
      </c>
      <c r="AZ34" s="664">
        <f t="shared" si="17"/>
        <v>-810875</v>
      </c>
      <c r="BA34" s="664">
        <f t="shared" si="17"/>
        <v>-9797677</v>
      </c>
      <c r="BB34" s="664">
        <f t="shared" si="17"/>
        <v>-396649</v>
      </c>
      <c r="BC34" s="664">
        <f t="shared" si="17"/>
        <v>0</v>
      </c>
      <c r="BD34" s="664">
        <f t="shared" si="17"/>
        <v>0</v>
      </c>
      <c r="BE34" s="664">
        <f t="shared" si="17"/>
        <v>0</v>
      </c>
      <c r="BF34" s="664">
        <f t="shared" si="17"/>
        <v>0</v>
      </c>
      <c r="BG34" s="664">
        <f t="shared" si="17"/>
        <v>0</v>
      </c>
      <c r="BH34" s="664">
        <f t="shared" si="17"/>
        <v>0</v>
      </c>
      <c r="BI34" s="664">
        <f t="shared" si="17"/>
        <v>0</v>
      </c>
      <c r="BJ34" s="664">
        <f t="shared" si="17"/>
        <v>-22777308</v>
      </c>
    </row>
    <row r="35" spans="2:62" s="616" customFormat="1" x14ac:dyDescent="0.3">
      <c r="B35" s="675"/>
      <c r="C35" s="633"/>
      <c r="D35" s="696" t="s">
        <v>569</v>
      </c>
      <c r="E35" s="610"/>
      <c r="F35" s="635"/>
      <c r="G35" s="673">
        <f>[15]Summary!$H$70</f>
        <v>-111356585</v>
      </c>
      <c r="H35" s="671">
        <f>[15]Summary!$M$70</f>
        <v>-1891839</v>
      </c>
      <c r="I35" s="671">
        <f>[16]Summary!$R$70</f>
        <v>-945747</v>
      </c>
      <c r="J35" s="671">
        <f>[17]Summary!$W$70</f>
        <v>-413290</v>
      </c>
      <c r="K35" s="671">
        <v>0</v>
      </c>
      <c r="L35" s="671">
        <v>0</v>
      </c>
      <c r="M35" s="671">
        <v>0</v>
      </c>
      <c r="N35" s="671">
        <v>0</v>
      </c>
      <c r="O35" s="671">
        <v>0</v>
      </c>
      <c r="P35" s="671">
        <v>0</v>
      </c>
      <c r="Q35" s="671">
        <v>0</v>
      </c>
      <c r="R35" s="671">
        <v>0</v>
      </c>
      <c r="S35" s="671">
        <v>0</v>
      </c>
      <c r="T35" s="671">
        <f>SUM(H35:S35)</f>
        <v>-3250876</v>
      </c>
      <c r="U35" s="673">
        <f>[15]Summary!$BZ$70</f>
        <v>-61000694</v>
      </c>
      <c r="V35" s="671">
        <f>[15]Summary!$CE$70</f>
        <v>-874758</v>
      </c>
      <c r="W35" s="671">
        <f>[16]Summary!$CJ$70</f>
        <v>-1254261</v>
      </c>
      <c r="X35" s="671">
        <f>[1]Summary!$CO$70</f>
        <v>-810875</v>
      </c>
      <c r="Y35" s="671">
        <v>-441159</v>
      </c>
      <c r="Z35" s="671">
        <v>-396649</v>
      </c>
      <c r="AA35" s="671">
        <v>-474205</v>
      </c>
      <c r="AB35" s="671">
        <v>-197318</v>
      </c>
      <c r="AC35" s="671">
        <v>-748772</v>
      </c>
      <c r="AD35" s="671">
        <v>-280537</v>
      </c>
      <c r="AE35" s="671">
        <v>-54789195</v>
      </c>
      <c r="AF35" s="671">
        <v>-346836</v>
      </c>
      <c r="AG35" s="671">
        <v>-386129</v>
      </c>
      <c r="AH35" s="674">
        <f>SUM(V35:X35)</f>
        <v>-2939894</v>
      </c>
      <c r="AI35" s="676"/>
      <c r="AJ35" s="635"/>
      <c r="AM35" s="634"/>
      <c r="AO35" s="667">
        <f>G35-AW35</f>
        <v>20730415</v>
      </c>
      <c r="AP35" s="664">
        <f>L35-BB35</f>
        <v>396649</v>
      </c>
      <c r="AQ35" s="668">
        <f>T35-BJ35</f>
        <v>526826</v>
      </c>
      <c r="AS35" s="633"/>
      <c r="AT35" s="696" t="s">
        <v>570</v>
      </c>
      <c r="AU35" s="610"/>
      <c r="AV35" s="635"/>
      <c r="AW35" s="673">
        <f>[18]Summary!$H$70</f>
        <v>-132087000</v>
      </c>
      <c r="AX35" s="671">
        <f>[18]Summary!$M$70</f>
        <v>-874758</v>
      </c>
      <c r="AY35" s="671">
        <f>[19]Summary!$R$70</f>
        <v>-1254261</v>
      </c>
      <c r="AZ35" s="671">
        <f>[20]Summary!$W$70</f>
        <v>-810875</v>
      </c>
      <c r="BA35" s="671">
        <f>[21]Summary!$AB$70</f>
        <v>-441159</v>
      </c>
      <c r="BB35" s="671">
        <f>[22]Summary!$AG$70</f>
        <v>-396649</v>
      </c>
      <c r="BC35" s="671">
        <v>0</v>
      </c>
      <c r="BD35" s="671">
        <v>0</v>
      </c>
      <c r="BE35" s="671">
        <v>0</v>
      </c>
      <c r="BF35" s="671">
        <v>0</v>
      </c>
      <c r="BG35" s="671">
        <v>0</v>
      </c>
      <c r="BH35" s="671">
        <v>0</v>
      </c>
      <c r="BI35" s="671">
        <v>0</v>
      </c>
      <c r="BJ35" s="671">
        <f>SUM(AX35:BI35)</f>
        <v>-3777702</v>
      </c>
    </row>
    <row r="36" spans="2:62" s="616" customFormat="1" x14ac:dyDescent="0.3">
      <c r="B36" s="675"/>
      <c r="C36" s="633"/>
      <c r="D36" s="696" t="s">
        <v>570</v>
      </c>
      <c r="E36" s="683"/>
      <c r="F36" s="635"/>
      <c r="G36" s="673">
        <f>[15]Summary!$H$71</f>
        <v>-60348569</v>
      </c>
      <c r="H36" s="671">
        <f>[15]Summary!$M$71</f>
        <v>-9717048</v>
      </c>
      <c r="I36" s="671">
        <f>[16]Summary!$R$71</f>
        <v>0</v>
      </c>
      <c r="J36" s="671">
        <f>[17]Summary!$W$71</f>
        <v>0</v>
      </c>
      <c r="K36" s="671">
        <v>0</v>
      </c>
      <c r="L36" s="671">
        <v>0</v>
      </c>
      <c r="M36" s="671">
        <v>0</v>
      </c>
      <c r="N36" s="671">
        <v>0</v>
      </c>
      <c r="O36" s="671">
        <v>0</v>
      </c>
      <c r="P36" s="671">
        <v>0</v>
      </c>
      <c r="Q36" s="671">
        <v>0</v>
      </c>
      <c r="R36" s="671">
        <v>0</v>
      </c>
      <c r="S36" s="671">
        <v>0</v>
      </c>
      <c r="T36" s="671">
        <f>SUM(H36:S36)</f>
        <v>-9717048</v>
      </c>
      <c r="U36" s="673">
        <f>[15]Summary!$BZ$71</f>
        <v>-37619093</v>
      </c>
      <c r="V36" s="671">
        <f>[15]Summary!$CE$71</f>
        <v>-9643088</v>
      </c>
      <c r="W36" s="671">
        <f>[16]Summary!$CJ$71</f>
        <v>0</v>
      </c>
      <c r="X36" s="671">
        <f>[1]Summary!$CO$71</f>
        <v>0</v>
      </c>
      <c r="Y36" s="671">
        <v>-9356518</v>
      </c>
      <c r="Z36" s="671">
        <v>0</v>
      </c>
      <c r="AA36" s="671">
        <v>-78615</v>
      </c>
      <c r="AB36" s="671">
        <v>-8975268</v>
      </c>
      <c r="AC36" s="671">
        <v>0</v>
      </c>
      <c r="AD36" s="671">
        <v>0</v>
      </c>
      <c r="AE36" s="671">
        <v>-9131456</v>
      </c>
      <c r="AF36" s="671">
        <v>0</v>
      </c>
      <c r="AG36" s="671">
        <v>-434148</v>
      </c>
      <c r="AH36" s="674">
        <f t="shared" ref="AH36" si="18">SUM(V36:X36)</f>
        <v>-9643088</v>
      </c>
      <c r="AI36" s="676"/>
      <c r="AJ36" s="635"/>
      <c r="AM36" s="634"/>
      <c r="AO36" s="667">
        <f>G36-AW36</f>
        <v>-19867569</v>
      </c>
      <c r="AP36" s="664">
        <f>L36-BB36</f>
        <v>0</v>
      </c>
      <c r="AQ36" s="668">
        <f>T36-BJ36</f>
        <v>9282558</v>
      </c>
      <c r="AS36" s="633"/>
      <c r="AT36" s="696"/>
      <c r="AU36" s="683"/>
      <c r="AV36" s="635"/>
      <c r="AW36" s="673">
        <f>[18]Summary!$H$71</f>
        <v>-40481000</v>
      </c>
      <c r="AX36" s="671">
        <f>[18]Summary!$M$71</f>
        <v>-9643088</v>
      </c>
      <c r="AY36" s="671">
        <f>[19]Summary!$R$71</f>
        <v>0</v>
      </c>
      <c r="AZ36" s="671">
        <f>[20]Summary!$W$71</f>
        <v>0</v>
      </c>
      <c r="BA36" s="671">
        <f>[21]Summary!$AB$71</f>
        <v>-9356518</v>
      </c>
      <c r="BB36" s="671">
        <f>[22]Summary!$AG$71</f>
        <v>0</v>
      </c>
      <c r="BC36" s="671">
        <v>0</v>
      </c>
      <c r="BD36" s="671">
        <v>0</v>
      </c>
      <c r="BE36" s="671">
        <v>0</v>
      </c>
      <c r="BF36" s="671">
        <v>0</v>
      </c>
      <c r="BG36" s="671">
        <v>0</v>
      </c>
      <c r="BH36" s="671">
        <v>0</v>
      </c>
      <c r="BI36" s="671">
        <v>0</v>
      </c>
      <c r="BJ36" s="671">
        <f>SUM(AX36:BI36)</f>
        <v>-18999606</v>
      </c>
    </row>
    <row r="37" spans="2:62" s="616" customFormat="1" x14ac:dyDescent="0.3">
      <c r="B37" s="675"/>
      <c r="C37" s="633"/>
      <c r="E37" s="684"/>
      <c r="F37" s="635"/>
      <c r="G37" s="670"/>
      <c r="H37" s="664"/>
      <c r="I37" s="664"/>
      <c r="J37" s="664"/>
      <c r="K37" s="664"/>
      <c r="L37" s="664"/>
      <c r="M37" s="664"/>
      <c r="N37" s="664"/>
      <c r="O37" s="664"/>
      <c r="P37" s="664"/>
      <c r="Q37" s="664"/>
      <c r="R37" s="664"/>
      <c r="S37" s="664"/>
      <c r="T37" s="664"/>
      <c r="U37" s="670"/>
      <c r="V37" s="664"/>
      <c r="W37" s="664"/>
      <c r="X37" s="664"/>
      <c r="Y37" s="664"/>
      <c r="Z37" s="664"/>
      <c r="AA37" s="664"/>
      <c r="AB37" s="664"/>
      <c r="AC37" s="664"/>
      <c r="AD37" s="664"/>
      <c r="AE37" s="664"/>
      <c r="AF37" s="664"/>
      <c r="AG37" s="664"/>
      <c r="AH37" s="665"/>
      <c r="AI37" s="676"/>
      <c r="AJ37" s="635"/>
      <c r="AM37" s="634"/>
      <c r="AO37" s="667">
        <f>G37-AW37</f>
        <v>0</v>
      </c>
      <c r="AP37" s="664">
        <f>L37-BB37</f>
        <v>0</v>
      </c>
      <c r="AQ37" s="668">
        <f>T37-BJ37</f>
        <v>0</v>
      </c>
      <c r="AS37" s="633" t="s">
        <v>571</v>
      </c>
      <c r="AU37" s="684"/>
      <c r="AV37" s="635"/>
      <c r="AW37" s="670"/>
      <c r="AX37" s="664"/>
      <c r="AY37" s="664"/>
      <c r="AZ37" s="664"/>
      <c r="BA37" s="664"/>
      <c r="BB37" s="664"/>
      <c r="BC37" s="664"/>
      <c r="BD37" s="664"/>
      <c r="BE37" s="664"/>
      <c r="BF37" s="664"/>
      <c r="BG37" s="664"/>
      <c r="BH37" s="664"/>
      <c r="BI37" s="664"/>
      <c r="BJ37" s="664"/>
    </row>
    <row r="38" spans="2:62" s="616" customFormat="1" x14ac:dyDescent="0.3">
      <c r="B38" s="675"/>
      <c r="C38" s="633" t="s">
        <v>571</v>
      </c>
      <c r="E38" s="684"/>
      <c r="F38" s="662" t="s">
        <v>135</v>
      </c>
      <c r="G38" s="670">
        <v>-80223000</v>
      </c>
      <c r="H38" s="664">
        <f>'[3]2025-26'!$E$149</f>
        <v>0</v>
      </c>
      <c r="I38" s="664">
        <v>0</v>
      </c>
      <c r="J38" s="664">
        <v>0</v>
      </c>
      <c r="K38" s="664">
        <v>0</v>
      </c>
      <c r="L38" s="664">
        <v>0</v>
      </c>
      <c r="M38" s="664">
        <v>0</v>
      </c>
      <c r="N38" s="664">
        <v>0</v>
      </c>
      <c r="O38" s="664">
        <v>0</v>
      </c>
      <c r="P38" s="664">
        <v>0</v>
      </c>
      <c r="Q38" s="664">
        <v>0</v>
      </c>
      <c r="R38" s="664">
        <v>0</v>
      </c>
      <c r="S38" s="664">
        <v>0</v>
      </c>
      <c r="T38" s="664">
        <f>SUM(H38:S38)</f>
        <v>0</v>
      </c>
      <c r="U38" s="670">
        <v>-64000000</v>
      </c>
      <c r="V38" s="664">
        <v>0</v>
      </c>
      <c r="W38" s="664">
        <v>0</v>
      </c>
      <c r="X38" s="664">
        <v>-8000000</v>
      </c>
      <c r="Y38" s="664">
        <v>0</v>
      </c>
      <c r="Z38" s="664">
        <v>0</v>
      </c>
      <c r="AA38" s="664">
        <v>0</v>
      </c>
      <c r="AB38" s="664">
        <v>0</v>
      </c>
      <c r="AC38" s="664">
        <v>0</v>
      </c>
      <c r="AD38" s="664">
        <v>0</v>
      </c>
      <c r="AE38" s="664">
        <v>0</v>
      </c>
      <c r="AF38" s="664">
        <v>-16000000</v>
      </c>
      <c r="AG38" s="664">
        <v>-40000000</v>
      </c>
      <c r="AH38" s="665">
        <f>SUM(V38:X38)</f>
        <v>-8000000</v>
      </c>
      <c r="AI38" s="676"/>
      <c r="AJ38" s="635"/>
      <c r="AM38" s="634"/>
      <c r="AO38" s="667">
        <f>G38-AW38</f>
        <v>-16069000</v>
      </c>
      <c r="AP38" s="664">
        <f>L38-BB38</f>
        <v>0</v>
      </c>
      <c r="AQ38" s="668">
        <f>T38-BJ38</f>
        <v>8000000</v>
      </c>
      <c r="AS38" s="633"/>
      <c r="AU38" s="684"/>
      <c r="AV38" s="662"/>
      <c r="AW38" s="670">
        <v>-64154000</v>
      </c>
      <c r="AX38" s="664">
        <v>0</v>
      </c>
      <c r="AY38" s="664">
        <v>0</v>
      </c>
      <c r="AZ38" s="664">
        <v>-8000000</v>
      </c>
      <c r="BA38" s="664">
        <f>'[9]2024-25'!$Q$148</f>
        <v>0</v>
      </c>
      <c r="BB38" s="664">
        <f>'[9]2024-25'!$U$148</f>
        <v>0</v>
      </c>
      <c r="BC38" s="664">
        <v>0</v>
      </c>
      <c r="BD38" s="664">
        <v>0</v>
      </c>
      <c r="BE38" s="664">
        <v>0</v>
      </c>
      <c r="BF38" s="664">
        <v>0</v>
      </c>
      <c r="BG38" s="664">
        <v>0</v>
      </c>
      <c r="BH38" s="664">
        <v>0</v>
      </c>
      <c r="BI38" s="664">
        <v>0</v>
      </c>
      <c r="BJ38" s="664">
        <f>SUM(AX38:BI38)</f>
        <v>-8000000</v>
      </c>
    </row>
    <row r="39" spans="2:62" s="616" customFormat="1" x14ac:dyDescent="0.3">
      <c r="B39" s="675"/>
      <c r="C39" s="633"/>
      <c r="E39" s="684"/>
      <c r="F39" s="662"/>
      <c r="G39" s="670"/>
      <c r="H39" s="664"/>
      <c r="I39" s="664"/>
      <c r="J39" s="664"/>
      <c r="K39" s="664"/>
      <c r="L39" s="664"/>
      <c r="M39" s="664"/>
      <c r="N39" s="664"/>
      <c r="O39" s="664"/>
      <c r="P39" s="664"/>
      <c r="Q39" s="664"/>
      <c r="R39" s="664"/>
      <c r="S39" s="664"/>
      <c r="T39" s="664"/>
      <c r="U39" s="670"/>
      <c r="V39" s="664"/>
      <c r="W39" s="664"/>
      <c r="X39" s="664"/>
      <c r="Y39" s="664"/>
      <c r="Z39" s="664"/>
      <c r="AA39" s="664"/>
      <c r="AB39" s="664"/>
      <c r="AC39" s="664"/>
      <c r="AD39" s="664"/>
      <c r="AE39" s="664"/>
      <c r="AF39" s="664"/>
      <c r="AG39" s="664"/>
      <c r="AH39" s="665"/>
      <c r="AI39" s="676"/>
      <c r="AJ39" s="635"/>
      <c r="AM39" s="634"/>
      <c r="AO39" s="667">
        <f>G39-AW39</f>
        <v>0</v>
      </c>
      <c r="AP39" s="664">
        <f>L39-BB39</f>
        <v>0</v>
      </c>
      <c r="AQ39" s="668">
        <f>T39-BJ39</f>
        <v>0</v>
      </c>
      <c r="AS39" s="633" t="s">
        <v>572</v>
      </c>
      <c r="AU39" s="684"/>
      <c r="AV39" s="662" t="s">
        <v>138</v>
      </c>
      <c r="AW39" s="670"/>
      <c r="AX39" s="664"/>
      <c r="AY39" s="664"/>
      <c r="AZ39" s="664"/>
      <c r="BA39" s="664"/>
      <c r="BB39" s="664"/>
      <c r="BC39" s="664"/>
      <c r="BD39" s="664"/>
      <c r="BE39" s="664"/>
      <c r="BF39" s="664"/>
      <c r="BG39" s="664"/>
      <c r="BH39" s="664"/>
      <c r="BI39" s="664"/>
      <c r="BJ39" s="664"/>
    </row>
    <row r="40" spans="2:62" s="616" customFormat="1" x14ac:dyDescent="0.3">
      <c r="B40" s="675"/>
      <c r="C40" s="633" t="s">
        <v>573</v>
      </c>
      <c r="E40" s="684"/>
      <c r="F40" s="662" t="s">
        <v>138</v>
      </c>
      <c r="G40" s="670">
        <v>25000000</v>
      </c>
      <c r="H40" s="664">
        <f>'[3]2025-26'!$E$151</f>
        <v>0</v>
      </c>
      <c r="I40" s="664">
        <v>0</v>
      </c>
      <c r="J40" s="664">
        <v>0</v>
      </c>
      <c r="K40" s="664">
        <v>0</v>
      </c>
      <c r="L40" s="664">
        <v>0</v>
      </c>
      <c r="M40" s="664">
        <v>0</v>
      </c>
      <c r="N40" s="664">
        <v>0</v>
      </c>
      <c r="O40" s="664">
        <v>0</v>
      </c>
      <c r="P40" s="664">
        <v>0</v>
      </c>
      <c r="Q40" s="664">
        <v>0</v>
      </c>
      <c r="R40" s="664">
        <v>0</v>
      </c>
      <c r="S40" s="664">
        <v>0</v>
      </c>
      <c r="T40" s="664">
        <f>SUM(H40:S40)</f>
        <v>0</v>
      </c>
      <c r="U40" s="670">
        <v>100000000</v>
      </c>
      <c r="V40" s="664">
        <v>0</v>
      </c>
      <c r="W40" s="664">
        <v>0</v>
      </c>
      <c r="X40" s="664">
        <v>0</v>
      </c>
      <c r="Y40" s="664">
        <v>80000000</v>
      </c>
      <c r="Z40" s="664">
        <v>20000000</v>
      </c>
      <c r="AA40" s="664">
        <v>0</v>
      </c>
      <c r="AB40" s="664">
        <v>0</v>
      </c>
      <c r="AC40" s="664">
        <v>0</v>
      </c>
      <c r="AD40" s="664">
        <v>0</v>
      </c>
      <c r="AE40" s="664">
        <v>0</v>
      </c>
      <c r="AF40" s="664">
        <v>0</v>
      </c>
      <c r="AG40" s="664">
        <v>0</v>
      </c>
      <c r="AH40" s="665">
        <f>SUM(V40:X40)</f>
        <v>0</v>
      </c>
      <c r="AI40" s="676"/>
      <c r="AJ40" s="635"/>
      <c r="AM40" s="634"/>
      <c r="AO40" s="667">
        <f>G40-AW40</f>
        <v>-75000000</v>
      </c>
      <c r="AP40" s="664">
        <f>L40-BB40</f>
        <v>-20000000</v>
      </c>
      <c r="AQ40" s="668">
        <f>T40-BJ40</f>
        <v>-100000000</v>
      </c>
      <c r="AS40" s="633"/>
      <c r="AU40" s="684"/>
      <c r="AV40" s="662"/>
      <c r="AW40" s="670">
        <v>100000000</v>
      </c>
      <c r="AX40" s="664">
        <v>0</v>
      </c>
      <c r="AY40" s="664">
        <v>0</v>
      </c>
      <c r="AZ40" s="664">
        <v>0</v>
      </c>
      <c r="BA40" s="664">
        <f>'[9]2024-25'!$Q$150</f>
        <v>80000000</v>
      </c>
      <c r="BB40" s="664">
        <f>'[9]2024-25'!$U$150</f>
        <v>20000000</v>
      </c>
      <c r="BC40" s="664">
        <v>0</v>
      </c>
      <c r="BD40" s="664">
        <v>0</v>
      </c>
      <c r="BE40" s="664">
        <v>0</v>
      </c>
      <c r="BF40" s="664">
        <v>0</v>
      </c>
      <c r="BG40" s="664">
        <v>0</v>
      </c>
      <c r="BH40" s="664">
        <v>0</v>
      </c>
      <c r="BI40" s="664">
        <v>0</v>
      </c>
      <c r="BJ40" s="664">
        <f>SUM(AX40:BI40)</f>
        <v>100000000</v>
      </c>
    </row>
    <row r="41" spans="2:62" s="616" customFormat="1" x14ac:dyDescent="0.3">
      <c r="B41" s="675"/>
      <c r="C41" s="633"/>
      <c r="E41" s="684"/>
      <c r="F41" s="635"/>
      <c r="G41" s="692"/>
      <c r="H41" s="693"/>
      <c r="I41" s="693"/>
      <c r="J41" s="693"/>
      <c r="K41" s="693"/>
      <c r="L41" s="693"/>
      <c r="M41" s="693"/>
      <c r="N41" s="693"/>
      <c r="O41" s="693"/>
      <c r="P41" s="693"/>
      <c r="Q41" s="693"/>
      <c r="R41" s="693"/>
      <c r="S41" s="693"/>
      <c r="T41" s="693"/>
      <c r="U41" s="692"/>
      <c r="V41" s="693"/>
      <c r="W41" s="693"/>
      <c r="X41" s="693"/>
      <c r="Y41" s="693"/>
      <c r="Z41" s="693"/>
      <c r="AA41" s="693"/>
      <c r="AB41" s="693"/>
      <c r="AC41" s="693"/>
      <c r="AD41" s="693"/>
      <c r="AE41" s="693"/>
      <c r="AF41" s="693"/>
      <c r="AG41" s="693"/>
      <c r="AH41" s="694"/>
      <c r="AI41" s="676"/>
      <c r="AJ41" s="635"/>
      <c r="AM41" s="634"/>
      <c r="AO41" s="667">
        <f>G41-AW41</f>
        <v>0</v>
      </c>
      <c r="AP41" s="664">
        <f>L41-BB41</f>
        <v>0</v>
      </c>
      <c r="AQ41" s="668">
        <f>T41-BJ41</f>
        <v>0</v>
      </c>
      <c r="AS41" s="633" t="s">
        <v>42</v>
      </c>
      <c r="AU41" s="684"/>
      <c r="AV41" s="635"/>
      <c r="AW41" s="692"/>
      <c r="AX41" s="693"/>
      <c r="AY41" s="693"/>
      <c r="AZ41" s="693"/>
      <c r="BA41" s="693"/>
      <c r="BB41" s="693"/>
      <c r="BC41" s="693"/>
      <c r="BD41" s="693"/>
      <c r="BE41" s="693"/>
      <c r="BF41" s="693"/>
      <c r="BG41" s="693"/>
      <c r="BH41" s="693"/>
      <c r="BI41" s="693"/>
      <c r="BJ41" s="693"/>
    </row>
    <row r="42" spans="2:62" s="616" customFormat="1" x14ac:dyDescent="0.3">
      <c r="B42" s="675"/>
      <c r="C42" s="633" t="s">
        <v>574</v>
      </c>
      <c r="E42" s="684"/>
      <c r="F42" s="635"/>
      <c r="G42" s="670">
        <f>G32+G34+G38+G40</f>
        <v>-588249207.35415053</v>
      </c>
      <c r="H42" s="670">
        <f t="shared" ref="H42:S42" si="19">H32+H34+H38+H40</f>
        <v>-91177008.478520036</v>
      </c>
      <c r="I42" s="670">
        <f t="shared" si="19"/>
        <v>-3853935.390440017</v>
      </c>
      <c r="J42" s="670">
        <f t="shared" si="19"/>
        <v>54919787.066171974</v>
      </c>
      <c r="K42" s="670">
        <f>K32+K34+K38+K40</f>
        <v>0</v>
      </c>
      <c r="L42" s="670">
        <f t="shared" si="19"/>
        <v>0</v>
      </c>
      <c r="M42" s="670">
        <f t="shared" si="19"/>
        <v>0</v>
      </c>
      <c r="N42" s="670">
        <f>N32+N34+N38+N40</f>
        <v>0</v>
      </c>
      <c r="O42" s="670">
        <f t="shared" si="19"/>
        <v>0</v>
      </c>
      <c r="P42" s="670">
        <f t="shared" si="19"/>
        <v>0</v>
      </c>
      <c r="Q42" s="670">
        <f t="shared" si="19"/>
        <v>0</v>
      </c>
      <c r="R42" s="670">
        <f>R32+R34+R38+R40</f>
        <v>0</v>
      </c>
      <c r="S42" s="670">
        <f t="shared" si="19"/>
        <v>0</v>
      </c>
      <c r="T42" s="670">
        <f>T32+T34+T38+T40</f>
        <v>-40111156.802788079</v>
      </c>
      <c r="U42" s="670">
        <f>U32+U34+U38+U40</f>
        <v>-408819157.38627052</v>
      </c>
      <c r="V42" s="664">
        <f>V32+V34+V38+V40</f>
        <v>-89470277</v>
      </c>
      <c r="W42" s="664">
        <f t="shared" ref="W42:AG42" si="20">W32+W34+W38+W40</f>
        <v>-14786345.61807999</v>
      </c>
      <c r="X42" s="664">
        <f t="shared" si="20"/>
        <v>27717382.697719991</v>
      </c>
      <c r="Y42" s="664">
        <f t="shared" si="20"/>
        <v>-92230263.158250004</v>
      </c>
      <c r="Z42" s="664">
        <f t="shared" si="20"/>
        <v>-18411986.76248005</v>
      </c>
      <c r="AA42" s="664">
        <f t="shared" si="20"/>
        <v>-5240505.1950099468</v>
      </c>
      <c r="AB42" s="664">
        <f t="shared" si="20"/>
        <v>-55352073.223969996</v>
      </c>
      <c r="AC42" s="664">
        <f t="shared" si="20"/>
        <v>-5720068.104189992</v>
      </c>
      <c r="AD42" s="664">
        <f t="shared" si="20"/>
        <v>22513932.238910019</v>
      </c>
      <c r="AE42" s="664">
        <f t="shared" si="20"/>
        <v>-134194031.77918001</v>
      </c>
      <c r="AF42" s="664">
        <f t="shared" si="20"/>
        <v>-993684.7999329567</v>
      </c>
      <c r="AG42" s="664">
        <f t="shared" si="20"/>
        <v>-42651236.187260032</v>
      </c>
      <c r="AH42" s="665">
        <f>AH32+AH34+AH38+AH40</f>
        <v>-76539239.920359969</v>
      </c>
      <c r="AI42" s="676"/>
      <c r="AJ42" s="635"/>
      <c r="AM42" s="634"/>
      <c r="AO42" s="667">
        <f>G42-AW42</f>
        <v>-130580838.39515042</v>
      </c>
      <c r="AP42" s="664" t="e">
        <f>L42-BB42</f>
        <v>#REF!</v>
      </c>
      <c r="AQ42" s="668" t="e">
        <f>T42-BJ42</f>
        <v>#REF!</v>
      </c>
      <c r="AS42" s="633"/>
      <c r="AU42" s="684"/>
      <c r="AV42" s="635"/>
      <c r="AW42" s="670">
        <f>AW32+AW34+AW38+AW40</f>
        <v>-457668368.95900011</v>
      </c>
      <c r="AX42" s="670" t="e">
        <f t="shared" ref="AX42:BJ42" si="21">AX32+AX34+AX38+AX40</f>
        <v>#REF!</v>
      </c>
      <c r="AY42" s="670" t="e">
        <f t="shared" si="21"/>
        <v>#REF!</v>
      </c>
      <c r="AZ42" s="670" t="e">
        <f t="shared" si="21"/>
        <v>#REF!</v>
      </c>
      <c r="BA42" s="670" t="e">
        <f>BA32+BA34+BA38+BA40</f>
        <v>#REF!</v>
      </c>
      <c r="BB42" s="670" t="e">
        <f t="shared" ref="BB42" si="22">BB32+BB34+BB38+BB40</f>
        <v>#REF!</v>
      </c>
      <c r="BC42" s="670">
        <f t="shared" si="21"/>
        <v>0</v>
      </c>
      <c r="BD42" s="670">
        <f t="shared" si="21"/>
        <v>0</v>
      </c>
      <c r="BE42" s="670">
        <f t="shared" si="21"/>
        <v>0</v>
      </c>
      <c r="BF42" s="670">
        <f t="shared" si="21"/>
        <v>0</v>
      </c>
      <c r="BG42" s="670">
        <f t="shared" si="21"/>
        <v>0</v>
      </c>
      <c r="BH42" s="670">
        <f t="shared" si="21"/>
        <v>0</v>
      </c>
      <c r="BI42" s="670">
        <f t="shared" si="21"/>
        <v>0</v>
      </c>
      <c r="BJ42" s="670" t="e">
        <f t="shared" si="21"/>
        <v>#REF!</v>
      </c>
    </row>
    <row r="43" spans="2:62" s="616" customFormat="1" x14ac:dyDescent="0.3">
      <c r="B43" s="675"/>
      <c r="C43" s="633"/>
      <c r="E43" s="634"/>
      <c r="F43" s="635"/>
      <c r="G43" s="670"/>
      <c r="H43" s="664"/>
      <c r="I43" s="664"/>
      <c r="J43" s="664"/>
      <c r="K43" s="664"/>
      <c r="L43" s="664"/>
      <c r="M43" s="664"/>
      <c r="N43" s="664"/>
      <c r="O43" s="664"/>
      <c r="P43" s="664"/>
      <c r="Q43" s="664"/>
      <c r="R43" s="664"/>
      <c r="S43" s="664"/>
      <c r="T43" s="664"/>
      <c r="U43" s="670"/>
      <c r="V43" s="664"/>
      <c r="W43" s="664"/>
      <c r="X43" s="664"/>
      <c r="Y43" s="664"/>
      <c r="Z43" s="664"/>
      <c r="AA43" s="664"/>
      <c r="AB43" s="664"/>
      <c r="AC43" s="664"/>
      <c r="AD43" s="664"/>
      <c r="AE43" s="664"/>
      <c r="AF43" s="664"/>
      <c r="AG43" s="664"/>
      <c r="AH43" s="665"/>
      <c r="AI43" s="676"/>
      <c r="AJ43" s="635"/>
      <c r="AM43" s="634"/>
      <c r="AO43" s="667">
        <f>G43-AW43</f>
        <v>0</v>
      </c>
      <c r="AP43" s="664">
        <f>L43-BB43</f>
        <v>0</v>
      </c>
      <c r="AQ43" s="668">
        <f>T43-BJ43</f>
        <v>0</v>
      </c>
      <c r="AS43" s="633"/>
      <c r="AU43" s="634"/>
      <c r="AV43" s="635"/>
      <c r="AW43" s="670"/>
      <c r="AX43" s="664"/>
      <c r="AY43" s="664"/>
      <c r="AZ43" s="664"/>
      <c r="BA43" s="664"/>
      <c r="BB43" s="664"/>
      <c r="BC43" s="664"/>
      <c r="BD43" s="664"/>
      <c r="BE43" s="664"/>
      <c r="BF43" s="664"/>
      <c r="BG43" s="664"/>
      <c r="BH43" s="664"/>
      <c r="BI43" s="664"/>
      <c r="BJ43" s="664"/>
    </row>
    <row r="44" spans="2:62" s="616" customFormat="1" x14ac:dyDescent="0.3">
      <c r="C44" s="633" t="s">
        <v>575</v>
      </c>
      <c r="F44" s="662"/>
      <c r="G44" s="670">
        <f>+G47+G49+G64+G85</f>
        <v>588249207.35415101</v>
      </c>
      <c r="H44" s="664">
        <f>+H47+H49+H64+H85</f>
        <v>91177008.478520036</v>
      </c>
      <c r="I44" s="664">
        <f>+I47+I49+I64+I85</f>
        <v>3853935.390440017</v>
      </c>
      <c r="J44" s="664">
        <f>+J47+J49+J64+J85</f>
        <v>-54919787.066171974</v>
      </c>
      <c r="K44" s="664">
        <f>+K47+K49+K64+K85</f>
        <v>311300631</v>
      </c>
      <c r="L44" s="664">
        <f t="shared" ref="L44:S44" si="23">+L47+L49+L64+L85</f>
        <v>0</v>
      </c>
      <c r="M44" s="664">
        <f t="shared" si="23"/>
        <v>0</v>
      </c>
      <c r="N44" s="664">
        <f>+N47+N49+N64+N85</f>
        <v>0</v>
      </c>
      <c r="O44" s="664">
        <f>+O47+O49+O64+O85</f>
        <v>0</v>
      </c>
      <c r="P44" s="664">
        <f t="shared" si="23"/>
        <v>0</v>
      </c>
      <c r="Q44" s="664">
        <f t="shared" si="23"/>
        <v>0</v>
      </c>
      <c r="R44" s="664">
        <f t="shared" si="23"/>
        <v>0</v>
      </c>
      <c r="S44" s="664">
        <f t="shared" si="23"/>
        <v>0</v>
      </c>
      <c r="T44" s="664">
        <f>(+T47+T49+T64+T85)</f>
        <v>40111156.802788079</v>
      </c>
      <c r="U44" s="664">
        <f>+U47+U49+U64+U85</f>
        <v>408819157.15916824</v>
      </c>
      <c r="V44" s="664">
        <f t="shared" ref="V44:AG44" si="24">+V47+V49+V64+V85</f>
        <v>89470277</v>
      </c>
      <c r="W44" s="664">
        <f t="shared" si="24"/>
        <v>14786346</v>
      </c>
      <c r="X44" s="664">
        <f t="shared" si="24"/>
        <v>-27717383</v>
      </c>
      <c r="Y44" s="664">
        <f t="shared" si="24"/>
        <v>92230262.615889996</v>
      </c>
      <c r="Z44" s="664">
        <f t="shared" si="24"/>
        <v>18411986.76248005</v>
      </c>
      <c r="AA44" s="664">
        <f t="shared" si="24"/>
        <v>5240505.299999997</v>
      </c>
      <c r="AB44" s="664">
        <f t="shared" si="24"/>
        <v>55352073.399999999</v>
      </c>
      <c r="AC44" s="664">
        <f t="shared" si="24"/>
        <v>5720068.104189992</v>
      </c>
      <c r="AD44" s="664">
        <f t="shared" si="24"/>
        <v>-22513932.238910019</v>
      </c>
      <c r="AE44" s="664">
        <f t="shared" si="24"/>
        <v>134194031.77918001</v>
      </c>
      <c r="AF44" s="664">
        <f t="shared" si="24"/>
        <v>993684.7999329567</v>
      </c>
      <c r="AG44" s="664">
        <f t="shared" si="24"/>
        <v>42651236</v>
      </c>
      <c r="AH44" s="665">
        <f>(+AH47+AH49+AH64+AH85)</f>
        <v>76539240</v>
      </c>
      <c r="AI44" s="676"/>
      <c r="AJ44" s="635"/>
      <c r="AK44" s="634"/>
      <c r="AM44" s="634">
        <f>U44-T44</f>
        <v>368708000.35638016</v>
      </c>
      <c r="AO44" s="667">
        <f>G44-AW44</f>
        <v>130580838.39515066</v>
      </c>
      <c r="AP44" s="664">
        <f>L44-BB44</f>
        <v>-18411986.76248005</v>
      </c>
      <c r="AQ44" s="668">
        <f>T44-BJ44</f>
        <v>-147070332.57558197</v>
      </c>
      <c r="AS44" s="633" t="s">
        <v>576</v>
      </c>
      <c r="AV44" s="662"/>
      <c r="AW44" s="670">
        <f t="shared" ref="AW44:BI44" si="25">+AW47+AW49+AW64+AW85</f>
        <v>457668368.95900035</v>
      </c>
      <c r="AX44" s="664">
        <f t="shared" si="25"/>
        <v>89470277</v>
      </c>
      <c r="AY44" s="664">
        <f t="shared" si="25"/>
        <v>14786346</v>
      </c>
      <c r="AZ44" s="664">
        <f t="shared" si="25"/>
        <v>-27717383</v>
      </c>
      <c r="BA44" s="664">
        <f t="shared" si="25"/>
        <v>92230262.615889996</v>
      </c>
      <c r="BB44" s="664">
        <f t="shared" si="25"/>
        <v>18411986.76248005</v>
      </c>
      <c r="BC44" s="664">
        <f t="shared" si="25"/>
        <v>142255100</v>
      </c>
      <c r="BD44" s="664">
        <f t="shared" si="25"/>
        <v>0</v>
      </c>
      <c r="BE44" s="664">
        <f t="shared" si="25"/>
        <v>0</v>
      </c>
      <c r="BF44" s="664">
        <f t="shared" si="25"/>
        <v>0</v>
      </c>
      <c r="BG44" s="664">
        <f t="shared" si="25"/>
        <v>0</v>
      </c>
      <c r="BH44" s="664">
        <f t="shared" si="25"/>
        <v>0</v>
      </c>
      <c r="BI44" s="664">
        <f t="shared" si="25"/>
        <v>0</v>
      </c>
      <c r="BJ44" s="664">
        <f>(+BJ47+BJ49+BJ64+BJ85)</f>
        <v>187181489.37837005</v>
      </c>
    </row>
    <row r="45" spans="2:62" s="616" customFormat="1" x14ac:dyDescent="0.3">
      <c r="C45" s="633"/>
      <c r="F45" s="635"/>
      <c r="G45" s="692"/>
      <c r="H45" s="693"/>
      <c r="I45" s="693"/>
      <c r="J45" s="693"/>
      <c r="K45" s="693"/>
      <c r="L45" s="693"/>
      <c r="M45" s="693"/>
      <c r="N45" s="693"/>
      <c r="O45" s="693"/>
      <c r="P45" s="693"/>
      <c r="Q45" s="693"/>
      <c r="R45" s="693"/>
      <c r="S45" s="693"/>
      <c r="T45" s="693"/>
      <c r="U45" s="692"/>
      <c r="V45" s="693"/>
      <c r="W45" s="693"/>
      <c r="X45" s="693"/>
      <c r="Y45" s="693"/>
      <c r="Z45" s="693"/>
      <c r="AA45" s="693"/>
      <c r="AB45" s="693"/>
      <c r="AC45" s="693"/>
      <c r="AD45" s="693"/>
      <c r="AE45" s="693"/>
      <c r="AF45" s="693"/>
      <c r="AG45" s="693"/>
      <c r="AH45" s="694"/>
      <c r="AI45" s="676"/>
      <c r="AJ45" s="635"/>
      <c r="AM45" s="634"/>
      <c r="AO45" s="667">
        <f>G45-AW45</f>
        <v>0</v>
      </c>
      <c r="AP45" s="664">
        <f>L45-BB45</f>
        <v>0</v>
      </c>
      <c r="AQ45" s="668">
        <f>T45-BJ45</f>
        <v>0</v>
      </c>
      <c r="AS45" s="633"/>
      <c r="AV45" s="635"/>
      <c r="AW45" s="692"/>
      <c r="AX45" s="693"/>
      <c r="AY45" s="693"/>
      <c r="AZ45" s="693"/>
      <c r="BA45" s="693"/>
      <c r="BB45" s="693"/>
      <c r="BC45" s="693"/>
      <c r="BD45" s="693"/>
      <c r="BE45" s="693"/>
      <c r="BF45" s="693"/>
      <c r="BG45" s="693"/>
      <c r="BH45" s="693"/>
      <c r="BI45" s="693"/>
      <c r="BJ45" s="693"/>
    </row>
    <row r="46" spans="2:62" s="616" customFormat="1" x14ac:dyDescent="0.3">
      <c r="C46" s="633"/>
      <c r="F46" s="635"/>
      <c r="G46" s="670"/>
      <c r="H46" s="664"/>
      <c r="I46" s="664"/>
      <c r="J46" s="664"/>
      <c r="K46" s="664"/>
      <c r="L46" s="664"/>
      <c r="M46" s="664"/>
      <c r="N46" s="664"/>
      <c r="O46" s="664"/>
      <c r="P46" s="664"/>
      <c r="Q46" s="664"/>
      <c r="R46" s="664"/>
      <c r="S46" s="664"/>
      <c r="T46" s="664"/>
      <c r="U46" s="670"/>
      <c r="V46" s="664"/>
      <c r="W46" s="664"/>
      <c r="X46" s="664"/>
      <c r="Y46" s="664"/>
      <c r="Z46" s="664"/>
      <c r="AA46" s="664"/>
      <c r="AB46" s="664"/>
      <c r="AC46" s="664"/>
      <c r="AD46" s="664"/>
      <c r="AE46" s="664"/>
      <c r="AF46" s="664"/>
      <c r="AG46" s="664"/>
      <c r="AH46" s="665"/>
      <c r="AI46" s="676"/>
      <c r="AJ46" s="635"/>
      <c r="AM46" s="634"/>
      <c r="AO46" s="667">
        <f>G46-AW46</f>
        <v>0</v>
      </c>
      <c r="AP46" s="664">
        <f>L46-BB46</f>
        <v>0</v>
      </c>
      <c r="AQ46" s="668">
        <f>T46-BJ46</f>
        <v>0</v>
      </c>
      <c r="AS46" s="633"/>
      <c r="AV46" s="635" t="s">
        <v>577</v>
      </c>
      <c r="AW46" s="670"/>
      <c r="AX46" s="664"/>
      <c r="AY46" s="664"/>
      <c r="AZ46" s="664"/>
      <c r="BA46" s="664"/>
      <c r="BB46" s="664"/>
      <c r="BC46" s="664"/>
      <c r="BD46" s="664"/>
      <c r="BE46" s="664"/>
      <c r="BF46" s="664"/>
      <c r="BG46" s="664"/>
      <c r="BH46" s="664"/>
      <c r="BI46" s="664"/>
      <c r="BJ46" s="664"/>
    </row>
    <row r="47" spans="2:62" s="616" customFormat="1" x14ac:dyDescent="0.3">
      <c r="C47" s="633" t="s">
        <v>44</v>
      </c>
      <c r="F47" s="662"/>
      <c r="G47" s="670">
        <f>[16]Summary!$H$13</f>
        <v>37162000</v>
      </c>
      <c r="H47" s="664">
        <f>[15]Summary!$M$13</f>
        <v>4605882</v>
      </c>
      <c r="I47" s="664">
        <f>[16]Summary!$R$13</f>
        <v>2358981</v>
      </c>
      <c r="J47" s="664">
        <f>[17]Summary!$W$13</f>
        <v>5297789</v>
      </c>
      <c r="K47" s="664">
        <v>0</v>
      </c>
      <c r="L47" s="664">
        <v>0</v>
      </c>
      <c r="M47" s="664">
        <v>0</v>
      </c>
      <c r="N47" s="664">
        <v>0</v>
      </c>
      <c r="O47" s="664">
        <v>0</v>
      </c>
      <c r="P47" s="664">
        <v>0</v>
      </c>
      <c r="Q47" s="664">
        <v>0</v>
      </c>
      <c r="R47" s="664">
        <v>0</v>
      </c>
      <c r="S47" s="664">
        <v>0</v>
      </c>
      <c r="T47" s="664">
        <f>SUM(H47:S47)</f>
        <v>12262652</v>
      </c>
      <c r="U47" s="670">
        <f>[15]Summary!$BZ$13</f>
        <v>39508234.915890001</v>
      </c>
      <c r="V47" s="664">
        <f>[15]Summary!$CE$13</f>
        <v>41087495</v>
      </c>
      <c r="W47" s="664">
        <f>[16]Summary!$CJ$13</f>
        <v>-13683579</v>
      </c>
      <c r="X47" s="664">
        <f>[17]Summary!$CO$13</f>
        <v>-17238326</v>
      </c>
      <c r="Y47" s="664">
        <v>4865546.61589</v>
      </c>
      <c r="Z47" s="664">
        <v>3442043</v>
      </c>
      <c r="AA47" s="664">
        <v>4065849.3</v>
      </c>
      <c r="AB47" s="664">
        <v>-3506364</v>
      </c>
      <c r="AC47" s="664">
        <v>4816465</v>
      </c>
      <c r="AD47" s="664">
        <v>4281823</v>
      </c>
      <c r="AE47" s="664">
        <v>-1859232</v>
      </c>
      <c r="AF47" s="664">
        <v>7638811</v>
      </c>
      <c r="AG47" s="664">
        <v>5597703</v>
      </c>
      <c r="AH47" s="665">
        <f>SUM(V47:X47)</f>
        <v>10165590</v>
      </c>
      <c r="AI47" s="676"/>
      <c r="AJ47" s="635"/>
      <c r="AM47" s="634">
        <f>U47-T47</f>
        <v>27245582.915890001</v>
      </c>
      <c r="AO47" s="667">
        <f>G47-AW47</f>
        <v>4162000</v>
      </c>
      <c r="AP47" s="664">
        <f>L47-BB47</f>
        <v>-3442043</v>
      </c>
      <c r="AQ47" s="668">
        <f>T47-BJ47</f>
        <v>-6210527.61589</v>
      </c>
      <c r="AS47" s="633" t="s">
        <v>44</v>
      </c>
      <c r="AV47" s="662" t="s">
        <v>577</v>
      </c>
      <c r="AW47" s="670">
        <f>[18]Summary!$H$13</f>
        <v>33000000</v>
      </c>
      <c r="AX47" s="664">
        <f>[18]Summary!$M$13</f>
        <v>41087495</v>
      </c>
      <c r="AY47" s="664">
        <f>[19]Summary!$R$13</f>
        <v>-13683579</v>
      </c>
      <c r="AZ47" s="664">
        <f>[20]Summary!$W$13</f>
        <v>-17238326</v>
      </c>
      <c r="BA47" s="664">
        <f>[21]Summary!$AB$13</f>
        <v>4865546.61589</v>
      </c>
      <c r="BB47" s="664">
        <f>[22]Summary!$AG$13</f>
        <v>3442043</v>
      </c>
      <c r="BC47" s="664">
        <v>0</v>
      </c>
      <c r="BD47" s="664">
        <v>0</v>
      </c>
      <c r="BE47" s="664">
        <v>0</v>
      </c>
      <c r="BF47" s="664">
        <v>0</v>
      </c>
      <c r="BG47" s="664">
        <v>0</v>
      </c>
      <c r="BH47" s="664">
        <v>0</v>
      </c>
      <c r="BI47" s="664">
        <v>0</v>
      </c>
      <c r="BJ47" s="664">
        <f>SUM(AX47:BI47)</f>
        <v>18473179.61589</v>
      </c>
    </row>
    <row r="48" spans="2:62" s="616" customFormat="1" x14ac:dyDescent="0.3">
      <c r="C48" s="633"/>
      <c r="F48" s="635"/>
      <c r="G48" s="670"/>
      <c r="H48" s="664"/>
      <c r="I48" s="664"/>
      <c r="J48" s="664"/>
      <c r="K48" s="664"/>
      <c r="L48" s="664"/>
      <c r="M48" s="664"/>
      <c r="N48" s="664"/>
      <c r="O48" s="664"/>
      <c r="P48" s="664"/>
      <c r="Q48" s="664"/>
      <c r="R48" s="664"/>
      <c r="S48" s="664"/>
      <c r="T48" s="664"/>
      <c r="U48" s="670"/>
      <c r="V48" s="664"/>
      <c r="W48" s="664"/>
      <c r="X48" s="664"/>
      <c r="Y48" s="664"/>
      <c r="Z48" s="664"/>
      <c r="AA48" s="664"/>
      <c r="AB48" s="664"/>
      <c r="AC48" s="664"/>
      <c r="AD48" s="664"/>
      <c r="AE48" s="664"/>
      <c r="AF48" s="664"/>
      <c r="AG48" s="664"/>
      <c r="AH48" s="665"/>
      <c r="AI48" s="676"/>
      <c r="AJ48" s="635"/>
      <c r="AM48" s="634"/>
      <c r="AO48" s="667">
        <f>G48-AW48</f>
        <v>0</v>
      </c>
      <c r="AP48" s="664">
        <f>L48-BB48</f>
        <v>0</v>
      </c>
      <c r="AQ48" s="668">
        <f>T48-BJ48</f>
        <v>0</v>
      </c>
      <c r="AS48" s="633"/>
      <c r="AV48" s="635"/>
      <c r="AW48" s="670"/>
      <c r="AX48" s="664"/>
      <c r="AY48" s="664"/>
      <c r="AZ48" s="664"/>
      <c r="BA48" s="664"/>
      <c r="BB48" s="664"/>
      <c r="BC48" s="664"/>
      <c r="BD48" s="664"/>
      <c r="BE48" s="664"/>
      <c r="BF48" s="664"/>
      <c r="BG48" s="664"/>
      <c r="BH48" s="664"/>
      <c r="BI48" s="664"/>
      <c r="BJ48" s="664"/>
    </row>
    <row r="49" spans="3:63" s="616" customFormat="1" x14ac:dyDescent="0.3">
      <c r="C49" s="633" t="s">
        <v>45</v>
      </c>
      <c r="F49" s="635"/>
      <c r="G49" s="670">
        <f>+G51+G55+G60</f>
        <v>345300000</v>
      </c>
      <c r="H49" s="697">
        <f t="shared" ref="H49:AH49" si="26">+H51+H55+H60</f>
        <v>37042642</v>
      </c>
      <c r="I49" s="697">
        <f t="shared" si="26"/>
        <v>37307140</v>
      </c>
      <c r="J49" s="697">
        <f t="shared" si="26"/>
        <v>35892857</v>
      </c>
      <c r="K49" s="697">
        <f>+K51+K55+K60</f>
        <v>0</v>
      </c>
      <c r="L49" s="697">
        <f t="shared" si="26"/>
        <v>0</v>
      </c>
      <c r="M49" s="697">
        <f t="shared" si="26"/>
        <v>0</v>
      </c>
      <c r="N49" s="697">
        <f t="shared" si="26"/>
        <v>0</v>
      </c>
      <c r="O49" s="697">
        <f t="shared" si="26"/>
        <v>0</v>
      </c>
      <c r="P49" s="697">
        <f t="shared" si="26"/>
        <v>0</v>
      </c>
      <c r="Q49" s="697">
        <f t="shared" si="26"/>
        <v>0</v>
      </c>
      <c r="R49" s="697">
        <f t="shared" si="26"/>
        <v>0</v>
      </c>
      <c r="S49" s="697">
        <f t="shared" si="26"/>
        <v>0</v>
      </c>
      <c r="T49" s="664">
        <f t="shared" si="26"/>
        <v>110242639</v>
      </c>
      <c r="U49" s="670">
        <f t="shared" si="26"/>
        <v>347744297</v>
      </c>
      <c r="V49" s="697">
        <f t="shared" si="26"/>
        <v>26043960</v>
      </c>
      <c r="W49" s="697">
        <f t="shared" si="26"/>
        <v>26116928</v>
      </c>
      <c r="X49" s="697">
        <f t="shared" si="26"/>
        <v>26848670</v>
      </c>
      <c r="Y49" s="697">
        <f t="shared" si="26"/>
        <v>31334968</v>
      </c>
      <c r="Z49" s="697">
        <f t="shared" si="26"/>
        <v>30826957</v>
      </c>
      <c r="AA49" s="697">
        <f t="shared" si="26"/>
        <v>30559118</v>
      </c>
      <c r="AB49" s="697">
        <f t="shared" si="26"/>
        <v>34431959</v>
      </c>
      <c r="AC49" s="697">
        <f t="shared" si="26"/>
        <v>39522124</v>
      </c>
      <c r="AD49" s="697">
        <f t="shared" si="26"/>
        <v>22989762</v>
      </c>
      <c r="AE49" s="697">
        <f t="shared" si="26"/>
        <v>25046028</v>
      </c>
      <c r="AF49" s="697">
        <f t="shared" si="26"/>
        <v>25806428</v>
      </c>
      <c r="AG49" s="697">
        <f t="shared" si="26"/>
        <v>28217395</v>
      </c>
      <c r="AH49" s="665">
        <f t="shared" si="26"/>
        <v>79009558</v>
      </c>
      <c r="AI49" s="676"/>
      <c r="AJ49" s="635"/>
      <c r="AM49" s="634">
        <f>U49-T49</f>
        <v>237501658</v>
      </c>
      <c r="AN49" s="698">
        <v>142399642</v>
      </c>
      <c r="AO49" s="667">
        <f>G49-AW49</f>
        <v>17200000</v>
      </c>
      <c r="AP49" s="664">
        <f>L49-BB49</f>
        <v>-30826957</v>
      </c>
      <c r="AQ49" s="668">
        <f>T49-BJ49</f>
        <v>-30928844</v>
      </c>
      <c r="AS49" s="633" t="s">
        <v>45</v>
      </c>
      <c r="AV49" s="635"/>
      <c r="AW49" s="670">
        <f>+AW51+AW55+AW60</f>
        <v>328100000</v>
      </c>
      <c r="AX49" s="697">
        <f t="shared" ref="AX49:AZ49" si="27">+AX51+AX55+AX60</f>
        <v>26043960</v>
      </c>
      <c r="AY49" s="697">
        <f t="shared" si="27"/>
        <v>26116928</v>
      </c>
      <c r="AZ49" s="697">
        <f t="shared" si="27"/>
        <v>26848670</v>
      </c>
      <c r="BA49" s="697">
        <f>+BA51+BA55+BA60</f>
        <v>31334968</v>
      </c>
      <c r="BB49" s="697">
        <f t="shared" ref="BB49:BJ49" si="28">+BB51+BB55+BB60</f>
        <v>30826957</v>
      </c>
      <c r="BC49" s="697">
        <f t="shared" si="28"/>
        <v>0</v>
      </c>
      <c r="BD49" s="697">
        <f t="shared" si="28"/>
        <v>0</v>
      </c>
      <c r="BE49" s="697">
        <f t="shared" si="28"/>
        <v>0</v>
      </c>
      <c r="BF49" s="697">
        <f t="shared" si="28"/>
        <v>0</v>
      </c>
      <c r="BG49" s="697">
        <f t="shared" si="28"/>
        <v>0</v>
      </c>
      <c r="BH49" s="697">
        <f t="shared" si="28"/>
        <v>0</v>
      </c>
      <c r="BI49" s="697">
        <f t="shared" si="28"/>
        <v>0</v>
      </c>
      <c r="BJ49" s="664">
        <f t="shared" si="28"/>
        <v>141171483</v>
      </c>
    </row>
    <row r="50" spans="3:63" x14ac:dyDescent="0.3">
      <c r="C50" s="630"/>
      <c r="G50" s="699"/>
      <c r="H50" s="657"/>
      <c r="I50" s="657"/>
      <c r="J50" s="657"/>
      <c r="K50" s="657"/>
      <c r="L50" s="657"/>
      <c r="M50" s="657"/>
      <c r="N50" s="657"/>
      <c r="O50" s="657"/>
      <c r="P50" s="657"/>
      <c r="Q50" s="657"/>
      <c r="R50" s="657"/>
      <c r="S50" s="657"/>
      <c r="T50" s="657"/>
      <c r="U50" s="699"/>
      <c r="V50" s="657"/>
      <c r="W50" s="657"/>
      <c r="X50" s="657"/>
      <c r="Y50" s="657"/>
      <c r="Z50" s="657"/>
      <c r="AA50" s="657"/>
      <c r="AB50" s="657"/>
      <c r="AC50" s="657"/>
      <c r="AD50" s="657"/>
      <c r="AE50" s="657"/>
      <c r="AF50" s="657"/>
      <c r="AG50" s="657"/>
      <c r="AH50" s="700"/>
      <c r="AI50" s="666"/>
      <c r="AJ50" s="617"/>
      <c r="AM50" s="634"/>
      <c r="AO50" s="667">
        <f>G50-AW50</f>
        <v>0</v>
      </c>
      <c r="AP50" s="664">
        <f>L50-BB50</f>
        <v>0</v>
      </c>
      <c r="AQ50" s="668">
        <f>T50-BJ50</f>
        <v>0</v>
      </c>
      <c r="AS50" s="630"/>
      <c r="AW50" s="699"/>
      <c r="AX50" s="657"/>
      <c r="AY50" s="657"/>
      <c r="AZ50" s="657"/>
      <c r="BA50" s="657"/>
      <c r="BB50" s="657"/>
      <c r="BC50" s="657"/>
      <c r="BD50" s="657"/>
      <c r="BE50" s="657"/>
      <c r="BF50" s="657"/>
      <c r="BG50" s="657"/>
      <c r="BH50" s="657"/>
      <c r="BI50" s="657"/>
      <c r="BJ50" s="657"/>
      <c r="BK50" s="616"/>
    </row>
    <row r="51" spans="3:63" x14ac:dyDescent="0.3">
      <c r="C51" s="630"/>
      <c r="D51" s="610" t="s">
        <v>357</v>
      </c>
      <c r="G51" s="699">
        <f t="shared" ref="G51:AH51" si="29">SUM(G52:G53)</f>
        <v>345300000</v>
      </c>
      <c r="H51" s="657">
        <f t="shared" si="29"/>
        <v>36915970</v>
      </c>
      <c r="I51" s="657">
        <f t="shared" si="29"/>
        <v>37493035</v>
      </c>
      <c r="J51" s="657">
        <f t="shared" si="29"/>
        <v>35925509</v>
      </c>
      <c r="K51" s="657">
        <f t="shared" si="29"/>
        <v>0</v>
      </c>
      <c r="L51" s="657">
        <f t="shared" si="29"/>
        <v>0</v>
      </c>
      <c r="M51" s="657">
        <f t="shared" si="29"/>
        <v>0</v>
      </c>
      <c r="N51" s="657">
        <f t="shared" si="29"/>
        <v>0</v>
      </c>
      <c r="O51" s="657">
        <f t="shared" si="29"/>
        <v>0</v>
      </c>
      <c r="P51" s="657">
        <f t="shared" si="29"/>
        <v>0</v>
      </c>
      <c r="Q51" s="657">
        <f t="shared" si="29"/>
        <v>0</v>
      </c>
      <c r="R51" s="657">
        <f t="shared" si="29"/>
        <v>0</v>
      </c>
      <c r="S51" s="657">
        <f t="shared" si="29"/>
        <v>0</v>
      </c>
      <c r="T51" s="671">
        <f t="shared" si="29"/>
        <v>110334514</v>
      </c>
      <c r="U51" s="699">
        <f t="shared" si="29"/>
        <v>346361086</v>
      </c>
      <c r="V51" s="657">
        <f t="shared" si="29"/>
        <v>25997359</v>
      </c>
      <c r="W51" s="657">
        <f t="shared" si="29"/>
        <v>25941096</v>
      </c>
      <c r="X51" s="657">
        <f t="shared" si="29"/>
        <v>26908184</v>
      </c>
      <c r="Y51" s="657">
        <f t="shared" si="29"/>
        <v>31276131</v>
      </c>
      <c r="Z51" s="657">
        <f t="shared" si="29"/>
        <v>30583388</v>
      </c>
      <c r="AA51" s="657">
        <f t="shared" si="29"/>
        <v>30559118</v>
      </c>
      <c r="AB51" s="657">
        <f t="shared" si="29"/>
        <v>34290219</v>
      </c>
      <c r="AC51" s="657">
        <f t="shared" si="29"/>
        <v>39218825</v>
      </c>
      <c r="AD51" s="657">
        <f t="shared" si="29"/>
        <v>22800168</v>
      </c>
      <c r="AE51" s="657">
        <f t="shared" si="29"/>
        <v>24933162</v>
      </c>
      <c r="AF51" s="657">
        <f t="shared" si="29"/>
        <v>25952122</v>
      </c>
      <c r="AG51" s="657">
        <f t="shared" si="29"/>
        <v>27901314</v>
      </c>
      <c r="AH51" s="674">
        <f t="shared" si="29"/>
        <v>78846639</v>
      </c>
      <c r="AI51" s="666"/>
      <c r="AJ51" s="617"/>
      <c r="AM51" s="634">
        <f>U51-T51</f>
        <v>236026572</v>
      </c>
      <c r="AO51" s="667">
        <f>G51-AW51</f>
        <v>17200000</v>
      </c>
      <c r="AP51" s="664">
        <f>L51-BB51</f>
        <v>-30583388</v>
      </c>
      <c r="AQ51" s="668">
        <f>T51-BJ51</f>
        <v>-30371644</v>
      </c>
      <c r="AS51" s="630"/>
      <c r="AT51" s="610" t="s">
        <v>357</v>
      </c>
      <c r="AW51" s="699">
        <f t="shared" ref="AW51:BJ51" si="30">SUM(AW52:AW53)</f>
        <v>328100000</v>
      </c>
      <c r="AX51" s="657">
        <f t="shared" si="30"/>
        <v>25997359</v>
      </c>
      <c r="AY51" s="657">
        <f t="shared" si="30"/>
        <v>25941096</v>
      </c>
      <c r="AZ51" s="657">
        <f t="shared" si="30"/>
        <v>26908184</v>
      </c>
      <c r="BA51" s="657">
        <f t="shared" si="30"/>
        <v>31276131</v>
      </c>
      <c r="BB51" s="657">
        <f t="shared" si="30"/>
        <v>30583388</v>
      </c>
      <c r="BC51" s="657">
        <f t="shared" si="30"/>
        <v>0</v>
      </c>
      <c r="BD51" s="657">
        <f t="shared" si="30"/>
        <v>0</v>
      </c>
      <c r="BE51" s="657">
        <f t="shared" si="30"/>
        <v>0</v>
      </c>
      <c r="BF51" s="657">
        <f t="shared" si="30"/>
        <v>0</v>
      </c>
      <c r="BG51" s="657">
        <f t="shared" si="30"/>
        <v>0</v>
      </c>
      <c r="BH51" s="657">
        <f t="shared" si="30"/>
        <v>0</v>
      </c>
      <c r="BI51" s="657">
        <f t="shared" si="30"/>
        <v>0</v>
      </c>
      <c r="BJ51" s="671">
        <f t="shared" si="30"/>
        <v>140706158</v>
      </c>
    </row>
    <row r="52" spans="3:63" x14ac:dyDescent="0.3">
      <c r="C52" s="630"/>
      <c r="E52" s="610" t="s">
        <v>578</v>
      </c>
      <c r="G52" s="673">
        <f>[16]Summary!$H$25</f>
        <v>375445000</v>
      </c>
      <c r="H52" s="671">
        <f>[15]Summary!$M$25</f>
        <v>40127853</v>
      </c>
      <c r="I52" s="671">
        <f>[16]Summary!$R$25</f>
        <v>41693515</v>
      </c>
      <c r="J52" s="671">
        <f>[17]Summary!$W$25</f>
        <v>39536851</v>
      </c>
      <c r="K52" s="671">
        <v>0</v>
      </c>
      <c r="L52" s="671">
        <v>0</v>
      </c>
      <c r="M52" s="671">
        <v>0</v>
      </c>
      <c r="N52" s="671">
        <v>0</v>
      </c>
      <c r="O52" s="671">
        <v>0</v>
      </c>
      <c r="P52" s="671">
        <v>0</v>
      </c>
      <c r="Q52" s="671">
        <v>0</v>
      </c>
      <c r="R52" s="671">
        <v>0</v>
      </c>
      <c r="S52" s="671">
        <v>0</v>
      </c>
      <c r="T52" s="671">
        <f>SUM(H52:S52)</f>
        <v>121358219</v>
      </c>
      <c r="U52" s="673">
        <f>[15]Summary!$BZ$25</f>
        <v>390785092</v>
      </c>
      <c r="V52" s="671">
        <f>[15]Summary!$CE$25</f>
        <v>33039392</v>
      </c>
      <c r="W52" s="671">
        <f>[16]Summary!$CJ$25</f>
        <v>32445328</v>
      </c>
      <c r="X52" s="671">
        <f>[17]Summary!$CO$25</f>
        <v>32719843</v>
      </c>
      <c r="Y52" s="671">
        <v>36451131</v>
      </c>
      <c r="Z52" s="671">
        <v>34709139</v>
      </c>
      <c r="AA52" s="671">
        <v>33698189</v>
      </c>
      <c r="AB52" s="671">
        <v>36862776</v>
      </c>
      <c r="AC52" s="671">
        <v>41555455</v>
      </c>
      <c r="AD52" s="671">
        <v>23379253</v>
      </c>
      <c r="AE52" s="671">
        <v>26444149</v>
      </c>
      <c r="AF52" s="671">
        <v>28884797</v>
      </c>
      <c r="AG52" s="671">
        <v>30595640</v>
      </c>
      <c r="AH52" s="674">
        <f t="shared" ref="AH52:AH53" si="31">SUM(V52:X52)</f>
        <v>98204563</v>
      </c>
      <c r="AI52" s="666"/>
      <c r="AJ52" s="617"/>
      <c r="AM52" s="634">
        <f>U52-T52</f>
        <v>269426873</v>
      </c>
      <c r="AO52" s="667">
        <f>G52-AW52</f>
        <v>16395000</v>
      </c>
      <c r="AP52" s="664">
        <f>L52-BB52</f>
        <v>-34709139</v>
      </c>
      <c r="AQ52" s="668">
        <f>T52-BJ52</f>
        <v>-48006614</v>
      </c>
      <c r="AS52" s="630"/>
      <c r="AU52" s="610" t="s">
        <v>578</v>
      </c>
      <c r="AW52" s="673">
        <f>[18]Summary!$H$25</f>
        <v>359050000</v>
      </c>
      <c r="AX52" s="671">
        <f>[18]Summary!$M$25</f>
        <v>33039392</v>
      </c>
      <c r="AY52" s="671">
        <f>[19]Summary!$R$25</f>
        <v>32445328</v>
      </c>
      <c r="AZ52" s="671">
        <f>[20]Summary!$W$25</f>
        <v>32719843</v>
      </c>
      <c r="BA52" s="671">
        <f>[21]Summary!$AB$25</f>
        <v>36451131</v>
      </c>
      <c r="BB52" s="671">
        <f>[22]Summary!$AG$25</f>
        <v>34709139</v>
      </c>
      <c r="BC52" s="671">
        <v>0</v>
      </c>
      <c r="BD52" s="671">
        <v>0</v>
      </c>
      <c r="BE52" s="671">
        <v>0</v>
      </c>
      <c r="BF52" s="671">
        <v>0</v>
      </c>
      <c r="BG52" s="671">
        <v>0</v>
      </c>
      <c r="BH52" s="671">
        <v>0</v>
      </c>
      <c r="BI52" s="671">
        <v>0</v>
      </c>
      <c r="BJ52" s="671">
        <f>SUM(AX52:BI52)</f>
        <v>169364833</v>
      </c>
    </row>
    <row r="53" spans="3:63" x14ac:dyDescent="0.3">
      <c r="C53" s="630"/>
      <c r="E53" s="610" t="s">
        <v>579</v>
      </c>
      <c r="G53" s="673">
        <f>[16]Summary!$H$26</f>
        <v>-30145000</v>
      </c>
      <c r="H53" s="671">
        <f>[15]Summary!$M$26</f>
        <v>-3211883</v>
      </c>
      <c r="I53" s="671">
        <f>[16]Summary!$R$26</f>
        <v>-4200480</v>
      </c>
      <c r="J53" s="671">
        <f>[17]Summary!$W$26</f>
        <v>-3611342</v>
      </c>
      <c r="K53" s="671">
        <v>0</v>
      </c>
      <c r="L53" s="671">
        <v>0</v>
      </c>
      <c r="M53" s="671">
        <v>0</v>
      </c>
      <c r="N53" s="671">
        <v>0</v>
      </c>
      <c r="O53" s="671">
        <v>0</v>
      </c>
      <c r="P53" s="671">
        <v>0</v>
      </c>
      <c r="Q53" s="671">
        <v>0</v>
      </c>
      <c r="R53" s="671">
        <v>0</v>
      </c>
      <c r="S53" s="671">
        <v>0</v>
      </c>
      <c r="T53" s="671">
        <f>SUM(H53:S53)</f>
        <v>-11023705</v>
      </c>
      <c r="U53" s="673">
        <f>[15]Summary!$BZ$26</f>
        <v>-44424006</v>
      </c>
      <c r="V53" s="671">
        <f>[15]Summary!$CE$26</f>
        <v>-7042033</v>
      </c>
      <c r="W53" s="671">
        <f>[16]Summary!$CJ$26</f>
        <v>-6504232</v>
      </c>
      <c r="X53" s="671">
        <f>[17]Summary!$CO$26</f>
        <v>-5811659</v>
      </c>
      <c r="Y53" s="671">
        <v>-5175000</v>
      </c>
      <c r="Z53" s="671">
        <v>-4125751</v>
      </c>
      <c r="AA53" s="671">
        <v>-3139071</v>
      </c>
      <c r="AB53" s="671">
        <v>-2572557</v>
      </c>
      <c r="AC53" s="671">
        <v>-2336630</v>
      </c>
      <c r="AD53" s="671">
        <v>-579085</v>
      </c>
      <c r="AE53" s="671">
        <v>-1510987</v>
      </c>
      <c r="AF53" s="671">
        <v>-2932675</v>
      </c>
      <c r="AG53" s="671">
        <v>-2694326</v>
      </c>
      <c r="AH53" s="674">
        <f t="shared" si="31"/>
        <v>-19357924</v>
      </c>
      <c r="AI53" s="666"/>
      <c r="AJ53" s="617"/>
      <c r="AM53" s="634">
        <f>U53-T53</f>
        <v>-33400301</v>
      </c>
      <c r="AO53" s="667">
        <f>G53-AW53</f>
        <v>805000</v>
      </c>
      <c r="AP53" s="664">
        <f>L53-BB53</f>
        <v>4125751</v>
      </c>
      <c r="AQ53" s="668">
        <f>T53-BJ53</f>
        <v>17634970</v>
      </c>
      <c r="AS53" s="630"/>
      <c r="AU53" s="610" t="s">
        <v>579</v>
      </c>
      <c r="AW53" s="673">
        <f>[18]Summary!$H$26</f>
        <v>-30950000</v>
      </c>
      <c r="AX53" s="671">
        <f>[18]Summary!$M$26</f>
        <v>-7042033</v>
      </c>
      <c r="AY53" s="671">
        <f>[19]Summary!$R$26</f>
        <v>-6504232</v>
      </c>
      <c r="AZ53" s="671">
        <f>[20]Summary!$W$26</f>
        <v>-5811659</v>
      </c>
      <c r="BA53" s="671">
        <f>[21]Summary!$AB$26</f>
        <v>-5175000</v>
      </c>
      <c r="BB53" s="671">
        <f>[22]Summary!$AG$26</f>
        <v>-4125751</v>
      </c>
      <c r="BC53" s="671">
        <v>0</v>
      </c>
      <c r="BD53" s="671">
        <v>0</v>
      </c>
      <c r="BE53" s="671">
        <v>0</v>
      </c>
      <c r="BF53" s="671">
        <v>0</v>
      </c>
      <c r="BG53" s="671">
        <v>0</v>
      </c>
      <c r="BH53" s="671">
        <v>0</v>
      </c>
      <c r="BI53" s="671">
        <v>0</v>
      </c>
      <c r="BJ53" s="671">
        <f>SUM(AX53:BI53)</f>
        <v>-28658675</v>
      </c>
    </row>
    <row r="54" spans="3:63" x14ac:dyDescent="0.3">
      <c r="C54" s="630"/>
      <c r="G54" s="673"/>
      <c r="H54" s="671"/>
      <c r="I54" s="671"/>
      <c r="J54" s="671"/>
      <c r="K54" s="671"/>
      <c r="L54" s="671"/>
      <c r="M54" s="671"/>
      <c r="N54" s="671"/>
      <c r="O54" s="671"/>
      <c r="P54" s="671"/>
      <c r="Q54" s="671"/>
      <c r="R54" s="671"/>
      <c r="S54" s="671"/>
      <c r="T54" s="671"/>
      <c r="U54" s="673"/>
      <c r="V54" s="671"/>
      <c r="W54" s="671"/>
      <c r="X54" s="671"/>
      <c r="Y54" s="671"/>
      <c r="Z54" s="671"/>
      <c r="AA54" s="671"/>
      <c r="AB54" s="671"/>
      <c r="AC54" s="671"/>
      <c r="AD54" s="671"/>
      <c r="AE54" s="671"/>
      <c r="AF54" s="671"/>
      <c r="AG54" s="671"/>
      <c r="AH54" s="674"/>
      <c r="AI54" s="666"/>
      <c r="AJ54" s="617"/>
      <c r="AM54" s="634"/>
      <c r="AO54" s="667">
        <f>G54-AW54</f>
        <v>0</v>
      </c>
      <c r="AP54" s="664">
        <f>L54-BB54</f>
        <v>0</v>
      </c>
      <c r="AQ54" s="668">
        <f>T54-BJ54</f>
        <v>0</v>
      </c>
      <c r="AS54" s="630"/>
      <c r="AW54" s="673"/>
      <c r="AX54" s="671"/>
      <c r="AY54" s="671"/>
      <c r="AZ54" s="671"/>
      <c r="BA54" s="671"/>
      <c r="BB54" s="671"/>
      <c r="BC54" s="671"/>
      <c r="BD54" s="671"/>
      <c r="BE54" s="671"/>
      <c r="BF54" s="671"/>
      <c r="BG54" s="671"/>
      <c r="BH54" s="671"/>
      <c r="BI54" s="671"/>
      <c r="BJ54" s="671"/>
    </row>
    <row r="55" spans="3:63" x14ac:dyDescent="0.3">
      <c r="C55" s="630"/>
      <c r="D55" s="610" t="s">
        <v>580</v>
      </c>
      <c r="F55" s="662" t="s">
        <v>143</v>
      </c>
      <c r="G55" s="673">
        <f t="shared" ref="G55:S55" si="32">SUM(G56:G58)</f>
        <v>0</v>
      </c>
      <c r="H55" s="657">
        <f t="shared" si="32"/>
        <v>54678</v>
      </c>
      <c r="I55" s="657">
        <f t="shared" si="32"/>
        <v>138528</v>
      </c>
      <c r="J55" s="657">
        <f t="shared" si="32"/>
        <v>-32652</v>
      </c>
      <c r="K55" s="657">
        <f>SUM(K56:K58)</f>
        <v>0</v>
      </c>
      <c r="L55" s="657">
        <f t="shared" si="32"/>
        <v>0</v>
      </c>
      <c r="M55" s="657">
        <f t="shared" si="32"/>
        <v>0</v>
      </c>
      <c r="N55" s="657">
        <f t="shared" si="32"/>
        <v>0</v>
      </c>
      <c r="O55" s="657">
        <f t="shared" si="32"/>
        <v>0</v>
      </c>
      <c r="P55" s="657">
        <f t="shared" si="32"/>
        <v>0</v>
      </c>
      <c r="Q55" s="657">
        <f>SUM(Q56:Q58)</f>
        <v>0</v>
      </c>
      <c r="R55" s="657">
        <f t="shared" si="32"/>
        <v>0</v>
      </c>
      <c r="S55" s="657">
        <f t="shared" si="32"/>
        <v>0</v>
      </c>
      <c r="T55" s="657">
        <f>SUM(T56:T58)</f>
        <v>160554</v>
      </c>
      <c r="U55" s="673">
        <f>SUM(U56:U58)</f>
        <v>1130782</v>
      </c>
      <c r="V55" s="657">
        <f t="shared" ref="V55:AG55" si="33">SUM(V56:V58)</f>
        <v>8064</v>
      </c>
      <c r="W55" s="657">
        <f t="shared" si="33"/>
        <v>123884</v>
      </c>
      <c r="X55" s="657">
        <f t="shared" si="33"/>
        <v>30971</v>
      </c>
      <c r="Y55" s="657">
        <f t="shared" si="33"/>
        <v>58837</v>
      </c>
      <c r="Z55" s="657">
        <f t="shared" si="33"/>
        <v>243569</v>
      </c>
      <c r="AA55" s="657">
        <f t="shared" si="33"/>
        <v>0</v>
      </c>
      <c r="AB55" s="657">
        <f t="shared" si="33"/>
        <v>307623</v>
      </c>
      <c r="AC55" s="657">
        <f t="shared" si="33"/>
        <v>102317</v>
      </c>
      <c r="AD55" s="657">
        <f t="shared" si="33"/>
        <v>224693</v>
      </c>
      <c r="AE55" s="657">
        <f t="shared" si="33"/>
        <v>-6112</v>
      </c>
      <c r="AF55" s="657">
        <f t="shared" si="33"/>
        <v>-26716</v>
      </c>
      <c r="AG55" s="657">
        <f t="shared" si="33"/>
        <v>63652</v>
      </c>
      <c r="AH55" s="674">
        <f>SUM(AH56:AH58)</f>
        <v>162919</v>
      </c>
      <c r="AI55" s="666"/>
      <c r="AJ55" s="617"/>
      <c r="AM55" s="634">
        <f>U55-T55</f>
        <v>970228</v>
      </c>
      <c r="AO55" s="667">
        <f>G55-AW55</f>
        <v>0</v>
      </c>
      <c r="AP55" s="664">
        <f>L55-BB55</f>
        <v>-243569</v>
      </c>
      <c r="AQ55" s="668">
        <f>T55-BJ55</f>
        <v>-304771</v>
      </c>
      <c r="AS55" s="630"/>
      <c r="AT55" s="610" t="s">
        <v>580</v>
      </c>
      <c r="AW55" s="673">
        <f t="shared" ref="AW55:AZ55" si="34">SUM(AW56:AW58)</f>
        <v>0</v>
      </c>
      <c r="AX55" s="657">
        <f t="shared" si="34"/>
        <v>8064</v>
      </c>
      <c r="AY55" s="657">
        <f t="shared" si="34"/>
        <v>123884</v>
      </c>
      <c r="AZ55" s="657">
        <f t="shared" si="34"/>
        <v>30971</v>
      </c>
      <c r="BA55" s="657">
        <f>SUM(BA56:BA58)</f>
        <v>58837</v>
      </c>
      <c r="BB55" s="657">
        <f t="shared" ref="BB55:BF55" si="35">SUM(BB56:BB58)</f>
        <v>243569</v>
      </c>
      <c r="BC55" s="657">
        <f t="shared" si="35"/>
        <v>0</v>
      </c>
      <c r="BD55" s="657">
        <f t="shared" si="35"/>
        <v>0</v>
      </c>
      <c r="BE55" s="657">
        <f t="shared" si="35"/>
        <v>0</v>
      </c>
      <c r="BF55" s="657">
        <f t="shared" si="35"/>
        <v>0</v>
      </c>
      <c r="BG55" s="657">
        <f>SUM(BG56:BG58)</f>
        <v>0</v>
      </c>
      <c r="BH55" s="657">
        <f t="shared" ref="BH55:BI55" si="36">SUM(BH56:BH58)</f>
        <v>0</v>
      </c>
      <c r="BI55" s="657">
        <f t="shared" si="36"/>
        <v>0</v>
      </c>
      <c r="BJ55" s="657">
        <f>SUM(BJ56:BJ58)</f>
        <v>465325</v>
      </c>
    </row>
    <row r="56" spans="3:63" x14ac:dyDescent="0.3">
      <c r="C56" s="630"/>
      <c r="E56" s="610" t="s">
        <v>578</v>
      </c>
      <c r="G56" s="673">
        <f>[15]Summary!$H$30</f>
        <v>0</v>
      </c>
      <c r="H56" s="671">
        <f>[15]Summary!$M$30</f>
        <v>1908496</v>
      </c>
      <c r="I56" s="671">
        <f>[16]Summary!$R$30</f>
        <v>3377608</v>
      </c>
      <c r="J56" s="671">
        <f>[17]Summary!$W$30</f>
        <v>6988514</v>
      </c>
      <c r="K56" s="671">
        <v>0</v>
      </c>
      <c r="L56" s="671">
        <v>0</v>
      </c>
      <c r="M56" s="671">
        <v>0</v>
      </c>
      <c r="N56" s="671">
        <v>0</v>
      </c>
      <c r="O56" s="671">
        <v>0</v>
      </c>
      <c r="P56" s="671">
        <v>0</v>
      </c>
      <c r="Q56" s="671">
        <v>0</v>
      </c>
      <c r="R56" s="671">
        <v>0</v>
      </c>
      <c r="S56" s="671">
        <v>0</v>
      </c>
      <c r="T56" s="671">
        <f>SUM(H56:S56)</f>
        <v>12274618</v>
      </c>
      <c r="U56" s="673">
        <f>[15]Summary!$BZ$30</f>
        <v>109385584</v>
      </c>
      <c r="V56" s="671">
        <f>[15]Summary!$CE$30</f>
        <v>17711861</v>
      </c>
      <c r="W56" s="671">
        <f>[16]Summary!$CJ$30</f>
        <v>11938504</v>
      </c>
      <c r="X56" s="671">
        <f>[17]Summary!$CO$30</f>
        <v>11136788</v>
      </c>
      <c r="Y56" s="671">
        <v>11318292</v>
      </c>
      <c r="Z56" s="671">
        <v>9345764</v>
      </c>
      <c r="AA56" s="671">
        <v>0</v>
      </c>
      <c r="AB56" s="671">
        <v>25116918</v>
      </c>
      <c r="AC56" s="671">
        <v>5346024</v>
      </c>
      <c r="AD56" s="671">
        <v>7289074</v>
      </c>
      <c r="AE56" s="671">
        <v>3807703</v>
      </c>
      <c r="AF56" s="671">
        <v>3015504</v>
      </c>
      <c r="AG56" s="671">
        <v>3359152</v>
      </c>
      <c r="AH56" s="674">
        <f t="shared" ref="AH56:AH58" si="37">SUM(V56:X56)</f>
        <v>40787153</v>
      </c>
      <c r="AI56" s="666"/>
      <c r="AJ56" s="617"/>
      <c r="AM56" s="634">
        <f>U56-T56</f>
        <v>97110966</v>
      </c>
      <c r="AO56" s="667">
        <f>G56-AW56</f>
        <v>0</v>
      </c>
      <c r="AP56" s="664">
        <f>L56-BB56</f>
        <v>-9345764</v>
      </c>
      <c r="AQ56" s="668">
        <f>T56-BJ56</f>
        <v>-49176591</v>
      </c>
      <c r="AS56" s="630"/>
      <c r="AU56" s="610" t="s">
        <v>578</v>
      </c>
      <c r="AW56" s="673">
        <f>[18]Summary!$H$30</f>
        <v>0</v>
      </c>
      <c r="AX56" s="671">
        <f>[18]Summary!$M$30</f>
        <v>17711861</v>
      </c>
      <c r="AY56" s="671">
        <f>[19]Summary!$R$30</f>
        <v>11938504</v>
      </c>
      <c r="AZ56" s="671">
        <f>[20]Summary!$W$30</f>
        <v>11136788</v>
      </c>
      <c r="BA56" s="671">
        <f>[21]Summary!$AB$30</f>
        <v>11318292</v>
      </c>
      <c r="BB56" s="671">
        <f>[22]Summary!$AG$30</f>
        <v>9345764</v>
      </c>
      <c r="BC56" s="671">
        <v>0</v>
      </c>
      <c r="BD56" s="671">
        <v>0</v>
      </c>
      <c r="BE56" s="671">
        <v>0</v>
      </c>
      <c r="BF56" s="671">
        <v>0</v>
      </c>
      <c r="BG56" s="671">
        <v>0</v>
      </c>
      <c r="BH56" s="671">
        <v>0</v>
      </c>
      <c r="BI56" s="671">
        <v>0</v>
      </c>
      <c r="BJ56" s="671">
        <f>SUM(AX56:BI56)</f>
        <v>61451209</v>
      </c>
    </row>
    <row r="57" spans="3:63" x14ac:dyDescent="0.3">
      <c r="C57" s="630"/>
      <c r="E57" s="610" t="s">
        <v>579</v>
      </c>
      <c r="G57" s="673">
        <f>[15]Summary!$H$31</f>
        <v>0</v>
      </c>
      <c r="H57" s="671">
        <f>[15]Summary!$M$31</f>
        <v>-432318</v>
      </c>
      <c r="I57" s="671">
        <f>[16]Summary!$R$31</f>
        <v>-315852</v>
      </c>
      <c r="J57" s="671">
        <f>[17]Summary!$W$31</f>
        <v>-119822</v>
      </c>
      <c r="K57" s="671">
        <v>0</v>
      </c>
      <c r="L57" s="671">
        <v>0</v>
      </c>
      <c r="M57" s="671">
        <v>0</v>
      </c>
      <c r="N57" s="671">
        <v>0</v>
      </c>
      <c r="O57" s="671">
        <v>0</v>
      </c>
      <c r="P57" s="671">
        <v>0</v>
      </c>
      <c r="Q57" s="671">
        <v>0</v>
      </c>
      <c r="R57" s="671">
        <v>0</v>
      </c>
      <c r="S57" s="671">
        <v>0</v>
      </c>
      <c r="T57" s="671">
        <f>SUM(H57:S57)</f>
        <v>-867992</v>
      </c>
      <c r="U57" s="673">
        <f>[15]Summary!$BZ$31</f>
        <v>-22623349</v>
      </c>
      <c r="V57" s="671">
        <f>[15]Summary!$CE$31</f>
        <v>-5700467</v>
      </c>
      <c r="W57" s="671">
        <f>[16]Summary!$CJ$31</f>
        <v>-3131313</v>
      </c>
      <c r="X57" s="671">
        <f>[17]Summary!$CO$31</f>
        <v>-2348969</v>
      </c>
      <c r="Y57" s="671">
        <v>-2934276</v>
      </c>
      <c r="Z57" s="671">
        <v>-1529339</v>
      </c>
      <c r="AA57" s="671">
        <v>0</v>
      </c>
      <c r="AB57" s="671">
        <v>-3785231</v>
      </c>
      <c r="AC57" s="671">
        <v>-1185262</v>
      </c>
      <c r="AD57" s="671">
        <v>-1052280</v>
      </c>
      <c r="AE57" s="671">
        <v>-307408</v>
      </c>
      <c r="AF57" s="671">
        <v>-289001</v>
      </c>
      <c r="AG57" s="671">
        <v>-359803</v>
      </c>
      <c r="AH57" s="674">
        <f t="shared" si="37"/>
        <v>-11180749</v>
      </c>
      <c r="AI57" s="666"/>
      <c r="AJ57" s="617"/>
      <c r="AK57" s="611"/>
      <c r="AM57" s="634">
        <f>U57-T57</f>
        <v>-21755357</v>
      </c>
      <c r="AO57" s="667">
        <f>G57-AW57</f>
        <v>0</v>
      </c>
      <c r="AP57" s="664">
        <f>L57-BB57</f>
        <v>1529339</v>
      </c>
      <c r="AQ57" s="668">
        <f>T57-BJ57</f>
        <v>14776372</v>
      </c>
      <c r="AS57" s="630"/>
      <c r="AU57" s="610" t="s">
        <v>579</v>
      </c>
      <c r="AW57" s="673">
        <f>[18]Summary!$H$31</f>
        <v>0</v>
      </c>
      <c r="AX57" s="671">
        <f>[18]Summary!$M$31</f>
        <v>-5700467</v>
      </c>
      <c r="AY57" s="671">
        <f>[19]Summary!$R$31</f>
        <v>-3131313</v>
      </c>
      <c r="AZ57" s="671">
        <f>[20]Summary!$W$31</f>
        <v>-2348969</v>
      </c>
      <c r="BA57" s="671">
        <f>[21]Summary!$AB$31</f>
        <v>-2934276</v>
      </c>
      <c r="BB57" s="671">
        <f>[22]Summary!$AG$31</f>
        <v>-1529339</v>
      </c>
      <c r="BC57" s="671">
        <v>0</v>
      </c>
      <c r="BD57" s="671">
        <v>0</v>
      </c>
      <c r="BE57" s="671">
        <v>0</v>
      </c>
      <c r="BF57" s="671">
        <v>0</v>
      </c>
      <c r="BG57" s="671">
        <v>0</v>
      </c>
      <c r="BH57" s="671">
        <v>0</v>
      </c>
      <c r="BI57" s="671">
        <v>0</v>
      </c>
      <c r="BJ57" s="671">
        <f>SUM(AX57:BI57)</f>
        <v>-15644364</v>
      </c>
    </row>
    <row r="58" spans="3:63" x14ac:dyDescent="0.3">
      <c r="C58" s="630"/>
      <c r="E58" s="610" t="s">
        <v>581</v>
      </c>
      <c r="G58" s="673">
        <f>[15]Summary!$H$32</f>
        <v>0</v>
      </c>
      <c r="H58" s="671">
        <f>[15]Summary!$M$32</f>
        <v>-1421500</v>
      </c>
      <c r="I58" s="671">
        <f>[16]Summary!$R$32</f>
        <v>-2923228</v>
      </c>
      <c r="J58" s="671">
        <f>[17]Summary!$W$32</f>
        <v>-6901344</v>
      </c>
      <c r="K58" s="671">
        <v>0</v>
      </c>
      <c r="L58" s="671">
        <v>0</v>
      </c>
      <c r="M58" s="671">
        <v>0</v>
      </c>
      <c r="N58" s="671">
        <v>0</v>
      </c>
      <c r="O58" s="671">
        <v>0</v>
      </c>
      <c r="P58" s="671">
        <v>0</v>
      </c>
      <c r="Q58" s="671">
        <v>0</v>
      </c>
      <c r="R58" s="671">
        <v>0</v>
      </c>
      <c r="S58" s="671">
        <v>0</v>
      </c>
      <c r="T58" s="671">
        <f>SUM(H58:S58)</f>
        <v>-11246072</v>
      </c>
      <c r="U58" s="673">
        <f>[15]Summary!$BZ$32</f>
        <v>-85631453</v>
      </c>
      <c r="V58" s="671">
        <f>[15]Summary!$CE$32</f>
        <v>-12003330</v>
      </c>
      <c r="W58" s="671">
        <f>[16]Summary!$CJ$32</f>
        <v>-8683307</v>
      </c>
      <c r="X58" s="671">
        <f>[17]Summary!$CO$32</f>
        <v>-8756848</v>
      </c>
      <c r="Y58" s="671">
        <v>-8325179</v>
      </c>
      <c r="Z58" s="671">
        <v>-7572856</v>
      </c>
      <c r="AA58" s="671">
        <v>0</v>
      </c>
      <c r="AB58" s="671">
        <v>-21024064</v>
      </c>
      <c r="AC58" s="671">
        <v>-4058445</v>
      </c>
      <c r="AD58" s="671">
        <v>-6012101</v>
      </c>
      <c r="AE58" s="671">
        <v>-3506407</v>
      </c>
      <c r="AF58" s="671">
        <v>-2753219</v>
      </c>
      <c r="AG58" s="671">
        <v>-2935697</v>
      </c>
      <c r="AH58" s="674">
        <f t="shared" si="37"/>
        <v>-29443485</v>
      </c>
      <c r="AI58" s="666"/>
      <c r="AJ58" s="617"/>
      <c r="AM58" s="634">
        <f>U58-T58</f>
        <v>-74385381</v>
      </c>
      <c r="AO58" s="667">
        <f>G58-AW58</f>
        <v>0</v>
      </c>
      <c r="AP58" s="664">
        <f>L58-BB58</f>
        <v>7572856</v>
      </c>
      <c r="AQ58" s="668">
        <f>T58-BJ58</f>
        <v>34095448</v>
      </c>
      <c r="AS58" s="630"/>
      <c r="AU58" s="610" t="s">
        <v>581</v>
      </c>
      <c r="AW58" s="673">
        <f>[18]Summary!$H$32</f>
        <v>0</v>
      </c>
      <c r="AX58" s="671">
        <f>[18]Summary!$M$32</f>
        <v>-12003330</v>
      </c>
      <c r="AY58" s="671">
        <f>[19]Summary!$R$32</f>
        <v>-8683307</v>
      </c>
      <c r="AZ58" s="671">
        <f>[20]Summary!$W$32</f>
        <v>-8756848</v>
      </c>
      <c r="BA58" s="671">
        <f>[21]Summary!$AB$32</f>
        <v>-8325179</v>
      </c>
      <c r="BB58" s="671">
        <f>[22]Summary!$AG$32</f>
        <v>-7572856</v>
      </c>
      <c r="BC58" s="671">
        <v>0</v>
      </c>
      <c r="BD58" s="671">
        <v>0</v>
      </c>
      <c r="BE58" s="671">
        <v>0</v>
      </c>
      <c r="BF58" s="671">
        <v>0</v>
      </c>
      <c r="BG58" s="671">
        <v>0</v>
      </c>
      <c r="BH58" s="671">
        <v>0</v>
      </c>
      <c r="BI58" s="671">
        <v>0</v>
      </c>
      <c r="BJ58" s="671">
        <f>SUM(AX58:BI58)</f>
        <v>-45341520</v>
      </c>
    </row>
    <row r="59" spans="3:63" x14ac:dyDescent="0.3">
      <c r="C59" s="630"/>
      <c r="G59" s="673"/>
      <c r="H59" s="671"/>
      <c r="I59" s="671"/>
      <c r="J59" s="671"/>
      <c r="K59" s="671"/>
      <c r="L59" s="671"/>
      <c r="M59" s="671"/>
      <c r="N59" s="671"/>
      <c r="O59" s="671"/>
      <c r="P59" s="671"/>
      <c r="Q59" s="671"/>
      <c r="R59" s="671"/>
      <c r="S59" s="671"/>
      <c r="T59" s="671"/>
      <c r="U59" s="673"/>
      <c r="V59" s="671"/>
      <c r="W59" s="671"/>
      <c r="X59" s="671"/>
      <c r="Y59" s="671"/>
      <c r="Z59" s="671"/>
      <c r="AA59" s="671"/>
      <c r="AB59" s="671"/>
      <c r="AC59" s="671"/>
      <c r="AD59" s="671"/>
      <c r="AE59" s="671"/>
      <c r="AF59" s="671"/>
      <c r="AG59" s="671"/>
      <c r="AH59" s="674"/>
      <c r="AI59" s="666"/>
      <c r="AJ59" s="617"/>
      <c r="AM59" s="634"/>
      <c r="AO59" s="667">
        <f>G59-AW59</f>
        <v>0</v>
      </c>
      <c r="AP59" s="664">
        <f>L59-BB59</f>
        <v>0</v>
      </c>
      <c r="AQ59" s="668">
        <f>T59-BJ59</f>
        <v>0</v>
      </c>
      <c r="AS59" s="630"/>
      <c r="AW59" s="673"/>
      <c r="AX59" s="671"/>
      <c r="AY59" s="671"/>
      <c r="AZ59" s="671"/>
      <c r="BA59" s="671"/>
      <c r="BB59" s="671"/>
      <c r="BC59" s="671"/>
      <c r="BD59" s="671"/>
      <c r="BE59" s="671"/>
      <c r="BF59" s="671"/>
      <c r="BG59" s="671"/>
      <c r="BH59" s="671"/>
      <c r="BI59" s="671"/>
      <c r="BJ59" s="671"/>
    </row>
    <row r="60" spans="3:63" x14ac:dyDescent="0.3">
      <c r="C60" s="630"/>
      <c r="D60" s="610" t="s">
        <v>582</v>
      </c>
      <c r="F60" s="662" t="s">
        <v>150</v>
      </c>
      <c r="G60" s="673">
        <f t="shared" ref="G60:AF60" si="38">SUM(G61:G62)</f>
        <v>0</v>
      </c>
      <c r="H60" s="657">
        <f t="shared" si="38"/>
        <v>71994</v>
      </c>
      <c r="I60" s="657">
        <f>SUM(I61:I62)</f>
        <v>-324423</v>
      </c>
      <c r="J60" s="657">
        <f>SUM(J61:J62)</f>
        <v>0</v>
      </c>
      <c r="K60" s="657">
        <f>SUM(K61:K62)</f>
        <v>0</v>
      </c>
      <c r="L60" s="657">
        <f t="shared" si="38"/>
        <v>0</v>
      </c>
      <c r="M60" s="657">
        <f t="shared" si="38"/>
        <v>0</v>
      </c>
      <c r="N60" s="657">
        <f t="shared" si="38"/>
        <v>0</v>
      </c>
      <c r="O60" s="657">
        <f t="shared" si="38"/>
        <v>0</v>
      </c>
      <c r="P60" s="657">
        <f t="shared" si="38"/>
        <v>0</v>
      </c>
      <c r="Q60" s="657">
        <f t="shared" si="38"/>
        <v>0</v>
      </c>
      <c r="R60" s="657">
        <f t="shared" si="38"/>
        <v>0</v>
      </c>
      <c r="S60" s="657">
        <f t="shared" si="38"/>
        <v>0</v>
      </c>
      <c r="T60" s="671">
        <f t="shared" si="38"/>
        <v>-252429</v>
      </c>
      <c r="U60" s="673">
        <f t="shared" si="38"/>
        <v>252429</v>
      </c>
      <c r="V60" s="657">
        <f t="shared" si="38"/>
        <v>38537</v>
      </c>
      <c r="W60" s="657">
        <f t="shared" si="38"/>
        <v>51948</v>
      </c>
      <c r="X60" s="657">
        <f t="shared" si="38"/>
        <v>-90485</v>
      </c>
      <c r="Y60" s="657">
        <f t="shared" si="38"/>
        <v>0</v>
      </c>
      <c r="Z60" s="657">
        <f t="shared" si="38"/>
        <v>0</v>
      </c>
      <c r="AA60" s="657">
        <f t="shared" si="38"/>
        <v>0</v>
      </c>
      <c r="AB60" s="657">
        <f t="shared" si="38"/>
        <v>-165883</v>
      </c>
      <c r="AC60" s="657">
        <f>SUM(AC61:AC62)</f>
        <v>200982</v>
      </c>
      <c r="AD60" s="657">
        <f t="shared" si="38"/>
        <v>-35099</v>
      </c>
      <c r="AE60" s="657">
        <f t="shared" si="38"/>
        <v>118978</v>
      </c>
      <c r="AF60" s="657">
        <f t="shared" si="38"/>
        <v>-118978</v>
      </c>
      <c r="AG60" s="657">
        <f>SUM(AG61:AG62)</f>
        <v>252429</v>
      </c>
      <c r="AH60" s="674">
        <f>SUM(AH61:AH62)</f>
        <v>0</v>
      </c>
      <c r="AI60" s="666"/>
      <c r="AJ60" s="617"/>
      <c r="AM60" s="634">
        <f>U60-T60</f>
        <v>504858</v>
      </c>
      <c r="AO60" s="667">
        <f>G60-AW60</f>
        <v>0</v>
      </c>
      <c r="AP60" s="664">
        <f>L60-BB60</f>
        <v>0</v>
      </c>
      <c r="AQ60" s="668">
        <f>T60-BJ60</f>
        <v>-252429</v>
      </c>
      <c r="AS60" s="630"/>
      <c r="AT60" s="610" t="s">
        <v>582</v>
      </c>
      <c r="AW60" s="673">
        <f t="shared" ref="AW60:AX60" si="39">SUM(AW61:AW62)</f>
        <v>0</v>
      </c>
      <c r="AX60" s="657">
        <f t="shared" si="39"/>
        <v>38537</v>
      </c>
      <c r="AY60" s="657">
        <f>SUM(AY61:AY62)</f>
        <v>51948</v>
      </c>
      <c r="AZ60" s="657">
        <f>SUM(AZ61:AZ62)</f>
        <v>-90485</v>
      </c>
      <c r="BA60" s="657">
        <f>SUM(BA61:BA62)</f>
        <v>0</v>
      </c>
      <c r="BB60" s="657">
        <f t="shared" ref="BB60:BJ60" si="40">SUM(BB61:BB62)</f>
        <v>0</v>
      </c>
      <c r="BC60" s="657">
        <f t="shared" si="40"/>
        <v>0</v>
      </c>
      <c r="BD60" s="657">
        <f t="shared" si="40"/>
        <v>0</v>
      </c>
      <c r="BE60" s="657">
        <f t="shared" si="40"/>
        <v>0</v>
      </c>
      <c r="BF60" s="657">
        <f t="shared" si="40"/>
        <v>0</v>
      </c>
      <c r="BG60" s="657">
        <f t="shared" si="40"/>
        <v>0</v>
      </c>
      <c r="BH60" s="657">
        <f t="shared" si="40"/>
        <v>0</v>
      </c>
      <c r="BI60" s="657">
        <f t="shared" si="40"/>
        <v>0</v>
      </c>
      <c r="BJ60" s="671">
        <f t="shared" si="40"/>
        <v>0</v>
      </c>
    </row>
    <row r="61" spans="3:63" x14ac:dyDescent="0.3">
      <c r="C61" s="630"/>
      <c r="E61" s="610" t="s">
        <v>583</v>
      </c>
      <c r="G61" s="673">
        <f>[15]Summary!$H$35</f>
        <v>0</v>
      </c>
      <c r="H61" s="671">
        <f>[15]Summary!$M$35</f>
        <v>1839017</v>
      </c>
      <c r="I61" s="671">
        <f>[16]Summary!$R$35</f>
        <v>1574881</v>
      </c>
      <c r="J61" s="671">
        <f>[17]Summary!$W$35</f>
        <v>2461029</v>
      </c>
      <c r="K61" s="671">
        <v>0</v>
      </c>
      <c r="L61" s="671">
        <v>0</v>
      </c>
      <c r="M61" s="671">
        <v>0</v>
      </c>
      <c r="N61" s="671">
        <v>0</v>
      </c>
      <c r="O61" s="671">
        <v>0</v>
      </c>
      <c r="P61" s="671">
        <v>0</v>
      </c>
      <c r="Q61" s="671">
        <v>0</v>
      </c>
      <c r="R61" s="671">
        <v>0</v>
      </c>
      <c r="S61" s="671">
        <v>0</v>
      </c>
      <c r="T61" s="671">
        <f>SUM(H61:S61)</f>
        <v>5874927</v>
      </c>
      <c r="U61" s="673">
        <f>[15]Summary!$BZ$35</f>
        <v>15114003</v>
      </c>
      <c r="V61" s="671">
        <f>[15]Summary!$CE$35</f>
        <v>708703</v>
      </c>
      <c r="W61" s="671">
        <f>[16]Summary!$CJ$35</f>
        <v>484188</v>
      </c>
      <c r="X61" s="671">
        <f>[17]Summary!$CO$35</f>
        <v>458370</v>
      </c>
      <c r="Y61" s="671">
        <v>0</v>
      </c>
      <c r="Z61" s="671">
        <v>346294</v>
      </c>
      <c r="AA61" s="671">
        <v>471893</v>
      </c>
      <c r="AB61" s="671">
        <v>2247060</v>
      </c>
      <c r="AC61" s="671">
        <v>299195</v>
      </c>
      <c r="AD61" s="671">
        <v>416001</v>
      </c>
      <c r="AE61" s="671">
        <v>1078094</v>
      </c>
      <c r="AF61" s="671">
        <v>5146967</v>
      </c>
      <c r="AG61" s="671">
        <v>3457238</v>
      </c>
      <c r="AH61" s="674">
        <f t="shared" ref="AH61:AH62" si="41">SUM(V61:X61)</f>
        <v>1651261</v>
      </c>
      <c r="AI61" s="666"/>
      <c r="AJ61" s="617"/>
      <c r="AM61" s="634">
        <f>U61-T61</f>
        <v>9239076</v>
      </c>
      <c r="AO61" s="667">
        <f>G61-AW61</f>
        <v>0</v>
      </c>
      <c r="AP61" s="664">
        <f>L61-BB61</f>
        <v>-346294</v>
      </c>
      <c r="AQ61" s="668">
        <f>T61-BJ61</f>
        <v>3877372</v>
      </c>
      <c r="AS61" s="630"/>
      <c r="AU61" s="610" t="s">
        <v>583</v>
      </c>
      <c r="AW61" s="673">
        <f>[18]Summary!$H$35</f>
        <v>0</v>
      </c>
      <c r="AX61" s="671">
        <f>[18]Summary!$M$35</f>
        <v>708703</v>
      </c>
      <c r="AY61" s="671">
        <f>[19]Summary!$R$35</f>
        <v>484188</v>
      </c>
      <c r="AZ61" s="671">
        <f>[20]Summary!$W$35</f>
        <v>458370</v>
      </c>
      <c r="BA61" s="671">
        <f>[21]Summary!$AB$35</f>
        <v>0</v>
      </c>
      <c r="BB61" s="671">
        <f>[22]Summary!$AG$35</f>
        <v>346294</v>
      </c>
      <c r="BC61" s="671">
        <v>0</v>
      </c>
      <c r="BD61" s="671">
        <v>0</v>
      </c>
      <c r="BE61" s="671">
        <v>0</v>
      </c>
      <c r="BF61" s="671">
        <v>0</v>
      </c>
      <c r="BG61" s="671">
        <v>0</v>
      </c>
      <c r="BH61" s="671">
        <v>0</v>
      </c>
      <c r="BI61" s="671">
        <v>0</v>
      </c>
      <c r="BJ61" s="671">
        <f>SUM(AX61:BI61)</f>
        <v>1997555</v>
      </c>
    </row>
    <row r="62" spans="3:63" x14ac:dyDescent="0.3">
      <c r="C62" s="630"/>
      <c r="E62" s="610" t="s">
        <v>584</v>
      </c>
      <c r="G62" s="673">
        <f>[15]Summary!$H$36</f>
        <v>0</v>
      </c>
      <c r="H62" s="671">
        <f>[15]Summary!$M$36</f>
        <v>-1767023</v>
      </c>
      <c r="I62" s="671">
        <f>[16]Summary!$R$36</f>
        <v>-1899304</v>
      </c>
      <c r="J62" s="671">
        <f>[17]Summary!$W$36</f>
        <v>-2461029</v>
      </c>
      <c r="K62" s="671">
        <v>0</v>
      </c>
      <c r="L62" s="671">
        <v>0</v>
      </c>
      <c r="M62" s="671">
        <v>0</v>
      </c>
      <c r="N62" s="671">
        <v>0</v>
      </c>
      <c r="O62" s="671">
        <v>0</v>
      </c>
      <c r="P62" s="671">
        <v>0</v>
      </c>
      <c r="Q62" s="671">
        <v>0</v>
      </c>
      <c r="R62" s="671">
        <v>0</v>
      </c>
      <c r="S62" s="671">
        <v>0</v>
      </c>
      <c r="T62" s="671">
        <f>SUM(H62:S62)</f>
        <v>-6127356</v>
      </c>
      <c r="U62" s="673">
        <f>[15]Summary!$BZ$36</f>
        <v>-14861574</v>
      </c>
      <c r="V62" s="671">
        <f>[15]Summary!$CE$36</f>
        <v>-670166</v>
      </c>
      <c r="W62" s="671">
        <f>[16]Summary!$CJ$36</f>
        <v>-432240</v>
      </c>
      <c r="X62" s="671">
        <f>[17]Summary!$CO$36</f>
        <v>-548855</v>
      </c>
      <c r="Y62" s="671">
        <v>0</v>
      </c>
      <c r="Z62" s="671">
        <v>-346294</v>
      </c>
      <c r="AA62" s="671">
        <v>-471893</v>
      </c>
      <c r="AB62" s="671">
        <v>-2412943</v>
      </c>
      <c r="AC62" s="671">
        <v>-98213</v>
      </c>
      <c r="AD62" s="671">
        <v>-451100</v>
      </c>
      <c r="AE62" s="671">
        <v>-959116</v>
      </c>
      <c r="AF62" s="671">
        <v>-5265945</v>
      </c>
      <c r="AG62" s="671">
        <v>-3204809</v>
      </c>
      <c r="AH62" s="674">
        <f t="shared" si="41"/>
        <v>-1651261</v>
      </c>
      <c r="AI62" s="666"/>
      <c r="AJ62" s="617"/>
      <c r="AM62" s="634">
        <f>U62-T62</f>
        <v>-8734218</v>
      </c>
      <c r="AO62" s="667">
        <f>G62-AW62</f>
        <v>0</v>
      </c>
      <c r="AP62" s="664">
        <f>L62-BB62</f>
        <v>346294</v>
      </c>
      <c r="AQ62" s="668">
        <f>T62-BJ62</f>
        <v>-4129801</v>
      </c>
      <c r="AS62" s="630"/>
      <c r="AU62" s="610" t="s">
        <v>584</v>
      </c>
      <c r="AW62" s="673">
        <f>[18]Summary!$H$36</f>
        <v>0</v>
      </c>
      <c r="AX62" s="671">
        <f>[18]Summary!$M$36</f>
        <v>-670166</v>
      </c>
      <c r="AY62" s="671">
        <f>[19]Summary!$R$36</f>
        <v>-432240</v>
      </c>
      <c r="AZ62" s="671">
        <f>[20]Summary!$W$36</f>
        <v>-548855</v>
      </c>
      <c r="BA62" s="671">
        <f>[21]Summary!$AB$36</f>
        <v>0</v>
      </c>
      <c r="BB62" s="671">
        <f>[22]Summary!$AG$36</f>
        <v>-346294</v>
      </c>
      <c r="BC62" s="671">
        <v>0</v>
      </c>
      <c r="BD62" s="671">
        <v>0</v>
      </c>
      <c r="BE62" s="671">
        <v>0</v>
      </c>
      <c r="BF62" s="671">
        <v>0</v>
      </c>
      <c r="BG62" s="671">
        <v>0</v>
      </c>
      <c r="BH62" s="671">
        <v>0</v>
      </c>
      <c r="BI62" s="671">
        <v>0</v>
      </c>
      <c r="BJ62" s="671">
        <f>SUM(AX62:BI62)</f>
        <v>-1997555</v>
      </c>
    </row>
    <row r="63" spans="3:63" x14ac:dyDescent="0.3">
      <c r="C63" s="630"/>
      <c r="G63" s="673"/>
      <c r="H63" s="671"/>
      <c r="I63" s="671"/>
      <c r="J63" s="671"/>
      <c r="K63" s="671"/>
      <c r="L63" s="671"/>
      <c r="M63" s="671"/>
      <c r="N63" s="671"/>
      <c r="O63" s="671"/>
      <c r="P63" s="671"/>
      <c r="Q63" s="671"/>
      <c r="R63" s="671"/>
      <c r="S63" s="671"/>
      <c r="T63" s="671"/>
      <c r="U63" s="673"/>
      <c r="V63" s="671"/>
      <c r="W63" s="671"/>
      <c r="X63" s="671"/>
      <c r="Y63" s="671"/>
      <c r="Z63" s="671"/>
      <c r="AA63" s="671"/>
      <c r="AB63" s="671"/>
      <c r="AC63" s="671"/>
      <c r="AD63" s="671"/>
      <c r="AE63" s="671"/>
      <c r="AF63" s="671"/>
      <c r="AG63" s="671"/>
      <c r="AH63" s="674"/>
      <c r="AI63" s="666"/>
      <c r="AJ63" s="617"/>
      <c r="AM63" s="634"/>
      <c r="AO63" s="667">
        <f>G63-AW63</f>
        <v>0</v>
      </c>
      <c r="AP63" s="664">
        <f>L63-BB63</f>
        <v>0</v>
      </c>
      <c r="AQ63" s="668">
        <f>T63-BJ63</f>
        <v>0</v>
      </c>
      <c r="AS63" s="630"/>
      <c r="AW63" s="673"/>
      <c r="AX63" s="671"/>
      <c r="AY63" s="671"/>
      <c r="AZ63" s="671"/>
      <c r="BA63" s="671"/>
      <c r="BB63" s="671"/>
      <c r="BC63" s="671"/>
      <c r="BD63" s="671"/>
      <c r="BE63" s="671"/>
      <c r="BF63" s="671"/>
      <c r="BG63" s="671"/>
      <c r="BH63" s="671"/>
      <c r="BI63" s="671"/>
      <c r="BJ63" s="671"/>
    </row>
    <row r="64" spans="3:63" s="616" customFormat="1" x14ac:dyDescent="0.3">
      <c r="C64" s="633" t="s">
        <v>332</v>
      </c>
      <c r="F64" s="635"/>
      <c r="G64" s="670">
        <f>+G66+G70+G77</f>
        <v>98873872</v>
      </c>
      <c r="H64" s="664">
        <f t="shared" ref="H64:AH64" si="42">+H66+H70+H77</f>
        <v>0</v>
      </c>
      <c r="I64" s="664">
        <f t="shared" si="42"/>
        <v>0</v>
      </c>
      <c r="J64" s="664">
        <f t="shared" si="42"/>
        <v>0</v>
      </c>
      <c r="K64" s="664">
        <f t="shared" si="42"/>
        <v>0</v>
      </c>
      <c r="L64" s="664">
        <f t="shared" si="42"/>
        <v>0</v>
      </c>
      <c r="M64" s="664">
        <f t="shared" si="42"/>
        <v>0</v>
      </c>
      <c r="N64" s="664">
        <f t="shared" si="42"/>
        <v>0</v>
      </c>
      <c r="O64" s="664">
        <f t="shared" si="42"/>
        <v>0</v>
      </c>
      <c r="P64" s="664">
        <f t="shared" si="42"/>
        <v>0</v>
      </c>
      <c r="Q64" s="664">
        <f t="shared" si="42"/>
        <v>0</v>
      </c>
      <c r="R64" s="664">
        <f t="shared" si="42"/>
        <v>0</v>
      </c>
      <c r="S64" s="664">
        <f t="shared" si="42"/>
        <v>0</v>
      </c>
      <c r="T64" s="664">
        <f t="shared" si="42"/>
        <v>0</v>
      </c>
      <c r="U64" s="670">
        <f t="shared" si="42"/>
        <v>67356714</v>
      </c>
      <c r="V64" s="664">
        <f t="shared" si="42"/>
        <v>0</v>
      </c>
      <c r="W64" s="664">
        <f t="shared" si="42"/>
        <v>0</v>
      </c>
      <c r="X64" s="664">
        <f t="shared" si="42"/>
        <v>0</v>
      </c>
      <c r="Y64" s="664">
        <f t="shared" si="42"/>
        <v>0</v>
      </c>
      <c r="Z64" s="664">
        <f t="shared" si="42"/>
        <v>0</v>
      </c>
      <c r="AA64" s="664">
        <f t="shared" si="42"/>
        <v>0</v>
      </c>
      <c r="AB64" s="664">
        <f t="shared" si="42"/>
        <v>0</v>
      </c>
      <c r="AC64" s="664">
        <f t="shared" si="42"/>
        <v>63381850</v>
      </c>
      <c r="AD64" s="664">
        <f t="shared" si="42"/>
        <v>0</v>
      </c>
      <c r="AE64" s="664">
        <f t="shared" si="42"/>
        <v>0</v>
      </c>
      <c r="AF64" s="664">
        <f t="shared" si="42"/>
        <v>0</v>
      </c>
      <c r="AG64" s="664">
        <f t="shared" si="42"/>
        <v>3974864</v>
      </c>
      <c r="AH64" s="665">
        <f t="shared" si="42"/>
        <v>0</v>
      </c>
      <c r="AI64" s="676"/>
      <c r="AJ64" s="635"/>
      <c r="AM64" s="634">
        <f>U64-T64</f>
        <v>67356714</v>
      </c>
      <c r="AO64" s="667">
        <f>G64-AW64</f>
        <v>62173872</v>
      </c>
      <c r="AP64" s="664">
        <f>L64-BB64</f>
        <v>0</v>
      </c>
      <c r="AQ64" s="668">
        <f>T64-BJ64</f>
        <v>0</v>
      </c>
      <c r="AS64" s="633" t="s">
        <v>332</v>
      </c>
      <c r="AV64" s="635"/>
      <c r="AW64" s="670">
        <f>+AW66+AW70+AW77</f>
        <v>36700000</v>
      </c>
      <c r="AX64" s="664">
        <f t="shared" ref="AX64:BJ64" si="43">+AX66+AX70+AX77</f>
        <v>0</v>
      </c>
      <c r="AY64" s="664">
        <f t="shared" si="43"/>
        <v>0</v>
      </c>
      <c r="AZ64" s="664">
        <f t="shared" si="43"/>
        <v>0</v>
      </c>
      <c r="BA64" s="664">
        <f t="shared" si="43"/>
        <v>0</v>
      </c>
      <c r="BB64" s="664">
        <f t="shared" si="43"/>
        <v>0</v>
      </c>
      <c r="BC64" s="664">
        <f t="shared" si="43"/>
        <v>0</v>
      </c>
      <c r="BD64" s="664">
        <f t="shared" si="43"/>
        <v>0</v>
      </c>
      <c r="BE64" s="664">
        <f t="shared" si="43"/>
        <v>0</v>
      </c>
      <c r="BF64" s="664">
        <f t="shared" si="43"/>
        <v>0</v>
      </c>
      <c r="BG64" s="664">
        <f t="shared" si="43"/>
        <v>0</v>
      </c>
      <c r="BH64" s="664">
        <f t="shared" si="43"/>
        <v>0</v>
      </c>
      <c r="BI64" s="664">
        <f t="shared" si="43"/>
        <v>0</v>
      </c>
      <c r="BJ64" s="664">
        <f t="shared" si="43"/>
        <v>0</v>
      </c>
      <c r="BK64" s="610"/>
    </row>
    <row r="65" spans="3:63" x14ac:dyDescent="0.3">
      <c r="C65" s="630"/>
      <c r="G65" s="673"/>
      <c r="H65" s="671"/>
      <c r="I65" s="671"/>
      <c r="J65" s="671"/>
      <c r="K65" s="671"/>
      <c r="L65" s="671"/>
      <c r="M65" s="671"/>
      <c r="N65" s="671"/>
      <c r="O65" s="671"/>
      <c r="P65" s="671"/>
      <c r="Q65" s="671"/>
      <c r="R65" s="671"/>
      <c r="S65" s="671"/>
      <c r="T65" s="671"/>
      <c r="U65" s="673"/>
      <c r="V65" s="671"/>
      <c r="W65" s="671"/>
      <c r="X65" s="671"/>
      <c r="Y65" s="671"/>
      <c r="Z65" s="671"/>
      <c r="AA65" s="671"/>
      <c r="AB65" s="671"/>
      <c r="AC65" s="671"/>
      <c r="AD65" s="671"/>
      <c r="AE65" s="671"/>
      <c r="AF65" s="671"/>
      <c r="AG65" s="671"/>
      <c r="AH65" s="674"/>
      <c r="AI65" s="666"/>
      <c r="AJ65" s="617"/>
      <c r="AM65" s="634">
        <f>U65-T65</f>
        <v>0</v>
      </c>
      <c r="AO65" s="667">
        <f>G65-AW65</f>
        <v>0</v>
      </c>
      <c r="AP65" s="664">
        <f>L65-BB65</f>
        <v>0</v>
      </c>
      <c r="AQ65" s="668">
        <f>T65-BJ65</f>
        <v>0</v>
      </c>
      <c r="AS65" s="630"/>
      <c r="AW65" s="673"/>
      <c r="AX65" s="671"/>
      <c r="AY65" s="671"/>
      <c r="AZ65" s="671"/>
      <c r="BA65" s="671"/>
      <c r="BB65" s="671"/>
      <c r="BC65" s="671"/>
      <c r="BD65" s="671"/>
      <c r="BE65" s="671"/>
      <c r="BF65" s="671"/>
      <c r="BG65" s="671"/>
      <c r="BH65" s="671"/>
      <c r="BI65" s="671"/>
      <c r="BJ65" s="671"/>
      <c r="BK65" s="616"/>
    </row>
    <row r="66" spans="3:63" x14ac:dyDescent="0.3">
      <c r="C66" s="630"/>
      <c r="D66" s="610" t="s">
        <v>357</v>
      </c>
      <c r="G66" s="673">
        <f t="shared" ref="G66:AH66" si="44">SUM(G67:G68)</f>
        <v>98873872</v>
      </c>
      <c r="H66" s="673">
        <f t="shared" si="44"/>
        <v>0</v>
      </c>
      <c r="I66" s="673">
        <f t="shared" si="44"/>
        <v>0</v>
      </c>
      <c r="J66" s="673">
        <f t="shared" si="44"/>
        <v>0</v>
      </c>
      <c r="K66" s="673">
        <f t="shared" si="44"/>
        <v>0</v>
      </c>
      <c r="L66" s="673">
        <f t="shared" si="44"/>
        <v>0</v>
      </c>
      <c r="M66" s="673">
        <f t="shared" si="44"/>
        <v>0</v>
      </c>
      <c r="N66" s="673">
        <f t="shared" si="44"/>
        <v>0</v>
      </c>
      <c r="O66" s="673">
        <f t="shared" si="44"/>
        <v>0</v>
      </c>
      <c r="P66" s="673">
        <f t="shared" si="44"/>
        <v>0</v>
      </c>
      <c r="Q66" s="673">
        <f t="shared" si="44"/>
        <v>0</v>
      </c>
      <c r="R66" s="673">
        <f t="shared" si="44"/>
        <v>0</v>
      </c>
      <c r="S66" s="673">
        <f t="shared" si="44"/>
        <v>0</v>
      </c>
      <c r="T66" s="673">
        <f>SUM(T67:T68)</f>
        <v>0</v>
      </c>
      <c r="U66" s="673">
        <f t="shared" si="44"/>
        <v>67356714</v>
      </c>
      <c r="V66" s="673">
        <f t="shared" si="44"/>
        <v>0</v>
      </c>
      <c r="W66" s="673">
        <f t="shared" si="44"/>
        <v>0</v>
      </c>
      <c r="X66" s="673">
        <f t="shared" si="44"/>
        <v>0</v>
      </c>
      <c r="Y66" s="673">
        <f t="shared" si="44"/>
        <v>0</v>
      </c>
      <c r="Z66" s="673">
        <f t="shared" si="44"/>
        <v>0</v>
      </c>
      <c r="AA66" s="673">
        <f t="shared" si="44"/>
        <v>0</v>
      </c>
      <c r="AB66" s="673">
        <f t="shared" si="44"/>
        <v>0</v>
      </c>
      <c r="AC66" s="673">
        <f t="shared" si="44"/>
        <v>63381850</v>
      </c>
      <c r="AD66" s="673">
        <f t="shared" si="44"/>
        <v>0</v>
      </c>
      <c r="AE66" s="673">
        <f t="shared" si="44"/>
        <v>0</v>
      </c>
      <c r="AF66" s="673">
        <f t="shared" si="44"/>
        <v>0</v>
      </c>
      <c r="AG66" s="673">
        <f t="shared" si="44"/>
        <v>3974864</v>
      </c>
      <c r="AH66" s="674">
        <f t="shared" si="44"/>
        <v>0</v>
      </c>
      <c r="AI66" s="666"/>
      <c r="AJ66" s="617"/>
      <c r="AM66" s="634">
        <f>U66-T66</f>
        <v>67356714</v>
      </c>
      <c r="AO66" s="667">
        <f>G66-AW66</f>
        <v>62173872</v>
      </c>
      <c r="AP66" s="664">
        <f>L66-BB66</f>
        <v>0</v>
      </c>
      <c r="AQ66" s="668">
        <f>T66-BJ66</f>
        <v>0</v>
      </c>
      <c r="AS66" s="630"/>
      <c r="AT66" s="610" t="s">
        <v>357</v>
      </c>
      <c r="AW66" s="673">
        <f t="shared" ref="AW66:BI66" si="45">SUM(AW67:AW68)</f>
        <v>36700000</v>
      </c>
      <c r="AX66" s="673">
        <f t="shared" si="45"/>
        <v>0</v>
      </c>
      <c r="AY66" s="673">
        <f t="shared" si="45"/>
        <v>0</v>
      </c>
      <c r="AZ66" s="673">
        <f t="shared" si="45"/>
        <v>0</v>
      </c>
      <c r="BA66" s="673">
        <f t="shared" si="45"/>
        <v>0</v>
      </c>
      <c r="BB66" s="673">
        <f t="shared" si="45"/>
        <v>0</v>
      </c>
      <c r="BC66" s="673">
        <f t="shared" si="45"/>
        <v>0</v>
      </c>
      <c r="BD66" s="673">
        <f t="shared" si="45"/>
        <v>0</v>
      </c>
      <c r="BE66" s="673">
        <f t="shared" si="45"/>
        <v>0</v>
      </c>
      <c r="BF66" s="673">
        <f t="shared" si="45"/>
        <v>0</v>
      </c>
      <c r="BG66" s="673">
        <f t="shared" si="45"/>
        <v>0</v>
      </c>
      <c r="BH66" s="673">
        <f t="shared" si="45"/>
        <v>0</v>
      </c>
      <c r="BI66" s="673">
        <f t="shared" si="45"/>
        <v>0</v>
      </c>
      <c r="BJ66" s="673">
        <f>SUM(BJ67:BJ68)</f>
        <v>0</v>
      </c>
    </row>
    <row r="67" spans="3:63" x14ac:dyDescent="0.3">
      <c r="C67" s="630"/>
      <c r="E67" s="610" t="s">
        <v>578</v>
      </c>
      <c r="G67" s="673">
        <f>[16]Summary!$H$39</f>
        <v>98873872</v>
      </c>
      <c r="H67" s="671">
        <f>[15]Summary!$M$41</f>
        <v>0</v>
      </c>
      <c r="I67" s="671">
        <f>[16]Summary!$R$41</f>
        <v>0</v>
      </c>
      <c r="J67" s="671">
        <f>[17]Summary!$W$41</f>
        <v>0</v>
      </c>
      <c r="K67" s="671">
        <v>0</v>
      </c>
      <c r="L67" s="671">
        <v>0</v>
      </c>
      <c r="M67" s="671">
        <v>0</v>
      </c>
      <c r="N67" s="671">
        <v>0</v>
      </c>
      <c r="O67" s="671">
        <v>0</v>
      </c>
      <c r="P67" s="671">
        <v>0</v>
      </c>
      <c r="Q67" s="671">
        <v>0</v>
      </c>
      <c r="R67" s="671">
        <v>0</v>
      </c>
      <c r="S67" s="671">
        <v>0</v>
      </c>
      <c r="T67" s="671">
        <f>SUM(H67:S67)</f>
        <v>0</v>
      </c>
      <c r="U67" s="673">
        <f>[15]Summary!$BZ$41</f>
        <v>67356714</v>
      </c>
      <c r="V67" s="671">
        <f>[15]Summary!$CE$41</f>
        <v>0</v>
      </c>
      <c r="W67" s="671">
        <f>[16]Summary!$CJ$41</f>
        <v>0</v>
      </c>
      <c r="X67" s="671">
        <f>[17]Summary!$CO$41</f>
        <v>0</v>
      </c>
      <c r="Y67" s="671">
        <v>0</v>
      </c>
      <c r="Z67" s="671">
        <v>0</v>
      </c>
      <c r="AA67" s="671">
        <v>0</v>
      </c>
      <c r="AB67" s="671">
        <v>0</v>
      </c>
      <c r="AC67" s="671">
        <v>63381850</v>
      </c>
      <c r="AD67" s="671">
        <v>0</v>
      </c>
      <c r="AE67" s="671">
        <v>0</v>
      </c>
      <c r="AF67" s="671">
        <v>0</v>
      </c>
      <c r="AG67" s="671">
        <v>3974864</v>
      </c>
      <c r="AH67" s="674">
        <f>SUM(V67:X67)</f>
        <v>0</v>
      </c>
      <c r="AI67" s="666"/>
      <c r="AJ67" s="617"/>
      <c r="AM67" s="634">
        <f>U67-T67</f>
        <v>67356714</v>
      </c>
      <c r="AO67" s="667">
        <f>G67-AW67</f>
        <v>62173872</v>
      </c>
      <c r="AP67" s="664">
        <f>L67-BB67</f>
        <v>0</v>
      </c>
      <c r="AQ67" s="668">
        <f>T67-BJ67</f>
        <v>0</v>
      </c>
      <c r="AS67" s="630"/>
      <c r="AU67" s="610" t="s">
        <v>578</v>
      </c>
      <c r="AW67" s="673">
        <f>[18]Summary!$H$41</f>
        <v>36700000</v>
      </c>
      <c r="AX67" s="671">
        <f>[18]Summary!$M$39</f>
        <v>0</v>
      </c>
      <c r="AY67" s="671">
        <f>[19]Summary!$R$41</f>
        <v>0</v>
      </c>
      <c r="AZ67" s="671">
        <f>[20]Summary!$W$41</f>
        <v>0</v>
      </c>
      <c r="BA67" s="671">
        <f>[21]Summary!$AB$41</f>
        <v>0</v>
      </c>
      <c r="BB67" s="671">
        <f>[22]Summary!$AG$41</f>
        <v>0</v>
      </c>
      <c r="BC67" s="671">
        <v>0</v>
      </c>
      <c r="BD67" s="671">
        <v>0</v>
      </c>
      <c r="BE67" s="671">
        <v>0</v>
      </c>
      <c r="BF67" s="671">
        <v>0</v>
      </c>
      <c r="BG67" s="671">
        <v>0</v>
      </c>
      <c r="BH67" s="671">
        <v>0</v>
      </c>
      <c r="BI67" s="671">
        <v>0</v>
      </c>
      <c r="BJ67" s="671">
        <f>SUM(AX67:BI67)</f>
        <v>0</v>
      </c>
    </row>
    <row r="68" spans="3:63" ht="13.5" hidden="1" customHeight="1" x14ac:dyDescent="0.3">
      <c r="C68" s="630"/>
      <c r="E68" s="610" t="s">
        <v>579</v>
      </c>
      <c r="G68" s="673">
        <f>[23]Summary!$H$43</f>
        <v>0</v>
      </c>
      <c r="H68" s="671">
        <v>0</v>
      </c>
      <c r="I68" s="671">
        <v>0</v>
      </c>
      <c r="J68" s="671">
        <v>0</v>
      </c>
      <c r="K68" s="671">
        <v>0</v>
      </c>
      <c r="L68" s="671">
        <v>0</v>
      </c>
      <c r="M68" s="671">
        <v>0</v>
      </c>
      <c r="N68" s="671">
        <v>0</v>
      </c>
      <c r="O68" s="671">
        <v>0</v>
      </c>
      <c r="P68" s="671">
        <v>0</v>
      </c>
      <c r="Q68" s="671">
        <v>0</v>
      </c>
      <c r="R68" s="671">
        <v>0</v>
      </c>
      <c r="S68" s="671">
        <v>0</v>
      </c>
      <c r="T68" s="671">
        <f>SUM(H68:S68)</f>
        <v>0</v>
      </c>
      <c r="U68" s="673">
        <f>[23]Summary!$BZ$43</f>
        <v>0</v>
      </c>
      <c r="V68" s="671">
        <v>0</v>
      </c>
      <c r="W68" s="671">
        <v>0</v>
      </c>
      <c r="X68" s="671">
        <v>0</v>
      </c>
      <c r="Y68" s="671">
        <v>0</v>
      </c>
      <c r="Z68" s="671">
        <v>0</v>
      </c>
      <c r="AA68" s="671">
        <v>0</v>
      </c>
      <c r="AB68" s="671">
        <v>0</v>
      </c>
      <c r="AC68" s="671">
        <v>0</v>
      </c>
      <c r="AD68" s="671">
        <v>0</v>
      </c>
      <c r="AE68" s="671">
        <v>0</v>
      </c>
      <c r="AF68" s="671">
        <v>0</v>
      </c>
      <c r="AG68" s="671">
        <v>0</v>
      </c>
      <c r="AH68" s="674">
        <f t="shared" ref="AH68" si="46">SUM(V68:X68)</f>
        <v>0</v>
      </c>
      <c r="AI68" s="666"/>
      <c r="AJ68" s="617"/>
      <c r="AM68" s="634">
        <f>U68-T68</f>
        <v>0</v>
      </c>
      <c r="AO68" s="667">
        <f>G68-AW68</f>
        <v>0</v>
      </c>
      <c r="AP68" s="664">
        <f>L68-BB68</f>
        <v>0</v>
      </c>
      <c r="AQ68" s="668">
        <f>T68-BJ68</f>
        <v>0</v>
      </c>
      <c r="AS68" s="630"/>
      <c r="AU68" s="610" t="s">
        <v>579</v>
      </c>
      <c r="AW68" s="673">
        <f>[23]Summary!$H$43</f>
        <v>0</v>
      </c>
      <c r="AX68" s="671">
        <v>0</v>
      </c>
      <c r="AY68" s="671">
        <v>0</v>
      </c>
      <c r="AZ68" s="671">
        <v>0</v>
      </c>
      <c r="BA68" s="671">
        <v>0</v>
      </c>
      <c r="BB68" s="671">
        <v>0</v>
      </c>
      <c r="BC68" s="671">
        <v>0</v>
      </c>
      <c r="BD68" s="671">
        <v>0</v>
      </c>
      <c r="BE68" s="671">
        <v>0</v>
      </c>
      <c r="BF68" s="671">
        <v>0</v>
      </c>
      <c r="BG68" s="671">
        <v>0</v>
      </c>
      <c r="BH68" s="671">
        <v>0</v>
      </c>
      <c r="BI68" s="671">
        <v>0</v>
      </c>
      <c r="BJ68" s="671">
        <f>SUM(AX68:BI68)</f>
        <v>0</v>
      </c>
    </row>
    <row r="69" spans="3:63" x14ac:dyDescent="0.3">
      <c r="C69" s="630"/>
      <c r="E69" s="679"/>
      <c r="F69" s="677"/>
      <c r="G69" s="673"/>
      <c r="H69" s="671"/>
      <c r="I69" s="671"/>
      <c r="J69" s="671"/>
      <c r="K69" s="671"/>
      <c r="L69" s="671"/>
      <c r="M69" s="671"/>
      <c r="N69" s="671"/>
      <c r="O69" s="671"/>
      <c r="P69" s="671"/>
      <c r="Q69" s="671"/>
      <c r="R69" s="671"/>
      <c r="S69" s="671"/>
      <c r="T69" s="671"/>
      <c r="U69" s="673"/>
      <c r="V69" s="671"/>
      <c r="W69" s="671"/>
      <c r="X69" s="671"/>
      <c r="Y69" s="671"/>
      <c r="Z69" s="671"/>
      <c r="AA69" s="671"/>
      <c r="AB69" s="671"/>
      <c r="AC69" s="671"/>
      <c r="AD69" s="671"/>
      <c r="AE69" s="671"/>
      <c r="AF69" s="671"/>
      <c r="AG69" s="671"/>
      <c r="AH69" s="674"/>
      <c r="AI69" s="666"/>
      <c r="AJ69" s="617"/>
      <c r="AM69" s="634"/>
      <c r="AO69" s="667">
        <f>G69-AW69</f>
        <v>0</v>
      </c>
      <c r="AP69" s="664">
        <f>L69-BB69</f>
        <v>0</v>
      </c>
      <c r="AQ69" s="668">
        <f>T69-BJ69</f>
        <v>0</v>
      </c>
      <c r="AS69" s="630"/>
      <c r="AU69" s="679"/>
      <c r="AV69" s="677"/>
      <c r="AW69" s="673"/>
      <c r="AX69" s="671"/>
      <c r="AY69" s="671"/>
      <c r="AZ69" s="671"/>
      <c r="BA69" s="671"/>
      <c r="BB69" s="671"/>
      <c r="BC69" s="671"/>
      <c r="BD69" s="671"/>
      <c r="BE69" s="671"/>
      <c r="BF69" s="671"/>
      <c r="BG69" s="671"/>
      <c r="BH69" s="671"/>
      <c r="BI69" s="671"/>
      <c r="BJ69" s="671"/>
    </row>
    <row r="70" spans="3:63" ht="13.5" hidden="1" customHeight="1" x14ac:dyDescent="0.3">
      <c r="C70" s="630"/>
      <c r="D70" s="610" t="s">
        <v>580</v>
      </c>
      <c r="F70" s="677"/>
      <c r="G70" s="673">
        <f t="shared" ref="G70:S70" si="47">SUM(G71:G75)</f>
        <v>0</v>
      </c>
      <c r="H70" s="673">
        <f t="shared" si="47"/>
        <v>0</v>
      </c>
      <c r="I70" s="673">
        <f t="shared" si="47"/>
        <v>0</v>
      </c>
      <c r="J70" s="673">
        <f t="shared" si="47"/>
        <v>0</v>
      </c>
      <c r="K70" s="673">
        <f t="shared" si="47"/>
        <v>0</v>
      </c>
      <c r="L70" s="673">
        <f t="shared" si="47"/>
        <v>0</v>
      </c>
      <c r="M70" s="673">
        <f t="shared" si="47"/>
        <v>0</v>
      </c>
      <c r="N70" s="673">
        <f t="shared" si="47"/>
        <v>0</v>
      </c>
      <c r="O70" s="673">
        <f t="shared" si="47"/>
        <v>0</v>
      </c>
      <c r="P70" s="673">
        <f t="shared" si="47"/>
        <v>0</v>
      </c>
      <c r="Q70" s="673">
        <f t="shared" si="47"/>
        <v>0</v>
      </c>
      <c r="R70" s="673">
        <f t="shared" si="47"/>
        <v>0</v>
      </c>
      <c r="S70" s="673">
        <f t="shared" si="47"/>
        <v>0</v>
      </c>
      <c r="T70" s="671">
        <f>SUM(T71:T75)</f>
        <v>0</v>
      </c>
      <c r="U70" s="673">
        <v>0</v>
      </c>
      <c r="V70" s="673">
        <f t="shared" ref="V70:AG70" si="48">SUM(V71:V75)</f>
        <v>0</v>
      </c>
      <c r="W70" s="673">
        <f t="shared" si="48"/>
        <v>0</v>
      </c>
      <c r="X70" s="673">
        <f t="shared" si="48"/>
        <v>0</v>
      </c>
      <c r="Y70" s="673">
        <f t="shared" si="48"/>
        <v>0</v>
      </c>
      <c r="Z70" s="673">
        <f t="shared" si="48"/>
        <v>0</v>
      </c>
      <c r="AA70" s="673">
        <f t="shared" si="48"/>
        <v>0</v>
      </c>
      <c r="AB70" s="673">
        <f t="shared" si="48"/>
        <v>0</v>
      </c>
      <c r="AC70" s="673">
        <f t="shared" si="48"/>
        <v>0</v>
      </c>
      <c r="AD70" s="673">
        <f t="shared" si="48"/>
        <v>0</v>
      </c>
      <c r="AE70" s="673">
        <f t="shared" si="48"/>
        <v>0</v>
      </c>
      <c r="AF70" s="673">
        <f t="shared" si="48"/>
        <v>0</v>
      </c>
      <c r="AG70" s="673">
        <f t="shared" si="48"/>
        <v>0</v>
      </c>
      <c r="AH70" s="674">
        <f>SUM(AH71:AH75)</f>
        <v>0</v>
      </c>
      <c r="AI70" s="666"/>
      <c r="AJ70" s="617"/>
      <c r="AM70" s="634">
        <f>U70-T70</f>
        <v>0</v>
      </c>
      <c r="AO70" s="667">
        <f>G70-AW70</f>
        <v>0</v>
      </c>
      <c r="AP70" s="664">
        <f>L70-BB70</f>
        <v>0</v>
      </c>
      <c r="AQ70" s="668">
        <f>T70-BJ70</f>
        <v>0</v>
      </c>
      <c r="AS70" s="630"/>
      <c r="AT70" s="610" t="s">
        <v>580</v>
      </c>
      <c r="AV70" s="677"/>
      <c r="AW70" s="673">
        <f t="shared" ref="AW70:BI70" si="49">SUM(AW71:AW75)</f>
        <v>0</v>
      </c>
      <c r="AX70" s="673">
        <f t="shared" si="49"/>
        <v>0</v>
      </c>
      <c r="AY70" s="673">
        <f t="shared" si="49"/>
        <v>0</v>
      </c>
      <c r="AZ70" s="673">
        <f t="shared" si="49"/>
        <v>0</v>
      </c>
      <c r="BA70" s="673">
        <f t="shared" si="49"/>
        <v>0</v>
      </c>
      <c r="BB70" s="673">
        <f t="shared" si="49"/>
        <v>0</v>
      </c>
      <c r="BC70" s="673">
        <f t="shared" si="49"/>
        <v>0</v>
      </c>
      <c r="BD70" s="673">
        <f t="shared" si="49"/>
        <v>0</v>
      </c>
      <c r="BE70" s="673">
        <f t="shared" si="49"/>
        <v>0</v>
      </c>
      <c r="BF70" s="673">
        <f t="shared" si="49"/>
        <v>0</v>
      </c>
      <c r="BG70" s="673">
        <f t="shared" si="49"/>
        <v>0</v>
      </c>
      <c r="BH70" s="673">
        <f t="shared" si="49"/>
        <v>0</v>
      </c>
      <c r="BI70" s="673">
        <f t="shared" si="49"/>
        <v>0</v>
      </c>
      <c r="BJ70" s="671">
        <f>SUM(BJ71:BJ75)</f>
        <v>0</v>
      </c>
    </row>
    <row r="71" spans="3:63" ht="13.5" hidden="1" customHeight="1" x14ac:dyDescent="0.3">
      <c r="C71" s="630"/>
      <c r="E71" s="610" t="s">
        <v>578</v>
      </c>
      <c r="F71" s="677"/>
      <c r="G71" s="673">
        <f>[24]summary!$H$55</f>
        <v>0</v>
      </c>
      <c r="H71" s="673">
        <f>[24]summary!$M$55</f>
        <v>0</v>
      </c>
      <c r="I71" s="673">
        <f>[25]summary!$R$55</f>
        <v>0</v>
      </c>
      <c r="J71" s="673">
        <v>0</v>
      </c>
      <c r="K71" s="673">
        <v>0</v>
      </c>
      <c r="L71" s="673">
        <v>0</v>
      </c>
      <c r="M71" s="673">
        <v>0</v>
      </c>
      <c r="N71" s="673">
        <v>0</v>
      </c>
      <c r="O71" s="673">
        <v>0</v>
      </c>
      <c r="P71" s="673">
        <v>0</v>
      </c>
      <c r="Q71" s="673">
        <v>0</v>
      </c>
      <c r="R71" s="673">
        <v>0</v>
      </c>
      <c r="S71" s="673">
        <f>[26]summary!$BP$55</f>
        <v>0</v>
      </c>
      <c r="T71" s="671">
        <f>SUM(H71:I71)</f>
        <v>0</v>
      </c>
      <c r="U71" s="673">
        <v>0</v>
      </c>
      <c r="V71" s="673">
        <f>[24]summary!$M$55</f>
        <v>0</v>
      </c>
      <c r="W71" s="673">
        <f>[25]summary!$R$55</f>
        <v>0</v>
      </c>
      <c r="X71" s="673">
        <v>0</v>
      </c>
      <c r="Y71" s="673">
        <v>0</v>
      </c>
      <c r="Z71" s="673">
        <v>0</v>
      </c>
      <c r="AA71" s="673">
        <v>0</v>
      </c>
      <c r="AB71" s="673">
        <v>0</v>
      </c>
      <c r="AC71" s="673">
        <v>0</v>
      </c>
      <c r="AD71" s="673">
        <v>0</v>
      </c>
      <c r="AE71" s="673">
        <v>0</v>
      </c>
      <c r="AF71" s="673">
        <v>0</v>
      </c>
      <c r="AG71" s="673">
        <f>[26]summary!$BP$55</f>
        <v>0</v>
      </c>
      <c r="AH71" s="674">
        <f>SUM(V71:W71)</f>
        <v>0</v>
      </c>
      <c r="AI71" s="666"/>
      <c r="AJ71" s="617"/>
      <c r="AM71" s="634">
        <f>U71-T71</f>
        <v>0</v>
      </c>
      <c r="AO71" s="667">
        <f>G71-AW71</f>
        <v>0</v>
      </c>
      <c r="AP71" s="664">
        <f>L71-BB71</f>
        <v>0</v>
      </c>
      <c r="AQ71" s="668">
        <f>T71-BJ71</f>
        <v>0</v>
      </c>
      <c r="AS71" s="630"/>
      <c r="AU71" s="610" t="s">
        <v>578</v>
      </c>
      <c r="AV71" s="677"/>
      <c r="AW71" s="673">
        <f>[24]summary!$H$55</f>
        <v>0</v>
      </c>
      <c r="AX71" s="673">
        <f>[24]summary!$M$55</f>
        <v>0</v>
      </c>
      <c r="AY71" s="673">
        <f>[25]summary!$R$55</f>
        <v>0</v>
      </c>
      <c r="AZ71" s="673">
        <v>0</v>
      </c>
      <c r="BA71" s="673">
        <v>0</v>
      </c>
      <c r="BB71" s="673">
        <v>0</v>
      </c>
      <c r="BC71" s="673">
        <v>0</v>
      </c>
      <c r="BD71" s="673">
        <v>0</v>
      </c>
      <c r="BE71" s="673">
        <v>0</v>
      </c>
      <c r="BF71" s="673">
        <v>0</v>
      </c>
      <c r="BG71" s="673">
        <v>0</v>
      </c>
      <c r="BH71" s="673">
        <v>0</v>
      </c>
      <c r="BI71" s="673">
        <f>[26]summary!$BP$55</f>
        <v>0</v>
      </c>
      <c r="BJ71" s="671">
        <f>SUM(AX71:AY71)</f>
        <v>0</v>
      </c>
    </row>
    <row r="72" spans="3:63" ht="13.5" hidden="1" customHeight="1" x14ac:dyDescent="0.3">
      <c r="C72" s="630"/>
      <c r="E72" s="610" t="s">
        <v>579</v>
      </c>
      <c r="F72" s="677"/>
      <c r="G72" s="673">
        <f>[24]summary!$H$56</f>
        <v>0</v>
      </c>
      <c r="H72" s="673">
        <f>[24]summary!$M$56</f>
        <v>0</v>
      </c>
      <c r="I72" s="673">
        <f>[25]summary!$R$56</f>
        <v>0</v>
      </c>
      <c r="J72" s="673">
        <v>0</v>
      </c>
      <c r="K72" s="673">
        <v>0</v>
      </c>
      <c r="L72" s="673">
        <v>0</v>
      </c>
      <c r="M72" s="673">
        <v>0</v>
      </c>
      <c r="N72" s="673">
        <v>0</v>
      </c>
      <c r="O72" s="673">
        <v>0</v>
      </c>
      <c r="P72" s="673">
        <v>0</v>
      </c>
      <c r="Q72" s="673">
        <v>0</v>
      </c>
      <c r="R72" s="673">
        <v>0</v>
      </c>
      <c r="S72" s="673">
        <f>[26]summary!$BP$56</f>
        <v>0</v>
      </c>
      <c r="T72" s="671">
        <f>SUM(H72:I72)</f>
        <v>0</v>
      </c>
      <c r="U72" s="673">
        <v>0</v>
      </c>
      <c r="V72" s="673">
        <f>[24]summary!$M$56</f>
        <v>0</v>
      </c>
      <c r="W72" s="673">
        <f>[25]summary!$R$56</f>
        <v>0</v>
      </c>
      <c r="X72" s="673">
        <v>0</v>
      </c>
      <c r="Y72" s="673">
        <v>0</v>
      </c>
      <c r="Z72" s="673">
        <v>0</v>
      </c>
      <c r="AA72" s="673">
        <v>0</v>
      </c>
      <c r="AB72" s="673">
        <v>0</v>
      </c>
      <c r="AC72" s="673">
        <v>0</v>
      </c>
      <c r="AD72" s="673">
        <v>0</v>
      </c>
      <c r="AE72" s="673">
        <v>0</v>
      </c>
      <c r="AF72" s="673">
        <v>0</v>
      </c>
      <c r="AG72" s="673">
        <f>[26]summary!$BP$56</f>
        <v>0</v>
      </c>
      <c r="AH72" s="674">
        <f>SUM(V72:W72)</f>
        <v>0</v>
      </c>
      <c r="AI72" s="666"/>
      <c r="AJ72" s="617"/>
      <c r="AM72" s="634">
        <f>U72-T72</f>
        <v>0</v>
      </c>
      <c r="AO72" s="667">
        <f>G72-AW72</f>
        <v>0</v>
      </c>
      <c r="AP72" s="664">
        <f>L72-BB72</f>
        <v>0</v>
      </c>
      <c r="AQ72" s="668">
        <f>T72-BJ72</f>
        <v>0</v>
      </c>
      <c r="AS72" s="630"/>
      <c r="AU72" s="610" t="s">
        <v>579</v>
      </c>
      <c r="AV72" s="677"/>
      <c r="AW72" s="673">
        <f>[24]summary!$H$56</f>
        <v>0</v>
      </c>
      <c r="AX72" s="673">
        <f>[24]summary!$M$56</f>
        <v>0</v>
      </c>
      <c r="AY72" s="673">
        <f>[25]summary!$R$56</f>
        <v>0</v>
      </c>
      <c r="AZ72" s="673">
        <v>0</v>
      </c>
      <c r="BA72" s="673">
        <v>0</v>
      </c>
      <c r="BB72" s="673">
        <v>0</v>
      </c>
      <c r="BC72" s="673">
        <v>0</v>
      </c>
      <c r="BD72" s="673">
        <v>0</v>
      </c>
      <c r="BE72" s="673">
        <v>0</v>
      </c>
      <c r="BF72" s="673">
        <v>0</v>
      </c>
      <c r="BG72" s="673">
        <v>0</v>
      </c>
      <c r="BH72" s="673">
        <v>0</v>
      </c>
      <c r="BI72" s="673">
        <f>[26]summary!$BP$56</f>
        <v>0</v>
      </c>
      <c r="BJ72" s="671">
        <f>SUM(AX72:AY72)</f>
        <v>0</v>
      </c>
    </row>
    <row r="73" spans="3:63" ht="13.5" hidden="1" customHeight="1" x14ac:dyDescent="0.3">
      <c r="C73" s="630"/>
      <c r="E73" s="610" t="s">
        <v>585</v>
      </c>
      <c r="F73" s="677"/>
      <c r="G73" s="673"/>
      <c r="H73" s="673"/>
      <c r="I73" s="673"/>
      <c r="J73" s="673"/>
      <c r="K73" s="673"/>
      <c r="L73" s="673"/>
      <c r="M73" s="673"/>
      <c r="N73" s="673"/>
      <c r="O73" s="673"/>
      <c r="P73" s="673"/>
      <c r="Q73" s="673"/>
      <c r="R73" s="673"/>
      <c r="S73" s="673"/>
      <c r="T73" s="671"/>
      <c r="U73" s="673"/>
      <c r="V73" s="673"/>
      <c r="W73" s="673"/>
      <c r="X73" s="673"/>
      <c r="Y73" s="673"/>
      <c r="Z73" s="673"/>
      <c r="AA73" s="673"/>
      <c r="AB73" s="673"/>
      <c r="AC73" s="673"/>
      <c r="AD73" s="673"/>
      <c r="AE73" s="673"/>
      <c r="AF73" s="673"/>
      <c r="AG73" s="673"/>
      <c r="AH73" s="674"/>
      <c r="AI73" s="666"/>
      <c r="AJ73" s="617"/>
      <c r="AM73" s="634">
        <f>U73-T73</f>
        <v>0</v>
      </c>
      <c r="AO73" s="667">
        <f>G73-AW73</f>
        <v>0</v>
      </c>
      <c r="AP73" s="664">
        <f>L73-BB73</f>
        <v>0</v>
      </c>
      <c r="AQ73" s="668">
        <f>T73-BJ73</f>
        <v>0</v>
      </c>
      <c r="AS73" s="630"/>
      <c r="AU73" s="610" t="s">
        <v>585</v>
      </c>
      <c r="AV73" s="677"/>
      <c r="AW73" s="673"/>
      <c r="AX73" s="673"/>
      <c r="AY73" s="673"/>
      <c r="AZ73" s="673"/>
      <c r="BA73" s="673"/>
      <c r="BB73" s="673"/>
      <c r="BC73" s="673"/>
      <c r="BD73" s="673"/>
      <c r="BE73" s="673"/>
      <c r="BF73" s="673"/>
      <c r="BG73" s="673"/>
      <c r="BH73" s="673"/>
      <c r="BI73" s="673"/>
      <c r="BJ73" s="671"/>
    </row>
    <row r="74" spans="3:63" ht="13.5" hidden="1" customHeight="1" x14ac:dyDescent="0.3">
      <c r="C74" s="630"/>
      <c r="E74" s="679" t="s">
        <v>586</v>
      </c>
      <c r="F74" s="677"/>
      <c r="G74" s="673">
        <f>[24]summary!$H$58</f>
        <v>0</v>
      </c>
      <c r="H74" s="673">
        <f>[24]summary!$M$58</f>
        <v>0</v>
      </c>
      <c r="I74" s="673">
        <f>[25]summary!$R$58</f>
        <v>0</v>
      </c>
      <c r="J74" s="673">
        <v>0</v>
      </c>
      <c r="K74" s="673">
        <v>0</v>
      </c>
      <c r="L74" s="673">
        <v>0</v>
      </c>
      <c r="M74" s="673">
        <v>0</v>
      </c>
      <c r="N74" s="673">
        <v>0</v>
      </c>
      <c r="O74" s="673">
        <v>0</v>
      </c>
      <c r="P74" s="673">
        <v>0</v>
      </c>
      <c r="Q74" s="673">
        <v>0</v>
      </c>
      <c r="R74" s="673">
        <v>0</v>
      </c>
      <c r="S74" s="673">
        <f>[26]summary!$BP$58</f>
        <v>0</v>
      </c>
      <c r="T74" s="671">
        <f>SUM(H74:I74)</f>
        <v>0</v>
      </c>
      <c r="U74" s="673">
        <v>0</v>
      </c>
      <c r="V74" s="673">
        <f>[24]summary!$M$58</f>
        <v>0</v>
      </c>
      <c r="W74" s="673">
        <f>[25]summary!$R$58</f>
        <v>0</v>
      </c>
      <c r="X74" s="673">
        <v>0</v>
      </c>
      <c r="Y74" s="673">
        <v>0</v>
      </c>
      <c r="Z74" s="673">
        <v>0</v>
      </c>
      <c r="AA74" s="673">
        <v>0</v>
      </c>
      <c r="AB74" s="673">
        <v>0</v>
      </c>
      <c r="AC74" s="673">
        <v>0</v>
      </c>
      <c r="AD74" s="673">
        <v>0</v>
      </c>
      <c r="AE74" s="673">
        <v>0</v>
      </c>
      <c r="AF74" s="673">
        <v>0</v>
      </c>
      <c r="AG74" s="673">
        <f>[26]summary!$BP$58</f>
        <v>0</v>
      </c>
      <c r="AH74" s="674">
        <f>SUM(V74:W74)</f>
        <v>0</v>
      </c>
      <c r="AI74" s="666"/>
      <c r="AJ74" s="617"/>
      <c r="AM74" s="634">
        <f>U74-T74</f>
        <v>0</v>
      </c>
      <c r="AO74" s="667">
        <f>G74-AW74</f>
        <v>0</v>
      </c>
      <c r="AP74" s="664">
        <f>L74-BB74</f>
        <v>0</v>
      </c>
      <c r="AQ74" s="668">
        <f>T74-BJ74</f>
        <v>0</v>
      </c>
      <c r="AS74" s="630"/>
      <c r="AU74" s="679" t="s">
        <v>586</v>
      </c>
      <c r="AV74" s="677"/>
      <c r="AW74" s="673">
        <f>[24]summary!$H$58</f>
        <v>0</v>
      </c>
      <c r="AX74" s="673">
        <f>[24]summary!$M$58</f>
        <v>0</v>
      </c>
      <c r="AY74" s="673">
        <f>[25]summary!$R$58</f>
        <v>0</v>
      </c>
      <c r="AZ74" s="673">
        <v>0</v>
      </c>
      <c r="BA74" s="673">
        <v>0</v>
      </c>
      <c r="BB74" s="673">
        <v>0</v>
      </c>
      <c r="BC74" s="673">
        <v>0</v>
      </c>
      <c r="BD74" s="673">
        <v>0</v>
      </c>
      <c r="BE74" s="673">
        <v>0</v>
      </c>
      <c r="BF74" s="673">
        <v>0</v>
      </c>
      <c r="BG74" s="673">
        <v>0</v>
      </c>
      <c r="BH74" s="673">
        <v>0</v>
      </c>
      <c r="BI74" s="673">
        <f>[26]summary!$BP$58</f>
        <v>0</v>
      </c>
      <c r="BJ74" s="671">
        <f>SUM(AX74:AY74)</f>
        <v>0</v>
      </c>
    </row>
    <row r="75" spans="3:63" ht="13.5" hidden="1" customHeight="1" x14ac:dyDescent="0.3">
      <c r="C75" s="630"/>
      <c r="E75" s="679" t="s">
        <v>587</v>
      </c>
      <c r="F75" s="677"/>
      <c r="G75" s="673">
        <f>[24]summary!$H$59</f>
        <v>0</v>
      </c>
      <c r="H75" s="673">
        <f>[24]summary!$M$59</f>
        <v>0</v>
      </c>
      <c r="I75" s="673">
        <f>[25]summary!$R$59</f>
        <v>0</v>
      </c>
      <c r="J75" s="673">
        <v>0</v>
      </c>
      <c r="K75" s="673">
        <v>0</v>
      </c>
      <c r="L75" s="673">
        <v>0</v>
      </c>
      <c r="M75" s="673">
        <v>0</v>
      </c>
      <c r="N75" s="673">
        <v>0</v>
      </c>
      <c r="O75" s="673">
        <v>0</v>
      </c>
      <c r="P75" s="673">
        <v>0</v>
      </c>
      <c r="Q75" s="673">
        <v>0</v>
      </c>
      <c r="R75" s="673">
        <v>0</v>
      </c>
      <c r="S75" s="673">
        <f>[26]summary!$BP$59</f>
        <v>0</v>
      </c>
      <c r="T75" s="671">
        <f>SUM(H75:I75)</f>
        <v>0</v>
      </c>
      <c r="U75" s="673">
        <v>0</v>
      </c>
      <c r="V75" s="673">
        <f>[24]summary!$M$59</f>
        <v>0</v>
      </c>
      <c r="W75" s="673">
        <f>[25]summary!$R$59</f>
        <v>0</v>
      </c>
      <c r="X75" s="673">
        <v>0</v>
      </c>
      <c r="Y75" s="673">
        <v>0</v>
      </c>
      <c r="Z75" s="673">
        <v>0</v>
      </c>
      <c r="AA75" s="673">
        <v>0</v>
      </c>
      <c r="AB75" s="673">
        <v>0</v>
      </c>
      <c r="AC75" s="673">
        <v>0</v>
      </c>
      <c r="AD75" s="673">
        <v>0</v>
      </c>
      <c r="AE75" s="673">
        <v>0</v>
      </c>
      <c r="AF75" s="673">
        <v>0</v>
      </c>
      <c r="AG75" s="673">
        <f>[26]summary!$BP$59</f>
        <v>0</v>
      </c>
      <c r="AH75" s="674">
        <f>SUM(V75:W75)</f>
        <v>0</v>
      </c>
      <c r="AI75" s="666"/>
      <c r="AJ75" s="617"/>
      <c r="AM75" s="634">
        <f>U75-T75</f>
        <v>0</v>
      </c>
      <c r="AO75" s="667">
        <f>G75-AW75</f>
        <v>0</v>
      </c>
      <c r="AP75" s="664">
        <f>L75-BB75</f>
        <v>0</v>
      </c>
      <c r="AQ75" s="668">
        <f>T75-BJ75</f>
        <v>0</v>
      </c>
      <c r="AS75" s="630"/>
      <c r="AU75" s="679" t="s">
        <v>587</v>
      </c>
      <c r="AV75" s="677"/>
      <c r="AW75" s="673">
        <f>[24]summary!$H$59</f>
        <v>0</v>
      </c>
      <c r="AX75" s="673">
        <f>[24]summary!$M$59</f>
        <v>0</v>
      </c>
      <c r="AY75" s="673">
        <f>[25]summary!$R$59</f>
        <v>0</v>
      </c>
      <c r="AZ75" s="673">
        <v>0</v>
      </c>
      <c r="BA75" s="673">
        <v>0</v>
      </c>
      <c r="BB75" s="673">
        <v>0</v>
      </c>
      <c r="BC75" s="673">
        <v>0</v>
      </c>
      <c r="BD75" s="673">
        <v>0</v>
      </c>
      <c r="BE75" s="673">
        <v>0</v>
      </c>
      <c r="BF75" s="673">
        <v>0</v>
      </c>
      <c r="BG75" s="673">
        <v>0</v>
      </c>
      <c r="BH75" s="673">
        <v>0</v>
      </c>
      <c r="BI75" s="673">
        <f>[26]summary!$BP$59</f>
        <v>0</v>
      </c>
      <c r="BJ75" s="671">
        <f>SUM(AX75:AY75)</f>
        <v>0</v>
      </c>
    </row>
    <row r="76" spans="3:63" ht="13.5" hidden="1" customHeight="1" x14ac:dyDescent="0.3">
      <c r="C76" s="630"/>
      <c r="E76" s="679"/>
      <c r="F76" s="677"/>
      <c r="G76" s="673"/>
      <c r="H76" s="673"/>
      <c r="I76" s="673"/>
      <c r="J76" s="673"/>
      <c r="K76" s="673"/>
      <c r="L76" s="673"/>
      <c r="M76" s="673"/>
      <c r="N76" s="673"/>
      <c r="O76" s="673"/>
      <c r="P76" s="673"/>
      <c r="Q76" s="673"/>
      <c r="R76" s="673"/>
      <c r="S76" s="673"/>
      <c r="T76" s="671"/>
      <c r="U76" s="673"/>
      <c r="V76" s="673"/>
      <c r="W76" s="673"/>
      <c r="X76" s="673"/>
      <c r="Y76" s="673"/>
      <c r="Z76" s="673"/>
      <c r="AA76" s="673"/>
      <c r="AB76" s="673"/>
      <c r="AC76" s="673"/>
      <c r="AD76" s="673"/>
      <c r="AE76" s="673"/>
      <c r="AF76" s="673"/>
      <c r="AG76" s="673"/>
      <c r="AH76" s="674"/>
      <c r="AI76" s="666"/>
      <c r="AJ76" s="617"/>
      <c r="AM76" s="634">
        <f>U76-T76</f>
        <v>0</v>
      </c>
      <c r="AO76" s="667">
        <f>G76-AW76</f>
        <v>0</v>
      </c>
      <c r="AP76" s="664">
        <f>L76-BB76</f>
        <v>0</v>
      </c>
      <c r="AQ76" s="668">
        <f>T76-BJ76</f>
        <v>0</v>
      </c>
      <c r="AS76" s="630"/>
      <c r="AU76" s="679"/>
      <c r="AV76" s="677"/>
      <c r="AW76" s="673"/>
      <c r="AX76" s="673"/>
      <c r="AY76" s="673"/>
      <c r="AZ76" s="673"/>
      <c r="BA76" s="673"/>
      <c r="BB76" s="673"/>
      <c r="BC76" s="673"/>
      <c r="BD76" s="673"/>
      <c r="BE76" s="673"/>
      <c r="BF76" s="673"/>
      <c r="BG76" s="673"/>
      <c r="BH76" s="673"/>
      <c r="BI76" s="673"/>
      <c r="BJ76" s="671"/>
    </row>
    <row r="77" spans="3:63" ht="13.5" hidden="1" customHeight="1" x14ac:dyDescent="0.3">
      <c r="C77" s="630"/>
      <c r="D77" s="610" t="s">
        <v>588</v>
      </c>
      <c r="F77" s="677"/>
      <c r="G77" s="673">
        <v>0</v>
      </c>
      <c r="H77" s="673">
        <f t="shared" ref="H77:S77" si="50">SUM(H78:H82)</f>
        <v>0</v>
      </c>
      <c r="I77" s="673">
        <f t="shared" si="50"/>
        <v>0</v>
      </c>
      <c r="J77" s="673">
        <f t="shared" si="50"/>
        <v>0</v>
      </c>
      <c r="K77" s="673">
        <f t="shared" si="50"/>
        <v>0</v>
      </c>
      <c r="L77" s="673">
        <f t="shared" si="50"/>
        <v>0</v>
      </c>
      <c r="M77" s="673">
        <f t="shared" si="50"/>
        <v>0</v>
      </c>
      <c r="N77" s="673">
        <f t="shared" si="50"/>
        <v>0</v>
      </c>
      <c r="O77" s="673">
        <f t="shared" si="50"/>
        <v>0</v>
      </c>
      <c r="P77" s="673">
        <f t="shared" si="50"/>
        <v>0</v>
      </c>
      <c r="Q77" s="673">
        <f t="shared" si="50"/>
        <v>0</v>
      </c>
      <c r="R77" s="673">
        <f t="shared" si="50"/>
        <v>0</v>
      </c>
      <c r="S77" s="673">
        <f t="shared" si="50"/>
        <v>0</v>
      </c>
      <c r="T77" s="671">
        <f>SUM(T78:T82)</f>
        <v>0</v>
      </c>
      <c r="U77" s="673">
        <v>0</v>
      </c>
      <c r="V77" s="673">
        <f t="shared" ref="V77:AG77" si="51">SUM(V78:V82)</f>
        <v>0</v>
      </c>
      <c r="W77" s="673">
        <f t="shared" si="51"/>
        <v>0</v>
      </c>
      <c r="X77" s="673">
        <f t="shared" si="51"/>
        <v>0</v>
      </c>
      <c r="Y77" s="673">
        <f t="shared" si="51"/>
        <v>0</v>
      </c>
      <c r="Z77" s="673">
        <f t="shared" si="51"/>
        <v>0</v>
      </c>
      <c r="AA77" s="673">
        <f t="shared" si="51"/>
        <v>0</v>
      </c>
      <c r="AB77" s="673">
        <f t="shared" si="51"/>
        <v>0</v>
      </c>
      <c r="AC77" s="673">
        <f t="shared" si="51"/>
        <v>0</v>
      </c>
      <c r="AD77" s="673">
        <f t="shared" si="51"/>
        <v>0</v>
      </c>
      <c r="AE77" s="673">
        <f t="shared" si="51"/>
        <v>0</v>
      </c>
      <c r="AF77" s="673">
        <f t="shared" si="51"/>
        <v>0</v>
      </c>
      <c r="AG77" s="673">
        <f t="shared" si="51"/>
        <v>0</v>
      </c>
      <c r="AH77" s="674">
        <f>SUM(AH78:AH82)</f>
        <v>0</v>
      </c>
      <c r="AI77" s="666"/>
      <c r="AJ77" s="617"/>
      <c r="AM77" s="634">
        <f>U77-T77</f>
        <v>0</v>
      </c>
      <c r="AO77" s="667">
        <f>G77-AW77</f>
        <v>0</v>
      </c>
      <c r="AP77" s="664">
        <f>L77-BB77</f>
        <v>0</v>
      </c>
      <c r="AQ77" s="668">
        <f>T77-BJ77</f>
        <v>0</v>
      </c>
      <c r="AS77" s="630"/>
      <c r="AT77" s="610" t="s">
        <v>588</v>
      </c>
      <c r="AV77" s="677"/>
      <c r="AW77" s="673">
        <v>0</v>
      </c>
      <c r="AX77" s="673">
        <f t="shared" ref="AX77:BI77" si="52">SUM(AX78:AX82)</f>
        <v>0</v>
      </c>
      <c r="AY77" s="673">
        <f t="shared" si="52"/>
        <v>0</v>
      </c>
      <c r="AZ77" s="673">
        <f t="shared" si="52"/>
        <v>0</v>
      </c>
      <c r="BA77" s="673">
        <f t="shared" si="52"/>
        <v>0</v>
      </c>
      <c r="BB77" s="673">
        <f t="shared" si="52"/>
        <v>0</v>
      </c>
      <c r="BC77" s="673">
        <f t="shared" si="52"/>
        <v>0</v>
      </c>
      <c r="BD77" s="673">
        <f t="shared" si="52"/>
        <v>0</v>
      </c>
      <c r="BE77" s="673">
        <f t="shared" si="52"/>
        <v>0</v>
      </c>
      <c r="BF77" s="673">
        <f t="shared" si="52"/>
        <v>0</v>
      </c>
      <c r="BG77" s="673">
        <f t="shared" si="52"/>
        <v>0</v>
      </c>
      <c r="BH77" s="673">
        <f t="shared" si="52"/>
        <v>0</v>
      </c>
      <c r="BI77" s="673">
        <f t="shared" si="52"/>
        <v>0</v>
      </c>
      <c r="BJ77" s="671">
        <f>SUM(BJ78:BJ82)</f>
        <v>0</v>
      </c>
    </row>
    <row r="78" spans="3:63" ht="13.5" hidden="1" customHeight="1" x14ac:dyDescent="0.3">
      <c r="C78" s="630"/>
      <c r="E78" s="610" t="s">
        <v>578</v>
      </c>
      <c r="F78" s="677"/>
      <c r="G78" s="673">
        <v>0</v>
      </c>
      <c r="H78" s="673">
        <v>0</v>
      </c>
      <c r="I78" s="673">
        <v>0</v>
      </c>
      <c r="J78" s="673">
        <v>0</v>
      </c>
      <c r="K78" s="673">
        <v>0</v>
      </c>
      <c r="L78" s="673">
        <v>0</v>
      </c>
      <c r="M78" s="673">
        <v>0</v>
      </c>
      <c r="N78" s="673">
        <v>0</v>
      </c>
      <c r="O78" s="673">
        <v>0</v>
      </c>
      <c r="P78" s="673">
        <v>0</v>
      </c>
      <c r="Q78" s="673">
        <v>0</v>
      </c>
      <c r="R78" s="673">
        <v>0</v>
      </c>
      <c r="S78" s="673">
        <v>0</v>
      </c>
      <c r="T78" s="671">
        <f>SUM(H78:S78)</f>
        <v>0</v>
      </c>
      <c r="U78" s="673">
        <v>0</v>
      </c>
      <c r="V78" s="673">
        <v>0</v>
      </c>
      <c r="W78" s="673">
        <v>0</v>
      </c>
      <c r="X78" s="673">
        <v>0</v>
      </c>
      <c r="Y78" s="673">
        <v>0</v>
      </c>
      <c r="Z78" s="673">
        <v>0</v>
      </c>
      <c r="AA78" s="673">
        <v>0</v>
      </c>
      <c r="AB78" s="673">
        <v>0</v>
      </c>
      <c r="AC78" s="673">
        <v>0</v>
      </c>
      <c r="AD78" s="673">
        <v>0</v>
      </c>
      <c r="AE78" s="673">
        <v>0</v>
      </c>
      <c r="AF78" s="673">
        <v>0</v>
      </c>
      <c r="AG78" s="673">
        <v>0</v>
      </c>
      <c r="AH78" s="674">
        <f>SUM(V78:AG78)</f>
        <v>0</v>
      </c>
      <c r="AI78" s="666"/>
      <c r="AJ78" s="617"/>
      <c r="AM78" s="634">
        <f>U78-T78</f>
        <v>0</v>
      </c>
      <c r="AO78" s="667">
        <f>G78-AW78</f>
        <v>0</v>
      </c>
      <c r="AP78" s="664">
        <f>L78-BB78</f>
        <v>0</v>
      </c>
      <c r="AQ78" s="668">
        <f>T78-BJ78</f>
        <v>0</v>
      </c>
      <c r="AS78" s="630"/>
      <c r="AU78" s="610" t="s">
        <v>578</v>
      </c>
      <c r="AV78" s="677"/>
      <c r="AW78" s="673">
        <v>0</v>
      </c>
      <c r="AX78" s="673">
        <v>0</v>
      </c>
      <c r="AY78" s="673">
        <v>0</v>
      </c>
      <c r="AZ78" s="673">
        <v>0</v>
      </c>
      <c r="BA78" s="673">
        <v>0</v>
      </c>
      <c r="BB78" s="673">
        <v>0</v>
      </c>
      <c r="BC78" s="673">
        <v>0</v>
      </c>
      <c r="BD78" s="673">
        <v>0</v>
      </c>
      <c r="BE78" s="673">
        <v>0</v>
      </c>
      <c r="BF78" s="673">
        <v>0</v>
      </c>
      <c r="BG78" s="673">
        <v>0</v>
      </c>
      <c r="BH78" s="673">
        <v>0</v>
      </c>
      <c r="BI78" s="673">
        <v>0</v>
      </c>
      <c r="BJ78" s="671">
        <f>SUM(AX78:BI78)</f>
        <v>0</v>
      </c>
    </row>
    <row r="79" spans="3:63" ht="13.5" hidden="1" customHeight="1" x14ac:dyDescent="0.3">
      <c r="C79" s="630"/>
      <c r="E79" s="610" t="s">
        <v>579</v>
      </c>
      <c r="F79" s="677"/>
      <c r="G79" s="673">
        <v>0</v>
      </c>
      <c r="H79" s="673">
        <v>0</v>
      </c>
      <c r="I79" s="673">
        <v>0</v>
      </c>
      <c r="J79" s="673">
        <v>0</v>
      </c>
      <c r="K79" s="673">
        <v>0</v>
      </c>
      <c r="L79" s="673">
        <v>0</v>
      </c>
      <c r="M79" s="673">
        <v>0</v>
      </c>
      <c r="N79" s="673">
        <v>0</v>
      </c>
      <c r="O79" s="673">
        <v>0</v>
      </c>
      <c r="P79" s="673">
        <v>0</v>
      </c>
      <c r="Q79" s="673">
        <v>0</v>
      </c>
      <c r="R79" s="673">
        <v>0</v>
      </c>
      <c r="S79" s="673">
        <v>0</v>
      </c>
      <c r="T79" s="671">
        <f>SUM(H79:S79)</f>
        <v>0</v>
      </c>
      <c r="U79" s="673">
        <v>0</v>
      </c>
      <c r="V79" s="673">
        <v>0</v>
      </c>
      <c r="W79" s="673">
        <v>0</v>
      </c>
      <c r="X79" s="673">
        <v>0</v>
      </c>
      <c r="Y79" s="673">
        <v>0</v>
      </c>
      <c r="Z79" s="673">
        <v>0</v>
      </c>
      <c r="AA79" s="673">
        <v>0</v>
      </c>
      <c r="AB79" s="673">
        <v>0</v>
      </c>
      <c r="AC79" s="673">
        <v>0</v>
      </c>
      <c r="AD79" s="673">
        <v>0</v>
      </c>
      <c r="AE79" s="673">
        <v>0</v>
      </c>
      <c r="AF79" s="673">
        <v>0</v>
      </c>
      <c r="AG79" s="673">
        <v>0</v>
      </c>
      <c r="AH79" s="674">
        <f>SUM(V79:AG79)</f>
        <v>0</v>
      </c>
      <c r="AI79" s="666"/>
      <c r="AJ79" s="617"/>
      <c r="AM79" s="634">
        <f>U79-T79</f>
        <v>0</v>
      </c>
      <c r="AO79" s="667">
        <f>G79-AW79</f>
        <v>0</v>
      </c>
      <c r="AP79" s="664">
        <f>L79-BB79</f>
        <v>0</v>
      </c>
      <c r="AQ79" s="668">
        <f>T79-BJ79</f>
        <v>0</v>
      </c>
      <c r="AS79" s="630"/>
      <c r="AU79" s="610" t="s">
        <v>579</v>
      </c>
      <c r="AV79" s="677"/>
      <c r="AW79" s="673">
        <v>0</v>
      </c>
      <c r="AX79" s="673">
        <v>0</v>
      </c>
      <c r="AY79" s="673">
        <v>0</v>
      </c>
      <c r="AZ79" s="673">
        <v>0</v>
      </c>
      <c r="BA79" s="673">
        <v>0</v>
      </c>
      <c r="BB79" s="673">
        <v>0</v>
      </c>
      <c r="BC79" s="673">
        <v>0</v>
      </c>
      <c r="BD79" s="673">
        <v>0</v>
      </c>
      <c r="BE79" s="673">
        <v>0</v>
      </c>
      <c r="BF79" s="673">
        <v>0</v>
      </c>
      <c r="BG79" s="673">
        <v>0</v>
      </c>
      <c r="BH79" s="673">
        <v>0</v>
      </c>
      <c r="BI79" s="673">
        <v>0</v>
      </c>
      <c r="BJ79" s="671">
        <f>SUM(AX79:BI79)</f>
        <v>0</v>
      </c>
    </row>
    <row r="80" spans="3:63" ht="13.5" hidden="1" customHeight="1" x14ac:dyDescent="0.3">
      <c r="C80" s="630"/>
      <c r="E80" s="610" t="s">
        <v>589</v>
      </c>
      <c r="F80" s="677"/>
      <c r="G80" s="673"/>
      <c r="H80" s="673"/>
      <c r="I80" s="673"/>
      <c r="J80" s="673"/>
      <c r="K80" s="673"/>
      <c r="L80" s="673"/>
      <c r="M80" s="673"/>
      <c r="N80" s="673"/>
      <c r="O80" s="673"/>
      <c r="P80" s="673"/>
      <c r="Q80" s="673"/>
      <c r="R80" s="673"/>
      <c r="S80" s="673"/>
      <c r="T80" s="671"/>
      <c r="U80" s="673"/>
      <c r="V80" s="673"/>
      <c r="W80" s="673"/>
      <c r="X80" s="673"/>
      <c r="Y80" s="673"/>
      <c r="Z80" s="673"/>
      <c r="AA80" s="673"/>
      <c r="AB80" s="673"/>
      <c r="AC80" s="673"/>
      <c r="AD80" s="673"/>
      <c r="AE80" s="673"/>
      <c r="AF80" s="673"/>
      <c r="AG80" s="673"/>
      <c r="AH80" s="674"/>
      <c r="AI80" s="666"/>
      <c r="AJ80" s="617"/>
      <c r="AM80" s="634">
        <f>U80-T80</f>
        <v>0</v>
      </c>
      <c r="AO80" s="667">
        <f>G80-AW80</f>
        <v>0</v>
      </c>
      <c r="AP80" s="664">
        <f>L80-BB80</f>
        <v>0</v>
      </c>
      <c r="AQ80" s="668">
        <f>T80-BJ80</f>
        <v>0</v>
      </c>
      <c r="AS80" s="630"/>
      <c r="AU80" s="610" t="s">
        <v>589</v>
      </c>
      <c r="AV80" s="677"/>
      <c r="AW80" s="673"/>
      <c r="AX80" s="673"/>
      <c r="AY80" s="673"/>
      <c r="AZ80" s="673"/>
      <c r="BA80" s="673"/>
      <c r="BB80" s="673"/>
      <c r="BC80" s="673"/>
      <c r="BD80" s="673"/>
      <c r="BE80" s="673"/>
      <c r="BF80" s="673"/>
      <c r="BG80" s="673"/>
      <c r="BH80" s="673"/>
      <c r="BI80" s="673"/>
      <c r="BJ80" s="671"/>
    </row>
    <row r="81" spans="2:63" ht="13.5" hidden="1" customHeight="1" x14ac:dyDescent="0.3">
      <c r="C81" s="630"/>
      <c r="E81" s="679" t="s">
        <v>586</v>
      </c>
      <c r="F81" s="677"/>
      <c r="G81" s="673">
        <v>0</v>
      </c>
      <c r="H81" s="673">
        <v>0</v>
      </c>
      <c r="I81" s="673">
        <v>0</v>
      </c>
      <c r="J81" s="673">
        <v>0</v>
      </c>
      <c r="K81" s="673">
        <v>0</v>
      </c>
      <c r="L81" s="673">
        <v>0</v>
      </c>
      <c r="M81" s="673">
        <v>0</v>
      </c>
      <c r="N81" s="673">
        <v>0</v>
      </c>
      <c r="O81" s="673">
        <v>0</v>
      </c>
      <c r="P81" s="673">
        <v>0</v>
      </c>
      <c r="Q81" s="673">
        <v>0</v>
      </c>
      <c r="R81" s="673">
        <v>0</v>
      </c>
      <c r="S81" s="673">
        <v>0</v>
      </c>
      <c r="T81" s="671">
        <f>SUM(H81:S81)</f>
        <v>0</v>
      </c>
      <c r="U81" s="673">
        <v>0</v>
      </c>
      <c r="V81" s="673">
        <v>0</v>
      </c>
      <c r="W81" s="673">
        <v>0</v>
      </c>
      <c r="X81" s="673">
        <v>0</v>
      </c>
      <c r="Y81" s="673">
        <v>0</v>
      </c>
      <c r="Z81" s="673">
        <v>0</v>
      </c>
      <c r="AA81" s="673">
        <v>0</v>
      </c>
      <c r="AB81" s="673">
        <v>0</v>
      </c>
      <c r="AC81" s="673">
        <v>0</v>
      </c>
      <c r="AD81" s="673">
        <v>0</v>
      </c>
      <c r="AE81" s="673">
        <v>0</v>
      </c>
      <c r="AF81" s="673">
        <v>0</v>
      </c>
      <c r="AG81" s="673">
        <v>0</v>
      </c>
      <c r="AH81" s="674">
        <f>SUM(V81:AG81)</f>
        <v>0</v>
      </c>
      <c r="AI81" s="666"/>
      <c r="AJ81" s="617"/>
      <c r="AM81" s="634">
        <f>U81-T81</f>
        <v>0</v>
      </c>
      <c r="AO81" s="667">
        <f>G81-AW81</f>
        <v>0</v>
      </c>
      <c r="AP81" s="664">
        <f>L81-BB81</f>
        <v>0</v>
      </c>
      <c r="AQ81" s="668">
        <f>T81-BJ81</f>
        <v>0</v>
      </c>
      <c r="AS81" s="630"/>
      <c r="AU81" s="679" t="s">
        <v>586</v>
      </c>
      <c r="AV81" s="677"/>
      <c r="AW81" s="673">
        <v>0</v>
      </c>
      <c r="AX81" s="673">
        <v>0</v>
      </c>
      <c r="AY81" s="673">
        <v>0</v>
      </c>
      <c r="AZ81" s="673">
        <v>0</v>
      </c>
      <c r="BA81" s="673">
        <v>0</v>
      </c>
      <c r="BB81" s="673">
        <v>0</v>
      </c>
      <c r="BC81" s="673">
        <v>0</v>
      </c>
      <c r="BD81" s="673">
        <v>0</v>
      </c>
      <c r="BE81" s="673">
        <v>0</v>
      </c>
      <c r="BF81" s="673">
        <v>0</v>
      </c>
      <c r="BG81" s="673">
        <v>0</v>
      </c>
      <c r="BH81" s="673">
        <v>0</v>
      </c>
      <c r="BI81" s="673">
        <v>0</v>
      </c>
      <c r="BJ81" s="671">
        <f>SUM(AX81:BI81)</f>
        <v>0</v>
      </c>
    </row>
    <row r="82" spans="2:63" ht="13.5" hidden="1" customHeight="1" x14ac:dyDescent="0.3">
      <c r="C82" s="630"/>
      <c r="E82" s="679" t="s">
        <v>587</v>
      </c>
      <c r="F82" s="677"/>
      <c r="G82" s="673">
        <v>0</v>
      </c>
      <c r="H82" s="673">
        <v>0</v>
      </c>
      <c r="I82" s="673">
        <v>0</v>
      </c>
      <c r="J82" s="673">
        <v>0</v>
      </c>
      <c r="K82" s="673">
        <v>0</v>
      </c>
      <c r="L82" s="673">
        <v>0</v>
      </c>
      <c r="M82" s="673">
        <v>0</v>
      </c>
      <c r="N82" s="673">
        <v>0</v>
      </c>
      <c r="O82" s="673">
        <v>0</v>
      </c>
      <c r="P82" s="673">
        <v>0</v>
      </c>
      <c r="Q82" s="673">
        <v>0</v>
      </c>
      <c r="R82" s="673">
        <v>0</v>
      </c>
      <c r="S82" s="673">
        <v>0</v>
      </c>
      <c r="T82" s="671">
        <f>SUM(H82:S82)</f>
        <v>0</v>
      </c>
      <c r="U82" s="673">
        <v>0</v>
      </c>
      <c r="V82" s="673">
        <v>0</v>
      </c>
      <c r="W82" s="673">
        <v>0</v>
      </c>
      <c r="X82" s="673">
        <v>0</v>
      </c>
      <c r="Y82" s="673">
        <v>0</v>
      </c>
      <c r="Z82" s="673">
        <v>0</v>
      </c>
      <c r="AA82" s="673">
        <v>0</v>
      </c>
      <c r="AB82" s="673">
        <v>0</v>
      </c>
      <c r="AC82" s="673">
        <v>0</v>
      </c>
      <c r="AD82" s="673">
        <v>0</v>
      </c>
      <c r="AE82" s="673">
        <v>0</v>
      </c>
      <c r="AF82" s="673">
        <v>0</v>
      </c>
      <c r="AG82" s="673">
        <v>0</v>
      </c>
      <c r="AH82" s="674">
        <f>SUM(V82:AG82)</f>
        <v>0</v>
      </c>
      <c r="AI82" s="666"/>
      <c r="AJ82" s="617"/>
      <c r="AM82" s="634">
        <f>U82-T82</f>
        <v>0</v>
      </c>
      <c r="AO82" s="667">
        <f>G82-AW82</f>
        <v>0</v>
      </c>
      <c r="AP82" s="664">
        <f>L82-BB82</f>
        <v>0</v>
      </c>
      <c r="AQ82" s="668">
        <f>T82-BJ82</f>
        <v>0</v>
      </c>
      <c r="AS82" s="630"/>
      <c r="AU82" s="679" t="s">
        <v>587</v>
      </c>
      <c r="AV82" s="677"/>
      <c r="AW82" s="673">
        <v>0</v>
      </c>
      <c r="AX82" s="673">
        <v>0</v>
      </c>
      <c r="AY82" s="673">
        <v>0</v>
      </c>
      <c r="AZ82" s="673">
        <v>0</v>
      </c>
      <c r="BA82" s="673">
        <v>0</v>
      </c>
      <c r="BB82" s="673">
        <v>0</v>
      </c>
      <c r="BC82" s="673">
        <v>0</v>
      </c>
      <c r="BD82" s="673">
        <v>0</v>
      </c>
      <c r="BE82" s="673">
        <v>0</v>
      </c>
      <c r="BF82" s="673">
        <v>0</v>
      </c>
      <c r="BG82" s="673">
        <v>0</v>
      </c>
      <c r="BH82" s="673">
        <v>0</v>
      </c>
      <c r="BI82" s="673">
        <v>0</v>
      </c>
      <c r="BJ82" s="671">
        <f>SUM(AX82:BI82)</f>
        <v>0</v>
      </c>
    </row>
    <row r="83" spans="2:63" ht="13.5" hidden="1" customHeight="1" x14ac:dyDescent="0.3">
      <c r="C83" s="630"/>
      <c r="F83" s="677"/>
      <c r="G83" s="673"/>
      <c r="H83" s="671"/>
      <c r="I83" s="671"/>
      <c r="J83" s="671"/>
      <c r="K83" s="671"/>
      <c r="L83" s="671"/>
      <c r="M83" s="671"/>
      <c r="N83" s="671"/>
      <c r="O83" s="671"/>
      <c r="P83" s="671"/>
      <c r="Q83" s="671"/>
      <c r="R83" s="671"/>
      <c r="S83" s="671"/>
      <c r="T83" s="671"/>
      <c r="U83" s="673"/>
      <c r="V83" s="671"/>
      <c r="W83" s="671"/>
      <c r="X83" s="671"/>
      <c r="Y83" s="671"/>
      <c r="Z83" s="671"/>
      <c r="AA83" s="671"/>
      <c r="AB83" s="671"/>
      <c r="AC83" s="671"/>
      <c r="AD83" s="671"/>
      <c r="AE83" s="671"/>
      <c r="AF83" s="671"/>
      <c r="AG83" s="671"/>
      <c r="AH83" s="674"/>
      <c r="AI83" s="666"/>
      <c r="AJ83" s="617"/>
      <c r="AM83" s="634">
        <f>U83-T83</f>
        <v>0</v>
      </c>
      <c r="AO83" s="667">
        <f>G83-AW83</f>
        <v>0</v>
      </c>
      <c r="AP83" s="664">
        <f>L83-BB83</f>
        <v>0</v>
      </c>
      <c r="AQ83" s="668">
        <f>T83-BJ83</f>
        <v>0</v>
      </c>
      <c r="AS83" s="630"/>
      <c r="AV83" s="677"/>
      <c r="AW83" s="673"/>
      <c r="AX83" s="671"/>
      <c r="AY83" s="671"/>
      <c r="AZ83" s="671"/>
      <c r="BA83" s="671"/>
      <c r="BB83" s="671"/>
      <c r="BC83" s="671"/>
      <c r="BD83" s="671"/>
      <c r="BE83" s="671"/>
      <c r="BF83" s="671"/>
      <c r="BG83" s="671"/>
      <c r="BH83" s="671"/>
      <c r="BI83" s="671"/>
      <c r="BJ83" s="671"/>
    </row>
    <row r="84" spans="2:63" ht="13.5" hidden="1" customHeight="1" x14ac:dyDescent="0.3">
      <c r="C84" s="630"/>
      <c r="G84" s="673"/>
      <c r="H84" s="671"/>
      <c r="I84" s="671"/>
      <c r="J84" s="671"/>
      <c r="K84" s="671"/>
      <c r="L84" s="671"/>
      <c r="M84" s="671"/>
      <c r="N84" s="671"/>
      <c r="O84" s="671"/>
      <c r="P84" s="671"/>
      <c r="Q84" s="671"/>
      <c r="R84" s="671"/>
      <c r="S84" s="671"/>
      <c r="T84" s="671"/>
      <c r="U84" s="673"/>
      <c r="V84" s="671"/>
      <c r="W84" s="671"/>
      <c r="X84" s="671"/>
      <c r="Y84" s="671"/>
      <c r="Z84" s="671"/>
      <c r="AA84" s="671"/>
      <c r="AB84" s="671"/>
      <c r="AC84" s="671"/>
      <c r="AD84" s="671"/>
      <c r="AE84" s="671"/>
      <c r="AF84" s="671"/>
      <c r="AG84" s="671"/>
      <c r="AH84" s="674"/>
      <c r="AI84" s="666"/>
      <c r="AJ84" s="617"/>
      <c r="AM84" s="634">
        <f>U84-T84</f>
        <v>0</v>
      </c>
      <c r="AO84" s="667">
        <f>G84-AW84</f>
        <v>0</v>
      </c>
      <c r="AP84" s="664">
        <f>L84-BB84</f>
        <v>0</v>
      </c>
      <c r="AQ84" s="668">
        <f>T84-BJ84</f>
        <v>0</v>
      </c>
      <c r="AS84" s="630"/>
      <c r="AW84" s="673"/>
      <c r="AX84" s="671"/>
      <c r="AY84" s="671"/>
      <c r="AZ84" s="671"/>
      <c r="BA84" s="671"/>
      <c r="BB84" s="671"/>
      <c r="BC84" s="671"/>
      <c r="BD84" s="671"/>
      <c r="BE84" s="671"/>
      <c r="BF84" s="671"/>
      <c r="BG84" s="671"/>
      <c r="BH84" s="671"/>
      <c r="BI84" s="671"/>
      <c r="BJ84" s="671"/>
    </row>
    <row r="85" spans="2:63" s="616" customFormat="1" x14ac:dyDescent="0.3">
      <c r="C85" s="633" t="s">
        <v>339</v>
      </c>
      <c r="F85" s="662" t="s">
        <v>590</v>
      </c>
      <c r="G85" s="670">
        <f>SUM(G86:G89)</f>
        <v>106913335.354151</v>
      </c>
      <c r="H85" s="664">
        <f>SUM(H86:H89)</f>
        <v>49528484.478520036</v>
      </c>
      <c r="I85" s="664">
        <f t="shared" ref="I85:AD85" si="53">SUM(I86:I89)</f>
        <v>-35812185.609559983</v>
      </c>
      <c r="J85" s="664">
        <f>SUM(J86:J89)</f>
        <v>-96110433.066171974</v>
      </c>
      <c r="K85" s="664">
        <f t="shared" si="53"/>
        <v>311300631</v>
      </c>
      <c r="L85" s="664">
        <f t="shared" si="53"/>
        <v>0</v>
      </c>
      <c r="M85" s="664">
        <f t="shared" si="53"/>
        <v>0</v>
      </c>
      <c r="N85" s="664">
        <f t="shared" si="53"/>
        <v>0</v>
      </c>
      <c r="O85" s="664">
        <f t="shared" si="53"/>
        <v>0</v>
      </c>
      <c r="P85" s="664">
        <f t="shared" si="53"/>
        <v>0</v>
      </c>
      <c r="Q85" s="664">
        <f t="shared" si="53"/>
        <v>0</v>
      </c>
      <c r="R85" s="664">
        <f t="shared" si="53"/>
        <v>0</v>
      </c>
      <c r="S85" s="664">
        <f>SUM(S86:S89)</f>
        <v>0</v>
      </c>
      <c r="T85" s="664">
        <f>SUM(T86:T89)</f>
        <v>-82394134.197211921</v>
      </c>
      <c r="U85" s="670">
        <f t="shared" si="53"/>
        <v>-45790088.756721728</v>
      </c>
      <c r="V85" s="664">
        <f>SUM(V86:V89)</f>
        <v>22338822</v>
      </c>
      <c r="W85" s="664">
        <f t="shared" si="53"/>
        <v>2352997</v>
      </c>
      <c r="X85" s="664">
        <f t="shared" si="53"/>
        <v>-37327727</v>
      </c>
      <c r="Y85" s="664">
        <f t="shared" si="53"/>
        <v>56029748</v>
      </c>
      <c r="Z85" s="664">
        <f t="shared" si="53"/>
        <v>-15857013.23751995</v>
      </c>
      <c r="AA85" s="664">
        <f t="shared" si="53"/>
        <v>-29384462</v>
      </c>
      <c r="AB85" s="664">
        <f t="shared" si="53"/>
        <v>24426478.399999999</v>
      </c>
      <c r="AC85" s="664">
        <f t="shared" si="53"/>
        <v>-102000370.89581001</v>
      </c>
      <c r="AD85" s="664">
        <f t="shared" si="53"/>
        <v>-49785517.238910019</v>
      </c>
      <c r="AE85" s="664">
        <f>SUM(AE86:AE89)</f>
        <v>111007235.77918001</v>
      </c>
      <c r="AF85" s="664">
        <f>SUM(AF86:AF89)</f>
        <v>-32451554.200067043</v>
      </c>
      <c r="AG85" s="664">
        <f>SUM(AG86:AG89)</f>
        <v>4861274</v>
      </c>
      <c r="AH85" s="665">
        <f>SUM(AH86:AH89)</f>
        <v>-12635908</v>
      </c>
      <c r="AI85" s="676"/>
      <c r="AJ85" s="635"/>
      <c r="AM85" s="634">
        <f>U85-T85</f>
        <v>36604045.440490194</v>
      </c>
      <c r="AO85" s="667">
        <f>G85-AW85</f>
        <v>47044966.395150647</v>
      </c>
      <c r="AP85" s="664">
        <f>L85-BB85</f>
        <v>15857013.23751995</v>
      </c>
      <c r="AQ85" s="668">
        <f>T85-BJ85</f>
        <v>-109930960.95969197</v>
      </c>
      <c r="AS85" s="633" t="s">
        <v>339</v>
      </c>
      <c r="AV85" s="662" t="s">
        <v>591</v>
      </c>
      <c r="AW85" s="670">
        <f>SUM(AW86:AW89)</f>
        <v>59868368.959000349</v>
      </c>
      <c r="AX85" s="664">
        <f>SUM(AX86:AX89)</f>
        <v>22338822</v>
      </c>
      <c r="AY85" s="664">
        <f t="shared" ref="AY85" si="54">SUM(AY86:AY89)</f>
        <v>2352997</v>
      </c>
      <c r="AZ85" s="664">
        <f>SUM(AZ86:AZ89)</f>
        <v>-37327727</v>
      </c>
      <c r="BA85" s="664">
        <f t="shared" ref="BA85:BH85" si="55">SUM(BA86:BA89)</f>
        <v>56029748</v>
      </c>
      <c r="BB85" s="664">
        <f t="shared" si="55"/>
        <v>-15857013.23751995</v>
      </c>
      <c r="BC85" s="664">
        <f t="shared" si="55"/>
        <v>142255100</v>
      </c>
      <c r="BD85" s="664">
        <f t="shared" si="55"/>
        <v>0</v>
      </c>
      <c r="BE85" s="664">
        <f t="shared" si="55"/>
        <v>0</v>
      </c>
      <c r="BF85" s="664">
        <f t="shared" si="55"/>
        <v>0</v>
      </c>
      <c r="BG85" s="664">
        <f t="shared" si="55"/>
        <v>0</v>
      </c>
      <c r="BH85" s="664">
        <f t="shared" si="55"/>
        <v>0</v>
      </c>
      <c r="BI85" s="664">
        <f>SUM(BI86:BI89)</f>
        <v>0</v>
      </c>
      <c r="BJ85" s="664">
        <f>SUM(BJ86:BJ89)</f>
        <v>27536826.76248005</v>
      </c>
      <c r="BK85" s="610"/>
    </row>
    <row r="86" spans="2:63" x14ac:dyDescent="0.3">
      <c r="C86" s="630"/>
      <c r="E86" s="610" t="s">
        <v>592</v>
      </c>
      <c r="G86" s="673">
        <f>[16]Summary!$H$63+[16]Summary!$H$64</f>
        <v>14118335.354150999</v>
      </c>
      <c r="H86" s="671">
        <f>[15]Summary!$M$63+[15]Summary!$M$64</f>
        <v>56142.4785200357</v>
      </c>
      <c r="I86" s="671">
        <f>[16]Summary!$R$63+[16]Summary!$R$64</f>
        <v>0</v>
      </c>
      <c r="J86" s="671">
        <f>[17]Summary!$W$63+[17]Summary!$W$64</f>
        <v>294793.93382802699</v>
      </c>
      <c r="K86" s="671">
        <v>0</v>
      </c>
      <c r="L86" s="671">
        <v>0</v>
      </c>
      <c r="M86" s="671">
        <v>0</v>
      </c>
      <c r="N86" s="671">
        <v>0</v>
      </c>
      <c r="O86" s="671">
        <v>0</v>
      </c>
      <c r="P86" s="671">
        <v>0</v>
      </c>
      <c r="Q86" s="671">
        <v>0</v>
      </c>
      <c r="R86" s="671">
        <v>0</v>
      </c>
      <c r="S86" s="671">
        <v>0</v>
      </c>
      <c r="T86" s="671">
        <f>SUM(H86:S86)</f>
        <v>350936.41234806267</v>
      </c>
      <c r="U86" s="673">
        <f>[15]Summary!$BZ$63+[15]Summary!$BZ$64</f>
        <v>9782336.9899352994</v>
      </c>
      <c r="V86" s="671">
        <f>[15]Summary!$CE$63+[15]Summary!$CE$64</f>
        <v>3142</v>
      </c>
      <c r="W86" s="671">
        <f>[16]Summary!$CJ$63+[16]Summary!$CJ$64</f>
        <v>782328</v>
      </c>
      <c r="X86" s="671">
        <f>[17]Summary!$CO$63+[17]Summary!$CO$64</f>
        <v>39</v>
      </c>
      <c r="Y86" s="671">
        <v>0</v>
      </c>
      <c r="Z86" s="671">
        <v>1114245.7624800501</v>
      </c>
      <c r="AA86" s="671">
        <v>4188507</v>
      </c>
      <c r="AB86" s="671">
        <v>-121608.6</v>
      </c>
      <c r="AC86" s="671">
        <v>368368.10418999102</v>
      </c>
      <c r="AD86" s="671">
        <v>2964558.0868599713</v>
      </c>
      <c r="AE86" s="671">
        <v>153660</v>
      </c>
      <c r="AF86" s="671">
        <v>325687</v>
      </c>
      <c r="AG86" s="671">
        <v>3410</v>
      </c>
      <c r="AH86" s="674">
        <f t="shared" ref="AH86:AH88" si="56">SUM(V86:X86)</f>
        <v>785509</v>
      </c>
      <c r="AI86" s="666"/>
      <c r="AJ86" s="617"/>
      <c r="AM86" s="634">
        <f>U86-T86</f>
        <v>9431400.5775872376</v>
      </c>
      <c r="AO86" s="667">
        <f>G86-AW86</f>
        <v>7361966.3951506494</v>
      </c>
      <c r="AP86" s="664">
        <f>L86-BB86</f>
        <v>-1114245.7624800501</v>
      </c>
      <c r="AQ86" s="668">
        <f>T86-BJ86</f>
        <v>-1548818.3501319874</v>
      </c>
      <c r="AS86" s="630"/>
      <c r="AU86" s="610" t="s">
        <v>592</v>
      </c>
      <c r="AW86" s="673">
        <f>[18]Summary!$H$63+[18]Summary!$H$64</f>
        <v>6756368.95900035</v>
      </c>
      <c r="AX86" s="671">
        <f>[18]Summary!$M$63+[18]Summary!$M$64</f>
        <v>3142</v>
      </c>
      <c r="AY86" s="671">
        <f>[19]Summary!$R$63+[19]Summary!$R$64</f>
        <v>782328</v>
      </c>
      <c r="AZ86" s="671">
        <f>[20]Summary!$W$63+[20]Summary!$W$64</f>
        <v>39</v>
      </c>
      <c r="BA86" s="671">
        <f>[21]Summary!$AB$63+[21]Summary!$AB$64</f>
        <v>0</v>
      </c>
      <c r="BB86" s="671">
        <f>[22]Summary!$AG$63+[22]Summary!$AG$64</f>
        <v>1114245.7624800501</v>
      </c>
      <c r="BC86" s="671">
        <v>0</v>
      </c>
      <c r="BD86" s="671">
        <v>0</v>
      </c>
      <c r="BE86" s="671">
        <v>0</v>
      </c>
      <c r="BF86" s="671">
        <v>0</v>
      </c>
      <c r="BG86" s="671">
        <v>0</v>
      </c>
      <c r="BH86" s="671">
        <v>0</v>
      </c>
      <c r="BI86" s="671">
        <v>0</v>
      </c>
      <c r="BJ86" s="671">
        <f>SUM(AX86:BI86)</f>
        <v>1899754.7624800501</v>
      </c>
      <c r="BK86" s="616"/>
    </row>
    <row r="87" spans="2:63" x14ac:dyDescent="0.3">
      <c r="C87" s="630"/>
      <c r="E87" s="610" t="s">
        <v>593</v>
      </c>
      <c r="F87" s="701"/>
      <c r="G87" s="671">
        <f>[16]Summary!$H$61</f>
        <v>0</v>
      </c>
      <c r="H87" s="702">
        <f>[15]Summary!$M$61</f>
        <v>14169568</v>
      </c>
      <c r="I87" s="702">
        <f>[16]Summary!$R$61</f>
        <v>-10739297.609559983</v>
      </c>
      <c r="J87" s="702">
        <f>[17]Summary!$W$61</f>
        <v>85543</v>
      </c>
      <c r="K87" s="702">
        <v>0</v>
      </c>
      <c r="L87" s="702">
        <v>0</v>
      </c>
      <c r="M87" s="702">
        <v>0</v>
      </c>
      <c r="N87" s="702">
        <v>0</v>
      </c>
      <c r="O87" s="702">
        <v>0</v>
      </c>
      <c r="P87" s="702">
        <v>0</v>
      </c>
      <c r="Q87" s="702">
        <v>0</v>
      </c>
      <c r="R87" s="702">
        <v>0</v>
      </c>
      <c r="S87" s="702">
        <v>0</v>
      </c>
      <c r="T87" s="671">
        <f>SUM(H87:S87)</f>
        <v>3515813.390440017</v>
      </c>
      <c r="U87" s="671">
        <f>[15]Summary!$BZ$61</f>
        <v>-21767911.746657029</v>
      </c>
      <c r="V87" s="702">
        <f>[15]Summary!$CE$61</f>
        <v>-24693422</v>
      </c>
      <c r="W87" s="702">
        <f>[16]Summary!$CJ$61</f>
        <v>-2660587</v>
      </c>
      <c r="X87" s="702">
        <f>[17]Summary!$CO$61</f>
        <v>7612442</v>
      </c>
      <c r="Y87" s="702">
        <v>600936</v>
      </c>
      <c r="Z87" s="702">
        <v>-4204684</v>
      </c>
      <c r="AA87" s="702">
        <v>589401</v>
      </c>
      <c r="AB87" s="702">
        <v>263642</v>
      </c>
      <c r="AC87" s="702">
        <v>1830437</v>
      </c>
      <c r="AD87" s="702">
        <v>-1105444.3257699907</v>
      </c>
      <c r="AE87" s="702">
        <v>1391890.7791800052</v>
      </c>
      <c r="AF87" s="702">
        <v>6248473.7999329567</v>
      </c>
      <c r="AG87" s="702">
        <v>-7640997</v>
      </c>
      <c r="AH87" s="674">
        <f t="shared" si="56"/>
        <v>-19741567</v>
      </c>
      <c r="AI87" s="666"/>
      <c r="AJ87" s="617"/>
      <c r="AM87" s="634">
        <f>U87-T87</f>
        <v>-25283725.137097046</v>
      </c>
      <c r="AN87" s="703">
        <v>4661593</v>
      </c>
      <c r="AO87" s="667">
        <f>G87-AW87</f>
        <v>0</v>
      </c>
      <c r="AP87" s="664">
        <f>L87-BB87</f>
        <v>4204684</v>
      </c>
      <c r="AQ87" s="668">
        <f>T87-BJ87</f>
        <v>26861128.390440017</v>
      </c>
      <c r="AS87" s="630"/>
      <c r="AU87" s="610" t="s">
        <v>593</v>
      </c>
      <c r="AV87" s="701"/>
      <c r="AW87" s="671">
        <f>[18]Summary!$H$61</f>
        <v>0</v>
      </c>
      <c r="AX87" s="702">
        <f>[18]Summary!$M$61</f>
        <v>-24693422</v>
      </c>
      <c r="AY87" s="702">
        <f>[19]Summary!$R$61</f>
        <v>-2660587</v>
      </c>
      <c r="AZ87" s="702">
        <f>[20]Summary!$W$61</f>
        <v>7612442</v>
      </c>
      <c r="BA87" s="702">
        <f>[21]Summary!$AB$61</f>
        <v>600936</v>
      </c>
      <c r="BB87" s="702">
        <f>[22]Summary!$AG$61</f>
        <v>-4204684</v>
      </c>
      <c r="BC87" s="702">
        <v>0</v>
      </c>
      <c r="BD87" s="702">
        <v>0</v>
      </c>
      <c r="BE87" s="702">
        <v>0</v>
      </c>
      <c r="BF87" s="702">
        <v>0</v>
      </c>
      <c r="BG87" s="702">
        <v>0</v>
      </c>
      <c r="BH87" s="702">
        <v>0</v>
      </c>
      <c r="BI87" s="702">
        <v>0</v>
      </c>
      <c r="BJ87" s="671">
        <f>SUM(AX87:BI87)</f>
        <v>-23345315</v>
      </c>
    </row>
    <row r="88" spans="2:63" x14ac:dyDescent="0.3">
      <c r="C88" s="630"/>
      <c r="E88" s="610" t="s">
        <v>343</v>
      </c>
      <c r="G88" s="673">
        <f>[16]Summary!$H$62</f>
        <v>0</v>
      </c>
      <c r="H88" s="671">
        <f>[15]Summary!$M$62</f>
        <v>-916</v>
      </c>
      <c r="I88" s="671">
        <f>[16]Summary!$R$62</f>
        <v>-728</v>
      </c>
      <c r="J88" s="671">
        <f>[17]Summary!$W$62</f>
        <v>-610</v>
      </c>
      <c r="K88" s="671">
        <f>[21]Summary!$AB$62</f>
        <v>0</v>
      </c>
      <c r="L88" s="671">
        <f>[22]Summary!$AG$62</f>
        <v>0</v>
      </c>
      <c r="M88" s="671">
        <f>[27]Summary!$AL$62</f>
        <v>0</v>
      </c>
      <c r="N88" s="671">
        <f>[28]Summary!$AQ$62</f>
        <v>0</v>
      </c>
      <c r="O88" s="671">
        <f>[29]Summary!$AV$62</f>
        <v>0</v>
      </c>
      <c r="P88" s="671">
        <f>[30]Summary!$BA$62</f>
        <v>0</v>
      </c>
      <c r="Q88" s="671">
        <f>[31]Summary!$BF$62</f>
        <v>0</v>
      </c>
      <c r="R88" s="671">
        <f>[31]Summary!$BK$62</f>
        <v>0</v>
      </c>
      <c r="S88" s="671">
        <f>[32]Summary!$BP$62</f>
        <v>0</v>
      </c>
      <c r="T88" s="671">
        <f>SUM(H88:S88)</f>
        <v>-2254</v>
      </c>
      <c r="U88" s="673">
        <f>[15]Summary!$BZ$62</f>
        <v>0</v>
      </c>
      <c r="V88" s="671">
        <f>[15]Summary!$CE$62</f>
        <v>0</v>
      </c>
      <c r="W88" s="671">
        <f>[16]Summary!$CJ$62</f>
        <v>0</v>
      </c>
      <c r="X88" s="671">
        <f>[17]Summary!$CO$62</f>
        <v>0</v>
      </c>
      <c r="Y88" s="671">
        <v>0</v>
      </c>
      <c r="Z88" s="671">
        <v>0</v>
      </c>
      <c r="AA88" s="671">
        <v>0</v>
      </c>
      <c r="AB88" s="671">
        <v>0</v>
      </c>
      <c r="AC88" s="671">
        <v>0</v>
      </c>
      <c r="AD88" s="671">
        <v>0</v>
      </c>
      <c r="AE88" s="671">
        <v>0</v>
      </c>
      <c r="AF88" s="671">
        <v>0</v>
      </c>
      <c r="AG88" s="671">
        <v>0</v>
      </c>
      <c r="AH88" s="674">
        <f t="shared" si="56"/>
        <v>0</v>
      </c>
      <c r="AI88" s="666"/>
      <c r="AJ88" s="617"/>
      <c r="AM88" s="634">
        <f>U88-T88</f>
        <v>2254</v>
      </c>
      <c r="AO88" s="667">
        <f>G88-AW88</f>
        <v>0</v>
      </c>
      <c r="AP88" s="664">
        <f>L88-BB88</f>
        <v>0</v>
      </c>
      <c r="AQ88" s="668">
        <f>T88-BJ88</f>
        <v>-2254</v>
      </c>
      <c r="AS88" s="630"/>
      <c r="AU88" s="610" t="s">
        <v>343</v>
      </c>
      <c r="AW88" s="673">
        <f>[18]Summary!$H$62</f>
        <v>0</v>
      </c>
      <c r="AX88" s="671">
        <f>[18]Summary!$M$62</f>
        <v>0</v>
      </c>
      <c r="AY88" s="671">
        <f>[19]Summary!$R$62</f>
        <v>0</v>
      </c>
      <c r="AZ88" s="671">
        <f>[20]Summary!$W$62</f>
        <v>0</v>
      </c>
      <c r="BA88" s="671">
        <f>[21]Summary!$AB$62</f>
        <v>0</v>
      </c>
      <c r="BB88" s="671">
        <f>[22]Summary!$AG$62</f>
        <v>0</v>
      </c>
      <c r="BC88" s="671">
        <v>0</v>
      </c>
      <c r="BD88" s="671">
        <v>0</v>
      </c>
      <c r="BE88" s="671">
        <v>0</v>
      </c>
      <c r="BF88" s="671">
        <v>0</v>
      </c>
      <c r="BG88" s="671">
        <v>0</v>
      </c>
      <c r="BH88" s="671">
        <v>0</v>
      </c>
      <c r="BI88" s="671">
        <v>0</v>
      </c>
      <c r="BJ88" s="671">
        <f>SUM(AX88:BI88)</f>
        <v>0</v>
      </c>
    </row>
    <row r="89" spans="2:63" x14ac:dyDescent="0.3">
      <c r="C89" s="630"/>
      <c r="E89" s="610" t="s">
        <v>594</v>
      </c>
      <c r="G89" s="673">
        <f>+G93</f>
        <v>92795000</v>
      </c>
      <c r="H89" s="671">
        <f>+H93</f>
        <v>35303690</v>
      </c>
      <c r="I89" s="671">
        <f>+I93</f>
        <v>-25072160</v>
      </c>
      <c r="J89" s="671">
        <f>+J93</f>
        <v>-96490160</v>
      </c>
      <c r="K89" s="671">
        <f>+K93</f>
        <v>311300631</v>
      </c>
      <c r="L89" s="671">
        <f>L93</f>
        <v>0</v>
      </c>
      <c r="M89" s="671">
        <f t="shared" ref="M89:R89" si="57">M93</f>
        <v>0</v>
      </c>
      <c r="N89" s="671">
        <f>N93</f>
        <v>0</v>
      </c>
      <c r="O89" s="671">
        <f t="shared" si="57"/>
        <v>0</v>
      </c>
      <c r="P89" s="671">
        <f>P93</f>
        <v>0</v>
      </c>
      <c r="Q89" s="671">
        <f t="shared" si="57"/>
        <v>0</v>
      </c>
      <c r="R89" s="671">
        <f t="shared" si="57"/>
        <v>0</v>
      </c>
      <c r="S89" s="671">
        <f>S93</f>
        <v>0</v>
      </c>
      <c r="T89" s="671">
        <f t="shared" ref="T89:Y89" si="58">+T93</f>
        <v>-86258630</v>
      </c>
      <c r="U89" s="673">
        <f t="shared" si="58"/>
        <v>-33804514</v>
      </c>
      <c r="V89" s="671">
        <f t="shared" si="58"/>
        <v>47029102</v>
      </c>
      <c r="W89" s="671">
        <f t="shared" si="58"/>
        <v>4231256</v>
      </c>
      <c r="X89" s="671">
        <f t="shared" si="58"/>
        <v>-44940208</v>
      </c>
      <c r="Y89" s="671">
        <f t="shared" si="58"/>
        <v>55428812</v>
      </c>
      <c r="Z89" s="671">
        <f t="shared" ref="Z89:AF89" si="59">Z93</f>
        <v>-12766575</v>
      </c>
      <c r="AA89" s="671">
        <f t="shared" si="59"/>
        <v>-34162370</v>
      </c>
      <c r="AB89" s="671">
        <f t="shared" si="59"/>
        <v>24284445</v>
      </c>
      <c r="AC89" s="671">
        <f t="shared" si="59"/>
        <v>-104199176</v>
      </c>
      <c r="AD89" s="671">
        <f t="shared" si="59"/>
        <v>-51644631</v>
      </c>
      <c r="AE89" s="671">
        <f t="shared" si="59"/>
        <v>109461685</v>
      </c>
      <c r="AF89" s="671">
        <f t="shared" si="59"/>
        <v>-39025715</v>
      </c>
      <c r="AG89" s="671">
        <f>AG93</f>
        <v>12498861</v>
      </c>
      <c r="AH89" s="674">
        <f>+AH93</f>
        <v>6320150</v>
      </c>
      <c r="AI89" s="666"/>
      <c r="AJ89" s="617"/>
      <c r="AM89" s="634">
        <f>U89-T89</f>
        <v>52454116</v>
      </c>
      <c r="AO89" s="667">
        <f>G89-AW89</f>
        <v>39683000</v>
      </c>
      <c r="AP89" s="664">
        <f>L89-BB89</f>
        <v>12766575</v>
      </c>
      <c r="AQ89" s="668">
        <f>T89-BJ89</f>
        <v>-135241017</v>
      </c>
      <c r="AS89" s="630"/>
      <c r="AU89" s="610" t="s">
        <v>594</v>
      </c>
      <c r="AW89" s="673">
        <f>+AW93</f>
        <v>53112000</v>
      </c>
      <c r="AX89" s="671">
        <f>+AX93</f>
        <v>47029102</v>
      </c>
      <c r="AY89" s="671">
        <f>+AY93</f>
        <v>4231256</v>
      </c>
      <c r="AZ89" s="671">
        <f>+AZ93</f>
        <v>-44940208</v>
      </c>
      <c r="BA89" s="671">
        <f>+BA93</f>
        <v>55428812</v>
      </c>
      <c r="BB89" s="671">
        <f>BB93</f>
        <v>-12766575</v>
      </c>
      <c r="BC89" s="671">
        <f t="shared" ref="BC89" si="60">BC93</f>
        <v>142255100</v>
      </c>
      <c r="BD89" s="671">
        <f>BD93</f>
        <v>0</v>
      </c>
      <c r="BE89" s="671">
        <f t="shared" ref="BE89" si="61">BE93</f>
        <v>0</v>
      </c>
      <c r="BF89" s="671">
        <f>BF93</f>
        <v>0</v>
      </c>
      <c r="BG89" s="671">
        <f t="shared" ref="BG89:BH89" si="62">BG93</f>
        <v>0</v>
      </c>
      <c r="BH89" s="671">
        <f t="shared" si="62"/>
        <v>0</v>
      </c>
      <c r="BI89" s="671">
        <f>BI93</f>
        <v>0</v>
      </c>
      <c r="BJ89" s="671">
        <f t="shared" ref="BJ89" si="63">+BJ93</f>
        <v>48982387</v>
      </c>
    </row>
    <row r="90" spans="2:63" x14ac:dyDescent="0.3">
      <c r="C90" s="704"/>
      <c r="D90" s="705"/>
      <c r="E90" s="705"/>
      <c r="F90" s="706"/>
      <c r="G90" s="707"/>
      <c r="H90" s="708"/>
      <c r="I90" s="708"/>
      <c r="J90" s="708"/>
      <c r="K90" s="708"/>
      <c r="L90" s="708"/>
      <c r="M90" s="708"/>
      <c r="N90" s="708"/>
      <c r="O90" s="708"/>
      <c r="P90" s="708"/>
      <c r="Q90" s="708"/>
      <c r="R90" s="708"/>
      <c r="S90" s="708"/>
      <c r="T90" s="708"/>
      <c r="U90" s="707"/>
      <c r="V90" s="708"/>
      <c r="W90" s="708"/>
      <c r="X90" s="708"/>
      <c r="Y90" s="708"/>
      <c r="Z90" s="708"/>
      <c r="AA90" s="708"/>
      <c r="AB90" s="708"/>
      <c r="AC90" s="708"/>
      <c r="AD90" s="708"/>
      <c r="AE90" s="708"/>
      <c r="AF90" s="708"/>
      <c r="AG90" s="708"/>
      <c r="AH90" s="709"/>
      <c r="AI90" s="666"/>
      <c r="AJ90" s="617"/>
      <c r="AM90" s="634"/>
      <c r="AO90" s="667">
        <f>G90-AW90</f>
        <v>0</v>
      </c>
      <c r="AP90" s="664">
        <f>L90-BB90</f>
        <v>0</v>
      </c>
      <c r="AQ90" s="668">
        <f>T90-BJ90</f>
        <v>0</v>
      </c>
      <c r="AS90" s="704"/>
      <c r="AT90" s="705"/>
      <c r="AU90" s="705"/>
      <c r="AV90" s="706"/>
      <c r="AW90" s="707"/>
      <c r="AX90" s="708"/>
      <c r="AY90" s="708"/>
      <c r="AZ90" s="708"/>
      <c r="BA90" s="708"/>
      <c r="BB90" s="708"/>
      <c r="BC90" s="708"/>
      <c r="BD90" s="708"/>
      <c r="BE90" s="708"/>
      <c r="BF90" s="708"/>
      <c r="BG90" s="708"/>
      <c r="BH90" s="708"/>
      <c r="BI90" s="708"/>
      <c r="BJ90" s="708"/>
    </row>
    <row r="91" spans="2:63" x14ac:dyDescent="0.3">
      <c r="G91" s="710"/>
      <c r="H91" s="710"/>
      <c r="I91" s="710"/>
      <c r="J91" s="710"/>
      <c r="K91" s="710"/>
      <c r="L91" s="710"/>
      <c r="M91" s="710"/>
      <c r="N91" s="710"/>
      <c r="O91" s="710"/>
      <c r="P91" s="710"/>
      <c r="Q91" s="710"/>
      <c r="R91" s="710"/>
      <c r="S91" s="710"/>
      <c r="T91" s="710"/>
      <c r="U91" s="710"/>
      <c r="V91" s="710"/>
      <c r="W91" s="710"/>
      <c r="X91" s="710"/>
      <c r="Y91" s="710"/>
      <c r="Z91" s="710"/>
      <c r="AA91" s="710"/>
      <c r="AB91" s="710"/>
      <c r="AC91" s="710"/>
      <c r="AD91" s="710"/>
      <c r="AE91" s="710"/>
      <c r="AF91" s="710"/>
      <c r="AG91" s="710"/>
      <c r="AH91" s="710"/>
      <c r="AI91" s="617"/>
      <c r="AJ91" s="617"/>
      <c r="AM91" s="634"/>
      <c r="AO91" s="667">
        <f>G91-AW91</f>
        <v>0</v>
      </c>
      <c r="AP91" s="664">
        <f>L91-BB91</f>
        <v>0</v>
      </c>
      <c r="AQ91" s="668">
        <f>T91-BJ91</f>
        <v>0</v>
      </c>
      <c r="AW91" s="710"/>
      <c r="AX91" s="710"/>
      <c r="AY91" s="710"/>
      <c r="AZ91" s="710"/>
      <c r="BA91" s="710"/>
      <c r="BB91" s="710"/>
      <c r="BC91" s="710"/>
      <c r="BD91" s="710"/>
      <c r="BE91" s="710"/>
      <c r="BF91" s="710"/>
      <c r="BG91" s="710"/>
      <c r="BH91" s="710"/>
      <c r="BI91" s="710"/>
      <c r="BJ91" s="710"/>
    </row>
    <row r="92" spans="2:63" x14ac:dyDescent="0.3">
      <c r="B92" s="622"/>
      <c r="C92" s="711"/>
      <c r="D92" s="712"/>
      <c r="E92" s="713"/>
      <c r="F92" s="714"/>
      <c r="G92" s="715"/>
      <c r="H92" s="716"/>
      <c r="I92" s="716"/>
      <c r="J92" s="716"/>
      <c r="K92" s="716"/>
      <c r="L92" s="716"/>
      <c r="M92" s="716"/>
      <c r="N92" s="716"/>
      <c r="O92" s="716"/>
      <c r="P92" s="716"/>
      <c r="Q92" s="716"/>
      <c r="R92" s="716"/>
      <c r="S92" s="716"/>
      <c r="T92" s="715"/>
      <c r="U92" s="715"/>
      <c r="V92" s="716"/>
      <c r="W92" s="716"/>
      <c r="X92" s="716"/>
      <c r="Y92" s="716"/>
      <c r="Z92" s="716"/>
      <c r="AA92" s="716"/>
      <c r="AB92" s="716"/>
      <c r="AC92" s="716"/>
      <c r="AD92" s="716"/>
      <c r="AE92" s="716"/>
      <c r="AF92" s="716"/>
      <c r="AG92" s="716"/>
      <c r="AH92" s="717"/>
      <c r="AI92" s="676"/>
      <c r="AJ92" s="617"/>
      <c r="AM92" s="634"/>
      <c r="AO92" s="667">
        <f>G92-AW92</f>
        <v>0</v>
      </c>
      <c r="AP92" s="664">
        <f>L92-BB92</f>
        <v>0</v>
      </c>
      <c r="AQ92" s="668">
        <f>T92-BJ92</f>
        <v>0</v>
      </c>
      <c r="AS92" s="711"/>
      <c r="AT92" s="712"/>
      <c r="AU92" s="713"/>
      <c r="AV92" s="714"/>
      <c r="AW92" s="715"/>
      <c r="AX92" s="716"/>
      <c r="AY92" s="716"/>
      <c r="AZ92" s="716"/>
      <c r="BA92" s="716"/>
      <c r="BB92" s="716"/>
      <c r="BC92" s="716"/>
      <c r="BD92" s="716"/>
      <c r="BE92" s="716"/>
      <c r="BF92" s="716"/>
      <c r="BG92" s="716"/>
      <c r="BH92" s="716"/>
      <c r="BI92" s="716"/>
      <c r="BJ92" s="715"/>
    </row>
    <row r="93" spans="2:63" s="616" customFormat="1" x14ac:dyDescent="0.3">
      <c r="B93" s="675"/>
      <c r="C93" s="633" t="s">
        <v>595</v>
      </c>
      <c r="D93" s="718"/>
      <c r="F93" s="662" t="s">
        <v>590</v>
      </c>
      <c r="G93" s="670">
        <f>+G95-G100</f>
        <v>92795000</v>
      </c>
      <c r="H93" s="664">
        <f t="shared" ref="H93:AH93" si="64">+H95-H100</f>
        <v>35303690</v>
      </c>
      <c r="I93" s="664">
        <f t="shared" si="64"/>
        <v>-25072160</v>
      </c>
      <c r="J93" s="664">
        <f t="shared" si="64"/>
        <v>-96490160</v>
      </c>
      <c r="K93" s="664">
        <f t="shared" si="64"/>
        <v>311300631</v>
      </c>
      <c r="L93" s="664">
        <f t="shared" si="64"/>
        <v>0</v>
      </c>
      <c r="M93" s="664">
        <f t="shared" si="64"/>
        <v>0</v>
      </c>
      <c r="N93" s="664">
        <f t="shared" si="64"/>
        <v>0</v>
      </c>
      <c r="O93" s="664">
        <f t="shared" si="64"/>
        <v>0</v>
      </c>
      <c r="P93" s="664">
        <f t="shared" si="64"/>
        <v>0</v>
      </c>
      <c r="Q93" s="664">
        <f t="shared" si="64"/>
        <v>0</v>
      </c>
      <c r="R93" s="664">
        <f t="shared" si="64"/>
        <v>0</v>
      </c>
      <c r="S93" s="664">
        <f t="shared" si="64"/>
        <v>0</v>
      </c>
      <c r="T93" s="670">
        <f t="shared" si="64"/>
        <v>-86258630</v>
      </c>
      <c r="U93" s="670">
        <f t="shared" si="64"/>
        <v>-33804514</v>
      </c>
      <c r="V93" s="664">
        <f>+V95-V100</f>
        <v>47029102</v>
      </c>
      <c r="W93" s="664">
        <f t="shared" si="64"/>
        <v>4231256</v>
      </c>
      <c r="X93" s="664">
        <f t="shared" si="64"/>
        <v>-44940208</v>
      </c>
      <c r="Y93" s="664">
        <f t="shared" si="64"/>
        <v>55428812</v>
      </c>
      <c r="Z93" s="664">
        <f t="shared" si="64"/>
        <v>-12766575</v>
      </c>
      <c r="AA93" s="664">
        <f t="shared" si="64"/>
        <v>-34162370</v>
      </c>
      <c r="AB93" s="664">
        <f>+AB95-AB100</f>
        <v>24284445</v>
      </c>
      <c r="AC93" s="664">
        <f>+AC95-AC100</f>
        <v>-104199176</v>
      </c>
      <c r="AD93" s="664">
        <f t="shared" si="64"/>
        <v>-51644631</v>
      </c>
      <c r="AE93" s="664">
        <f t="shared" si="64"/>
        <v>109461685</v>
      </c>
      <c r="AF93" s="664">
        <f t="shared" si="64"/>
        <v>-39025715</v>
      </c>
      <c r="AG93" s="664">
        <f>+AG95-AG100</f>
        <v>12498861</v>
      </c>
      <c r="AH93" s="665">
        <f t="shared" si="64"/>
        <v>6320150</v>
      </c>
      <c r="AI93" s="666"/>
      <c r="AJ93" s="635"/>
      <c r="AM93" s="634">
        <f>U93-T93</f>
        <v>52454116</v>
      </c>
      <c r="AO93" s="667">
        <f>G93-AW93</f>
        <v>39683000</v>
      </c>
      <c r="AP93" s="664">
        <f>L93-BB93</f>
        <v>12766575</v>
      </c>
      <c r="AQ93" s="668">
        <f>T93-BJ93</f>
        <v>-135241017</v>
      </c>
      <c r="AS93" s="633" t="s">
        <v>596</v>
      </c>
      <c r="AT93" s="718"/>
      <c r="AV93" s="662" t="s">
        <v>591</v>
      </c>
      <c r="AW93" s="670">
        <f>+AW95-AW100</f>
        <v>53112000</v>
      </c>
      <c r="AX93" s="664">
        <f t="shared" ref="AX93:BJ93" si="65">+AX95-AX100</f>
        <v>47029102</v>
      </c>
      <c r="AY93" s="664">
        <f t="shared" si="65"/>
        <v>4231256</v>
      </c>
      <c r="AZ93" s="664">
        <f t="shared" si="65"/>
        <v>-44940208</v>
      </c>
      <c r="BA93" s="664">
        <f t="shared" si="65"/>
        <v>55428812</v>
      </c>
      <c r="BB93" s="664">
        <f t="shared" si="65"/>
        <v>-12766575</v>
      </c>
      <c r="BC93" s="664">
        <f t="shared" si="65"/>
        <v>142255100</v>
      </c>
      <c r="BD93" s="664">
        <f t="shared" si="65"/>
        <v>0</v>
      </c>
      <c r="BE93" s="664">
        <f t="shared" si="65"/>
        <v>0</v>
      </c>
      <c r="BF93" s="664">
        <f t="shared" si="65"/>
        <v>0</v>
      </c>
      <c r="BG93" s="664">
        <f t="shared" si="65"/>
        <v>0</v>
      </c>
      <c r="BH93" s="664">
        <f t="shared" si="65"/>
        <v>0</v>
      </c>
      <c r="BI93" s="664">
        <f t="shared" si="65"/>
        <v>0</v>
      </c>
      <c r="BJ93" s="670">
        <f t="shared" si="65"/>
        <v>48982387</v>
      </c>
      <c r="BK93" s="610"/>
    </row>
    <row r="94" spans="2:63" x14ac:dyDescent="0.3">
      <c r="B94" s="622"/>
      <c r="C94" s="719"/>
      <c r="D94" s="720"/>
      <c r="G94" s="673"/>
      <c r="H94" s="671"/>
      <c r="I94" s="671"/>
      <c r="J94" s="671"/>
      <c r="K94" s="671"/>
      <c r="L94" s="671"/>
      <c r="M94" s="671"/>
      <c r="N94" s="671"/>
      <c r="O94" s="671"/>
      <c r="P94" s="671"/>
      <c r="Q94" s="671"/>
      <c r="R94" s="671"/>
      <c r="S94" s="671"/>
      <c r="T94" s="673"/>
      <c r="U94" s="673"/>
      <c r="V94" s="671"/>
      <c r="W94" s="671"/>
      <c r="X94" s="671"/>
      <c r="Y94" s="671"/>
      <c r="Z94" s="671"/>
      <c r="AA94" s="671"/>
      <c r="AB94" s="671"/>
      <c r="AC94" s="671"/>
      <c r="AD94" s="671"/>
      <c r="AE94" s="671"/>
      <c r="AF94" s="671"/>
      <c r="AG94" s="671"/>
      <c r="AH94" s="674"/>
      <c r="AI94" s="666"/>
      <c r="AJ94" s="617"/>
      <c r="AM94" s="634"/>
      <c r="AO94" s="667">
        <f>G94-AW94</f>
        <v>0</v>
      </c>
      <c r="AP94" s="664">
        <f>L94-BB94</f>
        <v>0</v>
      </c>
      <c r="AQ94" s="668">
        <f>T94-BJ94</f>
        <v>0</v>
      </c>
      <c r="AS94" s="719"/>
      <c r="AT94" s="720"/>
      <c r="AW94" s="673"/>
      <c r="AX94" s="671"/>
      <c r="AY94" s="671"/>
      <c r="AZ94" s="671"/>
      <c r="BA94" s="671"/>
      <c r="BB94" s="671"/>
      <c r="BC94" s="671"/>
      <c r="BD94" s="671"/>
      <c r="BE94" s="671"/>
      <c r="BF94" s="671"/>
      <c r="BG94" s="671"/>
      <c r="BH94" s="671"/>
      <c r="BI94" s="671"/>
      <c r="BJ94" s="673"/>
      <c r="BK94" s="616"/>
    </row>
    <row r="95" spans="2:63" x14ac:dyDescent="0.3">
      <c r="B95" s="622"/>
      <c r="C95" s="630" t="s">
        <v>597</v>
      </c>
      <c r="F95" s="662" t="s">
        <v>163</v>
      </c>
      <c r="G95" s="721">
        <f t="shared" ref="G95:AG95" si="66">SUM(G96:G98)</f>
        <v>225023000</v>
      </c>
      <c r="H95" s="722">
        <f t="shared" si="66"/>
        <v>225042001</v>
      </c>
      <c r="I95" s="722">
        <f t="shared" si="66"/>
        <v>189738311</v>
      </c>
      <c r="J95" s="722">
        <f t="shared" si="66"/>
        <v>214810471</v>
      </c>
      <c r="K95" s="722">
        <f t="shared" si="66"/>
        <v>311300631</v>
      </c>
      <c r="L95" s="722">
        <f t="shared" si="66"/>
        <v>0</v>
      </c>
      <c r="M95" s="722">
        <f t="shared" si="66"/>
        <v>0</v>
      </c>
      <c r="N95" s="722">
        <f t="shared" si="66"/>
        <v>0</v>
      </c>
      <c r="O95" s="722">
        <f t="shared" si="66"/>
        <v>0</v>
      </c>
      <c r="P95" s="722">
        <f t="shared" si="66"/>
        <v>0</v>
      </c>
      <c r="Q95" s="722">
        <f t="shared" si="66"/>
        <v>0</v>
      </c>
      <c r="R95" s="722">
        <f t="shared" si="66"/>
        <v>0</v>
      </c>
      <c r="S95" s="722">
        <f t="shared" si="66"/>
        <v>0</v>
      </c>
      <c r="T95" s="723">
        <f>SUM(T96:T98)</f>
        <v>225042001</v>
      </c>
      <c r="U95" s="721">
        <f>SUM(U96:U98)</f>
        <v>191237487</v>
      </c>
      <c r="V95" s="722">
        <f t="shared" si="66"/>
        <v>191237487</v>
      </c>
      <c r="W95" s="722">
        <f t="shared" si="66"/>
        <v>144208385</v>
      </c>
      <c r="X95" s="722">
        <f t="shared" si="66"/>
        <v>139977129</v>
      </c>
      <c r="Y95" s="722">
        <f t="shared" si="66"/>
        <v>184917337</v>
      </c>
      <c r="Z95" s="722">
        <f t="shared" si="66"/>
        <v>129488525</v>
      </c>
      <c r="AA95" s="722">
        <f t="shared" si="66"/>
        <v>142255100</v>
      </c>
      <c r="AB95" s="722">
        <f t="shared" si="66"/>
        <v>176417470</v>
      </c>
      <c r="AC95" s="722">
        <f t="shared" si="66"/>
        <v>152133025</v>
      </c>
      <c r="AD95" s="722">
        <f t="shared" si="66"/>
        <v>256332201</v>
      </c>
      <c r="AE95" s="722">
        <f t="shared" si="66"/>
        <v>307976832</v>
      </c>
      <c r="AF95" s="722">
        <f t="shared" si="66"/>
        <v>198515147</v>
      </c>
      <c r="AG95" s="722">
        <f t="shared" si="66"/>
        <v>237540862</v>
      </c>
      <c r="AH95" s="724">
        <f>SUM(AH96:AH98)</f>
        <v>191237487</v>
      </c>
      <c r="AI95" s="666"/>
      <c r="AJ95" s="617"/>
      <c r="AM95" s="634">
        <f>U95-T95</f>
        <v>-33804514</v>
      </c>
      <c r="AO95" s="667">
        <f>G95-AW95</f>
        <v>74762000</v>
      </c>
      <c r="AP95" s="664">
        <f>L95-BB95</f>
        <v>-129488525</v>
      </c>
      <c r="AQ95" s="668">
        <f>T95-BJ95</f>
        <v>33804514</v>
      </c>
      <c r="AS95" s="630" t="s">
        <v>597</v>
      </c>
      <c r="AV95" s="662" t="s">
        <v>160</v>
      </c>
      <c r="AW95" s="721">
        <f t="shared" ref="AW95:BI95" si="67">SUM(AW96:AW98)</f>
        <v>150261000</v>
      </c>
      <c r="AX95" s="722">
        <f t="shared" si="67"/>
        <v>191237487</v>
      </c>
      <c r="AY95" s="722">
        <f t="shared" si="67"/>
        <v>144208385</v>
      </c>
      <c r="AZ95" s="722">
        <f t="shared" si="67"/>
        <v>139977129</v>
      </c>
      <c r="BA95" s="722">
        <f t="shared" si="67"/>
        <v>184917337</v>
      </c>
      <c r="BB95" s="722">
        <f t="shared" si="67"/>
        <v>129488525</v>
      </c>
      <c r="BC95" s="722">
        <f t="shared" si="67"/>
        <v>142255100</v>
      </c>
      <c r="BD95" s="722">
        <f t="shared" si="67"/>
        <v>0</v>
      </c>
      <c r="BE95" s="722">
        <f t="shared" si="67"/>
        <v>0</v>
      </c>
      <c r="BF95" s="722">
        <f t="shared" si="67"/>
        <v>0</v>
      </c>
      <c r="BG95" s="722">
        <f t="shared" si="67"/>
        <v>0</v>
      </c>
      <c r="BH95" s="722">
        <f t="shared" si="67"/>
        <v>0</v>
      </c>
      <c r="BI95" s="722">
        <f t="shared" si="67"/>
        <v>0</v>
      </c>
      <c r="BJ95" s="723">
        <f>SUM(BJ96:BJ98)</f>
        <v>191237487</v>
      </c>
    </row>
    <row r="96" spans="2:63" x14ac:dyDescent="0.3">
      <c r="B96" s="622"/>
      <c r="C96" s="630"/>
      <c r="E96" s="610" t="s">
        <v>598</v>
      </c>
      <c r="G96" s="673">
        <f>[16]Cashbalances!$H$14</f>
        <v>94352000</v>
      </c>
      <c r="H96" s="657">
        <f>[15]Cashbalances!$M$14</f>
        <v>94370599</v>
      </c>
      <c r="I96" s="657">
        <f>H101</f>
        <v>79377438</v>
      </c>
      <c r="J96" s="657">
        <f t="shared" ref="J96:S98" si="68">I101</f>
        <v>75193857</v>
      </c>
      <c r="K96" s="657">
        <f t="shared" si="68"/>
        <v>72397434</v>
      </c>
      <c r="L96" s="657">
        <f t="shared" si="68"/>
        <v>0</v>
      </c>
      <c r="M96" s="657">
        <f t="shared" si="68"/>
        <v>0</v>
      </c>
      <c r="N96" s="657">
        <f t="shared" si="68"/>
        <v>0</v>
      </c>
      <c r="O96" s="657">
        <f t="shared" si="68"/>
        <v>0</v>
      </c>
      <c r="P96" s="657">
        <f t="shared" si="68"/>
        <v>0</v>
      </c>
      <c r="Q96" s="657">
        <f t="shared" si="68"/>
        <v>0</v>
      </c>
      <c r="R96" s="657">
        <f t="shared" si="68"/>
        <v>0</v>
      </c>
      <c r="S96" s="657">
        <f t="shared" si="68"/>
        <v>0</v>
      </c>
      <c r="T96" s="673">
        <f>H96</f>
        <v>94370599</v>
      </c>
      <c r="U96" s="673">
        <f>[15]Cashbalances!$BZ$14</f>
        <v>98917442</v>
      </c>
      <c r="V96" s="657">
        <f>[15]Cashbalances!$CE$14</f>
        <v>98917442</v>
      </c>
      <c r="W96" s="657">
        <f>V101</f>
        <v>85953674</v>
      </c>
      <c r="X96" s="657">
        <f t="shared" ref="X96:AG98" si="69">W101</f>
        <v>83444558</v>
      </c>
      <c r="Y96" s="657">
        <f>X101</f>
        <v>81227773</v>
      </c>
      <c r="Z96" s="657">
        <f>Y101</f>
        <v>72045574</v>
      </c>
      <c r="AA96" s="657">
        <f t="shared" si="69"/>
        <v>70793412</v>
      </c>
      <c r="AB96" s="657">
        <f t="shared" si="69"/>
        <v>62549813</v>
      </c>
      <c r="AC96" s="657">
        <f t="shared" si="69"/>
        <v>49621718</v>
      </c>
      <c r="AD96" s="657">
        <f t="shared" si="69"/>
        <v>111510938</v>
      </c>
      <c r="AE96" s="657">
        <f t="shared" si="69"/>
        <v>108694727</v>
      </c>
      <c r="AF96" s="657">
        <f t="shared" si="69"/>
        <v>98193567</v>
      </c>
      <c r="AG96" s="657">
        <f t="shared" si="69"/>
        <v>97315291</v>
      </c>
      <c r="AH96" s="674">
        <f>V96</f>
        <v>98917442</v>
      </c>
      <c r="AI96" s="666"/>
      <c r="AJ96" s="617"/>
      <c r="AM96" s="634">
        <f>U96-T96</f>
        <v>4546843</v>
      </c>
      <c r="AO96" s="667">
        <f>G96-AW96</f>
        <v>9091000</v>
      </c>
      <c r="AP96" s="664">
        <f>L96-BB96</f>
        <v>-72045574</v>
      </c>
      <c r="AQ96" s="668">
        <f>T96-BJ96</f>
        <v>-4546843</v>
      </c>
      <c r="AS96" s="630"/>
      <c r="AU96" s="610" t="s">
        <v>598</v>
      </c>
      <c r="AW96" s="673">
        <f>[18]Cashbalances!$H$14</f>
        <v>85261000</v>
      </c>
      <c r="AX96" s="657">
        <f>[18]Cashbalances!$M$14</f>
        <v>98917442</v>
      </c>
      <c r="AY96" s="657">
        <f>AX101</f>
        <v>85953674</v>
      </c>
      <c r="AZ96" s="657">
        <f t="shared" ref="AZ96:BG98" si="70">AY101</f>
        <v>83444558</v>
      </c>
      <c r="BA96" s="657">
        <f t="shared" si="70"/>
        <v>81227773</v>
      </c>
      <c r="BB96" s="657">
        <f t="shared" si="70"/>
        <v>72045574</v>
      </c>
      <c r="BC96" s="657">
        <f t="shared" si="70"/>
        <v>70793412</v>
      </c>
      <c r="BD96" s="657">
        <f t="shared" si="70"/>
        <v>0</v>
      </c>
      <c r="BE96" s="657">
        <f t="shared" si="70"/>
        <v>0</v>
      </c>
      <c r="BF96" s="657">
        <f t="shared" si="70"/>
        <v>0</v>
      </c>
      <c r="BG96" s="657">
        <f>BF101</f>
        <v>0</v>
      </c>
      <c r="BH96" s="657">
        <f>BG101</f>
        <v>0</v>
      </c>
      <c r="BI96" s="657">
        <f t="shared" ref="BI96" si="71">BH101</f>
        <v>0</v>
      </c>
      <c r="BJ96" s="673">
        <f>AX96</f>
        <v>98917442</v>
      </c>
    </row>
    <row r="97" spans="2:63" x14ac:dyDescent="0.3">
      <c r="B97" s="622"/>
      <c r="C97" s="630"/>
      <c r="E97" s="610" t="s">
        <v>318</v>
      </c>
      <c r="F97" s="662" t="s">
        <v>599</v>
      </c>
      <c r="G97" s="673">
        <f>[16]Cashbalances!$H$15</f>
        <v>0</v>
      </c>
      <c r="H97" s="657">
        <f>[15]Cashbalances!$M$15</f>
        <v>0</v>
      </c>
      <c r="I97" s="657">
        <f t="shared" ref="I97:P98" si="72">H102</f>
        <v>0</v>
      </c>
      <c r="J97" s="657">
        <f t="shared" si="72"/>
        <v>0</v>
      </c>
      <c r="K97" s="657">
        <f t="shared" si="72"/>
        <v>40000000</v>
      </c>
      <c r="L97" s="657">
        <f t="shared" si="72"/>
        <v>0</v>
      </c>
      <c r="M97" s="657">
        <f t="shared" si="72"/>
        <v>0</v>
      </c>
      <c r="N97" s="657">
        <f t="shared" si="72"/>
        <v>0</v>
      </c>
      <c r="O97" s="657">
        <f t="shared" si="72"/>
        <v>0</v>
      </c>
      <c r="P97" s="657">
        <f t="shared" si="72"/>
        <v>0</v>
      </c>
      <c r="Q97" s="657">
        <f t="shared" si="68"/>
        <v>0</v>
      </c>
      <c r="R97" s="657">
        <f t="shared" si="68"/>
        <v>0</v>
      </c>
      <c r="S97" s="657"/>
      <c r="T97" s="673">
        <f>H97</f>
        <v>0</v>
      </c>
      <c r="U97" s="673">
        <f>[15]Cashbalances!$BZ$15</f>
        <v>0</v>
      </c>
      <c r="V97" s="657">
        <f>[15]Cashbalances!$CE$15</f>
        <v>0</v>
      </c>
      <c r="W97" s="657">
        <f>V102</f>
        <v>0</v>
      </c>
      <c r="X97" s="657">
        <f t="shared" si="69"/>
        <v>0</v>
      </c>
      <c r="Y97" s="657">
        <f t="shared" si="69"/>
        <v>0</v>
      </c>
      <c r="Z97" s="657">
        <f t="shared" si="69"/>
        <v>0</v>
      </c>
      <c r="AA97" s="657">
        <f t="shared" si="69"/>
        <v>0</v>
      </c>
      <c r="AB97" s="657">
        <f t="shared" si="69"/>
        <v>0</v>
      </c>
      <c r="AC97" s="657" t="str">
        <f t="shared" si="69"/>
        <v xml:space="preserve">                        -  </v>
      </c>
      <c r="AD97" s="657">
        <f t="shared" si="69"/>
        <v>0</v>
      </c>
      <c r="AE97" s="657">
        <f t="shared" si="69"/>
        <v>30000000</v>
      </c>
      <c r="AF97" s="657">
        <f>AE102</f>
        <v>0</v>
      </c>
      <c r="AG97" s="657">
        <f t="shared" si="69"/>
        <v>0</v>
      </c>
      <c r="AH97" s="674">
        <f>V97</f>
        <v>0</v>
      </c>
      <c r="AI97" s="666"/>
      <c r="AJ97" s="617"/>
      <c r="AM97" s="634"/>
      <c r="AO97" s="667">
        <f>G97-AW97</f>
        <v>0</v>
      </c>
      <c r="AP97" s="664">
        <f>L97-BB97</f>
        <v>0</v>
      </c>
      <c r="AQ97" s="668">
        <f>T97-BJ97</f>
        <v>0</v>
      </c>
      <c r="AS97" s="630"/>
      <c r="AU97" s="610" t="s">
        <v>318</v>
      </c>
      <c r="AV97" s="662" t="s">
        <v>600</v>
      </c>
      <c r="AW97" s="673">
        <f>[18]Cashbalances!$H$15</f>
        <v>0</v>
      </c>
      <c r="AX97" s="657">
        <f>[18]Cashbalances!$M$15</f>
        <v>0</v>
      </c>
      <c r="AY97" s="657">
        <f t="shared" ref="AY97:AY98" si="73">AX102</f>
        <v>0</v>
      </c>
      <c r="AZ97" s="657">
        <f t="shared" si="70"/>
        <v>0</v>
      </c>
      <c r="BA97" s="657">
        <f t="shared" si="70"/>
        <v>0</v>
      </c>
      <c r="BB97" s="657">
        <f t="shared" si="70"/>
        <v>0</v>
      </c>
      <c r="BC97" s="657">
        <f t="shared" si="70"/>
        <v>0</v>
      </c>
      <c r="BD97" s="657">
        <f t="shared" si="70"/>
        <v>0</v>
      </c>
      <c r="BE97" s="657">
        <f t="shared" si="70"/>
        <v>0</v>
      </c>
      <c r="BF97" s="657">
        <f t="shared" si="70"/>
        <v>0</v>
      </c>
      <c r="BG97" s="657">
        <f>BF102</f>
        <v>0</v>
      </c>
      <c r="BH97" s="657">
        <f>BG102</f>
        <v>0</v>
      </c>
      <c r="BI97" s="657"/>
      <c r="BJ97" s="673">
        <f>AX97</f>
        <v>0</v>
      </c>
    </row>
    <row r="98" spans="2:63" x14ac:dyDescent="0.3">
      <c r="B98" s="622"/>
      <c r="C98" s="630"/>
      <c r="E98" s="610" t="s">
        <v>601</v>
      </c>
      <c r="G98" s="673">
        <f>[16]Cashbalances!$H$16</f>
        <v>130671000</v>
      </c>
      <c r="H98" s="657">
        <f>[15]Cashbalances!$M$16</f>
        <v>130671402</v>
      </c>
      <c r="I98" s="657">
        <f t="shared" si="72"/>
        <v>110360873</v>
      </c>
      <c r="J98" s="657">
        <f>I103</f>
        <v>139616614</v>
      </c>
      <c r="K98" s="657">
        <f t="shared" si="72"/>
        <v>198903197</v>
      </c>
      <c r="L98" s="657">
        <f t="shared" si="72"/>
        <v>0</v>
      </c>
      <c r="M98" s="657">
        <f t="shared" si="72"/>
        <v>0</v>
      </c>
      <c r="N98" s="657">
        <f>M103</f>
        <v>0</v>
      </c>
      <c r="O98" s="657">
        <f t="shared" si="72"/>
        <v>0</v>
      </c>
      <c r="P98" s="657">
        <f t="shared" si="72"/>
        <v>0</v>
      </c>
      <c r="Q98" s="657">
        <f t="shared" si="68"/>
        <v>0</v>
      </c>
      <c r="R98" s="657">
        <f t="shared" si="68"/>
        <v>0</v>
      </c>
      <c r="S98" s="657">
        <f>R103</f>
        <v>0</v>
      </c>
      <c r="T98" s="673">
        <f>H98</f>
        <v>130671402</v>
      </c>
      <c r="U98" s="673">
        <f>[15]Cashbalances!$BZ$16</f>
        <v>92320045</v>
      </c>
      <c r="V98" s="657">
        <f>[15]Cashbalances!$CE$16</f>
        <v>92320045</v>
      </c>
      <c r="W98" s="657">
        <f t="shared" ref="W98:AE98" si="74">V103</f>
        <v>58254711</v>
      </c>
      <c r="X98" s="657">
        <f t="shared" si="74"/>
        <v>56532571</v>
      </c>
      <c r="Y98" s="657">
        <f t="shared" si="74"/>
        <v>103689564</v>
      </c>
      <c r="Z98" s="657">
        <f t="shared" si="74"/>
        <v>57442951</v>
      </c>
      <c r="AA98" s="657">
        <f t="shared" si="74"/>
        <v>71461688</v>
      </c>
      <c r="AB98" s="657">
        <f t="shared" si="74"/>
        <v>113867657</v>
      </c>
      <c r="AC98" s="657">
        <f t="shared" si="74"/>
        <v>102511307</v>
      </c>
      <c r="AD98" s="657">
        <f t="shared" si="74"/>
        <v>144821263</v>
      </c>
      <c r="AE98" s="657">
        <f t="shared" si="74"/>
        <v>169282105</v>
      </c>
      <c r="AF98" s="657">
        <f>AE103</f>
        <v>100321580</v>
      </c>
      <c r="AG98" s="657">
        <f t="shared" si="69"/>
        <v>140225571</v>
      </c>
      <c r="AH98" s="674">
        <f>V98</f>
        <v>92320045</v>
      </c>
      <c r="AI98" s="666"/>
      <c r="AJ98" s="617"/>
      <c r="AM98" s="634">
        <f>U98-T98</f>
        <v>-38351357</v>
      </c>
      <c r="AO98" s="667">
        <f>G98-AW98</f>
        <v>65671000</v>
      </c>
      <c r="AP98" s="664">
        <f>L98-BB98</f>
        <v>-57442951</v>
      </c>
      <c r="AQ98" s="668">
        <f>T98-BJ98</f>
        <v>38351357</v>
      </c>
      <c r="AS98" s="630"/>
      <c r="AU98" s="610" t="s">
        <v>601</v>
      </c>
      <c r="AW98" s="673">
        <f>[18]Cashbalances!$H$16</f>
        <v>65000000</v>
      </c>
      <c r="AX98" s="657">
        <f>[18]Cashbalances!$M$16</f>
        <v>92320045</v>
      </c>
      <c r="AY98" s="657">
        <f t="shared" si="73"/>
        <v>58254711</v>
      </c>
      <c r="AZ98" s="657">
        <f>AY103</f>
        <v>56532571</v>
      </c>
      <c r="BA98" s="657">
        <f t="shared" si="70"/>
        <v>103689564</v>
      </c>
      <c r="BB98" s="657">
        <f t="shared" si="70"/>
        <v>57442951</v>
      </c>
      <c r="BC98" s="657">
        <f t="shared" si="70"/>
        <v>71461688</v>
      </c>
      <c r="BD98" s="657">
        <f>BC103</f>
        <v>0</v>
      </c>
      <c r="BE98" s="657">
        <f t="shared" si="70"/>
        <v>0</v>
      </c>
      <c r="BF98" s="657">
        <f t="shared" si="70"/>
        <v>0</v>
      </c>
      <c r="BG98" s="657">
        <f t="shared" si="70"/>
        <v>0</v>
      </c>
      <c r="BH98" s="657">
        <f>BG103</f>
        <v>0</v>
      </c>
      <c r="BI98" s="657">
        <f>BH103</f>
        <v>0</v>
      </c>
      <c r="BJ98" s="673">
        <f>AX98</f>
        <v>92320045</v>
      </c>
    </row>
    <row r="99" spans="2:63" x14ac:dyDescent="0.3">
      <c r="B99" s="622"/>
      <c r="C99" s="630"/>
      <c r="G99" s="673"/>
      <c r="H99" s="671"/>
      <c r="I99" s="671"/>
      <c r="J99" s="671"/>
      <c r="K99" s="671"/>
      <c r="L99" s="671"/>
      <c r="M99" s="671"/>
      <c r="N99" s="671"/>
      <c r="O99" s="671"/>
      <c r="P99" s="671"/>
      <c r="Q99" s="671"/>
      <c r="R99" s="671"/>
      <c r="S99" s="671"/>
      <c r="T99" s="673"/>
      <c r="U99" s="673"/>
      <c r="V99" s="671"/>
      <c r="W99" s="671"/>
      <c r="X99" s="671"/>
      <c r="Y99" s="671"/>
      <c r="Z99" s="671"/>
      <c r="AA99" s="671"/>
      <c r="AB99" s="671"/>
      <c r="AC99" s="671"/>
      <c r="AD99" s="671"/>
      <c r="AE99" s="671"/>
      <c r="AF99" s="671"/>
      <c r="AG99" s="671"/>
      <c r="AH99" s="674"/>
      <c r="AI99" s="666"/>
      <c r="AJ99" s="617"/>
      <c r="AM99" s="634"/>
      <c r="AO99" s="667">
        <f>G99-AW99</f>
        <v>0</v>
      </c>
      <c r="AP99" s="664">
        <f>L99-BB99</f>
        <v>0</v>
      </c>
      <c r="AQ99" s="668">
        <f>T99-BJ99</f>
        <v>0</v>
      </c>
      <c r="AS99" s="630"/>
      <c r="AW99" s="673"/>
      <c r="AX99" s="671"/>
      <c r="AY99" s="671"/>
      <c r="AZ99" s="671"/>
      <c r="BA99" s="671"/>
      <c r="BB99" s="671"/>
      <c r="BC99" s="671"/>
      <c r="BD99" s="671"/>
      <c r="BE99" s="671"/>
      <c r="BF99" s="671"/>
      <c r="BG99" s="671"/>
      <c r="BH99" s="671"/>
      <c r="BI99" s="671"/>
      <c r="BJ99" s="673"/>
    </row>
    <row r="100" spans="2:63" x14ac:dyDescent="0.3">
      <c r="B100" s="622"/>
      <c r="C100" s="630" t="s">
        <v>602</v>
      </c>
      <c r="G100" s="657">
        <f t="shared" ref="G100:AG100" si="75">SUM(G101:G103)</f>
        <v>132228000</v>
      </c>
      <c r="H100" s="671">
        <f t="shared" si="75"/>
        <v>189738311</v>
      </c>
      <c r="I100" s="671">
        <f t="shared" si="75"/>
        <v>214810471</v>
      </c>
      <c r="J100" s="671">
        <f t="shared" si="75"/>
        <v>311300631</v>
      </c>
      <c r="K100" s="671">
        <f t="shared" si="75"/>
        <v>0</v>
      </c>
      <c r="L100" s="671">
        <f t="shared" si="75"/>
        <v>0</v>
      </c>
      <c r="M100" s="671">
        <f t="shared" si="75"/>
        <v>0</v>
      </c>
      <c r="N100" s="671">
        <f t="shared" si="75"/>
        <v>0</v>
      </c>
      <c r="O100" s="671">
        <f t="shared" si="75"/>
        <v>0</v>
      </c>
      <c r="P100" s="671">
        <f t="shared" si="75"/>
        <v>0</v>
      </c>
      <c r="Q100" s="671">
        <f t="shared" si="75"/>
        <v>0</v>
      </c>
      <c r="R100" s="671">
        <f>SUM(R101:R103)</f>
        <v>0</v>
      </c>
      <c r="S100" s="671">
        <f t="shared" si="75"/>
        <v>0</v>
      </c>
      <c r="T100" s="673">
        <f>SUM(T101:T103)</f>
        <v>311300631</v>
      </c>
      <c r="U100" s="657">
        <f t="shared" si="75"/>
        <v>225042001</v>
      </c>
      <c r="V100" s="671">
        <f t="shared" si="75"/>
        <v>144208385</v>
      </c>
      <c r="W100" s="671">
        <f t="shared" si="75"/>
        <v>139977129</v>
      </c>
      <c r="X100" s="671">
        <f t="shared" si="75"/>
        <v>184917337</v>
      </c>
      <c r="Y100" s="671">
        <f t="shared" si="75"/>
        <v>129488525</v>
      </c>
      <c r="Z100" s="671">
        <f t="shared" si="75"/>
        <v>142255100</v>
      </c>
      <c r="AA100" s="671">
        <f t="shared" si="75"/>
        <v>176417470</v>
      </c>
      <c r="AB100" s="671">
        <f t="shared" si="75"/>
        <v>152133025</v>
      </c>
      <c r="AC100" s="671">
        <f t="shared" si="75"/>
        <v>256332201</v>
      </c>
      <c r="AD100" s="671">
        <f t="shared" si="75"/>
        <v>307976832</v>
      </c>
      <c r="AE100" s="671">
        <f t="shared" si="75"/>
        <v>198515147</v>
      </c>
      <c r="AF100" s="671">
        <f t="shared" si="75"/>
        <v>237540862</v>
      </c>
      <c r="AG100" s="671">
        <f t="shared" si="75"/>
        <v>225042001</v>
      </c>
      <c r="AH100" s="674">
        <f>SUM(AH101:AH103)</f>
        <v>184917337</v>
      </c>
      <c r="AI100" s="666"/>
      <c r="AJ100" s="617"/>
      <c r="AM100" s="634">
        <f>U100-T100</f>
        <v>-86258630</v>
      </c>
      <c r="AO100" s="667">
        <f>G100-AW100</f>
        <v>35079000</v>
      </c>
      <c r="AP100" s="664">
        <f>L100-BB100</f>
        <v>-142255100</v>
      </c>
      <c r="AQ100" s="668">
        <f>T100-BJ100</f>
        <v>169045531</v>
      </c>
      <c r="AS100" s="630" t="s">
        <v>602</v>
      </c>
      <c r="AW100" s="657">
        <f t="shared" ref="AW100:BG100" si="76">SUM(AW101:AW103)</f>
        <v>97149000</v>
      </c>
      <c r="AX100" s="671">
        <f t="shared" si="76"/>
        <v>144208385</v>
      </c>
      <c r="AY100" s="671">
        <f t="shared" si="76"/>
        <v>139977129</v>
      </c>
      <c r="AZ100" s="671">
        <f t="shared" si="76"/>
        <v>184917337</v>
      </c>
      <c r="BA100" s="671">
        <f t="shared" si="76"/>
        <v>129488525</v>
      </c>
      <c r="BB100" s="671">
        <f t="shared" si="76"/>
        <v>142255100</v>
      </c>
      <c r="BC100" s="671">
        <f t="shared" si="76"/>
        <v>0</v>
      </c>
      <c r="BD100" s="671">
        <f t="shared" si="76"/>
        <v>0</v>
      </c>
      <c r="BE100" s="671">
        <f t="shared" si="76"/>
        <v>0</v>
      </c>
      <c r="BF100" s="671">
        <f t="shared" si="76"/>
        <v>0</v>
      </c>
      <c r="BG100" s="671">
        <f t="shared" si="76"/>
        <v>0</v>
      </c>
      <c r="BH100" s="671">
        <f>SUM(BH101:BH103)</f>
        <v>0</v>
      </c>
      <c r="BI100" s="671">
        <f t="shared" ref="BI100" si="77">SUM(BI101:BI103)</f>
        <v>0</v>
      </c>
      <c r="BJ100" s="673">
        <f>SUM(BJ101:BJ103)</f>
        <v>142255100</v>
      </c>
    </row>
    <row r="101" spans="2:63" x14ac:dyDescent="0.3">
      <c r="B101" s="622"/>
      <c r="C101" s="630"/>
      <c r="E101" s="610" t="s">
        <v>598</v>
      </c>
      <c r="G101" s="673">
        <f>[16]Cashbalances!$H$19</f>
        <v>82228000</v>
      </c>
      <c r="H101" s="657">
        <f>[15]Cashbalances!$M$19</f>
        <v>79377438</v>
      </c>
      <c r="I101" s="657">
        <f>[16]Cashbalances!$R$19</f>
        <v>75193857</v>
      </c>
      <c r="J101" s="657">
        <f>[17]Cashbalances!$W$19</f>
        <v>72397434</v>
      </c>
      <c r="K101" s="657">
        <v>0</v>
      </c>
      <c r="L101" s="657">
        <v>0</v>
      </c>
      <c r="M101" s="657">
        <v>0</v>
      </c>
      <c r="N101" s="657">
        <v>0</v>
      </c>
      <c r="O101" s="657">
        <v>0</v>
      </c>
      <c r="P101" s="657">
        <v>0</v>
      </c>
      <c r="Q101" s="657">
        <v>0</v>
      </c>
      <c r="R101" s="657">
        <v>0</v>
      </c>
      <c r="S101" s="657">
        <v>0</v>
      </c>
      <c r="T101" s="673">
        <f>J101</f>
        <v>72397434</v>
      </c>
      <c r="U101" s="673">
        <f>[15]Cashbalances!$BZ$19</f>
        <v>94370599</v>
      </c>
      <c r="V101" s="657">
        <f>[15]Cashbalances!$CE$19</f>
        <v>85953674</v>
      </c>
      <c r="W101" s="657">
        <f>[16]Cashbalances!$CJ$19</f>
        <v>83444558</v>
      </c>
      <c r="X101" s="657">
        <f>[17]Cashbalances!$CO$19</f>
        <v>81227773</v>
      </c>
      <c r="Y101" s="657">
        <v>72045574</v>
      </c>
      <c r="Z101" s="657">
        <v>70793412</v>
      </c>
      <c r="AA101" s="657">
        <v>62549813</v>
      </c>
      <c r="AB101" s="657">
        <v>49621718</v>
      </c>
      <c r="AC101" s="657">
        <v>111510938</v>
      </c>
      <c r="AD101" s="657">
        <v>108694727</v>
      </c>
      <c r="AE101" s="657">
        <v>98193567</v>
      </c>
      <c r="AF101" s="657">
        <v>97315291</v>
      </c>
      <c r="AG101" s="657">
        <v>94370599</v>
      </c>
      <c r="AH101" s="700">
        <f>SUM(X101)</f>
        <v>81227773</v>
      </c>
      <c r="AI101" s="666"/>
      <c r="AJ101" s="617"/>
      <c r="AM101" s="634">
        <f>U101-T101</f>
        <v>21973165</v>
      </c>
      <c r="AO101" s="667">
        <f>G101-AW101</f>
        <v>35079000</v>
      </c>
      <c r="AP101" s="664">
        <f>L101-BB101</f>
        <v>-70793412</v>
      </c>
      <c r="AQ101" s="668">
        <f>T101-BJ101</f>
        <v>1604022</v>
      </c>
      <c r="AS101" s="630"/>
      <c r="AU101" s="610" t="s">
        <v>598</v>
      </c>
      <c r="AW101" s="673">
        <f>[18]Cashbalances!$H$19</f>
        <v>47149000</v>
      </c>
      <c r="AX101" s="657">
        <f>[18]Cashbalances!$M$19</f>
        <v>85953674</v>
      </c>
      <c r="AY101" s="657">
        <f>[19]Cashbalances!$R$19</f>
        <v>83444558</v>
      </c>
      <c r="AZ101" s="657">
        <f>[20]Cashbalances!$W$19</f>
        <v>81227773</v>
      </c>
      <c r="BA101" s="657">
        <f>[21]Cashbalances!$AB$19</f>
        <v>72045574</v>
      </c>
      <c r="BB101" s="657">
        <f>[22]Cashbalances!$AG$19</f>
        <v>70793412</v>
      </c>
      <c r="BC101" s="657">
        <v>0</v>
      </c>
      <c r="BD101" s="657">
        <v>0</v>
      </c>
      <c r="BE101" s="657">
        <v>0</v>
      </c>
      <c r="BF101" s="657">
        <v>0</v>
      </c>
      <c r="BG101" s="657">
        <v>0</v>
      </c>
      <c r="BH101" s="657">
        <v>0</v>
      </c>
      <c r="BI101" s="657">
        <v>0</v>
      </c>
      <c r="BJ101" s="673">
        <f>BB101</f>
        <v>70793412</v>
      </c>
    </row>
    <row r="102" spans="2:63" x14ac:dyDescent="0.3">
      <c r="B102" s="622"/>
      <c r="C102" s="630"/>
      <c r="E102" s="610" t="s">
        <v>318</v>
      </c>
      <c r="F102" s="662" t="s">
        <v>599</v>
      </c>
      <c r="G102" s="673">
        <f>[16]Cashbalances!$H$20</f>
        <v>0</v>
      </c>
      <c r="H102" s="657">
        <f>[15]Cashbalances!$M$20</f>
        <v>0</v>
      </c>
      <c r="I102" s="657">
        <f>[16]Cashbalances!$R$20</f>
        <v>0</v>
      </c>
      <c r="J102" s="657">
        <f>[17]Cashbalances!$W$20</f>
        <v>40000000</v>
      </c>
      <c r="K102" s="657">
        <v>0</v>
      </c>
      <c r="L102" s="657">
        <v>0</v>
      </c>
      <c r="M102" s="657">
        <v>0</v>
      </c>
      <c r="N102" s="657">
        <v>0</v>
      </c>
      <c r="O102" s="657">
        <v>0</v>
      </c>
      <c r="P102" s="657">
        <v>0</v>
      </c>
      <c r="Q102" s="657">
        <v>0</v>
      </c>
      <c r="R102" s="657">
        <v>0</v>
      </c>
      <c r="S102" s="657">
        <v>0</v>
      </c>
      <c r="T102" s="673">
        <f t="shared" ref="T102:T103" si="78">J102</f>
        <v>40000000</v>
      </c>
      <c r="U102" s="673">
        <f>[15]Cashbalances!$BZ$20</f>
        <v>0</v>
      </c>
      <c r="V102" s="657">
        <f>[15]Cashbalances!$CE$20</f>
        <v>0</v>
      </c>
      <c r="W102" s="657">
        <f>[16]Cashbalances!$CJ$20</f>
        <v>0</v>
      </c>
      <c r="X102" s="657">
        <f>[17]Cashbalances!$CO$20</f>
        <v>0</v>
      </c>
      <c r="Y102" s="657">
        <v>0</v>
      </c>
      <c r="Z102" s="657">
        <v>0</v>
      </c>
      <c r="AA102" s="657">
        <v>0</v>
      </c>
      <c r="AB102" s="657" t="s">
        <v>537</v>
      </c>
      <c r="AC102" s="657">
        <v>0</v>
      </c>
      <c r="AD102" s="657">
        <v>30000000</v>
      </c>
      <c r="AE102" s="657">
        <v>0</v>
      </c>
      <c r="AF102" s="657">
        <v>0</v>
      </c>
      <c r="AG102" s="657">
        <v>0</v>
      </c>
      <c r="AH102" s="700">
        <f t="shared" ref="AH102:AH103" si="79">SUM(X102)</f>
        <v>0</v>
      </c>
      <c r="AI102" s="666"/>
      <c r="AJ102" s="617"/>
      <c r="AM102" s="634"/>
      <c r="AO102" s="667">
        <f>G102-AW102</f>
        <v>0</v>
      </c>
      <c r="AP102" s="664">
        <f>L102-BB102</f>
        <v>0</v>
      </c>
      <c r="AQ102" s="668">
        <f>T102-BJ102</f>
        <v>40000000</v>
      </c>
      <c r="AS102" s="630"/>
      <c r="AU102" s="610" t="s">
        <v>318</v>
      </c>
      <c r="AV102" s="662" t="s">
        <v>600</v>
      </c>
      <c r="AW102" s="673">
        <f>[18]Cashbalances!$H$20</f>
        <v>0</v>
      </c>
      <c r="AX102" s="657">
        <f>[18]Cashbalances!$M$20</f>
        <v>0</v>
      </c>
      <c r="AY102" s="657">
        <f>[19]Cashbalances!$CJ$20</f>
        <v>0</v>
      </c>
      <c r="AZ102" s="657">
        <f>[20]Cashbalances!$W$20</f>
        <v>0</v>
      </c>
      <c r="BA102" s="657">
        <f>[21]Cashbalances!$AB$20</f>
        <v>0</v>
      </c>
      <c r="BB102" s="657">
        <f>[22]Cashbalances!$AG$20</f>
        <v>0</v>
      </c>
      <c r="BC102" s="657">
        <v>0</v>
      </c>
      <c r="BD102" s="657">
        <v>0</v>
      </c>
      <c r="BE102" s="657">
        <v>0</v>
      </c>
      <c r="BF102" s="657">
        <v>0</v>
      </c>
      <c r="BG102" s="657">
        <v>0</v>
      </c>
      <c r="BH102" s="657">
        <v>0</v>
      </c>
      <c r="BI102" s="657">
        <v>0</v>
      </c>
      <c r="BJ102" s="673">
        <f t="shared" ref="BJ102:BJ103" si="80">BB102</f>
        <v>0</v>
      </c>
    </row>
    <row r="103" spans="2:63" x14ac:dyDescent="0.3">
      <c r="B103" s="622"/>
      <c r="C103" s="630"/>
      <c r="E103" s="610" t="s">
        <v>603</v>
      </c>
      <c r="F103" s="662"/>
      <c r="G103" s="673">
        <f>[16]Cashbalances!$H$21</f>
        <v>50000000</v>
      </c>
      <c r="H103" s="657">
        <f>[15]Cashbalances!$M$21</f>
        <v>110360873</v>
      </c>
      <c r="I103" s="657">
        <f>[16]Cashbalances!$R$21</f>
        <v>139616614</v>
      </c>
      <c r="J103" s="657">
        <f>[17]Cashbalances!$W$21</f>
        <v>198903197</v>
      </c>
      <c r="K103" s="657">
        <v>0</v>
      </c>
      <c r="L103" s="657">
        <v>0</v>
      </c>
      <c r="M103" s="657">
        <v>0</v>
      </c>
      <c r="N103" s="657">
        <v>0</v>
      </c>
      <c r="O103" s="657">
        <v>0</v>
      </c>
      <c r="P103" s="657">
        <v>0</v>
      </c>
      <c r="Q103" s="657">
        <v>0</v>
      </c>
      <c r="R103" s="657">
        <v>0</v>
      </c>
      <c r="S103" s="657">
        <v>0</v>
      </c>
      <c r="T103" s="673">
        <f t="shared" si="78"/>
        <v>198903197</v>
      </c>
      <c r="U103" s="673">
        <f>[15]Cashbalances!$BZ$21</f>
        <v>130671402</v>
      </c>
      <c r="V103" s="657">
        <f>[15]Cashbalances!$CE$21</f>
        <v>58254711</v>
      </c>
      <c r="W103" s="657">
        <f>[16]Cashbalances!$CJ$21</f>
        <v>56532571</v>
      </c>
      <c r="X103" s="657">
        <f>[17]Cashbalances!$CO$21</f>
        <v>103689564</v>
      </c>
      <c r="Y103" s="657">
        <v>57442951</v>
      </c>
      <c r="Z103" s="657">
        <v>71461688</v>
      </c>
      <c r="AA103" s="657">
        <v>113867657</v>
      </c>
      <c r="AB103" s="657">
        <v>102511307</v>
      </c>
      <c r="AC103" s="657">
        <v>144821263</v>
      </c>
      <c r="AD103" s="657">
        <v>169282105</v>
      </c>
      <c r="AE103" s="657">
        <v>100321580</v>
      </c>
      <c r="AF103" s="657">
        <v>140225571</v>
      </c>
      <c r="AG103" s="657">
        <v>130671402</v>
      </c>
      <c r="AH103" s="700">
        <f t="shared" si="79"/>
        <v>103689564</v>
      </c>
      <c r="AI103" s="666"/>
      <c r="AJ103" s="617"/>
      <c r="AM103" s="634">
        <f>U103-T103</f>
        <v>-68231795</v>
      </c>
      <c r="AO103" s="667">
        <f>G103-AW103</f>
        <v>0</v>
      </c>
      <c r="AP103" s="664">
        <f>L103-BB103</f>
        <v>-71461688</v>
      </c>
      <c r="AQ103" s="668">
        <f>T103-BJ103</f>
        <v>127441509</v>
      </c>
      <c r="AS103" s="630"/>
      <c r="AU103" s="610" t="s">
        <v>603</v>
      </c>
      <c r="AV103" s="662"/>
      <c r="AW103" s="673">
        <f>[18]Cashbalances!$H$21</f>
        <v>50000000</v>
      </c>
      <c r="AX103" s="657">
        <f>[18]Cashbalances!$M$21</f>
        <v>58254711</v>
      </c>
      <c r="AY103" s="657">
        <f>[19]Cashbalances!$R$21</f>
        <v>56532571</v>
      </c>
      <c r="AZ103" s="657">
        <f>[20]Cashbalances!$W$21</f>
        <v>103689564</v>
      </c>
      <c r="BA103" s="657">
        <f>[21]Cashbalances!$AB$21</f>
        <v>57442951</v>
      </c>
      <c r="BB103" s="657">
        <f>[22]Cashbalances!$AG$21</f>
        <v>71461688</v>
      </c>
      <c r="BC103" s="657">
        <v>0</v>
      </c>
      <c r="BD103" s="657">
        <v>0</v>
      </c>
      <c r="BE103" s="657">
        <v>0</v>
      </c>
      <c r="BF103" s="657">
        <v>0</v>
      </c>
      <c r="BG103" s="657">
        <v>0</v>
      </c>
      <c r="BH103" s="657">
        <v>0</v>
      </c>
      <c r="BI103" s="657">
        <v>0</v>
      </c>
      <c r="BJ103" s="673">
        <f t="shared" si="80"/>
        <v>71461688</v>
      </c>
    </row>
    <row r="104" spans="2:63" x14ac:dyDescent="0.3">
      <c r="C104" s="704"/>
      <c r="D104" s="705"/>
      <c r="E104" s="705"/>
      <c r="F104" s="706"/>
      <c r="G104" s="707"/>
      <c r="H104" s="707"/>
      <c r="I104" s="707"/>
      <c r="J104" s="707"/>
      <c r="K104" s="707"/>
      <c r="L104" s="707"/>
      <c r="M104" s="707"/>
      <c r="N104" s="707"/>
      <c r="O104" s="708"/>
      <c r="P104" s="707"/>
      <c r="Q104" s="708"/>
      <c r="R104" s="708"/>
      <c r="S104" s="707"/>
      <c r="T104" s="708"/>
      <c r="U104" s="708"/>
      <c r="V104" s="707"/>
      <c r="W104" s="708"/>
      <c r="X104" s="707"/>
      <c r="Y104" s="708"/>
      <c r="Z104" s="708"/>
      <c r="AA104" s="708"/>
      <c r="AB104" s="707"/>
      <c r="AC104" s="708"/>
      <c r="AD104" s="707"/>
      <c r="AE104" s="708"/>
      <c r="AF104" s="708"/>
      <c r="AG104" s="708"/>
      <c r="AH104" s="709"/>
      <c r="AI104" s="666"/>
      <c r="AJ104" s="617"/>
      <c r="AO104" s="667">
        <f>G104-AW104</f>
        <v>0</v>
      </c>
      <c r="AP104" s="664">
        <f>L104-BB104</f>
        <v>0</v>
      </c>
      <c r="AQ104" s="668">
        <f>T104-BJ104</f>
        <v>0</v>
      </c>
      <c r="AS104" s="704"/>
      <c r="AT104" s="705"/>
      <c r="AU104" s="705"/>
      <c r="AV104" s="706"/>
      <c r="AW104" s="707"/>
      <c r="AX104" s="707"/>
      <c r="AY104" s="707"/>
      <c r="AZ104" s="707"/>
      <c r="BA104" s="707"/>
      <c r="BB104" s="707"/>
      <c r="BC104" s="707"/>
      <c r="BD104" s="707"/>
      <c r="BE104" s="708"/>
      <c r="BF104" s="707"/>
      <c r="BG104" s="708"/>
      <c r="BH104" s="708"/>
      <c r="BI104" s="707"/>
      <c r="BJ104" s="708"/>
    </row>
    <row r="105" spans="2:63" x14ac:dyDescent="0.3">
      <c r="C105" s="725" t="s">
        <v>604</v>
      </c>
      <c r="D105" s="725"/>
      <c r="E105" s="682"/>
      <c r="G105" s="726"/>
      <c r="H105" s="726"/>
      <c r="I105" s="726"/>
      <c r="J105" s="726"/>
      <c r="K105" s="726"/>
      <c r="L105" s="726"/>
      <c r="M105" s="726"/>
      <c r="N105" s="726"/>
      <c r="O105" s="726"/>
      <c r="P105" s="726"/>
      <c r="Q105" s="726"/>
      <c r="R105" s="726"/>
      <c r="S105" s="726"/>
      <c r="T105" s="726"/>
      <c r="U105" s="726"/>
      <c r="V105" s="726"/>
      <c r="W105" s="726"/>
      <c r="X105" s="726"/>
      <c r="Y105" s="726"/>
      <c r="Z105" s="726"/>
      <c r="AA105" s="726"/>
      <c r="AB105" s="726"/>
      <c r="AC105" s="726"/>
      <c r="AD105" s="726"/>
      <c r="AE105" s="726"/>
      <c r="AF105" s="726"/>
      <c r="AG105" s="726"/>
      <c r="AH105" s="726"/>
      <c r="AI105" s="617"/>
      <c r="AJ105" s="617"/>
      <c r="AO105" s="727"/>
      <c r="AP105" s="726"/>
      <c r="AQ105" s="728"/>
      <c r="AS105" s="711" t="s">
        <v>605</v>
      </c>
      <c r="AT105" s="713"/>
      <c r="AU105" s="713"/>
      <c r="AV105" s="714"/>
      <c r="AW105" s="726"/>
      <c r="AX105" s="726"/>
      <c r="AY105" s="726"/>
      <c r="AZ105" s="726"/>
      <c r="BA105" s="726"/>
      <c r="BB105" s="726"/>
      <c r="BC105" s="726"/>
      <c r="BD105" s="726"/>
      <c r="BE105" s="726"/>
      <c r="BF105" s="726"/>
      <c r="BG105" s="726"/>
      <c r="BH105" s="726"/>
      <c r="BI105" s="726"/>
      <c r="BJ105" s="726"/>
    </row>
    <row r="106" spans="2:63" x14ac:dyDescent="0.3">
      <c r="C106" s="725" t="s">
        <v>606</v>
      </c>
      <c r="D106" s="725"/>
      <c r="E106" s="682"/>
      <c r="G106" s="726"/>
      <c r="H106" s="726"/>
      <c r="I106" s="726"/>
      <c r="J106" s="726"/>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617"/>
      <c r="AJ106" s="617"/>
      <c r="AO106" s="727"/>
      <c r="AP106" s="726"/>
      <c r="AQ106" s="728"/>
      <c r="AS106" s="725" t="s">
        <v>607</v>
      </c>
      <c r="AT106" s="725"/>
      <c r="AU106" s="682"/>
      <c r="AW106" s="726"/>
      <c r="AX106" s="726"/>
      <c r="AY106" s="726"/>
      <c r="AZ106" s="726"/>
      <c r="BA106" s="726"/>
      <c r="BB106" s="726"/>
      <c r="BC106" s="726"/>
      <c r="BD106" s="726"/>
      <c r="BE106" s="726"/>
      <c r="BF106" s="726"/>
      <c r="BG106" s="726"/>
      <c r="BH106" s="726"/>
      <c r="BI106" s="726"/>
      <c r="BJ106" s="726"/>
    </row>
    <row r="107" spans="2:63" x14ac:dyDescent="0.3">
      <c r="C107" s="725" t="s">
        <v>608</v>
      </c>
      <c r="D107" s="725"/>
      <c r="E107" s="682"/>
      <c r="G107" s="726"/>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617"/>
      <c r="AJ107" s="617"/>
      <c r="AO107" s="727"/>
      <c r="AP107" s="726"/>
      <c r="AQ107" s="728"/>
      <c r="AS107" s="729" t="s">
        <v>608</v>
      </c>
      <c r="AU107" s="682"/>
      <c r="AV107" s="662"/>
      <c r="AW107" s="726"/>
      <c r="AX107" s="726"/>
      <c r="AY107" s="726"/>
      <c r="AZ107" s="726"/>
      <c r="BA107" s="726"/>
      <c r="BB107" s="682"/>
      <c r="BC107" s="726"/>
      <c r="BD107" s="726"/>
      <c r="BE107" s="726"/>
      <c r="BF107" s="726"/>
      <c r="BG107" s="726"/>
      <c r="BH107" s="726"/>
      <c r="BI107" s="726"/>
      <c r="BJ107" s="726"/>
    </row>
    <row r="108" spans="2:63" x14ac:dyDescent="0.3">
      <c r="C108" s="729" t="s">
        <v>609</v>
      </c>
      <c r="G108" s="726"/>
      <c r="H108" s="726"/>
      <c r="I108" s="726"/>
      <c r="J108" s="726"/>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617"/>
      <c r="AJ108" s="617"/>
      <c r="AO108" s="730"/>
      <c r="AP108" s="682"/>
      <c r="AQ108" s="731"/>
      <c r="AS108" s="729" t="s">
        <v>609</v>
      </c>
      <c r="AV108" s="662"/>
      <c r="AW108" s="682"/>
      <c r="AX108" s="682"/>
      <c r="AY108" s="682"/>
      <c r="AZ108" s="682"/>
      <c r="BA108" s="682"/>
      <c r="BB108" s="682"/>
      <c r="BC108" s="682"/>
      <c r="BD108" s="682"/>
      <c r="BE108" s="682"/>
      <c r="BF108" s="682"/>
      <c r="BG108" s="682"/>
      <c r="BH108" s="682"/>
      <c r="BI108" s="682"/>
      <c r="BJ108" s="682"/>
    </row>
    <row r="109" spans="2:63" s="682" customFormat="1" x14ac:dyDescent="0.3">
      <c r="C109" s="682" t="s">
        <v>610</v>
      </c>
      <c r="F109" s="732"/>
      <c r="G109" s="73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662"/>
      <c r="AJ109" s="734"/>
      <c r="AK109" s="734"/>
      <c r="AL109" s="734"/>
      <c r="AM109" s="734"/>
      <c r="AN109" s="734"/>
      <c r="AO109" s="730"/>
      <c r="AQ109" s="731"/>
      <c r="AR109" s="662"/>
      <c r="AS109" s="729" t="s">
        <v>610</v>
      </c>
      <c r="AT109" s="610"/>
      <c r="AV109" s="617"/>
      <c r="BB109" s="726"/>
      <c r="BK109" s="610"/>
    </row>
    <row r="110" spans="2:63" s="682" customFormat="1" x14ac:dyDescent="0.3">
      <c r="C110" s="735"/>
      <c r="D110" s="682" t="s">
        <v>611</v>
      </c>
      <c r="F110" s="732"/>
      <c r="G110" s="733"/>
      <c r="H110" s="733"/>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662"/>
      <c r="AJ110" s="734"/>
      <c r="AK110" s="734"/>
      <c r="AL110" s="734"/>
      <c r="AM110" s="734"/>
      <c r="AN110" s="734"/>
      <c r="AO110" s="727"/>
      <c r="AP110" s="726"/>
      <c r="AQ110" s="728"/>
      <c r="AR110" s="662"/>
      <c r="AS110" s="729"/>
      <c r="AT110" s="610" t="s">
        <v>612</v>
      </c>
      <c r="AV110" s="617"/>
      <c r="AW110" s="726"/>
      <c r="AX110" s="726"/>
      <c r="AY110" s="726"/>
      <c r="AZ110" s="726"/>
      <c r="BA110" s="726"/>
      <c r="BB110" s="726"/>
      <c r="BC110" s="726"/>
      <c r="BD110" s="726"/>
      <c r="BE110" s="726"/>
      <c r="BF110" s="726"/>
      <c r="BG110" s="726"/>
      <c r="BH110" s="726"/>
      <c r="BI110" s="726"/>
      <c r="BJ110" s="726"/>
    </row>
    <row r="111" spans="2:63" s="682" customFormat="1" x14ac:dyDescent="0.3">
      <c r="C111" s="735"/>
      <c r="D111" s="682" t="s">
        <v>613</v>
      </c>
      <c r="F111" s="732"/>
      <c r="G111" s="733"/>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662"/>
      <c r="AJ111" s="734"/>
      <c r="AK111" s="734"/>
      <c r="AL111" s="734"/>
      <c r="AM111" s="734"/>
      <c r="AN111" s="734"/>
      <c r="AO111" s="727"/>
      <c r="AP111" s="726"/>
      <c r="AQ111" s="728"/>
      <c r="AR111" s="662"/>
      <c r="AS111" s="729"/>
      <c r="AT111" s="610" t="s">
        <v>614</v>
      </c>
      <c r="AU111" s="610"/>
      <c r="AV111" s="617"/>
      <c r="AW111" s="726"/>
      <c r="AX111" s="726"/>
      <c r="AY111" s="726"/>
      <c r="AZ111" s="726"/>
      <c r="BA111" s="726"/>
      <c r="BB111" s="610"/>
      <c r="BC111" s="726"/>
      <c r="BD111" s="726"/>
      <c r="BE111" s="726"/>
      <c r="BF111" s="726"/>
      <c r="BG111" s="726"/>
      <c r="BH111" s="726"/>
      <c r="BI111" s="726"/>
      <c r="BJ111" s="726"/>
    </row>
    <row r="112" spans="2:63" s="682" customFormat="1" x14ac:dyDescent="0.3">
      <c r="C112" s="682" t="s">
        <v>615</v>
      </c>
      <c r="F112" s="732"/>
      <c r="G112" s="73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662"/>
      <c r="AJ112" s="734"/>
      <c r="AK112" s="734"/>
      <c r="AL112" s="734"/>
      <c r="AM112" s="734"/>
      <c r="AN112" s="734"/>
      <c r="AO112" s="730"/>
      <c r="AQ112" s="731"/>
      <c r="AR112" s="662"/>
      <c r="AS112" s="729"/>
      <c r="AT112" s="610"/>
      <c r="AV112" s="617"/>
      <c r="BB112" s="726"/>
      <c r="BK112" s="610"/>
    </row>
    <row r="113" spans="3:63" s="682" customFormat="1" x14ac:dyDescent="0.3">
      <c r="C113" s="682" t="s">
        <v>616</v>
      </c>
      <c r="F113" s="732"/>
      <c r="G113" s="733"/>
      <c r="H113" s="733"/>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c r="AE113" s="733"/>
      <c r="AF113" s="733"/>
      <c r="AG113" s="733"/>
      <c r="AH113" s="733"/>
      <c r="AI113" s="662"/>
      <c r="AJ113" s="734"/>
      <c r="AK113" s="734"/>
      <c r="AL113" s="734"/>
      <c r="AM113" s="734"/>
      <c r="AN113" s="734"/>
      <c r="AO113" s="730"/>
      <c r="AQ113" s="731"/>
      <c r="AR113" s="662"/>
      <c r="AS113" s="729"/>
      <c r="AT113" s="610"/>
      <c r="AV113" s="617"/>
      <c r="BB113" s="726"/>
      <c r="BK113" s="610"/>
    </row>
    <row r="114" spans="3:63" x14ac:dyDescent="0.3">
      <c r="C114" s="729" t="s">
        <v>617</v>
      </c>
      <c r="G114" s="726"/>
      <c r="H114" s="726"/>
      <c r="I114" s="726"/>
      <c r="J114" s="726"/>
      <c r="K114" s="726"/>
      <c r="L114" s="726"/>
      <c r="M114" s="726"/>
      <c r="N114" s="726"/>
      <c r="O114" s="726"/>
      <c r="P114" s="726"/>
      <c r="Q114" s="726"/>
      <c r="R114" s="726"/>
      <c r="S114" s="726"/>
      <c r="T114" s="726"/>
      <c r="U114" s="726"/>
      <c r="V114" s="726"/>
      <c r="W114" s="726"/>
      <c r="X114" s="726"/>
      <c r="Y114" s="726"/>
      <c r="Z114" s="726"/>
      <c r="AA114" s="726"/>
      <c r="AB114" s="726"/>
      <c r="AC114" s="726"/>
      <c r="AD114" s="726"/>
      <c r="AE114" s="726"/>
      <c r="AF114" s="726"/>
      <c r="AG114" s="726"/>
      <c r="AH114" s="726"/>
      <c r="AI114" s="617"/>
      <c r="AJ114" s="617"/>
      <c r="AO114" s="736"/>
      <c r="AQ114" s="737"/>
      <c r="AS114" s="729" t="s">
        <v>618</v>
      </c>
      <c r="BK114" s="682"/>
    </row>
    <row r="115" spans="3:63" x14ac:dyDescent="0.3">
      <c r="C115" s="729" t="s">
        <v>619</v>
      </c>
      <c r="G115" s="726"/>
      <c r="H115" s="726"/>
      <c r="I115" s="726"/>
      <c r="J115" s="726"/>
      <c r="K115" s="726"/>
      <c r="L115" s="726"/>
      <c r="M115" s="726"/>
      <c r="N115" s="726"/>
      <c r="O115" s="726"/>
      <c r="P115" s="726"/>
      <c r="Q115" s="726"/>
      <c r="R115" s="726"/>
      <c r="S115" s="726"/>
      <c r="T115" s="726"/>
      <c r="U115" s="726"/>
      <c r="V115" s="726"/>
      <c r="W115" s="726"/>
      <c r="X115" s="726"/>
      <c r="Y115" s="726"/>
      <c r="Z115" s="726"/>
      <c r="AA115" s="726"/>
      <c r="AB115" s="726"/>
      <c r="AC115" s="726"/>
      <c r="AD115" s="726"/>
      <c r="AE115" s="726"/>
      <c r="AF115" s="726"/>
      <c r="AG115" s="726"/>
      <c r="AH115" s="726"/>
      <c r="AI115" s="617"/>
      <c r="AJ115" s="617"/>
      <c r="AO115" s="736"/>
      <c r="AQ115" s="737"/>
      <c r="AS115" s="729" t="s">
        <v>620</v>
      </c>
    </row>
    <row r="116" spans="3:63" x14ac:dyDescent="0.3">
      <c r="C116" s="729" t="s">
        <v>621</v>
      </c>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726"/>
      <c r="AE116" s="726"/>
      <c r="AF116" s="726"/>
      <c r="AG116" s="726"/>
      <c r="AH116" s="726"/>
      <c r="AI116" s="617"/>
      <c r="AJ116" s="617"/>
      <c r="AO116" s="736"/>
      <c r="AQ116" s="737"/>
      <c r="AS116" s="729" t="s">
        <v>622</v>
      </c>
    </row>
    <row r="117" spans="3:63" ht="13.5" thickBot="1" x14ac:dyDescent="0.35">
      <c r="C117" s="729" t="s">
        <v>56</v>
      </c>
      <c r="AO117" s="738"/>
      <c r="AP117" s="739"/>
      <c r="AQ117" s="740"/>
      <c r="AW117" s="726"/>
      <c r="AX117" s="726"/>
      <c r="AY117" s="726"/>
      <c r="AZ117" s="726"/>
      <c r="BA117" s="726"/>
      <c r="BB117" s="726"/>
      <c r="BC117" s="726"/>
      <c r="BD117" s="726"/>
      <c r="BE117" s="726"/>
      <c r="BF117" s="726"/>
      <c r="BG117" s="726"/>
      <c r="BH117" s="726"/>
      <c r="BI117" s="726"/>
      <c r="BJ117" s="726"/>
    </row>
    <row r="118" spans="3:63" x14ac:dyDescent="0.3">
      <c r="G118" s="617"/>
      <c r="H118" s="617"/>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7"/>
      <c r="AE118" s="617"/>
      <c r="AF118" s="617"/>
      <c r="AG118" s="617"/>
      <c r="AH118" s="617"/>
      <c r="AI118" s="617"/>
      <c r="AJ118" s="617"/>
      <c r="AO118" s="617"/>
      <c r="AP118" s="617"/>
      <c r="AQ118" s="617"/>
      <c r="AW118" s="617"/>
      <c r="AX118" s="617"/>
      <c r="AY118" s="617"/>
      <c r="AZ118" s="617"/>
      <c r="BA118" s="617"/>
      <c r="BB118" s="617"/>
      <c r="BC118" s="617"/>
      <c r="BD118" s="617"/>
      <c r="BE118" s="617"/>
      <c r="BF118" s="617"/>
      <c r="BG118" s="617"/>
      <c r="BH118" s="617"/>
      <c r="BI118" s="617"/>
      <c r="BJ118" s="617"/>
    </row>
    <row r="119" spans="3:63" x14ac:dyDescent="0.3">
      <c r="G119" s="617"/>
      <c r="H119" s="617"/>
      <c r="I119" s="617"/>
      <c r="J119" s="617"/>
      <c r="K119" s="617"/>
      <c r="L119" s="617"/>
      <c r="M119" s="617"/>
      <c r="N119" s="617"/>
      <c r="O119" s="617"/>
      <c r="P119" s="617"/>
      <c r="Q119" s="617"/>
      <c r="R119" s="617"/>
      <c r="S119" s="617"/>
      <c r="T119" s="617"/>
      <c r="U119" s="617"/>
      <c r="V119" s="617"/>
      <c r="W119" s="617"/>
      <c r="X119" s="617"/>
      <c r="Y119" s="617"/>
      <c r="Z119" s="617"/>
      <c r="AA119" s="617"/>
      <c r="AB119" s="617"/>
      <c r="AC119" s="617"/>
      <c r="AD119" s="617"/>
      <c r="AE119" s="617"/>
      <c r="AF119" s="617"/>
      <c r="AG119" s="617"/>
      <c r="AH119" s="617"/>
      <c r="AI119" s="617"/>
      <c r="AJ119" s="617"/>
      <c r="AO119" s="617"/>
      <c r="AP119" s="617"/>
      <c r="AQ119" s="617"/>
      <c r="AW119" s="617"/>
      <c r="AX119" s="617"/>
      <c r="AY119" s="617"/>
      <c r="AZ119" s="617"/>
      <c r="BA119" s="617"/>
      <c r="BB119" s="617"/>
      <c r="BC119" s="617"/>
      <c r="BD119" s="617"/>
      <c r="BE119" s="617"/>
      <c r="BF119" s="617"/>
      <c r="BG119" s="617"/>
      <c r="BH119" s="617"/>
      <c r="BI119" s="617"/>
      <c r="BJ119" s="617"/>
    </row>
    <row r="120" spans="3:63" x14ac:dyDescent="0.3">
      <c r="G120" s="617"/>
      <c r="H120" s="617"/>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7"/>
      <c r="AE120" s="617"/>
      <c r="AF120" s="617"/>
      <c r="AG120" s="617"/>
      <c r="AH120" s="617"/>
      <c r="AI120" s="617"/>
      <c r="AJ120" s="617"/>
      <c r="AO120" s="726"/>
      <c r="AP120" s="726"/>
      <c r="AQ120" s="726"/>
      <c r="AW120" s="726"/>
      <c r="AX120" s="617"/>
      <c r="AY120" s="617"/>
      <c r="AZ120" s="617"/>
      <c r="BA120" s="617"/>
      <c r="BB120" s="617"/>
      <c r="BC120" s="617"/>
      <c r="BD120" s="617"/>
      <c r="BE120" s="617"/>
      <c r="BF120" s="617"/>
      <c r="BG120" s="617"/>
      <c r="BH120" s="617"/>
      <c r="BI120" s="617"/>
      <c r="BJ120" s="617"/>
    </row>
    <row r="121" spans="3:63" x14ac:dyDescent="0.3">
      <c r="G121" s="617"/>
      <c r="H121" s="617"/>
      <c r="I121" s="617"/>
      <c r="J121" s="617"/>
      <c r="K121" s="617"/>
      <c r="L121" s="617"/>
      <c r="M121" s="617"/>
      <c r="N121" s="617"/>
      <c r="O121" s="617"/>
      <c r="P121" s="617"/>
      <c r="Q121" s="617"/>
      <c r="R121" s="617"/>
      <c r="S121" s="617"/>
      <c r="T121" s="617"/>
      <c r="U121" s="617"/>
      <c r="V121" s="617"/>
      <c r="W121" s="617"/>
      <c r="X121" s="617"/>
      <c r="Y121" s="617"/>
      <c r="Z121" s="617"/>
      <c r="AA121" s="617"/>
      <c r="AB121" s="617"/>
      <c r="AC121" s="617"/>
      <c r="AD121" s="617"/>
      <c r="AE121" s="617"/>
      <c r="AF121" s="617"/>
      <c r="AG121" s="617"/>
      <c r="AH121" s="617"/>
      <c r="AI121" s="617"/>
      <c r="AJ121" s="617"/>
      <c r="AO121" s="726"/>
      <c r="AP121" s="726"/>
      <c r="AQ121" s="726"/>
      <c r="AW121" s="726"/>
      <c r="AX121" s="617"/>
      <c r="AY121" s="617"/>
      <c r="AZ121" s="617"/>
      <c r="BA121" s="617"/>
      <c r="BB121" s="617"/>
      <c r="BC121" s="617"/>
      <c r="BD121" s="617"/>
      <c r="BE121" s="617"/>
      <c r="BF121" s="617"/>
      <c r="BG121" s="617"/>
      <c r="BH121" s="617"/>
      <c r="BI121" s="617"/>
      <c r="BJ121" s="617"/>
    </row>
    <row r="122" spans="3:63" x14ac:dyDescent="0.3">
      <c r="G122" s="726"/>
      <c r="H122" s="617"/>
      <c r="I122" s="617"/>
      <c r="J122" s="617"/>
      <c r="K122" s="617"/>
      <c r="L122" s="617"/>
      <c r="M122" s="617"/>
      <c r="N122" s="617"/>
      <c r="O122" s="617"/>
      <c r="P122" s="617"/>
      <c r="Q122" s="617"/>
      <c r="R122" s="617"/>
      <c r="S122" s="617"/>
      <c r="T122" s="617"/>
      <c r="U122" s="617"/>
      <c r="V122" s="617"/>
      <c r="W122" s="617"/>
      <c r="X122" s="617"/>
      <c r="Y122" s="617"/>
      <c r="Z122" s="617"/>
      <c r="AA122" s="617"/>
      <c r="AB122" s="617"/>
      <c r="AC122" s="617"/>
      <c r="AD122" s="617"/>
      <c r="AE122" s="617"/>
      <c r="AF122" s="617"/>
      <c r="AG122" s="617"/>
      <c r="AH122" s="617"/>
      <c r="AI122" s="617"/>
      <c r="AJ122" s="617"/>
      <c r="AO122" s="726"/>
      <c r="AP122" s="726"/>
      <c r="AQ122" s="726"/>
      <c r="AW122" s="726"/>
      <c r="AX122" s="617"/>
      <c r="AY122" s="617"/>
      <c r="AZ122" s="617"/>
      <c r="BA122" s="617"/>
      <c r="BB122" s="617"/>
      <c r="BC122" s="617"/>
      <c r="BD122" s="617"/>
      <c r="BE122" s="617"/>
      <c r="BF122" s="617"/>
      <c r="BG122" s="617"/>
      <c r="BH122" s="617"/>
      <c r="BI122" s="617"/>
      <c r="BJ122" s="617"/>
    </row>
    <row r="123" spans="3:63" x14ac:dyDescent="0.3">
      <c r="G123" s="726"/>
      <c r="H123" s="617"/>
      <c r="I123" s="617"/>
      <c r="J123" s="617"/>
      <c r="K123" s="617"/>
      <c r="L123" s="617"/>
      <c r="M123" s="617"/>
      <c r="N123" s="617"/>
      <c r="O123" s="617"/>
      <c r="P123" s="617"/>
      <c r="Q123" s="617"/>
      <c r="R123" s="617"/>
      <c r="S123" s="617"/>
      <c r="T123" s="617"/>
      <c r="U123" s="617"/>
      <c r="V123" s="617"/>
      <c r="W123" s="617"/>
      <c r="X123" s="617"/>
      <c r="Y123" s="617"/>
      <c r="Z123" s="617"/>
      <c r="AA123" s="617"/>
      <c r="AB123" s="617"/>
      <c r="AC123" s="617"/>
      <c r="AD123" s="617"/>
      <c r="AE123" s="617"/>
      <c r="AF123" s="617"/>
      <c r="AG123" s="617"/>
      <c r="AH123" s="617"/>
      <c r="AI123" s="617"/>
      <c r="AJ123" s="617"/>
      <c r="AO123" s="726"/>
      <c r="AP123" s="726"/>
      <c r="AQ123" s="726"/>
      <c r="AW123" s="726"/>
      <c r="AX123" s="617"/>
      <c r="AY123" s="617"/>
      <c r="AZ123" s="617"/>
      <c r="BA123" s="617"/>
      <c r="BB123" s="617"/>
      <c r="BC123" s="617"/>
      <c r="BD123" s="617"/>
      <c r="BE123" s="617"/>
      <c r="BF123" s="617"/>
      <c r="BG123" s="617"/>
      <c r="BH123" s="617"/>
      <c r="BI123" s="617"/>
      <c r="BJ123" s="617"/>
    </row>
    <row r="124" spans="3:63" x14ac:dyDescent="0.3">
      <c r="G124" s="726"/>
      <c r="H124" s="617"/>
      <c r="I124" s="617"/>
      <c r="J124" s="617"/>
      <c r="K124" s="617"/>
      <c r="L124" s="617"/>
      <c r="M124" s="617"/>
      <c r="N124" s="617"/>
      <c r="O124" s="617"/>
      <c r="P124" s="617"/>
      <c r="Q124" s="617"/>
      <c r="R124" s="617"/>
      <c r="S124" s="617"/>
      <c r="T124" s="617"/>
      <c r="U124" s="617"/>
      <c r="V124" s="617"/>
      <c r="W124" s="617"/>
      <c r="X124" s="617"/>
      <c r="Y124" s="617"/>
      <c r="Z124" s="617"/>
      <c r="AA124" s="617"/>
      <c r="AB124" s="617"/>
      <c r="AC124" s="617"/>
      <c r="AD124" s="617"/>
      <c r="AE124" s="617"/>
      <c r="AF124" s="617"/>
      <c r="AG124" s="617"/>
      <c r="AH124" s="617"/>
      <c r="AI124" s="617"/>
      <c r="AJ124" s="617"/>
      <c r="AO124" s="726"/>
      <c r="AP124" s="726"/>
      <c r="AQ124" s="726"/>
      <c r="AW124" s="726"/>
      <c r="AX124" s="617"/>
      <c r="AY124" s="617"/>
      <c r="AZ124" s="617"/>
      <c r="BA124" s="617"/>
      <c r="BB124" s="617"/>
      <c r="BC124" s="617"/>
      <c r="BD124" s="617"/>
      <c r="BE124" s="617"/>
      <c r="BF124" s="617"/>
      <c r="BG124" s="617"/>
      <c r="BH124" s="617"/>
      <c r="BI124" s="617"/>
      <c r="BJ124" s="617"/>
    </row>
    <row r="125" spans="3:63" x14ac:dyDescent="0.3">
      <c r="G125" s="726"/>
      <c r="H125" s="617"/>
      <c r="I125" s="617"/>
      <c r="J125" s="617"/>
      <c r="K125" s="617"/>
      <c r="L125" s="617"/>
      <c r="M125" s="617"/>
      <c r="N125" s="617"/>
      <c r="O125" s="617"/>
      <c r="P125" s="617"/>
      <c r="Q125" s="617"/>
      <c r="R125" s="617"/>
      <c r="S125" s="617"/>
      <c r="T125" s="617"/>
      <c r="U125" s="617"/>
      <c r="V125" s="617"/>
      <c r="W125" s="617"/>
      <c r="X125" s="617"/>
      <c r="Y125" s="617"/>
      <c r="Z125" s="617"/>
      <c r="AA125" s="617"/>
      <c r="AB125" s="617"/>
      <c r="AC125" s="617"/>
      <c r="AD125" s="617"/>
      <c r="AE125" s="617"/>
      <c r="AF125" s="617"/>
      <c r="AG125" s="617"/>
      <c r="AH125" s="617"/>
      <c r="AI125" s="617"/>
      <c r="AJ125" s="617"/>
      <c r="AO125" s="726"/>
      <c r="AP125" s="726"/>
      <c r="AQ125" s="726"/>
      <c r="AW125" s="726"/>
      <c r="AX125" s="617"/>
      <c r="AY125" s="617"/>
      <c r="AZ125" s="617"/>
      <c r="BA125" s="617"/>
      <c r="BB125" s="617"/>
      <c r="BC125" s="617"/>
      <c r="BD125" s="617"/>
      <c r="BE125" s="617"/>
      <c r="BF125" s="617"/>
      <c r="BG125" s="617"/>
      <c r="BH125" s="617"/>
      <c r="BI125" s="617"/>
      <c r="BJ125" s="617"/>
    </row>
    <row r="126" spans="3:63" x14ac:dyDescent="0.3">
      <c r="G126" s="726"/>
      <c r="H126" s="617"/>
      <c r="I126" s="617"/>
      <c r="J126" s="617"/>
      <c r="K126" s="617"/>
      <c r="L126" s="617"/>
      <c r="M126" s="617"/>
      <c r="N126" s="617"/>
      <c r="O126" s="617"/>
      <c r="P126" s="617"/>
      <c r="Q126" s="617"/>
      <c r="R126" s="617"/>
      <c r="S126" s="617"/>
      <c r="T126" s="617"/>
      <c r="U126" s="617"/>
      <c r="V126" s="617"/>
      <c r="W126" s="617"/>
      <c r="X126" s="617"/>
      <c r="Y126" s="617"/>
      <c r="Z126" s="617"/>
      <c r="AA126" s="617"/>
      <c r="AB126" s="617"/>
      <c r="AC126" s="617"/>
      <c r="AD126" s="617"/>
      <c r="AE126" s="617"/>
      <c r="AF126" s="617"/>
      <c r="AG126" s="617"/>
      <c r="AH126" s="617"/>
      <c r="AI126" s="617"/>
      <c r="AJ126" s="617"/>
      <c r="AO126" s="726"/>
      <c r="AP126" s="726"/>
      <c r="AQ126" s="726"/>
      <c r="AW126" s="726"/>
      <c r="AX126" s="617"/>
      <c r="AY126" s="617"/>
      <c r="AZ126" s="617"/>
      <c r="BA126" s="617"/>
      <c r="BB126" s="617"/>
      <c r="BC126" s="617"/>
      <c r="BD126" s="617"/>
      <c r="BE126" s="617"/>
      <c r="BF126" s="617"/>
      <c r="BG126" s="617"/>
      <c r="BH126" s="617"/>
      <c r="BI126" s="617"/>
      <c r="BJ126" s="617"/>
    </row>
    <row r="127" spans="3:63" x14ac:dyDescent="0.3">
      <c r="G127" s="726"/>
      <c r="H127" s="617"/>
      <c r="I127" s="617"/>
      <c r="J127" s="617"/>
      <c r="K127" s="617"/>
      <c r="L127" s="617"/>
      <c r="M127" s="617"/>
      <c r="N127" s="617"/>
      <c r="O127" s="617"/>
      <c r="P127" s="617"/>
      <c r="Q127" s="617"/>
      <c r="R127" s="617"/>
      <c r="S127" s="617"/>
      <c r="T127" s="617"/>
      <c r="U127" s="617"/>
      <c r="V127" s="617"/>
      <c r="W127" s="617"/>
      <c r="X127" s="617"/>
      <c r="Y127" s="617"/>
      <c r="Z127" s="617"/>
      <c r="AA127" s="617"/>
      <c r="AB127" s="617"/>
      <c r="AC127" s="617"/>
      <c r="AD127" s="617"/>
      <c r="AE127" s="617"/>
      <c r="AF127" s="617"/>
      <c r="AG127" s="617"/>
      <c r="AH127" s="617"/>
      <c r="AI127" s="617"/>
      <c r="AJ127" s="617"/>
      <c r="AO127" s="617"/>
      <c r="AP127" s="617"/>
      <c r="AQ127" s="617"/>
      <c r="AW127" s="617"/>
      <c r="AX127" s="617"/>
      <c r="AY127" s="617"/>
      <c r="AZ127" s="617"/>
      <c r="BA127" s="617"/>
      <c r="BB127" s="617"/>
      <c r="BC127" s="617"/>
      <c r="BD127" s="617"/>
      <c r="BE127" s="617"/>
      <c r="BF127" s="617"/>
      <c r="BG127" s="617"/>
      <c r="BH127" s="617"/>
      <c r="BI127" s="617"/>
      <c r="BJ127" s="617"/>
    </row>
    <row r="128" spans="3:63" x14ac:dyDescent="0.3">
      <c r="G128" s="726"/>
      <c r="H128" s="617"/>
      <c r="I128" s="617"/>
      <c r="J128" s="617"/>
      <c r="K128" s="617"/>
      <c r="L128" s="617"/>
      <c r="M128" s="617"/>
      <c r="N128" s="617"/>
      <c r="O128" s="617"/>
      <c r="P128" s="617"/>
      <c r="Q128" s="617"/>
      <c r="R128" s="617"/>
      <c r="S128" s="617"/>
      <c r="T128" s="617"/>
      <c r="U128" s="617"/>
      <c r="V128" s="617"/>
      <c r="W128" s="617"/>
      <c r="X128" s="617"/>
      <c r="Y128" s="617"/>
      <c r="Z128" s="617"/>
      <c r="AA128" s="617"/>
      <c r="AB128" s="617"/>
      <c r="AC128" s="617"/>
      <c r="AD128" s="617"/>
      <c r="AE128" s="617"/>
      <c r="AF128" s="617"/>
      <c r="AG128" s="617"/>
      <c r="AH128" s="617"/>
      <c r="AI128" s="617"/>
      <c r="AJ128" s="617"/>
      <c r="AO128" s="617"/>
      <c r="AP128" s="617"/>
      <c r="AQ128" s="617"/>
      <c r="AW128" s="617"/>
      <c r="AX128" s="617"/>
      <c r="AY128" s="617"/>
      <c r="AZ128" s="617"/>
      <c r="BA128" s="617"/>
      <c r="BB128" s="617"/>
      <c r="BC128" s="617"/>
      <c r="BD128" s="617"/>
      <c r="BE128" s="617"/>
      <c r="BF128" s="617"/>
      <c r="BG128" s="617"/>
      <c r="BH128" s="617"/>
      <c r="BI128" s="617"/>
      <c r="BJ128" s="617"/>
    </row>
    <row r="129" spans="7:62" x14ac:dyDescent="0.3">
      <c r="G129" s="617"/>
      <c r="H129" s="617"/>
      <c r="I129" s="617"/>
      <c r="J129" s="617"/>
      <c r="K129" s="617"/>
      <c r="L129" s="617"/>
      <c r="M129" s="617"/>
      <c r="N129" s="617"/>
      <c r="O129" s="617"/>
      <c r="P129" s="617"/>
      <c r="Q129" s="617"/>
      <c r="R129" s="617"/>
      <c r="S129" s="617"/>
      <c r="T129" s="617"/>
      <c r="U129" s="617"/>
      <c r="V129" s="617"/>
      <c r="W129" s="617"/>
      <c r="X129" s="617"/>
      <c r="Y129" s="617"/>
      <c r="Z129" s="617"/>
      <c r="AA129" s="617"/>
      <c r="AB129" s="617"/>
      <c r="AC129" s="617"/>
      <c r="AD129" s="617"/>
      <c r="AE129" s="617"/>
      <c r="AF129" s="617"/>
      <c r="AG129" s="617"/>
      <c r="AH129" s="617"/>
      <c r="AI129" s="617"/>
      <c r="AJ129" s="617"/>
      <c r="AO129" s="617"/>
      <c r="AP129" s="617"/>
      <c r="AQ129" s="617"/>
      <c r="AW129" s="617"/>
      <c r="AX129" s="617"/>
      <c r="AY129" s="617"/>
      <c r="AZ129" s="617"/>
      <c r="BA129" s="617"/>
      <c r="BB129" s="617"/>
      <c r="BC129" s="617"/>
      <c r="BD129" s="617"/>
      <c r="BE129" s="617"/>
      <c r="BF129" s="617"/>
      <c r="BG129" s="617"/>
      <c r="BH129" s="617"/>
      <c r="BI129" s="617"/>
      <c r="BJ129" s="617"/>
    </row>
    <row r="130" spans="7:62" x14ac:dyDescent="0.3">
      <c r="G130" s="617"/>
      <c r="H130" s="617"/>
      <c r="I130" s="617"/>
      <c r="J130" s="617"/>
      <c r="K130" s="617"/>
      <c r="L130" s="617"/>
      <c r="M130" s="617"/>
      <c r="N130" s="617"/>
      <c r="O130" s="617"/>
      <c r="P130" s="617"/>
      <c r="Q130" s="617"/>
      <c r="R130" s="617"/>
      <c r="S130" s="617"/>
      <c r="T130" s="617"/>
      <c r="U130" s="617"/>
      <c r="V130" s="617"/>
      <c r="W130" s="617"/>
      <c r="X130" s="617"/>
      <c r="Y130" s="617"/>
      <c r="Z130" s="617"/>
      <c r="AA130" s="617"/>
      <c r="AB130" s="617"/>
      <c r="AC130" s="617"/>
      <c r="AD130" s="617"/>
      <c r="AE130" s="617"/>
      <c r="AF130" s="617"/>
      <c r="AG130" s="617"/>
      <c r="AH130" s="617"/>
      <c r="AI130" s="617"/>
      <c r="AJ130" s="617"/>
      <c r="AO130" s="617"/>
      <c r="AP130" s="617"/>
      <c r="AQ130" s="617"/>
      <c r="AW130" s="617"/>
      <c r="AX130" s="617"/>
      <c r="AY130" s="617"/>
      <c r="AZ130" s="617"/>
      <c r="BA130" s="617"/>
      <c r="BB130" s="617"/>
      <c r="BC130" s="617"/>
      <c r="BD130" s="617"/>
      <c r="BE130" s="617"/>
      <c r="BF130" s="617"/>
      <c r="BG130" s="617"/>
      <c r="BH130" s="617"/>
      <c r="BI130" s="617"/>
      <c r="BJ130" s="617"/>
    </row>
    <row r="131" spans="7:62" x14ac:dyDescent="0.3">
      <c r="G131" s="617"/>
      <c r="H131" s="617"/>
      <c r="I131" s="617"/>
      <c r="J131" s="617"/>
      <c r="K131" s="617"/>
      <c r="L131" s="617"/>
      <c r="M131" s="617"/>
      <c r="N131" s="617"/>
      <c r="O131" s="617"/>
      <c r="P131" s="617"/>
      <c r="Q131" s="617"/>
      <c r="R131" s="617"/>
      <c r="S131" s="617"/>
      <c r="T131" s="617"/>
      <c r="U131" s="617"/>
      <c r="V131" s="617"/>
      <c r="W131" s="617"/>
      <c r="X131" s="617"/>
      <c r="Y131" s="617"/>
      <c r="Z131" s="617"/>
      <c r="AA131" s="617"/>
      <c r="AB131" s="617"/>
      <c r="AC131" s="617"/>
      <c r="AD131" s="617"/>
      <c r="AE131" s="617"/>
      <c r="AF131" s="617"/>
      <c r="AG131" s="617"/>
      <c r="AH131" s="617"/>
      <c r="AI131" s="617"/>
      <c r="AJ131" s="617"/>
      <c r="AO131" s="617"/>
      <c r="AP131" s="617"/>
      <c r="AQ131" s="617"/>
      <c r="AW131" s="617"/>
      <c r="AX131" s="617"/>
      <c r="AY131" s="617"/>
      <c r="AZ131" s="617"/>
      <c r="BA131" s="617"/>
      <c r="BB131" s="617"/>
      <c r="BC131" s="617"/>
      <c r="BD131" s="617"/>
      <c r="BE131" s="617"/>
      <c r="BF131" s="617"/>
      <c r="BG131" s="617"/>
      <c r="BH131" s="617"/>
      <c r="BI131" s="617"/>
      <c r="BJ131" s="617"/>
    </row>
    <row r="132" spans="7:62" x14ac:dyDescent="0.3">
      <c r="G132" s="617"/>
      <c r="H132" s="617"/>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7"/>
      <c r="AE132" s="617"/>
      <c r="AF132" s="617"/>
      <c r="AG132" s="617"/>
      <c r="AH132" s="617"/>
      <c r="AI132" s="617"/>
      <c r="AJ132" s="617"/>
      <c r="AO132" s="617"/>
      <c r="AP132" s="617"/>
      <c r="AQ132" s="617"/>
      <c r="AW132" s="617"/>
      <c r="AX132" s="617"/>
      <c r="AY132" s="617"/>
      <c r="AZ132" s="617"/>
      <c r="BA132" s="617"/>
      <c r="BB132" s="617"/>
      <c r="BC132" s="617"/>
      <c r="BD132" s="617"/>
      <c r="BE132" s="617"/>
      <c r="BF132" s="617"/>
      <c r="BG132" s="617"/>
      <c r="BH132" s="617"/>
      <c r="BI132" s="617"/>
      <c r="BJ132" s="617"/>
    </row>
    <row r="133" spans="7:62" x14ac:dyDescent="0.3">
      <c r="G133" s="617"/>
      <c r="H133" s="617"/>
      <c r="I133" s="617"/>
      <c r="J133" s="617"/>
      <c r="K133" s="617"/>
      <c r="L133" s="617"/>
      <c r="M133" s="617"/>
      <c r="N133" s="617"/>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O133" s="617"/>
      <c r="AP133" s="617"/>
      <c r="AQ133" s="617"/>
      <c r="AW133" s="617"/>
      <c r="AX133" s="617"/>
      <c r="AY133" s="617"/>
      <c r="AZ133" s="617"/>
      <c r="BA133" s="617"/>
      <c r="BB133" s="617"/>
      <c r="BC133" s="617"/>
      <c r="BD133" s="617"/>
      <c r="BE133" s="617"/>
      <c r="BF133" s="617"/>
      <c r="BG133" s="617"/>
      <c r="BH133" s="617"/>
      <c r="BI133" s="617"/>
      <c r="BJ133" s="617"/>
    </row>
    <row r="134" spans="7:62" x14ac:dyDescent="0.3">
      <c r="G134" s="617"/>
      <c r="H134" s="617"/>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7"/>
      <c r="AE134" s="617"/>
      <c r="AF134" s="617"/>
      <c r="AG134" s="617"/>
      <c r="AH134" s="617"/>
      <c r="AI134" s="617"/>
      <c r="AJ134" s="617"/>
      <c r="AO134" s="617"/>
      <c r="AP134" s="617"/>
      <c r="AQ134" s="617"/>
      <c r="AW134" s="617"/>
      <c r="AX134" s="617"/>
      <c r="AY134" s="617"/>
      <c r="AZ134" s="617"/>
      <c r="BA134" s="617"/>
      <c r="BB134" s="617"/>
      <c r="BC134" s="617"/>
      <c r="BD134" s="617"/>
      <c r="BE134" s="617"/>
      <c r="BF134" s="617"/>
      <c r="BG134" s="617"/>
      <c r="BH134" s="617"/>
      <c r="BI134" s="617"/>
      <c r="BJ134" s="617"/>
    </row>
    <row r="135" spans="7:62" x14ac:dyDescent="0.3">
      <c r="G135" s="617"/>
      <c r="H135" s="617"/>
      <c r="I135" s="617"/>
      <c r="J135" s="617"/>
      <c r="K135" s="617"/>
      <c r="L135" s="617"/>
      <c r="M135" s="617"/>
      <c r="N135" s="617"/>
      <c r="O135" s="617"/>
      <c r="P135" s="617"/>
      <c r="Q135" s="617"/>
      <c r="R135" s="617"/>
      <c r="S135" s="617"/>
      <c r="T135" s="617"/>
      <c r="U135" s="617"/>
      <c r="V135" s="617"/>
      <c r="W135" s="617"/>
      <c r="X135" s="617"/>
      <c r="Y135" s="617"/>
      <c r="Z135" s="617"/>
      <c r="AA135" s="617"/>
      <c r="AB135" s="617"/>
      <c r="AC135" s="617"/>
      <c r="AD135" s="617"/>
      <c r="AE135" s="617"/>
      <c r="AF135" s="617"/>
      <c r="AG135" s="617"/>
      <c r="AH135" s="617"/>
      <c r="AI135" s="617"/>
      <c r="AJ135" s="617"/>
      <c r="AO135" s="617"/>
      <c r="AP135" s="617"/>
      <c r="AQ135" s="617"/>
      <c r="AW135" s="617"/>
      <c r="AX135" s="617"/>
      <c r="AY135" s="617"/>
      <c r="AZ135" s="617"/>
      <c r="BA135" s="617"/>
      <c r="BB135" s="617"/>
      <c r="BC135" s="617"/>
      <c r="BD135" s="617"/>
      <c r="BE135" s="617"/>
      <c r="BF135" s="617"/>
      <c r="BG135" s="617"/>
      <c r="BH135" s="617"/>
      <c r="BI135" s="617"/>
      <c r="BJ135" s="617"/>
    </row>
    <row r="136" spans="7:62" x14ac:dyDescent="0.3">
      <c r="G136" s="617"/>
      <c r="H136" s="617"/>
      <c r="I136" s="617"/>
      <c r="J136" s="617"/>
      <c r="K136" s="617"/>
      <c r="L136" s="617"/>
      <c r="M136" s="617"/>
      <c r="N136" s="617"/>
      <c r="O136" s="617"/>
      <c r="P136" s="617"/>
      <c r="Q136" s="617"/>
      <c r="R136" s="617"/>
      <c r="S136" s="617"/>
      <c r="T136" s="617"/>
      <c r="U136" s="617"/>
      <c r="V136" s="617"/>
      <c r="W136" s="617"/>
      <c r="X136" s="617"/>
      <c r="Y136" s="617"/>
      <c r="Z136" s="617"/>
      <c r="AA136" s="617"/>
      <c r="AB136" s="617"/>
      <c r="AC136" s="617"/>
      <c r="AD136" s="617"/>
      <c r="AE136" s="617"/>
      <c r="AF136" s="617"/>
      <c r="AG136" s="617"/>
      <c r="AH136" s="617"/>
      <c r="AI136" s="617"/>
      <c r="AJ136" s="617"/>
      <c r="AO136" s="617"/>
      <c r="AP136" s="617"/>
      <c r="AQ136" s="617"/>
      <c r="AW136" s="617"/>
      <c r="AX136" s="617"/>
      <c r="AY136" s="617"/>
      <c r="AZ136" s="617"/>
      <c r="BA136" s="617"/>
      <c r="BB136" s="617"/>
      <c r="BC136" s="617"/>
      <c r="BD136" s="617"/>
      <c r="BE136" s="617"/>
      <c r="BF136" s="617"/>
      <c r="BG136" s="617"/>
      <c r="BH136" s="617"/>
      <c r="BI136" s="617"/>
      <c r="BJ136" s="617"/>
    </row>
    <row r="137" spans="7:62" x14ac:dyDescent="0.3">
      <c r="G137" s="617"/>
      <c r="H137" s="617"/>
      <c r="I137" s="617"/>
      <c r="J137" s="617"/>
      <c r="K137" s="617"/>
      <c r="L137" s="617"/>
      <c r="M137" s="617"/>
      <c r="N137" s="617"/>
      <c r="O137" s="617"/>
      <c r="P137" s="617"/>
      <c r="Q137" s="617"/>
      <c r="R137" s="617"/>
      <c r="S137" s="617"/>
      <c r="T137" s="617"/>
      <c r="U137" s="617"/>
      <c r="V137" s="617"/>
      <c r="W137" s="617"/>
      <c r="X137" s="617"/>
      <c r="Y137" s="617"/>
      <c r="Z137" s="617"/>
      <c r="AA137" s="617"/>
      <c r="AB137" s="617"/>
      <c r="AC137" s="617"/>
      <c r="AD137" s="617"/>
      <c r="AE137" s="617"/>
      <c r="AF137" s="617"/>
      <c r="AG137" s="617"/>
      <c r="AH137" s="617"/>
      <c r="AI137" s="617"/>
      <c r="AJ137" s="617"/>
      <c r="AO137" s="617"/>
      <c r="AP137" s="617"/>
      <c r="AQ137" s="617"/>
      <c r="AW137" s="617"/>
      <c r="AX137" s="617"/>
      <c r="AY137" s="617"/>
      <c r="AZ137" s="617"/>
      <c r="BA137" s="617"/>
      <c r="BB137" s="617"/>
      <c r="BC137" s="617"/>
      <c r="BD137" s="617"/>
      <c r="BE137" s="617"/>
      <c r="BF137" s="617"/>
      <c r="BG137" s="617"/>
      <c r="BH137" s="617"/>
      <c r="BI137" s="617"/>
      <c r="BJ137" s="617"/>
    </row>
    <row r="138" spans="7:62" x14ac:dyDescent="0.3">
      <c r="G138" s="617"/>
      <c r="H138" s="617"/>
      <c r="I138" s="617"/>
      <c r="J138" s="617"/>
      <c r="K138" s="617"/>
      <c r="L138" s="617"/>
      <c r="M138" s="617"/>
      <c r="N138" s="617"/>
      <c r="O138" s="617"/>
      <c r="P138" s="617"/>
      <c r="Q138" s="617"/>
      <c r="R138" s="617"/>
      <c r="S138" s="617"/>
      <c r="T138" s="617"/>
      <c r="U138" s="617"/>
      <c r="V138" s="617"/>
      <c r="W138" s="617"/>
      <c r="X138" s="617"/>
      <c r="Y138" s="617"/>
      <c r="Z138" s="617"/>
      <c r="AA138" s="617"/>
      <c r="AB138" s="617"/>
      <c r="AC138" s="617"/>
      <c r="AD138" s="617"/>
      <c r="AE138" s="617"/>
      <c r="AF138" s="617"/>
      <c r="AG138" s="617"/>
      <c r="AH138" s="617"/>
      <c r="AI138" s="617"/>
      <c r="AJ138" s="617"/>
      <c r="AO138" s="617"/>
      <c r="AP138" s="617"/>
      <c r="AQ138" s="617"/>
      <c r="AW138" s="617"/>
      <c r="AX138" s="617"/>
      <c r="AY138" s="617"/>
      <c r="AZ138" s="617"/>
      <c r="BA138" s="617"/>
      <c r="BB138" s="617"/>
      <c r="BC138" s="617"/>
      <c r="BD138" s="617"/>
      <c r="BE138" s="617"/>
      <c r="BF138" s="617"/>
      <c r="BG138" s="617"/>
      <c r="BH138" s="617"/>
      <c r="BI138" s="617"/>
      <c r="BJ138" s="617"/>
    </row>
    <row r="139" spans="7:62" x14ac:dyDescent="0.3">
      <c r="G139" s="617"/>
      <c r="H139" s="617"/>
      <c r="I139" s="617"/>
      <c r="J139" s="617"/>
      <c r="K139" s="617"/>
      <c r="L139" s="617"/>
      <c r="M139" s="617"/>
      <c r="N139" s="617"/>
      <c r="O139" s="617"/>
      <c r="P139" s="617"/>
      <c r="Q139" s="617"/>
      <c r="R139" s="617"/>
      <c r="S139" s="617"/>
      <c r="T139" s="617"/>
      <c r="U139" s="617"/>
      <c r="V139" s="617"/>
      <c r="W139" s="617"/>
      <c r="X139" s="617"/>
      <c r="Y139" s="617"/>
      <c r="Z139" s="617"/>
      <c r="AA139" s="617"/>
      <c r="AB139" s="617"/>
      <c r="AC139" s="617"/>
      <c r="AD139" s="617"/>
      <c r="AE139" s="617"/>
      <c r="AF139" s="617"/>
      <c r="AG139" s="617"/>
      <c r="AH139" s="617"/>
      <c r="AI139" s="617"/>
      <c r="AJ139" s="617"/>
      <c r="AO139" s="617"/>
      <c r="AP139" s="617"/>
      <c r="AQ139" s="617"/>
      <c r="AW139" s="617"/>
      <c r="AX139" s="617"/>
      <c r="AY139" s="617"/>
      <c r="AZ139" s="617"/>
      <c r="BA139" s="617"/>
      <c r="BB139" s="617"/>
      <c r="BC139" s="617"/>
      <c r="BD139" s="617"/>
      <c r="BE139" s="617"/>
      <c r="BF139" s="617"/>
      <c r="BG139" s="617"/>
      <c r="BH139" s="617"/>
      <c r="BI139" s="617"/>
      <c r="BJ139" s="617"/>
    </row>
    <row r="140" spans="7:62" x14ac:dyDescent="0.3">
      <c r="G140" s="617"/>
      <c r="H140" s="617"/>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7"/>
      <c r="AE140" s="617"/>
      <c r="AF140" s="617"/>
      <c r="AG140" s="617"/>
      <c r="AH140" s="617"/>
      <c r="AI140" s="617"/>
      <c r="AJ140" s="617"/>
      <c r="AO140" s="617"/>
      <c r="AP140" s="617"/>
      <c r="AQ140" s="617"/>
      <c r="AW140" s="617"/>
      <c r="AX140" s="617"/>
      <c r="AY140" s="617"/>
      <c r="AZ140" s="617"/>
      <c r="BA140" s="617"/>
      <c r="BB140" s="617"/>
      <c r="BC140" s="617"/>
      <c r="BD140" s="617"/>
      <c r="BE140" s="617"/>
      <c r="BF140" s="617"/>
      <c r="BG140" s="617"/>
      <c r="BH140" s="617"/>
      <c r="BI140" s="617"/>
      <c r="BJ140" s="617"/>
    </row>
    <row r="141" spans="7:62" x14ac:dyDescent="0.3">
      <c r="G141" s="617"/>
      <c r="H141" s="617"/>
      <c r="I141" s="617"/>
      <c r="J141" s="617"/>
      <c r="K141" s="617"/>
      <c r="L141" s="617"/>
      <c r="M141" s="617"/>
      <c r="N141" s="617"/>
      <c r="O141" s="617"/>
      <c r="P141" s="617"/>
      <c r="Q141" s="617"/>
      <c r="R141" s="617"/>
      <c r="S141" s="617"/>
      <c r="T141" s="617"/>
      <c r="U141" s="617"/>
      <c r="V141" s="617"/>
      <c r="W141" s="617"/>
      <c r="X141" s="617"/>
      <c r="Y141" s="617"/>
      <c r="Z141" s="617"/>
      <c r="AA141" s="617"/>
      <c r="AB141" s="617"/>
      <c r="AC141" s="617"/>
      <c r="AD141" s="617"/>
      <c r="AE141" s="617"/>
      <c r="AF141" s="617"/>
      <c r="AG141" s="617"/>
      <c r="AH141" s="617"/>
      <c r="AI141" s="617"/>
      <c r="AJ141" s="617"/>
      <c r="AO141" s="617"/>
      <c r="AP141" s="617"/>
      <c r="AQ141" s="617"/>
      <c r="AW141" s="617"/>
      <c r="AX141" s="617"/>
      <c r="AY141" s="617"/>
      <c r="AZ141" s="617"/>
      <c r="BA141" s="617"/>
      <c r="BB141" s="617"/>
      <c r="BC141" s="617"/>
      <c r="BD141" s="617"/>
      <c r="BE141" s="617"/>
      <c r="BF141" s="617"/>
      <c r="BG141" s="617"/>
      <c r="BH141" s="617"/>
      <c r="BI141" s="617"/>
      <c r="BJ141" s="617"/>
    </row>
    <row r="142" spans="7:62" x14ac:dyDescent="0.3">
      <c r="G142" s="617"/>
      <c r="H142" s="617"/>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7"/>
      <c r="AE142" s="617"/>
      <c r="AF142" s="617"/>
      <c r="AG142" s="617"/>
      <c r="AH142" s="617"/>
      <c r="AI142" s="617"/>
      <c r="AJ142" s="617"/>
      <c r="AO142" s="617"/>
      <c r="AP142" s="617"/>
      <c r="AQ142" s="617"/>
      <c r="AW142" s="617"/>
      <c r="AX142" s="617"/>
      <c r="AY142" s="617"/>
      <c r="AZ142" s="617"/>
      <c r="BA142" s="617"/>
      <c r="BB142" s="617"/>
      <c r="BC142" s="617"/>
      <c r="BD142" s="617"/>
      <c r="BE142" s="617"/>
      <c r="BF142" s="617"/>
      <c r="BG142" s="617"/>
      <c r="BH142" s="617"/>
      <c r="BI142" s="617"/>
      <c r="BJ142" s="617"/>
    </row>
    <row r="143" spans="7:62" x14ac:dyDescent="0.3">
      <c r="G143" s="617"/>
      <c r="H143" s="617"/>
      <c r="I143" s="617"/>
      <c r="J143" s="617"/>
      <c r="K143" s="617"/>
      <c r="L143" s="617"/>
      <c r="M143" s="617"/>
      <c r="N143" s="617"/>
      <c r="O143" s="617"/>
      <c r="P143" s="617"/>
      <c r="Q143" s="617"/>
      <c r="R143" s="617"/>
      <c r="S143" s="617"/>
      <c r="T143" s="617"/>
      <c r="U143" s="617"/>
      <c r="V143" s="617"/>
      <c r="W143" s="617"/>
      <c r="X143" s="617"/>
      <c r="Y143" s="617"/>
      <c r="Z143" s="617"/>
      <c r="AA143" s="617"/>
      <c r="AB143" s="617"/>
      <c r="AC143" s="617"/>
      <c r="AD143" s="617"/>
      <c r="AE143" s="617"/>
      <c r="AF143" s="617"/>
      <c r="AG143" s="617"/>
      <c r="AH143" s="617"/>
      <c r="AI143" s="617"/>
      <c r="AJ143" s="617"/>
      <c r="AO143" s="617"/>
      <c r="AP143" s="617"/>
      <c r="AQ143" s="617"/>
      <c r="AW143" s="617"/>
      <c r="AX143" s="617"/>
      <c r="AY143" s="617"/>
      <c r="AZ143" s="617"/>
      <c r="BA143" s="617"/>
      <c r="BB143" s="617"/>
      <c r="BC143" s="617"/>
      <c r="BD143" s="617"/>
      <c r="BE143" s="617"/>
      <c r="BF143" s="617"/>
      <c r="BG143" s="617"/>
      <c r="BH143" s="617"/>
      <c r="BI143" s="617"/>
      <c r="BJ143" s="617"/>
    </row>
    <row r="144" spans="7:62" x14ac:dyDescent="0.3">
      <c r="G144" s="617"/>
      <c r="H144" s="617"/>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7"/>
      <c r="AE144" s="617"/>
      <c r="AF144" s="617"/>
      <c r="AG144" s="617"/>
      <c r="AH144" s="617"/>
      <c r="AI144" s="617"/>
      <c r="AJ144" s="617"/>
      <c r="AO144" s="617"/>
      <c r="AP144" s="617"/>
      <c r="AQ144" s="617"/>
      <c r="AW144" s="617"/>
      <c r="AX144" s="617"/>
      <c r="AY144" s="617"/>
      <c r="AZ144" s="617"/>
      <c r="BA144" s="617"/>
      <c r="BB144" s="617"/>
      <c r="BC144" s="617"/>
      <c r="BD144" s="617"/>
      <c r="BE144" s="617"/>
      <c r="BF144" s="617"/>
      <c r="BG144" s="617"/>
      <c r="BH144" s="617"/>
      <c r="BI144" s="617"/>
      <c r="BJ144" s="617"/>
    </row>
    <row r="145" spans="7:62" x14ac:dyDescent="0.3">
      <c r="G145" s="617"/>
      <c r="H145" s="617"/>
      <c r="I145" s="617"/>
      <c r="J145" s="617"/>
      <c r="K145" s="617"/>
      <c r="L145" s="617"/>
      <c r="M145" s="617"/>
      <c r="N145" s="617"/>
      <c r="O145" s="617"/>
      <c r="P145" s="617"/>
      <c r="Q145" s="617"/>
      <c r="R145" s="617"/>
      <c r="S145" s="617"/>
      <c r="T145" s="617"/>
      <c r="U145" s="617"/>
      <c r="V145" s="617"/>
      <c r="W145" s="617"/>
      <c r="X145" s="617"/>
      <c r="Y145" s="617"/>
      <c r="Z145" s="617"/>
      <c r="AA145" s="617"/>
      <c r="AB145" s="617"/>
      <c r="AC145" s="617"/>
      <c r="AD145" s="617"/>
      <c r="AE145" s="617"/>
      <c r="AF145" s="617"/>
      <c r="AG145" s="617"/>
      <c r="AH145" s="617"/>
      <c r="AI145" s="617"/>
      <c r="AJ145" s="617"/>
      <c r="AO145" s="617"/>
      <c r="AP145" s="617"/>
      <c r="AQ145" s="617"/>
      <c r="AW145" s="617"/>
      <c r="AX145" s="617"/>
      <c r="AY145" s="617"/>
      <c r="AZ145" s="617"/>
      <c r="BA145" s="617"/>
      <c r="BB145" s="617"/>
      <c r="BC145" s="617"/>
      <c r="BD145" s="617"/>
      <c r="BE145" s="617"/>
      <c r="BF145" s="617"/>
      <c r="BG145" s="617"/>
      <c r="BH145" s="617"/>
      <c r="BI145" s="617"/>
      <c r="BJ145" s="617"/>
    </row>
    <row r="146" spans="7:62" x14ac:dyDescent="0.3">
      <c r="G146" s="617"/>
      <c r="H146" s="617"/>
      <c r="I146" s="617"/>
      <c r="J146" s="617"/>
      <c r="K146" s="617"/>
      <c r="L146" s="617"/>
      <c r="M146" s="617"/>
      <c r="N146" s="617"/>
      <c r="O146" s="617"/>
      <c r="P146" s="617"/>
      <c r="Q146" s="617"/>
      <c r="R146" s="617"/>
      <c r="S146" s="617"/>
      <c r="T146" s="617"/>
      <c r="U146" s="617"/>
      <c r="V146" s="617"/>
      <c r="W146" s="617"/>
      <c r="X146" s="617"/>
      <c r="Y146" s="617"/>
      <c r="Z146" s="617"/>
      <c r="AA146" s="617"/>
      <c r="AB146" s="617"/>
      <c r="AC146" s="617"/>
      <c r="AD146" s="617"/>
      <c r="AE146" s="617"/>
      <c r="AF146" s="617"/>
      <c r="AG146" s="617"/>
      <c r="AH146" s="617"/>
      <c r="AI146" s="617"/>
      <c r="AJ146" s="617"/>
      <c r="AO146" s="617"/>
      <c r="AP146" s="617"/>
      <c r="AQ146" s="617"/>
      <c r="AW146" s="617"/>
      <c r="AX146" s="617"/>
      <c r="AY146" s="617"/>
      <c r="AZ146" s="617"/>
      <c r="BA146" s="617"/>
      <c r="BB146" s="617"/>
      <c r="BC146" s="617"/>
      <c r="BD146" s="617"/>
      <c r="BE146" s="617"/>
      <c r="BF146" s="617"/>
      <c r="BG146" s="617"/>
      <c r="BH146" s="617"/>
      <c r="BI146" s="617"/>
      <c r="BJ146" s="617"/>
    </row>
    <row r="147" spans="7:62" x14ac:dyDescent="0.3">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O147" s="617"/>
      <c r="AP147" s="617"/>
      <c r="AQ147" s="617"/>
      <c r="AW147" s="617"/>
      <c r="AX147" s="617"/>
      <c r="AY147" s="617"/>
      <c r="AZ147" s="617"/>
      <c r="BA147" s="617"/>
      <c r="BB147" s="617"/>
      <c r="BC147" s="617"/>
      <c r="BD147" s="617"/>
      <c r="BE147" s="617"/>
      <c r="BF147" s="617"/>
      <c r="BG147" s="617"/>
      <c r="BH147" s="617"/>
      <c r="BI147" s="617"/>
      <c r="BJ147" s="617"/>
    </row>
    <row r="148" spans="7:62" x14ac:dyDescent="0.3">
      <c r="G148" s="617"/>
      <c r="H148" s="617"/>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7"/>
      <c r="AE148" s="617"/>
      <c r="AF148" s="617"/>
      <c r="AG148" s="617"/>
      <c r="AH148" s="617"/>
      <c r="AI148" s="617"/>
      <c r="AJ148" s="617"/>
      <c r="AO148" s="617"/>
      <c r="AP148" s="617"/>
      <c r="AQ148" s="617"/>
      <c r="AW148" s="617"/>
      <c r="AX148" s="617"/>
      <c r="AY148" s="617"/>
      <c r="AZ148" s="617"/>
      <c r="BA148" s="617"/>
      <c r="BB148" s="617"/>
      <c r="BC148" s="617"/>
      <c r="BD148" s="617"/>
      <c r="BE148" s="617"/>
      <c r="BF148" s="617"/>
      <c r="BG148" s="617"/>
      <c r="BH148" s="617"/>
      <c r="BI148" s="617"/>
      <c r="BJ148" s="617"/>
    </row>
    <row r="149" spans="7:62" x14ac:dyDescent="0.3">
      <c r="G149" s="617"/>
      <c r="H149" s="617"/>
      <c r="I149" s="617"/>
      <c r="J149" s="617"/>
      <c r="K149" s="617"/>
      <c r="L149" s="617"/>
      <c r="M149" s="617"/>
      <c r="N149" s="617"/>
      <c r="O149" s="617"/>
      <c r="P149" s="617"/>
      <c r="Q149" s="617"/>
      <c r="R149" s="617"/>
      <c r="S149" s="617"/>
      <c r="T149" s="617"/>
      <c r="U149" s="617"/>
      <c r="V149" s="617"/>
      <c r="W149" s="617"/>
      <c r="X149" s="617"/>
      <c r="Y149" s="617"/>
      <c r="Z149" s="617"/>
      <c r="AA149" s="617"/>
      <c r="AB149" s="617"/>
      <c r="AC149" s="617"/>
      <c r="AD149" s="617"/>
      <c r="AE149" s="617"/>
      <c r="AF149" s="617"/>
      <c r="AG149" s="617"/>
      <c r="AH149" s="617"/>
      <c r="AI149" s="617"/>
      <c r="AJ149" s="617"/>
      <c r="AO149" s="617"/>
      <c r="AP149" s="617"/>
      <c r="AQ149" s="617"/>
      <c r="AW149" s="617"/>
      <c r="AX149" s="617"/>
      <c r="AY149" s="617"/>
      <c r="AZ149" s="617"/>
      <c r="BA149" s="617"/>
      <c r="BB149" s="617"/>
      <c r="BC149" s="617"/>
      <c r="BD149" s="617"/>
      <c r="BE149" s="617"/>
      <c r="BF149" s="617"/>
      <c r="BG149" s="617"/>
      <c r="BH149" s="617"/>
      <c r="BI149" s="617"/>
      <c r="BJ149" s="617"/>
    </row>
    <row r="150" spans="7:62" x14ac:dyDescent="0.3">
      <c r="G150" s="617"/>
      <c r="H150" s="617"/>
      <c r="I150" s="617"/>
      <c r="J150" s="617"/>
      <c r="K150" s="617"/>
      <c r="L150" s="617"/>
      <c r="M150" s="617"/>
      <c r="N150" s="617"/>
      <c r="O150" s="617"/>
      <c r="P150" s="617"/>
      <c r="Q150" s="617"/>
      <c r="R150" s="617"/>
      <c r="S150" s="617"/>
      <c r="T150" s="617"/>
      <c r="U150" s="617"/>
      <c r="V150" s="617"/>
      <c r="W150" s="617"/>
      <c r="X150" s="617"/>
      <c r="Y150" s="617"/>
      <c r="Z150" s="617"/>
      <c r="AA150" s="617"/>
      <c r="AB150" s="617"/>
      <c r="AC150" s="617"/>
      <c r="AD150" s="617"/>
      <c r="AE150" s="617"/>
      <c r="AF150" s="617"/>
      <c r="AG150" s="617"/>
      <c r="AH150" s="617"/>
      <c r="AI150" s="617"/>
      <c r="AJ150" s="617"/>
      <c r="AO150" s="617"/>
      <c r="AP150" s="617"/>
      <c r="AQ150" s="617"/>
      <c r="AW150" s="617"/>
      <c r="AX150" s="617"/>
      <c r="AY150" s="617"/>
      <c r="AZ150" s="617"/>
      <c r="BA150" s="617"/>
      <c r="BB150" s="617"/>
      <c r="BC150" s="617"/>
      <c r="BD150" s="617"/>
      <c r="BE150" s="617"/>
      <c r="BF150" s="617"/>
      <c r="BG150" s="617"/>
      <c r="BH150" s="617"/>
      <c r="BI150" s="617"/>
      <c r="BJ150" s="617"/>
    </row>
    <row r="151" spans="7:62" x14ac:dyDescent="0.3">
      <c r="G151" s="617"/>
      <c r="H151" s="617"/>
      <c r="I151" s="617"/>
      <c r="J151" s="617"/>
      <c r="K151" s="617"/>
      <c r="L151" s="617"/>
      <c r="M151" s="617"/>
      <c r="N151" s="617"/>
      <c r="O151" s="617"/>
      <c r="P151" s="617"/>
      <c r="Q151" s="617"/>
      <c r="R151" s="617"/>
      <c r="S151" s="617"/>
      <c r="T151" s="617"/>
      <c r="U151" s="617"/>
      <c r="V151" s="617"/>
      <c r="W151" s="617"/>
      <c r="X151" s="617"/>
      <c r="Y151" s="617"/>
      <c r="Z151" s="617"/>
      <c r="AA151" s="617"/>
      <c r="AB151" s="617"/>
      <c r="AC151" s="617"/>
      <c r="AD151" s="617"/>
      <c r="AE151" s="617"/>
      <c r="AF151" s="617"/>
      <c r="AG151" s="617"/>
      <c r="AH151" s="617"/>
      <c r="AI151" s="617"/>
      <c r="AJ151" s="617"/>
      <c r="AO151" s="617"/>
      <c r="AP151" s="617"/>
      <c r="AQ151" s="617"/>
      <c r="AW151" s="617"/>
      <c r="AX151" s="617"/>
      <c r="AY151" s="617"/>
      <c r="AZ151" s="617"/>
      <c r="BA151" s="617"/>
      <c r="BB151" s="617"/>
      <c r="BC151" s="617"/>
      <c r="BD151" s="617"/>
      <c r="BE151" s="617"/>
      <c r="BF151" s="617"/>
      <c r="BG151" s="617"/>
      <c r="BH151" s="617"/>
      <c r="BI151" s="617"/>
      <c r="BJ151" s="617"/>
    </row>
    <row r="152" spans="7:62" x14ac:dyDescent="0.3">
      <c r="G152" s="617"/>
      <c r="H152" s="617"/>
      <c r="I152" s="617"/>
      <c r="J152" s="617"/>
      <c r="K152" s="617"/>
      <c r="L152" s="617"/>
      <c r="M152" s="617"/>
      <c r="N152" s="617"/>
      <c r="O152" s="617"/>
      <c r="P152" s="617"/>
      <c r="Q152" s="617"/>
      <c r="R152" s="617"/>
      <c r="S152" s="617"/>
      <c r="T152" s="617"/>
      <c r="U152" s="617"/>
      <c r="V152" s="617"/>
      <c r="W152" s="617"/>
      <c r="X152" s="617"/>
      <c r="Y152" s="617"/>
      <c r="Z152" s="617"/>
      <c r="AA152" s="617"/>
      <c r="AB152" s="617"/>
      <c r="AC152" s="617"/>
      <c r="AD152" s="617"/>
      <c r="AE152" s="617"/>
      <c r="AF152" s="617"/>
      <c r="AG152" s="617"/>
      <c r="AH152" s="617"/>
      <c r="AI152" s="617"/>
      <c r="AJ152" s="617"/>
      <c r="AO152" s="617"/>
      <c r="AP152" s="617"/>
      <c r="AQ152" s="617"/>
      <c r="AW152" s="617"/>
      <c r="AX152" s="617"/>
      <c r="AY152" s="617"/>
      <c r="AZ152" s="617"/>
      <c r="BA152" s="617"/>
      <c r="BB152" s="617"/>
      <c r="BC152" s="617"/>
      <c r="BD152" s="617"/>
      <c r="BE152" s="617"/>
      <c r="BF152" s="617"/>
      <c r="BG152" s="617"/>
      <c r="BH152" s="617"/>
      <c r="BI152" s="617"/>
      <c r="BJ152" s="617"/>
    </row>
    <row r="153" spans="7:62" x14ac:dyDescent="0.3">
      <c r="G153" s="617"/>
      <c r="H153" s="617"/>
      <c r="I153" s="617"/>
      <c r="J153" s="617"/>
      <c r="K153" s="617"/>
      <c r="L153" s="617"/>
      <c r="M153" s="617"/>
      <c r="N153" s="617"/>
      <c r="O153" s="617"/>
      <c r="P153" s="617"/>
      <c r="Q153" s="617"/>
      <c r="R153" s="617"/>
      <c r="S153" s="617"/>
      <c r="T153" s="617"/>
      <c r="U153" s="617"/>
      <c r="V153" s="617"/>
      <c r="W153" s="617"/>
      <c r="X153" s="617"/>
      <c r="Y153" s="617"/>
      <c r="Z153" s="617"/>
      <c r="AA153" s="617"/>
      <c r="AB153" s="617"/>
      <c r="AC153" s="617"/>
      <c r="AD153" s="617"/>
      <c r="AE153" s="617"/>
      <c r="AF153" s="617"/>
      <c r="AG153" s="617"/>
      <c r="AH153" s="617"/>
      <c r="AI153" s="617"/>
      <c r="AJ153" s="617"/>
      <c r="AO153" s="617"/>
      <c r="AP153" s="617"/>
      <c r="AQ153" s="617"/>
      <c r="AW153" s="617"/>
      <c r="AX153" s="617"/>
      <c r="AY153" s="617"/>
      <c r="AZ153" s="617"/>
      <c r="BA153" s="617"/>
      <c r="BB153" s="617"/>
      <c r="BC153" s="617"/>
      <c r="BD153" s="617"/>
      <c r="BE153" s="617"/>
      <c r="BF153" s="617"/>
      <c r="BG153" s="617"/>
      <c r="BH153" s="617"/>
      <c r="BI153" s="617"/>
      <c r="BJ153" s="617"/>
    </row>
    <row r="154" spans="7:62" x14ac:dyDescent="0.3">
      <c r="G154" s="617"/>
      <c r="H154" s="617"/>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7"/>
      <c r="AE154" s="617"/>
      <c r="AF154" s="617"/>
      <c r="AG154" s="617"/>
      <c r="AH154" s="617"/>
      <c r="AI154" s="617"/>
      <c r="AJ154" s="617"/>
      <c r="AO154" s="617"/>
      <c r="AP154" s="617"/>
      <c r="AQ154" s="617"/>
      <c r="AW154" s="617"/>
      <c r="AX154" s="617"/>
      <c r="AY154" s="617"/>
      <c r="AZ154" s="617"/>
      <c r="BA154" s="617"/>
      <c r="BB154" s="617"/>
      <c r="BC154" s="617"/>
      <c r="BD154" s="617"/>
      <c r="BE154" s="617"/>
      <c r="BF154" s="617"/>
      <c r="BG154" s="617"/>
      <c r="BH154" s="617"/>
      <c r="BI154" s="617"/>
      <c r="BJ154" s="617"/>
    </row>
    <row r="155" spans="7:62" x14ac:dyDescent="0.3">
      <c r="G155" s="617"/>
      <c r="H155" s="617"/>
      <c r="I155" s="617"/>
      <c r="J155" s="617"/>
      <c r="K155" s="617"/>
      <c r="L155" s="617"/>
      <c r="M155" s="617"/>
      <c r="N155" s="617"/>
      <c r="O155" s="617"/>
      <c r="P155" s="617"/>
      <c r="Q155" s="617"/>
      <c r="R155" s="617"/>
      <c r="S155" s="617"/>
      <c r="T155" s="617"/>
      <c r="U155" s="617"/>
      <c r="V155" s="617"/>
      <c r="W155" s="617"/>
      <c r="X155" s="617"/>
      <c r="Y155" s="617"/>
      <c r="Z155" s="617"/>
      <c r="AA155" s="617"/>
      <c r="AB155" s="617"/>
      <c r="AC155" s="617"/>
      <c r="AD155" s="617"/>
      <c r="AE155" s="617"/>
      <c r="AF155" s="617"/>
      <c r="AG155" s="617"/>
      <c r="AH155" s="617"/>
      <c r="AI155" s="617"/>
      <c r="AJ155" s="617"/>
      <c r="AO155" s="617"/>
      <c r="AP155" s="617"/>
      <c r="AQ155" s="617"/>
      <c r="AW155" s="617"/>
      <c r="AX155" s="617"/>
      <c r="AY155" s="617"/>
      <c r="AZ155" s="617"/>
      <c r="BA155" s="617"/>
      <c r="BB155" s="617"/>
      <c r="BC155" s="617"/>
      <c r="BD155" s="617"/>
      <c r="BE155" s="617"/>
      <c r="BF155" s="617"/>
      <c r="BG155" s="617"/>
      <c r="BH155" s="617"/>
      <c r="BI155" s="617"/>
      <c r="BJ155" s="617"/>
    </row>
    <row r="156" spans="7:62" x14ac:dyDescent="0.3">
      <c r="G156" s="617"/>
      <c r="H156" s="617"/>
      <c r="I156" s="617"/>
      <c r="J156" s="617"/>
      <c r="K156" s="617"/>
      <c r="L156" s="617"/>
      <c r="M156" s="617"/>
      <c r="N156" s="617"/>
      <c r="O156" s="617"/>
      <c r="P156" s="617"/>
      <c r="Q156" s="617"/>
      <c r="R156" s="617"/>
      <c r="S156" s="617"/>
      <c r="T156" s="617"/>
      <c r="U156" s="617"/>
      <c r="V156" s="617"/>
      <c r="W156" s="617"/>
      <c r="X156" s="617"/>
      <c r="Y156" s="617"/>
      <c r="Z156" s="617"/>
      <c r="AA156" s="617"/>
      <c r="AB156" s="617"/>
      <c r="AC156" s="617"/>
      <c r="AD156" s="617"/>
      <c r="AE156" s="617"/>
      <c r="AF156" s="617"/>
      <c r="AG156" s="617"/>
      <c r="AH156" s="617"/>
      <c r="AI156" s="617"/>
      <c r="AJ156" s="617"/>
      <c r="AO156" s="617"/>
      <c r="AP156" s="617"/>
      <c r="AQ156" s="617"/>
      <c r="AW156" s="617"/>
      <c r="AX156" s="617"/>
      <c r="AY156" s="617"/>
      <c r="AZ156" s="617"/>
      <c r="BA156" s="617"/>
      <c r="BB156" s="617"/>
      <c r="BC156" s="617"/>
      <c r="BD156" s="617"/>
      <c r="BE156" s="617"/>
      <c r="BF156" s="617"/>
      <c r="BG156" s="617"/>
      <c r="BH156" s="617"/>
      <c r="BI156" s="617"/>
      <c r="BJ156" s="617"/>
    </row>
    <row r="157" spans="7:62" x14ac:dyDescent="0.3">
      <c r="G157" s="617"/>
      <c r="H157" s="617"/>
      <c r="I157" s="617"/>
      <c r="J157" s="617"/>
      <c r="K157" s="617"/>
      <c r="L157" s="617"/>
      <c r="M157" s="617"/>
      <c r="N157" s="617"/>
      <c r="O157" s="617"/>
      <c r="P157" s="617"/>
      <c r="Q157" s="617"/>
      <c r="R157" s="617"/>
      <c r="S157" s="617"/>
      <c r="T157" s="617"/>
      <c r="U157" s="617"/>
      <c r="V157" s="617"/>
      <c r="W157" s="617"/>
      <c r="X157" s="617"/>
      <c r="Y157" s="617"/>
      <c r="Z157" s="617"/>
      <c r="AA157" s="617"/>
      <c r="AB157" s="617"/>
      <c r="AC157" s="617"/>
      <c r="AD157" s="617"/>
      <c r="AE157" s="617"/>
      <c r="AF157" s="617"/>
      <c r="AG157" s="617"/>
      <c r="AH157" s="617"/>
      <c r="AI157" s="617"/>
      <c r="AJ157" s="617"/>
      <c r="AO157" s="617"/>
      <c r="AP157" s="617"/>
      <c r="AQ157" s="617"/>
      <c r="AW157" s="617"/>
      <c r="AX157" s="617"/>
      <c r="AY157" s="617"/>
      <c r="AZ157" s="617"/>
      <c r="BA157" s="617"/>
      <c r="BB157" s="617"/>
      <c r="BC157" s="617"/>
      <c r="BD157" s="617"/>
      <c r="BE157" s="617"/>
      <c r="BF157" s="617"/>
      <c r="BG157" s="617"/>
      <c r="BH157" s="617"/>
      <c r="BI157" s="617"/>
      <c r="BJ157" s="617"/>
    </row>
    <row r="158" spans="7:62" x14ac:dyDescent="0.3">
      <c r="G158" s="617"/>
      <c r="H158" s="617"/>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7"/>
      <c r="AE158" s="617"/>
      <c r="AF158" s="617"/>
      <c r="AG158" s="617"/>
      <c r="AH158" s="617"/>
      <c r="AI158" s="617"/>
      <c r="AJ158" s="617"/>
      <c r="AO158" s="617"/>
      <c r="AP158" s="617"/>
      <c r="AQ158" s="617"/>
      <c r="AW158" s="617"/>
      <c r="AX158" s="617"/>
      <c r="AY158" s="617"/>
      <c r="AZ158" s="617"/>
      <c r="BA158" s="617"/>
      <c r="BB158" s="617"/>
      <c r="BC158" s="617"/>
      <c r="BD158" s="617"/>
      <c r="BE158" s="617"/>
      <c r="BF158" s="617"/>
      <c r="BG158" s="617"/>
      <c r="BH158" s="617"/>
      <c r="BI158" s="617"/>
      <c r="BJ158" s="617"/>
    </row>
    <row r="159" spans="7:62" x14ac:dyDescent="0.3">
      <c r="G159" s="617"/>
      <c r="H159" s="617"/>
      <c r="I159" s="617"/>
      <c r="J159" s="617"/>
      <c r="K159" s="617"/>
      <c r="L159" s="617"/>
      <c r="M159" s="617"/>
      <c r="N159" s="617"/>
      <c r="O159" s="617"/>
      <c r="P159" s="617"/>
      <c r="Q159" s="617"/>
      <c r="R159" s="617"/>
      <c r="S159" s="617"/>
      <c r="T159" s="617"/>
      <c r="U159" s="617"/>
      <c r="V159" s="617"/>
      <c r="W159" s="617"/>
      <c r="X159" s="617"/>
      <c r="Y159" s="617"/>
      <c r="Z159" s="617"/>
      <c r="AA159" s="617"/>
      <c r="AB159" s="617"/>
      <c r="AC159" s="617"/>
      <c r="AD159" s="617"/>
      <c r="AE159" s="617"/>
      <c r="AF159" s="617"/>
      <c r="AG159" s="617"/>
      <c r="AH159" s="617"/>
      <c r="AI159" s="617"/>
      <c r="AJ159" s="617"/>
      <c r="AO159" s="617"/>
      <c r="AP159" s="617"/>
      <c r="AQ159" s="617"/>
      <c r="AW159" s="617"/>
      <c r="AX159" s="617"/>
      <c r="AY159" s="617"/>
      <c r="AZ159" s="617"/>
      <c r="BA159" s="617"/>
      <c r="BB159" s="617"/>
      <c r="BC159" s="617"/>
      <c r="BD159" s="617"/>
      <c r="BE159" s="617"/>
      <c r="BF159" s="617"/>
      <c r="BG159" s="617"/>
      <c r="BH159" s="617"/>
      <c r="BI159" s="617"/>
      <c r="BJ159" s="617"/>
    </row>
    <row r="160" spans="7:62" x14ac:dyDescent="0.3">
      <c r="G160" s="617"/>
      <c r="H160" s="617"/>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7"/>
      <c r="AE160" s="617"/>
      <c r="AF160" s="617"/>
      <c r="AG160" s="617"/>
      <c r="AH160" s="617"/>
      <c r="AI160" s="617"/>
      <c r="AJ160" s="617"/>
      <c r="AO160" s="617"/>
      <c r="AP160" s="617"/>
      <c r="AQ160" s="617"/>
      <c r="AW160" s="617"/>
      <c r="AX160" s="617"/>
      <c r="AY160" s="617"/>
      <c r="AZ160" s="617"/>
      <c r="BA160" s="617"/>
      <c r="BB160" s="617"/>
      <c r="BC160" s="617"/>
      <c r="BD160" s="617"/>
      <c r="BE160" s="617"/>
      <c r="BF160" s="617"/>
      <c r="BG160" s="617"/>
      <c r="BH160" s="617"/>
      <c r="BI160" s="617"/>
      <c r="BJ160" s="617"/>
    </row>
    <row r="161" spans="7:62" x14ac:dyDescent="0.3">
      <c r="G161" s="617"/>
      <c r="H161" s="617"/>
      <c r="I161" s="617"/>
      <c r="J161" s="617"/>
      <c r="K161" s="617"/>
      <c r="L161" s="617"/>
      <c r="M161" s="617"/>
      <c r="N161" s="617"/>
      <c r="O161" s="617"/>
      <c r="P161" s="617"/>
      <c r="Q161" s="617"/>
      <c r="R161" s="617"/>
      <c r="S161" s="617"/>
      <c r="T161" s="617"/>
      <c r="U161" s="617"/>
      <c r="V161" s="617"/>
      <c r="W161" s="617"/>
      <c r="X161" s="617"/>
      <c r="Y161" s="617"/>
      <c r="Z161" s="617"/>
      <c r="AA161" s="617"/>
      <c r="AB161" s="617"/>
      <c r="AC161" s="617"/>
      <c r="AD161" s="617"/>
      <c r="AE161" s="617"/>
      <c r="AF161" s="617"/>
      <c r="AG161" s="617"/>
      <c r="AH161" s="617"/>
      <c r="AI161" s="617"/>
      <c r="AJ161" s="617"/>
      <c r="AO161" s="617"/>
      <c r="AP161" s="617"/>
      <c r="AQ161" s="617"/>
      <c r="AW161" s="617"/>
      <c r="AX161" s="617"/>
      <c r="AY161" s="617"/>
      <c r="AZ161" s="617"/>
      <c r="BA161" s="617"/>
      <c r="BB161" s="617"/>
      <c r="BC161" s="617"/>
      <c r="BD161" s="617"/>
      <c r="BE161" s="617"/>
      <c r="BF161" s="617"/>
      <c r="BG161" s="617"/>
      <c r="BH161" s="617"/>
      <c r="BI161" s="617"/>
      <c r="BJ161" s="617"/>
    </row>
    <row r="162" spans="7:62" x14ac:dyDescent="0.3">
      <c r="G162" s="617"/>
      <c r="H162" s="617"/>
      <c r="I162" s="617"/>
      <c r="J162" s="617"/>
      <c r="K162" s="617"/>
      <c r="L162" s="617"/>
      <c r="M162" s="617"/>
      <c r="N162" s="617"/>
      <c r="O162" s="617"/>
      <c r="P162" s="617"/>
      <c r="Q162" s="617"/>
      <c r="R162" s="617"/>
      <c r="S162" s="617"/>
      <c r="T162" s="617"/>
      <c r="U162" s="617"/>
      <c r="V162" s="617"/>
      <c r="W162" s="617"/>
      <c r="X162" s="617"/>
      <c r="Y162" s="617"/>
      <c r="Z162" s="617"/>
      <c r="AA162" s="617"/>
      <c r="AB162" s="617"/>
      <c r="AC162" s="617"/>
      <c r="AD162" s="617"/>
      <c r="AE162" s="617"/>
      <c r="AF162" s="617"/>
      <c r="AG162" s="617"/>
      <c r="AH162" s="617"/>
      <c r="AI162" s="617"/>
      <c r="AJ162" s="617"/>
      <c r="AO162" s="617"/>
      <c r="AP162" s="617"/>
      <c r="AQ162" s="617"/>
      <c r="AW162" s="617"/>
      <c r="AX162" s="617"/>
      <c r="AY162" s="617"/>
      <c r="AZ162" s="617"/>
      <c r="BA162" s="617"/>
      <c r="BB162" s="617"/>
      <c r="BC162" s="617"/>
      <c r="BD162" s="617"/>
      <c r="BE162" s="617"/>
      <c r="BF162" s="617"/>
      <c r="BG162" s="617"/>
      <c r="BH162" s="617"/>
      <c r="BI162" s="617"/>
      <c r="BJ162" s="617"/>
    </row>
    <row r="163" spans="7:62" x14ac:dyDescent="0.3">
      <c r="G163" s="617"/>
      <c r="H163" s="617"/>
      <c r="I163" s="617"/>
      <c r="J163" s="617"/>
      <c r="K163" s="617"/>
      <c r="L163" s="617"/>
      <c r="M163" s="617"/>
      <c r="N163" s="617"/>
      <c r="O163" s="617"/>
      <c r="P163" s="617"/>
      <c r="Q163" s="617"/>
      <c r="R163" s="617"/>
      <c r="S163" s="617"/>
      <c r="T163" s="617"/>
      <c r="U163" s="617"/>
      <c r="V163" s="617"/>
      <c r="W163" s="617"/>
      <c r="X163" s="617"/>
      <c r="Y163" s="617"/>
      <c r="Z163" s="617"/>
      <c r="AA163" s="617"/>
      <c r="AB163" s="617"/>
      <c r="AC163" s="617"/>
      <c r="AD163" s="617"/>
      <c r="AE163" s="617"/>
      <c r="AF163" s="617"/>
      <c r="AG163" s="617"/>
      <c r="AH163" s="617"/>
      <c r="AI163" s="617"/>
      <c r="AJ163" s="617"/>
      <c r="AO163" s="617"/>
      <c r="AP163" s="617"/>
      <c r="AQ163" s="617"/>
      <c r="AW163" s="617"/>
      <c r="AX163" s="617"/>
      <c r="AY163" s="617"/>
      <c r="AZ163" s="617"/>
      <c r="BA163" s="617"/>
      <c r="BB163" s="617"/>
      <c r="BC163" s="617"/>
      <c r="BD163" s="617"/>
      <c r="BE163" s="617"/>
      <c r="BF163" s="617"/>
      <c r="BG163" s="617"/>
      <c r="BH163" s="617"/>
      <c r="BI163" s="617"/>
      <c r="BJ163" s="617"/>
    </row>
    <row r="164" spans="7:62" x14ac:dyDescent="0.3">
      <c r="G164" s="617"/>
      <c r="H164" s="617"/>
      <c r="I164" s="617"/>
      <c r="J164" s="617"/>
      <c r="K164" s="617"/>
      <c r="L164" s="617"/>
      <c r="M164" s="617"/>
      <c r="N164" s="617"/>
      <c r="O164" s="617"/>
      <c r="P164" s="617"/>
      <c r="Q164" s="617"/>
      <c r="R164" s="617"/>
      <c r="S164" s="617"/>
      <c r="T164" s="617"/>
      <c r="U164" s="617"/>
      <c r="V164" s="617"/>
      <c r="W164" s="617"/>
      <c r="X164" s="617"/>
      <c r="Y164" s="617"/>
      <c r="Z164" s="617"/>
      <c r="AA164" s="617"/>
      <c r="AB164" s="617"/>
      <c r="AC164" s="617"/>
      <c r="AD164" s="617"/>
      <c r="AE164" s="617"/>
      <c r="AF164" s="617"/>
      <c r="AG164" s="617"/>
      <c r="AH164" s="617"/>
      <c r="AI164" s="617"/>
      <c r="AJ164" s="617"/>
      <c r="AO164" s="617"/>
      <c r="AP164" s="617"/>
      <c r="AQ164" s="617"/>
      <c r="AW164" s="617"/>
      <c r="AX164" s="617"/>
      <c r="AY164" s="617"/>
      <c r="AZ164" s="617"/>
      <c r="BA164" s="617"/>
      <c r="BB164" s="617"/>
      <c r="BC164" s="617"/>
      <c r="BD164" s="617"/>
      <c r="BE164" s="617"/>
      <c r="BF164" s="617"/>
      <c r="BG164" s="617"/>
      <c r="BH164" s="617"/>
      <c r="BI164" s="617"/>
      <c r="BJ164" s="617"/>
    </row>
    <row r="165" spans="7:62" x14ac:dyDescent="0.3">
      <c r="G165" s="617"/>
      <c r="H165" s="617"/>
      <c r="I165" s="617"/>
      <c r="J165" s="617"/>
      <c r="K165" s="617"/>
      <c r="L165" s="617"/>
      <c r="M165" s="617"/>
      <c r="N165" s="617"/>
      <c r="O165" s="617"/>
      <c r="P165" s="617"/>
      <c r="Q165" s="617"/>
      <c r="R165" s="617"/>
      <c r="S165" s="617"/>
      <c r="T165" s="617"/>
      <c r="U165" s="617"/>
      <c r="V165" s="617"/>
      <c r="W165" s="617"/>
      <c r="X165" s="617"/>
      <c r="Y165" s="617"/>
      <c r="Z165" s="617"/>
      <c r="AA165" s="617"/>
      <c r="AB165" s="617"/>
      <c r="AC165" s="617"/>
      <c r="AD165" s="617"/>
      <c r="AE165" s="617"/>
      <c r="AF165" s="617"/>
      <c r="AG165" s="617"/>
      <c r="AH165" s="617"/>
      <c r="AI165" s="617"/>
      <c r="AJ165" s="617"/>
      <c r="AO165" s="617"/>
      <c r="AP165" s="617"/>
      <c r="AQ165" s="617"/>
      <c r="AW165" s="617"/>
      <c r="AX165" s="617"/>
      <c r="AY165" s="617"/>
      <c r="AZ165" s="617"/>
      <c r="BA165" s="617"/>
      <c r="BB165" s="617"/>
      <c r="BC165" s="617"/>
      <c r="BD165" s="617"/>
      <c r="BE165" s="617"/>
      <c r="BF165" s="617"/>
      <c r="BG165" s="617"/>
      <c r="BH165" s="617"/>
      <c r="BI165" s="617"/>
      <c r="BJ165" s="617"/>
    </row>
    <row r="166" spans="7:62" x14ac:dyDescent="0.3">
      <c r="G166" s="617"/>
      <c r="H166" s="617"/>
      <c r="I166" s="617"/>
      <c r="J166" s="617"/>
      <c r="K166" s="617"/>
      <c r="L166" s="617"/>
      <c r="M166" s="617"/>
      <c r="N166" s="617"/>
      <c r="O166" s="617"/>
      <c r="P166" s="617"/>
      <c r="Q166" s="617"/>
      <c r="R166" s="617"/>
      <c r="S166" s="617"/>
      <c r="T166" s="617"/>
      <c r="U166" s="617"/>
      <c r="V166" s="617"/>
      <c r="W166" s="617"/>
      <c r="X166" s="617"/>
      <c r="Y166" s="617"/>
      <c r="Z166" s="617"/>
      <c r="AA166" s="617"/>
      <c r="AB166" s="617"/>
      <c r="AC166" s="617"/>
      <c r="AD166" s="617"/>
      <c r="AE166" s="617"/>
      <c r="AF166" s="617"/>
      <c r="AG166" s="617"/>
      <c r="AH166" s="617"/>
      <c r="AI166" s="617"/>
      <c r="AJ166" s="617"/>
      <c r="AO166" s="617"/>
      <c r="AP166" s="617"/>
      <c r="AQ166" s="617"/>
      <c r="AW166" s="617"/>
      <c r="AX166" s="617"/>
      <c r="AY166" s="617"/>
      <c r="AZ166" s="617"/>
      <c r="BA166" s="617"/>
      <c r="BB166" s="617"/>
      <c r="BC166" s="617"/>
      <c r="BD166" s="617"/>
      <c r="BE166" s="617"/>
      <c r="BF166" s="617"/>
      <c r="BG166" s="617"/>
      <c r="BH166" s="617"/>
      <c r="BI166" s="617"/>
      <c r="BJ166" s="617"/>
    </row>
    <row r="167" spans="7:62" x14ac:dyDescent="0.3">
      <c r="G167" s="617"/>
      <c r="H167" s="617"/>
      <c r="I167" s="617"/>
      <c r="J167" s="617"/>
      <c r="K167" s="617"/>
      <c r="L167" s="617"/>
      <c r="M167" s="617"/>
      <c r="N167" s="617"/>
      <c r="O167" s="617"/>
      <c r="P167" s="617"/>
      <c r="Q167" s="617"/>
      <c r="R167" s="617"/>
      <c r="S167" s="617"/>
      <c r="T167" s="617"/>
      <c r="U167" s="617"/>
      <c r="V167" s="617"/>
      <c r="W167" s="617"/>
      <c r="X167" s="617"/>
      <c r="Y167" s="617"/>
      <c r="Z167" s="617"/>
      <c r="AA167" s="617"/>
      <c r="AB167" s="617"/>
      <c r="AC167" s="617"/>
      <c r="AD167" s="617"/>
      <c r="AE167" s="617"/>
      <c r="AF167" s="617"/>
      <c r="AG167" s="617"/>
      <c r="AH167" s="617"/>
      <c r="AI167" s="617"/>
      <c r="AJ167" s="617"/>
      <c r="AO167" s="617"/>
      <c r="AP167" s="617"/>
      <c r="AQ167" s="617"/>
      <c r="AW167" s="617"/>
      <c r="AX167" s="617"/>
      <c r="AY167" s="617"/>
      <c r="AZ167" s="617"/>
      <c r="BA167" s="617"/>
      <c r="BB167" s="617"/>
      <c r="BC167" s="617"/>
      <c r="BD167" s="617"/>
      <c r="BE167" s="617"/>
      <c r="BF167" s="617"/>
      <c r="BG167" s="617"/>
      <c r="BH167" s="617"/>
      <c r="BI167" s="617"/>
      <c r="BJ167" s="617"/>
    </row>
    <row r="168" spans="7:62" x14ac:dyDescent="0.3">
      <c r="G168" s="617"/>
      <c r="H168" s="617"/>
      <c r="I168" s="617"/>
      <c r="J168" s="617"/>
      <c r="K168" s="617"/>
      <c r="L168" s="617"/>
      <c r="M168" s="617"/>
      <c r="N168" s="617"/>
      <c r="O168" s="617"/>
      <c r="P168" s="617"/>
      <c r="Q168" s="617"/>
      <c r="R168" s="617"/>
      <c r="S168" s="617"/>
      <c r="T168" s="617"/>
      <c r="U168" s="617"/>
      <c r="V168" s="617"/>
      <c r="W168" s="617"/>
      <c r="X168" s="617"/>
      <c r="Y168" s="617"/>
      <c r="Z168" s="617"/>
      <c r="AA168" s="617"/>
      <c r="AB168" s="617"/>
      <c r="AC168" s="617"/>
      <c r="AD168" s="617"/>
      <c r="AE168" s="617"/>
      <c r="AF168" s="617"/>
      <c r="AG168" s="617"/>
      <c r="AH168" s="617"/>
      <c r="AI168" s="617"/>
      <c r="AJ168" s="617"/>
      <c r="AO168" s="617"/>
      <c r="AP168" s="617"/>
      <c r="AQ168" s="617"/>
      <c r="AW168" s="617"/>
      <c r="AX168" s="617"/>
      <c r="AY168" s="617"/>
      <c r="AZ168" s="617"/>
      <c r="BA168" s="617"/>
      <c r="BB168" s="617"/>
      <c r="BC168" s="617"/>
      <c r="BD168" s="617"/>
      <c r="BE168" s="617"/>
      <c r="BF168" s="617"/>
      <c r="BG168" s="617"/>
      <c r="BH168" s="617"/>
      <c r="BI168" s="617"/>
      <c r="BJ168" s="617"/>
    </row>
    <row r="169" spans="7:62" x14ac:dyDescent="0.3">
      <c r="G169" s="617"/>
      <c r="H169" s="617"/>
      <c r="I169" s="617"/>
      <c r="J169" s="617"/>
      <c r="K169" s="617"/>
      <c r="L169" s="617"/>
      <c r="M169" s="617"/>
      <c r="N169" s="617"/>
      <c r="O169" s="617"/>
      <c r="P169" s="617"/>
      <c r="Q169" s="617"/>
      <c r="R169" s="617"/>
      <c r="S169" s="617"/>
      <c r="T169" s="617"/>
      <c r="U169" s="617"/>
      <c r="V169" s="617"/>
      <c r="W169" s="617"/>
      <c r="X169" s="617"/>
      <c r="Y169" s="617"/>
      <c r="Z169" s="617"/>
      <c r="AA169" s="617"/>
      <c r="AB169" s="617"/>
      <c r="AC169" s="617"/>
      <c r="AD169" s="617"/>
      <c r="AE169" s="617"/>
      <c r="AF169" s="617"/>
      <c r="AG169" s="617"/>
      <c r="AH169" s="617"/>
      <c r="AI169" s="617"/>
      <c r="AJ169" s="617"/>
      <c r="AO169" s="617"/>
      <c r="AP169" s="617"/>
      <c r="AQ169" s="617"/>
      <c r="AW169" s="617"/>
      <c r="AX169" s="617"/>
      <c r="AY169" s="617"/>
      <c r="AZ169" s="617"/>
      <c r="BA169" s="617"/>
      <c r="BB169" s="617"/>
      <c r="BC169" s="617"/>
      <c r="BD169" s="617"/>
      <c r="BE169" s="617"/>
      <c r="BF169" s="617"/>
      <c r="BG169" s="617"/>
      <c r="BH169" s="617"/>
      <c r="BI169" s="617"/>
      <c r="BJ169" s="617"/>
    </row>
    <row r="170" spans="7:62" x14ac:dyDescent="0.3">
      <c r="G170" s="617"/>
      <c r="H170" s="617"/>
      <c r="I170" s="617"/>
      <c r="J170" s="617"/>
      <c r="K170" s="617"/>
      <c r="L170" s="617"/>
      <c r="M170" s="617"/>
      <c r="N170" s="617"/>
      <c r="O170" s="617"/>
      <c r="P170" s="617"/>
      <c r="Q170" s="617"/>
      <c r="R170" s="617"/>
      <c r="S170" s="617"/>
      <c r="T170" s="617"/>
      <c r="U170" s="617"/>
      <c r="V170" s="617"/>
      <c r="W170" s="617"/>
      <c r="X170" s="617"/>
      <c r="Y170" s="617"/>
      <c r="Z170" s="617"/>
      <c r="AA170" s="617"/>
      <c r="AB170" s="617"/>
      <c r="AC170" s="617"/>
      <c r="AD170" s="617"/>
      <c r="AE170" s="617"/>
      <c r="AF170" s="617"/>
      <c r="AG170" s="617"/>
      <c r="AH170" s="617"/>
      <c r="AI170" s="617"/>
      <c r="AJ170" s="617"/>
      <c r="AO170" s="617"/>
      <c r="AP170" s="617"/>
      <c r="AQ170" s="617"/>
      <c r="AW170" s="617"/>
      <c r="AX170" s="617"/>
      <c r="AY170" s="617"/>
      <c r="AZ170" s="617"/>
      <c r="BA170" s="617"/>
      <c r="BB170" s="617"/>
      <c r="BC170" s="617"/>
      <c r="BD170" s="617"/>
      <c r="BE170" s="617"/>
      <c r="BF170" s="617"/>
      <c r="BG170" s="617"/>
      <c r="BH170" s="617"/>
      <c r="BI170" s="617"/>
      <c r="BJ170" s="617"/>
    </row>
    <row r="171" spans="7:62" x14ac:dyDescent="0.3">
      <c r="G171" s="617"/>
      <c r="H171" s="617"/>
      <c r="I171" s="617"/>
      <c r="J171" s="617"/>
      <c r="K171" s="617"/>
      <c r="L171" s="617"/>
      <c r="M171" s="617"/>
      <c r="N171" s="617"/>
      <c r="O171" s="617"/>
      <c r="P171" s="617"/>
      <c r="Q171" s="617"/>
      <c r="R171" s="617"/>
      <c r="S171" s="617"/>
      <c r="T171" s="617"/>
      <c r="U171" s="617"/>
      <c r="V171" s="617"/>
      <c r="W171" s="617"/>
      <c r="X171" s="617"/>
      <c r="Y171" s="617"/>
      <c r="Z171" s="617"/>
      <c r="AA171" s="617"/>
      <c r="AB171" s="617"/>
      <c r="AC171" s="617"/>
      <c r="AD171" s="617"/>
      <c r="AE171" s="617"/>
      <c r="AF171" s="617"/>
      <c r="AG171" s="617"/>
      <c r="AH171" s="617"/>
      <c r="AI171" s="617"/>
      <c r="AJ171" s="617"/>
      <c r="AO171" s="617"/>
      <c r="AP171" s="617"/>
      <c r="AQ171" s="617"/>
      <c r="AW171" s="617"/>
      <c r="AX171" s="617"/>
      <c r="AY171" s="617"/>
      <c r="AZ171" s="617"/>
      <c r="BA171" s="617"/>
      <c r="BB171" s="617"/>
      <c r="BC171" s="617"/>
      <c r="BD171" s="617"/>
      <c r="BE171" s="617"/>
      <c r="BF171" s="617"/>
      <c r="BG171" s="617"/>
      <c r="BH171" s="617"/>
      <c r="BI171" s="617"/>
      <c r="BJ171" s="617"/>
    </row>
    <row r="172" spans="7:62" x14ac:dyDescent="0.3">
      <c r="G172" s="617"/>
      <c r="H172" s="617"/>
      <c r="I172" s="617"/>
      <c r="J172" s="617"/>
      <c r="K172" s="617"/>
      <c r="L172" s="617"/>
      <c r="M172" s="617"/>
      <c r="N172" s="617"/>
      <c r="O172" s="617"/>
      <c r="P172" s="617"/>
      <c r="Q172" s="617"/>
      <c r="R172" s="617"/>
      <c r="S172" s="617"/>
      <c r="T172" s="617"/>
      <c r="U172" s="617"/>
      <c r="V172" s="617"/>
      <c r="W172" s="617"/>
      <c r="X172" s="617"/>
      <c r="Y172" s="617"/>
      <c r="Z172" s="617"/>
      <c r="AA172" s="617"/>
      <c r="AB172" s="617"/>
      <c r="AC172" s="617"/>
      <c r="AD172" s="617"/>
      <c r="AE172" s="617"/>
      <c r="AF172" s="617"/>
      <c r="AG172" s="617"/>
      <c r="AH172" s="617"/>
      <c r="AI172" s="617"/>
      <c r="AJ172" s="617"/>
      <c r="AO172" s="617"/>
      <c r="AP172" s="617"/>
      <c r="AQ172" s="617"/>
      <c r="AW172" s="617"/>
      <c r="AX172" s="617"/>
      <c r="AY172" s="617"/>
      <c r="AZ172" s="617"/>
      <c r="BA172" s="617"/>
      <c r="BB172" s="617"/>
      <c r="BC172" s="617"/>
      <c r="BD172" s="617"/>
      <c r="BE172" s="617"/>
      <c r="BF172" s="617"/>
      <c r="BG172" s="617"/>
      <c r="BH172" s="617"/>
      <c r="BI172" s="617"/>
      <c r="BJ172" s="617"/>
    </row>
    <row r="173" spans="7:62" x14ac:dyDescent="0.3">
      <c r="G173" s="617"/>
      <c r="H173" s="617"/>
      <c r="I173" s="617"/>
      <c r="J173" s="617"/>
      <c r="K173" s="617"/>
      <c r="L173" s="617"/>
      <c r="M173" s="617"/>
      <c r="N173" s="617"/>
      <c r="O173" s="617"/>
      <c r="P173" s="617"/>
      <c r="Q173" s="617"/>
      <c r="R173" s="617"/>
      <c r="S173" s="617"/>
      <c r="T173" s="617"/>
      <c r="U173" s="617"/>
      <c r="V173" s="617"/>
      <c r="W173" s="617"/>
      <c r="X173" s="617"/>
      <c r="Y173" s="617"/>
      <c r="Z173" s="617"/>
      <c r="AA173" s="617"/>
      <c r="AB173" s="617"/>
      <c r="AC173" s="617"/>
      <c r="AD173" s="617"/>
      <c r="AE173" s="617"/>
      <c r="AF173" s="617"/>
      <c r="AG173" s="617"/>
      <c r="AH173" s="617"/>
      <c r="AI173" s="617"/>
      <c r="AJ173" s="617"/>
      <c r="AO173" s="617"/>
      <c r="AP173" s="617"/>
      <c r="AQ173" s="617"/>
      <c r="AW173" s="617"/>
      <c r="AX173" s="617"/>
      <c r="AY173" s="617"/>
      <c r="AZ173" s="617"/>
      <c r="BA173" s="617"/>
      <c r="BB173" s="617"/>
      <c r="BC173" s="617"/>
      <c r="BD173" s="617"/>
      <c r="BE173" s="617"/>
      <c r="BF173" s="617"/>
      <c r="BG173" s="617"/>
      <c r="BH173" s="617"/>
      <c r="BI173" s="617"/>
      <c r="BJ173" s="617"/>
    </row>
    <row r="174" spans="7:62" x14ac:dyDescent="0.3">
      <c r="G174" s="617"/>
      <c r="H174" s="617"/>
      <c r="I174" s="617"/>
      <c r="J174" s="617"/>
      <c r="K174" s="617"/>
      <c r="L174" s="617"/>
      <c r="M174" s="617"/>
      <c r="N174" s="617"/>
      <c r="O174" s="617"/>
      <c r="P174" s="617"/>
      <c r="Q174" s="617"/>
      <c r="R174" s="617"/>
      <c r="S174" s="617"/>
      <c r="T174" s="617"/>
      <c r="U174" s="617"/>
      <c r="V174" s="617"/>
      <c r="W174" s="617"/>
      <c r="X174" s="617"/>
      <c r="Y174" s="617"/>
      <c r="Z174" s="617"/>
      <c r="AA174" s="617"/>
      <c r="AB174" s="617"/>
      <c r="AC174" s="617"/>
      <c r="AD174" s="617"/>
      <c r="AE174" s="617"/>
      <c r="AF174" s="617"/>
      <c r="AG174" s="617"/>
      <c r="AH174" s="617"/>
      <c r="AI174" s="617"/>
      <c r="AJ174" s="617"/>
      <c r="AO174" s="617"/>
      <c r="AP174" s="617"/>
      <c r="AQ174" s="617"/>
      <c r="AW174" s="617"/>
      <c r="AX174" s="617"/>
      <c r="AY174" s="617"/>
      <c r="AZ174" s="617"/>
      <c r="BA174" s="617"/>
      <c r="BB174" s="617"/>
      <c r="BC174" s="617"/>
      <c r="BD174" s="617"/>
      <c r="BE174" s="617"/>
      <c r="BF174" s="617"/>
      <c r="BG174" s="617"/>
      <c r="BH174" s="617"/>
      <c r="BI174" s="617"/>
      <c r="BJ174" s="617"/>
    </row>
    <row r="175" spans="7:62" x14ac:dyDescent="0.3">
      <c r="G175" s="617"/>
      <c r="H175" s="617"/>
      <c r="I175" s="617"/>
      <c r="J175" s="617"/>
      <c r="K175" s="617"/>
      <c r="L175" s="617"/>
      <c r="M175" s="617"/>
      <c r="N175" s="617"/>
      <c r="O175" s="617"/>
      <c r="P175" s="617"/>
      <c r="Q175" s="617"/>
      <c r="R175" s="617"/>
      <c r="S175" s="617"/>
      <c r="T175" s="617"/>
      <c r="U175" s="617"/>
      <c r="V175" s="617"/>
      <c r="W175" s="617"/>
      <c r="X175" s="617"/>
      <c r="Y175" s="617"/>
      <c r="Z175" s="617"/>
      <c r="AA175" s="617"/>
      <c r="AB175" s="617"/>
      <c r="AC175" s="617"/>
      <c r="AD175" s="617"/>
      <c r="AE175" s="617"/>
      <c r="AF175" s="617"/>
      <c r="AG175" s="617"/>
      <c r="AH175" s="617"/>
      <c r="AI175" s="617"/>
      <c r="AJ175" s="617"/>
      <c r="AO175" s="617"/>
      <c r="AP175" s="617"/>
      <c r="AQ175" s="617"/>
      <c r="AW175" s="617"/>
      <c r="AX175" s="617"/>
      <c r="AY175" s="617"/>
      <c r="AZ175" s="617"/>
      <c r="BA175" s="617"/>
      <c r="BB175" s="617"/>
      <c r="BC175" s="617"/>
      <c r="BD175" s="617"/>
      <c r="BE175" s="617"/>
      <c r="BF175" s="617"/>
      <c r="BG175" s="617"/>
      <c r="BH175" s="617"/>
      <c r="BI175" s="617"/>
      <c r="BJ175" s="617"/>
    </row>
    <row r="176" spans="7:62" x14ac:dyDescent="0.3">
      <c r="G176" s="617"/>
      <c r="H176" s="617"/>
      <c r="I176" s="617"/>
      <c r="J176" s="617"/>
      <c r="K176" s="617"/>
      <c r="L176" s="617"/>
      <c r="M176" s="617"/>
      <c r="N176" s="617"/>
      <c r="O176" s="617"/>
      <c r="P176" s="617"/>
      <c r="Q176" s="617"/>
      <c r="R176" s="617"/>
      <c r="S176" s="617"/>
      <c r="T176" s="617"/>
      <c r="U176" s="617"/>
      <c r="V176" s="617"/>
      <c r="W176" s="617"/>
      <c r="X176" s="617"/>
      <c r="Y176" s="617"/>
      <c r="Z176" s="617"/>
      <c r="AA176" s="617"/>
      <c r="AB176" s="617"/>
      <c r="AC176" s="617"/>
      <c r="AD176" s="617"/>
      <c r="AE176" s="617"/>
      <c r="AF176" s="617"/>
      <c r="AG176" s="617"/>
      <c r="AH176" s="617"/>
      <c r="AI176" s="617"/>
      <c r="AJ176" s="617"/>
      <c r="AO176" s="617"/>
      <c r="AP176" s="617"/>
      <c r="AQ176" s="617"/>
      <c r="AW176" s="617"/>
      <c r="AX176" s="617"/>
      <c r="AY176" s="617"/>
      <c r="AZ176" s="617"/>
      <c r="BA176" s="617"/>
      <c r="BB176" s="617"/>
      <c r="BC176" s="617"/>
      <c r="BD176" s="617"/>
      <c r="BE176" s="617"/>
      <c r="BF176" s="617"/>
      <c r="BG176" s="617"/>
      <c r="BH176" s="617"/>
      <c r="BI176" s="617"/>
      <c r="BJ176" s="617"/>
    </row>
    <row r="177" spans="7:62" x14ac:dyDescent="0.3">
      <c r="G177" s="617"/>
      <c r="H177" s="617"/>
      <c r="I177" s="617"/>
      <c r="J177" s="617"/>
      <c r="K177" s="617"/>
      <c r="L177" s="617"/>
      <c r="M177" s="617"/>
      <c r="N177" s="617"/>
      <c r="O177" s="617"/>
      <c r="P177" s="617"/>
      <c r="Q177" s="617"/>
      <c r="R177" s="617"/>
      <c r="S177" s="617"/>
      <c r="T177" s="617"/>
      <c r="U177" s="617"/>
      <c r="V177" s="617"/>
      <c r="W177" s="617"/>
      <c r="X177" s="617"/>
      <c r="Y177" s="617"/>
      <c r="Z177" s="617"/>
      <c r="AA177" s="617"/>
      <c r="AB177" s="617"/>
      <c r="AC177" s="617"/>
      <c r="AD177" s="617"/>
      <c r="AE177" s="617"/>
      <c r="AF177" s="617"/>
      <c r="AG177" s="617"/>
      <c r="AH177" s="617"/>
      <c r="AI177" s="617"/>
      <c r="AJ177" s="617"/>
      <c r="AO177" s="617"/>
      <c r="AP177" s="617"/>
      <c r="AQ177" s="617"/>
      <c r="AW177" s="617"/>
      <c r="AX177" s="617"/>
      <c r="AY177" s="617"/>
      <c r="AZ177" s="617"/>
      <c r="BA177" s="617"/>
      <c r="BB177" s="617"/>
      <c r="BC177" s="617"/>
      <c r="BD177" s="617"/>
      <c r="BE177" s="617"/>
      <c r="BF177" s="617"/>
      <c r="BG177" s="617"/>
      <c r="BH177" s="617"/>
      <c r="BI177" s="617"/>
      <c r="BJ177" s="617"/>
    </row>
    <row r="178" spans="7:62" x14ac:dyDescent="0.3">
      <c r="G178" s="617"/>
      <c r="H178" s="617"/>
      <c r="I178" s="617"/>
      <c r="J178" s="617"/>
      <c r="K178" s="617"/>
      <c r="L178" s="617"/>
      <c r="M178" s="617"/>
      <c r="N178" s="617"/>
      <c r="O178" s="617"/>
      <c r="P178" s="617"/>
      <c r="Q178" s="617"/>
      <c r="R178" s="617"/>
      <c r="S178" s="617"/>
      <c r="T178" s="617"/>
      <c r="U178" s="617"/>
      <c r="V178" s="617"/>
      <c r="W178" s="617"/>
      <c r="X178" s="617"/>
      <c r="Y178" s="617"/>
      <c r="Z178" s="617"/>
      <c r="AA178" s="617"/>
      <c r="AB178" s="617"/>
      <c r="AC178" s="617"/>
      <c r="AD178" s="617"/>
      <c r="AE178" s="617"/>
      <c r="AF178" s="617"/>
      <c r="AG178" s="617"/>
      <c r="AH178" s="617"/>
      <c r="AI178" s="617"/>
      <c r="AJ178" s="617"/>
      <c r="AO178" s="617"/>
      <c r="AP178" s="617"/>
      <c r="AQ178" s="617"/>
      <c r="AW178" s="617"/>
      <c r="AX178" s="617"/>
      <c r="AY178" s="617"/>
      <c r="AZ178" s="617"/>
      <c r="BA178" s="617"/>
      <c r="BB178" s="617"/>
      <c r="BC178" s="617"/>
      <c r="BD178" s="617"/>
      <c r="BE178" s="617"/>
      <c r="BF178" s="617"/>
      <c r="BG178" s="617"/>
      <c r="BH178" s="617"/>
      <c r="BI178" s="617"/>
      <c r="BJ178" s="617"/>
    </row>
    <row r="179" spans="7:62" x14ac:dyDescent="0.3">
      <c r="G179" s="617"/>
      <c r="H179" s="617"/>
      <c r="I179" s="617"/>
      <c r="J179" s="617"/>
      <c r="K179" s="617"/>
      <c r="L179" s="617"/>
      <c r="M179" s="617"/>
      <c r="N179" s="617"/>
      <c r="O179" s="617"/>
      <c r="P179" s="617"/>
      <c r="Q179" s="617"/>
      <c r="R179" s="617"/>
      <c r="S179" s="617"/>
      <c r="T179" s="617"/>
      <c r="U179" s="617"/>
      <c r="V179" s="617"/>
      <c r="W179" s="617"/>
      <c r="X179" s="617"/>
      <c r="Y179" s="617"/>
      <c r="Z179" s="617"/>
      <c r="AA179" s="617"/>
      <c r="AB179" s="617"/>
      <c r="AC179" s="617"/>
      <c r="AD179" s="617"/>
      <c r="AE179" s="617"/>
      <c r="AF179" s="617"/>
      <c r="AG179" s="617"/>
      <c r="AH179" s="617"/>
      <c r="AI179" s="617"/>
      <c r="AJ179" s="617"/>
      <c r="AO179" s="617"/>
      <c r="AP179" s="617"/>
      <c r="AQ179" s="617"/>
      <c r="AW179" s="617"/>
      <c r="AX179" s="617"/>
      <c r="AY179" s="617"/>
      <c r="AZ179" s="617"/>
      <c r="BA179" s="617"/>
      <c r="BB179" s="617"/>
      <c r="BC179" s="617"/>
      <c r="BD179" s="617"/>
      <c r="BE179" s="617"/>
      <c r="BF179" s="617"/>
      <c r="BG179" s="617"/>
      <c r="BH179" s="617"/>
      <c r="BI179" s="617"/>
      <c r="BJ179" s="617"/>
    </row>
    <row r="180" spans="7:62" x14ac:dyDescent="0.3">
      <c r="G180" s="617"/>
      <c r="H180" s="617"/>
      <c r="I180" s="617"/>
      <c r="J180" s="617"/>
      <c r="K180" s="617"/>
      <c r="L180" s="617"/>
      <c r="M180" s="617"/>
      <c r="N180" s="617"/>
      <c r="O180" s="617"/>
      <c r="P180" s="617"/>
      <c r="Q180" s="617"/>
      <c r="R180" s="617"/>
      <c r="S180" s="617"/>
      <c r="T180" s="617"/>
      <c r="U180" s="617"/>
      <c r="V180" s="617"/>
      <c r="W180" s="617"/>
      <c r="X180" s="617"/>
      <c r="Y180" s="617"/>
      <c r="Z180" s="617"/>
      <c r="AA180" s="617"/>
      <c r="AB180" s="617"/>
      <c r="AC180" s="617"/>
      <c r="AD180" s="617"/>
      <c r="AE180" s="617"/>
      <c r="AF180" s="617"/>
      <c r="AG180" s="617"/>
      <c r="AH180" s="617"/>
      <c r="AI180" s="617"/>
      <c r="AJ180" s="617"/>
      <c r="AO180" s="617"/>
      <c r="AP180" s="617"/>
      <c r="AQ180" s="617"/>
      <c r="AW180" s="617"/>
      <c r="AX180" s="617"/>
      <c r="AY180" s="617"/>
      <c r="AZ180" s="617"/>
      <c r="BA180" s="617"/>
      <c r="BB180" s="617"/>
      <c r="BC180" s="617"/>
      <c r="BD180" s="617"/>
      <c r="BE180" s="617"/>
      <c r="BF180" s="617"/>
      <c r="BG180" s="617"/>
      <c r="BH180" s="617"/>
      <c r="BI180" s="617"/>
      <c r="BJ180" s="617"/>
    </row>
    <row r="181" spans="7:62" x14ac:dyDescent="0.3">
      <c r="G181" s="617"/>
      <c r="H181" s="617"/>
      <c r="I181" s="617"/>
      <c r="J181" s="617"/>
      <c r="K181" s="617"/>
      <c r="L181" s="617"/>
      <c r="M181" s="617"/>
      <c r="N181" s="617"/>
      <c r="O181" s="617"/>
      <c r="P181" s="617"/>
      <c r="Q181" s="617"/>
      <c r="R181" s="617"/>
      <c r="S181" s="617"/>
      <c r="T181" s="617"/>
      <c r="U181" s="617"/>
      <c r="V181" s="617"/>
      <c r="W181" s="617"/>
      <c r="X181" s="617"/>
      <c r="Y181" s="617"/>
      <c r="Z181" s="617"/>
      <c r="AA181" s="617"/>
      <c r="AB181" s="617"/>
      <c r="AC181" s="617"/>
      <c r="AD181" s="617"/>
      <c r="AE181" s="617"/>
      <c r="AF181" s="617"/>
      <c r="AG181" s="617"/>
      <c r="AH181" s="617"/>
      <c r="AI181" s="617"/>
      <c r="AJ181" s="617"/>
      <c r="AO181" s="617"/>
      <c r="AP181" s="617"/>
      <c r="AQ181" s="617"/>
      <c r="AW181" s="617"/>
      <c r="AX181" s="617"/>
      <c r="AY181" s="617"/>
      <c r="AZ181" s="617"/>
      <c r="BA181" s="617"/>
      <c r="BC181" s="617"/>
      <c r="BD181" s="617"/>
      <c r="BE181" s="617"/>
      <c r="BF181" s="617"/>
      <c r="BG181" s="617"/>
      <c r="BH181" s="617"/>
      <c r="BI181" s="617"/>
      <c r="BJ181" s="617"/>
    </row>
    <row r="182" spans="7:62" x14ac:dyDescent="0.3">
      <c r="G182" s="617"/>
      <c r="H182" s="617"/>
      <c r="I182" s="617"/>
      <c r="J182" s="617"/>
      <c r="K182" s="617"/>
      <c r="L182" s="617"/>
      <c r="M182" s="617"/>
      <c r="N182" s="617"/>
      <c r="O182" s="617"/>
      <c r="P182" s="617"/>
      <c r="Q182" s="617"/>
      <c r="R182" s="617"/>
      <c r="S182" s="617"/>
      <c r="T182" s="617"/>
      <c r="U182" s="617"/>
      <c r="V182" s="617"/>
      <c r="W182" s="617"/>
      <c r="X182" s="617"/>
      <c r="Y182" s="617"/>
      <c r="Z182" s="617"/>
      <c r="AA182" s="617"/>
      <c r="AB182" s="617"/>
      <c r="AC182" s="617"/>
      <c r="AD182" s="617"/>
      <c r="AE182" s="617"/>
      <c r="AF182" s="617"/>
      <c r="AG182" s="617"/>
      <c r="AH182" s="617"/>
      <c r="AI182" s="617"/>
      <c r="AJ182" s="617"/>
    </row>
    <row r="183" spans="7:62" x14ac:dyDescent="0.3">
      <c r="G183" s="617"/>
      <c r="H183" s="617"/>
      <c r="I183" s="617"/>
      <c r="J183" s="617"/>
      <c r="K183" s="617"/>
      <c r="L183" s="617"/>
      <c r="M183" s="617"/>
      <c r="N183" s="617"/>
      <c r="O183" s="617"/>
      <c r="P183" s="617"/>
      <c r="Q183" s="617"/>
      <c r="R183" s="617"/>
      <c r="S183" s="617"/>
      <c r="T183" s="617"/>
      <c r="U183" s="617"/>
      <c r="V183" s="617"/>
      <c r="W183" s="617"/>
      <c r="X183" s="617"/>
      <c r="Y183" s="617"/>
      <c r="Z183" s="617"/>
      <c r="AA183" s="617"/>
      <c r="AB183" s="617"/>
      <c r="AC183" s="617"/>
      <c r="AD183" s="617"/>
      <c r="AE183" s="617"/>
      <c r="AF183" s="617"/>
      <c r="AG183" s="617"/>
      <c r="AH183" s="617"/>
      <c r="AI183" s="617"/>
      <c r="AJ183" s="617"/>
    </row>
  </sheetData>
  <mergeCells count="4">
    <mergeCell ref="G6:T6"/>
    <mergeCell ref="U6:AH6"/>
    <mergeCell ref="AO6:AQ6"/>
    <mergeCell ref="AW6:BJ6"/>
  </mergeCells>
  <pageMargins left="0.70866141732283472" right="0.70866141732283472" top="0.74803149606299213" bottom="0.74803149606299213" header="0.31496062992125984" footer="0.31496062992125984"/>
  <pageSetup paperSize="9" scale="54"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Summary </vt:lpstr>
      <vt:lpstr>Table 1</vt:lpstr>
      <vt:lpstr>Table 2</vt:lpstr>
      <vt:lpstr>Table 3 Summary</vt:lpstr>
      <vt:lpstr>Table 3.1</vt:lpstr>
      <vt:lpstr>Table 3.2</vt:lpstr>
      <vt:lpstr>Table 3.3</vt:lpstr>
      <vt:lpstr>Table 3.4</vt:lpstr>
      <vt:lpstr>Table 4</vt:lpstr>
      <vt:lpstr>Table 5</vt:lpstr>
      <vt:lpstr>'Summary '!Print_Area</vt:lpstr>
      <vt:lpstr>'Table 3.1'!Print_Area</vt:lpstr>
      <vt:lpstr>'Table 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Millicent Bereda</dc:creator>
  <cp:lastModifiedBy>Millicent Bereda</cp:lastModifiedBy>
  <cp:lastPrinted>2025-07-29T12:07:26Z</cp:lastPrinted>
  <dcterms:created xsi:type="dcterms:W3CDTF">2025-07-29T09:40:12Z</dcterms:created>
  <dcterms:modified xsi:type="dcterms:W3CDTF">2025-07-29T12:07:53Z</dcterms:modified>
</cp:coreProperties>
</file>